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_rels/sheet5.xml.rels" ContentType="application/vnd.openxmlformats-package.relationship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4"/>
  </bookViews>
  <sheets>
    <sheet name="1).  Data" sheetId="1" state="visible" r:id="rId2"/>
    <sheet name="2).  Daily - 100 point bank" sheetId="2" state="visible" r:id="rId3"/>
    <sheet name="3).  Daily - 50 point bank" sheetId="3" state="visible" r:id="rId4"/>
    <sheet name="4).  R10 Crib Sheet" sheetId="4" state="visible" r:id="rId5"/>
    <sheet name="5).  Annuity - 50 point bank - " sheetId="5" state="visible" r:id="rId6"/>
  </sheet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<sst xmlns="http://schemas.openxmlformats.org/spreadsheetml/2006/main" count="108538" uniqueCount="5950">
  <si>
    <t xml:space="preserve">race_date</t>
  </si>
  <si>
    <t xml:space="preserve">race_time</t>
  </si>
  <si>
    <t xml:space="preserve">race_course</t>
  </si>
  <si>
    <t xml:space="preserve">race_class</t>
  </si>
  <si>
    <t xml:space="preserve">race_type</t>
  </si>
  <si>
    <t xml:space="preserve">race_type2</t>
  </si>
  <si>
    <t xml:space="preserve">hc</t>
  </si>
  <si>
    <t xml:space="preserve">horse_name</t>
  </si>
  <si>
    <t xml:space="preserve">result</t>
  </si>
  <si>
    <t xml:space="preserve">BSP</t>
  </si>
  <si>
    <t xml:space="preserve">Bet Win</t>
  </si>
  <si>
    <t xml:space="preserve">P/L</t>
  </si>
  <si>
    <t xml:space="preserve">Sys</t>
  </si>
  <si>
    <t xml:space="preserve">2016-01-01</t>
  </si>
  <si>
    <t xml:space="preserve">14:15:00</t>
  </si>
  <si>
    <t xml:space="preserve">Catterick</t>
  </si>
  <si>
    <t xml:space="preserve">Class 4</t>
  </si>
  <si>
    <t xml:space="preserve">National Hunt - Hurdles</t>
  </si>
  <si>
    <t xml:space="preserve">Novice</t>
  </si>
  <si>
    <t xml:space="preserve">No</t>
  </si>
  <si>
    <t xml:space="preserve">Jonniesofa</t>
  </si>
  <si>
    <t xml:space="preserve">Yes</t>
  </si>
  <si>
    <t xml:space="preserve">1P1</t>
  </si>
  <si>
    <t xml:space="preserve">14:20:00</t>
  </si>
  <si>
    <t xml:space="preserve">Exeter</t>
  </si>
  <si>
    <t xml:space="preserve">Vieux Lille</t>
  </si>
  <si>
    <t xml:space="preserve">2016-01-02</t>
  </si>
  <si>
    <t xml:space="preserve">13:25:00</t>
  </si>
  <si>
    <t xml:space="preserve">Southwell (AW)</t>
  </si>
  <si>
    <t xml:space="preserve">Class 6</t>
  </si>
  <si>
    <t xml:space="preserve">All Weather</t>
  </si>
  <si>
    <t xml:space="preserve">Claiming</t>
  </si>
  <si>
    <t xml:space="preserve">Captain Lars</t>
  </si>
  <si>
    <t xml:space="preserve">1W1</t>
  </si>
  <si>
    <t xml:space="preserve">2016-01-03</t>
  </si>
  <si>
    <t xml:space="preserve">13:50:00</t>
  </si>
  <si>
    <t xml:space="preserve">Naas </t>
  </si>
  <si>
    <t xml:space="preserve">Unknown</t>
  </si>
  <si>
    <t xml:space="preserve">Bellshill</t>
  </si>
  <si>
    <t xml:space="preserve">2016-01-04</t>
  </si>
  <si>
    <t xml:space="preserve">12:50:00</t>
  </si>
  <si>
    <t xml:space="preserve">Musselburgh</t>
  </si>
  <si>
    <t xml:space="preserve">Class 5</t>
  </si>
  <si>
    <t xml:space="preserve">Maiden</t>
  </si>
  <si>
    <t xml:space="preserve">Leading Score</t>
  </si>
  <si>
    <t xml:space="preserve">2016-01-05</t>
  </si>
  <si>
    <t xml:space="preserve">14:30:00</t>
  </si>
  <si>
    <t xml:space="preserve">Lingfield (AW)</t>
  </si>
  <si>
    <t xml:space="preserve">Class 3</t>
  </si>
  <si>
    <t xml:space="preserve">Conditions Race</t>
  </si>
  <si>
    <t xml:space="preserve">Adham</t>
  </si>
  <si>
    <t xml:space="preserve">3L1</t>
  </si>
  <si>
    <t xml:space="preserve">Gracious John</t>
  </si>
  <si>
    <t xml:space="preserve">2W1</t>
  </si>
  <si>
    <t xml:space="preserve">2016-01-06</t>
  </si>
  <si>
    <t xml:space="preserve">12:40:00</t>
  </si>
  <si>
    <t xml:space="preserve">Huntingdon</t>
  </si>
  <si>
    <t xml:space="preserve">Potters Legend</t>
  </si>
  <si>
    <t xml:space="preserve">15:20:00</t>
  </si>
  <si>
    <t xml:space="preserve">Wolverhampton (AW)</t>
  </si>
  <si>
    <t xml:space="preserve">Bank Of Gibraltar</t>
  </si>
  <si>
    <t xml:space="preserve">Andaz</t>
  </si>
  <si>
    <t xml:space="preserve">2P1</t>
  </si>
  <si>
    <t xml:space="preserve">2016-01-07</t>
  </si>
  <si>
    <t xml:space="preserve">Class 7</t>
  </si>
  <si>
    <t xml:space="preserve">Handicap</t>
  </si>
  <si>
    <t xml:space="preserve">Binky Blue</t>
  </si>
  <si>
    <t xml:space="preserve">2016-01-08</t>
  </si>
  <si>
    <t xml:space="preserve">Doncaster</t>
  </si>
  <si>
    <t xml:space="preserve">Le Prezien</t>
  </si>
  <si>
    <t xml:space="preserve">Unbuckled</t>
  </si>
  <si>
    <t xml:space="preserve">15:00:00</t>
  </si>
  <si>
    <t xml:space="preserve">Baoulet Delaroque</t>
  </si>
  <si>
    <t xml:space="preserve">20:00:00</t>
  </si>
  <si>
    <t xml:space="preserve">Dundalk (AW)</t>
  </si>
  <si>
    <t xml:space="preserve">Jimmy Kelly</t>
  </si>
  <si>
    <t xml:space="preserve">2016-01-09</t>
  </si>
  <si>
    <t xml:space="preserve">16:00:00</t>
  </si>
  <si>
    <t xml:space="preserve">Chepstow</t>
  </si>
  <si>
    <t xml:space="preserve">National Hunt - Flat</t>
  </si>
  <si>
    <t xml:space="preserve">National Hunt Flat</t>
  </si>
  <si>
    <t xml:space="preserve">Matchaway</t>
  </si>
  <si>
    <t xml:space="preserve">2016-01-11</t>
  </si>
  <si>
    <t xml:space="preserve">13:15:00</t>
  </si>
  <si>
    <t xml:space="preserve">Pirates Treasure</t>
  </si>
  <si>
    <t xml:space="preserve">2016-01-12</t>
  </si>
  <si>
    <t xml:space="preserve">Ludlow</t>
  </si>
  <si>
    <t xml:space="preserve">National Hunt - Chase</t>
  </si>
  <si>
    <t xml:space="preserve">Garde La Victoire</t>
  </si>
  <si>
    <t xml:space="preserve">2016-01-13</t>
  </si>
  <si>
    <t xml:space="preserve">16:35:00</t>
  </si>
  <si>
    <t xml:space="preserve">Kempton (AW)</t>
  </si>
  <si>
    <t xml:space="preserve">Australian Queen</t>
  </si>
  <si>
    <t xml:space="preserve">2016-01-14</t>
  </si>
  <si>
    <t xml:space="preserve">12:30:00</t>
  </si>
  <si>
    <t xml:space="preserve">Alpha Tauri</t>
  </si>
  <si>
    <t xml:space="preserve">14:10:00</t>
  </si>
  <si>
    <t xml:space="preserve">Thurles </t>
  </si>
  <si>
    <t xml:space="preserve">Rubi Light</t>
  </si>
  <si>
    <t xml:space="preserve">Wounded Warrior</t>
  </si>
  <si>
    <t xml:space="preserve">2016-01-15</t>
  </si>
  <si>
    <t xml:space="preserve">14:50:00</t>
  </si>
  <si>
    <t xml:space="preserve">Class 2</t>
  </si>
  <si>
    <t xml:space="preserve">Juvenile</t>
  </si>
  <si>
    <t xml:space="preserve">Sceau Royal</t>
  </si>
  <si>
    <t xml:space="preserve">18:45:00</t>
  </si>
  <si>
    <t xml:space="preserve">Dwight D</t>
  </si>
  <si>
    <t xml:space="preserve">Dream Revival</t>
  </si>
  <si>
    <t xml:space="preserve">2016-01-16</t>
  </si>
  <si>
    <t xml:space="preserve">15:50:00</t>
  </si>
  <si>
    <t xml:space="preserve">Wetherby</t>
  </si>
  <si>
    <t xml:space="preserve">Woolstone One</t>
  </si>
  <si>
    <t xml:space="preserve">2016-01-18</t>
  </si>
  <si>
    <t xml:space="preserve">13:45:00</t>
  </si>
  <si>
    <t xml:space="preserve">Plumpton</t>
  </si>
  <si>
    <t xml:space="preserve">Sunshine Corner</t>
  </si>
  <si>
    <t xml:space="preserve">2016-01-20</t>
  </si>
  <si>
    <t xml:space="preserve">Storming Strumpet</t>
  </si>
  <si>
    <t xml:space="preserve">2016-01-22</t>
  </si>
  <si>
    <t xml:space="preserve">Market Rasen</t>
  </si>
  <si>
    <t xml:space="preserve">Graduation Chase</t>
  </si>
  <si>
    <t xml:space="preserve">Aso</t>
  </si>
  <si>
    <t xml:space="preserve">Kalane</t>
  </si>
  <si>
    <t xml:space="preserve">2016-01-24</t>
  </si>
  <si>
    <t xml:space="preserve">15:55:00</t>
  </si>
  <si>
    <t xml:space="preserve">Chelmsford (AW)</t>
  </si>
  <si>
    <t xml:space="preserve">Miss Giler</t>
  </si>
  <si>
    <t xml:space="preserve">Graceful Lady</t>
  </si>
  <si>
    <t xml:space="preserve">3L2</t>
  </si>
  <si>
    <t xml:space="preserve">2016-01-25</t>
  </si>
  <si>
    <t xml:space="preserve">14:40:00</t>
  </si>
  <si>
    <t xml:space="preserve">Kempton</t>
  </si>
  <si>
    <t xml:space="preserve">Padge</t>
  </si>
  <si>
    <t xml:space="preserve">DF</t>
  </si>
  <si>
    <t xml:space="preserve">Local Show</t>
  </si>
  <si>
    <t xml:space="preserve">15:10:00</t>
  </si>
  <si>
    <t xml:space="preserve">A Hare Breath</t>
  </si>
  <si>
    <t xml:space="preserve">Midnight Cowboy</t>
  </si>
  <si>
    <t xml:space="preserve">2016-01-26</t>
  </si>
  <si>
    <t xml:space="preserve">13:10:00</t>
  </si>
  <si>
    <t xml:space="preserve">Pinkie Brown</t>
  </si>
  <si>
    <t xml:space="preserve">2016-01-27</t>
  </si>
  <si>
    <t xml:space="preserve">13:20:00</t>
  </si>
  <si>
    <t xml:space="preserve">Point The Way</t>
  </si>
  <si>
    <t xml:space="preserve">Golden Investment</t>
  </si>
  <si>
    <t xml:space="preserve">2016-01-28</t>
  </si>
  <si>
    <t xml:space="preserve">14:45:00</t>
  </si>
  <si>
    <t xml:space="preserve">Flat</t>
  </si>
  <si>
    <t xml:space="preserve">Montys Meadow</t>
  </si>
  <si>
    <t xml:space="preserve">15:30:00</t>
  </si>
  <si>
    <t xml:space="preserve">Warwick</t>
  </si>
  <si>
    <t xml:space="preserve">Surtee Du Berlais</t>
  </si>
  <si>
    <t xml:space="preserve">Hunter Chase</t>
  </si>
  <si>
    <t xml:space="preserve">Mendip Express</t>
  </si>
  <si>
    <t xml:space="preserve">2016-01-29</t>
  </si>
  <si>
    <t xml:space="preserve">13:35:00</t>
  </si>
  <si>
    <t xml:space="preserve">Buveur Dair</t>
  </si>
  <si>
    <t xml:space="preserve">15:40:00</t>
  </si>
  <si>
    <t xml:space="preserve">Big Chief Benny</t>
  </si>
  <si>
    <t xml:space="preserve">16:20:00</t>
  </si>
  <si>
    <t xml:space="preserve">Bags Groove</t>
  </si>
  <si>
    <t xml:space="preserve">2016-01-30</t>
  </si>
  <si>
    <t xml:space="preserve">13:55:00</t>
  </si>
  <si>
    <t xml:space="preserve">Fairyhouse </t>
  </si>
  <si>
    <t xml:space="preserve">Sumos Novios</t>
  </si>
  <si>
    <t xml:space="preserve">Lord Scoundrel</t>
  </si>
  <si>
    <t xml:space="preserve">2016-02-01</t>
  </si>
  <si>
    <t xml:space="preserve">16:10:00</t>
  </si>
  <si>
    <t xml:space="preserve">Oakley Girl</t>
  </si>
  <si>
    <t xml:space="preserve">2016-02-03</t>
  </si>
  <si>
    <t xml:space="preserve">13:40:00</t>
  </si>
  <si>
    <t xml:space="preserve">Divine Spear</t>
  </si>
  <si>
    <t xml:space="preserve">2016-02-04</t>
  </si>
  <si>
    <t xml:space="preserve">19:10:00</t>
  </si>
  <si>
    <t xml:space="preserve">Paradise Palm</t>
  </si>
  <si>
    <t xml:space="preserve">2016-02-05</t>
  </si>
  <si>
    <t xml:space="preserve">Jaleo</t>
  </si>
  <si>
    <t xml:space="preserve">Our Thomas</t>
  </si>
  <si>
    <t xml:space="preserve">2016-02-06</t>
  </si>
  <si>
    <t xml:space="preserve">Sandown</t>
  </si>
  <si>
    <t xml:space="preserve">Fingertips</t>
  </si>
  <si>
    <t xml:space="preserve">16:05:00</t>
  </si>
  <si>
    <t xml:space="preserve">Rose Above</t>
  </si>
  <si>
    <t xml:space="preserve">Midnight Whistler</t>
  </si>
  <si>
    <t xml:space="preserve">3P1</t>
  </si>
  <si>
    <t xml:space="preserve">2016-02-08</t>
  </si>
  <si>
    <t xml:space="preserve">14:00:00</t>
  </si>
  <si>
    <t xml:space="preserve">Jetstream Jack</t>
  </si>
  <si>
    <t xml:space="preserve">2016-02-11</t>
  </si>
  <si>
    <t xml:space="preserve">Rock On Oscar</t>
  </si>
  <si>
    <t xml:space="preserve">2016-02-12</t>
  </si>
  <si>
    <t xml:space="preserve">Label Des Obeaux</t>
  </si>
  <si>
    <t xml:space="preserve">2016-02-13</t>
  </si>
  <si>
    <t xml:space="preserve">16:45:00</t>
  </si>
  <si>
    <t xml:space="preserve">Newbury</t>
  </si>
  <si>
    <t xml:space="preserve">Class 1</t>
  </si>
  <si>
    <t xml:space="preserve">Ballyandy</t>
  </si>
  <si>
    <t xml:space="preserve">17:05:00</t>
  </si>
  <si>
    <t xml:space="preserve">Gowran Park </t>
  </si>
  <si>
    <t xml:space="preserve">Shes Otto</t>
  </si>
  <si>
    <t xml:space="preserve">2016-02-14</t>
  </si>
  <si>
    <t xml:space="preserve">Rolling Dylan</t>
  </si>
  <si>
    <t xml:space="preserve">Guapo Bay</t>
  </si>
  <si>
    <t xml:space="preserve">Politologue</t>
  </si>
  <si>
    <t xml:space="preserve">Trans Express</t>
  </si>
  <si>
    <t xml:space="preserve">17:10:00</t>
  </si>
  <si>
    <t xml:space="preserve">Intermediate Race</t>
  </si>
  <si>
    <t xml:space="preserve">Westend Story</t>
  </si>
  <si>
    <t xml:space="preserve">2016-02-15</t>
  </si>
  <si>
    <t xml:space="preserve">Yes I Did</t>
  </si>
  <si>
    <t xml:space="preserve">2016-02-17</t>
  </si>
  <si>
    <t xml:space="preserve">Punchestown </t>
  </si>
  <si>
    <t xml:space="preserve">Legacy Gold</t>
  </si>
  <si>
    <t xml:space="preserve">Impulsive American</t>
  </si>
  <si>
    <t xml:space="preserve">2016-02-18</t>
  </si>
  <si>
    <t xml:space="preserve">Fontwell</t>
  </si>
  <si>
    <t xml:space="preserve">Alcala</t>
  </si>
  <si>
    <t xml:space="preserve">The Fresh Prince</t>
  </si>
  <si>
    <t xml:space="preserve">Kelso</t>
  </si>
  <si>
    <t xml:space="preserve">Top Notch</t>
  </si>
  <si>
    <t xml:space="preserve">Chic Name</t>
  </si>
  <si>
    <t xml:space="preserve">2016-02-20</t>
  </si>
  <si>
    <t xml:space="preserve">13:30:00</t>
  </si>
  <si>
    <t xml:space="preserve">Haydock</t>
  </si>
  <si>
    <t xml:space="preserve">Frodon</t>
  </si>
  <si>
    <t xml:space="preserve">Wincanton</t>
  </si>
  <si>
    <t xml:space="preserve">Gala Ball</t>
  </si>
  <si>
    <t xml:space="preserve">2016-02-21</t>
  </si>
  <si>
    <t xml:space="preserve">Awesome Rosie</t>
  </si>
  <si>
    <t xml:space="preserve">2016-02-22</t>
  </si>
  <si>
    <t xml:space="preserve">Carlisle</t>
  </si>
  <si>
    <t xml:space="preserve">Newyearsresolution</t>
  </si>
  <si>
    <t xml:space="preserve">2016-02-24</t>
  </si>
  <si>
    <t xml:space="preserve">Paint The Clouds</t>
  </si>
  <si>
    <t xml:space="preserve">2016-02-26</t>
  </si>
  <si>
    <t xml:space="preserve">Girly Girl</t>
  </si>
  <si>
    <t xml:space="preserve">Pennywell</t>
  </si>
  <si>
    <t xml:space="preserve">17:20:00</t>
  </si>
  <si>
    <t xml:space="preserve">Little Miss Poet</t>
  </si>
  <si>
    <t xml:space="preserve">18:00:00</t>
  </si>
  <si>
    <t xml:space="preserve">Sir Raston</t>
  </si>
  <si>
    <t xml:space="preserve">2016-02-27</t>
  </si>
  <si>
    <t xml:space="preserve">Newcastle</t>
  </si>
  <si>
    <t xml:space="preserve">Seeyouatmidnight</t>
  </si>
  <si>
    <t xml:space="preserve">Westend Theatre</t>
  </si>
  <si>
    <t xml:space="preserve">17:30:00</t>
  </si>
  <si>
    <t xml:space="preserve">Bacchanel</t>
  </si>
  <si>
    <t xml:space="preserve">2016-02-29</t>
  </si>
  <si>
    <t xml:space="preserve">Ayr</t>
  </si>
  <si>
    <t xml:space="preserve">Oldgrangewood</t>
  </si>
  <si>
    <t xml:space="preserve">2016-03-02</t>
  </si>
  <si>
    <t xml:space="preserve">Antartica De Thaix</t>
  </si>
  <si>
    <t xml:space="preserve">16:30:00</t>
  </si>
  <si>
    <t xml:space="preserve">Dueling Banjos</t>
  </si>
  <si>
    <t xml:space="preserve">Bugsie Malone</t>
  </si>
  <si>
    <t xml:space="preserve">16:50:00</t>
  </si>
  <si>
    <t xml:space="preserve">Bangor-on-Dee</t>
  </si>
  <si>
    <t xml:space="preserve">Orchard Park</t>
  </si>
  <si>
    <t xml:space="preserve">2016-03-03</t>
  </si>
  <si>
    <t xml:space="preserve">Taunton</t>
  </si>
  <si>
    <t xml:space="preserve">Space Oddity</t>
  </si>
  <si>
    <t xml:space="preserve">2016-03-06</t>
  </si>
  <si>
    <t xml:space="preserve">Leg Iron</t>
  </si>
  <si>
    <t xml:space="preserve">2016-03-07</t>
  </si>
  <si>
    <t xml:space="preserve">Lingfield</t>
  </si>
  <si>
    <t xml:space="preserve">Master Jake</t>
  </si>
  <si>
    <t xml:space="preserve">2016-03-09</t>
  </si>
  <si>
    <t xml:space="preserve">19:40:00</t>
  </si>
  <si>
    <t xml:space="preserve">Red Hot Chilly</t>
  </si>
  <si>
    <t xml:space="preserve">Betsalottie</t>
  </si>
  <si>
    <t xml:space="preserve">2016-03-11</t>
  </si>
  <si>
    <t xml:space="preserve">Leicester</t>
  </si>
  <si>
    <t xml:space="preserve">Dineur</t>
  </si>
  <si>
    <t xml:space="preserve">19:45:00</t>
  </si>
  <si>
    <t xml:space="preserve">Justice Rock</t>
  </si>
  <si>
    <t xml:space="preserve">2016-03-12</t>
  </si>
  <si>
    <t xml:space="preserve">14:25:00</t>
  </si>
  <si>
    <t xml:space="preserve">The Gipper</t>
  </si>
  <si>
    <t xml:space="preserve">Limerick </t>
  </si>
  <si>
    <t xml:space="preserve">Double Scores</t>
  </si>
  <si>
    <t xml:space="preserve">17:15:00</t>
  </si>
  <si>
    <t xml:space="preserve">Sammy B</t>
  </si>
  <si>
    <t xml:space="preserve">2016-03-13</t>
  </si>
  <si>
    <t xml:space="preserve">Nansaroy</t>
  </si>
  <si>
    <t xml:space="preserve">Navan </t>
  </si>
  <si>
    <t xml:space="preserve">General Principle</t>
  </si>
  <si>
    <t xml:space="preserve">2016-03-17</t>
  </si>
  <si>
    <t xml:space="preserve">Towcester</t>
  </si>
  <si>
    <t xml:space="preserve">Sainte Ladylime</t>
  </si>
  <si>
    <t xml:space="preserve">16:25:00</t>
  </si>
  <si>
    <t xml:space="preserve">Pearlysteps</t>
  </si>
  <si>
    <t xml:space="preserve">Vasco Du Mee</t>
  </si>
  <si>
    <t xml:space="preserve">Legal Legend</t>
  </si>
  <si>
    <t xml:space="preserve">17:40:00</t>
  </si>
  <si>
    <t xml:space="preserve">Hexham</t>
  </si>
  <si>
    <t xml:space="preserve">2016-03-18</t>
  </si>
  <si>
    <t xml:space="preserve">14:35:00</t>
  </si>
  <si>
    <t xml:space="preserve">Fakenham</t>
  </si>
  <si>
    <t xml:space="preserve">Beginners</t>
  </si>
  <si>
    <t xml:space="preserve">Bon Chic</t>
  </si>
  <si>
    <t xml:space="preserve">2016-03-21</t>
  </si>
  <si>
    <t xml:space="preserve">2016-03-23</t>
  </si>
  <si>
    <t xml:space="preserve">A Shin Impala</t>
  </si>
  <si>
    <t xml:space="preserve">2016-03-24</t>
  </si>
  <si>
    <t xml:space="preserve">Selling</t>
  </si>
  <si>
    <t xml:space="preserve">Tatting</t>
  </si>
  <si>
    <t xml:space="preserve">15:05:00</t>
  </si>
  <si>
    <t xml:space="preserve">Ashcott Boy</t>
  </si>
  <si>
    <t xml:space="preserve">2016-03-26</t>
  </si>
  <si>
    <t xml:space="preserve">Baby Bach</t>
  </si>
  <si>
    <t xml:space="preserve">14:05:00</t>
  </si>
  <si>
    <t xml:space="preserve">Newton Abbot</t>
  </si>
  <si>
    <t xml:space="preserve">Sahara Haze</t>
  </si>
  <si>
    <t xml:space="preserve">2016-03-27</t>
  </si>
  <si>
    <t xml:space="preserve">Royal Vacation</t>
  </si>
  <si>
    <t xml:space="preserve">2016-03-28</t>
  </si>
  <si>
    <t xml:space="preserve">Conditional Stakes</t>
  </si>
  <si>
    <t xml:space="preserve">Lakeshore Lady</t>
  </si>
  <si>
    <t xml:space="preserve">Lombardy Boy</t>
  </si>
  <si>
    <t xml:space="preserve">Proud Times</t>
  </si>
  <si>
    <t xml:space="preserve">Athou Du Nord</t>
  </si>
  <si>
    <t xml:space="preserve">Allee Bleue</t>
  </si>
  <si>
    <t xml:space="preserve">Mahlers Star</t>
  </si>
  <si>
    <t xml:space="preserve">Mercers Court</t>
  </si>
  <si>
    <t xml:space="preserve">17:45:00</t>
  </si>
  <si>
    <t xml:space="preserve">Kayf Grace</t>
  </si>
  <si>
    <t xml:space="preserve">2016-03-29</t>
  </si>
  <si>
    <t xml:space="preserve">Southwell</t>
  </si>
  <si>
    <t xml:space="preserve">My Little Cracker</t>
  </si>
  <si>
    <t xml:space="preserve">2016-03-31</t>
  </si>
  <si>
    <t xml:space="preserve">Officer Hoolihan</t>
  </si>
  <si>
    <t xml:space="preserve">17:00:00</t>
  </si>
  <si>
    <t xml:space="preserve">Ffos Las</t>
  </si>
  <si>
    <t xml:space="preserve">Geordie Des Champs</t>
  </si>
  <si>
    <t xml:space="preserve">Eaton Hill</t>
  </si>
  <si>
    <t xml:space="preserve">Clonmel </t>
  </si>
  <si>
    <t xml:space="preserve">Peter From Paris</t>
  </si>
  <si>
    <t xml:space="preserve">18:20:00</t>
  </si>
  <si>
    <t xml:space="preserve">The Job Is Right</t>
  </si>
  <si>
    <t xml:space="preserve">Walk To Freedom</t>
  </si>
  <si>
    <t xml:space="preserve">2016-04-01</t>
  </si>
  <si>
    <t xml:space="preserve">Iniciar</t>
  </si>
  <si>
    <t xml:space="preserve">Trafalgar</t>
  </si>
  <si>
    <t xml:space="preserve">18:15:00</t>
  </si>
  <si>
    <t xml:space="preserve">Destroyer</t>
  </si>
  <si>
    <t xml:space="preserve">Semana Santa</t>
  </si>
  <si>
    <t xml:space="preserve">2016-04-03</t>
  </si>
  <si>
    <t xml:space="preserve">Stormbay Bomber</t>
  </si>
  <si>
    <t xml:space="preserve">Gurkha Brave</t>
  </si>
  <si>
    <t xml:space="preserve">2016-04-04</t>
  </si>
  <si>
    <t xml:space="preserve">Buttercup</t>
  </si>
  <si>
    <t xml:space="preserve">Miss Yeats</t>
  </si>
  <si>
    <t xml:space="preserve">2016-04-05</t>
  </si>
  <si>
    <t xml:space="preserve">Glimpse Of Gold</t>
  </si>
  <si>
    <t xml:space="preserve">2016-04-07</t>
  </si>
  <si>
    <t xml:space="preserve">Emerging Talent</t>
  </si>
  <si>
    <t xml:space="preserve">2016-04-09</t>
  </si>
  <si>
    <t xml:space="preserve">Aintree</t>
  </si>
  <si>
    <t xml:space="preserve">Yorkhill</t>
  </si>
  <si>
    <t xml:space="preserve">Sedgefield</t>
  </si>
  <si>
    <t xml:space="preserve">Mardale</t>
  </si>
  <si>
    <t xml:space="preserve">Douvan</t>
  </si>
  <si>
    <t xml:space="preserve">Thistlecrack</t>
  </si>
  <si>
    <t xml:space="preserve">2016-04-10</t>
  </si>
  <si>
    <t xml:space="preserve">15:15:00</t>
  </si>
  <si>
    <t xml:space="preserve">Leopardstown </t>
  </si>
  <si>
    <t xml:space="preserve">Alice Springs</t>
  </si>
  <si>
    <t xml:space="preserve">What A Diva</t>
  </si>
  <si>
    <t xml:space="preserve">Alice Pink</t>
  </si>
  <si>
    <t xml:space="preserve">2016-04-11</t>
  </si>
  <si>
    <t xml:space="preserve">Windsor</t>
  </si>
  <si>
    <t xml:space="preserve">Blacklister</t>
  </si>
  <si>
    <t xml:space="preserve">2016-04-12</t>
  </si>
  <si>
    <t xml:space="preserve">Newmarket</t>
  </si>
  <si>
    <t xml:space="preserve">Ventura Storm</t>
  </si>
  <si>
    <t xml:space="preserve">16:55:00</t>
  </si>
  <si>
    <t xml:space="preserve">17:50:00</t>
  </si>
  <si>
    <t xml:space="preserve">Blazing Whale</t>
  </si>
  <si>
    <t xml:space="preserve">2016-04-13</t>
  </si>
  <si>
    <t xml:space="preserve">Gifted Master</t>
  </si>
  <si>
    <t xml:space="preserve">2016-04-15</t>
  </si>
  <si>
    <t xml:space="preserve">Clondaw Cian</t>
  </si>
  <si>
    <t xml:space="preserve">Bath</t>
  </si>
  <si>
    <t xml:space="preserve">Ower Fly</t>
  </si>
  <si>
    <t xml:space="preserve">18:05:00</t>
  </si>
  <si>
    <t xml:space="preserve">King Electric</t>
  </si>
  <si>
    <t xml:space="preserve">Joyce Compton</t>
  </si>
  <si>
    <t xml:space="preserve">Boyhood</t>
  </si>
  <si>
    <t xml:space="preserve">2016-04-16</t>
  </si>
  <si>
    <t xml:space="preserve">Mustashry</t>
  </si>
  <si>
    <t xml:space="preserve">Beware The Bear</t>
  </si>
  <si>
    <t xml:space="preserve">Mr Red Clubs</t>
  </si>
  <si>
    <t xml:space="preserve">2016-04-17</t>
  </si>
  <si>
    <t xml:space="preserve">Zubayr</t>
  </si>
  <si>
    <t xml:space="preserve">2016-04-18</t>
  </si>
  <si>
    <t xml:space="preserve">Ryedale Racer</t>
  </si>
  <si>
    <t xml:space="preserve">Shy</t>
  </si>
  <si>
    <t xml:space="preserve">Late Night Lily</t>
  </si>
  <si>
    <t xml:space="preserve">2016-04-19</t>
  </si>
  <si>
    <t xml:space="preserve">Ozzie The Oscar</t>
  </si>
  <si>
    <t xml:space="preserve">20:05:00</t>
  </si>
  <si>
    <t xml:space="preserve">Bandsman</t>
  </si>
  <si>
    <t xml:space="preserve">2016-04-21</t>
  </si>
  <si>
    <t xml:space="preserve">Beverley</t>
  </si>
  <si>
    <t xml:space="preserve">Nietzsche</t>
  </si>
  <si>
    <t xml:space="preserve">Adherence</t>
  </si>
  <si>
    <t xml:space="preserve">Perth</t>
  </si>
  <si>
    <t xml:space="preserve">Monsieur Jourdain</t>
  </si>
  <si>
    <t xml:space="preserve">Kings Gold</t>
  </si>
  <si>
    <t xml:space="preserve">2016-04-22</t>
  </si>
  <si>
    <t xml:space="preserve">19:30:00</t>
  </si>
  <si>
    <t xml:space="preserve">Housesofparliament</t>
  </si>
  <si>
    <t xml:space="preserve">Flying Bullet</t>
  </si>
  <si>
    <t xml:space="preserve">2016-04-23</t>
  </si>
  <si>
    <t xml:space="preserve">Maneen</t>
  </si>
  <si>
    <t xml:space="preserve">2016-04-24</t>
  </si>
  <si>
    <t xml:space="preserve">Bocca Baciata</t>
  </si>
  <si>
    <t xml:space="preserve">Lieutenant General</t>
  </si>
  <si>
    <t xml:space="preserve">2016-04-25</t>
  </si>
  <si>
    <t xml:space="preserve">Go On Gal</t>
  </si>
  <si>
    <t xml:space="preserve">2016-04-26</t>
  </si>
  <si>
    <t xml:space="preserve">19:05:00</t>
  </si>
  <si>
    <t xml:space="preserve">Broughtons Fancy</t>
  </si>
  <si>
    <t xml:space="preserve">20:10:00</t>
  </si>
  <si>
    <t xml:space="preserve">Yorkindred Spirit</t>
  </si>
  <si>
    <t xml:space="preserve">21:10:00</t>
  </si>
  <si>
    <t xml:space="preserve">Little Choosey</t>
  </si>
  <si>
    <t xml:space="preserve">2016-04-27</t>
  </si>
  <si>
    <t xml:space="preserve">Apprentice</t>
  </si>
  <si>
    <t xml:space="preserve">Diamond Runner</t>
  </si>
  <si>
    <t xml:space="preserve">Pontefract</t>
  </si>
  <si>
    <t xml:space="preserve">Valentino Boy</t>
  </si>
  <si>
    <t xml:space="preserve">Mailshot</t>
  </si>
  <si>
    <t xml:space="preserve">Ascot</t>
  </si>
  <si>
    <t xml:space="preserve">The Last Lion</t>
  </si>
  <si>
    <t xml:space="preserve">Cheltenham</t>
  </si>
  <si>
    <t xml:space="preserve">Lilbitluso</t>
  </si>
  <si>
    <t xml:space="preserve">2016-04-28</t>
  </si>
  <si>
    <t xml:space="preserve">20:20:00</t>
  </si>
  <si>
    <t xml:space="preserve">Royal Supremo</t>
  </si>
  <si>
    <t xml:space="preserve">2016-04-29</t>
  </si>
  <si>
    <t xml:space="preserve">On The Fringe</t>
  </si>
  <si>
    <t xml:space="preserve">2016-04-30</t>
  </si>
  <si>
    <t xml:space="preserve">Jack Hobbs</t>
  </si>
  <si>
    <t xml:space="preserve">2016-05-02</t>
  </si>
  <si>
    <t xml:space="preserve">13:00:00</t>
  </si>
  <si>
    <t xml:space="preserve">Dusky Legend</t>
  </si>
  <si>
    <t xml:space="preserve">Cool Silk Girl</t>
  </si>
  <si>
    <t xml:space="preserve">Laceys Lane</t>
  </si>
  <si>
    <t xml:space="preserve">Boy In A Bentley</t>
  </si>
  <si>
    <t xml:space="preserve">Deciding Moment</t>
  </si>
  <si>
    <t xml:space="preserve">2016-05-03</t>
  </si>
  <si>
    <t xml:space="preserve">17:55:00</t>
  </si>
  <si>
    <t xml:space="preserve">Auction Stakes</t>
  </si>
  <si>
    <t xml:space="preserve">Clem Fandango</t>
  </si>
  <si>
    <t xml:space="preserve">2016-05-05</t>
  </si>
  <si>
    <t xml:space="preserve">16:40:00</t>
  </si>
  <si>
    <t xml:space="preserve">Uttoxeter</t>
  </si>
  <si>
    <t xml:space="preserve">Only For Love</t>
  </si>
  <si>
    <t xml:space="preserve">Rainy City</t>
  </si>
  <si>
    <t xml:space="preserve">Trakeur</t>
  </si>
  <si>
    <t xml:space="preserve">2016-05-06</t>
  </si>
  <si>
    <t xml:space="preserve">Downpatrick </t>
  </si>
  <si>
    <t xml:space="preserve">Tsundoku</t>
  </si>
  <si>
    <t xml:space="preserve">2016-05-07</t>
  </si>
  <si>
    <t xml:space="preserve">Ami Desbois</t>
  </si>
  <si>
    <t xml:space="preserve">Book At Bedtime</t>
  </si>
  <si>
    <t xml:space="preserve">2016-05-08</t>
  </si>
  <si>
    <t xml:space="preserve">Red Tornado</t>
  </si>
  <si>
    <t xml:space="preserve">Lord Bryan</t>
  </si>
  <si>
    <t xml:space="preserve">2016-05-09</t>
  </si>
  <si>
    <t xml:space="preserve">18:30:00</t>
  </si>
  <si>
    <t xml:space="preserve">Oscar Delta</t>
  </si>
  <si>
    <t xml:space="preserve">2016-05-10</t>
  </si>
  <si>
    <t xml:space="preserve">Golden Birthday</t>
  </si>
  <si>
    <t xml:space="preserve">Keltus</t>
  </si>
  <si>
    <t xml:space="preserve">2016-05-11</t>
  </si>
  <si>
    <t xml:space="preserve">Stellar Mass</t>
  </si>
  <si>
    <t xml:space="preserve">2016-05-12</t>
  </si>
  <si>
    <t xml:space="preserve">Warriors Tale</t>
  </si>
  <si>
    <t xml:space="preserve">16:15:00</t>
  </si>
  <si>
    <t xml:space="preserve">York</t>
  </si>
  <si>
    <t xml:space="preserve">Easton Angel</t>
  </si>
  <si>
    <t xml:space="preserve">Polisky</t>
  </si>
  <si>
    <t xml:space="preserve">Gauvain</t>
  </si>
  <si>
    <t xml:space="preserve">Little Legend</t>
  </si>
  <si>
    <t xml:space="preserve">2016-05-13</t>
  </si>
  <si>
    <t xml:space="preserve">Pointel</t>
  </si>
  <si>
    <t xml:space="preserve">2016-05-14</t>
  </si>
  <si>
    <t xml:space="preserve">Tara View</t>
  </si>
  <si>
    <t xml:space="preserve">Lawless Louis</t>
  </si>
  <si>
    <t xml:space="preserve">2016-05-15</t>
  </si>
  <si>
    <t xml:space="preserve">Stratford</t>
  </si>
  <si>
    <t xml:space="preserve">Deebaj</t>
  </si>
  <si>
    <t xml:space="preserve">2016-05-16</t>
  </si>
  <si>
    <t xml:space="preserve">Redcar</t>
  </si>
  <si>
    <t xml:space="preserve">Archimento</t>
  </si>
  <si>
    <t xml:space="preserve">2016-05-18</t>
  </si>
  <si>
    <t xml:space="preserve">Midnight Tour</t>
  </si>
  <si>
    <t xml:space="preserve">17:35:00</t>
  </si>
  <si>
    <t xml:space="preserve">River Wylde</t>
  </si>
  <si>
    <t xml:space="preserve">Hahnenkam</t>
  </si>
  <si>
    <t xml:space="preserve">Avispa</t>
  </si>
  <si>
    <t xml:space="preserve">Happy Diva</t>
  </si>
  <si>
    <t xml:space="preserve">2016-05-19</t>
  </si>
  <si>
    <t xml:space="preserve">19:20:00</t>
  </si>
  <si>
    <t xml:space="preserve">Ripon</t>
  </si>
  <si>
    <t xml:space="preserve">Always Resolute</t>
  </si>
  <si>
    <t xml:space="preserve">2016-05-22</t>
  </si>
  <si>
    <t xml:space="preserve">Curragh </t>
  </si>
  <si>
    <t xml:space="preserve">Minding</t>
  </si>
  <si>
    <t xml:space="preserve">2016-05-24</t>
  </si>
  <si>
    <t xml:space="preserve">15:45:00</t>
  </si>
  <si>
    <t xml:space="preserve">Come On Dave</t>
  </si>
  <si>
    <t xml:space="preserve">2016-05-25</t>
  </si>
  <si>
    <t xml:space="preserve">Tenzing Norgay</t>
  </si>
  <si>
    <t xml:space="preserve">2016-05-28</t>
  </si>
  <si>
    <t xml:space="preserve">Journey</t>
  </si>
  <si>
    <t xml:space="preserve">2016-05-30</t>
  </si>
  <si>
    <t xml:space="preserve">Deauville Dancer</t>
  </si>
  <si>
    <t xml:space="preserve">2016-05-31</t>
  </si>
  <si>
    <t xml:space="preserve">Il Presidente</t>
  </si>
  <si>
    <t xml:space="preserve">Poolstock</t>
  </si>
  <si>
    <t xml:space="preserve">2016-06-02</t>
  </si>
  <si>
    <t xml:space="preserve">Kinari</t>
  </si>
  <si>
    <t xml:space="preserve">2016-06-03</t>
  </si>
  <si>
    <t xml:space="preserve">Epsom</t>
  </si>
  <si>
    <t xml:space="preserve">18:10:00</t>
  </si>
  <si>
    <t xml:space="preserve">20:45:00</t>
  </si>
  <si>
    <t xml:space="preserve">Tramore </t>
  </si>
  <si>
    <t xml:space="preserve">Tajseer</t>
  </si>
  <si>
    <t xml:space="preserve">2016-06-04</t>
  </si>
  <si>
    <t xml:space="preserve">Worcester</t>
  </si>
  <si>
    <t xml:space="preserve">Gustave Mahler</t>
  </si>
  <si>
    <t xml:space="preserve">Sunnytahliateigan</t>
  </si>
  <si>
    <t xml:space="preserve">2016-06-05</t>
  </si>
  <si>
    <t xml:space="preserve">17:25:00</t>
  </si>
  <si>
    <t xml:space="preserve">Bingo Conti</t>
  </si>
  <si>
    <t xml:space="preserve">2016-06-06</t>
  </si>
  <si>
    <t xml:space="preserve">Listowel </t>
  </si>
  <si>
    <t xml:space="preserve">Mai Fitzs Jack</t>
  </si>
  <si>
    <t xml:space="preserve">2016-06-08</t>
  </si>
  <si>
    <t xml:space="preserve">Classical Rose</t>
  </si>
  <si>
    <t xml:space="preserve">2016-06-09</t>
  </si>
  <si>
    <t xml:space="preserve">2016-06-10</t>
  </si>
  <si>
    <t xml:space="preserve">Beau Phil</t>
  </si>
  <si>
    <t xml:space="preserve">Policy Breach</t>
  </si>
  <si>
    <t xml:space="preserve">Black Bess</t>
  </si>
  <si>
    <t xml:space="preserve">2016-06-11</t>
  </si>
  <si>
    <t xml:space="preserve">Mutakayyef</t>
  </si>
  <si>
    <t xml:space="preserve">Makzeem</t>
  </si>
  <si>
    <t xml:space="preserve">New World Power</t>
  </si>
  <si>
    <t xml:space="preserve">Black Ivory</t>
  </si>
  <si>
    <t xml:space="preserve">Master Of Verse</t>
  </si>
  <si>
    <t xml:space="preserve">2016-06-12</t>
  </si>
  <si>
    <t xml:space="preserve">Salisbury</t>
  </si>
  <si>
    <t xml:space="preserve">Taffeta Lady</t>
  </si>
  <si>
    <t xml:space="preserve">Trainnah</t>
  </si>
  <si>
    <t xml:space="preserve">2016-06-13</t>
  </si>
  <si>
    <t xml:space="preserve">2016-06-14</t>
  </si>
  <si>
    <t xml:space="preserve">Meccas Angel</t>
  </si>
  <si>
    <t xml:space="preserve">2016-06-16</t>
  </si>
  <si>
    <t xml:space="preserve">Haulani</t>
  </si>
  <si>
    <t xml:space="preserve">19:25:00</t>
  </si>
  <si>
    <t xml:space="preserve">Ceol Na Nog</t>
  </si>
  <si>
    <t xml:space="preserve">West Torr</t>
  </si>
  <si>
    <t xml:space="preserve">2016-06-17</t>
  </si>
  <si>
    <t xml:space="preserve">Mr Monochrome</t>
  </si>
  <si>
    <t xml:space="preserve">2016-06-21</t>
  </si>
  <si>
    <t xml:space="preserve">General Brook</t>
  </si>
  <si>
    <t xml:space="preserve">21:15:00</t>
  </si>
  <si>
    <t xml:space="preserve">Fort Jefferson</t>
  </si>
  <si>
    <t xml:space="preserve">2016-06-22</t>
  </si>
  <si>
    <t xml:space="preserve">Presenting Arms</t>
  </si>
  <si>
    <t xml:space="preserve">San Benedeto</t>
  </si>
  <si>
    <t xml:space="preserve">2016-06-23</t>
  </si>
  <si>
    <t xml:space="preserve">Nottingham</t>
  </si>
  <si>
    <t xml:space="preserve">De Veer Cliffs</t>
  </si>
  <si>
    <t xml:space="preserve">2016-06-24</t>
  </si>
  <si>
    <t xml:space="preserve">Cartmel</t>
  </si>
  <si>
    <t xml:space="preserve">Knight Bachelor</t>
  </si>
  <si>
    <t xml:space="preserve">Shaiyzar</t>
  </si>
  <si>
    <t xml:space="preserve">2016-06-25</t>
  </si>
  <si>
    <t xml:space="preserve">Peace Envoy</t>
  </si>
  <si>
    <t xml:space="preserve">Chester</t>
  </si>
  <si>
    <t xml:space="preserve">2016-06-26</t>
  </si>
  <si>
    <t xml:space="preserve">Mrs Danvers</t>
  </si>
  <si>
    <t xml:space="preserve">Blue Suede</t>
  </si>
  <si>
    <t xml:space="preserve">Miss Rosina</t>
  </si>
  <si>
    <t xml:space="preserve">2016-07-01</t>
  </si>
  <si>
    <t xml:space="preserve">Bagad Bihoue</t>
  </si>
  <si>
    <t xml:space="preserve">2016-07-02</t>
  </si>
  <si>
    <t xml:space="preserve">Brando</t>
  </si>
  <si>
    <t xml:space="preserve">Burtonwood</t>
  </si>
  <si>
    <t xml:space="preserve">21:05:00</t>
  </si>
  <si>
    <t xml:space="preserve">Vanishing Point</t>
  </si>
  <si>
    <t xml:space="preserve">2016-07-03</t>
  </si>
  <si>
    <t xml:space="preserve">2016-07-04</t>
  </si>
  <si>
    <t xml:space="preserve">Destinys Gold</t>
  </si>
  <si>
    <t xml:space="preserve">Fool To Cry</t>
  </si>
  <si>
    <t xml:space="preserve">2016-07-05</t>
  </si>
  <si>
    <t xml:space="preserve">21:00:00</t>
  </si>
  <si>
    <t xml:space="preserve">Roscommon </t>
  </si>
  <si>
    <t xml:space="preserve">Frazel Express</t>
  </si>
  <si>
    <t xml:space="preserve">2016-07-07</t>
  </si>
  <si>
    <t xml:space="preserve">18:50:00</t>
  </si>
  <si>
    <t xml:space="preserve">Kubali</t>
  </si>
  <si>
    <t xml:space="preserve">2016-07-13</t>
  </si>
  <si>
    <t xml:space="preserve">Yarmouth</t>
  </si>
  <si>
    <t xml:space="preserve">Fol Oyasmine</t>
  </si>
  <si>
    <t xml:space="preserve">2016-07-14</t>
  </si>
  <si>
    <t xml:space="preserve">Hamilton</t>
  </si>
  <si>
    <t xml:space="preserve">Al Hawraa</t>
  </si>
  <si>
    <t xml:space="preserve">2016-07-16</t>
  </si>
  <si>
    <t xml:space="preserve">Jallota</t>
  </si>
  <si>
    <t xml:space="preserve">2016-07-17</t>
  </si>
  <si>
    <t xml:space="preserve">Tahira</t>
  </si>
  <si>
    <t xml:space="preserve">2016-07-18</t>
  </si>
  <si>
    <t xml:space="preserve">Stamford Raffles</t>
  </si>
  <si>
    <t xml:space="preserve">2016-07-20</t>
  </si>
  <si>
    <t xml:space="preserve">Sciarra</t>
  </si>
  <si>
    <t xml:space="preserve">2016-07-21</t>
  </si>
  <si>
    <t xml:space="preserve">Mutawakked</t>
  </si>
  <si>
    <t xml:space="preserve">Mukaabra</t>
  </si>
  <si>
    <t xml:space="preserve">2016-07-22</t>
  </si>
  <si>
    <t xml:space="preserve">18:35:00</t>
  </si>
  <si>
    <t xml:space="preserve">Down Royal </t>
  </si>
  <si>
    <t xml:space="preserve">2016-07-23</t>
  </si>
  <si>
    <t xml:space="preserve">Lucky Clover</t>
  </si>
  <si>
    <t xml:space="preserve">2016-07-24</t>
  </si>
  <si>
    <t xml:space="preserve">Lastmanlastround</t>
  </si>
  <si>
    <t xml:space="preserve">Apres Midi</t>
  </si>
  <si>
    <t xml:space="preserve">2016-07-26</t>
  </si>
  <si>
    <t xml:space="preserve">Dove Mountain</t>
  </si>
  <si>
    <t xml:space="preserve">2016-07-27</t>
  </si>
  <si>
    <t xml:space="preserve">Marcus Antonius</t>
  </si>
  <si>
    <t xml:space="preserve">Galilee Chapel</t>
  </si>
  <si>
    <t xml:space="preserve">2016-07-30</t>
  </si>
  <si>
    <t xml:space="preserve">Goodwood</t>
  </si>
  <si>
    <t xml:space="preserve">Thirsk</t>
  </si>
  <si>
    <t xml:space="preserve">Frankster</t>
  </si>
  <si>
    <t xml:space="preserve">2016-07-31</t>
  </si>
  <si>
    <t xml:space="preserve">Birch Hill</t>
  </si>
  <si>
    <t xml:space="preserve">2016-08-02</t>
  </si>
  <si>
    <t xml:space="preserve">By The Banks</t>
  </si>
  <si>
    <t xml:space="preserve">Ecureuil</t>
  </si>
  <si>
    <t xml:space="preserve">2016-08-04</t>
  </si>
  <si>
    <t xml:space="preserve">Sligo </t>
  </si>
  <si>
    <t xml:space="preserve">Aunt Eileen</t>
  </si>
  <si>
    <t xml:space="preserve">2016-08-05</t>
  </si>
  <si>
    <t xml:space="preserve">Zebspear</t>
  </si>
  <si>
    <t xml:space="preserve">Merry Banter</t>
  </si>
  <si>
    <t xml:space="preserve">20:30:00</t>
  </si>
  <si>
    <t xml:space="preserve">Tartan Bute</t>
  </si>
  <si>
    <t xml:space="preserve">2016-08-06</t>
  </si>
  <si>
    <t xml:space="preserve">Twobeelucky</t>
  </si>
  <si>
    <t xml:space="preserve">2016-08-07</t>
  </si>
  <si>
    <t xml:space="preserve">15:35:00</t>
  </si>
  <si>
    <t xml:space="preserve">Caravaggio</t>
  </si>
  <si>
    <t xml:space="preserve">2016-08-08</t>
  </si>
  <si>
    <t xml:space="preserve">May Rose</t>
  </si>
  <si>
    <t xml:space="preserve">High Hopes</t>
  </si>
  <si>
    <t xml:space="preserve">2016-08-09</t>
  </si>
  <si>
    <t xml:space="preserve">Good Time Ahead</t>
  </si>
  <si>
    <t xml:space="preserve">Express</t>
  </si>
  <si>
    <t xml:space="preserve">African Trader</t>
  </si>
  <si>
    <t xml:space="preserve">Thundering Blue</t>
  </si>
  <si>
    <t xml:space="preserve">2016-08-10</t>
  </si>
  <si>
    <t xml:space="preserve">Sunset Dream</t>
  </si>
  <si>
    <t xml:space="preserve">Showreel</t>
  </si>
  <si>
    <t xml:space="preserve">2016-08-11</t>
  </si>
  <si>
    <t xml:space="preserve">Verygoodverygood</t>
  </si>
  <si>
    <t xml:space="preserve">2016-08-12</t>
  </si>
  <si>
    <t xml:space="preserve">Newcastle  (AW)</t>
  </si>
  <si>
    <t xml:space="preserve">Davys Dilemma</t>
  </si>
  <si>
    <t xml:space="preserve">Myopic</t>
  </si>
  <si>
    <t xml:space="preserve">Gala</t>
  </si>
  <si>
    <t xml:space="preserve">Notion Of Beauty</t>
  </si>
  <si>
    <t xml:space="preserve">2016-08-13</t>
  </si>
  <si>
    <t xml:space="preserve">Silver Gleam</t>
  </si>
  <si>
    <t xml:space="preserve">Junoesque</t>
  </si>
  <si>
    <t xml:space="preserve">Matthioli</t>
  </si>
  <si>
    <t xml:space="preserve">2016-08-14</t>
  </si>
  <si>
    <t xml:space="preserve">Swish</t>
  </si>
  <si>
    <t xml:space="preserve">2016-08-15</t>
  </si>
  <si>
    <t xml:space="preserve">Hellavashock</t>
  </si>
  <si>
    <t xml:space="preserve">2016-08-17</t>
  </si>
  <si>
    <t xml:space="preserve">New Abbey Angel</t>
  </si>
  <si>
    <t xml:space="preserve">18:40:00</t>
  </si>
  <si>
    <t xml:space="preserve">Magical Forest</t>
  </si>
  <si>
    <t xml:space="preserve">Excellent Sounds</t>
  </si>
  <si>
    <t xml:space="preserve">2016-08-18</t>
  </si>
  <si>
    <t xml:space="preserve">Sheilas Palace</t>
  </si>
  <si>
    <t xml:space="preserve">2016-08-20</t>
  </si>
  <si>
    <t xml:space="preserve">Order Of St George</t>
  </si>
  <si>
    <t xml:space="preserve">Yulong Baobei</t>
  </si>
  <si>
    <t xml:space="preserve">2016-08-22</t>
  </si>
  <si>
    <t xml:space="preserve">19:35:00</t>
  </si>
  <si>
    <t xml:space="preserve">2016-08-23</t>
  </si>
  <si>
    <t xml:space="preserve">Hyland Heather</t>
  </si>
  <si>
    <t xml:space="preserve">Trishuli Rock</t>
  </si>
  <si>
    <t xml:space="preserve">2016-08-24</t>
  </si>
  <si>
    <t xml:space="preserve">Kyllang Rock</t>
  </si>
  <si>
    <t xml:space="preserve">Fields Of Song</t>
  </si>
  <si>
    <t xml:space="preserve">Ventura Secret</t>
  </si>
  <si>
    <t xml:space="preserve">2016-08-25</t>
  </si>
  <si>
    <t xml:space="preserve">Bellewstown </t>
  </si>
  <si>
    <t xml:space="preserve">Static Jack</t>
  </si>
  <si>
    <t xml:space="preserve">2016-08-27</t>
  </si>
  <si>
    <t xml:space="preserve">Hassle</t>
  </si>
  <si>
    <t xml:space="preserve">Fingerontheswitch</t>
  </si>
  <si>
    <t xml:space="preserve">Bibliotheca</t>
  </si>
  <si>
    <t xml:space="preserve">Honourable</t>
  </si>
  <si>
    <t xml:space="preserve">2016-08-28</t>
  </si>
  <si>
    <t xml:space="preserve">Cork </t>
  </si>
  <si>
    <t xml:space="preserve">Get Out Of Jail</t>
  </si>
  <si>
    <t xml:space="preserve">2016-08-29</t>
  </si>
  <si>
    <t xml:space="preserve">Percy Thrower</t>
  </si>
  <si>
    <t xml:space="preserve">Hushood</t>
  </si>
  <si>
    <t xml:space="preserve">Simiel</t>
  </si>
  <si>
    <t xml:space="preserve">2016-08-31</t>
  </si>
  <si>
    <t xml:space="preserve">2016-09-01</t>
  </si>
  <si>
    <t xml:space="preserve">For Goodness Sake</t>
  </si>
  <si>
    <t xml:space="preserve">2016-09-02</t>
  </si>
  <si>
    <t xml:space="preserve">Invernata</t>
  </si>
  <si>
    <t xml:space="preserve">2016-09-03</t>
  </si>
  <si>
    <t xml:space="preserve">Raised On Grazeon</t>
  </si>
  <si>
    <t xml:space="preserve">2016-09-06</t>
  </si>
  <si>
    <t xml:space="preserve">2016-09-07</t>
  </si>
  <si>
    <t xml:space="preserve">Wor Lass</t>
  </si>
  <si>
    <t xml:space="preserve">2016-09-11</t>
  </si>
  <si>
    <t xml:space="preserve">Bianca Minola</t>
  </si>
  <si>
    <t xml:space="preserve">Churchill</t>
  </si>
  <si>
    <t xml:space="preserve">2016-09-12</t>
  </si>
  <si>
    <t xml:space="preserve">Brighton</t>
  </si>
  <si>
    <t xml:space="preserve">Winning Bid</t>
  </si>
  <si>
    <t xml:space="preserve">Simply Blessed</t>
  </si>
  <si>
    <t xml:space="preserve">2016-09-13</t>
  </si>
  <si>
    <t xml:space="preserve">Forever Yours</t>
  </si>
  <si>
    <t xml:space="preserve">Port Isaac</t>
  </si>
  <si>
    <t xml:space="preserve">2016-09-15</t>
  </si>
  <si>
    <t xml:space="preserve">Corpus Chorister</t>
  </si>
  <si>
    <t xml:space="preserve">2016-09-16</t>
  </si>
  <si>
    <t xml:space="preserve">Original Choice</t>
  </si>
  <si>
    <t xml:space="preserve">Top Of The Glas</t>
  </si>
  <si>
    <t xml:space="preserve">2016-09-23</t>
  </si>
  <si>
    <t xml:space="preserve">Tornado Watch</t>
  </si>
  <si>
    <t xml:space="preserve">Fair Eva</t>
  </si>
  <si>
    <t xml:space="preserve">2016-09-24</t>
  </si>
  <si>
    <t xml:space="preserve">Courtsider</t>
  </si>
  <si>
    <t xml:space="preserve">Flower Of Love</t>
  </si>
  <si>
    <t xml:space="preserve">2016-09-26</t>
  </si>
  <si>
    <t xml:space="preserve">Danzeno</t>
  </si>
  <si>
    <t xml:space="preserve">2016-09-27</t>
  </si>
  <si>
    <t xml:space="preserve">Miss Mobot</t>
  </si>
  <si>
    <t xml:space="preserve">2016-09-28</t>
  </si>
  <si>
    <t xml:space="preserve">Another Rebel</t>
  </si>
  <si>
    <t xml:space="preserve">Panova</t>
  </si>
  <si>
    <t xml:space="preserve">Alwafaa</t>
  </si>
  <si>
    <t xml:space="preserve">2016-09-29</t>
  </si>
  <si>
    <t xml:space="preserve">Peter The Mayo Man</t>
  </si>
  <si>
    <t xml:space="preserve">Bol Dair</t>
  </si>
  <si>
    <t xml:space="preserve">2016-09-30</t>
  </si>
  <si>
    <t xml:space="preserve">Tempestatefloresco</t>
  </si>
  <si>
    <t xml:space="preserve">2016-10-02</t>
  </si>
  <si>
    <t xml:space="preserve">Traditional Dancer</t>
  </si>
  <si>
    <t xml:space="preserve">2016-10-03</t>
  </si>
  <si>
    <t xml:space="preserve">Debece</t>
  </si>
  <si>
    <t xml:space="preserve">Dubai Angel</t>
  </si>
  <si>
    <t xml:space="preserve">2016-10-05</t>
  </si>
  <si>
    <t xml:space="preserve">Nursery</t>
  </si>
  <si>
    <t xml:space="preserve">Outre Mer</t>
  </si>
  <si>
    <t xml:space="preserve">2016-10-06</t>
  </si>
  <si>
    <t xml:space="preserve">Hereford</t>
  </si>
  <si>
    <t xml:space="preserve">Some Kinda Lama</t>
  </si>
  <si>
    <t xml:space="preserve">Bridge Native</t>
  </si>
  <si>
    <t xml:space="preserve">18:55:00</t>
  </si>
  <si>
    <t xml:space="preserve">Hersigh</t>
  </si>
  <si>
    <t xml:space="preserve">2016-10-07</t>
  </si>
  <si>
    <t xml:space="preserve">Black Corton</t>
  </si>
  <si>
    <t xml:space="preserve">Virgilio</t>
  </si>
  <si>
    <t xml:space="preserve">Misterton</t>
  </si>
  <si>
    <t xml:space="preserve">Paris Magic</t>
  </si>
  <si>
    <t xml:space="preserve">2016-10-08</t>
  </si>
  <si>
    <t xml:space="preserve">2016-10-09</t>
  </si>
  <si>
    <t xml:space="preserve">Oiche Mhaith Boy</t>
  </si>
  <si>
    <t xml:space="preserve">Undressed</t>
  </si>
  <si>
    <t xml:space="preserve">2016-10-11</t>
  </si>
  <si>
    <t xml:space="preserve">Makkaar</t>
  </si>
  <si>
    <t xml:space="preserve">Eynhallow</t>
  </si>
  <si>
    <t xml:space="preserve">2016-10-12</t>
  </si>
  <si>
    <t xml:space="preserve">Silver Streak</t>
  </si>
  <si>
    <t xml:space="preserve">Fire In His Eyes</t>
  </si>
  <si>
    <t xml:space="preserve">2016-10-13</t>
  </si>
  <si>
    <t xml:space="preserve">Mister Kit</t>
  </si>
  <si>
    <t xml:space="preserve">Derintoher Yank</t>
  </si>
  <si>
    <t xml:space="preserve">2016-10-14</t>
  </si>
  <si>
    <t xml:space="preserve">Rolling Maul</t>
  </si>
  <si>
    <t xml:space="preserve">The Jugopolist</t>
  </si>
  <si>
    <t xml:space="preserve">Lou Vert</t>
  </si>
  <si>
    <t xml:space="preserve">21:20:00</t>
  </si>
  <si>
    <t xml:space="preserve">Roaring Character</t>
  </si>
  <si>
    <t xml:space="preserve">2016-10-15</t>
  </si>
  <si>
    <t xml:space="preserve">Minella Daddy</t>
  </si>
  <si>
    <t xml:space="preserve">2016-10-16</t>
  </si>
  <si>
    <t xml:space="preserve">Cliffs Of Dover</t>
  </si>
  <si>
    <t xml:space="preserve">Bargy Lady</t>
  </si>
  <si>
    <t xml:space="preserve">2016-10-19</t>
  </si>
  <si>
    <t xml:space="preserve">Affaire Dhonneur</t>
  </si>
  <si>
    <t xml:space="preserve">2016-10-20</t>
  </si>
  <si>
    <t xml:space="preserve">14:55:00</t>
  </si>
  <si>
    <t xml:space="preserve">Generous Chief</t>
  </si>
  <si>
    <t xml:space="preserve">Maid Of Milan</t>
  </si>
  <si>
    <t xml:space="preserve">2016-10-21</t>
  </si>
  <si>
    <t xml:space="preserve">Tiger Roll</t>
  </si>
  <si>
    <t xml:space="preserve">Classified Stakes</t>
  </si>
  <si>
    <t xml:space="preserve">Krazy Paving</t>
  </si>
  <si>
    <t xml:space="preserve">2016-10-22</t>
  </si>
  <si>
    <t xml:space="preserve">Sovereign Debt</t>
  </si>
  <si>
    <t xml:space="preserve">2016-10-24</t>
  </si>
  <si>
    <t xml:space="preserve">Verona Opera</t>
  </si>
  <si>
    <t xml:space="preserve">Bako De La Saulaie</t>
  </si>
  <si>
    <t xml:space="preserve">2016-10-25</t>
  </si>
  <si>
    <t xml:space="preserve">Mazyoun</t>
  </si>
  <si>
    <t xml:space="preserve">2016-10-26</t>
  </si>
  <si>
    <t xml:space="preserve">Casablanca</t>
  </si>
  <si>
    <t xml:space="preserve">2016-10-28</t>
  </si>
  <si>
    <t xml:space="preserve">2016-10-29</t>
  </si>
  <si>
    <t xml:space="preserve">Zeroeshadesofgrey</t>
  </si>
  <si>
    <t xml:space="preserve">2016-10-30</t>
  </si>
  <si>
    <t xml:space="preserve">Two Taffs</t>
  </si>
  <si>
    <t xml:space="preserve">2016-10-31</t>
  </si>
  <si>
    <t xml:space="preserve">Wexford </t>
  </si>
  <si>
    <t xml:space="preserve">Domesday Book</t>
  </si>
  <si>
    <t xml:space="preserve">2016-11-03</t>
  </si>
  <si>
    <t xml:space="preserve">Copper Kay</t>
  </si>
  <si>
    <t xml:space="preserve">2016-11-04</t>
  </si>
  <si>
    <t xml:space="preserve">Linguine</t>
  </si>
  <si>
    <t xml:space="preserve">2016-11-06</t>
  </si>
  <si>
    <t xml:space="preserve">Westerner Lady</t>
  </si>
  <si>
    <t xml:space="preserve">Brelade</t>
  </si>
  <si>
    <t xml:space="preserve">Good Thyne Tara</t>
  </si>
  <si>
    <t xml:space="preserve">2016-11-07</t>
  </si>
  <si>
    <t xml:space="preserve">New Agenda</t>
  </si>
  <si>
    <t xml:space="preserve">Admirals Sunset</t>
  </si>
  <si>
    <t xml:space="preserve">Vuela</t>
  </si>
  <si>
    <t xml:space="preserve">2016-11-08</t>
  </si>
  <si>
    <t xml:space="preserve">Jonagold</t>
  </si>
  <si>
    <t xml:space="preserve">2016-11-09</t>
  </si>
  <si>
    <t xml:space="preserve">Passmore</t>
  </si>
  <si>
    <t xml:space="preserve">Farm The Rock</t>
  </si>
  <si>
    <t xml:space="preserve">2016-11-11</t>
  </si>
  <si>
    <t xml:space="preserve">Noble Intention</t>
  </si>
  <si>
    <t xml:space="preserve">2016-11-12</t>
  </si>
  <si>
    <t xml:space="preserve">Marquis Of Carabas</t>
  </si>
  <si>
    <t xml:space="preserve">Monbeg Charmer</t>
  </si>
  <si>
    <t xml:space="preserve">2016-11-13</t>
  </si>
  <si>
    <t xml:space="preserve">Some Plan</t>
  </si>
  <si>
    <t xml:space="preserve">2016-11-14</t>
  </si>
  <si>
    <t xml:space="preserve">Baron Alco</t>
  </si>
  <si>
    <t xml:space="preserve">2016-11-15</t>
  </si>
  <si>
    <t xml:space="preserve">Join The Clan</t>
  </si>
  <si>
    <t xml:space="preserve">2016-11-16</t>
  </si>
  <si>
    <t xml:space="preserve">Garo De Juilley</t>
  </si>
  <si>
    <t xml:space="preserve">Lord Ballim</t>
  </si>
  <si>
    <t xml:space="preserve">Lake Takapuna</t>
  </si>
  <si>
    <t xml:space="preserve">2016-11-17</t>
  </si>
  <si>
    <t xml:space="preserve">No Comment</t>
  </si>
  <si>
    <t xml:space="preserve">2016-11-19</t>
  </si>
  <si>
    <t xml:space="preserve">My Tent Or Yours</t>
  </si>
  <si>
    <t xml:space="preserve">2016-11-20</t>
  </si>
  <si>
    <t xml:space="preserve">Jers Girl</t>
  </si>
  <si>
    <t xml:space="preserve">2016-11-22</t>
  </si>
  <si>
    <t xml:space="preserve">Prime Venture</t>
  </si>
  <si>
    <t xml:space="preserve">2016-11-23</t>
  </si>
  <si>
    <t xml:space="preserve">12:20:00</t>
  </si>
  <si>
    <t xml:space="preserve">Lycidas</t>
  </si>
  <si>
    <t xml:space="preserve">2016-11-25</t>
  </si>
  <si>
    <t xml:space="preserve">Ravenhill Road</t>
  </si>
  <si>
    <t xml:space="preserve">Dreamy Gal</t>
  </si>
  <si>
    <t xml:space="preserve">2016-11-29</t>
  </si>
  <si>
    <t xml:space="preserve">Appy Days</t>
  </si>
  <si>
    <t xml:space="preserve">2016-11-30</t>
  </si>
  <si>
    <t xml:space="preserve">Getaway Whiskey</t>
  </si>
  <si>
    <t xml:space="preserve">2016-12-01</t>
  </si>
  <si>
    <t xml:space="preserve">12:55:00</t>
  </si>
  <si>
    <t xml:space="preserve">2016-12-02</t>
  </si>
  <si>
    <t xml:space="preserve">Messire Des Obeaux</t>
  </si>
  <si>
    <t xml:space="preserve">15:25:00</t>
  </si>
  <si>
    <t xml:space="preserve">Dear Sire</t>
  </si>
  <si>
    <t xml:space="preserve">2016-12-03</t>
  </si>
  <si>
    <t xml:space="preserve">2016-12-06</t>
  </si>
  <si>
    <t xml:space="preserve">Rainbow Dreamer</t>
  </si>
  <si>
    <t xml:space="preserve">2016-12-08</t>
  </si>
  <si>
    <t xml:space="preserve">12:10:00</t>
  </si>
  <si>
    <t xml:space="preserve">Ballycrystal</t>
  </si>
  <si>
    <t xml:space="preserve">2016-12-11</t>
  </si>
  <si>
    <t xml:space="preserve">12:00:00</t>
  </si>
  <si>
    <t xml:space="preserve">Compadre</t>
  </si>
  <si>
    <t xml:space="preserve">Halcyon Days</t>
  </si>
  <si>
    <t xml:space="preserve">Tambour Major</t>
  </si>
  <si>
    <t xml:space="preserve">Laser Light</t>
  </si>
  <si>
    <t xml:space="preserve">2016-12-12</t>
  </si>
  <si>
    <t xml:space="preserve">Stowaway Magic</t>
  </si>
  <si>
    <t xml:space="preserve">2016-12-13</t>
  </si>
  <si>
    <t xml:space="preserve">Epeius</t>
  </si>
  <si>
    <t xml:space="preserve">Chocala</t>
  </si>
  <si>
    <t xml:space="preserve">2016-12-14</t>
  </si>
  <si>
    <t xml:space="preserve">Condamine</t>
  </si>
  <si>
    <t xml:space="preserve">2016-12-15</t>
  </si>
  <si>
    <t xml:space="preserve">Molly Childers</t>
  </si>
  <si>
    <t xml:space="preserve">2016-12-17</t>
  </si>
  <si>
    <t xml:space="preserve">Black Bubba</t>
  </si>
  <si>
    <t xml:space="preserve">Unowhatimeanharry</t>
  </si>
  <si>
    <t xml:space="preserve">2016-12-18</t>
  </si>
  <si>
    <t xml:space="preserve">12:25:00</t>
  </si>
  <si>
    <t xml:space="preserve">Moonshine Dancer</t>
  </si>
  <si>
    <t xml:space="preserve">Shattered Love</t>
  </si>
  <si>
    <t xml:space="preserve">2016-12-19</t>
  </si>
  <si>
    <t xml:space="preserve">Just A Thought</t>
  </si>
  <si>
    <t xml:space="preserve">2016-12-21</t>
  </si>
  <si>
    <t xml:space="preserve">Robinshill</t>
  </si>
  <si>
    <t xml:space="preserve">Tinted Rose</t>
  </si>
  <si>
    <t xml:space="preserve">Black Mischief</t>
  </si>
  <si>
    <t xml:space="preserve">2016-12-26</t>
  </si>
  <si>
    <t xml:space="preserve">12:35:00</t>
  </si>
  <si>
    <t xml:space="preserve">13:05:00</t>
  </si>
  <si>
    <t xml:space="preserve">Cue Card</t>
  </si>
  <si>
    <t xml:space="preserve">2016-12-27</t>
  </si>
  <si>
    <t xml:space="preserve">Introductory Hurdle</t>
  </si>
  <si>
    <t xml:space="preserve">Master Blueyes</t>
  </si>
  <si>
    <t xml:space="preserve">Azzuri</t>
  </si>
  <si>
    <t xml:space="preserve">2016-12-29</t>
  </si>
  <si>
    <t xml:space="preserve">Petit Mouchoir</t>
  </si>
  <si>
    <t xml:space="preserve">2016-12-30</t>
  </si>
  <si>
    <t xml:space="preserve">2016-12-31</t>
  </si>
  <si>
    <t xml:space="preserve">Carnspindle</t>
  </si>
  <si>
    <t xml:space="preserve">Amble Inn</t>
  </si>
  <si>
    <t xml:space="preserve">2017-01-02</t>
  </si>
  <si>
    <t xml:space="preserve">King Of Fashion</t>
  </si>
  <si>
    <t xml:space="preserve">Donnas Delight</t>
  </si>
  <si>
    <t xml:space="preserve">2017-01-03</t>
  </si>
  <si>
    <t xml:space="preserve">On The Road</t>
  </si>
  <si>
    <t xml:space="preserve">2017-01-04</t>
  </si>
  <si>
    <t xml:space="preserve">Dig Deeper</t>
  </si>
  <si>
    <t xml:space="preserve">2017-01-05</t>
  </si>
  <si>
    <t xml:space="preserve">2017-01-06</t>
  </si>
  <si>
    <t xml:space="preserve">Eskendash</t>
  </si>
  <si>
    <t xml:space="preserve">2017-01-07</t>
  </si>
  <si>
    <t xml:space="preserve">Pattie</t>
  </si>
  <si>
    <t xml:space="preserve">2017-01-08</t>
  </si>
  <si>
    <t xml:space="preserve">Death Duty</t>
  </si>
  <si>
    <t xml:space="preserve">2017-01-09</t>
  </si>
  <si>
    <t xml:space="preserve">Zipple Back</t>
  </si>
  <si>
    <t xml:space="preserve">Cliff</t>
  </si>
  <si>
    <t xml:space="preserve">2017-01-11</t>
  </si>
  <si>
    <t xml:space="preserve">Buckle Street</t>
  </si>
  <si>
    <t xml:space="preserve">2017-02-21</t>
  </si>
  <si>
    <t xml:space="preserve">Or De Vassy</t>
  </si>
  <si>
    <t xml:space="preserve">2017-02-22</t>
  </si>
  <si>
    <t xml:space="preserve">Mr Mercurial</t>
  </si>
  <si>
    <t xml:space="preserve">2017-02-23</t>
  </si>
  <si>
    <t xml:space="preserve">Daisys Gift</t>
  </si>
  <si>
    <t xml:space="preserve">2017-02-24</t>
  </si>
  <si>
    <t xml:space="preserve">2017-02-25</t>
  </si>
  <si>
    <t xml:space="preserve">The Green Lady</t>
  </si>
  <si>
    <t xml:space="preserve">2017-02-26</t>
  </si>
  <si>
    <t xml:space="preserve">Mon Parrain</t>
  </si>
  <si>
    <t xml:space="preserve">Current Exchange</t>
  </si>
  <si>
    <t xml:space="preserve">Puppet Warrior</t>
  </si>
  <si>
    <t xml:space="preserve">2017-02-27</t>
  </si>
  <si>
    <t xml:space="preserve">2017-02-28</t>
  </si>
  <si>
    <t xml:space="preserve">Cougar Kid</t>
  </si>
  <si>
    <t xml:space="preserve">Chti Balko</t>
  </si>
  <si>
    <t xml:space="preserve">Life Knowledge</t>
  </si>
  <si>
    <t xml:space="preserve">2017-03-01</t>
  </si>
  <si>
    <t xml:space="preserve">Darwins Fox</t>
  </si>
  <si>
    <t xml:space="preserve">2017-03-03</t>
  </si>
  <si>
    <t xml:space="preserve">Aldreth</t>
  </si>
  <si>
    <t xml:space="preserve">2017-03-04</t>
  </si>
  <si>
    <t xml:space="preserve">Thumb Stone Blues</t>
  </si>
  <si>
    <t xml:space="preserve">Boagrius</t>
  </si>
  <si>
    <t xml:space="preserve">2017-03-06</t>
  </si>
  <si>
    <t xml:space="preserve">Pollys Pursuit</t>
  </si>
  <si>
    <t xml:space="preserve">2017-03-07</t>
  </si>
  <si>
    <t xml:space="preserve">Deep Resolve</t>
  </si>
  <si>
    <t xml:space="preserve">2017-03-08</t>
  </si>
  <si>
    <t xml:space="preserve">Shearling</t>
  </si>
  <si>
    <t xml:space="preserve">Saleh</t>
  </si>
  <si>
    <t xml:space="preserve">2017-03-09</t>
  </si>
  <si>
    <t xml:space="preserve">Multiculture</t>
  </si>
  <si>
    <t xml:space="preserve">Coole Cody</t>
  </si>
  <si>
    <t xml:space="preserve">2017-03-10</t>
  </si>
  <si>
    <t xml:space="preserve">Azzerti</t>
  </si>
  <si>
    <t xml:space="preserve">My Boy James</t>
  </si>
  <si>
    <t xml:space="preserve">2017-03-11</t>
  </si>
  <si>
    <t xml:space="preserve">Lovenormoney</t>
  </si>
  <si>
    <t xml:space="preserve">2017-03-12</t>
  </si>
  <si>
    <t xml:space="preserve">Count Meribel</t>
  </si>
  <si>
    <t xml:space="preserve">2017-03-13</t>
  </si>
  <si>
    <t xml:space="preserve">Kristian Gray</t>
  </si>
  <si>
    <t xml:space="preserve">Arthurs Secret</t>
  </si>
  <si>
    <t xml:space="preserve">Hatcher</t>
  </si>
  <si>
    <t xml:space="preserve">2017-03-14</t>
  </si>
  <si>
    <t xml:space="preserve">Altior</t>
  </si>
  <si>
    <t xml:space="preserve">Powered</t>
  </si>
  <si>
    <t xml:space="preserve">20:15:00</t>
  </si>
  <si>
    <t xml:space="preserve">Peachey Carnehan</t>
  </si>
  <si>
    <t xml:space="preserve">2017-03-15</t>
  </si>
  <si>
    <t xml:space="preserve">Red Flute</t>
  </si>
  <si>
    <t xml:space="preserve">Head Space</t>
  </si>
  <si>
    <t xml:space="preserve">2017-03-16</t>
  </si>
  <si>
    <t xml:space="preserve">Socksy</t>
  </si>
  <si>
    <t xml:space="preserve">Phare Isle</t>
  </si>
  <si>
    <t xml:space="preserve">2017-03-17</t>
  </si>
  <si>
    <t xml:space="preserve">Burren Life</t>
  </si>
  <si>
    <t xml:space="preserve">Trenchard</t>
  </si>
  <si>
    <t xml:space="preserve">2017-03-18</t>
  </si>
  <si>
    <t xml:space="preserve">Hardline</t>
  </si>
  <si>
    <t xml:space="preserve">2017-03-22</t>
  </si>
  <si>
    <t xml:space="preserve">Mia Cara</t>
  </si>
  <si>
    <t xml:space="preserve">Touch Me</t>
  </si>
  <si>
    <t xml:space="preserve">Red Caravel</t>
  </si>
  <si>
    <t xml:space="preserve">2017-03-23</t>
  </si>
  <si>
    <t xml:space="preserve">Gino Trail</t>
  </si>
  <si>
    <t xml:space="preserve">Back Bar</t>
  </si>
  <si>
    <t xml:space="preserve">2017-03-26</t>
  </si>
  <si>
    <t xml:space="preserve">Bellamy</t>
  </si>
  <si>
    <t xml:space="preserve">2017-04-04</t>
  </si>
  <si>
    <t xml:space="preserve">Arzaak</t>
  </si>
  <si>
    <t xml:space="preserve">2017-04-06</t>
  </si>
  <si>
    <t xml:space="preserve">Limerick</t>
  </si>
  <si>
    <t xml:space="preserve">Open To The World</t>
  </si>
  <si>
    <t xml:space="preserve">2017-04-07</t>
  </si>
  <si>
    <t xml:space="preserve">Taws</t>
  </si>
  <si>
    <t xml:space="preserve">Louloumills</t>
  </si>
  <si>
    <t xml:space="preserve">2017-04-11</t>
  </si>
  <si>
    <t xml:space="preserve">Viewpoint</t>
  </si>
  <si>
    <t xml:space="preserve">Lord Ben</t>
  </si>
  <si>
    <t xml:space="preserve">2017-04-15</t>
  </si>
  <si>
    <t xml:space="preserve">2017-04-16</t>
  </si>
  <si>
    <t xml:space="preserve">Bardd</t>
  </si>
  <si>
    <t xml:space="preserve">2017-04-17</t>
  </si>
  <si>
    <t xml:space="preserve">Farook</t>
  </si>
  <si>
    <t xml:space="preserve">Pickamix</t>
  </si>
  <si>
    <t xml:space="preserve">Cork</t>
  </si>
  <si>
    <t xml:space="preserve">Sizing Solution</t>
  </si>
  <si>
    <t xml:space="preserve">2017-04-18</t>
  </si>
  <si>
    <t xml:space="preserve">Brigadoon</t>
  </si>
  <si>
    <t xml:space="preserve">Ruacana</t>
  </si>
  <si>
    <t xml:space="preserve">2017-04-21</t>
  </si>
  <si>
    <t xml:space="preserve">Galway Jack</t>
  </si>
  <si>
    <t xml:space="preserve">2017-04-22</t>
  </si>
  <si>
    <t xml:space="preserve">Custom Cut</t>
  </si>
  <si>
    <t xml:space="preserve">Jamacho</t>
  </si>
  <si>
    <t xml:space="preserve">Amateur Race</t>
  </si>
  <si>
    <t xml:space="preserve">Pushkin Museum</t>
  </si>
  <si>
    <t xml:space="preserve">2017-04-25</t>
  </si>
  <si>
    <t xml:space="preserve">Atomic Rumble</t>
  </si>
  <si>
    <t xml:space="preserve">Cookies Star</t>
  </si>
  <si>
    <t xml:space="preserve">2017-04-27</t>
  </si>
  <si>
    <t xml:space="preserve">Emilia James</t>
  </si>
  <si>
    <t xml:space="preserve">Cockney Wren</t>
  </si>
  <si>
    <t xml:space="preserve">2017-04-28</t>
  </si>
  <si>
    <t xml:space="preserve">Miss Night Owl</t>
  </si>
  <si>
    <t xml:space="preserve">2017-05-01</t>
  </si>
  <si>
    <t xml:space="preserve">2017-05-03</t>
  </si>
  <si>
    <t xml:space="preserve">Blue Point</t>
  </si>
  <si>
    <t xml:space="preserve">Compas Scoobie</t>
  </si>
  <si>
    <t xml:space="preserve">2017-05-05</t>
  </si>
  <si>
    <t xml:space="preserve">Canford Chimes</t>
  </si>
  <si>
    <t xml:space="preserve">20:25:00</t>
  </si>
  <si>
    <t xml:space="preserve">Big Fella Thanks</t>
  </si>
  <si>
    <t xml:space="preserve">2017-05-08</t>
  </si>
  <si>
    <t xml:space="preserve">Collingham Park</t>
  </si>
  <si>
    <t xml:space="preserve">Teepee Time</t>
  </si>
  <si>
    <t xml:space="preserve">2017-05-09</t>
  </si>
  <si>
    <t xml:space="preserve">Monsieur Gibraltar</t>
  </si>
  <si>
    <t xml:space="preserve">Master Workman</t>
  </si>
  <si>
    <t xml:space="preserve">Equus Amadeus</t>
  </si>
  <si>
    <t xml:space="preserve">2017-05-13</t>
  </si>
  <si>
    <t xml:space="preserve">Hawkhurst</t>
  </si>
  <si>
    <t xml:space="preserve">Curragh</t>
  </si>
  <si>
    <t xml:space="preserve">Laganore</t>
  </si>
  <si>
    <t xml:space="preserve">The Wicket Chicken</t>
  </si>
  <si>
    <t xml:space="preserve">Blairs Cove</t>
  </si>
  <si>
    <t xml:space="preserve">2017-05-14</t>
  </si>
  <si>
    <t xml:space="preserve">2017-05-15</t>
  </si>
  <si>
    <t xml:space="preserve">Killarney</t>
  </si>
  <si>
    <t xml:space="preserve">2017-05-16</t>
  </si>
  <si>
    <t xml:space="preserve">Shelford</t>
  </si>
  <si>
    <t xml:space="preserve">Bach De Clermont</t>
  </si>
  <si>
    <t xml:space="preserve">Aydoun</t>
  </si>
  <si>
    <t xml:space="preserve">2017-05-17</t>
  </si>
  <si>
    <t xml:space="preserve">Punchestown</t>
  </si>
  <si>
    <t xml:space="preserve">Knockraha King</t>
  </si>
  <si>
    <t xml:space="preserve">Creevytennant</t>
  </si>
  <si>
    <t xml:space="preserve">2017-05-18</t>
  </si>
  <si>
    <t xml:space="preserve">Red Roman</t>
  </si>
  <si>
    <t xml:space="preserve">19:50:00</t>
  </si>
  <si>
    <t xml:space="preserve">Can Mestret</t>
  </si>
  <si>
    <t xml:space="preserve">2017-05-20</t>
  </si>
  <si>
    <t xml:space="preserve">Star Rock</t>
  </si>
  <si>
    <t xml:space="preserve">Really Super</t>
  </si>
  <si>
    <t xml:space="preserve">God Given</t>
  </si>
  <si>
    <t xml:space="preserve">2017-05-21</t>
  </si>
  <si>
    <t xml:space="preserve">Pro-Am</t>
  </si>
  <si>
    <t xml:space="preserve">Billys Angel</t>
  </si>
  <si>
    <t xml:space="preserve">Gagas Horse</t>
  </si>
  <si>
    <t xml:space="preserve">2017-05-22</t>
  </si>
  <si>
    <t xml:space="preserve">Chaucers Tale</t>
  </si>
  <si>
    <t xml:space="preserve">Frederic</t>
  </si>
  <si>
    <t xml:space="preserve">2017-05-24</t>
  </si>
  <si>
    <t xml:space="preserve">Yes Daddy</t>
  </si>
  <si>
    <t xml:space="preserve">2017-05-26</t>
  </si>
  <si>
    <t xml:space="preserve">Down Royal</t>
  </si>
  <si>
    <t xml:space="preserve">Fiesole</t>
  </si>
  <si>
    <t xml:space="preserve">20:40:00</t>
  </si>
  <si>
    <t xml:space="preserve">Our Charlie Brown</t>
  </si>
  <si>
    <t xml:space="preserve">Mischievious Max</t>
  </si>
  <si>
    <t xml:space="preserve">2017-05-28</t>
  </si>
  <si>
    <t xml:space="preserve">Winter</t>
  </si>
  <si>
    <t xml:space="preserve">2017-05-29</t>
  </si>
  <si>
    <t xml:space="preserve">Copperfacejack</t>
  </si>
  <si>
    <t xml:space="preserve">Charlie Mon</t>
  </si>
  <si>
    <t xml:space="preserve">2017-05-30</t>
  </si>
  <si>
    <t xml:space="preserve">Katy P</t>
  </si>
  <si>
    <t xml:space="preserve">20:50:00</t>
  </si>
  <si>
    <t xml:space="preserve">Rebel Rebellion</t>
  </si>
  <si>
    <t xml:space="preserve">2017-06-06</t>
  </si>
  <si>
    <t xml:space="preserve">Dontgiveuponbob</t>
  </si>
  <si>
    <t xml:space="preserve">War Of Succession</t>
  </si>
  <si>
    <t xml:space="preserve">2017-06-08</t>
  </si>
  <si>
    <t xml:space="preserve">Holryale</t>
  </si>
  <si>
    <t xml:space="preserve">Blue Kangaroo</t>
  </si>
  <si>
    <t xml:space="preserve">2017-06-09</t>
  </si>
  <si>
    <t xml:space="preserve">Pistol Shoot</t>
  </si>
  <si>
    <t xml:space="preserve">2017-06-10</t>
  </si>
  <si>
    <t xml:space="preserve">Cardsharp</t>
  </si>
  <si>
    <t xml:space="preserve">Areen Faisal</t>
  </si>
  <si>
    <t xml:space="preserve">Verhoyen</t>
  </si>
  <si>
    <t xml:space="preserve">2017-06-11</t>
  </si>
  <si>
    <t xml:space="preserve">Milton Road</t>
  </si>
  <si>
    <t xml:space="preserve">2017-06-12</t>
  </si>
  <si>
    <t xml:space="preserve">Al Nafoorah</t>
  </si>
  <si>
    <t xml:space="preserve">2017-06-14</t>
  </si>
  <si>
    <t xml:space="preserve">Petitioner</t>
  </si>
  <si>
    <t xml:space="preserve">2017-06-16</t>
  </si>
  <si>
    <t xml:space="preserve">Foxy Act</t>
  </si>
  <si>
    <t xml:space="preserve">2017-06-17</t>
  </si>
  <si>
    <t xml:space="preserve">Downpatrick</t>
  </si>
  <si>
    <t xml:space="preserve">Shek O Lad</t>
  </si>
  <si>
    <t xml:space="preserve">Take Shelter</t>
  </si>
  <si>
    <t xml:space="preserve">Goodwood Crusader</t>
  </si>
  <si>
    <t xml:space="preserve">2017-06-18</t>
  </si>
  <si>
    <t xml:space="preserve">Alexander M</t>
  </si>
  <si>
    <t xml:space="preserve">2017-06-19</t>
  </si>
  <si>
    <t xml:space="preserve">Lexington Grace</t>
  </si>
  <si>
    <t xml:space="preserve">2017-06-20</t>
  </si>
  <si>
    <t xml:space="preserve">Les Pecheurs</t>
  </si>
  <si>
    <t xml:space="preserve">Bicolour</t>
  </si>
  <si>
    <t xml:space="preserve">Black Caesar</t>
  </si>
  <si>
    <t xml:space="preserve">Fast Dancer</t>
  </si>
  <si>
    <t xml:space="preserve">2017-06-21</t>
  </si>
  <si>
    <t xml:space="preserve">Wexford</t>
  </si>
  <si>
    <t xml:space="preserve">Morgan</t>
  </si>
  <si>
    <t xml:space="preserve">Special Diamond</t>
  </si>
  <si>
    <t xml:space="preserve">Theos Lolly</t>
  </si>
  <si>
    <t xml:space="preserve">2017-06-23</t>
  </si>
  <si>
    <t xml:space="preserve">Costa Percy</t>
  </si>
  <si>
    <t xml:space="preserve">2017-06-24</t>
  </si>
  <si>
    <t xml:space="preserve">Malcolm The Pug</t>
  </si>
  <si>
    <t xml:space="preserve">2017-06-27</t>
  </si>
  <si>
    <t xml:space="preserve">Arabian Jazz</t>
  </si>
  <si>
    <t xml:space="preserve">2017-06-30</t>
  </si>
  <si>
    <t xml:space="preserve">Its Pandorama</t>
  </si>
  <si>
    <t xml:space="preserve">Highland Castle</t>
  </si>
  <si>
    <t xml:space="preserve">2017-07-01</t>
  </si>
  <si>
    <t xml:space="preserve">2017-07-02</t>
  </si>
  <si>
    <t xml:space="preserve">2017-07-04</t>
  </si>
  <si>
    <t xml:space="preserve">Armed Response</t>
  </si>
  <si>
    <t xml:space="preserve">Up Sticks And Go</t>
  </si>
  <si>
    <t xml:space="preserve">2017-07-05</t>
  </si>
  <si>
    <t xml:space="preserve">Rockies Spirit</t>
  </si>
  <si>
    <t xml:space="preserve">Martiloo</t>
  </si>
  <si>
    <t xml:space="preserve">19:00:00</t>
  </si>
  <si>
    <t xml:space="preserve">Wonderfillo</t>
  </si>
  <si>
    <t xml:space="preserve">2017-07-07</t>
  </si>
  <si>
    <t xml:space="preserve">Horse Force One</t>
  </si>
  <si>
    <t xml:space="preserve">Qualified Riders Race</t>
  </si>
  <si>
    <t xml:space="preserve">Collateral</t>
  </si>
  <si>
    <t xml:space="preserve">2017-07-08</t>
  </si>
  <si>
    <t xml:space="preserve">Naas</t>
  </si>
  <si>
    <t xml:space="preserve">Pillar</t>
  </si>
  <si>
    <t xml:space="preserve">Jeany</t>
  </si>
  <si>
    <t xml:space="preserve">Rapid Ranger</t>
  </si>
  <si>
    <t xml:space="preserve">2017-07-09</t>
  </si>
  <si>
    <t xml:space="preserve">Work In Progress</t>
  </si>
  <si>
    <t xml:space="preserve">2017-07-11</t>
  </si>
  <si>
    <t xml:space="preserve">Forever My Friend</t>
  </si>
  <si>
    <t xml:space="preserve">Magnum</t>
  </si>
  <si>
    <t xml:space="preserve">Ahead Of The Curve</t>
  </si>
  <si>
    <t xml:space="preserve">2017-07-12</t>
  </si>
  <si>
    <t xml:space="preserve">Barca</t>
  </si>
  <si>
    <t xml:space="preserve">Glenamoy Lad</t>
  </si>
  <si>
    <t xml:space="preserve">2017-07-15</t>
  </si>
  <si>
    <t xml:space="preserve">Enable</t>
  </si>
  <si>
    <t xml:space="preserve">2017-07-16</t>
  </si>
  <si>
    <t xml:space="preserve">Scottsdale</t>
  </si>
  <si>
    <t xml:space="preserve">2017-07-17</t>
  </si>
  <si>
    <t xml:space="preserve">Canberra Cliffs</t>
  </si>
  <si>
    <t xml:space="preserve">2017-07-18</t>
  </si>
  <si>
    <t xml:space="preserve">Roundhay Park</t>
  </si>
  <si>
    <t xml:space="preserve">Wensley</t>
  </si>
  <si>
    <t xml:space="preserve">2017-07-19</t>
  </si>
  <si>
    <t xml:space="preserve">Tontos Spirit</t>
  </si>
  <si>
    <t xml:space="preserve">Lagostovegas</t>
  </si>
  <si>
    <t xml:space="preserve">2017-07-20</t>
  </si>
  <si>
    <t xml:space="preserve">Demons Rock</t>
  </si>
  <si>
    <t xml:space="preserve">She Believes</t>
  </si>
  <si>
    <t xml:space="preserve">2017-07-22</t>
  </si>
  <si>
    <t xml:space="preserve">What Happens Now</t>
  </si>
  <si>
    <t xml:space="preserve">Attribution</t>
  </si>
  <si>
    <t xml:space="preserve">2017-07-23</t>
  </si>
  <si>
    <t xml:space="preserve">Phoenix Dawn</t>
  </si>
  <si>
    <t xml:space="preserve">2017-07-24</t>
  </si>
  <si>
    <t xml:space="preserve">Inglorious</t>
  </si>
  <si>
    <t xml:space="preserve">2017-07-25</t>
  </si>
  <si>
    <t xml:space="preserve">2017-07-27</t>
  </si>
  <si>
    <t xml:space="preserve">Reverberation</t>
  </si>
  <si>
    <t xml:space="preserve">Muatadel</t>
  </si>
  <si>
    <t xml:space="preserve">2017-07-28</t>
  </si>
  <si>
    <t xml:space="preserve">Affina</t>
  </si>
  <si>
    <t xml:space="preserve">Peach Melba</t>
  </si>
  <si>
    <t xml:space="preserve">2017-07-30</t>
  </si>
  <si>
    <t xml:space="preserve">Kenyan</t>
  </si>
  <si>
    <t xml:space="preserve">Tuscany</t>
  </si>
  <si>
    <t xml:space="preserve">2017-07-31</t>
  </si>
  <si>
    <t xml:space="preserve">Mac Tottie</t>
  </si>
  <si>
    <t xml:space="preserve">2017-08-01</t>
  </si>
  <si>
    <t xml:space="preserve">Arcavallo</t>
  </si>
  <si>
    <t xml:space="preserve">Rendezvous Peak</t>
  </si>
  <si>
    <t xml:space="preserve">Chieftains Choice</t>
  </si>
  <si>
    <t xml:space="preserve">2017-08-02</t>
  </si>
  <si>
    <t xml:space="preserve">Havana Grey</t>
  </si>
  <si>
    <t xml:space="preserve">2017-08-05</t>
  </si>
  <si>
    <t xml:space="preserve">Newmarket - July</t>
  </si>
  <si>
    <t xml:space="preserve">Dathanna</t>
  </si>
  <si>
    <t xml:space="preserve">Amourice</t>
  </si>
  <si>
    <t xml:space="preserve">Rogue</t>
  </si>
  <si>
    <t xml:space="preserve">19:15:00</t>
  </si>
  <si>
    <t xml:space="preserve">Jazeel</t>
  </si>
  <si>
    <t xml:space="preserve">2017-08-07</t>
  </si>
  <si>
    <t xml:space="preserve">Yorbelucky</t>
  </si>
  <si>
    <t xml:space="preserve">2017-08-08</t>
  </si>
  <si>
    <t xml:space="preserve">Iconic Sunset</t>
  </si>
  <si>
    <t xml:space="preserve">2017-08-12</t>
  </si>
  <si>
    <t xml:space="preserve">Chosen World</t>
  </si>
  <si>
    <t xml:space="preserve">Mischief Managed</t>
  </si>
  <si>
    <t xml:space="preserve">Golden Wolf</t>
  </si>
  <si>
    <t xml:space="preserve">2017-08-13</t>
  </si>
  <si>
    <t xml:space="preserve">2017-08-17</t>
  </si>
  <si>
    <t xml:space="preserve">Relight My Fire</t>
  </si>
  <si>
    <t xml:space="preserve">2017-08-19</t>
  </si>
  <si>
    <t xml:space="preserve">Knockmaole Boy</t>
  </si>
  <si>
    <t xml:space="preserve">Cosa Nostra</t>
  </si>
  <si>
    <t xml:space="preserve">Secret Escape</t>
  </si>
  <si>
    <t xml:space="preserve">Mizen Master</t>
  </si>
  <si>
    <t xml:space="preserve">Pomme</t>
  </si>
  <si>
    <t xml:space="preserve">2017-08-21</t>
  </si>
  <si>
    <t xml:space="preserve">Pete So High</t>
  </si>
  <si>
    <t xml:space="preserve">2017-08-22</t>
  </si>
  <si>
    <t xml:space="preserve">Ocean Temptress</t>
  </si>
  <si>
    <t xml:space="preserve">2017-08-23</t>
  </si>
  <si>
    <t xml:space="preserve">Poetic Lady</t>
  </si>
  <si>
    <t xml:space="preserve">2017-08-24</t>
  </si>
  <si>
    <t xml:space="preserve">Braqueur Dor</t>
  </si>
  <si>
    <t xml:space="preserve">Max Dynamite</t>
  </si>
  <si>
    <t xml:space="preserve">King Vince</t>
  </si>
  <si>
    <t xml:space="preserve">Ali The Hunter</t>
  </si>
  <si>
    <t xml:space="preserve">2017-08-25</t>
  </si>
  <si>
    <t xml:space="preserve">Spanish History</t>
  </si>
  <si>
    <t xml:space="preserve">Kilbeggan</t>
  </si>
  <si>
    <t xml:space="preserve">Bilko</t>
  </si>
  <si>
    <t xml:space="preserve">2017-08-26</t>
  </si>
  <si>
    <t xml:space="preserve">Hats Off To Larry</t>
  </si>
  <si>
    <t xml:space="preserve">Escape The City</t>
  </si>
  <si>
    <t xml:space="preserve">2017-08-27</t>
  </si>
  <si>
    <t xml:space="preserve">U S Navy Flag</t>
  </si>
  <si>
    <t xml:space="preserve">2017-08-28</t>
  </si>
  <si>
    <t xml:space="preserve">Perfect Sense</t>
  </si>
  <si>
    <t xml:space="preserve">2017-08-30</t>
  </si>
  <si>
    <t xml:space="preserve">Gavota</t>
  </si>
  <si>
    <t xml:space="preserve">Voicemail</t>
  </si>
  <si>
    <t xml:space="preserve">2017-09-05</t>
  </si>
  <si>
    <t xml:space="preserve">What Wonders Weave</t>
  </si>
  <si>
    <t xml:space="preserve">Mohsen</t>
  </si>
  <si>
    <t xml:space="preserve">2017-09-06</t>
  </si>
  <si>
    <t xml:space="preserve">Hindsight</t>
  </si>
  <si>
    <t xml:space="preserve">2017-09-08</t>
  </si>
  <si>
    <t xml:space="preserve">Masarzain</t>
  </si>
  <si>
    <t xml:space="preserve">2017-09-09</t>
  </si>
  <si>
    <t xml:space="preserve">Leopardstown</t>
  </si>
  <si>
    <t xml:space="preserve">2017-09-10</t>
  </si>
  <si>
    <t xml:space="preserve">2017-09-22</t>
  </si>
  <si>
    <t xml:space="preserve">Amour De Nuit</t>
  </si>
  <si>
    <t xml:space="preserve">2017-09-24</t>
  </si>
  <si>
    <t xml:space="preserve">Gibson Park</t>
  </si>
  <si>
    <t xml:space="preserve">Vancouver</t>
  </si>
  <si>
    <t xml:space="preserve">2017-09-25</t>
  </si>
  <si>
    <t xml:space="preserve">Blacklooks</t>
  </si>
  <si>
    <t xml:space="preserve">2017-09-26</t>
  </si>
  <si>
    <t xml:space="preserve">Alpha Delphini</t>
  </si>
  <si>
    <t xml:space="preserve">2017-09-27</t>
  </si>
  <si>
    <t xml:space="preserve">Sligo</t>
  </si>
  <si>
    <t xml:space="preserve">Balofilo</t>
  </si>
  <si>
    <t xml:space="preserve">2017-09-28</t>
  </si>
  <si>
    <t xml:space="preserve">Clonmel</t>
  </si>
  <si>
    <t xml:space="preserve">A Sizing Network</t>
  </si>
  <si>
    <t xml:space="preserve">2017-09-29</t>
  </si>
  <si>
    <t xml:space="preserve">Shalailah</t>
  </si>
  <si>
    <t xml:space="preserve">Adaliya</t>
  </si>
  <si>
    <t xml:space="preserve">2017-10-02</t>
  </si>
  <si>
    <t xml:space="preserve">Whoshotwho</t>
  </si>
  <si>
    <t xml:space="preserve">2017-10-03</t>
  </si>
  <si>
    <t xml:space="preserve">Medal Of Honour</t>
  </si>
  <si>
    <t xml:space="preserve">2017-10-04</t>
  </si>
  <si>
    <t xml:space="preserve">Big Penny</t>
  </si>
  <si>
    <t xml:space="preserve">Ply</t>
  </si>
  <si>
    <t xml:space="preserve">2017-10-06</t>
  </si>
  <si>
    <t xml:space="preserve">Boragh Steps</t>
  </si>
  <si>
    <t xml:space="preserve">Kimono Girl</t>
  </si>
  <si>
    <t xml:space="preserve">2017-10-07</t>
  </si>
  <si>
    <t xml:space="preserve">Thisonetime</t>
  </si>
  <si>
    <t xml:space="preserve">2017-10-08</t>
  </si>
  <si>
    <t xml:space="preserve">Balakani</t>
  </si>
  <si>
    <t xml:space="preserve">Robin Des Foret</t>
  </si>
  <si>
    <t xml:space="preserve">2017-10-11</t>
  </si>
  <si>
    <t xml:space="preserve">Gowran Park</t>
  </si>
  <si>
    <t xml:space="preserve">Optional Necessity</t>
  </si>
  <si>
    <t xml:space="preserve">2017-10-12</t>
  </si>
  <si>
    <t xml:space="preserve">Thurles</t>
  </si>
  <si>
    <t xml:space="preserve">Peace Party</t>
  </si>
  <si>
    <t xml:space="preserve">2017-10-14</t>
  </si>
  <si>
    <t xml:space="preserve">Senor Lombardy</t>
  </si>
  <si>
    <t xml:space="preserve">Klare Castle</t>
  </si>
  <si>
    <t xml:space="preserve">Teescomponents Lad</t>
  </si>
  <si>
    <t xml:space="preserve">2017-10-18</t>
  </si>
  <si>
    <t xml:space="preserve">Amadeus Rox</t>
  </si>
  <si>
    <t xml:space="preserve">2017-10-24</t>
  </si>
  <si>
    <t xml:space="preserve">Dark Side Dream</t>
  </si>
  <si>
    <t xml:space="preserve">2017-10-25</t>
  </si>
  <si>
    <t xml:space="preserve">Landin</t>
  </si>
  <si>
    <t xml:space="preserve">Di Fede</t>
  </si>
  <si>
    <t xml:space="preserve">2017-10-26</t>
  </si>
  <si>
    <t xml:space="preserve">The Hollow Ginge</t>
  </si>
  <si>
    <t xml:space="preserve">2017-10-28</t>
  </si>
  <si>
    <t xml:space="preserve">Frontiersman</t>
  </si>
  <si>
    <t xml:space="preserve">2017-10-30</t>
  </si>
  <si>
    <t xml:space="preserve">High School Days</t>
  </si>
  <si>
    <t xml:space="preserve">Clubbable</t>
  </si>
  <si>
    <t xml:space="preserve">Mad Carew</t>
  </si>
  <si>
    <t xml:space="preserve">2017-10-31</t>
  </si>
  <si>
    <t xml:space="preserve">War Creation</t>
  </si>
  <si>
    <t xml:space="preserve">Knight Of Noir</t>
  </si>
  <si>
    <t xml:space="preserve">Cherokee Prince</t>
  </si>
  <si>
    <t xml:space="preserve">2017-11-01</t>
  </si>
  <si>
    <t xml:space="preserve">Barman</t>
  </si>
  <si>
    <t xml:space="preserve">2017-11-02</t>
  </si>
  <si>
    <t xml:space="preserve">Judge Earle</t>
  </si>
  <si>
    <t xml:space="preserve">2017-11-04</t>
  </si>
  <si>
    <t xml:space="preserve">Newcastle (AW)</t>
  </si>
  <si>
    <t xml:space="preserve">Relevant</t>
  </si>
  <si>
    <t xml:space="preserve">Emerald Rocket</t>
  </si>
  <si>
    <t xml:space="preserve">2017-11-05</t>
  </si>
  <si>
    <t xml:space="preserve">Ascendant</t>
  </si>
  <si>
    <t xml:space="preserve">Cuckoos Calling</t>
  </si>
  <si>
    <t xml:space="preserve">2017-11-07</t>
  </si>
  <si>
    <t xml:space="preserve">Fairyhouse</t>
  </si>
  <si>
    <t xml:space="preserve">Mitchouka</t>
  </si>
  <si>
    <t xml:space="preserve">Tomcoole Lad</t>
  </si>
  <si>
    <t xml:space="preserve">Cool Strutter</t>
  </si>
  <si>
    <t xml:space="preserve">Robbian</t>
  </si>
  <si>
    <t xml:space="preserve">2017-11-08</t>
  </si>
  <si>
    <t xml:space="preserve">Mullaghmurphy Blue</t>
  </si>
  <si>
    <t xml:space="preserve">Darkolva</t>
  </si>
  <si>
    <t xml:space="preserve">Trophy Doll</t>
  </si>
  <si>
    <t xml:space="preserve">20:55:00</t>
  </si>
  <si>
    <t xml:space="preserve">Ben Rumson</t>
  </si>
  <si>
    <t xml:space="preserve">Rock On Rosie</t>
  </si>
  <si>
    <t xml:space="preserve">2017-11-09</t>
  </si>
  <si>
    <t xml:space="preserve">Ortenzia</t>
  </si>
  <si>
    <t xml:space="preserve">2017-11-10</t>
  </si>
  <si>
    <t xml:space="preserve">Definately Vinnie</t>
  </si>
  <si>
    <t xml:space="preserve">Charleston Belle</t>
  </si>
  <si>
    <t xml:space="preserve">2017-11-11</t>
  </si>
  <si>
    <t xml:space="preserve">12:15:00</t>
  </si>
  <si>
    <t xml:space="preserve">Coole Hall</t>
  </si>
  <si>
    <t xml:space="preserve">Manitowoc County</t>
  </si>
  <si>
    <t xml:space="preserve">Value At Risk</t>
  </si>
  <si>
    <t xml:space="preserve">The Russian Doyen</t>
  </si>
  <si>
    <t xml:space="preserve">2017-11-12</t>
  </si>
  <si>
    <t xml:space="preserve">Arian</t>
  </si>
  <si>
    <t xml:space="preserve">Angels Antics</t>
  </si>
  <si>
    <t xml:space="preserve">Navan</t>
  </si>
  <si>
    <t xml:space="preserve">2017-11-13</t>
  </si>
  <si>
    <t xml:space="preserve">Salto Chisco</t>
  </si>
  <si>
    <t xml:space="preserve">2017-11-14</t>
  </si>
  <si>
    <t xml:space="preserve">Firmount Gent</t>
  </si>
  <si>
    <t xml:space="preserve">2017-11-15</t>
  </si>
  <si>
    <t xml:space="preserve">Acker Bilk</t>
  </si>
  <si>
    <t xml:space="preserve">Flying Raconteur</t>
  </si>
  <si>
    <t xml:space="preserve">2017-11-16</t>
  </si>
  <si>
    <t xml:space="preserve">Listed Race</t>
  </si>
  <si>
    <t xml:space="preserve">Slowmotion</t>
  </si>
  <si>
    <t xml:space="preserve">Nellies Dancer</t>
  </si>
  <si>
    <t xml:space="preserve">Never Folding</t>
  </si>
  <si>
    <t xml:space="preserve">2017-11-17</t>
  </si>
  <si>
    <t xml:space="preserve">Drakefell</t>
  </si>
  <si>
    <t xml:space="preserve">Finians Oscar</t>
  </si>
  <si>
    <t xml:space="preserve">2017-11-18</t>
  </si>
  <si>
    <t xml:space="preserve">12:05:00</t>
  </si>
  <si>
    <t xml:space="preserve">Minnie Dahill</t>
  </si>
  <si>
    <t xml:space="preserve">Gumball</t>
  </si>
  <si>
    <t xml:space="preserve">2017-11-19</t>
  </si>
  <si>
    <t xml:space="preserve">Woodland Opera</t>
  </si>
  <si>
    <t xml:space="preserve">2017-11-20</t>
  </si>
  <si>
    <t xml:space="preserve">Benatar</t>
  </si>
  <si>
    <t xml:space="preserve">Tommy Silver</t>
  </si>
  <si>
    <t xml:space="preserve">2017-11-21</t>
  </si>
  <si>
    <t xml:space="preserve">Key Player</t>
  </si>
  <si>
    <t xml:space="preserve">2017-11-22</t>
  </si>
  <si>
    <t xml:space="preserve">Santo De Lune</t>
  </si>
  <si>
    <t xml:space="preserve">Echo Express</t>
  </si>
  <si>
    <t xml:space="preserve">Ginge De Sophia</t>
  </si>
  <si>
    <t xml:space="preserve">Am I Appropriate</t>
  </si>
  <si>
    <t xml:space="preserve">Cassis De Reine</t>
  </si>
  <si>
    <t xml:space="preserve">2017-11-23</t>
  </si>
  <si>
    <t xml:space="preserve">Dans Le Vent</t>
  </si>
  <si>
    <t xml:space="preserve">2017-11-24</t>
  </si>
  <si>
    <t xml:space="preserve">2017-11-25</t>
  </si>
  <si>
    <t xml:space="preserve">Hit The Beat</t>
  </si>
  <si>
    <t xml:space="preserve">Nestor Park</t>
  </si>
  <si>
    <t xml:space="preserve">Portrush Ted</t>
  </si>
  <si>
    <t xml:space="preserve">2017-11-28</t>
  </si>
  <si>
    <t xml:space="preserve">Its Got Legs</t>
  </si>
  <si>
    <t xml:space="preserve">Belgravian</t>
  </si>
  <si>
    <t xml:space="preserve">2017-11-29</t>
  </si>
  <si>
    <t xml:space="preserve">Sage Monkey</t>
  </si>
  <si>
    <t xml:space="preserve">Monadee</t>
  </si>
  <si>
    <t xml:space="preserve">2017-11-30</t>
  </si>
  <si>
    <t xml:space="preserve">Brahms De Clermont</t>
  </si>
  <si>
    <t xml:space="preserve">2017-12-01</t>
  </si>
  <si>
    <t xml:space="preserve">Now Let Go</t>
  </si>
  <si>
    <t xml:space="preserve">Schmidt</t>
  </si>
  <si>
    <t xml:space="preserve">Lets Twist Again</t>
  </si>
  <si>
    <t xml:space="preserve">Bring On The Band</t>
  </si>
  <si>
    <t xml:space="preserve">2017-12-02</t>
  </si>
  <si>
    <t xml:space="preserve">Apple Of Our Eye</t>
  </si>
  <si>
    <t xml:space="preserve">Pulp Fiction</t>
  </si>
  <si>
    <t xml:space="preserve">2017-12-03</t>
  </si>
  <si>
    <t xml:space="preserve">Gold Class</t>
  </si>
  <si>
    <t xml:space="preserve">2017-12-04</t>
  </si>
  <si>
    <t xml:space="preserve">Optimus Prime</t>
  </si>
  <si>
    <t xml:space="preserve">2017-12-05</t>
  </si>
  <si>
    <t xml:space="preserve">American Endeavour</t>
  </si>
  <si>
    <t xml:space="preserve">2017-12-06</t>
  </si>
  <si>
    <t xml:space="preserve">11:40:00</t>
  </si>
  <si>
    <t xml:space="preserve">Deliberator</t>
  </si>
  <si>
    <t xml:space="preserve">Royal Reserve</t>
  </si>
  <si>
    <t xml:space="preserve">2017-12-07</t>
  </si>
  <si>
    <t xml:space="preserve">Allardyce</t>
  </si>
  <si>
    <t xml:space="preserve">Silver Penny</t>
  </si>
  <si>
    <t xml:space="preserve">2017-12-08</t>
  </si>
  <si>
    <t xml:space="preserve">Caribert</t>
  </si>
  <si>
    <t xml:space="preserve">2017-12-09</t>
  </si>
  <si>
    <t xml:space="preserve">Fox Norton</t>
  </si>
  <si>
    <t xml:space="preserve">2017-12-11</t>
  </si>
  <si>
    <t xml:space="preserve">Roksana</t>
  </si>
  <si>
    <t xml:space="preserve">2017-12-12</t>
  </si>
  <si>
    <t xml:space="preserve">11:30:00</t>
  </si>
  <si>
    <t xml:space="preserve">Mother Of Dragons</t>
  </si>
  <si>
    <t xml:space="preserve">Inuk</t>
  </si>
  <si>
    <t xml:space="preserve">Malaysian Boleh</t>
  </si>
  <si>
    <t xml:space="preserve">Chip Or Pellet</t>
  </si>
  <si>
    <t xml:space="preserve">2017-12-14</t>
  </si>
  <si>
    <t xml:space="preserve">Parthenius</t>
  </si>
  <si>
    <t xml:space="preserve">Show On The Road</t>
  </si>
  <si>
    <t xml:space="preserve">Tramore</t>
  </si>
  <si>
    <t xml:space="preserve">Persian Wind</t>
  </si>
  <si>
    <t xml:space="preserve">2017-12-15</t>
  </si>
  <si>
    <t xml:space="preserve">Champagne James</t>
  </si>
  <si>
    <t xml:space="preserve">Summerville Boy</t>
  </si>
  <si>
    <t xml:space="preserve">Waterlord</t>
  </si>
  <si>
    <t xml:space="preserve">Paddy The Chef</t>
  </si>
  <si>
    <t xml:space="preserve">2017-12-16</t>
  </si>
  <si>
    <t xml:space="preserve">Vision Des Flos</t>
  </si>
  <si>
    <t xml:space="preserve">Grania Omalley</t>
  </si>
  <si>
    <t xml:space="preserve">2017-12-17</t>
  </si>
  <si>
    <t xml:space="preserve">As You Were</t>
  </si>
  <si>
    <t xml:space="preserve">Silver Kayf</t>
  </si>
  <si>
    <t xml:space="preserve">2017-12-18</t>
  </si>
  <si>
    <t xml:space="preserve">Silver Concorde</t>
  </si>
  <si>
    <t xml:space="preserve">Knocknanuss</t>
  </si>
  <si>
    <t xml:space="preserve">Lisp</t>
  </si>
  <si>
    <t xml:space="preserve">Some Reign</t>
  </si>
  <si>
    <t xml:space="preserve">2017-12-20</t>
  </si>
  <si>
    <t xml:space="preserve">Gortroe Joe</t>
  </si>
  <si>
    <t xml:space="preserve">Chilli Filli</t>
  </si>
  <si>
    <t xml:space="preserve">Melrose Boy</t>
  </si>
  <si>
    <t xml:space="preserve">2017-12-21</t>
  </si>
  <si>
    <t xml:space="preserve">Al Shahir</t>
  </si>
  <si>
    <t xml:space="preserve">Gustavo Fring</t>
  </si>
  <si>
    <t xml:space="preserve">Whos My Jockey</t>
  </si>
  <si>
    <t xml:space="preserve">2017-12-22</t>
  </si>
  <si>
    <t xml:space="preserve">Gabrials Star</t>
  </si>
  <si>
    <t xml:space="preserve">Lough Derg Jewel</t>
  </si>
  <si>
    <t xml:space="preserve">Progress Drive</t>
  </si>
  <si>
    <t xml:space="preserve">Derriana Spirit</t>
  </si>
  <si>
    <t xml:space="preserve">Luckofthedraw</t>
  </si>
  <si>
    <t xml:space="preserve">Port Lions</t>
  </si>
  <si>
    <t xml:space="preserve">Itschessnotchekers</t>
  </si>
  <si>
    <t xml:space="preserve">2017-12-23</t>
  </si>
  <si>
    <t xml:space="preserve">Emissaire</t>
  </si>
  <si>
    <t xml:space="preserve">2017-12-26</t>
  </si>
  <si>
    <t xml:space="preserve">Rockalzaro</t>
  </si>
  <si>
    <t xml:space="preserve">The Dubai Way</t>
  </si>
  <si>
    <t xml:space="preserve">Highway One O One</t>
  </si>
  <si>
    <t xml:space="preserve">Jersey Bean</t>
  </si>
  <si>
    <t xml:space="preserve">Fenlons Court</t>
  </si>
  <si>
    <t xml:space="preserve">Bestwork</t>
  </si>
  <si>
    <t xml:space="preserve">Rafafie</t>
  </si>
  <si>
    <t xml:space="preserve">Malachite</t>
  </si>
  <si>
    <t xml:space="preserve">2017-12-27</t>
  </si>
  <si>
    <t xml:space="preserve">Bulkov</t>
  </si>
  <si>
    <t xml:space="preserve">Antonian</t>
  </si>
  <si>
    <t xml:space="preserve">La Mernancia</t>
  </si>
  <si>
    <t xml:space="preserve">2017-12-29</t>
  </si>
  <si>
    <t xml:space="preserve">Cilaos Emery</t>
  </si>
  <si>
    <t xml:space="preserve">2017-12-30</t>
  </si>
  <si>
    <t xml:space="preserve">Remiluc</t>
  </si>
  <si>
    <t xml:space="preserve">Air Navigator</t>
  </si>
  <si>
    <t xml:space="preserve">Imperial Nemesis</t>
  </si>
  <si>
    <t xml:space="preserve">2017-12-31</t>
  </si>
  <si>
    <t xml:space="preserve">Redemption Song</t>
  </si>
  <si>
    <t xml:space="preserve">Annie Angel</t>
  </si>
  <si>
    <t xml:space="preserve">2018-01-01</t>
  </si>
  <si>
    <t xml:space="preserve">Friday Night Light</t>
  </si>
  <si>
    <t xml:space="preserve">2018-01-02</t>
  </si>
  <si>
    <t xml:space="preserve">Better Getalong</t>
  </si>
  <si>
    <t xml:space="preserve">Graystown</t>
  </si>
  <si>
    <t xml:space="preserve">2018-01-04</t>
  </si>
  <si>
    <t xml:space="preserve">Breathless Times</t>
  </si>
  <si>
    <t xml:space="preserve">Global Pass</t>
  </si>
  <si>
    <t xml:space="preserve">2018-01-05</t>
  </si>
  <si>
    <t xml:space="preserve">Declamation</t>
  </si>
  <si>
    <t xml:space="preserve">Kareva</t>
  </si>
  <si>
    <t xml:space="preserve">Bonnie Baugh</t>
  </si>
  <si>
    <t xml:space="preserve">Nivvo</t>
  </si>
  <si>
    <t xml:space="preserve">2018-01-06</t>
  </si>
  <si>
    <t xml:space="preserve">Good Boy Bobby</t>
  </si>
  <si>
    <t xml:space="preserve">2018-01-07</t>
  </si>
  <si>
    <t xml:space="preserve">Border Control</t>
  </si>
  <si>
    <t xml:space="preserve">2018-01-09</t>
  </si>
  <si>
    <t xml:space="preserve">Tommy Rapper</t>
  </si>
  <si>
    <t xml:space="preserve">Book Of Gold</t>
  </si>
  <si>
    <t xml:space="preserve">The Ogle Gogle Man</t>
  </si>
  <si>
    <t xml:space="preserve">2018-01-10</t>
  </si>
  <si>
    <t xml:space="preserve">Spare Parts</t>
  </si>
  <si>
    <t xml:space="preserve">2018-01-11</t>
  </si>
  <si>
    <t xml:space="preserve">Hear No Evil</t>
  </si>
  <si>
    <t xml:space="preserve">Titan Goddess</t>
  </si>
  <si>
    <t xml:space="preserve">2018-01-12</t>
  </si>
  <si>
    <t xml:space="preserve">Quick Pick</t>
  </si>
  <si>
    <t xml:space="preserve">Itll Do Rightly</t>
  </si>
  <si>
    <t xml:space="preserve">Colby</t>
  </si>
  <si>
    <t xml:space="preserve">2018-01-13</t>
  </si>
  <si>
    <t xml:space="preserve">Every Chance</t>
  </si>
  <si>
    <t xml:space="preserve">So Lonely</t>
  </si>
  <si>
    <t xml:space="preserve">2018-01-14</t>
  </si>
  <si>
    <t xml:space="preserve">Knockrobin</t>
  </si>
  <si>
    <t xml:space="preserve">2018-01-16</t>
  </si>
  <si>
    <t xml:space="preserve">Caroles Vigilante</t>
  </si>
  <si>
    <t xml:space="preserve">Blue Flight</t>
  </si>
  <si>
    <t xml:space="preserve">2018-01-17</t>
  </si>
  <si>
    <t xml:space="preserve">Dichato</t>
  </si>
  <si>
    <t xml:space="preserve">2018-01-19</t>
  </si>
  <si>
    <t xml:space="preserve">North West Wind</t>
  </si>
  <si>
    <t xml:space="preserve">Haveoneyerself</t>
  </si>
  <si>
    <t xml:space="preserve">Simone</t>
  </si>
  <si>
    <t xml:space="preserve">2018-01-20</t>
  </si>
  <si>
    <t xml:space="preserve">Brianstorm</t>
  </si>
  <si>
    <t xml:space="preserve">Beautiful Memory</t>
  </si>
  <si>
    <t xml:space="preserve">2018-01-21</t>
  </si>
  <si>
    <t xml:space="preserve">Airtight</t>
  </si>
  <si>
    <t xml:space="preserve">I Was Only Joking</t>
  </si>
  <si>
    <t xml:space="preserve">The Flying Sofa</t>
  </si>
  <si>
    <t xml:space="preserve">2018-01-22</t>
  </si>
  <si>
    <t xml:space="preserve">Ravens Raft</t>
  </si>
  <si>
    <t xml:space="preserve">2018-01-23</t>
  </si>
  <si>
    <t xml:space="preserve">Secret Legacy</t>
  </si>
  <si>
    <t xml:space="preserve">Indian Reel</t>
  </si>
  <si>
    <t xml:space="preserve">Destrier</t>
  </si>
  <si>
    <t xml:space="preserve">2018-01-25</t>
  </si>
  <si>
    <t xml:space="preserve">Samovar</t>
  </si>
  <si>
    <t xml:space="preserve">Daze Out</t>
  </si>
  <si>
    <t xml:space="preserve">Cool Mix</t>
  </si>
  <si>
    <t xml:space="preserve">Off The Hook</t>
  </si>
  <si>
    <t xml:space="preserve">Strike The Pose</t>
  </si>
  <si>
    <t xml:space="preserve">Skye Chief</t>
  </si>
  <si>
    <t xml:space="preserve">Bunk Off Early</t>
  </si>
  <si>
    <t xml:space="preserve">2018-01-26</t>
  </si>
  <si>
    <t xml:space="preserve">Doktor Glaz</t>
  </si>
  <si>
    <t xml:space="preserve">Age Of Wisdom</t>
  </si>
  <si>
    <t xml:space="preserve">Nube Negra</t>
  </si>
  <si>
    <t xml:space="preserve">2018-01-27</t>
  </si>
  <si>
    <t xml:space="preserve">Whiskey In The Jar</t>
  </si>
  <si>
    <t xml:space="preserve">Bahama Moon</t>
  </si>
  <si>
    <t xml:space="preserve">Trigger Nichol</t>
  </si>
  <si>
    <t xml:space="preserve">Crank Em Up</t>
  </si>
  <si>
    <t xml:space="preserve">Big Meadow</t>
  </si>
  <si>
    <t xml:space="preserve">2018-01-29</t>
  </si>
  <si>
    <t xml:space="preserve">West To The Bridge</t>
  </si>
  <si>
    <t xml:space="preserve">Mr Washington</t>
  </si>
  <si>
    <t xml:space="preserve">Black Truffle</t>
  </si>
  <si>
    <t xml:space="preserve">Maximinus Thrax</t>
  </si>
  <si>
    <t xml:space="preserve">La Sioux</t>
  </si>
  <si>
    <t xml:space="preserve">2018-01-30</t>
  </si>
  <si>
    <t xml:space="preserve">The Church Gate</t>
  </si>
  <si>
    <t xml:space="preserve">2018-01-31</t>
  </si>
  <si>
    <t xml:space="preserve">Iniesta</t>
  </si>
  <si>
    <t xml:space="preserve">Stuccodor</t>
  </si>
  <si>
    <t xml:space="preserve">Dubai Acclaim</t>
  </si>
  <si>
    <t xml:space="preserve">2018-02-01</t>
  </si>
  <si>
    <t xml:space="preserve">The Vocalist</t>
  </si>
  <si>
    <t xml:space="preserve">Spice Girl</t>
  </si>
  <si>
    <t xml:space="preserve">Drops Of Jupitor</t>
  </si>
  <si>
    <t xml:space="preserve">Jubilympics</t>
  </si>
  <si>
    <t xml:space="preserve">Dr Des</t>
  </si>
  <si>
    <t xml:space="preserve">Voie Dans Voie</t>
  </si>
  <si>
    <t xml:space="preserve">Hideaway Vic</t>
  </si>
  <si>
    <t xml:space="preserve">2018-02-03</t>
  </si>
  <si>
    <t xml:space="preserve">American Gigolo</t>
  </si>
  <si>
    <t xml:space="preserve">2018-02-04</t>
  </si>
  <si>
    <t xml:space="preserve">We Have A Dream</t>
  </si>
  <si>
    <t xml:space="preserve">2018-02-06</t>
  </si>
  <si>
    <t xml:space="preserve">Burrows Edge</t>
  </si>
  <si>
    <t xml:space="preserve">Foolaad</t>
  </si>
  <si>
    <t xml:space="preserve">2018-02-07</t>
  </si>
  <si>
    <t xml:space="preserve">Eyes On Asha</t>
  </si>
  <si>
    <t xml:space="preserve">2018-02-09</t>
  </si>
  <si>
    <t xml:space="preserve">Rons Dream</t>
  </si>
  <si>
    <t xml:space="preserve">The Nipper</t>
  </si>
  <si>
    <t xml:space="preserve">Charity Stakes</t>
  </si>
  <si>
    <t xml:space="preserve">War Hero</t>
  </si>
  <si>
    <t xml:space="preserve">Fancy Dresser</t>
  </si>
  <si>
    <t xml:space="preserve">2018-02-11</t>
  </si>
  <si>
    <t xml:space="preserve">Elegant Escape</t>
  </si>
  <si>
    <t xml:space="preserve">Ramses De Teillee</t>
  </si>
  <si>
    <t xml:space="preserve">Time To Move On</t>
  </si>
  <si>
    <t xml:space="preserve">Bang On</t>
  </si>
  <si>
    <t xml:space="preserve">2018-02-12</t>
  </si>
  <si>
    <t xml:space="preserve">Kaloci</t>
  </si>
  <si>
    <t xml:space="preserve">2018-02-14</t>
  </si>
  <si>
    <t xml:space="preserve">Bungee Jump</t>
  </si>
  <si>
    <t xml:space="preserve">Goodnight Charlie</t>
  </si>
  <si>
    <t xml:space="preserve">Mearing</t>
  </si>
  <si>
    <t xml:space="preserve">Breaking Records</t>
  </si>
  <si>
    <t xml:space="preserve">2018-02-15</t>
  </si>
  <si>
    <t xml:space="preserve">Dylanseoghan</t>
  </si>
  <si>
    <t xml:space="preserve">2018-02-16</t>
  </si>
  <si>
    <t xml:space="preserve">Drumlee City</t>
  </si>
  <si>
    <t xml:space="preserve">Max Velocity</t>
  </si>
  <si>
    <t xml:space="preserve">2018-02-18</t>
  </si>
  <si>
    <t xml:space="preserve">Wells De Lune</t>
  </si>
  <si>
    <t xml:space="preserve">2018-02-19</t>
  </si>
  <si>
    <t xml:space="preserve">Fleminport</t>
  </si>
  <si>
    <t xml:space="preserve">Clash Of D Titans</t>
  </si>
  <si>
    <t xml:space="preserve">2018-02-20</t>
  </si>
  <si>
    <t xml:space="preserve">Flemerina</t>
  </si>
  <si>
    <t xml:space="preserve">Augustin</t>
  </si>
  <si>
    <t xml:space="preserve">Suprematism</t>
  </si>
  <si>
    <t xml:space="preserve">2018-02-22</t>
  </si>
  <si>
    <t xml:space="preserve">2018-02-24</t>
  </si>
  <si>
    <t xml:space="preserve">Meerpat</t>
  </si>
  <si>
    <t xml:space="preserve">The Amber Fort</t>
  </si>
  <si>
    <t xml:space="preserve">2018-02-25</t>
  </si>
  <si>
    <t xml:space="preserve">Thibault</t>
  </si>
  <si>
    <t xml:space="preserve">2018-02-26</t>
  </si>
  <si>
    <t xml:space="preserve">Looksnowtlikebrian</t>
  </si>
  <si>
    <t xml:space="preserve">2018-02-28</t>
  </si>
  <si>
    <t xml:space="preserve">Nautical Haven</t>
  </si>
  <si>
    <t xml:space="preserve">Vj Day</t>
  </si>
  <si>
    <t xml:space="preserve">Royal Rattle</t>
  </si>
  <si>
    <t xml:space="preserve">2018-03-03</t>
  </si>
  <si>
    <t xml:space="preserve">Atletico</t>
  </si>
  <si>
    <t xml:space="preserve">Forest Bihan</t>
  </si>
  <si>
    <t xml:space="preserve">Expediate</t>
  </si>
  <si>
    <t xml:space="preserve">2018-03-05</t>
  </si>
  <si>
    <t xml:space="preserve">Skyline</t>
  </si>
  <si>
    <t xml:space="preserve">Balli Martine</t>
  </si>
  <si>
    <t xml:space="preserve">Theatre Act</t>
  </si>
  <si>
    <t xml:space="preserve">Northern Girl</t>
  </si>
  <si>
    <t xml:space="preserve">Captain Cat</t>
  </si>
  <si>
    <t xml:space="preserve">2018-03-07</t>
  </si>
  <si>
    <t xml:space="preserve">Discoverie</t>
  </si>
  <si>
    <t xml:space="preserve">Young Tom</t>
  </si>
  <si>
    <t xml:space="preserve">Alkashaaf</t>
  </si>
  <si>
    <t xml:space="preserve">Shine Baby Shine</t>
  </si>
  <si>
    <t xml:space="preserve">Alohamora</t>
  </si>
  <si>
    <t xml:space="preserve">2018-03-08</t>
  </si>
  <si>
    <t xml:space="preserve">Jimmy The Jetplane</t>
  </si>
  <si>
    <t xml:space="preserve">Extrapolate</t>
  </si>
  <si>
    <t xml:space="preserve">2018-03-09</t>
  </si>
  <si>
    <t xml:space="preserve">Bollin Ace</t>
  </si>
  <si>
    <t xml:space="preserve">Patrick Joseph</t>
  </si>
  <si>
    <t xml:space="preserve">Highly Approved</t>
  </si>
  <si>
    <t xml:space="preserve">2018-03-10</t>
  </si>
  <si>
    <t xml:space="preserve">Summer Name</t>
  </si>
  <si>
    <t xml:space="preserve">2018-03-11</t>
  </si>
  <si>
    <t xml:space="preserve">Piton Pete</t>
  </si>
  <si>
    <t xml:space="preserve">2018-03-12</t>
  </si>
  <si>
    <t xml:space="preserve">Tagle</t>
  </si>
  <si>
    <t xml:space="preserve">Irish Minister</t>
  </si>
  <si>
    <t xml:space="preserve">Griffyndor</t>
  </si>
  <si>
    <t xml:space="preserve">Rosy World</t>
  </si>
  <si>
    <t xml:space="preserve">2018-03-13</t>
  </si>
  <si>
    <t xml:space="preserve">Tellovoi</t>
  </si>
  <si>
    <t xml:space="preserve">Last Page</t>
  </si>
  <si>
    <t xml:space="preserve">Athollblair Boy</t>
  </si>
  <si>
    <t xml:space="preserve">Deansgate</t>
  </si>
  <si>
    <t xml:space="preserve">2018-03-14</t>
  </si>
  <si>
    <t xml:space="preserve">The Jungle Vip</t>
  </si>
  <si>
    <t xml:space="preserve">Dutch Monarch</t>
  </si>
  <si>
    <t xml:space="preserve">Classic Pursuit</t>
  </si>
  <si>
    <t xml:space="preserve">Rozy Boys</t>
  </si>
  <si>
    <t xml:space="preserve">Bernies Boy</t>
  </si>
  <si>
    <t xml:space="preserve">2018-03-15</t>
  </si>
  <si>
    <t xml:space="preserve">Cornerstone Lad</t>
  </si>
  <si>
    <t xml:space="preserve">2018-03-16</t>
  </si>
  <si>
    <t xml:space="preserve">Bedrock</t>
  </si>
  <si>
    <t xml:space="preserve">Schap</t>
  </si>
  <si>
    <t xml:space="preserve">Heresmynumber</t>
  </si>
  <si>
    <t xml:space="preserve">2018-03-17</t>
  </si>
  <si>
    <t xml:space="preserve">Consharon Boy</t>
  </si>
  <si>
    <t xml:space="preserve">Jack Taylor</t>
  </si>
  <si>
    <t xml:space="preserve">2018-03-20</t>
  </si>
  <si>
    <t xml:space="preserve">Saucysioux</t>
  </si>
  <si>
    <t xml:space="preserve">Cluan Dara</t>
  </si>
  <si>
    <t xml:space="preserve">Gun Digger</t>
  </si>
  <si>
    <t xml:space="preserve">Up To No Good</t>
  </si>
  <si>
    <t xml:space="preserve">Dubawi Fifty</t>
  </si>
  <si>
    <t xml:space="preserve">Exchequer</t>
  </si>
  <si>
    <t xml:space="preserve">Ventura Gold</t>
  </si>
  <si>
    <t xml:space="preserve">2018-03-21</t>
  </si>
  <si>
    <t xml:space="preserve">The Last Day</t>
  </si>
  <si>
    <t xml:space="preserve">Dark Crocodile</t>
  </si>
  <si>
    <t xml:space="preserve">Burrumbeet</t>
  </si>
  <si>
    <t xml:space="preserve">2018-03-22</t>
  </si>
  <si>
    <t xml:space="preserve">Blue April</t>
  </si>
  <si>
    <t xml:space="preserve">Michaels Mount</t>
  </si>
  <si>
    <t xml:space="preserve">Veiled Secret</t>
  </si>
  <si>
    <t xml:space="preserve">Kupatana</t>
  </si>
  <si>
    <t xml:space="preserve">Kestrel Valley</t>
  </si>
  <si>
    <t xml:space="preserve">Tree Of Liberty</t>
  </si>
  <si>
    <t xml:space="preserve">Pound A Stroke</t>
  </si>
  <si>
    <t xml:space="preserve">Littlestickarubarb</t>
  </si>
  <si>
    <t xml:space="preserve">Shapiro</t>
  </si>
  <si>
    <t xml:space="preserve">Kodiac Express</t>
  </si>
  <si>
    <t xml:space="preserve">Precious Silk</t>
  </si>
  <si>
    <t xml:space="preserve">2018-03-23</t>
  </si>
  <si>
    <t xml:space="preserve">Perfect Lady</t>
  </si>
  <si>
    <t xml:space="preserve">2018-03-24</t>
  </si>
  <si>
    <t xml:space="preserve">Kaiser Black</t>
  </si>
  <si>
    <t xml:space="preserve">Turcagua</t>
  </si>
  <si>
    <t xml:space="preserve">Pacific De Baune</t>
  </si>
  <si>
    <t xml:space="preserve">Antunes</t>
  </si>
  <si>
    <t xml:space="preserve">Ateem</t>
  </si>
  <si>
    <t xml:space="preserve">Global Art</t>
  </si>
  <si>
    <t xml:space="preserve">2018-03-26</t>
  </si>
  <si>
    <t xml:space="preserve">Schiaparannie</t>
  </si>
  <si>
    <t xml:space="preserve">Passing Call</t>
  </si>
  <si>
    <t xml:space="preserve">Havana Beat</t>
  </si>
  <si>
    <t xml:space="preserve">Clondaw Westie</t>
  </si>
  <si>
    <t xml:space="preserve">Bally Gilbert</t>
  </si>
  <si>
    <t xml:space="preserve">2018-03-27</t>
  </si>
  <si>
    <t xml:space="preserve">Holiday Magic</t>
  </si>
  <si>
    <t xml:space="preserve">Volatile</t>
  </si>
  <si>
    <t xml:space="preserve">2018-03-28</t>
  </si>
  <si>
    <t xml:space="preserve">Ocean Cove</t>
  </si>
  <si>
    <t xml:space="preserve">Red Infantry</t>
  </si>
  <si>
    <t xml:space="preserve">Jeremys Jet</t>
  </si>
  <si>
    <t xml:space="preserve">Now Youre Talking</t>
  </si>
  <si>
    <t xml:space="preserve">Liberatio</t>
  </si>
  <si>
    <t xml:space="preserve">2018-03-29</t>
  </si>
  <si>
    <t xml:space="preserve">Bygones For Coins</t>
  </si>
  <si>
    <t xml:space="preserve">Rock Of Leon</t>
  </si>
  <si>
    <t xml:space="preserve">2018-03-31</t>
  </si>
  <si>
    <t xml:space="preserve">Lady Samback</t>
  </si>
  <si>
    <t xml:space="preserve">2018-04-01</t>
  </si>
  <si>
    <t xml:space="preserve">2018-04-02</t>
  </si>
  <si>
    <t xml:space="preserve">2018-04-05</t>
  </si>
  <si>
    <t xml:space="preserve">Keir Hardie</t>
  </si>
  <si>
    <t xml:space="preserve">2018-04-07</t>
  </si>
  <si>
    <t xml:space="preserve">Downforce</t>
  </si>
  <si>
    <t xml:space="preserve">Before Midnight</t>
  </si>
  <si>
    <t xml:space="preserve">2018-04-08</t>
  </si>
  <si>
    <t xml:space="preserve">Oh Dear Oh Dear</t>
  </si>
  <si>
    <t xml:space="preserve">2018-04-09</t>
  </si>
  <si>
    <t xml:space="preserve">The Dellercheckout</t>
  </si>
  <si>
    <t xml:space="preserve">Snuff Box</t>
  </si>
  <si>
    <t xml:space="preserve">2018-04-10</t>
  </si>
  <si>
    <t xml:space="preserve">Mick The Poser</t>
  </si>
  <si>
    <t xml:space="preserve">Aardwolf</t>
  </si>
  <si>
    <t xml:space="preserve">Never A Word</t>
  </si>
  <si>
    <t xml:space="preserve">Hence</t>
  </si>
  <si>
    <t xml:space="preserve">Alghabrah</t>
  </si>
  <si>
    <t xml:space="preserve">2018-04-11</t>
  </si>
  <si>
    <t xml:space="preserve">Quest For Life</t>
  </si>
  <si>
    <t xml:space="preserve">Free Talkin</t>
  </si>
  <si>
    <t xml:space="preserve">2018-04-13</t>
  </si>
  <si>
    <t xml:space="preserve">Just Bobby</t>
  </si>
  <si>
    <t xml:space="preserve">Spoils Of War</t>
  </si>
  <si>
    <t xml:space="preserve">2018-04-14</t>
  </si>
  <si>
    <t xml:space="preserve">Kenya</t>
  </si>
  <si>
    <t xml:space="preserve">Gustav Klimt</t>
  </si>
  <si>
    <t xml:space="preserve">Lady Buttons</t>
  </si>
  <si>
    <t xml:space="preserve">Avocet</t>
  </si>
  <si>
    <t xml:space="preserve">2018-04-15</t>
  </si>
  <si>
    <t xml:space="preserve">Smiths Cross</t>
  </si>
  <si>
    <t xml:space="preserve">2018-04-16</t>
  </si>
  <si>
    <t xml:space="preserve">Delire Destruval</t>
  </si>
  <si>
    <t xml:space="preserve">Winter Soldier</t>
  </si>
  <si>
    <t xml:space="preserve">Macs Legend</t>
  </si>
  <si>
    <t xml:space="preserve">2018-04-20</t>
  </si>
  <si>
    <t xml:space="preserve">Validator</t>
  </si>
  <si>
    <t xml:space="preserve">Turbine</t>
  </si>
  <si>
    <t xml:space="preserve">2018-04-21</t>
  </si>
  <si>
    <t xml:space="preserve">Warthog</t>
  </si>
  <si>
    <t xml:space="preserve">Master Tradesman</t>
  </si>
  <si>
    <t xml:space="preserve">2018-04-22</t>
  </si>
  <si>
    <t xml:space="preserve">Blu Cavalier</t>
  </si>
  <si>
    <t xml:space="preserve">Colonial Dreams</t>
  </si>
  <si>
    <t xml:space="preserve">Tayzar</t>
  </si>
  <si>
    <t xml:space="preserve">Secret Investor</t>
  </si>
  <si>
    <t xml:space="preserve">Tidal Flow</t>
  </si>
  <si>
    <t xml:space="preserve">2018-04-23</t>
  </si>
  <si>
    <t xml:space="preserve">Sensulano</t>
  </si>
  <si>
    <t xml:space="preserve">Dinos Benefit</t>
  </si>
  <si>
    <t xml:space="preserve">Pioneering</t>
  </si>
  <si>
    <t xml:space="preserve">Pride Of Pimlico</t>
  </si>
  <si>
    <t xml:space="preserve">2018-04-24</t>
  </si>
  <si>
    <t xml:space="preserve">Blue Templar</t>
  </si>
  <si>
    <t xml:space="preserve">Herbert Park</t>
  </si>
  <si>
    <t xml:space="preserve">Master Baker</t>
  </si>
  <si>
    <t xml:space="preserve">Its All Or Nothing</t>
  </si>
  <si>
    <t xml:space="preserve">2018-04-25</t>
  </si>
  <si>
    <t xml:space="preserve">Master Of Wine</t>
  </si>
  <si>
    <t xml:space="preserve">Black Sails</t>
  </si>
  <si>
    <t xml:space="preserve">Lyford</t>
  </si>
  <si>
    <t xml:space="preserve">2018-04-27</t>
  </si>
  <si>
    <t xml:space="preserve">Floral Bouquet</t>
  </si>
  <si>
    <t xml:space="preserve">Birch Vale</t>
  </si>
  <si>
    <t xml:space="preserve">High Hatton</t>
  </si>
  <si>
    <t xml:space="preserve">19:55:00</t>
  </si>
  <si>
    <t xml:space="preserve">Miss Heritage</t>
  </si>
  <si>
    <t xml:space="preserve">2018-04-28</t>
  </si>
  <si>
    <t xml:space="preserve">Full Suit</t>
  </si>
  <si>
    <t xml:space="preserve">White Desert</t>
  </si>
  <si>
    <t xml:space="preserve">Fortunate Vision</t>
  </si>
  <si>
    <t xml:space="preserve">2018-05-02</t>
  </si>
  <si>
    <t xml:space="preserve">Red Starlight</t>
  </si>
  <si>
    <t xml:space="preserve">2018-05-03</t>
  </si>
  <si>
    <t xml:space="preserve">Angelina Dor</t>
  </si>
  <si>
    <t xml:space="preserve">Sweet Charity</t>
  </si>
  <si>
    <t xml:space="preserve">Mishaal</t>
  </si>
  <si>
    <t xml:space="preserve">Temur Khan</t>
  </si>
  <si>
    <t xml:space="preserve">Prabeni</t>
  </si>
  <si>
    <t xml:space="preserve">2018-05-04</t>
  </si>
  <si>
    <t xml:space="preserve">Freedom Chimes</t>
  </si>
  <si>
    <t xml:space="preserve">Galactic Spirit</t>
  </si>
  <si>
    <t xml:space="preserve">El Ghazwani</t>
  </si>
  <si>
    <t xml:space="preserve">2018-05-05</t>
  </si>
  <si>
    <t xml:space="preserve">Zatorius</t>
  </si>
  <si>
    <t xml:space="preserve">Broken Wings</t>
  </si>
  <si>
    <t xml:space="preserve">May Symphonic</t>
  </si>
  <si>
    <t xml:space="preserve">Paddys Poem</t>
  </si>
  <si>
    <t xml:space="preserve">Present From Dubai</t>
  </si>
  <si>
    <t xml:space="preserve">Verni</t>
  </si>
  <si>
    <t xml:space="preserve">Whirling Dervish</t>
  </si>
  <si>
    <t xml:space="preserve">Applesandpierres</t>
  </si>
  <si>
    <t xml:space="preserve">Newstart</t>
  </si>
  <si>
    <t xml:space="preserve">Swashbuckle</t>
  </si>
  <si>
    <t xml:space="preserve">2018-05-06</t>
  </si>
  <si>
    <t xml:space="preserve">Bengali Boys</t>
  </si>
  <si>
    <t xml:space="preserve">Savalas</t>
  </si>
  <si>
    <t xml:space="preserve">Doux Pretender</t>
  </si>
  <si>
    <t xml:space="preserve">2018-05-07</t>
  </si>
  <si>
    <t xml:space="preserve">Carey Street</t>
  </si>
  <si>
    <t xml:space="preserve">The Great Heir</t>
  </si>
  <si>
    <t xml:space="preserve">Wasntexpectingthat</t>
  </si>
  <si>
    <t xml:space="preserve">Yulong Gold Fairy</t>
  </si>
  <si>
    <t xml:space="preserve">2018-05-08</t>
  </si>
  <si>
    <t xml:space="preserve">Bengali Spirit</t>
  </si>
  <si>
    <t xml:space="preserve">Dragon Beat</t>
  </si>
  <si>
    <t xml:space="preserve">Tiger Trek</t>
  </si>
  <si>
    <t xml:space="preserve">Hop Maddocks</t>
  </si>
  <si>
    <t xml:space="preserve">Mango Chutney</t>
  </si>
  <si>
    <t xml:space="preserve">Diamond Guy</t>
  </si>
  <si>
    <t xml:space="preserve">Djarkevi</t>
  </si>
  <si>
    <t xml:space="preserve">Rhythm Is A Dancer</t>
  </si>
  <si>
    <t xml:space="preserve">2018-05-09</t>
  </si>
  <si>
    <t xml:space="preserve">Akarita Lights</t>
  </si>
  <si>
    <t xml:space="preserve">Black Lightning</t>
  </si>
  <si>
    <t xml:space="preserve">2018-05-10</t>
  </si>
  <si>
    <t xml:space="preserve">Potterman</t>
  </si>
  <si>
    <t xml:space="preserve">Haul Away</t>
  </si>
  <si>
    <t xml:space="preserve">Peggies Venture</t>
  </si>
  <si>
    <t xml:space="preserve">Wedding Date</t>
  </si>
  <si>
    <t xml:space="preserve">Poets Prince</t>
  </si>
  <si>
    <t xml:space="preserve">2018-05-11</t>
  </si>
  <si>
    <t xml:space="preserve">Potters Tale</t>
  </si>
  <si>
    <t xml:space="preserve">2018-05-12</t>
  </si>
  <si>
    <t xml:space="preserve">Little Pippin</t>
  </si>
  <si>
    <t xml:space="preserve">Dollys Destination</t>
  </si>
  <si>
    <t xml:space="preserve">Arthurian Fame</t>
  </si>
  <si>
    <t xml:space="preserve">2018-05-14</t>
  </si>
  <si>
    <t xml:space="preserve">Shumookhi</t>
  </si>
  <si>
    <t xml:space="preserve">Cosy Club</t>
  </si>
  <si>
    <t xml:space="preserve">Blushing Red</t>
  </si>
  <si>
    <t xml:space="preserve">2018-05-15</t>
  </si>
  <si>
    <t xml:space="preserve">Francky Du Berlais</t>
  </si>
  <si>
    <t xml:space="preserve">Sam Cavallaro</t>
  </si>
  <si>
    <t xml:space="preserve">Settie Hill</t>
  </si>
  <si>
    <t xml:space="preserve">Simply Mani</t>
  </si>
  <si>
    <t xml:space="preserve">Circuit Court</t>
  </si>
  <si>
    <t xml:space="preserve">2018-05-16</t>
  </si>
  <si>
    <t xml:space="preserve">King Calvin</t>
  </si>
  <si>
    <t xml:space="preserve">Salt Whistle Bay</t>
  </si>
  <si>
    <t xml:space="preserve">Fashaak</t>
  </si>
  <si>
    <t xml:space="preserve">2018-05-17</t>
  </si>
  <si>
    <t xml:space="preserve">Usain Boat</t>
  </si>
  <si>
    <t xml:space="preserve">2018-05-19</t>
  </si>
  <si>
    <t xml:space="preserve">Red Hut Red</t>
  </si>
  <si>
    <t xml:space="preserve">Yellow Dockets</t>
  </si>
  <si>
    <t xml:space="preserve">2018-05-21</t>
  </si>
  <si>
    <t xml:space="preserve">Big Ace</t>
  </si>
  <si>
    <t xml:space="preserve">Zebzardee</t>
  </si>
  <si>
    <t xml:space="preserve">Making Miracles</t>
  </si>
  <si>
    <t xml:space="preserve">2018-05-22</t>
  </si>
  <si>
    <t xml:space="preserve">Kick On Dottie</t>
  </si>
  <si>
    <t xml:space="preserve">Macardle</t>
  </si>
  <si>
    <t xml:space="preserve">2018-05-23</t>
  </si>
  <si>
    <t xml:space="preserve">Black Sam Bella</t>
  </si>
  <si>
    <t xml:space="preserve">20:35:00</t>
  </si>
  <si>
    <t xml:space="preserve">Newtown Boy</t>
  </si>
  <si>
    <t xml:space="preserve">2018-05-24</t>
  </si>
  <si>
    <t xml:space="preserve">Kaser</t>
  </si>
  <si>
    <t xml:space="preserve">Mercers</t>
  </si>
  <si>
    <t xml:space="preserve">The Lacemaker</t>
  </si>
  <si>
    <t xml:space="preserve">Tricky Dicky</t>
  </si>
  <si>
    <t xml:space="preserve">Gather</t>
  </si>
  <si>
    <t xml:space="preserve">2018-05-25</t>
  </si>
  <si>
    <t xml:space="preserve">Big Boots</t>
  </si>
  <si>
    <t xml:space="preserve">Swiss Chime</t>
  </si>
  <si>
    <t xml:space="preserve">Odyssa</t>
  </si>
  <si>
    <t xml:space="preserve">Zoraya</t>
  </si>
  <si>
    <t xml:space="preserve">Twilight Payment</t>
  </si>
  <si>
    <t xml:space="preserve">The Bottom Bar</t>
  </si>
  <si>
    <t xml:space="preserve">2018-05-26</t>
  </si>
  <si>
    <t xml:space="preserve">Tasleet</t>
  </si>
  <si>
    <t xml:space="preserve">Hydrangea</t>
  </si>
  <si>
    <t xml:space="preserve">Irenes Prince</t>
  </si>
  <si>
    <t xml:space="preserve">2018-05-28</t>
  </si>
  <si>
    <t xml:space="preserve">Treasure Quest</t>
  </si>
  <si>
    <t xml:space="preserve">2018-05-30</t>
  </si>
  <si>
    <t xml:space="preserve">Champ</t>
  </si>
  <si>
    <t xml:space="preserve">Merry Milan</t>
  </si>
  <si>
    <t xml:space="preserve">Myplaceatmidnight</t>
  </si>
  <si>
    <t xml:space="preserve">2018-05-31</t>
  </si>
  <si>
    <t xml:space="preserve">Jabbaar</t>
  </si>
  <si>
    <t xml:space="preserve">Battle Of Jericho</t>
  </si>
  <si>
    <t xml:space="preserve">2018-06-01</t>
  </si>
  <si>
    <t xml:space="preserve">Cracksman</t>
  </si>
  <si>
    <t xml:space="preserve">Brockholes</t>
  </si>
  <si>
    <t xml:space="preserve">Thegreyvtrain</t>
  </si>
  <si>
    <t xml:space="preserve">Dr Richard Kimble</t>
  </si>
  <si>
    <t xml:space="preserve">2018-06-02</t>
  </si>
  <si>
    <t xml:space="preserve">No Lippy</t>
  </si>
  <si>
    <t xml:space="preserve">Red Balloons</t>
  </si>
  <si>
    <t xml:space="preserve">London Icon</t>
  </si>
  <si>
    <t xml:space="preserve">2018-06-03</t>
  </si>
  <si>
    <t xml:space="preserve">Enzo Barbieri</t>
  </si>
  <si>
    <t xml:space="preserve">Gonn Away</t>
  </si>
  <si>
    <t xml:space="preserve">Ask Paddington</t>
  </si>
  <si>
    <t xml:space="preserve">2018-06-04</t>
  </si>
  <si>
    <t xml:space="preserve">Listowel</t>
  </si>
  <si>
    <t xml:space="preserve">Urbanist</t>
  </si>
  <si>
    <t xml:space="preserve">Stormer</t>
  </si>
  <si>
    <t xml:space="preserve">Zain City</t>
  </si>
  <si>
    <t xml:space="preserve">2018-06-05</t>
  </si>
  <si>
    <t xml:space="preserve">Weightfordave</t>
  </si>
  <si>
    <t xml:space="preserve">2018-06-06</t>
  </si>
  <si>
    <t xml:space="preserve">Broken Spear</t>
  </si>
  <si>
    <t xml:space="preserve">Axel Jacklin</t>
  </si>
  <si>
    <t xml:space="preserve">Look Out Louis</t>
  </si>
  <si>
    <t xml:space="preserve">Only Spoofing</t>
  </si>
  <si>
    <t xml:space="preserve">2018-06-07</t>
  </si>
  <si>
    <t xml:space="preserve">Rickyroadboy</t>
  </si>
  <si>
    <t xml:space="preserve">Mutabaahy</t>
  </si>
  <si>
    <t xml:space="preserve">Rennys Lady</t>
  </si>
  <si>
    <t xml:space="preserve">2018-06-08</t>
  </si>
  <si>
    <t xml:space="preserve">Kings War</t>
  </si>
  <si>
    <t xml:space="preserve">2018-06-09</t>
  </si>
  <si>
    <t xml:space="preserve">Im So Fancy</t>
  </si>
  <si>
    <t xml:space="preserve">Aim Of Artemis</t>
  </si>
  <si>
    <t xml:space="preserve">2018-06-10</t>
  </si>
  <si>
    <t xml:space="preserve">North Korea</t>
  </si>
  <si>
    <t xml:space="preserve">2018-06-11</t>
  </si>
  <si>
    <t xml:space="preserve">More Than Likely</t>
  </si>
  <si>
    <t xml:space="preserve">Aegean Mist</t>
  </si>
  <si>
    <t xml:space="preserve">2018-06-12</t>
  </si>
  <si>
    <t xml:space="preserve">Revenge</t>
  </si>
  <si>
    <t xml:space="preserve">Life On Earth</t>
  </si>
  <si>
    <t xml:space="preserve">2018-06-13</t>
  </si>
  <si>
    <t xml:space="preserve">New Winds</t>
  </si>
  <si>
    <t xml:space="preserve">Diviner</t>
  </si>
  <si>
    <t xml:space="preserve">Itsonlyrocknroll</t>
  </si>
  <si>
    <t xml:space="preserve">2018-06-14</t>
  </si>
  <si>
    <t xml:space="preserve">Certain Lad</t>
  </si>
  <si>
    <t xml:space="preserve">2018-06-15</t>
  </si>
  <si>
    <t xml:space="preserve">Ringa Ding Ding</t>
  </si>
  <si>
    <t xml:space="preserve">Mr Buttons</t>
  </si>
  <si>
    <t xml:space="preserve">Beringer</t>
  </si>
  <si>
    <t xml:space="preserve">Saroog</t>
  </si>
  <si>
    <t xml:space="preserve">2018-06-16</t>
  </si>
  <si>
    <t xml:space="preserve">Avocadeau</t>
  </si>
  <si>
    <t xml:space="preserve">2018-06-17</t>
  </si>
  <si>
    <t xml:space="preserve">Wicked Sea</t>
  </si>
  <si>
    <t xml:space="preserve">2018-06-18</t>
  </si>
  <si>
    <t xml:space="preserve">Society Queen</t>
  </si>
  <si>
    <t xml:space="preserve">Ad Libitum</t>
  </si>
  <si>
    <t xml:space="preserve">Delft Dancer</t>
  </si>
  <si>
    <t xml:space="preserve">Stay Classy</t>
  </si>
  <si>
    <t xml:space="preserve">Arctic Spirit</t>
  </si>
  <si>
    <t xml:space="preserve">Improvising</t>
  </si>
  <si>
    <t xml:space="preserve">Wolf Hunter</t>
  </si>
  <si>
    <t xml:space="preserve">2018-06-19</t>
  </si>
  <si>
    <t xml:space="preserve">Grageelagh Girl</t>
  </si>
  <si>
    <t xml:space="preserve">Tillythetank</t>
  </si>
  <si>
    <t xml:space="preserve">Born To Finish</t>
  </si>
  <si>
    <t xml:space="preserve">Victory Command</t>
  </si>
  <si>
    <t xml:space="preserve">Two Blondes</t>
  </si>
  <si>
    <t xml:space="preserve">The Night Porter</t>
  </si>
  <si>
    <t xml:space="preserve">Le Maharajah</t>
  </si>
  <si>
    <t xml:space="preserve">2018-06-20</t>
  </si>
  <si>
    <t xml:space="preserve">2018-06-21</t>
  </si>
  <si>
    <t xml:space="preserve">Wild Illusion</t>
  </si>
  <si>
    <t xml:space="preserve">Hollydaze</t>
  </si>
  <si>
    <t xml:space="preserve">Big Time Maybe</t>
  </si>
  <si>
    <t xml:space="preserve">Just Us Two</t>
  </si>
  <si>
    <t xml:space="preserve">2018-06-22</t>
  </si>
  <si>
    <t xml:space="preserve">Lady Lavinia</t>
  </si>
  <si>
    <t xml:space="preserve">Case Stated</t>
  </si>
  <si>
    <t xml:space="preserve">Fox Dream</t>
  </si>
  <si>
    <t xml:space="preserve">Jungle Juice</t>
  </si>
  <si>
    <t xml:space="preserve">Izvestia</t>
  </si>
  <si>
    <t xml:space="preserve">2018-06-23</t>
  </si>
  <si>
    <t xml:space="preserve">Bajan Gold</t>
  </si>
  <si>
    <t xml:space="preserve">Critical Data</t>
  </si>
  <si>
    <t xml:space="preserve">2018-06-24</t>
  </si>
  <si>
    <t xml:space="preserve">Caius Marcius</t>
  </si>
  <si>
    <t xml:space="preserve">Cliffside Park</t>
  </si>
  <si>
    <t xml:space="preserve">Excellent Times</t>
  </si>
  <si>
    <t xml:space="preserve">Onelasthand</t>
  </si>
  <si>
    <t xml:space="preserve">2018-06-26</t>
  </si>
  <si>
    <t xml:space="preserve">On A May Day</t>
  </si>
  <si>
    <t xml:space="preserve">2018-06-27</t>
  </si>
  <si>
    <t xml:space="preserve">Ezanak</t>
  </si>
  <si>
    <t xml:space="preserve">Kalagia</t>
  </si>
  <si>
    <t xml:space="preserve">Final Treat</t>
  </si>
  <si>
    <t xml:space="preserve">Vivianite</t>
  </si>
  <si>
    <t xml:space="preserve">2018-06-28</t>
  </si>
  <si>
    <t xml:space="preserve">Choco Box</t>
  </si>
  <si>
    <t xml:space="preserve">2018-06-29</t>
  </si>
  <si>
    <t xml:space="preserve">Autumn Splendour</t>
  </si>
  <si>
    <t xml:space="preserve">Daisy Chain</t>
  </si>
  <si>
    <t xml:space="preserve">Somerset Maugham</t>
  </si>
  <si>
    <t xml:space="preserve">2018-06-30</t>
  </si>
  <si>
    <t xml:space="preserve">Moyassar</t>
  </si>
  <si>
    <t xml:space="preserve">Nathless</t>
  </si>
  <si>
    <t xml:space="preserve">Smash Williams</t>
  </si>
  <si>
    <t xml:space="preserve">Come On Leicester</t>
  </si>
  <si>
    <t xml:space="preserve">Florencio</t>
  </si>
  <si>
    <t xml:space="preserve">Zalshah</t>
  </si>
  <si>
    <t xml:space="preserve">2018-07-01</t>
  </si>
  <si>
    <t xml:space="preserve">Ajddarr</t>
  </si>
  <si>
    <t xml:space="preserve">2018-07-03</t>
  </si>
  <si>
    <t xml:space="preserve">Noteworthy</t>
  </si>
  <si>
    <t xml:space="preserve">Sharg</t>
  </si>
  <si>
    <t xml:space="preserve">Jeopardy John</t>
  </si>
  <si>
    <t xml:space="preserve">Harry Beau</t>
  </si>
  <si>
    <t xml:space="preserve">Spirit Of May</t>
  </si>
  <si>
    <t xml:space="preserve">2018-07-04</t>
  </si>
  <si>
    <t xml:space="preserve">Mujassam</t>
  </si>
  <si>
    <t xml:space="preserve">Bellewstown</t>
  </si>
  <si>
    <t xml:space="preserve">Mountjubilee</t>
  </si>
  <si>
    <t xml:space="preserve">Sepahi</t>
  </si>
  <si>
    <t xml:space="preserve">Party Dancer</t>
  </si>
  <si>
    <t xml:space="preserve">Sparkalex</t>
  </si>
  <si>
    <t xml:space="preserve">Delirium</t>
  </si>
  <si>
    <t xml:space="preserve">2018-07-05</t>
  </si>
  <si>
    <t xml:space="preserve">Austin Powers</t>
  </si>
  <si>
    <t xml:space="preserve">King Of Dreams</t>
  </si>
  <si>
    <t xml:space="preserve">Sundance Star</t>
  </si>
  <si>
    <t xml:space="preserve">Almurr</t>
  </si>
  <si>
    <t xml:space="preserve">Nefarious</t>
  </si>
  <si>
    <t xml:space="preserve">Tipperary</t>
  </si>
  <si>
    <t xml:space="preserve">Yolo Again</t>
  </si>
  <si>
    <t xml:space="preserve">2018-07-06</t>
  </si>
  <si>
    <t xml:space="preserve">Full Bore</t>
  </si>
  <si>
    <t xml:space="preserve">Que Amoro</t>
  </si>
  <si>
    <t xml:space="preserve">Le Martalin</t>
  </si>
  <si>
    <t xml:space="preserve">2018-07-07</t>
  </si>
  <si>
    <t xml:space="preserve">Knockabout Queen</t>
  </si>
  <si>
    <t xml:space="preserve">Most Gifted</t>
  </si>
  <si>
    <t xml:space="preserve">Winged Spur</t>
  </si>
  <si>
    <t xml:space="preserve">X Rated</t>
  </si>
  <si>
    <t xml:space="preserve">Mokhles</t>
  </si>
  <si>
    <t xml:space="preserve">2018-07-08</t>
  </si>
  <si>
    <t xml:space="preserve">Indie Groove</t>
  </si>
  <si>
    <t xml:space="preserve">Could It Be Love</t>
  </si>
  <si>
    <t xml:space="preserve">2018-07-09</t>
  </si>
  <si>
    <t xml:space="preserve">Glorious Lover</t>
  </si>
  <si>
    <t xml:space="preserve">Lorton</t>
  </si>
  <si>
    <t xml:space="preserve">2018-07-10</t>
  </si>
  <si>
    <t xml:space="preserve">Mr Fox</t>
  </si>
  <si>
    <t xml:space="preserve">2018-07-11</t>
  </si>
  <si>
    <t xml:space="preserve">Trevena</t>
  </si>
  <si>
    <t xml:space="preserve">Pink Iceburg</t>
  </si>
  <si>
    <t xml:space="preserve">Amoreena</t>
  </si>
  <si>
    <t xml:space="preserve">Essenza</t>
  </si>
  <si>
    <t xml:space="preserve">Montague</t>
  </si>
  <si>
    <t xml:space="preserve">Excelleration</t>
  </si>
  <si>
    <t xml:space="preserve">Rhigolter Rose</t>
  </si>
  <si>
    <t xml:space="preserve">Arendelle</t>
  </si>
  <si>
    <t xml:space="preserve">Luna Magic</t>
  </si>
  <si>
    <t xml:space="preserve">Rippling Waters</t>
  </si>
  <si>
    <t xml:space="preserve">Blizzard</t>
  </si>
  <si>
    <t xml:space="preserve">Rio Santos</t>
  </si>
  <si>
    <t xml:space="preserve">2018-07-12</t>
  </si>
  <si>
    <t xml:space="preserve">Would Be King</t>
  </si>
  <si>
    <t xml:space="preserve">Indianapolis</t>
  </si>
  <si>
    <t xml:space="preserve">Wishing Star</t>
  </si>
  <si>
    <t xml:space="preserve">18:25:00</t>
  </si>
  <si>
    <t xml:space="preserve">Fox Coach</t>
  </si>
  <si>
    <t xml:space="preserve">2018-07-13</t>
  </si>
  <si>
    <t xml:space="preserve">Chynna</t>
  </si>
  <si>
    <t xml:space="preserve">Big Lachie</t>
  </si>
  <si>
    <t xml:space="preserve">Starboy</t>
  </si>
  <si>
    <t xml:space="preserve">2018-07-14</t>
  </si>
  <si>
    <t xml:space="preserve">Mendoza</t>
  </si>
  <si>
    <t xml:space="preserve">Elegant Lass</t>
  </si>
  <si>
    <t xml:space="preserve">Mr Wagyu</t>
  </si>
  <si>
    <t xml:space="preserve">Woodside Wonder</t>
  </si>
  <si>
    <t xml:space="preserve">Packington Lane</t>
  </si>
  <si>
    <t xml:space="preserve">2018-07-15</t>
  </si>
  <si>
    <t xml:space="preserve">Jassas</t>
  </si>
  <si>
    <t xml:space="preserve">Superefficient</t>
  </si>
  <si>
    <t xml:space="preserve">Placedela Concorde</t>
  </si>
  <si>
    <t xml:space="preserve">2018-07-16</t>
  </si>
  <si>
    <t xml:space="preserve">Beleaguerment</t>
  </si>
  <si>
    <t xml:space="preserve">Rockabill</t>
  </si>
  <si>
    <t xml:space="preserve">2018-07-17</t>
  </si>
  <si>
    <t xml:space="preserve">Stormin Tom</t>
  </si>
  <si>
    <t xml:space="preserve">Ballycaines</t>
  </si>
  <si>
    <t xml:space="preserve">2018-07-18</t>
  </si>
  <si>
    <t xml:space="preserve">Thoughtfully</t>
  </si>
  <si>
    <t xml:space="preserve">Saisons Dor</t>
  </si>
  <si>
    <t xml:space="preserve">Pop Telecom</t>
  </si>
  <si>
    <t xml:space="preserve">Wotabreeze</t>
  </si>
  <si>
    <t xml:space="preserve">Arabic Channel</t>
  </si>
  <si>
    <t xml:space="preserve">Wicklow Brave</t>
  </si>
  <si>
    <t xml:space="preserve">Chetan</t>
  </si>
  <si>
    <t xml:space="preserve">2018-07-19</t>
  </si>
  <si>
    <t xml:space="preserve">Rockin Roy</t>
  </si>
  <si>
    <t xml:space="preserve">Gold Hunter</t>
  </si>
  <si>
    <t xml:space="preserve">Ghost</t>
  </si>
  <si>
    <t xml:space="preserve">2018-07-20</t>
  </si>
  <si>
    <t xml:space="preserve">Hot Team</t>
  </si>
  <si>
    <t xml:space="preserve">Quoteline Direct</t>
  </si>
  <si>
    <t xml:space="preserve">Betsy Boots</t>
  </si>
  <si>
    <t xml:space="preserve">2018-07-21</t>
  </si>
  <si>
    <t xml:space="preserve">Alfie Solomons</t>
  </si>
  <si>
    <t xml:space="preserve">Maries Diamond</t>
  </si>
  <si>
    <t xml:space="preserve">Ashazuri</t>
  </si>
  <si>
    <t xml:space="preserve">2018-07-23</t>
  </si>
  <si>
    <t xml:space="preserve">Moving Forward</t>
  </si>
  <si>
    <t xml:space="preserve">Klassique</t>
  </si>
  <si>
    <t xml:space="preserve">2018-07-24</t>
  </si>
  <si>
    <t xml:space="preserve">Jacob Black</t>
  </si>
  <si>
    <t xml:space="preserve">Mayson Mac</t>
  </si>
  <si>
    <t xml:space="preserve">Real Estate</t>
  </si>
  <si>
    <t xml:space="preserve">Walk On Walter</t>
  </si>
  <si>
    <t xml:space="preserve">2018-07-25</t>
  </si>
  <si>
    <t xml:space="preserve">Capla Gilda</t>
  </si>
  <si>
    <t xml:space="preserve">Islay Mist</t>
  </si>
  <si>
    <t xml:space="preserve">Slowmo</t>
  </si>
  <si>
    <t xml:space="preserve">Kody Ridge</t>
  </si>
  <si>
    <t xml:space="preserve">Dandy Highwayman</t>
  </si>
  <si>
    <t xml:space="preserve">Sea Fox</t>
  </si>
  <si>
    <t xml:space="preserve">Nayslayer</t>
  </si>
  <si>
    <t xml:space="preserve">Symphony</t>
  </si>
  <si>
    <t xml:space="preserve">2018-07-26</t>
  </si>
  <si>
    <t xml:space="preserve">Drovers Lane</t>
  </si>
  <si>
    <t xml:space="preserve">The Twisler</t>
  </si>
  <si>
    <t xml:space="preserve">Vhagar</t>
  </si>
  <si>
    <t xml:space="preserve">Skitter Scatter</t>
  </si>
  <si>
    <t xml:space="preserve">High Nellie</t>
  </si>
  <si>
    <t xml:space="preserve">Goodnight Girl</t>
  </si>
  <si>
    <t xml:space="preserve">2018-07-27</t>
  </si>
  <si>
    <t xml:space="preserve">2018-07-28</t>
  </si>
  <si>
    <t xml:space="preserve">Dandy Belle</t>
  </si>
  <si>
    <t xml:space="preserve">Angels Hideaway</t>
  </si>
  <si>
    <t xml:space="preserve">Desert Ruler</t>
  </si>
  <si>
    <t xml:space="preserve">2018-07-29</t>
  </si>
  <si>
    <t xml:space="preserve">Phoenix Of Spain</t>
  </si>
  <si>
    <t xml:space="preserve">Monbeg Legend</t>
  </si>
  <si>
    <t xml:space="preserve">2018-07-30</t>
  </si>
  <si>
    <t xml:space="preserve">No Way Jose</t>
  </si>
  <si>
    <t xml:space="preserve">The Last But One</t>
  </si>
  <si>
    <t xml:space="preserve">2018-07-31</t>
  </si>
  <si>
    <t xml:space="preserve">Kalissi</t>
  </si>
  <si>
    <t xml:space="preserve">Youghal By The Sea</t>
  </si>
  <si>
    <t xml:space="preserve">2018-08-01</t>
  </si>
  <si>
    <t xml:space="preserve">Soldiers Call</t>
  </si>
  <si>
    <t xml:space="preserve">Braid Blue</t>
  </si>
  <si>
    <t xml:space="preserve">2018-08-02</t>
  </si>
  <si>
    <t xml:space="preserve">Bailarico</t>
  </si>
  <si>
    <t xml:space="preserve">Tinsmith</t>
  </si>
  <si>
    <t xml:space="preserve">Arigato</t>
  </si>
  <si>
    <t xml:space="preserve">2018-08-03</t>
  </si>
  <si>
    <t xml:space="preserve">Battaash</t>
  </si>
  <si>
    <t xml:space="preserve">Amadeus Grey</t>
  </si>
  <si>
    <t xml:space="preserve">Patchouli</t>
  </si>
  <si>
    <t xml:space="preserve">2018-08-04</t>
  </si>
  <si>
    <t xml:space="preserve">Glory</t>
  </si>
  <si>
    <t xml:space="preserve">Jeffrey Harris</t>
  </si>
  <si>
    <t xml:space="preserve">Loving Pearl</t>
  </si>
  <si>
    <t xml:space="preserve">Mirabai</t>
  </si>
  <si>
    <t xml:space="preserve">2018-08-05</t>
  </si>
  <si>
    <t xml:space="preserve">Longhouse Sale</t>
  </si>
  <si>
    <t xml:space="preserve">Forewarning</t>
  </si>
  <si>
    <t xml:space="preserve">2018-08-06</t>
  </si>
  <si>
    <t xml:space="preserve">Dreaming Of Love</t>
  </si>
  <si>
    <t xml:space="preserve">Dawn Affair</t>
  </si>
  <si>
    <t xml:space="preserve">2018-08-07</t>
  </si>
  <si>
    <t xml:space="preserve">Elegant Love</t>
  </si>
  <si>
    <t xml:space="preserve">2018-08-08</t>
  </si>
  <si>
    <t xml:space="preserve">Final Rock</t>
  </si>
  <si>
    <t xml:space="preserve">Watchmyeverymove</t>
  </si>
  <si>
    <t xml:space="preserve">Master Grey</t>
  </si>
  <si>
    <t xml:space="preserve">Letmestopyouthere</t>
  </si>
  <si>
    <t xml:space="preserve">Mossketeer</t>
  </si>
  <si>
    <t xml:space="preserve">2018-08-09</t>
  </si>
  <si>
    <t xml:space="preserve">Baltic Prince</t>
  </si>
  <si>
    <t xml:space="preserve">2018-08-14</t>
  </si>
  <si>
    <t xml:space="preserve">Seductive</t>
  </si>
  <si>
    <t xml:space="preserve">2018-08-15</t>
  </si>
  <si>
    <t xml:space="preserve">Cracker Factory</t>
  </si>
  <si>
    <t xml:space="preserve">Silver Service</t>
  </si>
  <si>
    <t xml:space="preserve">Dr Dunraven</t>
  </si>
  <si>
    <t xml:space="preserve">Quiet Endeavour</t>
  </si>
  <si>
    <t xml:space="preserve">Desirable Court</t>
  </si>
  <si>
    <t xml:space="preserve">2018-08-16</t>
  </si>
  <si>
    <t xml:space="preserve">Bercheny</t>
  </si>
  <si>
    <t xml:space="preserve">Pacino</t>
  </si>
  <si>
    <t xml:space="preserve">2018-08-17</t>
  </si>
  <si>
    <t xml:space="preserve">Orobas</t>
  </si>
  <si>
    <t xml:space="preserve">Iiex Excelsa</t>
  </si>
  <si>
    <t xml:space="preserve">2018-08-18</t>
  </si>
  <si>
    <t xml:space="preserve">Boitron</t>
  </si>
  <si>
    <t xml:space="preserve">Glamorous Rocket</t>
  </si>
  <si>
    <t xml:space="preserve">2018-08-19</t>
  </si>
  <si>
    <t xml:space="preserve">Hard Solution</t>
  </si>
  <si>
    <t xml:space="preserve">Blackdown Hills</t>
  </si>
  <si>
    <t xml:space="preserve">2018-08-21</t>
  </si>
  <si>
    <t xml:space="preserve">Happy Power</t>
  </si>
  <si>
    <t xml:space="preserve">Triple Distilled</t>
  </si>
  <si>
    <t xml:space="preserve">Top Chief</t>
  </si>
  <si>
    <t xml:space="preserve">2018-08-22</t>
  </si>
  <si>
    <t xml:space="preserve">Light Pillar</t>
  </si>
  <si>
    <t xml:space="preserve">Lucca Lady</t>
  </si>
  <si>
    <t xml:space="preserve">2018-08-23</t>
  </si>
  <si>
    <t xml:space="preserve">Touchy Subject</t>
  </si>
  <si>
    <t xml:space="preserve">Hermosa Vaquera</t>
  </si>
  <si>
    <t xml:space="preserve">Laughing Luis</t>
  </si>
  <si>
    <t xml:space="preserve">Avast Ye</t>
  </si>
  <si>
    <t xml:space="preserve">Mary Sun</t>
  </si>
  <si>
    <t xml:space="preserve">2018-08-24</t>
  </si>
  <si>
    <t xml:space="preserve">Gates Pass</t>
  </si>
  <si>
    <t xml:space="preserve">Forseti</t>
  </si>
  <si>
    <t xml:space="preserve">2018-08-25</t>
  </si>
  <si>
    <t xml:space="preserve">Sapphire Lady</t>
  </si>
  <si>
    <t xml:space="preserve">Maid Up</t>
  </si>
  <si>
    <t xml:space="preserve">Ben Vrackie</t>
  </si>
  <si>
    <t xml:space="preserve">Fognini</t>
  </si>
  <si>
    <t xml:space="preserve">2018-08-26</t>
  </si>
  <si>
    <t xml:space="preserve">The Big Bad</t>
  </si>
  <si>
    <t xml:space="preserve">2018-08-28</t>
  </si>
  <si>
    <t xml:space="preserve">Deise Vu</t>
  </si>
  <si>
    <t xml:space="preserve">2018-08-29</t>
  </si>
  <si>
    <t xml:space="preserve">Chicago Doll</t>
  </si>
  <si>
    <t xml:space="preserve">Weve Got Payet</t>
  </si>
  <si>
    <t xml:space="preserve">Chief Justice</t>
  </si>
  <si>
    <t xml:space="preserve">Dayking</t>
  </si>
  <si>
    <t xml:space="preserve">2018-08-31</t>
  </si>
  <si>
    <t xml:space="preserve">Anandita</t>
  </si>
  <si>
    <t xml:space="preserve">General Zoff</t>
  </si>
  <si>
    <t xml:space="preserve">Under Curfew</t>
  </si>
  <si>
    <t xml:space="preserve">2018-09-01</t>
  </si>
  <si>
    <t xml:space="preserve">Chapelli</t>
  </si>
  <si>
    <t xml:space="preserve">2018-09-03</t>
  </si>
  <si>
    <t xml:space="preserve">Poyle Charlotte</t>
  </si>
  <si>
    <t xml:space="preserve">2018-09-04</t>
  </si>
  <si>
    <t xml:space="preserve">Zoffany Bay</t>
  </si>
  <si>
    <t xml:space="preserve">Henry Smith</t>
  </si>
  <si>
    <t xml:space="preserve">Sir Ron Priestley</t>
  </si>
  <si>
    <t xml:space="preserve">Allmankind</t>
  </si>
  <si>
    <t xml:space="preserve">Foxy Femme</t>
  </si>
  <si>
    <t xml:space="preserve">Harperelle</t>
  </si>
  <si>
    <t xml:space="preserve">Peggie Sue</t>
  </si>
  <si>
    <t xml:space="preserve">2018-09-05</t>
  </si>
  <si>
    <t xml:space="preserve">Flying Dragon</t>
  </si>
  <si>
    <t xml:space="preserve">Silver Crescent</t>
  </si>
  <si>
    <t xml:space="preserve">Rocky Shores</t>
  </si>
  <si>
    <t xml:space="preserve">2018-09-06</t>
  </si>
  <si>
    <t xml:space="preserve">Cap Francais</t>
  </si>
  <si>
    <t xml:space="preserve">Rowland Ward</t>
  </si>
  <si>
    <t xml:space="preserve">Laytown</t>
  </si>
  <si>
    <t xml:space="preserve">Waqaas</t>
  </si>
  <si>
    <t xml:space="preserve">Royal Admiral</t>
  </si>
  <si>
    <t xml:space="preserve">Alfirak</t>
  </si>
  <si>
    <t xml:space="preserve">Flying Foxy</t>
  </si>
  <si>
    <t xml:space="preserve">2018-09-07</t>
  </si>
  <si>
    <t xml:space="preserve">Finoah</t>
  </si>
  <si>
    <t xml:space="preserve">Silver Star</t>
  </si>
  <si>
    <t xml:space="preserve">Nearly There</t>
  </si>
  <si>
    <t xml:space="preserve">Aphaea</t>
  </si>
  <si>
    <t xml:space="preserve">2018-09-08</t>
  </si>
  <si>
    <t xml:space="preserve">Shambolic</t>
  </si>
  <si>
    <t xml:space="preserve">Gordon Lord Byron</t>
  </si>
  <si>
    <t xml:space="preserve">2018-09-09</t>
  </si>
  <si>
    <t xml:space="preserve">Mellow Ben</t>
  </si>
  <si>
    <t xml:space="preserve">2018-09-10</t>
  </si>
  <si>
    <t xml:space="preserve">Global Jackpot</t>
  </si>
  <si>
    <t xml:space="preserve">Carrie Des Champs</t>
  </si>
  <si>
    <t xml:space="preserve">Creadan Belle</t>
  </si>
  <si>
    <t xml:space="preserve">2018-09-11</t>
  </si>
  <si>
    <t xml:space="preserve">Prince Elzaam</t>
  </si>
  <si>
    <t xml:space="preserve">2018-09-12</t>
  </si>
  <si>
    <t xml:space="preserve">Divine Gift</t>
  </si>
  <si>
    <t xml:space="preserve">2018-09-14</t>
  </si>
  <si>
    <t xml:space="preserve">Love Kisses</t>
  </si>
  <si>
    <t xml:space="preserve">Wing Defence</t>
  </si>
  <si>
    <t xml:space="preserve">2018-09-15</t>
  </si>
  <si>
    <t xml:space="preserve">Rosamour</t>
  </si>
  <si>
    <t xml:space="preserve">Alpha Centauri</t>
  </si>
  <si>
    <t xml:space="preserve">Roaring Lion</t>
  </si>
  <si>
    <t xml:space="preserve">2018-09-17</t>
  </si>
  <si>
    <t xml:space="preserve">2018-09-19</t>
  </si>
  <si>
    <t xml:space="preserve">Rawdaa</t>
  </si>
  <si>
    <t xml:space="preserve">Mystic Meg</t>
  </si>
  <si>
    <t xml:space="preserve">2018-09-20</t>
  </si>
  <si>
    <t xml:space="preserve">Lady Annalee</t>
  </si>
  <si>
    <t xml:space="preserve">2018-09-21</t>
  </si>
  <si>
    <t xml:space="preserve">Whelans Way</t>
  </si>
  <si>
    <t xml:space="preserve">Coral Beach</t>
  </si>
  <si>
    <t xml:space="preserve">2018-09-22</t>
  </si>
  <si>
    <t xml:space="preserve">Ballylemon</t>
  </si>
  <si>
    <t xml:space="preserve">2018-09-23</t>
  </si>
  <si>
    <t xml:space="preserve">Cloudlam</t>
  </si>
  <si>
    <t xml:space="preserve">Mutanaqel</t>
  </si>
  <si>
    <t xml:space="preserve">Malangen</t>
  </si>
  <si>
    <t xml:space="preserve">2018-09-24</t>
  </si>
  <si>
    <t xml:space="preserve">Smashing Lass</t>
  </si>
  <si>
    <t xml:space="preserve">2018-09-25</t>
  </si>
  <si>
    <t xml:space="preserve">Perfect Pasture</t>
  </si>
  <si>
    <t xml:space="preserve">2018-09-26</t>
  </si>
  <si>
    <t xml:space="preserve">Make My Heart Fly</t>
  </si>
  <si>
    <t xml:space="preserve">Falathaat</t>
  </si>
  <si>
    <t xml:space="preserve">Aussie Nugget</t>
  </si>
  <si>
    <t xml:space="preserve">2018-09-28</t>
  </si>
  <si>
    <t xml:space="preserve">Ellheidi</t>
  </si>
  <si>
    <t xml:space="preserve">Cantkidakidder</t>
  </si>
  <si>
    <t xml:space="preserve">Credenza</t>
  </si>
  <si>
    <t xml:space="preserve">Way Out West</t>
  </si>
  <si>
    <t xml:space="preserve">2018-09-29</t>
  </si>
  <si>
    <t xml:space="preserve">Kings Reste</t>
  </si>
  <si>
    <t xml:space="preserve">Barristan The Bold</t>
  </si>
  <si>
    <t xml:space="preserve">Gabrial The One</t>
  </si>
  <si>
    <t xml:space="preserve">Multellie</t>
  </si>
  <si>
    <t xml:space="preserve">Maybe Today</t>
  </si>
  <si>
    <t xml:space="preserve">2018-09-30</t>
  </si>
  <si>
    <t xml:space="preserve">Three Comets</t>
  </si>
  <si>
    <t xml:space="preserve">Pogo</t>
  </si>
  <si>
    <t xml:space="preserve">2018-10-01</t>
  </si>
  <si>
    <t xml:space="preserve">Roscommon</t>
  </si>
  <si>
    <t xml:space="preserve">Cadmium</t>
  </si>
  <si>
    <t xml:space="preserve">Plucky Dip</t>
  </si>
  <si>
    <t xml:space="preserve">2018-10-02</t>
  </si>
  <si>
    <t xml:space="preserve">Daawy</t>
  </si>
  <si>
    <t xml:space="preserve">2018-10-03</t>
  </si>
  <si>
    <t xml:space="preserve">Shazzamataz</t>
  </si>
  <si>
    <t xml:space="preserve">Skin Deep</t>
  </si>
  <si>
    <t xml:space="preserve">By Rail</t>
  </si>
  <si>
    <t xml:space="preserve">Madam Devious</t>
  </si>
  <si>
    <t xml:space="preserve">2018-10-04</t>
  </si>
  <si>
    <t xml:space="preserve">Tikkinthebox</t>
  </si>
  <si>
    <t xml:space="preserve">Sole Pretender</t>
  </si>
  <si>
    <t xml:space="preserve">Fortune And Glory</t>
  </si>
  <si>
    <t xml:space="preserve">2018-10-06</t>
  </si>
  <si>
    <t xml:space="preserve">Rebel Royal</t>
  </si>
  <si>
    <t xml:space="preserve">2018-10-08</t>
  </si>
  <si>
    <t xml:space="preserve">Flash The Steel</t>
  </si>
  <si>
    <t xml:space="preserve">Tight Call</t>
  </si>
  <si>
    <t xml:space="preserve">Sheilas Showcase</t>
  </si>
  <si>
    <t xml:space="preserve">2018-10-09</t>
  </si>
  <si>
    <t xml:space="preserve">Water Diviner</t>
  </si>
  <si>
    <t xml:space="preserve">2018-10-10</t>
  </si>
  <si>
    <t xml:space="preserve">Ever Changing</t>
  </si>
  <si>
    <t xml:space="preserve">Duke Cosimo</t>
  </si>
  <si>
    <t xml:space="preserve">2018-10-11</t>
  </si>
  <si>
    <t xml:space="preserve">Markhan</t>
  </si>
  <si>
    <t xml:space="preserve">Awake At Midnight</t>
  </si>
  <si>
    <t xml:space="preserve">2018-10-12</t>
  </si>
  <si>
    <t xml:space="preserve">Dancing Grey</t>
  </si>
  <si>
    <t xml:space="preserve">Chain Of Daisies</t>
  </si>
  <si>
    <t xml:space="preserve">Syrena</t>
  </si>
  <si>
    <t xml:space="preserve">2018-10-13</t>
  </si>
  <si>
    <t xml:space="preserve">Deyrann De Carjac</t>
  </si>
  <si>
    <t xml:space="preserve">Simply The Betts</t>
  </si>
  <si>
    <t xml:space="preserve">2018-10-15</t>
  </si>
  <si>
    <t xml:space="preserve">Red Charmer</t>
  </si>
  <si>
    <t xml:space="preserve">Rosemay</t>
  </si>
  <si>
    <t xml:space="preserve">Reloaded</t>
  </si>
  <si>
    <t xml:space="preserve">Frederickbarbarosa</t>
  </si>
  <si>
    <t xml:space="preserve">2018-10-16</t>
  </si>
  <si>
    <t xml:space="preserve">2018-10-17</t>
  </si>
  <si>
    <t xml:space="preserve">Shagalla</t>
  </si>
  <si>
    <t xml:space="preserve">Haats Off</t>
  </si>
  <si>
    <t xml:space="preserve">Liquid Lunch</t>
  </si>
  <si>
    <t xml:space="preserve">2018-10-18</t>
  </si>
  <si>
    <t xml:space="preserve">Preacher Man</t>
  </si>
  <si>
    <t xml:space="preserve">Thaayer</t>
  </si>
  <si>
    <t xml:space="preserve">2018-10-19</t>
  </si>
  <si>
    <t xml:space="preserve">Mon Port</t>
  </si>
  <si>
    <t xml:space="preserve">2018-10-20</t>
  </si>
  <si>
    <t xml:space="preserve">Arletta Star</t>
  </si>
  <si>
    <t xml:space="preserve">Dandolo Du Gite</t>
  </si>
  <si>
    <t xml:space="preserve">2018-10-21</t>
  </si>
  <si>
    <t xml:space="preserve">Presentingprincess</t>
  </si>
  <si>
    <t xml:space="preserve">Emma Lamb</t>
  </si>
  <si>
    <t xml:space="preserve">Risk And Co</t>
  </si>
  <si>
    <t xml:space="preserve">2018-10-22</t>
  </si>
  <si>
    <t xml:space="preserve">Swiss Pride</t>
  </si>
  <si>
    <t xml:space="preserve">2018-10-23</t>
  </si>
  <si>
    <t xml:space="preserve">Mehdaayih</t>
  </si>
  <si>
    <t xml:space="preserve">Nashirah</t>
  </si>
  <si>
    <t xml:space="preserve">Gleeful</t>
  </si>
  <si>
    <t xml:space="preserve">Falcons Fire</t>
  </si>
  <si>
    <t xml:space="preserve">2018-10-24</t>
  </si>
  <si>
    <t xml:space="preserve">Oscar Rose</t>
  </si>
  <si>
    <t xml:space="preserve">Camachess</t>
  </si>
  <si>
    <t xml:space="preserve">2018-10-25</t>
  </si>
  <si>
    <t xml:space="preserve">Hoke Colburn</t>
  </si>
  <si>
    <t xml:space="preserve">Moon King</t>
  </si>
  <si>
    <t xml:space="preserve">2018-10-29</t>
  </si>
  <si>
    <t xml:space="preserve">Play It By Ear</t>
  </si>
  <si>
    <t xml:space="preserve">Dazzling Dan</t>
  </si>
  <si>
    <t xml:space="preserve">Les Arceaux</t>
  </si>
  <si>
    <t xml:space="preserve">Lady Alavesa</t>
  </si>
  <si>
    <t xml:space="preserve">2018-10-30</t>
  </si>
  <si>
    <t xml:space="preserve">Anytime Will Do</t>
  </si>
  <si>
    <t xml:space="preserve">2018-11-01</t>
  </si>
  <si>
    <t xml:space="preserve">Elysian Prince</t>
  </si>
  <si>
    <t xml:space="preserve">Woodfort</t>
  </si>
  <si>
    <t xml:space="preserve">Listen To The Wind</t>
  </si>
  <si>
    <t xml:space="preserve">2018-11-02</t>
  </si>
  <si>
    <t xml:space="preserve">Queens Magic</t>
  </si>
  <si>
    <t xml:space="preserve">Mystical Clouds</t>
  </si>
  <si>
    <t xml:space="preserve">Denmead</t>
  </si>
  <si>
    <t xml:space="preserve">Hes A Goer</t>
  </si>
  <si>
    <t xml:space="preserve">2018-11-03</t>
  </si>
  <si>
    <t xml:space="preserve">Emitom</t>
  </si>
  <si>
    <t xml:space="preserve">Deputise</t>
  </si>
  <si>
    <t xml:space="preserve">2018-11-04</t>
  </si>
  <si>
    <t xml:space="preserve">Storm Control</t>
  </si>
  <si>
    <t xml:space="preserve">2018-11-05</t>
  </si>
  <si>
    <t xml:space="preserve">Between The Waters</t>
  </si>
  <si>
    <t xml:space="preserve">2018-11-06</t>
  </si>
  <si>
    <t xml:space="preserve">Eden Rose</t>
  </si>
  <si>
    <t xml:space="preserve">Tilsworth Lukey</t>
  </si>
  <si>
    <t xml:space="preserve">2018-11-07</t>
  </si>
  <si>
    <t xml:space="preserve">Merweb</t>
  </si>
  <si>
    <t xml:space="preserve">2018-11-09</t>
  </si>
  <si>
    <t xml:space="preserve">Brothers In Arms</t>
  </si>
  <si>
    <t xml:space="preserve">Boston Bruin</t>
  </si>
  <si>
    <t xml:space="preserve">Too Precious</t>
  </si>
  <si>
    <t xml:space="preserve">Rips Dream</t>
  </si>
  <si>
    <t xml:space="preserve">2018-11-10</t>
  </si>
  <si>
    <t xml:space="preserve">Aspire Tower</t>
  </si>
  <si>
    <t xml:space="preserve">2018-11-11</t>
  </si>
  <si>
    <t xml:space="preserve">2018-11-14</t>
  </si>
  <si>
    <t xml:space="preserve">Anytime Now</t>
  </si>
  <si>
    <t xml:space="preserve">Dona Katharina</t>
  </si>
  <si>
    <t xml:space="preserve">Caspar The Cub</t>
  </si>
  <si>
    <t xml:space="preserve">2018-11-15</t>
  </si>
  <si>
    <t xml:space="preserve">Cooldine Bog</t>
  </si>
  <si>
    <t xml:space="preserve">Dinaria Des Obeaux</t>
  </si>
  <si>
    <t xml:space="preserve">Youcantcallherthat</t>
  </si>
  <si>
    <t xml:space="preserve">Night Of Sin</t>
  </si>
  <si>
    <t xml:space="preserve">Romeo Brown</t>
  </si>
  <si>
    <t xml:space="preserve">Southfield Stone</t>
  </si>
  <si>
    <t xml:space="preserve">2018-11-16</t>
  </si>
  <si>
    <t xml:space="preserve">Weather Front</t>
  </si>
  <si>
    <t xml:space="preserve">Cousin Oscar</t>
  </si>
  <si>
    <t xml:space="preserve">Wajaaha</t>
  </si>
  <si>
    <t xml:space="preserve">Dawn Trouper</t>
  </si>
  <si>
    <t xml:space="preserve">Intermedia</t>
  </si>
  <si>
    <t xml:space="preserve">2018-11-17</t>
  </si>
  <si>
    <t xml:space="preserve">Mount Rushmoore</t>
  </si>
  <si>
    <t xml:space="preserve">Tokay Dokey</t>
  </si>
  <si>
    <t xml:space="preserve">Speed Company</t>
  </si>
  <si>
    <t xml:space="preserve">2018-11-20</t>
  </si>
  <si>
    <t xml:space="preserve">General Custard</t>
  </si>
  <si>
    <t xml:space="preserve">2018-11-21</t>
  </si>
  <si>
    <t xml:space="preserve">Biddy The Boss</t>
  </si>
  <si>
    <t xml:space="preserve">Maebh</t>
  </si>
  <si>
    <t xml:space="preserve">Tyrconnell</t>
  </si>
  <si>
    <t xml:space="preserve">2018-11-22</t>
  </si>
  <si>
    <t xml:space="preserve">2018-11-23</t>
  </si>
  <si>
    <t xml:space="preserve">Golden Sovereign</t>
  </si>
  <si>
    <t xml:space="preserve">Al Messila</t>
  </si>
  <si>
    <t xml:space="preserve">2018-11-24</t>
  </si>
  <si>
    <t xml:space="preserve">Espoir De Loire</t>
  </si>
  <si>
    <t xml:space="preserve">Kuraka</t>
  </si>
  <si>
    <t xml:space="preserve">Fume</t>
  </si>
  <si>
    <t xml:space="preserve">2018-11-25</t>
  </si>
  <si>
    <t xml:space="preserve">Dinons</t>
  </si>
  <si>
    <t xml:space="preserve">Lil Rockerfeller</t>
  </si>
  <si>
    <t xml:space="preserve">2018-11-27</t>
  </si>
  <si>
    <t xml:space="preserve">Love Rat</t>
  </si>
  <si>
    <t xml:space="preserve">2018-11-29</t>
  </si>
  <si>
    <t xml:space="preserve">Southfield Torr</t>
  </si>
  <si>
    <t xml:space="preserve">Festival Of Ages</t>
  </si>
  <si>
    <t xml:space="preserve">2018-12-03</t>
  </si>
  <si>
    <t xml:space="preserve">Kalashnikov</t>
  </si>
  <si>
    <t xml:space="preserve">On The Slopes</t>
  </si>
  <si>
    <t xml:space="preserve">2018-12-04</t>
  </si>
  <si>
    <t xml:space="preserve">Commodore Barry</t>
  </si>
  <si>
    <t xml:space="preserve">Bang Bang Rosie</t>
  </si>
  <si>
    <t xml:space="preserve">Skandiburg</t>
  </si>
  <si>
    <t xml:space="preserve">2018-12-05</t>
  </si>
  <si>
    <t xml:space="preserve">The Big Bite</t>
  </si>
  <si>
    <t xml:space="preserve">Eye Of The Water</t>
  </si>
  <si>
    <t xml:space="preserve">2018-12-07</t>
  </si>
  <si>
    <t xml:space="preserve">Inch Lala</t>
  </si>
  <si>
    <t xml:space="preserve">Caswell Bay</t>
  </si>
  <si>
    <t xml:space="preserve">Champagne Well</t>
  </si>
  <si>
    <t xml:space="preserve">2018-12-08</t>
  </si>
  <si>
    <t xml:space="preserve">Two For Gold</t>
  </si>
  <si>
    <t xml:space="preserve">Young Bull</t>
  </si>
  <si>
    <t xml:space="preserve">2018-12-09</t>
  </si>
  <si>
    <t xml:space="preserve">Donnas Diamond</t>
  </si>
  <si>
    <t xml:space="preserve">Las Tunas</t>
  </si>
  <si>
    <t xml:space="preserve">2018-12-10</t>
  </si>
  <si>
    <t xml:space="preserve">Liva</t>
  </si>
  <si>
    <t xml:space="preserve">Unforgiving Minute</t>
  </si>
  <si>
    <t xml:space="preserve">Geneva Spur</t>
  </si>
  <si>
    <t xml:space="preserve">2018-12-11</t>
  </si>
  <si>
    <t xml:space="preserve">Katebird</t>
  </si>
  <si>
    <t xml:space="preserve">2018-12-12</t>
  </si>
  <si>
    <t xml:space="preserve">Military Law</t>
  </si>
  <si>
    <t xml:space="preserve">Queen Of Paris</t>
  </si>
  <si>
    <t xml:space="preserve">2018-12-13</t>
  </si>
  <si>
    <t xml:space="preserve">Roll The Dough</t>
  </si>
  <si>
    <t xml:space="preserve">2018-12-14</t>
  </si>
  <si>
    <t xml:space="preserve">Shining Armor</t>
  </si>
  <si>
    <t xml:space="preserve">2018-12-15</t>
  </si>
  <si>
    <t xml:space="preserve">Star Of Lanka</t>
  </si>
  <si>
    <t xml:space="preserve">Young Wolf</t>
  </si>
  <si>
    <t xml:space="preserve">Style De Garde</t>
  </si>
  <si>
    <t xml:space="preserve">Logan Rocks</t>
  </si>
  <si>
    <t xml:space="preserve">2018-12-16</t>
  </si>
  <si>
    <t xml:space="preserve">Earlofthecotswolds</t>
  </si>
  <si>
    <t xml:space="preserve">Xpo Universel</t>
  </si>
  <si>
    <t xml:space="preserve">Diamond Turf</t>
  </si>
  <si>
    <t xml:space="preserve">Stoney Mountain</t>
  </si>
  <si>
    <t xml:space="preserve">Seemingly So</t>
  </si>
  <si>
    <t xml:space="preserve">2018-12-17</t>
  </si>
  <si>
    <t xml:space="preserve">Dalileo</t>
  </si>
  <si>
    <t xml:space="preserve">Kheros</t>
  </si>
  <si>
    <t xml:space="preserve">2018-12-18</t>
  </si>
  <si>
    <t xml:space="preserve">Sula Island</t>
  </si>
  <si>
    <t xml:space="preserve">Its O Kay</t>
  </si>
  <si>
    <t xml:space="preserve">Morraman</t>
  </si>
  <si>
    <t xml:space="preserve">2018-12-19</t>
  </si>
  <si>
    <t xml:space="preserve">Etamine Du Cochet</t>
  </si>
  <si>
    <t xml:space="preserve">Samarquand</t>
  </si>
  <si>
    <t xml:space="preserve">2018-12-20</t>
  </si>
  <si>
    <t xml:space="preserve">Shaughnessy</t>
  </si>
  <si>
    <t xml:space="preserve">2018-12-21</t>
  </si>
  <si>
    <t xml:space="preserve">The Glancing Queen</t>
  </si>
  <si>
    <t xml:space="preserve">2018-12-22</t>
  </si>
  <si>
    <t xml:space="preserve">12:45:00</t>
  </si>
  <si>
    <t xml:space="preserve">Informateur</t>
  </si>
  <si>
    <t xml:space="preserve">Buster Valentine</t>
  </si>
  <si>
    <t xml:space="preserve">Rovetta</t>
  </si>
  <si>
    <t xml:space="preserve">Alright Sunshine</t>
  </si>
  <si>
    <t xml:space="preserve">2018-12-26</t>
  </si>
  <si>
    <t xml:space="preserve">Schiehallion Munro</t>
  </si>
  <si>
    <t xml:space="preserve">Skipping On</t>
  </si>
  <si>
    <t xml:space="preserve">Verdana Blue</t>
  </si>
  <si>
    <t xml:space="preserve">If The Cap Fits</t>
  </si>
  <si>
    <t xml:space="preserve">2018-12-28</t>
  </si>
  <si>
    <t xml:space="preserve">2018-12-29</t>
  </si>
  <si>
    <t xml:space="preserve">Senior Citizen</t>
  </si>
  <si>
    <t xml:space="preserve">Delta Work</t>
  </si>
  <si>
    <t xml:space="preserve">Goldencard</t>
  </si>
  <si>
    <t xml:space="preserve">Kateson</t>
  </si>
  <si>
    <t xml:space="preserve">2018-12-30</t>
  </si>
  <si>
    <t xml:space="preserve">Slanelough</t>
  </si>
  <si>
    <t xml:space="preserve">2019-01-01</t>
  </si>
  <si>
    <t xml:space="preserve">Craigmor</t>
  </si>
  <si>
    <t xml:space="preserve">2019-01-02</t>
  </si>
  <si>
    <t xml:space="preserve">Johnbb</t>
  </si>
  <si>
    <t xml:space="preserve">2019-01-03</t>
  </si>
  <si>
    <t xml:space="preserve">Oxwich Bay</t>
  </si>
  <si>
    <t xml:space="preserve">Clondaw Castle</t>
  </si>
  <si>
    <t xml:space="preserve">2019-01-04</t>
  </si>
  <si>
    <t xml:space="preserve">The Knot Is Tied</t>
  </si>
  <si>
    <t xml:space="preserve">Redzor</t>
  </si>
  <si>
    <t xml:space="preserve">Clarendon Street</t>
  </si>
  <si>
    <t xml:space="preserve">Queluz</t>
  </si>
  <si>
    <t xml:space="preserve">2019-01-05</t>
  </si>
  <si>
    <t xml:space="preserve">Torpillo</t>
  </si>
  <si>
    <t xml:space="preserve">Laurina</t>
  </si>
  <si>
    <t xml:space="preserve">Winston C</t>
  </si>
  <si>
    <t xml:space="preserve">2019-01-07</t>
  </si>
  <si>
    <t xml:space="preserve">Sevarano</t>
  </si>
  <si>
    <t xml:space="preserve">2019-01-08</t>
  </si>
  <si>
    <t xml:space="preserve">Collooney</t>
  </si>
  <si>
    <t xml:space="preserve">Ribble Valley</t>
  </si>
  <si>
    <t xml:space="preserve">2019-01-09</t>
  </si>
  <si>
    <t xml:space="preserve">Chef Dequipe</t>
  </si>
  <si>
    <t xml:space="preserve">Soldier Of Love</t>
  </si>
  <si>
    <t xml:space="preserve">Early Learner</t>
  </si>
  <si>
    <t xml:space="preserve">2019-01-10</t>
  </si>
  <si>
    <t xml:space="preserve">Channel Packet</t>
  </si>
  <si>
    <t xml:space="preserve">Lunar Deity</t>
  </si>
  <si>
    <t xml:space="preserve">2019-01-11</t>
  </si>
  <si>
    <t xml:space="preserve">Castletown</t>
  </si>
  <si>
    <t xml:space="preserve">Champion Chase</t>
  </si>
  <si>
    <t xml:space="preserve">Klass Action</t>
  </si>
  <si>
    <t xml:space="preserve">2019-01-12</t>
  </si>
  <si>
    <t xml:space="preserve">Kingston Girl</t>
  </si>
  <si>
    <t xml:space="preserve">2019-01-14</t>
  </si>
  <si>
    <t xml:space="preserve">Dark Alliance</t>
  </si>
  <si>
    <t xml:space="preserve">2019-01-15</t>
  </si>
  <si>
    <t xml:space="preserve">Jammin Masters</t>
  </si>
  <si>
    <t xml:space="preserve">Flying Jack</t>
  </si>
  <si>
    <t xml:space="preserve">Magic Of Milan</t>
  </si>
  <si>
    <t xml:space="preserve">Allduckornodinner</t>
  </si>
  <si>
    <t xml:space="preserve">2019-01-16</t>
  </si>
  <si>
    <t xml:space="preserve">Harambe</t>
  </si>
  <si>
    <t xml:space="preserve">Manning Estate</t>
  </si>
  <si>
    <t xml:space="preserve">2019-01-17</t>
  </si>
  <si>
    <t xml:space="preserve">Garrettstown</t>
  </si>
  <si>
    <t xml:space="preserve">Idilico</t>
  </si>
  <si>
    <t xml:space="preserve">Glory Of Paris</t>
  </si>
  <si>
    <t xml:space="preserve">2019-01-18</t>
  </si>
  <si>
    <t xml:space="preserve">Lisnagar Oscar</t>
  </si>
  <si>
    <t xml:space="preserve">2019-01-19</t>
  </si>
  <si>
    <t xml:space="preserve">Thomas Darby</t>
  </si>
  <si>
    <t xml:space="preserve">War Brigade</t>
  </si>
  <si>
    <t xml:space="preserve">Amplify</t>
  </si>
  <si>
    <t xml:space="preserve">Jasmin Des Bordes</t>
  </si>
  <si>
    <t xml:space="preserve">Diego Du Charmil</t>
  </si>
  <si>
    <t xml:space="preserve">2019-01-20</t>
  </si>
  <si>
    <t xml:space="preserve">Generalisation</t>
  </si>
  <si>
    <t xml:space="preserve">Micras</t>
  </si>
  <si>
    <t xml:space="preserve">2019-01-21</t>
  </si>
  <si>
    <t xml:space="preserve">Shantou Flyer</t>
  </si>
  <si>
    <t xml:space="preserve">2019-01-25</t>
  </si>
  <si>
    <t xml:space="preserve">Constancio</t>
  </si>
  <si>
    <t xml:space="preserve">Conchita</t>
  </si>
  <si>
    <t xml:space="preserve">2019-01-26</t>
  </si>
  <si>
    <t xml:space="preserve">Glenloe</t>
  </si>
  <si>
    <t xml:space="preserve">Ballywood</t>
  </si>
  <si>
    <t xml:space="preserve">Come On Come On</t>
  </si>
  <si>
    <t xml:space="preserve">Three Weeks</t>
  </si>
  <si>
    <t xml:space="preserve">Black Tulip</t>
  </si>
  <si>
    <t xml:space="preserve">2019-01-27</t>
  </si>
  <si>
    <t xml:space="preserve">Legalized</t>
  </si>
  <si>
    <t xml:space="preserve">Whiteoak Fleur</t>
  </si>
  <si>
    <t xml:space="preserve">2019-01-29</t>
  </si>
  <si>
    <t xml:space="preserve">Rouge Vif</t>
  </si>
  <si>
    <t xml:space="preserve">Qawamees</t>
  </si>
  <si>
    <t xml:space="preserve">2019-01-30</t>
  </si>
  <si>
    <t xml:space="preserve">Redemptive</t>
  </si>
  <si>
    <t xml:space="preserve">2019-01-31</t>
  </si>
  <si>
    <t xml:space="preserve">Orient Express</t>
  </si>
  <si>
    <t xml:space="preserve">2019-02-01</t>
  </si>
  <si>
    <t xml:space="preserve">Stranagone</t>
  </si>
  <si>
    <t xml:space="preserve">2019-02-02</t>
  </si>
  <si>
    <t xml:space="preserve">2019-02-03</t>
  </si>
  <si>
    <t xml:space="preserve">Aramon</t>
  </si>
  <si>
    <t xml:space="preserve">Klassical Dream</t>
  </si>
  <si>
    <t xml:space="preserve">2019-02-04</t>
  </si>
  <si>
    <t xml:space="preserve">Third Wind</t>
  </si>
  <si>
    <t xml:space="preserve">2019-02-06</t>
  </si>
  <si>
    <t xml:space="preserve">Glittering Love</t>
  </si>
  <si>
    <t xml:space="preserve">Arion Sky</t>
  </si>
  <si>
    <t xml:space="preserve">2019-02-08</t>
  </si>
  <si>
    <t xml:space="preserve">Royal Court</t>
  </si>
  <si>
    <t xml:space="preserve">Sleepy Head</t>
  </si>
  <si>
    <t xml:space="preserve">Spinning Pearl</t>
  </si>
  <si>
    <t xml:space="preserve">Power Drive</t>
  </si>
  <si>
    <t xml:space="preserve">2019-02-09</t>
  </si>
  <si>
    <t xml:space="preserve">City Island</t>
  </si>
  <si>
    <t xml:space="preserve">2019-02-13</t>
  </si>
  <si>
    <t xml:space="preserve">Poperinghe Ginger</t>
  </si>
  <si>
    <t xml:space="preserve">Would You Bypass</t>
  </si>
  <si>
    <t xml:space="preserve">Poets Pride</t>
  </si>
  <si>
    <t xml:space="preserve">Haader</t>
  </si>
  <si>
    <t xml:space="preserve">Affluence</t>
  </si>
  <si>
    <t xml:space="preserve">Clearance</t>
  </si>
  <si>
    <t xml:space="preserve">2019-02-14</t>
  </si>
  <si>
    <t xml:space="preserve">Skiddaw Valleys</t>
  </si>
  <si>
    <t xml:space="preserve">Kilbarry Lilly</t>
  </si>
  <si>
    <t xml:space="preserve">Snugsborough Hall</t>
  </si>
  <si>
    <t xml:space="preserve">2019-02-15</t>
  </si>
  <si>
    <t xml:space="preserve">Glen Forsa</t>
  </si>
  <si>
    <t xml:space="preserve">2019-02-16</t>
  </si>
  <si>
    <t xml:space="preserve">Katpoli</t>
  </si>
  <si>
    <t xml:space="preserve">Roman Spinner</t>
  </si>
  <si>
    <t xml:space="preserve">2019-02-18</t>
  </si>
  <si>
    <t xml:space="preserve">Dominateur</t>
  </si>
  <si>
    <t xml:space="preserve">Zapper Cass</t>
  </si>
  <si>
    <t xml:space="preserve">2019-02-20</t>
  </si>
  <si>
    <t xml:space="preserve">Elysees Palace</t>
  </si>
  <si>
    <t xml:space="preserve">Wonderful Charm</t>
  </si>
  <si>
    <t xml:space="preserve">Thousand Tears</t>
  </si>
  <si>
    <t xml:space="preserve">Now Look At Me</t>
  </si>
  <si>
    <t xml:space="preserve">2019-02-21</t>
  </si>
  <si>
    <t xml:space="preserve">Mrs Lovett</t>
  </si>
  <si>
    <t xml:space="preserve">2019-02-23</t>
  </si>
  <si>
    <t xml:space="preserve">Gorgeous Noora</t>
  </si>
  <si>
    <t xml:space="preserve">Wissahickon</t>
  </si>
  <si>
    <t xml:space="preserve">Lust For Glory</t>
  </si>
  <si>
    <t xml:space="preserve">Mega Double</t>
  </si>
  <si>
    <t xml:space="preserve">Monumental Man</t>
  </si>
  <si>
    <t xml:space="preserve">2019-02-24</t>
  </si>
  <si>
    <t xml:space="preserve">Zafar</t>
  </si>
  <si>
    <t xml:space="preserve">Ashutor</t>
  </si>
  <si>
    <t xml:space="preserve">Tarada</t>
  </si>
  <si>
    <t xml:space="preserve">2019-02-25</t>
  </si>
  <si>
    <t xml:space="preserve">Empty Promises</t>
  </si>
  <si>
    <t xml:space="preserve">2019-02-26</t>
  </si>
  <si>
    <t xml:space="preserve">King Roland</t>
  </si>
  <si>
    <t xml:space="preserve">Sarasota</t>
  </si>
  <si>
    <t xml:space="preserve">Michele Strogoff</t>
  </si>
  <si>
    <t xml:space="preserve">2019-02-27</t>
  </si>
  <si>
    <t xml:space="preserve">Champagne Mystery</t>
  </si>
  <si>
    <t xml:space="preserve">Chez Hans</t>
  </si>
  <si>
    <t xml:space="preserve">2019-02-28</t>
  </si>
  <si>
    <t xml:space="preserve">Snapdragon Fire</t>
  </si>
  <si>
    <t xml:space="preserve">Keep Standing</t>
  </si>
  <si>
    <t xml:space="preserve">Bletchley Castle</t>
  </si>
  <si>
    <t xml:space="preserve">Dommersen</t>
  </si>
  <si>
    <t xml:space="preserve">Perfect Predator</t>
  </si>
  <si>
    <t xml:space="preserve">2019-03-01</t>
  </si>
  <si>
    <t xml:space="preserve">Coole Well</t>
  </si>
  <si>
    <t xml:space="preserve">Peppay Le Pugh</t>
  </si>
  <si>
    <t xml:space="preserve">Sussex Road</t>
  </si>
  <si>
    <t xml:space="preserve">2019-03-02</t>
  </si>
  <si>
    <t xml:space="preserve">Mcfabulous</t>
  </si>
  <si>
    <t xml:space="preserve">Keep Rolling</t>
  </si>
  <si>
    <t xml:space="preserve">The Macon Lugnatic</t>
  </si>
  <si>
    <t xml:space="preserve">Dontcounturchikens</t>
  </si>
  <si>
    <t xml:space="preserve">2019-03-03</t>
  </si>
  <si>
    <t xml:space="preserve">Stony Stream</t>
  </si>
  <si>
    <t xml:space="preserve">Far Bihoue</t>
  </si>
  <si>
    <t xml:space="preserve">2019-03-04</t>
  </si>
  <si>
    <t xml:space="preserve">Niblawi</t>
  </si>
  <si>
    <t xml:space="preserve">Chevallier</t>
  </si>
  <si>
    <t xml:space="preserve">2019-03-06</t>
  </si>
  <si>
    <t xml:space="preserve">Perfect Moment</t>
  </si>
  <si>
    <t xml:space="preserve">News For Pascal</t>
  </si>
  <si>
    <t xml:space="preserve">Lord Du Mesnil</t>
  </si>
  <si>
    <t xml:space="preserve">Via Delle Volte</t>
  </si>
  <si>
    <t xml:space="preserve">Lily The Pink</t>
  </si>
  <si>
    <t xml:space="preserve">Molly Whuppie</t>
  </si>
  <si>
    <t xml:space="preserve">Eleanor Bob</t>
  </si>
  <si>
    <t xml:space="preserve">Majestic Dawn</t>
  </si>
  <si>
    <t xml:space="preserve">2019-03-07</t>
  </si>
  <si>
    <t xml:space="preserve">Kilbarry Calling</t>
  </si>
  <si>
    <t xml:space="preserve">2019-03-08</t>
  </si>
  <si>
    <t xml:space="preserve">De Latour</t>
  </si>
  <si>
    <t xml:space="preserve">Annabelle Rock</t>
  </si>
  <si>
    <t xml:space="preserve">Klopp</t>
  </si>
  <si>
    <t xml:space="preserve">Crockford</t>
  </si>
  <si>
    <t xml:space="preserve">2019-03-09</t>
  </si>
  <si>
    <t xml:space="preserve">Fennos Storm</t>
  </si>
  <si>
    <t xml:space="preserve">Ebony Jewel</t>
  </si>
  <si>
    <t xml:space="preserve">2019-03-10</t>
  </si>
  <si>
    <t xml:space="preserve">Face The Facts</t>
  </si>
  <si>
    <t xml:space="preserve">Edwardstone</t>
  </si>
  <si>
    <t xml:space="preserve">2019-03-11</t>
  </si>
  <si>
    <t xml:space="preserve">Push The Tempo</t>
  </si>
  <si>
    <t xml:space="preserve">Scaramanga</t>
  </si>
  <si>
    <t xml:space="preserve">Melekhov</t>
  </si>
  <si>
    <t xml:space="preserve">Miss Honey Ryder</t>
  </si>
  <si>
    <t xml:space="preserve">2019-03-13</t>
  </si>
  <si>
    <t xml:space="preserve">Finawn Bawn</t>
  </si>
  <si>
    <t xml:space="preserve">Kingofthecotswolds</t>
  </si>
  <si>
    <t xml:space="preserve">Heart Of Soul</t>
  </si>
  <si>
    <t xml:space="preserve">Emirates Empire</t>
  </si>
  <si>
    <t xml:space="preserve">Envoi Allen</t>
  </si>
  <si>
    <t xml:space="preserve">2019-03-14</t>
  </si>
  <si>
    <t xml:space="preserve">Mega Yeats</t>
  </si>
  <si>
    <t xml:space="preserve">Lord Yeats</t>
  </si>
  <si>
    <t xml:space="preserve">Stander</t>
  </si>
  <si>
    <t xml:space="preserve">2019-03-16</t>
  </si>
  <si>
    <t xml:space="preserve">Darling Du Large</t>
  </si>
  <si>
    <t xml:space="preserve">Paper Promise</t>
  </si>
  <si>
    <t xml:space="preserve">Mill Quest</t>
  </si>
  <si>
    <t xml:space="preserve">Sidetracked</t>
  </si>
  <si>
    <t xml:space="preserve">Alpha Male</t>
  </si>
  <si>
    <t xml:space="preserve">Jackson Hill</t>
  </si>
  <si>
    <t xml:space="preserve">Moroder</t>
  </si>
  <si>
    <t xml:space="preserve">The Cob</t>
  </si>
  <si>
    <t xml:space="preserve">2019-03-18</t>
  </si>
  <si>
    <t xml:space="preserve">Diplomate Sivola</t>
  </si>
  <si>
    <t xml:space="preserve">Summons To Court</t>
  </si>
  <si>
    <t xml:space="preserve">Kit Barry</t>
  </si>
  <si>
    <t xml:space="preserve">2019-03-19</t>
  </si>
  <si>
    <t xml:space="preserve">Isaac Wonder</t>
  </si>
  <si>
    <t xml:space="preserve">Lantiern</t>
  </si>
  <si>
    <t xml:space="preserve">2019-03-20</t>
  </si>
  <si>
    <t xml:space="preserve">Mercy Mercy Me</t>
  </si>
  <si>
    <t xml:space="preserve">2019-03-21</t>
  </si>
  <si>
    <t xml:space="preserve">Fair Kate</t>
  </si>
  <si>
    <t xml:space="preserve">Kingsplace</t>
  </si>
  <si>
    <t xml:space="preserve">Deise Aba</t>
  </si>
  <si>
    <t xml:space="preserve">New Age Dawning</t>
  </si>
  <si>
    <t xml:space="preserve">Subway Surf</t>
  </si>
  <si>
    <t xml:space="preserve">Weapons Out</t>
  </si>
  <si>
    <t xml:space="preserve">2019-03-22</t>
  </si>
  <si>
    <t xml:space="preserve">Wishfull Dreaming</t>
  </si>
  <si>
    <t xml:space="preserve">Southfield Vic</t>
  </si>
  <si>
    <t xml:space="preserve">Zofelle</t>
  </si>
  <si>
    <t xml:space="preserve">Farrdhana</t>
  </si>
  <si>
    <t xml:space="preserve">Bandiuc Eile</t>
  </si>
  <si>
    <t xml:space="preserve">2019-03-27</t>
  </si>
  <si>
    <t xml:space="preserve">Bennys Bridge</t>
  </si>
  <si>
    <t xml:space="preserve">Yaa Salaam</t>
  </si>
  <si>
    <t xml:space="preserve">Pytilia</t>
  </si>
  <si>
    <t xml:space="preserve">2019-03-28</t>
  </si>
  <si>
    <t xml:space="preserve">Risk A Fine</t>
  </si>
  <si>
    <t xml:space="preserve">2019-03-29</t>
  </si>
  <si>
    <t xml:space="preserve">Le Ligerien</t>
  </si>
  <si>
    <t xml:space="preserve">Jonnigraig</t>
  </si>
  <si>
    <t xml:space="preserve">Ar Saoirse</t>
  </si>
  <si>
    <t xml:space="preserve">Rey Loopy</t>
  </si>
  <si>
    <t xml:space="preserve">Active Approach</t>
  </si>
  <si>
    <t xml:space="preserve">2019-03-30</t>
  </si>
  <si>
    <t xml:space="preserve">Supremely Lucky</t>
  </si>
  <si>
    <t xml:space="preserve">Mister Tickle</t>
  </si>
  <si>
    <t xml:space="preserve">Noreaster</t>
  </si>
  <si>
    <t xml:space="preserve">2019-03-31</t>
  </si>
  <si>
    <t xml:space="preserve">Red Verdon</t>
  </si>
  <si>
    <t xml:space="preserve">2019-04-01</t>
  </si>
  <si>
    <t xml:space="preserve">Jaunty Soria</t>
  </si>
  <si>
    <t xml:space="preserve">2019-04-03</t>
  </si>
  <si>
    <t xml:space="preserve">Umndeni</t>
  </si>
  <si>
    <t xml:space="preserve">Captain Tommy</t>
  </si>
  <si>
    <t xml:space="preserve">Embole</t>
  </si>
  <si>
    <t xml:space="preserve">2019-04-05</t>
  </si>
  <si>
    <t xml:space="preserve">Kraka</t>
  </si>
  <si>
    <t xml:space="preserve">Moments Linger</t>
  </si>
  <si>
    <t xml:space="preserve">2019-04-06</t>
  </si>
  <si>
    <t xml:space="preserve">Khage</t>
  </si>
  <si>
    <t xml:space="preserve">Oleg</t>
  </si>
  <si>
    <t xml:space="preserve">2019-04-07</t>
  </si>
  <si>
    <t xml:space="preserve">Quoi De Neuf</t>
  </si>
  <si>
    <t xml:space="preserve">Scotch Quay</t>
  </si>
  <si>
    <t xml:space="preserve">Winningseverything</t>
  </si>
  <si>
    <t xml:space="preserve">Chat To Charlie</t>
  </si>
  <si>
    <t xml:space="preserve">Prudhomme</t>
  </si>
  <si>
    <t xml:space="preserve">Mr Harp</t>
  </si>
  <si>
    <t xml:space="preserve">2019-04-08</t>
  </si>
  <si>
    <t xml:space="preserve">Elvis Mail</t>
  </si>
  <si>
    <t xml:space="preserve">2019-04-09</t>
  </si>
  <si>
    <t xml:space="preserve">Zodiakos</t>
  </si>
  <si>
    <t xml:space="preserve">2019-04-10</t>
  </si>
  <si>
    <t xml:space="preserve">Revamp</t>
  </si>
  <si>
    <t xml:space="preserve">Grandee Daisy</t>
  </si>
  <si>
    <t xml:space="preserve">Executive Force</t>
  </si>
  <si>
    <t xml:space="preserve">2019-04-11</t>
  </si>
  <si>
    <t xml:space="preserve">Lion Hearted</t>
  </si>
  <si>
    <t xml:space="preserve">2019-04-13</t>
  </si>
  <si>
    <t xml:space="preserve">Exotic Friend</t>
  </si>
  <si>
    <t xml:space="preserve">Pour Me A Drink</t>
  </si>
  <si>
    <t xml:space="preserve">2019-04-14</t>
  </si>
  <si>
    <t xml:space="preserve">Tiffin Top</t>
  </si>
  <si>
    <t xml:space="preserve">Empire State</t>
  </si>
  <si>
    <t xml:space="preserve">Mistress Of Venice</t>
  </si>
  <si>
    <t xml:space="preserve">Burmese Waltz</t>
  </si>
  <si>
    <t xml:space="preserve">Ferretti</t>
  </si>
  <si>
    <t xml:space="preserve">2019-04-15</t>
  </si>
  <si>
    <t xml:space="preserve">Glinger Flame</t>
  </si>
  <si>
    <t xml:space="preserve">2019-04-16</t>
  </si>
  <si>
    <t xml:space="preserve">Twist N Shake</t>
  </si>
  <si>
    <t xml:space="preserve">Theatre Territory</t>
  </si>
  <si>
    <t xml:space="preserve">Master Sunrise</t>
  </si>
  <si>
    <t xml:space="preserve">2019-04-17</t>
  </si>
  <si>
    <t xml:space="preserve">Attainment</t>
  </si>
  <si>
    <t xml:space="preserve">Pempie</t>
  </si>
  <si>
    <t xml:space="preserve">Clerisy</t>
  </si>
  <si>
    <t xml:space="preserve">Warriors Valley</t>
  </si>
  <si>
    <t xml:space="preserve">Sharjah</t>
  </si>
  <si>
    <t xml:space="preserve">2019-04-19</t>
  </si>
  <si>
    <t xml:space="preserve">Zulu Zander</t>
  </si>
  <si>
    <t xml:space="preserve">2019-04-21</t>
  </si>
  <si>
    <t xml:space="preserve">Present Ranger</t>
  </si>
  <si>
    <t xml:space="preserve">Volcano</t>
  </si>
  <si>
    <t xml:space="preserve">2019-04-22</t>
  </si>
  <si>
    <t xml:space="preserve">Stephanie Sunshine</t>
  </si>
  <si>
    <t xml:space="preserve">Sadlermor</t>
  </si>
  <si>
    <t xml:space="preserve">Silvergrove</t>
  </si>
  <si>
    <t xml:space="preserve">Southfield Harvest</t>
  </si>
  <si>
    <t xml:space="preserve">2019-04-23</t>
  </si>
  <si>
    <t xml:space="preserve">Cock A Doodle Doo</t>
  </si>
  <si>
    <t xml:space="preserve">Now Ben</t>
  </si>
  <si>
    <t xml:space="preserve">2019-04-24</t>
  </si>
  <si>
    <t xml:space="preserve">Milkwood</t>
  </si>
  <si>
    <t xml:space="preserve">Dunkirk Harbour</t>
  </si>
  <si>
    <t xml:space="preserve">2019-04-25</t>
  </si>
  <si>
    <t xml:space="preserve">Iva Go</t>
  </si>
  <si>
    <t xml:space="preserve">Amnaa</t>
  </si>
  <si>
    <t xml:space="preserve">Fransham</t>
  </si>
  <si>
    <t xml:space="preserve">2019-04-26</t>
  </si>
  <si>
    <t xml:space="preserve">Forest Of Dean</t>
  </si>
  <si>
    <t xml:space="preserve">Reeves</t>
  </si>
  <si>
    <t xml:space="preserve">Crystal Ocean</t>
  </si>
  <si>
    <t xml:space="preserve">Pink Eyed Pedro</t>
  </si>
  <si>
    <t xml:space="preserve">2019-04-27</t>
  </si>
  <si>
    <t xml:space="preserve">Birkenhead</t>
  </si>
  <si>
    <t xml:space="preserve">Rodnee Tee</t>
  </si>
  <si>
    <t xml:space="preserve">Heer We Go Again</t>
  </si>
  <si>
    <t xml:space="preserve">2019-04-28</t>
  </si>
  <si>
    <t xml:space="preserve">Paradise Papers</t>
  </si>
  <si>
    <t xml:space="preserve">Drumbaragh</t>
  </si>
  <si>
    <t xml:space="preserve">2019-04-29</t>
  </si>
  <si>
    <t xml:space="preserve">Littledidyouknow</t>
  </si>
  <si>
    <t xml:space="preserve">Lili Wen Fach</t>
  </si>
  <si>
    <t xml:space="preserve">2019-04-30</t>
  </si>
  <si>
    <t xml:space="preserve">Champagne Supanova</t>
  </si>
  <si>
    <t xml:space="preserve">2019-05-01</t>
  </si>
  <si>
    <t xml:space="preserve">Kidda</t>
  </si>
  <si>
    <t xml:space="preserve">Il Maestro</t>
  </si>
  <si>
    <t xml:space="preserve">Out Of Breath</t>
  </si>
  <si>
    <t xml:space="preserve">Sashenka</t>
  </si>
  <si>
    <t xml:space="preserve">Just Benjamin</t>
  </si>
  <si>
    <t xml:space="preserve">2019-05-03</t>
  </si>
  <si>
    <t xml:space="preserve">Coolagh Forest</t>
  </si>
  <si>
    <t xml:space="preserve">Gardens Of Babylon</t>
  </si>
  <si>
    <t xml:space="preserve">Wild Shot</t>
  </si>
  <si>
    <t xml:space="preserve">Footsteps At Dawn</t>
  </si>
  <si>
    <t xml:space="preserve">Masalai</t>
  </si>
  <si>
    <t xml:space="preserve">2019-05-05</t>
  </si>
  <si>
    <t xml:space="preserve">Sharp Defence</t>
  </si>
  <si>
    <t xml:space="preserve">Southern Rock</t>
  </si>
  <si>
    <t xml:space="preserve">2019-05-06</t>
  </si>
  <si>
    <t xml:space="preserve">Ferrobin</t>
  </si>
  <si>
    <t xml:space="preserve">Burbank</t>
  </si>
  <si>
    <t xml:space="preserve">Elevate Her</t>
  </si>
  <si>
    <t xml:space="preserve">Contingency Fee</t>
  </si>
  <si>
    <t xml:space="preserve">Solar Impulse</t>
  </si>
  <si>
    <t xml:space="preserve">2019-05-07</t>
  </si>
  <si>
    <t xml:space="preserve">Story Of Friends</t>
  </si>
  <si>
    <t xml:space="preserve">2019-05-08</t>
  </si>
  <si>
    <t xml:space="preserve">Show Me Show Me</t>
  </si>
  <si>
    <t xml:space="preserve">Claret Dabbler</t>
  </si>
  <si>
    <t xml:space="preserve">Jaega</t>
  </si>
  <si>
    <t xml:space="preserve">Marilyn Monroe</t>
  </si>
  <si>
    <t xml:space="preserve">2019-05-09</t>
  </si>
  <si>
    <t xml:space="preserve">2019-05-10</t>
  </si>
  <si>
    <t xml:space="preserve">Balefire</t>
  </si>
  <si>
    <t xml:space="preserve">2019-05-11</t>
  </si>
  <si>
    <t xml:space="preserve">Red Epaulette</t>
  </si>
  <si>
    <t xml:space="preserve">Rose Hip</t>
  </si>
  <si>
    <t xml:space="preserve">Shantewe</t>
  </si>
  <si>
    <t xml:space="preserve">2019-05-12</t>
  </si>
  <si>
    <t xml:space="preserve">Wartime Hero</t>
  </si>
  <si>
    <t xml:space="preserve">Broome</t>
  </si>
  <si>
    <t xml:space="preserve">Sunset Showdown</t>
  </si>
  <si>
    <t xml:space="preserve">Palixandre</t>
  </si>
  <si>
    <t xml:space="preserve">Mount Windsor</t>
  </si>
  <si>
    <t xml:space="preserve">Richidish</t>
  </si>
  <si>
    <t xml:space="preserve">2019-05-14</t>
  </si>
  <si>
    <t xml:space="preserve">Dashing Poet</t>
  </si>
  <si>
    <t xml:space="preserve">Shanroe</t>
  </si>
  <si>
    <t xml:space="preserve">Foxtrot Liv</t>
  </si>
  <si>
    <t xml:space="preserve">Ballotin</t>
  </si>
  <si>
    <t xml:space="preserve">Marthas Benefit</t>
  </si>
  <si>
    <t xml:space="preserve">Shimla Dawn</t>
  </si>
  <si>
    <t xml:space="preserve">Pingshou</t>
  </si>
  <si>
    <t xml:space="preserve">Sudden Destination</t>
  </si>
  <si>
    <t xml:space="preserve">One More Fleurie</t>
  </si>
  <si>
    <t xml:space="preserve">2019-05-15</t>
  </si>
  <si>
    <t xml:space="preserve">Dolphin Square</t>
  </si>
  <si>
    <t xml:space="preserve">The Swagman</t>
  </si>
  <si>
    <t xml:space="preserve">2019-05-16</t>
  </si>
  <si>
    <t xml:space="preserve">Lah Ti Dar</t>
  </si>
  <si>
    <t xml:space="preserve">Too Darn Hot</t>
  </si>
  <si>
    <t xml:space="preserve">River Of Kings</t>
  </si>
  <si>
    <t xml:space="preserve">Dont Do Mondays</t>
  </si>
  <si>
    <t xml:space="preserve">Kelvingrove</t>
  </si>
  <si>
    <t xml:space="preserve">2019-05-17</t>
  </si>
  <si>
    <t xml:space="preserve">Glasvegas</t>
  </si>
  <si>
    <t xml:space="preserve">2019-05-18</t>
  </si>
  <si>
    <t xml:space="preserve">Point Taken</t>
  </si>
  <si>
    <t xml:space="preserve">Nicaro</t>
  </si>
  <si>
    <t xml:space="preserve">Elizabeth Way</t>
  </si>
  <si>
    <t xml:space="preserve">Southern Sam</t>
  </si>
  <si>
    <t xml:space="preserve">Staged Engagement</t>
  </si>
  <si>
    <t xml:space="preserve">2019-05-19</t>
  </si>
  <si>
    <t xml:space="preserve">Kilcara</t>
  </si>
  <si>
    <t xml:space="preserve">So Perfect</t>
  </si>
  <si>
    <t xml:space="preserve">2019-05-20</t>
  </si>
  <si>
    <t xml:space="preserve">Alltimegold</t>
  </si>
  <si>
    <t xml:space="preserve">Johnny Yuma</t>
  </si>
  <si>
    <t xml:space="preserve">Ramesses</t>
  </si>
  <si>
    <t xml:space="preserve">Puzzle</t>
  </si>
  <si>
    <t xml:space="preserve">Bainne Dubh</t>
  </si>
  <si>
    <t xml:space="preserve">Manolith</t>
  </si>
  <si>
    <t xml:space="preserve">Bushtucker Trial</t>
  </si>
  <si>
    <t xml:space="preserve">2019-05-21</t>
  </si>
  <si>
    <t xml:space="preserve">Voltaic</t>
  </si>
  <si>
    <t xml:space="preserve">Dudleys Boy</t>
  </si>
  <si>
    <t xml:space="preserve">Liliofthelamplight</t>
  </si>
  <si>
    <t xml:space="preserve">Gendarme</t>
  </si>
  <si>
    <t xml:space="preserve">Prince Dundee</t>
  </si>
  <si>
    <t xml:space="preserve">2019-05-22</t>
  </si>
  <si>
    <t xml:space="preserve">Spicy Fruity</t>
  </si>
  <si>
    <t xml:space="preserve">Local History</t>
  </si>
  <si>
    <t xml:space="preserve">Olly The Brave</t>
  </si>
  <si>
    <t xml:space="preserve">2019-05-23</t>
  </si>
  <si>
    <t xml:space="preserve">Chartered</t>
  </si>
  <si>
    <t xml:space="preserve">2019-05-24</t>
  </si>
  <si>
    <t xml:space="preserve">Audio</t>
  </si>
  <si>
    <t xml:space="preserve">Copacabana Dancer</t>
  </si>
  <si>
    <t xml:space="preserve">Just Wait</t>
  </si>
  <si>
    <t xml:space="preserve">Musharrif</t>
  </si>
  <si>
    <t xml:space="preserve">2019-05-25</t>
  </si>
  <si>
    <t xml:space="preserve">2019-05-26</t>
  </si>
  <si>
    <t xml:space="preserve">Tomorrow Mystery</t>
  </si>
  <si>
    <t xml:space="preserve">Zamperini</t>
  </si>
  <si>
    <t xml:space="preserve">The Ravens Return</t>
  </si>
  <si>
    <t xml:space="preserve">2019-05-27</t>
  </si>
  <si>
    <t xml:space="preserve">Nimby</t>
  </si>
  <si>
    <t xml:space="preserve">Onthefrontfoot</t>
  </si>
  <si>
    <t xml:space="preserve">Ivatheengine</t>
  </si>
  <si>
    <t xml:space="preserve">Im Digby</t>
  </si>
  <si>
    <t xml:space="preserve">On The Meter</t>
  </si>
  <si>
    <t xml:space="preserve">2019-05-28</t>
  </si>
  <si>
    <t xml:space="preserve">Beryl The Petal</t>
  </si>
  <si>
    <t xml:space="preserve">Insania</t>
  </si>
  <si>
    <t xml:space="preserve">2019-05-29</t>
  </si>
  <si>
    <t xml:space="preserve">Im All Set</t>
  </si>
  <si>
    <t xml:space="preserve">Landing Zone</t>
  </si>
  <si>
    <t xml:space="preserve">2019-05-31</t>
  </si>
  <si>
    <t xml:space="preserve">Navigate By Stars</t>
  </si>
  <si>
    <t xml:space="preserve">2019-06-01</t>
  </si>
  <si>
    <t xml:space="preserve">Zoltan Varga</t>
  </si>
  <si>
    <t xml:space="preserve">Late Again</t>
  </si>
  <si>
    <t xml:space="preserve">2019-06-02</t>
  </si>
  <si>
    <t xml:space="preserve">Mayfair Spirit</t>
  </si>
  <si>
    <t xml:space="preserve">Deebee</t>
  </si>
  <si>
    <t xml:space="preserve">2019-06-03</t>
  </si>
  <si>
    <t xml:space="preserve">Mater Matuta</t>
  </si>
  <si>
    <t xml:space="preserve">Gatsby Cap</t>
  </si>
  <si>
    <t xml:space="preserve">Magical Duchess</t>
  </si>
  <si>
    <t xml:space="preserve">2019-06-04</t>
  </si>
  <si>
    <t xml:space="preserve">Locker Room Talk</t>
  </si>
  <si>
    <t xml:space="preserve">2019-06-05</t>
  </si>
  <si>
    <t xml:space="preserve">Thebannerkingrebel</t>
  </si>
  <si>
    <t xml:space="preserve">Twasnt The Plan</t>
  </si>
  <si>
    <t xml:space="preserve">2019-06-07</t>
  </si>
  <si>
    <t xml:space="preserve">Lil Grey</t>
  </si>
  <si>
    <t xml:space="preserve">Kirkland Forever</t>
  </si>
  <si>
    <t xml:space="preserve">2019-06-08</t>
  </si>
  <si>
    <t xml:space="preserve">Oh Purple Reign</t>
  </si>
  <si>
    <t xml:space="preserve">Summer Sands</t>
  </si>
  <si>
    <t xml:space="preserve">Blazing Dreams</t>
  </si>
  <si>
    <t xml:space="preserve">Limerick Lord</t>
  </si>
  <si>
    <t xml:space="preserve">Lexi The One</t>
  </si>
  <si>
    <t xml:space="preserve">Champagne Highlife</t>
  </si>
  <si>
    <t xml:space="preserve">Canford Dancer</t>
  </si>
  <si>
    <t xml:space="preserve">Nostrovia</t>
  </si>
  <si>
    <t xml:space="preserve">2019-06-10</t>
  </si>
  <si>
    <t xml:space="preserve">Santani</t>
  </si>
  <si>
    <t xml:space="preserve">2019-06-11</t>
  </si>
  <si>
    <t xml:space="preserve">Top Buck</t>
  </si>
  <si>
    <t xml:space="preserve">Grove Ferry</t>
  </si>
  <si>
    <t xml:space="preserve">Upavon</t>
  </si>
  <si>
    <t xml:space="preserve">Creek Harbour</t>
  </si>
  <si>
    <t xml:space="preserve">Penarth Pier</t>
  </si>
  <si>
    <t xml:space="preserve">2019-06-13</t>
  </si>
  <si>
    <t xml:space="preserve">Flight Risk</t>
  </si>
  <si>
    <t xml:space="preserve">2019-06-14</t>
  </si>
  <si>
    <t xml:space="preserve">Wentworth Amigo</t>
  </si>
  <si>
    <t xml:space="preserve">Ouzo</t>
  </si>
  <si>
    <t xml:space="preserve">Edmond Dantes</t>
  </si>
  <si>
    <t xml:space="preserve">Whos Steph</t>
  </si>
  <si>
    <t xml:space="preserve">2019-06-15</t>
  </si>
  <si>
    <t xml:space="preserve">Handytalk</t>
  </si>
  <si>
    <t xml:space="preserve">Gottardo</t>
  </si>
  <si>
    <t xml:space="preserve">2019-06-16</t>
  </si>
  <si>
    <t xml:space="preserve">Poker Dainay</t>
  </si>
  <si>
    <t xml:space="preserve">2019-06-17</t>
  </si>
  <si>
    <t xml:space="preserve">Troubador</t>
  </si>
  <si>
    <t xml:space="preserve">Space Ace</t>
  </si>
  <si>
    <t xml:space="preserve">Go Well Spicy</t>
  </si>
  <si>
    <t xml:space="preserve">2019-06-18</t>
  </si>
  <si>
    <t xml:space="preserve">Valse Au Taillons</t>
  </si>
  <si>
    <t xml:space="preserve">Pennsylvania Dutch</t>
  </si>
  <si>
    <t xml:space="preserve">2019-06-19</t>
  </si>
  <si>
    <t xml:space="preserve">Corndavon Lad</t>
  </si>
  <si>
    <t xml:space="preserve">Court Duty</t>
  </si>
  <si>
    <t xml:space="preserve">2019-06-20</t>
  </si>
  <si>
    <t xml:space="preserve">Green Door</t>
  </si>
  <si>
    <t xml:space="preserve">2019-06-21</t>
  </si>
  <si>
    <t xml:space="preserve">Hermosa</t>
  </si>
  <si>
    <t xml:space="preserve">Al Namir</t>
  </si>
  <si>
    <t xml:space="preserve">2019-06-22</t>
  </si>
  <si>
    <t xml:space="preserve">Zuckerberg</t>
  </si>
  <si>
    <t xml:space="preserve">True Romance</t>
  </si>
  <si>
    <t xml:space="preserve">Miss Matterhorn</t>
  </si>
  <si>
    <t xml:space="preserve">2019-06-23</t>
  </si>
  <si>
    <t xml:space="preserve">Jerry Russell</t>
  </si>
  <si>
    <t xml:space="preserve">2019-06-24</t>
  </si>
  <si>
    <t xml:space="preserve">Dream Magic</t>
  </si>
  <si>
    <t xml:space="preserve">2019-06-25</t>
  </si>
  <si>
    <t xml:space="preserve">Breguet Man</t>
  </si>
  <si>
    <t xml:space="preserve">Ocasio Cortez</t>
  </si>
  <si>
    <t xml:space="preserve">Twice As Likely</t>
  </si>
  <si>
    <t xml:space="preserve">2019-06-26</t>
  </si>
  <si>
    <t xml:space="preserve">Manor Park</t>
  </si>
  <si>
    <t xml:space="preserve">2019-06-27</t>
  </si>
  <si>
    <t xml:space="preserve">Nazeef</t>
  </si>
  <si>
    <t xml:space="preserve">2019-06-28</t>
  </si>
  <si>
    <t xml:space="preserve">My Motivate Girl</t>
  </si>
  <si>
    <t xml:space="preserve">Divine Covey</t>
  </si>
  <si>
    <t xml:space="preserve">Double Honour</t>
  </si>
  <si>
    <t xml:space="preserve">2019-06-29</t>
  </si>
  <si>
    <t xml:space="preserve">Ambersand</t>
  </si>
  <si>
    <t xml:space="preserve">Isabella Ruby</t>
  </si>
  <si>
    <t xml:space="preserve">Blausee</t>
  </si>
  <si>
    <t xml:space="preserve">Little Bird</t>
  </si>
  <si>
    <t xml:space="preserve">Its Not My Fault</t>
  </si>
  <si>
    <t xml:space="preserve">2019-06-30</t>
  </si>
  <si>
    <t xml:space="preserve">Al Battar</t>
  </si>
  <si>
    <t xml:space="preserve">2019-07-01</t>
  </si>
  <si>
    <t xml:space="preserve">Hurstwood</t>
  </si>
  <si>
    <t xml:space="preserve">Mister Music</t>
  </si>
  <si>
    <t xml:space="preserve">Motajaasid</t>
  </si>
  <si>
    <t xml:space="preserve">2019-07-02</t>
  </si>
  <si>
    <t xml:space="preserve">Dramatic Sands</t>
  </si>
  <si>
    <t xml:space="preserve">2019-07-03</t>
  </si>
  <si>
    <t xml:space="preserve">Grand Inquisitor</t>
  </si>
  <si>
    <t xml:space="preserve">Harry Hurricane</t>
  </si>
  <si>
    <t xml:space="preserve">Toolatetodelegate</t>
  </si>
  <si>
    <t xml:space="preserve">2019-07-04</t>
  </si>
  <si>
    <t xml:space="preserve">Glory Maker</t>
  </si>
  <si>
    <t xml:space="preserve">Napping</t>
  </si>
  <si>
    <t xml:space="preserve">Global Acclamation</t>
  </si>
  <si>
    <t xml:space="preserve">Cayenne Pepper</t>
  </si>
  <si>
    <t xml:space="preserve">Russian Vine</t>
  </si>
  <si>
    <t xml:space="preserve">2019-07-05</t>
  </si>
  <si>
    <t xml:space="preserve">Imperial Gloriana</t>
  </si>
  <si>
    <t xml:space="preserve">Royal Commando</t>
  </si>
  <si>
    <t xml:space="preserve">Gas Monkey</t>
  </si>
  <si>
    <t xml:space="preserve">Anfield Girl</t>
  </si>
  <si>
    <t xml:space="preserve">2019-07-06</t>
  </si>
  <si>
    <t xml:space="preserve">Kings Caper</t>
  </si>
  <si>
    <t xml:space="preserve">Frasard</t>
  </si>
  <si>
    <t xml:space="preserve">She Looks Like Fun</t>
  </si>
  <si>
    <t xml:space="preserve">Message</t>
  </si>
  <si>
    <t xml:space="preserve">Ganton Eagle</t>
  </si>
  <si>
    <t xml:space="preserve">2019-07-08</t>
  </si>
  <si>
    <t xml:space="preserve">Boomarang</t>
  </si>
  <si>
    <t xml:space="preserve">Knightcap</t>
  </si>
  <si>
    <t xml:space="preserve">2019-07-10</t>
  </si>
  <si>
    <t xml:space="preserve">Dear Miriam</t>
  </si>
  <si>
    <t xml:space="preserve">Mrs Bouquet</t>
  </si>
  <si>
    <t xml:space="preserve">Attorney General</t>
  </si>
  <si>
    <t xml:space="preserve">Honey Bear</t>
  </si>
  <si>
    <t xml:space="preserve">2019-07-11</t>
  </si>
  <si>
    <t xml:space="preserve">Celsius</t>
  </si>
  <si>
    <t xml:space="preserve">Warning Fire</t>
  </si>
  <si>
    <t xml:space="preserve">2019-07-12</t>
  </si>
  <si>
    <t xml:space="preserve">Auckland Lodge</t>
  </si>
  <si>
    <t xml:space="preserve">Redarna</t>
  </si>
  <si>
    <t xml:space="preserve">Bell Heather</t>
  </si>
  <si>
    <t xml:space="preserve">Outtake</t>
  </si>
  <si>
    <t xml:space="preserve">2019-07-13</t>
  </si>
  <si>
    <t xml:space="preserve">Shines Her Light</t>
  </si>
  <si>
    <t xml:space="preserve">Myrcella</t>
  </si>
  <si>
    <t xml:space="preserve">2019-07-14</t>
  </si>
  <si>
    <t xml:space="preserve">Surrounding</t>
  </si>
  <si>
    <t xml:space="preserve">2019-07-15</t>
  </si>
  <si>
    <t xml:space="preserve">Alix James</t>
  </si>
  <si>
    <t xml:space="preserve">Woke</t>
  </si>
  <si>
    <t xml:space="preserve">Pythion</t>
  </si>
  <si>
    <t xml:space="preserve">Caspian Queen</t>
  </si>
  <si>
    <t xml:space="preserve">Holly Flight</t>
  </si>
  <si>
    <t xml:space="preserve">Robin De Carlow</t>
  </si>
  <si>
    <t xml:space="preserve">2019-07-16</t>
  </si>
  <si>
    <t xml:space="preserve">Singe Anglais</t>
  </si>
  <si>
    <t xml:space="preserve">Requiems Dream</t>
  </si>
  <si>
    <t xml:space="preserve">Microscopic</t>
  </si>
  <si>
    <t xml:space="preserve">Champagne Marengo</t>
  </si>
  <si>
    <t xml:space="preserve">Bobble Emerald</t>
  </si>
  <si>
    <t xml:space="preserve">Show And Go</t>
  </si>
  <si>
    <t xml:space="preserve">2019-07-17</t>
  </si>
  <si>
    <t xml:space="preserve">Raksha</t>
  </si>
  <si>
    <t xml:space="preserve">Edgar Allan Poe</t>
  </si>
  <si>
    <t xml:space="preserve">Prince Of Naples</t>
  </si>
  <si>
    <t xml:space="preserve">2019-07-18</t>
  </si>
  <si>
    <t xml:space="preserve">Lever Du Soleil</t>
  </si>
  <si>
    <t xml:space="preserve">Desert Point</t>
  </si>
  <si>
    <t xml:space="preserve">December Second</t>
  </si>
  <si>
    <t xml:space="preserve">New Arrangement</t>
  </si>
  <si>
    <t xml:space="preserve">2019-07-19</t>
  </si>
  <si>
    <t xml:space="preserve">Elegant Erin</t>
  </si>
  <si>
    <t xml:space="preserve">Lexington Warfare</t>
  </si>
  <si>
    <t xml:space="preserve">Ardiente</t>
  </si>
  <si>
    <t xml:space="preserve">2019-07-20</t>
  </si>
  <si>
    <t xml:space="preserve">Gunnery</t>
  </si>
  <si>
    <t xml:space="preserve">Robin Of Sherwood</t>
  </si>
  <si>
    <t xml:space="preserve">Torochica</t>
  </si>
  <si>
    <t xml:space="preserve">Lope Scholar</t>
  </si>
  <si>
    <t xml:space="preserve">2019-07-21</t>
  </si>
  <si>
    <t xml:space="preserve">Dazibao</t>
  </si>
  <si>
    <t xml:space="preserve">2019-07-23</t>
  </si>
  <si>
    <t xml:space="preserve">Tarseekh</t>
  </si>
  <si>
    <t xml:space="preserve">Ballinrobe</t>
  </si>
  <si>
    <t xml:space="preserve">Rian Thomas</t>
  </si>
  <si>
    <t xml:space="preserve">2019-07-24</t>
  </si>
  <si>
    <t xml:space="preserve">Kendred Soul</t>
  </si>
  <si>
    <t xml:space="preserve">Miss Celestial</t>
  </si>
  <si>
    <t xml:space="preserve">Macs Blessings</t>
  </si>
  <si>
    <t xml:space="preserve">Mr Greenlight</t>
  </si>
  <si>
    <t xml:space="preserve">2019-07-25</t>
  </si>
  <si>
    <t xml:space="preserve">Marronnier</t>
  </si>
  <si>
    <t xml:space="preserve">Armory</t>
  </si>
  <si>
    <t xml:space="preserve">2019-07-26</t>
  </si>
  <si>
    <t xml:space="preserve">Hostelry</t>
  </si>
  <si>
    <t xml:space="preserve">Laikaparty</t>
  </si>
  <si>
    <t xml:space="preserve">Angel Grey</t>
  </si>
  <si>
    <t xml:space="preserve">Hamish Macbeth</t>
  </si>
  <si>
    <t xml:space="preserve">Boosala</t>
  </si>
  <si>
    <t xml:space="preserve">Princess Florence</t>
  </si>
  <si>
    <t xml:space="preserve">2019-07-27</t>
  </si>
  <si>
    <t xml:space="preserve">Summer Romance</t>
  </si>
  <si>
    <t xml:space="preserve">Abstemious</t>
  </si>
  <si>
    <t xml:space="preserve">Shamshon</t>
  </si>
  <si>
    <t xml:space="preserve">Quirky Gertie</t>
  </si>
  <si>
    <t xml:space="preserve">2019-07-28</t>
  </si>
  <si>
    <t xml:space="preserve">Gazton</t>
  </si>
  <si>
    <t xml:space="preserve">Joyful Mission</t>
  </si>
  <si>
    <t xml:space="preserve">2019-07-29</t>
  </si>
  <si>
    <t xml:space="preserve">Smokey Bear</t>
  </si>
  <si>
    <t xml:space="preserve">2019-07-30</t>
  </si>
  <si>
    <t xml:space="preserve">Pinatubo</t>
  </si>
  <si>
    <t xml:space="preserve">Purple King</t>
  </si>
  <si>
    <t xml:space="preserve">Evita Du Mesnil</t>
  </si>
  <si>
    <t xml:space="preserve">Artichoke Heart</t>
  </si>
  <si>
    <t xml:space="preserve">2019-07-31</t>
  </si>
  <si>
    <t xml:space="preserve">Macho Time</t>
  </si>
  <si>
    <t xml:space="preserve">Liberty Beach</t>
  </si>
  <si>
    <t xml:space="preserve">Tammani</t>
  </si>
  <si>
    <t xml:space="preserve">Teodora De Vega</t>
  </si>
  <si>
    <t xml:space="preserve">Forbidden Dance</t>
  </si>
  <si>
    <t xml:space="preserve">2019-08-01</t>
  </si>
  <si>
    <t xml:space="preserve">Magic Twist</t>
  </si>
  <si>
    <t xml:space="preserve">Wild Hero</t>
  </si>
  <si>
    <t xml:space="preserve">2019-08-02</t>
  </si>
  <si>
    <t xml:space="preserve">Simply Susan</t>
  </si>
  <si>
    <t xml:space="preserve">Maybellene</t>
  </si>
  <si>
    <t xml:space="preserve">2019-08-04</t>
  </si>
  <si>
    <t xml:space="preserve">Breathalyze</t>
  </si>
  <si>
    <t xml:space="preserve">Monoski</t>
  </si>
  <si>
    <t xml:space="preserve">Bill Neigh</t>
  </si>
  <si>
    <t xml:space="preserve">Rory And Me</t>
  </si>
  <si>
    <t xml:space="preserve">2019-08-05</t>
  </si>
  <si>
    <t xml:space="preserve">Queen Salamah</t>
  </si>
  <si>
    <t xml:space="preserve">Thorntoun Care</t>
  </si>
  <si>
    <t xml:space="preserve">Itlaaq</t>
  </si>
  <si>
    <t xml:space="preserve">2019-08-06</t>
  </si>
  <si>
    <t xml:space="preserve">Sesame Birah</t>
  </si>
  <si>
    <t xml:space="preserve">Chairlift Chat</t>
  </si>
  <si>
    <t xml:space="preserve">Gregorian Girl</t>
  </si>
  <si>
    <t xml:space="preserve">2019-08-07</t>
  </si>
  <si>
    <t xml:space="preserve">Believe In Beauty</t>
  </si>
  <si>
    <t xml:space="preserve">Blame It On Sally</t>
  </si>
  <si>
    <t xml:space="preserve">Twenty Years On</t>
  </si>
  <si>
    <t xml:space="preserve">2019-08-08</t>
  </si>
  <si>
    <t xml:space="preserve">Global Hope</t>
  </si>
  <si>
    <t xml:space="preserve">Arriba De Toda</t>
  </si>
  <si>
    <t xml:space="preserve">Herman Hesse</t>
  </si>
  <si>
    <t xml:space="preserve">2019-08-09</t>
  </si>
  <si>
    <t xml:space="preserve">Dew Pond</t>
  </si>
  <si>
    <t xml:space="preserve">Flood Defence</t>
  </si>
  <si>
    <t xml:space="preserve">Siskin</t>
  </si>
  <si>
    <t xml:space="preserve">Carmel</t>
  </si>
  <si>
    <t xml:space="preserve">Robert Frost</t>
  </si>
  <si>
    <t xml:space="preserve">2019-08-10</t>
  </si>
  <si>
    <t xml:space="preserve">Fuwayrit</t>
  </si>
  <si>
    <t xml:space="preserve">Mittys Smile</t>
  </si>
  <si>
    <t xml:space="preserve">Commanche Falls</t>
  </si>
  <si>
    <t xml:space="preserve">2019-08-11</t>
  </si>
  <si>
    <t xml:space="preserve">Seraphinite</t>
  </si>
  <si>
    <t xml:space="preserve">Canadian Steel</t>
  </si>
  <si>
    <t xml:space="preserve">Stallone</t>
  </si>
  <si>
    <t xml:space="preserve">Davids Beauty</t>
  </si>
  <si>
    <t xml:space="preserve">2019-08-12</t>
  </si>
  <si>
    <t xml:space="preserve">Delachance</t>
  </si>
  <si>
    <t xml:space="preserve">Seamster</t>
  </si>
  <si>
    <t xml:space="preserve">Normal Equilibrium</t>
  </si>
  <si>
    <t xml:space="preserve">2019-08-13</t>
  </si>
  <si>
    <t xml:space="preserve">Cloud Drift</t>
  </si>
  <si>
    <t xml:space="preserve">Road To Paris</t>
  </si>
  <si>
    <t xml:space="preserve">Stake Acclaim</t>
  </si>
  <si>
    <t xml:space="preserve">2019-08-14</t>
  </si>
  <si>
    <t xml:space="preserve">Pacify</t>
  </si>
  <si>
    <t xml:space="preserve">Must See The Doc</t>
  </si>
  <si>
    <t xml:space="preserve">Green Etoile</t>
  </si>
  <si>
    <t xml:space="preserve">Sand Share</t>
  </si>
  <si>
    <t xml:space="preserve">Givepeaceachance</t>
  </si>
  <si>
    <t xml:space="preserve">2019-08-15</t>
  </si>
  <si>
    <t xml:space="preserve">Band Practice</t>
  </si>
  <si>
    <t xml:space="preserve">2019-08-16</t>
  </si>
  <si>
    <t xml:space="preserve">Ziggle Pops</t>
  </si>
  <si>
    <t xml:space="preserve">Mass Media</t>
  </si>
  <si>
    <t xml:space="preserve">Banmi</t>
  </si>
  <si>
    <t xml:space="preserve">Collette</t>
  </si>
  <si>
    <t xml:space="preserve">Alotabottle</t>
  </si>
  <si>
    <t xml:space="preserve">Fake Media</t>
  </si>
  <si>
    <t xml:space="preserve">Instantly</t>
  </si>
  <si>
    <t xml:space="preserve">Allegiant</t>
  </si>
  <si>
    <t xml:space="preserve">2019-08-17</t>
  </si>
  <si>
    <t xml:space="preserve">Harswell Approach</t>
  </si>
  <si>
    <t xml:space="preserve">Stars In The Sky</t>
  </si>
  <si>
    <t xml:space="preserve">Powertrain</t>
  </si>
  <si>
    <t xml:space="preserve">Eton College</t>
  </si>
  <si>
    <t xml:space="preserve">Ventura Lightning</t>
  </si>
  <si>
    <t xml:space="preserve">A Place To Dream</t>
  </si>
  <si>
    <t xml:space="preserve">Mofaaji</t>
  </si>
  <si>
    <t xml:space="preserve">2019-08-18</t>
  </si>
  <si>
    <t xml:space="preserve">Game Line</t>
  </si>
  <si>
    <t xml:space="preserve">2019-08-19</t>
  </si>
  <si>
    <t xml:space="preserve">Our Dave</t>
  </si>
  <si>
    <t xml:space="preserve">Kodimoor</t>
  </si>
  <si>
    <t xml:space="preserve">2019-08-20</t>
  </si>
  <si>
    <t xml:space="preserve">So Macho</t>
  </si>
  <si>
    <t xml:space="preserve">Sky Patrol</t>
  </si>
  <si>
    <t xml:space="preserve">2019-08-21</t>
  </si>
  <si>
    <t xml:space="preserve">Mojave</t>
  </si>
  <si>
    <t xml:space="preserve">Voice Of Calm</t>
  </si>
  <si>
    <t xml:space="preserve">Distant Chimes</t>
  </si>
  <si>
    <t xml:space="preserve">2019-08-22</t>
  </si>
  <si>
    <t xml:space="preserve">Arctic Valley</t>
  </si>
  <si>
    <t xml:space="preserve">Gennady</t>
  </si>
  <si>
    <t xml:space="preserve">Chestnut Pete</t>
  </si>
  <si>
    <t xml:space="preserve">Wyclif</t>
  </si>
  <si>
    <t xml:space="preserve">Royal Aide</t>
  </si>
  <si>
    <t xml:space="preserve">Followme Followyou</t>
  </si>
  <si>
    <t xml:space="preserve">Harmonise</t>
  </si>
  <si>
    <t xml:space="preserve">2019-08-23</t>
  </si>
  <si>
    <t xml:space="preserve">Threat</t>
  </si>
  <si>
    <t xml:space="preserve">Oslo</t>
  </si>
  <si>
    <t xml:space="preserve">Love</t>
  </si>
  <si>
    <t xml:space="preserve">2019-08-24</t>
  </si>
  <si>
    <t xml:space="preserve">Ravens Cry</t>
  </si>
  <si>
    <t xml:space="preserve">Feelinlikeasomeone</t>
  </si>
  <si>
    <t xml:space="preserve">Odyssey Girl</t>
  </si>
  <si>
    <t xml:space="preserve">Dandizette</t>
  </si>
  <si>
    <t xml:space="preserve">Dazzling Des</t>
  </si>
  <si>
    <t xml:space="preserve">Inspired Choice</t>
  </si>
  <si>
    <t xml:space="preserve">2019-08-25</t>
  </si>
  <si>
    <t xml:space="preserve">Rousayan</t>
  </si>
  <si>
    <t xml:space="preserve">2019-08-26</t>
  </si>
  <si>
    <t xml:space="preserve">Olivers Pursuit</t>
  </si>
  <si>
    <t xml:space="preserve">Moorland Spirit</t>
  </si>
  <si>
    <t xml:space="preserve">Gert Lush</t>
  </si>
  <si>
    <t xml:space="preserve">2019-08-27</t>
  </si>
  <si>
    <t xml:space="preserve">Hot Affair</t>
  </si>
  <si>
    <t xml:space="preserve">Rosardo Senorita</t>
  </si>
  <si>
    <t xml:space="preserve">2019-08-28</t>
  </si>
  <si>
    <t xml:space="preserve">Ellenor Gray</t>
  </si>
  <si>
    <t xml:space="preserve">Cursu Mina</t>
  </si>
  <si>
    <t xml:space="preserve">Run Wild</t>
  </si>
  <si>
    <t xml:space="preserve">National Treasure</t>
  </si>
  <si>
    <t xml:space="preserve">Maria Magdalena</t>
  </si>
  <si>
    <t xml:space="preserve">The Pinto Kid</t>
  </si>
  <si>
    <t xml:space="preserve">2019-08-29</t>
  </si>
  <si>
    <t xml:space="preserve">Hashtagmetoo</t>
  </si>
  <si>
    <t xml:space="preserve">Incognito</t>
  </si>
  <si>
    <t xml:space="preserve">Gilt Edge</t>
  </si>
  <si>
    <t xml:space="preserve">Houlton</t>
  </si>
  <si>
    <t xml:space="preserve">Toshima</t>
  </si>
  <si>
    <t xml:space="preserve">2019-08-30</t>
  </si>
  <si>
    <t xml:space="preserve">Cotton End</t>
  </si>
  <si>
    <t xml:space="preserve">Overpriced Mixer</t>
  </si>
  <si>
    <t xml:space="preserve">Ruthless Article</t>
  </si>
  <si>
    <t xml:space="preserve">Magical Effect</t>
  </si>
  <si>
    <t xml:space="preserve">So Wonderful</t>
  </si>
  <si>
    <t xml:space="preserve">2019-08-31</t>
  </si>
  <si>
    <t xml:space="preserve">All Yours</t>
  </si>
  <si>
    <t xml:space="preserve">2019-09-01</t>
  </si>
  <si>
    <t xml:space="preserve">Urban Highway</t>
  </si>
  <si>
    <t xml:space="preserve">Spanish Angel</t>
  </si>
  <si>
    <t xml:space="preserve">Striding Edge</t>
  </si>
  <si>
    <t xml:space="preserve">2019-09-02</t>
  </si>
  <si>
    <t xml:space="preserve">Braavos</t>
  </si>
  <si>
    <t xml:space="preserve">2019-09-03</t>
  </si>
  <si>
    <t xml:space="preserve">Montanari</t>
  </si>
  <si>
    <t xml:space="preserve">Rux Ruxx</t>
  </si>
  <si>
    <t xml:space="preserve">B Fifty Two</t>
  </si>
  <si>
    <t xml:space="preserve">Cadre Du Noir</t>
  </si>
  <si>
    <t xml:space="preserve">2019-09-04</t>
  </si>
  <si>
    <t xml:space="preserve">Qinwan</t>
  </si>
  <si>
    <t xml:space="preserve">Street Parade</t>
  </si>
  <si>
    <t xml:space="preserve">Pink Flamingo</t>
  </si>
  <si>
    <t xml:space="preserve">Fair Power</t>
  </si>
  <si>
    <t xml:space="preserve">2019-09-05</t>
  </si>
  <si>
    <t xml:space="preserve">Trumpets Call</t>
  </si>
  <si>
    <t xml:space="preserve">Fighting Temeraire</t>
  </si>
  <si>
    <t xml:space="preserve">Midnights Gift</t>
  </si>
  <si>
    <t xml:space="preserve">2019-09-06</t>
  </si>
  <si>
    <t xml:space="preserve">Yoshimi</t>
  </si>
  <si>
    <t xml:space="preserve">Handlebars</t>
  </si>
  <si>
    <t xml:space="preserve">2019-09-07</t>
  </si>
  <si>
    <t xml:space="preserve">Pocket Square</t>
  </si>
  <si>
    <t xml:space="preserve">2019-09-09</t>
  </si>
  <si>
    <t xml:space="preserve">War Leader</t>
  </si>
  <si>
    <t xml:space="preserve">Looks Good</t>
  </si>
  <si>
    <t xml:space="preserve">Vampish</t>
  </si>
  <si>
    <t xml:space="preserve">2019-09-10</t>
  </si>
  <si>
    <t xml:space="preserve">Woodhouse</t>
  </si>
  <si>
    <t xml:space="preserve">Charming Dream</t>
  </si>
  <si>
    <t xml:space="preserve">2019-09-12</t>
  </si>
  <si>
    <t xml:space="preserve">Afraid Of Nothing</t>
  </si>
  <si>
    <t xml:space="preserve">Buto</t>
  </si>
  <si>
    <t xml:space="preserve">2019-09-13</t>
  </si>
  <si>
    <t xml:space="preserve">The New Marwan</t>
  </si>
  <si>
    <t xml:space="preserve">Tukhoom</t>
  </si>
  <si>
    <t xml:space="preserve">Grisons</t>
  </si>
  <si>
    <t xml:space="preserve">2019-09-14</t>
  </si>
  <si>
    <t xml:space="preserve">2019-09-15</t>
  </si>
  <si>
    <t xml:space="preserve">2019-09-16</t>
  </si>
  <si>
    <t xml:space="preserve">Galway</t>
  </si>
  <si>
    <t xml:space="preserve">Castle Canny</t>
  </si>
  <si>
    <t xml:space="preserve">Three Is Company</t>
  </si>
  <si>
    <t xml:space="preserve">2019-09-17</t>
  </si>
  <si>
    <t xml:space="preserve">Deal A Dollar</t>
  </si>
  <si>
    <t xml:space="preserve">2019-09-18</t>
  </si>
  <si>
    <t xml:space="preserve">Flylikeaneagle</t>
  </si>
  <si>
    <t xml:space="preserve">Le Milos</t>
  </si>
  <si>
    <t xml:space="preserve">2019-09-19</t>
  </si>
  <si>
    <t xml:space="preserve">Dr Jekyll</t>
  </si>
  <si>
    <t xml:space="preserve">Karisoke</t>
  </si>
  <si>
    <t xml:space="preserve">2019-09-20</t>
  </si>
  <si>
    <t xml:space="preserve">Nordican Bleue</t>
  </si>
  <si>
    <t xml:space="preserve">Cloudy Morning</t>
  </si>
  <si>
    <t xml:space="preserve">Stormey</t>
  </si>
  <si>
    <t xml:space="preserve">Lucky Charm</t>
  </si>
  <si>
    <t xml:space="preserve">2019-09-21</t>
  </si>
  <si>
    <t xml:space="preserve">Romantic Vision</t>
  </si>
  <si>
    <t xml:space="preserve">Thornaby Spirit</t>
  </si>
  <si>
    <t xml:space="preserve">2019-09-22</t>
  </si>
  <si>
    <t xml:space="preserve">Set In Stone</t>
  </si>
  <si>
    <t xml:space="preserve">2019-09-25</t>
  </si>
  <si>
    <t xml:space="preserve">Excel And Succeed</t>
  </si>
  <si>
    <t xml:space="preserve">2019-09-26</t>
  </si>
  <si>
    <t xml:space="preserve">Sheepscar Lad</t>
  </si>
  <si>
    <t xml:space="preserve">Son Of Beauty</t>
  </si>
  <si>
    <t xml:space="preserve">2019-09-27</t>
  </si>
  <si>
    <t xml:space="preserve">Jerbourg</t>
  </si>
  <si>
    <t xml:space="preserve">Gifted Ruler</t>
  </si>
  <si>
    <t xml:space="preserve">Chasing The Dawn</t>
  </si>
  <si>
    <t xml:space="preserve">Charlie Bassett</t>
  </si>
  <si>
    <t xml:space="preserve">Lady De Vesci</t>
  </si>
  <si>
    <t xml:space="preserve">2019-09-28</t>
  </si>
  <si>
    <t xml:space="preserve">Repetitio</t>
  </si>
  <si>
    <t xml:space="preserve">Raffle Prize</t>
  </si>
  <si>
    <t xml:space="preserve">2019-09-29</t>
  </si>
  <si>
    <t xml:space="preserve">Night Colours</t>
  </si>
  <si>
    <t xml:space="preserve">Grand Rock</t>
  </si>
  <si>
    <t xml:space="preserve">2019-09-30</t>
  </si>
  <si>
    <t xml:space="preserve">Autumn Flight</t>
  </si>
  <si>
    <t xml:space="preserve">2019-10-01</t>
  </si>
  <si>
    <t xml:space="preserve">Jatiluwih</t>
  </si>
  <si>
    <t xml:space="preserve">Lord Roccoco</t>
  </si>
  <si>
    <t xml:space="preserve">Addis Ababa</t>
  </si>
  <si>
    <t xml:space="preserve">Dalkingstown</t>
  </si>
  <si>
    <t xml:space="preserve">Order Of Thistle</t>
  </si>
  <si>
    <t xml:space="preserve">2019-10-02</t>
  </si>
  <si>
    <t xml:space="preserve">Beni Light</t>
  </si>
  <si>
    <t xml:space="preserve">Noble Saffron</t>
  </si>
  <si>
    <t xml:space="preserve">Blindingly</t>
  </si>
  <si>
    <t xml:space="preserve">2019-10-03</t>
  </si>
  <si>
    <t xml:space="preserve">Something Sweet</t>
  </si>
  <si>
    <t xml:space="preserve">Broughton Excels</t>
  </si>
  <si>
    <t xml:space="preserve">2019-10-04</t>
  </si>
  <si>
    <t xml:space="preserve">Blackyellowred</t>
  </si>
  <si>
    <t xml:space="preserve">2019-10-05</t>
  </si>
  <si>
    <t xml:space="preserve">Finniston Farm</t>
  </si>
  <si>
    <t xml:space="preserve">Society Guest</t>
  </si>
  <si>
    <t xml:space="preserve">2019-10-06</t>
  </si>
  <si>
    <t xml:space="preserve">Lucky Flight</t>
  </si>
  <si>
    <t xml:space="preserve">Mason Jar</t>
  </si>
  <si>
    <t xml:space="preserve">2019-10-07</t>
  </si>
  <si>
    <t xml:space="preserve">Dandys Angel</t>
  </si>
  <si>
    <t xml:space="preserve">2019-10-08</t>
  </si>
  <si>
    <t xml:space="preserve">Overwrite</t>
  </si>
  <si>
    <t xml:space="preserve">2019-10-09</t>
  </si>
  <si>
    <t xml:space="preserve">Bbold</t>
  </si>
  <si>
    <t xml:space="preserve">Urban Artist</t>
  </si>
  <si>
    <t xml:space="preserve">Red Line Alexander</t>
  </si>
  <si>
    <t xml:space="preserve">2019-10-11</t>
  </si>
  <si>
    <t xml:space="preserve">Platinum Star</t>
  </si>
  <si>
    <t xml:space="preserve">Camachita</t>
  </si>
  <si>
    <t xml:space="preserve">Point Reyes</t>
  </si>
  <si>
    <t xml:space="preserve">2019-10-12</t>
  </si>
  <si>
    <t xml:space="preserve">Flawless Escape</t>
  </si>
  <si>
    <t xml:space="preserve">Glenties</t>
  </si>
  <si>
    <t xml:space="preserve">2019-10-13</t>
  </si>
  <si>
    <t xml:space="preserve">Darver Star</t>
  </si>
  <si>
    <t xml:space="preserve">2019-10-14</t>
  </si>
  <si>
    <t xml:space="preserve">The King Of Kells</t>
  </si>
  <si>
    <t xml:space="preserve">Simply True</t>
  </si>
  <si>
    <t xml:space="preserve">2019-10-15</t>
  </si>
  <si>
    <t xml:space="preserve">Catechism</t>
  </si>
  <si>
    <t xml:space="preserve">2019-10-16</t>
  </si>
  <si>
    <t xml:space="preserve">Lady Shanawell</t>
  </si>
  <si>
    <t xml:space="preserve">Hypnos</t>
  </si>
  <si>
    <t xml:space="preserve">Fantasy Keeper</t>
  </si>
  <si>
    <t xml:space="preserve">Baadirr</t>
  </si>
  <si>
    <t xml:space="preserve">Great Suspense</t>
  </si>
  <si>
    <t xml:space="preserve">2019-10-18</t>
  </si>
  <si>
    <t xml:space="preserve">Pop The Cork</t>
  </si>
  <si>
    <t xml:space="preserve">Willett</t>
  </si>
  <si>
    <t xml:space="preserve">Angel Of Harlem</t>
  </si>
  <si>
    <t xml:space="preserve">Diablo De Rouhet</t>
  </si>
  <si>
    <t xml:space="preserve">Fujaira King</t>
  </si>
  <si>
    <t xml:space="preserve">2019-10-19</t>
  </si>
  <si>
    <t xml:space="preserve">Induno</t>
  </si>
  <si>
    <t xml:space="preserve">Mario De Pail</t>
  </si>
  <si>
    <t xml:space="preserve">Lovely Lou Lou</t>
  </si>
  <si>
    <t xml:space="preserve">2019-10-20</t>
  </si>
  <si>
    <t xml:space="preserve">2019-10-22</t>
  </si>
  <si>
    <t xml:space="preserve">Temple Of Heaven</t>
  </si>
  <si>
    <t xml:space="preserve">Revolutionise</t>
  </si>
  <si>
    <t xml:space="preserve">2019-10-23</t>
  </si>
  <si>
    <t xml:space="preserve">Gatwick Kitten</t>
  </si>
  <si>
    <t xml:space="preserve">Wren</t>
  </si>
  <si>
    <t xml:space="preserve">2019-10-24</t>
  </si>
  <si>
    <t xml:space="preserve">Humble Hero</t>
  </si>
  <si>
    <t xml:space="preserve">Legends Gold</t>
  </si>
  <si>
    <t xml:space="preserve">2019-10-25</t>
  </si>
  <si>
    <t xml:space="preserve">Hazel Bay</t>
  </si>
  <si>
    <t xml:space="preserve">2019-10-26</t>
  </si>
  <si>
    <t xml:space="preserve">Justifier</t>
  </si>
  <si>
    <t xml:space="preserve">Murphys Law</t>
  </si>
  <si>
    <t xml:space="preserve">2019-10-27</t>
  </si>
  <si>
    <t xml:space="preserve">2019-10-28</t>
  </si>
  <si>
    <t xml:space="preserve">Rosy Life</t>
  </si>
  <si>
    <t xml:space="preserve">2019-10-29</t>
  </si>
  <si>
    <t xml:space="preserve">Rapid Russo</t>
  </si>
  <si>
    <t xml:space="preserve">Thahab Ifraj</t>
  </si>
  <si>
    <t xml:space="preserve">2019-10-30</t>
  </si>
  <si>
    <t xml:space="preserve">Mischief Star</t>
  </si>
  <si>
    <t xml:space="preserve">Tan</t>
  </si>
  <si>
    <t xml:space="preserve">Cache Queen</t>
  </si>
  <si>
    <t xml:space="preserve">2019-10-31</t>
  </si>
  <si>
    <t xml:space="preserve">King Of Athens</t>
  </si>
  <si>
    <t xml:space="preserve">Stony Look</t>
  </si>
  <si>
    <t xml:space="preserve">Mohareb</t>
  </si>
  <si>
    <t xml:space="preserve">Reims</t>
  </si>
  <si>
    <t xml:space="preserve">2019-11-01</t>
  </si>
  <si>
    <t xml:space="preserve">Nimitz</t>
  </si>
  <si>
    <t xml:space="preserve">2019-11-02</t>
  </si>
  <si>
    <t xml:space="preserve">Hammer Gun</t>
  </si>
  <si>
    <t xml:space="preserve">My Amigo</t>
  </si>
  <si>
    <t xml:space="preserve">2019-11-03</t>
  </si>
  <si>
    <t xml:space="preserve">Ballyellis</t>
  </si>
  <si>
    <t xml:space="preserve">Doctor Duffy</t>
  </si>
  <si>
    <t xml:space="preserve">2019-11-04</t>
  </si>
  <si>
    <t xml:space="preserve">Topology</t>
  </si>
  <si>
    <t xml:space="preserve">2019-11-06</t>
  </si>
  <si>
    <t xml:space="preserve">Kitaabaat</t>
  </si>
  <si>
    <t xml:space="preserve">2019-11-07</t>
  </si>
  <si>
    <t xml:space="preserve">Len Brennan</t>
  </si>
  <si>
    <t xml:space="preserve">2019-11-08</t>
  </si>
  <si>
    <t xml:space="preserve">Aquarius</t>
  </si>
  <si>
    <t xml:space="preserve">2019-11-09</t>
  </si>
  <si>
    <t xml:space="preserve">Reserve Tank</t>
  </si>
  <si>
    <t xml:space="preserve">Dolly Mcqueen</t>
  </si>
  <si>
    <t xml:space="preserve">2019-11-10</t>
  </si>
  <si>
    <t xml:space="preserve">Frenchy Du Large</t>
  </si>
  <si>
    <t xml:space="preserve">2019-11-11</t>
  </si>
  <si>
    <t xml:space="preserve">Arcadian Sunrise</t>
  </si>
  <si>
    <t xml:space="preserve">2019-11-12</t>
  </si>
  <si>
    <t xml:space="preserve">Song Of The Sky</t>
  </si>
  <si>
    <t xml:space="preserve">Gregarious</t>
  </si>
  <si>
    <t xml:space="preserve">Shinobi</t>
  </si>
  <si>
    <t xml:space="preserve">2019-11-13</t>
  </si>
  <si>
    <t xml:space="preserve">Lossiemouth</t>
  </si>
  <si>
    <t xml:space="preserve">Queens Cave</t>
  </si>
  <si>
    <t xml:space="preserve">2019-11-14</t>
  </si>
  <si>
    <t xml:space="preserve">Equilibrium</t>
  </si>
  <si>
    <t xml:space="preserve">2019-11-15</t>
  </si>
  <si>
    <t xml:space="preserve">Jepeck</t>
  </si>
  <si>
    <t xml:space="preserve">Danboru</t>
  </si>
  <si>
    <t xml:space="preserve">2019-11-16</t>
  </si>
  <si>
    <t xml:space="preserve">Moon Over Germany</t>
  </si>
  <si>
    <t xml:space="preserve">Midnight Tune</t>
  </si>
  <si>
    <t xml:space="preserve">Lou Trek</t>
  </si>
  <si>
    <t xml:space="preserve">2019-11-17</t>
  </si>
  <si>
    <t xml:space="preserve">Stormy Ireland</t>
  </si>
  <si>
    <t xml:space="preserve">2019-11-22</t>
  </si>
  <si>
    <t xml:space="preserve">Karannelle</t>
  </si>
  <si>
    <t xml:space="preserve">Lairig Ghru</t>
  </si>
  <si>
    <t xml:space="preserve">2019-11-23</t>
  </si>
  <si>
    <t xml:space="preserve">Kid Commando</t>
  </si>
  <si>
    <t xml:space="preserve">Willie Butler</t>
  </si>
  <si>
    <t xml:space="preserve">Soaring Glory</t>
  </si>
  <si>
    <t xml:space="preserve">2019-11-27</t>
  </si>
  <si>
    <t xml:space="preserve">Delface</t>
  </si>
  <si>
    <t xml:space="preserve">Proschema</t>
  </si>
  <si>
    <t xml:space="preserve">Headscarf Lil</t>
  </si>
  <si>
    <t xml:space="preserve">2019-11-28</t>
  </si>
  <si>
    <t xml:space="preserve">Dogon</t>
  </si>
  <si>
    <t xml:space="preserve">Kilconquhar</t>
  </si>
  <si>
    <t xml:space="preserve">2019-11-29</t>
  </si>
  <si>
    <t xml:space="preserve">Paisley Park</t>
  </si>
  <si>
    <t xml:space="preserve">2019-11-30</t>
  </si>
  <si>
    <t xml:space="preserve">Party Playboy</t>
  </si>
  <si>
    <t xml:space="preserve">Llandinabo Lad</t>
  </si>
  <si>
    <t xml:space="preserve">Power Link</t>
  </si>
  <si>
    <t xml:space="preserve">Baby Steps</t>
  </si>
  <si>
    <t xml:space="preserve">2019-12-01</t>
  </si>
  <si>
    <t xml:space="preserve">Burrows Saint</t>
  </si>
  <si>
    <t xml:space="preserve">2019-12-02</t>
  </si>
  <si>
    <t xml:space="preserve">Neff</t>
  </si>
  <si>
    <t xml:space="preserve">2019-12-04</t>
  </si>
  <si>
    <t xml:space="preserve">Ayr Harbour</t>
  </si>
  <si>
    <t xml:space="preserve">2019-12-05</t>
  </si>
  <si>
    <t xml:space="preserve">Clearly Capable</t>
  </si>
  <si>
    <t xml:space="preserve">Outonpatrol</t>
  </si>
  <si>
    <t xml:space="preserve">Jayaaah</t>
  </si>
  <si>
    <t xml:space="preserve">Audacity</t>
  </si>
  <si>
    <t xml:space="preserve">Aswaat</t>
  </si>
  <si>
    <t xml:space="preserve">2019-12-06</t>
  </si>
  <si>
    <t xml:space="preserve">Goshen</t>
  </si>
  <si>
    <t xml:space="preserve">Darlac</t>
  </si>
  <si>
    <t xml:space="preserve">Happygolucky</t>
  </si>
  <si>
    <t xml:space="preserve">Wee Goldie</t>
  </si>
  <si>
    <t xml:space="preserve">Elusive Red</t>
  </si>
  <si>
    <t xml:space="preserve">Glen Force</t>
  </si>
  <si>
    <t xml:space="preserve">2019-12-07</t>
  </si>
  <si>
    <t xml:space="preserve">Casablanca Mix</t>
  </si>
  <si>
    <t xml:space="preserve">Zeimaam</t>
  </si>
  <si>
    <t xml:space="preserve">2019-12-08</t>
  </si>
  <si>
    <t xml:space="preserve">Well Set Up</t>
  </si>
  <si>
    <t xml:space="preserve">West Cork</t>
  </si>
  <si>
    <t xml:space="preserve">Glorious Lady</t>
  </si>
  <si>
    <t xml:space="preserve">2019-12-09</t>
  </si>
  <si>
    <t xml:space="preserve">Agreed</t>
  </si>
  <si>
    <t xml:space="preserve">Shammah</t>
  </si>
  <si>
    <t xml:space="preserve">Lapses Linguae</t>
  </si>
  <si>
    <t xml:space="preserve">2019-12-11</t>
  </si>
  <si>
    <t xml:space="preserve">Miah Grace</t>
  </si>
  <si>
    <t xml:space="preserve">Flight To Milan</t>
  </si>
  <si>
    <t xml:space="preserve">Cagliostro</t>
  </si>
  <si>
    <t xml:space="preserve">Merry Vale</t>
  </si>
  <si>
    <t xml:space="preserve">Rebel Redemption</t>
  </si>
  <si>
    <t xml:space="preserve">True Believer</t>
  </si>
  <si>
    <t xml:space="preserve">Storm Lightning</t>
  </si>
  <si>
    <t xml:space="preserve">Earth And Sky</t>
  </si>
  <si>
    <t xml:space="preserve">2019-12-12</t>
  </si>
  <si>
    <t xml:space="preserve">Eritage</t>
  </si>
  <si>
    <t xml:space="preserve">Wild Max</t>
  </si>
  <si>
    <t xml:space="preserve">Call Me Freddie</t>
  </si>
  <si>
    <t xml:space="preserve">Felony</t>
  </si>
  <si>
    <t xml:space="preserve">Clap Your Hands</t>
  </si>
  <si>
    <t xml:space="preserve">2019-12-13</t>
  </si>
  <si>
    <t xml:space="preserve">Cheddleton</t>
  </si>
  <si>
    <t xml:space="preserve">Glockenspiel</t>
  </si>
  <si>
    <t xml:space="preserve">Chuvelo</t>
  </si>
  <si>
    <t xml:space="preserve">Snowpiercer</t>
  </si>
  <si>
    <t xml:space="preserve">2019-12-15</t>
  </si>
  <si>
    <t xml:space="preserve">Sizing Pottsie</t>
  </si>
  <si>
    <t xml:space="preserve">11:50:00</t>
  </si>
  <si>
    <t xml:space="preserve">Big Bad Bear</t>
  </si>
  <si>
    <t xml:space="preserve">Shan Blue</t>
  </si>
  <si>
    <t xml:space="preserve">Stonific</t>
  </si>
  <si>
    <t xml:space="preserve">Perfect City</t>
  </si>
  <si>
    <t xml:space="preserve">La Tektor</t>
  </si>
  <si>
    <t xml:space="preserve">Kitty Hall</t>
  </si>
  <si>
    <t xml:space="preserve">Bavington Bob</t>
  </si>
  <si>
    <t xml:space="preserve">2019-12-17</t>
  </si>
  <si>
    <t xml:space="preserve">Mah Mate Bob</t>
  </si>
  <si>
    <t xml:space="preserve">Decor Irlandais</t>
  </si>
  <si>
    <t xml:space="preserve">2019-12-18</t>
  </si>
  <si>
    <t xml:space="preserve">Garry Clermont</t>
  </si>
  <si>
    <t xml:space="preserve">Magic Of Light</t>
  </si>
  <si>
    <t xml:space="preserve">Coquelicot</t>
  </si>
  <si>
    <t xml:space="preserve">2019-12-19</t>
  </si>
  <si>
    <t xml:space="preserve">2019-12-20</t>
  </si>
  <si>
    <t xml:space="preserve">Mont Des Avaloirs</t>
  </si>
  <si>
    <t xml:space="preserve">Paris Duvet</t>
  </si>
  <si>
    <t xml:space="preserve">Eastern Star</t>
  </si>
  <si>
    <t xml:space="preserve">2019-12-21</t>
  </si>
  <si>
    <t xml:space="preserve">Lemon T</t>
  </si>
  <si>
    <t xml:space="preserve">Let Me Be</t>
  </si>
  <si>
    <t xml:space="preserve">2019-12-26</t>
  </si>
  <si>
    <t xml:space="preserve">Cogital</t>
  </si>
  <si>
    <t xml:space="preserve">2019-12-27</t>
  </si>
  <si>
    <t xml:space="preserve">Argumental</t>
  </si>
  <si>
    <t xml:space="preserve">College Oak</t>
  </si>
  <si>
    <t xml:space="preserve">Abacadabras</t>
  </si>
  <si>
    <t xml:space="preserve">2019-12-30</t>
  </si>
  <si>
    <t xml:space="preserve">The Pinkn</t>
  </si>
  <si>
    <t xml:space="preserve">Cloudy Glen</t>
  </si>
  <si>
    <t xml:space="preserve">Crypto</t>
  </si>
  <si>
    <t xml:space="preserve">Kiriglote</t>
  </si>
  <si>
    <t xml:space="preserve">Ask A Honey Bee</t>
  </si>
  <si>
    <t xml:space="preserve">2019-12-31</t>
  </si>
  <si>
    <t xml:space="preserve">Emmas Joy</t>
  </si>
  <si>
    <t xml:space="preserve">2020-01-01</t>
  </si>
  <si>
    <t xml:space="preserve">11:55:00</t>
  </si>
  <si>
    <t xml:space="preserve">Isabels Gold</t>
  </si>
  <si>
    <t xml:space="preserve">Macho Mover</t>
  </si>
  <si>
    <t xml:space="preserve">Favori De Champdou</t>
  </si>
  <si>
    <t xml:space="preserve">Tile Tapper</t>
  </si>
  <si>
    <t xml:space="preserve">2020-01-02</t>
  </si>
  <si>
    <t xml:space="preserve">Sunny Express</t>
  </si>
  <si>
    <t xml:space="preserve">Dreaming Away</t>
  </si>
  <si>
    <t xml:space="preserve">Mykindofsunshine</t>
  </si>
  <si>
    <t xml:space="preserve">Line Of Enquiry</t>
  </si>
  <si>
    <t xml:space="preserve">2020-01-03</t>
  </si>
  <si>
    <t xml:space="preserve">Haldon Hill</t>
  </si>
  <si>
    <t xml:space="preserve">Dame Du Soir</t>
  </si>
  <si>
    <t xml:space="preserve">2020-01-04</t>
  </si>
  <si>
    <t xml:space="preserve">Belfast Banter</t>
  </si>
  <si>
    <t xml:space="preserve">Prince Kayf</t>
  </si>
  <si>
    <t xml:space="preserve">Overthetop</t>
  </si>
  <si>
    <t xml:space="preserve">Hurricane Harvey</t>
  </si>
  <si>
    <t xml:space="preserve">Fiddlerontheroof</t>
  </si>
  <si>
    <t xml:space="preserve">Hang In There</t>
  </si>
  <si>
    <t xml:space="preserve">Jeremys Flame</t>
  </si>
  <si>
    <t xml:space="preserve">Nellys Money</t>
  </si>
  <si>
    <t xml:space="preserve">Arrivederci</t>
  </si>
  <si>
    <t xml:space="preserve">2020-01-05</t>
  </si>
  <si>
    <t xml:space="preserve">Highway One O Two</t>
  </si>
  <si>
    <t xml:space="preserve">Caravation</t>
  </si>
  <si>
    <t xml:space="preserve">Tornado Flyer</t>
  </si>
  <si>
    <t xml:space="preserve">Suitcase N Taxi</t>
  </si>
  <si>
    <t xml:space="preserve">2020-01-06</t>
  </si>
  <si>
    <t xml:space="preserve">Lilys Gem</t>
  </si>
  <si>
    <t xml:space="preserve">Aurora Thunder</t>
  </si>
  <si>
    <t xml:space="preserve">Charm Offensive</t>
  </si>
  <si>
    <t xml:space="preserve">2020-01-07</t>
  </si>
  <si>
    <t xml:space="preserve">Orrisdale</t>
  </si>
  <si>
    <t xml:space="preserve">Springfield Fox</t>
  </si>
  <si>
    <t xml:space="preserve">Seeanythingyoulike</t>
  </si>
  <si>
    <t xml:space="preserve">Just Your Type</t>
  </si>
  <si>
    <t xml:space="preserve">2020-01-09</t>
  </si>
  <si>
    <t xml:space="preserve">Bendy Spirit</t>
  </si>
  <si>
    <t xml:space="preserve">Bella Brazil</t>
  </si>
  <si>
    <t xml:space="preserve">Dark Regard</t>
  </si>
  <si>
    <t xml:space="preserve">2020-01-10</t>
  </si>
  <si>
    <t xml:space="preserve">Narynkol</t>
  </si>
  <si>
    <t xml:space="preserve">Longbourn</t>
  </si>
  <si>
    <t xml:space="preserve">Pyramid Place</t>
  </si>
  <si>
    <t xml:space="preserve">2020-01-11</t>
  </si>
  <si>
    <t xml:space="preserve">Jazzaway</t>
  </si>
  <si>
    <t xml:space="preserve">Maridadi</t>
  </si>
  <si>
    <t xml:space="preserve">On My Command</t>
  </si>
  <si>
    <t xml:space="preserve">Xian Express</t>
  </si>
  <si>
    <t xml:space="preserve">2020-01-12</t>
  </si>
  <si>
    <t xml:space="preserve">2020-01-15</t>
  </si>
  <si>
    <t xml:space="preserve">Oak Park</t>
  </si>
  <si>
    <t xml:space="preserve">Beth Horan</t>
  </si>
  <si>
    <t xml:space="preserve">Global Esteem</t>
  </si>
  <si>
    <t xml:space="preserve">Ladyleys Beluga</t>
  </si>
  <si>
    <t xml:space="preserve">Mews House</t>
  </si>
  <si>
    <t xml:space="preserve">2020-01-16</t>
  </si>
  <si>
    <t xml:space="preserve">2020-01-18</t>
  </si>
  <si>
    <t xml:space="preserve">Yala Enki</t>
  </si>
  <si>
    <t xml:space="preserve">Elmejor</t>
  </si>
  <si>
    <t xml:space="preserve">I Love You Baby</t>
  </si>
  <si>
    <t xml:space="preserve">2020-01-19</t>
  </si>
  <si>
    <t xml:space="preserve">Real Steel</t>
  </si>
  <si>
    <t xml:space="preserve">2020-01-21</t>
  </si>
  <si>
    <t xml:space="preserve">Mountain Leopard</t>
  </si>
  <si>
    <t xml:space="preserve">Majestic Sands</t>
  </si>
  <si>
    <t xml:space="preserve">2020-01-22</t>
  </si>
  <si>
    <t xml:space="preserve">Lucky Beau</t>
  </si>
  <si>
    <t xml:space="preserve">Badri</t>
  </si>
  <si>
    <t xml:space="preserve">Princesse Animale</t>
  </si>
  <si>
    <t xml:space="preserve">2020-01-23</t>
  </si>
  <si>
    <t xml:space="preserve">Excalibur</t>
  </si>
  <si>
    <t xml:space="preserve">Hart Stopper</t>
  </si>
  <si>
    <t xml:space="preserve">2020-01-24</t>
  </si>
  <si>
    <t xml:space="preserve">2020-01-25</t>
  </si>
  <si>
    <t xml:space="preserve">Main Fact</t>
  </si>
  <si>
    <t xml:space="preserve">2020-01-26</t>
  </si>
  <si>
    <t xml:space="preserve">Desaray Girl</t>
  </si>
  <si>
    <t xml:space="preserve">Beaufort West</t>
  </si>
  <si>
    <t xml:space="preserve">Grand Slam</t>
  </si>
  <si>
    <t xml:space="preserve">2020-01-27</t>
  </si>
  <si>
    <t xml:space="preserve">Wenceslaus</t>
  </si>
  <si>
    <t xml:space="preserve">Clondaw Robin</t>
  </si>
  <si>
    <t xml:space="preserve">Black Pirate</t>
  </si>
  <si>
    <t xml:space="preserve">Sol De Mayo</t>
  </si>
  <si>
    <t xml:space="preserve">2020-01-28</t>
  </si>
  <si>
    <t xml:space="preserve">Ballard Down</t>
  </si>
  <si>
    <t xml:space="preserve">Bedtime Bella</t>
  </si>
  <si>
    <t xml:space="preserve">2020-01-30</t>
  </si>
  <si>
    <t xml:space="preserve">Miss Pernickety</t>
  </si>
  <si>
    <t xml:space="preserve">Pileon</t>
  </si>
  <si>
    <t xml:space="preserve">Republican</t>
  </si>
  <si>
    <t xml:space="preserve">Baddesley</t>
  </si>
  <si>
    <t xml:space="preserve">2020-01-31</t>
  </si>
  <si>
    <t xml:space="preserve">Eden Du Houx</t>
  </si>
  <si>
    <t xml:space="preserve">Slingshot</t>
  </si>
  <si>
    <t xml:space="preserve">2020-02-01</t>
  </si>
  <si>
    <t xml:space="preserve">15:58:00</t>
  </si>
  <si>
    <t xml:space="preserve">Hazel Hill</t>
  </si>
  <si>
    <t xml:space="preserve">16:33:00</t>
  </si>
  <si>
    <t xml:space="preserve">Midnight River</t>
  </si>
  <si>
    <t xml:space="preserve">2020-02-02</t>
  </si>
  <si>
    <t xml:space="preserve">Northofthewall</t>
  </si>
  <si>
    <t xml:space="preserve">2020-02-03</t>
  </si>
  <si>
    <t xml:space="preserve">Goobinator</t>
  </si>
  <si>
    <t xml:space="preserve">Elusif</t>
  </si>
  <si>
    <t xml:space="preserve">Billyoakes</t>
  </si>
  <si>
    <t xml:space="preserve">2020-02-04</t>
  </si>
  <si>
    <t xml:space="preserve">Evander</t>
  </si>
  <si>
    <t xml:space="preserve">2020-02-06</t>
  </si>
  <si>
    <t xml:space="preserve">The Bosses Oscar</t>
  </si>
  <si>
    <t xml:space="preserve">Shanwalla</t>
  </si>
  <si>
    <t xml:space="preserve">Glory And Fortune</t>
  </si>
  <si>
    <t xml:space="preserve">2020-02-07</t>
  </si>
  <si>
    <t xml:space="preserve">Battlefield</t>
  </si>
  <si>
    <t xml:space="preserve">Stimulating Song</t>
  </si>
  <si>
    <t xml:space="preserve">Gaelik Coast</t>
  </si>
  <si>
    <t xml:space="preserve">2020-02-08</t>
  </si>
  <si>
    <t xml:space="preserve">Trincomalee</t>
  </si>
  <si>
    <t xml:space="preserve">13:58:00</t>
  </si>
  <si>
    <t xml:space="preserve">Pure Country</t>
  </si>
  <si>
    <t xml:space="preserve">Indefatigable</t>
  </si>
  <si>
    <t xml:space="preserve">Native River</t>
  </si>
  <si>
    <t xml:space="preserve">Will To Win</t>
  </si>
  <si>
    <t xml:space="preserve">Ahorsecalledwanda</t>
  </si>
  <si>
    <t xml:space="preserve">2020-02-12</t>
  </si>
  <si>
    <t xml:space="preserve">Ghost Buy</t>
  </si>
  <si>
    <t xml:space="preserve">Snow Space</t>
  </si>
  <si>
    <t xml:space="preserve">2020-02-14</t>
  </si>
  <si>
    <t xml:space="preserve">Battle Of Marathon</t>
  </si>
  <si>
    <t xml:space="preserve">Kasperenko</t>
  </si>
  <si>
    <t xml:space="preserve">Sur Mer</t>
  </si>
  <si>
    <t xml:space="preserve">2020-02-15</t>
  </si>
  <si>
    <t xml:space="preserve">Riders Onthe Storm</t>
  </si>
  <si>
    <t xml:space="preserve">2020-02-17</t>
  </si>
  <si>
    <t xml:space="preserve">Mooteram</t>
  </si>
  <si>
    <t xml:space="preserve">2020-02-18</t>
  </si>
  <si>
    <t xml:space="preserve">Barrington Court</t>
  </si>
  <si>
    <t xml:space="preserve">Jem Scuttle</t>
  </si>
  <si>
    <t xml:space="preserve">2020-02-19</t>
  </si>
  <si>
    <t xml:space="preserve">15:23:00</t>
  </si>
  <si>
    <t xml:space="preserve">Allart</t>
  </si>
  <si>
    <t xml:space="preserve">Youracert</t>
  </si>
  <si>
    <t xml:space="preserve">Red Nika</t>
  </si>
  <si>
    <t xml:space="preserve">Drop Kick Murphi</t>
  </si>
  <si>
    <t xml:space="preserve">Royal Charmer</t>
  </si>
  <si>
    <t xml:space="preserve">Treacherous</t>
  </si>
  <si>
    <t xml:space="preserve">Concierge</t>
  </si>
  <si>
    <t xml:space="preserve">2020-02-21</t>
  </si>
  <si>
    <t xml:space="preserve">Stick With Bill</t>
  </si>
  <si>
    <t xml:space="preserve">Flower Garland</t>
  </si>
  <si>
    <t xml:space="preserve">Mighty Mirage</t>
  </si>
  <si>
    <t xml:space="preserve">2020-02-22</t>
  </si>
  <si>
    <t xml:space="preserve">17:12:00</t>
  </si>
  <si>
    <t xml:space="preserve">On Eagles Wings</t>
  </si>
  <si>
    <t xml:space="preserve">Frontal Assault</t>
  </si>
  <si>
    <t xml:space="preserve">Cuckoo Clock</t>
  </si>
  <si>
    <t xml:space="preserve">2020-02-23</t>
  </si>
  <si>
    <t xml:space="preserve">Grand Sancy</t>
  </si>
  <si>
    <t xml:space="preserve">Notre Pari</t>
  </si>
  <si>
    <t xml:space="preserve">Black Gerry</t>
  </si>
  <si>
    <t xml:space="preserve">2020-02-25</t>
  </si>
  <si>
    <t xml:space="preserve">Cuban Sun</t>
  </si>
  <si>
    <t xml:space="preserve">2020-02-26</t>
  </si>
  <si>
    <t xml:space="preserve">Hazzaar</t>
  </si>
  <si>
    <t xml:space="preserve">Virak</t>
  </si>
  <si>
    <t xml:space="preserve">2020-02-27</t>
  </si>
  <si>
    <t xml:space="preserve">Judex Lefou</t>
  </si>
  <si>
    <t xml:space="preserve">Axiomatic</t>
  </si>
  <si>
    <t xml:space="preserve">2020-02-28</t>
  </si>
  <si>
    <t xml:space="preserve">Irish Charm</t>
  </si>
  <si>
    <t xml:space="preserve">Healys Double</t>
  </si>
  <si>
    <t xml:space="preserve">2020-02-29</t>
  </si>
  <si>
    <t xml:space="preserve">Clog Maker</t>
  </si>
  <si>
    <t xml:space="preserve">Firak</t>
  </si>
  <si>
    <t xml:space="preserve">Latin Knight</t>
  </si>
  <si>
    <t xml:space="preserve">Paseo</t>
  </si>
  <si>
    <t xml:space="preserve">2020-03-01</t>
  </si>
  <si>
    <t xml:space="preserve">Fortunate Fred</t>
  </si>
  <si>
    <t xml:space="preserve">2020-03-02</t>
  </si>
  <si>
    <t xml:space="preserve">Accordingtogino</t>
  </si>
  <si>
    <t xml:space="preserve">2020-03-04</t>
  </si>
  <si>
    <t xml:space="preserve">2020-03-05</t>
  </si>
  <si>
    <t xml:space="preserve">Zylan</t>
  </si>
  <si>
    <t xml:space="preserve">Chenille</t>
  </si>
  <si>
    <t xml:space="preserve">2020-03-06</t>
  </si>
  <si>
    <t xml:space="preserve">Charlie D</t>
  </si>
  <si>
    <t xml:space="preserve">Fearless Warrior</t>
  </si>
  <si>
    <t xml:space="preserve">2020-03-07</t>
  </si>
  <si>
    <t xml:space="preserve">Go Steady</t>
  </si>
  <si>
    <t xml:space="preserve">2020-03-08</t>
  </si>
  <si>
    <t xml:space="preserve">Beacon Edge</t>
  </si>
  <si>
    <t xml:space="preserve">2020-03-09</t>
  </si>
  <si>
    <t xml:space="preserve">Iconic Muddle</t>
  </si>
  <si>
    <t xml:space="preserve">Vicenzo Mio</t>
  </si>
  <si>
    <t xml:space="preserve">2020-03-10</t>
  </si>
  <si>
    <t xml:space="preserve">Warendorf</t>
  </si>
  <si>
    <t xml:space="preserve">Intrinsic Bond</t>
  </si>
  <si>
    <t xml:space="preserve">2020-03-11</t>
  </si>
  <si>
    <t xml:space="preserve">Arquebusier</t>
  </si>
  <si>
    <t xml:space="preserve">Appreciate It</t>
  </si>
  <si>
    <t xml:space="preserve">Faivoir</t>
  </si>
  <si>
    <t xml:space="preserve">2020-03-13</t>
  </si>
  <si>
    <t xml:space="preserve">Billyfairplay</t>
  </si>
  <si>
    <t xml:space="preserve">2020-03-14</t>
  </si>
  <si>
    <t xml:space="preserve">Stainsby Girl</t>
  </si>
  <si>
    <t xml:space="preserve">Maid Omalley</t>
  </si>
  <si>
    <t xml:space="preserve">Rath An Iuir</t>
  </si>
  <si>
    <t xml:space="preserve">Getabay</t>
  </si>
  <si>
    <t xml:space="preserve">2020-03-15</t>
  </si>
  <si>
    <t xml:space="preserve">Whos The Boss</t>
  </si>
  <si>
    <t xml:space="preserve">Salsaretta</t>
  </si>
  <si>
    <t xml:space="preserve">2020-03-16</t>
  </si>
  <si>
    <t xml:space="preserve">The Edgar Wallace</t>
  </si>
  <si>
    <t xml:space="preserve">2020-03-20</t>
  </si>
  <si>
    <t xml:space="preserve">Pegasus Bridge</t>
  </si>
  <si>
    <t xml:space="preserve">Tony The Gent</t>
  </si>
  <si>
    <t xml:space="preserve">2020-03-22</t>
  </si>
  <si>
    <t xml:space="preserve">Oscar Thyne</t>
  </si>
  <si>
    <t xml:space="preserve">2020-06-06</t>
  </si>
  <si>
    <t xml:space="preserve">2020-06-08</t>
  </si>
  <si>
    <t xml:space="preserve">Buffer Zone</t>
  </si>
  <si>
    <t xml:space="preserve">Giovanni Tiepolo</t>
  </si>
  <si>
    <t xml:space="preserve">Jaaneh</t>
  </si>
  <si>
    <t xml:space="preserve">2020-06-09</t>
  </si>
  <si>
    <t xml:space="preserve">Iberia</t>
  </si>
  <si>
    <t xml:space="preserve">2020-06-11</t>
  </si>
  <si>
    <t xml:space="preserve">Involved</t>
  </si>
  <si>
    <t xml:space="preserve">Man Of Promise</t>
  </si>
  <si>
    <t xml:space="preserve">2020-06-12</t>
  </si>
  <si>
    <t xml:space="preserve">Ruby Wonder</t>
  </si>
  <si>
    <t xml:space="preserve">Dream Academy</t>
  </si>
  <si>
    <t xml:space="preserve">Vintage Rascal</t>
  </si>
  <si>
    <t xml:space="preserve">2020-06-13</t>
  </si>
  <si>
    <t xml:space="preserve">Byzantine Empire</t>
  </si>
  <si>
    <t xml:space="preserve">Wine Flight</t>
  </si>
  <si>
    <t xml:space="preserve">Habanero Star</t>
  </si>
  <si>
    <t xml:space="preserve">2020-06-14</t>
  </si>
  <si>
    <t xml:space="preserve">Queen Of The Sea</t>
  </si>
  <si>
    <t xml:space="preserve">2020-06-15</t>
  </si>
  <si>
    <t xml:space="preserve">Brunels Boy</t>
  </si>
  <si>
    <t xml:space="preserve">Ruspers Lad</t>
  </si>
  <si>
    <t xml:space="preserve">Bowman</t>
  </si>
  <si>
    <t xml:space="preserve">Airflow</t>
  </si>
  <si>
    <t xml:space="preserve">Bluebell Time</t>
  </si>
  <si>
    <t xml:space="preserve">2020-06-16</t>
  </si>
  <si>
    <t xml:space="preserve">2020-06-19</t>
  </si>
  <si>
    <t xml:space="preserve">Mother Earth</t>
  </si>
  <si>
    <t xml:space="preserve">Exceptional</t>
  </si>
  <si>
    <t xml:space="preserve">2020-06-20</t>
  </si>
  <si>
    <t xml:space="preserve">Quadrilateral</t>
  </si>
  <si>
    <t xml:space="preserve">2020-06-22</t>
  </si>
  <si>
    <t xml:space="preserve">Internationaldream</t>
  </si>
  <si>
    <t xml:space="preserve">Grandads Best Girl</t>
  </si>
  <si>
    <t xml:space="preserve">Jon Ess</t>
  </si>
  <si>
    <t xml:space="preserve">Grand Bazaar</t>
  </si>
  <si>
    <t xml:space="preserve">2020-06-24</t>
  </si>
  <si>
    <t xml:space="preserve">Aish</t>
  </si>
  <si>
    <t xml:space="preserve">Due Care</t>
  </si>
  <si>
    <t xml:space="preserve">2020-06-26</t>
  </si>
  <si>
    <t xml:space="preserve">2020-06-27</t>
  </si>
  <si>
    <t xml:space="preserve">Hagar</t>
  </si>
  <si>
    <t xml:space="preserve">Speech Room</t>
  </si>
  <si>
    <t xml:space="preserve">2020-06-28</t>
  </si>
  <si>
    <t xml:space="preserve">Jalwan</t>
  </si>
  <si>
    <t xml:space="preserve">Lawahed</t>
  </si>
  <si>
    <t xml:space="preserve">Magical</t>
  </si>
  <si>
    <t xml:space="preserve">2020-06-30</t>
  </si>
  <si>
    <t xml:space="preserve">Aquadabra</t>
  </si>
  <si>
    <t xml:space="preserve">Jeanette May</t>
  </si>
  <si>
    <t xml:space="preserve">2020-07-01</t>
  </si>
  <si>
    <t xml:space="preserve">Amayzing Eyes</t>
  </si>
  <si>
    <t xml:space="preserve">Can You Believe It</t>
  </si>
  <si>
    <t xml:space="preserve">Innings</t>
  </si>
  <si>
    <t xml:space="preserve">Gold Zabeel</t>
  </si>
  <si>
    <t xml:space="preserve">2020-07-02</t>
  </si>
  <si>
    <t xml:space="preserve">Musical Rue</t>
  </si>
  <si>
    <t xml:space="preserve">Hot Scoop</t>
  </si>
  <si>
    <t xml:space="preserve">Julie Johnston</t>
  </si>
  <si>
    <t xml:space="preserve">Follow Suit</t>
  </si>
  <si>
    <t xml:space="preserve">Rays The One</t>
  </si>
  <si>
    <t xml:space="preserve">Lough Swilly Pearl</t>
  </si>
  <si>
    <t xml:space="preserve">2020-07-03</t>
  </si>
  <si>
    <t xml:space="preserve">Queen Of Silca</t>
  </si>
  <si>
    <t xml:space="preserve">Machios</t>
  </si>
  <si>
    <t xml:space="preserve">2020-07-04</t>
  </si>
  <si>
    <t xml:space="preserve">Al Watan</t>
  </si>
  <si>
    <t xml:space="preserve">Final Voyage</t>
  </si>
  <si>
    <t xml:space="preserve">2020-07-05</t>
  </si>
  <si>
    <t xml:space="preserve">Manuela De Vega</t>
  </si>
  <si>
    <t xml:space="preserve">2020-07-06</t>
  </si>
  <si>
    <t xml:space="preserve">Summa Peto</t>
  </si>
  <si>
    <t xml:space="preserve">2020-07-07</t>
  </si>
  <si>
    <t xml:space="preserve">Sarvan</t>
  </si>
  <si>
    <t xml:space="preserve">2020-07-08</t>
  </si>
  <si>
    <t xml:space="preserve">Brazen Belle</t>
  </si>
  <si>
    <t xml:space="preserve">Champagne Diva</t>
  </si>
  <si>
    <t xml:space="preserve">She Tops The Lot</t>
  </si>
  <si>
    <t xml:space="preserve">River Dawn</t>
  </si>
  <si>
    <t xml:space="preserve">2020-07-09</t>
  </si>
  <si>
    <t xml:space="preserve">Burning Cash</t>
  </si>
  <si>
    <t xml:space="preserve">Richard R H B</t>
  </si>
  <si>
    <t xml:space="preserve">2020-07-10</t>
  </si>
  <si>
    <t xml:space="preserve">Cracking Destiny</t>
  </si>
  <si>
    <t xml:space="preserve">Marine One</t>
  </si>
  <si>
    <t xml:space="preserve">Magical Land</t>
  </si>
  <si>
    <t xml:space="preserve">Night Moment</t>
  </si>
  <si>
    <t xml:space="preserve">Grantley</t>
  </si>
  <si>
    <t xml:space="preserve">Robin Des Sivola</t>
  </si>
  <si>
    <t xml:space="preserve">2020-07-11</t>
  </si>
  <si>
    <t xml:space="preserve">Be Easy</t>
  </si>
  <si>
    <t xml:space="preserve">2020-07-12</t>
  </si>
  <si>
    <t xml:space="preserve">Boot Scootin Baby</t>
  </si>
  <si>
    <t xml:space="preserve">Bergerac</t>
  </si>
  <si>
    <t xml:space="preserve">Mercian Prince</t>
  </si>
  <si>
    <t xml:space="preserve">Dark Pine</t>
  </si>
  <si>
    <t xml:space="preserve">Bestrella</t>
  </si>
  <si>
    <t xml:space="preserve">2020-07-14</t>
  </si>
  <si>
    <t xml:space="preserve">Medalla De Oro</t>
  </si>
  <si>
    <t xml:space="preserve">Parents Prayer</t>
  </si>
  <si>
    <t xml:space="preserve">2020-07-15</t>
  </si>
  <si>
    <t xml:space="preserve">Portrush</t>
  </si>
  <si>
    <t xml:space="preserve">Tenth Century</t>
  </si>
  <si>
    <t xml:space="preserve">Thank You Next</t>
  </si>
  <si>
    <t xml:space="preserve">Emulate Rose</t>
  </si>
  <si>
    <t xml:space="preserve">Golden Pine</t>
  </si>
  <si>
    <t xml:space="preserve">2020-07-16</t>
  </si>
  <si>
    <t xml:space="preserve">Arthurs Sixpence</t>
  </si>
  <si>
    <t xml:space="preserve">Greycious Girl</t>
  </si>
  <si>
    <t xml:space="preserve">2020-07-17</t>
  </si>
  <si>
    <t xml:space="preserve">Single</t>
  </si>
  <si>
    <t xml:space="preserve">Anyonecanhaveitall</t>
  </si>
  <si>
    <t xml:space="preserve">Breanski</t>
  </si>
  <si>
    <t xml:space="preserve">Noble Masquerade</t>
  </si>
  <si>
    <t xml:space="preserve">Raaed</t>
  </si>
  <si>
    <t xml:space="preserve">2020-07-18</t>
  </si>
  <si>
    <t xml:space="preserve">Romanised</t>
  </si>
  <si>
    <t xml:space="preserve">Shoot To Kill</t>
  </si>
  <si>
    <t xml:space="preserve">2020-07-19</t>
  </si>
  <si>
    <t xml:space="preserve">Rubytwo</t>
  </si>
  <si>
    <t xml:space="preserve">Enemy Coast Ahead</t>
  </si>
  <si>
    <t xml:space="preserve">2020-07-20</t>
  </si>
  <si>
    <t xml:space="preserve">Chase The Dollar</t>
  </si>
  <si>
    <t xml:space="preserve">Evaporust</t>
  </si>
  <si>
    <t xml:space="preserve">2020-07-21</t>
  </si>
  <si>
    <t xml:space="preserve">Now Children</t>
  </si>
  <si>
    <t xml:space="preserve">2020-07-22</t>
  </si>
  <si>
    <t xml:space="preserve">Ashton Court</t>
  </si>
  <si>
    <t xml:space="preserve">Pull Harder Con</t>
  </si>
  <si>
    <t xml:space="preserve">Soldier Lions</t>
  </si>
  <si>
    <t xml:space="preserve">Independence Day</t>
  </si>
  <si>
    <t xml:space="preserve">Wild Flower</t>
  </si>
  <si>
    <t xml:space="preserve">2020-07-23</t>
  </si>
  <si>
    <t xml:space="preserve">Shouldering</t>
  </si>
  <si>
    <t xml:space="preserve">Gunfire Reef</t>
  </si>
  <si>
    <t xml:space="preserve">2020-07-24</t>
  </si>
  <si>
    <t xml:space="preserve">Templepark</t>
  </si>
  <si>
    <t xml:space="preserve">Punkawallah</t>
  </si>
  <si>
    <t xml:space="preserve">Beholden</t>
  </si>
  <si>
    <t xml:space="preserve">2020-07-25</t>
  </si>
  <si>
    <t xml:space="preserve">Heliac</t>
  </si>
  <si>
    <t xml:space="preserve">Pirate Lass</t>
  </si>
  <si>
    <t xml:space="preserve">2020-07-26</t>
  </si>
  <si>
    <t xml:space="preserve">Black Sparrow</t>
  </si>
  <si>
    <t xml:space="preserve">2020-07-27</t>
  </si>
  <si>
    <t xml:space="preserve">Break The Rules</t>
  </si>
  <si>
    <t xml:space="preserve">Arctic Victory</t>
  </si>
  <si>
    <t xml:space="preserve">2020-07-28</t>
  </si>
  <si>
    <t xml:space="preserve">Stradivarius</t>
  </si>
  <si>
    <t xml:space="preserve">Alkumait</t>
  </si>
  <si>
    <t xml:space="preserve">2020-07-29</t>
  </si>
  <si>
    <t xml:space="preserve">Pixie K</t>
  </si>
  <si>
    <t xml:space="preserve">Blind Beggar</t>
  </si>
  <si>
    <t xml:space="preserve">2020-07-30</t>
  </si>
  <si>
    <t xml:space="preserve">Acklam Express</t>
  </si>
  <si>
    <t xml:space="preserve">Day Job</t>
  </si>
  <si>
    <t xml:space="preserve">Lazyitis</t>
  </si>
  <si>
    <t xml:space="preserve">Talk Now</t>
  </si>
  <si>
    <t xml:space="preserve">2020-07-31</t>
  </si>
  <si>
    <t xml:space="preserve">Mirror Kisses</t>
  </si>
  <si>
    <t xml:space="preserve">Fresh Snow</t>
  </si>
  <si>
    <t xml:space="preserve">Brilliant Light</t>
  </si>
  <si>
    <t xml:space="preserve">2020-08-01</t>
  </si>
  <si>
    <t xml:space="preserve">Enbihaar</t>
  </si>
  <si>
    <t xml:space="preserve">Snow</t>
  </si>
  <si>
    <t xml:space="preserve">Ocean Star</t>
  </si>
  <si>
    <t xml:space="preserve">Blowing Wind</t>
  </si>
  <si>
    <t xml:space="preserve">Out The Hat</t>
  </si>
  <si>
    <t xml:space="preserve">2020-08-02</t>
  </si>
  <si>
    <t xml:space="preserve">Progressive</t>
  </si>
  <si>
    <t xml:space="preserve">Brooklyn Balance</t>
  </si>
  <si>
    <t xml:space="preserve">Eight And Bob</t>
  </si>
  <si>
    <t xml:space="preserve">2020-08-03</t>
  </si>
  <si>
    <t xml:space="preserve">Dickiedooda</t>
  </si>
  <si>
    <t xml:space="preserve">2020-08-04</t>
  </si>
  <si>
    <t xml:space="preserve">Aroha</t>
  </si>
  <si>
    <t xml:space="preserve">With Respect</t>
  </si>
  <si>
    <t xml:space="preserve">Adjutant</t>
  </si>
  <si>
    <t xml:space="preserve">2020-08-05</t>
  </si>
  <si>
    <t xml:space="preserve">Tommy Tittlemouse</t>
  </si>
  <si>
    <t xml:space="preserve">2020-08-06</t>
  </si>
  <si>
    <t xml:space="preserve">Grey Sparkle</t>
  </si>
  <si>
    <t xml:space="preserve">Spinacia</t>
  </si>
  <si>
    <t xml:space="preserve">Presenting Yeats</t>
  </si>
  <si>
    <t xml:space="preserve">2020-08-07</t>
  </si>
  <si>
    <t xml:space="preserve">Mon Choix</t>
  </si>
  <si>
    <t xml:space="preserve">2020-08-08</t>
  </si>
  <si>
    <t xml:space="preserve">Myboymax</t>
  </si>
  <si>
    <t xml:space="preserve">Captain Tom Cat</t>
  </si>
  <si>
    <t xml:space="preserve">2020-08-09</t>
  </si>
  <si>
    <t xml:space="preserve">Flirty Rascal</t>
  </si>
  <si>
    <t xml:space="preserve">Royal Appointment</t>
  </si>
  <si>
    <t xml:space="preserve">2020-08-10</t>
  </si>
  <si>
    <t xml:space="preserve">Perfect Grace</t>
  </si>
  <si>
    <t xml:space="preserve">Pink Sheets</t>
  </si>
  <si>
    <t xml:space="preserve">Little Brother</t>
  </si>
  <si>
    <t xml:space="preserve">Zamaani</t>
  </si>
  <si>
    <t xml:space="preserve">2020-08-11</t>
  </si>
  <si>
    <t xml:space="preserve">Petrastar</t>
  </si>
  <si>
    <t xml:space="preserve">2020-08-12</t>
  </si>
  <si>
    <t xml:space="preserve">Full Marks</t>
  </si>
  <si>
    <t xml:space="preserve">2020-08-13</t>
  </si>
  <si>
    <t xml:space="preserve">Kats Bob</t>
  </si>
  <si>
    <t xml:space="preserve">Ballyegan Hero</t>
  </si>
  <si>
    <t xml:space="preserve">Bal Mal</t>
  </si>
  <si>
    <t xml:space="preserve">2020-08-14</t>
  </si>
  <si>
    <t xml:space="preserve">Gold Ribbon</t>
  </si>
  <si>
    <t xml:space="preserve">Elegant Dan</t>
  </si>
  <si>
    <t xml:space="preserve">Katherine Place</t>
  </si>
  <si>
    <t xml:space="preserve">2020-08-15</t>
  </si>
  <si>
    <t xml:space="preserve">Dense Star</t>
  </si>
  <si>
    <t xml:space="preserve">Amazed By Grace</t>
  </si>
  <si>
    <t xml:space="preserve">Olympic Theatre</t>
  </si>
  <si>
    <t xml:space="preserve">Scholastic</t>
  </si>
  <si>
    <t xml:space="preserve">Competition</t>
  </si>
  <si>
    <t xml:space="preserve">2020-08-16</t>
  </si>
  <si>
    <t xml:space="preserve">Party Spirit</t>
  </si>
  <si>
    <t xml:space="preserve">Urban War</t>
  </si>
  <si>
    <t xml:space="preserve">2020-08-17</t>
  </si>
  <si>
    <t xml:space="preserve">Inveigle</t>
  </si>
  <si>
    <t xml:space="preserve">2020-08-18</t>
  </si>
  <si>
    <t xml:space="preserve">Filou Des Issards</t>
  </si>
  <si>
    <t xml:space="preserve">Dantes View</t>
  </si>
  <si>
    <t xml:space="preserve">Jens Boy</t>
  </si>
  <si>
    <t xml:space="preserve">2020-08-19</t>
  </si>
  <si>
    <t xml:space="preserve">Courtandbould</t>
  </si>
  <si>
    <t xml:space="preserve">Grey Spirit</t>
  </si>
  <si>
    <t xml:space="preserve">Crimson King</t>
  </si>
  <si>
    <t xml:space="preserve">Keyboard Joan</t>
  </si>
  <si>
    <t xml:space="preserve">2020-08-20</t>
  </si>
  <si>
    <t xml:space="preserve">Jon Snow</t>
  </si>
  <si>
    <t xml:space="preserve">Buildmeupbuttercup</t>
  </si>
  <si>
    <t xml:space="preserve">Spright</t>
  </si>
  <si>
    <t xml:space="preserve">Mariance</t>
  </si>
  <si>
    <t xml:space="preserve">Ventura Vision</t>
  </si>
  <si>
    <t xml:space="preserve">Bossipop</t>
  </si>
  <si>
    <t xml:space="preserve">2020-08-21</t>
  </si>
  <si>
    <t xml:space="preserve">Tawleed</t>
  </si>
  <si>
    <t xml:space="preserve">2020-08-23</t>
  </si>
  <si>
    <t xml:space="preserve">Devious Company</t>
  </si>
  <si>
    <t xml:space="preserve">Dubai Fountain</t>
  </si>
  <si>
    <t xml:space="preserve">2020-08-24</t>
  </si>
  <si>
    <t xml:space="preserve">Flying Risk</t>
  </si>
  <si>
    <t xml:space="preserve">Ricksen</t>
  </si>
  <si>
    <t xml:space="preserve">Manzo Duro</t>
  </si>
  <si>
    <t xml:space="preserve">2020-08-25</t>
  </si>
  <si>
    <t xml:space="preserve">Some Chaos</t>
  </si>
  <si>
    <t xml:space="preserve">Back To Brussels</t>
  </si>
  <si>
    <t xml:space="preserve">Le Boulevardier</t>
  </si>
  <si>
    <t xml:space="preserve">Mini Crest</t>
  </si>
  <si>
    <t xml:space="preserve">2020-08-26</t>
  </si>
  <si>
    <t xml:space="preserve">The Blue Panther</t>
  </si>
  <si>
    <t xml:space="preserve">Shannon Valley</t>
  </si>
  <si>
    <t xml:space="preserve">Dress Kode</t>
  </si>
  <si>
    <t xml:space="preserve">Patient Dream</t>
  </si>
  <si>
    <t xml:space="preserve">Greystoke</t>
  </si>
  <si>
    <t xml:space="preserve">2020-08-27</t>
  </si>
  <si>
    <t xml:space="preserve">Fast Spin</t>
  </si>
  <si>
    <t xml:space="preserve">Mister Bluebird</t>
  </si>
  <si>
    <t xml:space="preserve">Flexi Furlough</t>
  </si>
  <si>
    <t xml:space="preserve">Sazerak</t>
  </si>
  <si>
    <t xml:space="preserve">2020-08-28</t>
  </si>
  <si>
    <t xml:space="preserve">Zakaria</t>
  </si>
  <si>
    <t xml:space="preserve">Albigna</t>
  </si>
  <si>
    <t xml:space="preserve">Pettochside</t>
  </si>
  <si>
    <t xml:space="preserve">Chief Little Hawk</t>
  </si>
  <si>
    <t xml:space="preserve">Dolciano Dici</t>
  </si>
  <si>
    <t xml:space="preserve">2020-08-29</t>
  </si>
  <si>
    <t xml:space="preserve">Lullaby Moon</t>
  </si>
  <si>
    <t xml:space="preserve">Crazy Luck</t>
  </si>
  <si>
    <t xml:space="preserve">2020-08-30</t>
  </si>
  <si>
    <t xml:space="preserve">Mrs Hyde</t>
  </si>
  <si>
    <t xml:space="preserve">Big Jim Dwyer</t>
  </si>
  <si>
    <t xml:space="preserve">Against All Odds</t>
  </si>
  <si>
    <t xml:space="preserve">Bucks Dream</t>
  </si>
  <si>
    <t xml:space="preserve">2020-08-31</t>
  </si>
  <si>
    <t xml:space="preserve">Charlie Fellowes</t>
  </si>
  <si>
    <t xml:space="preserve">Conspiracy</t>
  </si>
  <si>
    <t xml:space="preserve">Spirit Dancer</t>
  </si>
  <si>
    <t xml:space="preserve">The Kodi Kid</t>
  </si>
  <si>
    <t xml:space="preserve">Tricolore</t>
  </si>
  <si>
    <t xml:space="preserve">Bubbles In May</t>
  </si>
  <si>
    <t xml:space="preserve">2020-09-02</t>
  </si>
  <si>
    <t xml:space="preserve">Champers Elysees</t>
  </si>
  <si>
    <t xml:space="preserve">Stoney Lane</t>
  </si>
  <si>
    <t xml:space="preserve">2020-09-03</t>
  </si>
  <si>
    <t xml:space="preserve">Majd Al Arab</t>
  </si>
  <si>
    <t xml:space="preserve">2020-09-04</t>
  </si>
  <si>
    <t xml:space="preserve">Lockdown</t>
  </si>
  <si>
    <t xml:space="preserve">2020-09-05</t>
  </si>
  <si>
    <t xml:space="preserve">Seddon</t>
  </si>
  <si>
    <t xml:space="preserve">2020-09-06</t>
  </si>
  <si>
    <t xml:space="preserve">High Peak</t>
  </si>
  <si>
    <t xml:space="preserve">2020-09-07</t>
  </si>
  <si>
    <t xml:space="preserve">House Deposit</t>
  </si>
  <si>
    <t xml:space="preserve">Brenner Pass</t>
  </si>
  <si>
    <t xml:space="preserve">Edge Of The Bay</t>
  </si>
  <si>
    <t xml:space="preserve">Bungledupinblue</t>
  </si>
  <si>
    <t xml:space="preserve">2020-09-08</t>
  </si>
  <si>
    <t xml:space="preserve">Twilight Heir</t>
  </si>
  <si>
    <t xml:space="preserve">Brave Blossom</t>
  </si>
  <si>
    <t xml:space="preserve">2020-09-09</t>
  </si>
  <si>
    <t xml:space="preserve">Side Shot</t>
  </si>
  <si>
    <t xml:space="preserve">Kendancer</t>
  </si>
  <si>
    <t xml:space="preserve">Show Yourself</t>
  </si>
  <si>
    <t xml:space="preserve">Exuma</t>
  </si>
  <si>
    <t xml:space="preserve">Gold Arch</t>
  </si>
  <si>
    <t xml:space="preserve">2020-09-10</t>
  </si>
  <si>
    <t xml:space="preserve">Mythical Magic</t>
  </si>
  <si>
    <t xml:space="preserve">Tar Heel</t>
  </si>
  <si>
    <t xml:space="preserve">Yazaman</t>
  </si>
  <si>
    <t xml:space="preserve">2020-09-11</t>
  </si>
  <si>
    <t xml:space="preserve">In The Breeze</t>
  </si>
  <si>
    <t xml:space="preserve">2020-09-12</t>
  </si>
  <si>
    <t xml:space="preserve">Escapability</t>
  </si>
  <si>
    <t xml:space="preserve">Bashful Boy</t>
  </si>
  <si>
    <t xml:space="preserve">2020-09-13</t>
  </si>
  <si>
    <t xml:space="preserve">Warren Rose</t>
  </si>
  <si>
    <t xml:space="preserve">2020-09-14</t>
  </si>
  <si>
    <t xml:space="preserve">Just Frank</t>
  </si>
  <si>
    <t xml:space="preserve">Mr Millarcky</t>
  </si>
  <si>
    <t xml:space="preserve">Ooh La Lah</t>
  </si>
  <si>
    <t xml:space="preserve">High Moor Flyer</t>
  </si>
  <si>
    <t xml:space="preserve">Mystery Show</t>
  </si>
  <si>
    <t xml:space="preserve">Yorktown</t>
  </si>
  <si>
    <t xml:space="preserve">2020-09-15</t>
  </si>
  <si>
    <t xml:space="preserve">Creative Mojo</t>
  </si>
  <si>
    <t xml:space="preserve">2020-09-17</t>
  </si>
  <si>
    <t xml:space="preserve">Elite Trooper Grey</t>
  </si>
  <si>
    <t xml:space="preserve">Basharat</t>
  </si>
  <si>
    <t xml:space="preserve">2020-09-18</t>
  </si>
  <si>
    <t xml:space="preserve">Coulthard</t>
  </si>
  <si>
    <t xml:space="preserve">2020-09-19</t>
  </si>
  <si>
    <t xml:space="preserve">Equilateral</t>
  </si>
  <si>
    <t xml:space="preserve">Lord Rapscallion</t>
  </si>
  <si>
    <t xml:space="preserve">Operatic Export</t>
  </si>
  <si>
    <t xml:space="preserve">Misstree Song</t>
  </si>
  <si>
    <t xml:space="preserve">St Clerans</t>
  </si>
  <si>
    <t xml:space="preserve">2020-09-20</t>
  </si>
  <si>
    <t xml:space="preserve">Decisive Edge</t>
  </si>
  <si>
    <t xml:space="preserve">Qaasid</t>
  </si>
  <si>
    <t xml:space="preserve">2020-09-21</t>
  </si>
  <si>
    <t xml:space="preserve">Eastern Delight</t>
  </si>
  <si>
    <t xml:space="preserve">Jesse Evans</t>
  </si>
  <si>
    <t xml:space="preserve">2020-09-22</t>
  </si>
  <si>
    <t xml:space="preserve">Let The Heirs Walk</t>
  </si>
  <si>
    <t xml:space="preserve">Hawridge Storm</t>
  </si>
  <si>
    <t xml:space="preserve">Taameen</t>
  </si>
  <si>
    <t xml:space="preserve">2020-09-24</t>
  </si>
  <si>
    <t xml:space="preserve">Classic Lord</t>
  </si>
  <si>
    <t xml:space="preserve">Stoners Choice</t>
  </si>
  <si>
    <t xml:space="preserve">2020-09-25</t>
  </si>
  <si>
    <t xml:space="preserve">Worldly Wise</t>
  </si>
  <si>
    <t xml:space="preserve">Kawaalees</t>
  </si>
  <si>
    <t xml:space="preserve">Marlay Park</t>
  </si>
  <si>
    <t xml:space="preserve">Sister Rosetta</t>
  </si>
  <si>
    <t xml:space="preserve">Friendly</t>
  </si>
  <si>
    <t xml:space="preserve">2020-09-26</t>
  </si>
  <si>
    <t xml:space="preserve">Annie Pender</t>
  </si>
  <si>
    <t xml:space="preserve">2020-09-27</t>
  </si>
  <si>
    <t xml:space="preserve">Party Rebel</t>
  </si>
  <si>
    <t xml:space="preserve">2020-09-28</t>
  </si>
  <si>
    <t xml:space="preserve">The Bravest</t>
  </si>
  <si>
    <t xml:space="preserve">Midnight Poppy</t>
  </si>
  <si>
    <t xml:space="preserve">Jungle Inthebungle</t>
  </si>
  <si>
    <t xml:space="preserve">2020-09-29</t>
  </si>
  <si>
    <t xml:space="preserve">Contact</t>
  </si>
  <si>
    <t xml:space="preserve">Young Lieutenant</t>
  </si>
  <si>
    <t xml:space="preserve">2020-09-30</t>
  </si>
  <si>
    <t xml:space="preserve">Dutch Admiral</t>
  </si>
  <si>
    <t xml:space="preserve">Electric</t>
  </si>
  <si>
    <t xml:space="preserve">Adace</t>
  </si>
  <si>
    <t xml:space="preserve">2020-10-03</t>
  </si>
  <si>
    <t xml:space="preserve">Vafortino</t>
  </si>
  <si>
    <t xml:space="preserve">Messalina</t>
  </si>
  <si>
    <t xml:space="preserve">2020-10-05</t>
  </si>
  <si>
    <t xml:space="preserve">Sky Power</t>
  </si>
  <si>
    <t xml:space="preserve">A Go Go</t>
  </si>
  <si>
    <t xml:space="preserve">2020-10-07</t>
  </si>
  <si>
    <t xml:space="preserve">15:29:00</t>
  </si>
  <si>
    <t xml:space="preserve">Escortnamix</t>
  </si>
  <si>
    <t xml:space="preserve">Does He Know</t>
  </si>
  <si>
    <t xml:space="preserve">Zarafshan</t>
  </si>
  <si>
    <t xml:space="preserve">Zarrar</t>
  </si>
  <si>
    <t xml:space="preserve">Trumpet Man</t>
  </si>
  <si>
    <t xml:space="preserve">2020-10-08</t>
  </si>
  <si>
    <t xml:space="preserve">Blackfinch</t>
  </si>
  <si>
    <t xml:space="preserve">Ugo Gregory</t>
  </si>
  <si>
    <t xml:space="preserve">Sin E Shekells</t>
  </si>
  <si>
    <t xml:space="preserve">2020-10-09</t>
  </si>
  <si>
    <t xml:space="preserve">Logician</t>
  </si>
  <si>
    <t xml:space="preserve">Born In Borris</t>
  </si>
  <si>
    <t xml:space="preserve">Flic Ou Voyou</t>
  </si>
  <si>
    <t xml:space="preserve">Kartvelian</t>
  </si>
  <si>
    <t xml:space="preserve">2020-10-10</t>
  </si>
  <si>
    <t xml:space="preserve">Let Me Entertain U</t>
  </si>
  <si>
    <t xml:space="preserve">16:11:00</t>
  </si>
  <si>
    <t xml:space="preserve">Buckos Boy</t>
  </si>
  <si>
    <t xml:space="preserve">2020-10-11</t>
  </si>
  <si>
    <t xml:space="preserve">Stormy Flight</t>
  </si>
  <si>
    <t xml:space="preserve">Caribou</t>
  </si>
  <si>
    <t xml:space="preserve">Marks Bear</t>
  </si>
  <si>
    <t xml:space="preserve">Mt Leinster</t>
  </si>
  <si>
    <t xml:space="preserve">Onemorefortheroad</t>
  </si>
  <si>
    <t xml:space="preserve">2020-10-12</t>
  </si>
  <si>
    <t xml:space="preserve">Segla</t>
  </si>
  <si>
    <t xml:space="preserve">2020-10-13</t>
  </si>
  <si>
    <t xml:space="preserve">Perfect Myth</t>
  </si>
  <si>
    <t xml:space="preserve">Flying Visit</t>
  </si>
  <si>
    <t xml:space="preserve">Kailash</t>
  </si>
  <si>
    <t xml:space="preserve">Sixshooter</t>
  </si>
  <si>
    <t xml:space="preserve">One Over Par</t>
  </si>
  <si>
    <t xml:space="preserve">2020-10-14</t>
  </si>
  <si>
    <t xml:space="preserve">Fantasy Master</t>
  </si>
  <si>
    <t xml:space="preserve">2020-10-15</t>
  </si>
  <si>
    <t xml:space="preserve">13:52:00</t>
  </si>
  <si>
    <t xml:space="preserve">Loughan</t>
  </si>
  <si>
    <t xml:space="preserve">First Lott</t>
  </si>
  <si>
    <t xml:space="preserve">The Circus</t>
  </si>
  <si>
    <t xml:space="preserve">2020-10-16</t>
  </si>
  <si>
    <t xml:space="preserve">Zahee</t>
  </si>
  <si>
    <t xml:space="preserve">2020-10-17</t>
  </si>
  <si>
    <t xml:space="preserve">Fairyhill Run</t>
  </si>
  <si>
    <t xml:space="preserve">Ontario</t>
  </si>
  <si>
    <t xml:space="preserve">2020-10-18</t>
  </si>
  <si>
    <t xml:space="preserve">Semenya</t>
  </si>
  <si>
    <t xml:space="preserve">14:07:00</t>
  </si>
  <si>
    <t xml:space="preserve">Streets Of Doyen</t>
  </si>
  <si>
    <t xml:space="preserve">Democratic Oath</t>
  </si>
  <si>
    <t xml:space="preserve">2020-10-19</t>
  </si>
  <si>
    <t xml:space="preserve">Forbidden Secret</t>
  </si>
  <si>
    <t xml:space="preserve">Pivoting</t>
  </si>
  <si>
    <t xml:space="preserve">Pisgah Pike</t>
  </si>
  <si>
    <t xml:space="preserve">Country Charm</t>
  </si>
  <si>
    <t xml:space="preserve">2020-10-20</t>
  </si>
  <si>
    <t xml:space="preserve">To Fly Free</t>
  </si>
  <si>
    <t xml:space="preserve">Peaked Too Soon</t>
  </si>
  <si>
    <t xml:space="preserve">2020-10-21</t>
  </si>
  <si>
    <t xml:space="preserve">Royal Touch</t>
  </si>
  <si>
    <t xml:space="preserve">Ucanaver</t>
  </si>
  <si>
    <t xml:space="preserve">Princess Ruby</t>
  </si>
  <si>
    <t xml:space="preserve">2020-10-22</t>
  </si>
  <si>
    <t xml:space="preserve">Ohanrahan Bridge</t>
  </si>
  <si>
    <t xml:space="preserve">13:08:00</t>
  </si>
  <si>
    <t xml:space="preserve">Castle Robin</t>
  </si>
  <si>
    <t xml:space="preserve">Mickey The Steel</t>
  </si>
  <si>
    <t xml:space="preserve">Wynn House</t>
  </si>
  <si>
    <t xml:space="preserve">Grannys Secret</t>
  </si>
  <si>
    <t xml:space="preserve">Monsieur Darque</t>
  </si>
  <si>
    <t xml:space="preserve">2020-10-24</t>
  </si>
  <si>
    <t xml:space="preserve">14:12:00</t>
  </si>
  <si>
    <t xml:space="preserve">Dedanann</t>
  </si>
  <si>
    <t xml:space="preserve">Rippon Lodge</t>
  </si>
  <si>
    <t xml:space="preserve">Thrill Seeker</t>
  </si>
  <si>
    <t xml:space="preserve">2020-10-25</t>
  </si>
  <si>
    <t xml:space="preserve">15:27:00</t>
  </si>
  <si>
    <t xml:space="preserve">Fubar</t>
  </si>
  <si>
    <t xml:space="preserve">16:02:00</t>
  </si>
  <si>
    <t xml:space="preserve">Namib Dancer</t>
  </si>
  <si>
    <t xml:space="preserve">Hidden Harmony</t>
  </si>
  <si>
    <t xml:space="preserve">Mighty Meggsie</t>
  </si>
  <si>
    <t xml:space="preserve">2020-10-26</t>
  </si>
  <si>
    <t xml:space="preserve">Curlew Hill</t>
  </si>
  <si>
    <t xml:space="preserve">French Fusion</t>
  </si>
  <si>
    <t xml:space="preserve">2020-10-27</t>
  </si>
  <si>
    <t xml:space="preserve">2020-10-28</t>
  </si>
  <si>
    <t xml:space="preserve">Scherzando</t>
  </si>
  <si>
    <t xml:space="preserve">Dark Magic</t>
  </si>
  <si>
    <t xml:space="preserve">Miss Cunning</t>
  </si>
  <si>
    <t xml:space="preserve">2020-10-29</t>
  </si>
  <si>
    <t xml:space="preserve">Shedding</t>
  </si>
  <si>
    <t xml:space="preserve">Villeurbanne</t>
  </si>
  <si>
    <t xml:space="preserve">16:28:00</t>
  </si>
  <si>
    <t xml:space="preserve">Fanfan La Colmine</t>
  </si>
  <si>
    <t xml:space="preserve">Barbaroma</t>
  </si>
  <si>
    <t xml:space="preserve">Tatsthewaytodoit</t>
  </si>
  <si>
    <t xml:space="preserve">2020-10-30</t>
  </si>
  <si>
    <t xml:space="preserve">Anjalawi</t>
  </si>
  <si>
    <t xml:space="preserve">Queens Carriage</t>
  </si>
  <si>
    <t xml:space="preserve">Ballinlough Gale</t>
  </si>
  <si>
    <t xml:space="preserve">Bluebeards Castle</t>
  </si>
  <si>
    <t xml:space="preserve">2020-10-31</t>
  </si>
  <si>
    <t xml:space="preserve">14:32:00</t>
  </si>
  <si>
    <t xml:space="preserve">Striking A Pose</t>
  </si>
  <si>
    <t xml:space="preserve">Galahad Threepwood</t>
  </si>
  <si>
    <t xml:space="preserve">Captain Haddock</t>
  </si>
  <si>
    <t xml:space="preserve">2020-11-01</t>
  </si>
  <si>
    <t xml:space="preserve">13:18:00</t>
  </si>
  <si>
    <t xml:space="preserve">15:53:00</t>
  </si>
  <si>
    <t xml:space="preserve">Dreal Deal</t>
  </si>
  <si>
    <t xml:space="preserve">2020-11-02</t>
  </si>
  <si>
    <t xml:space="preserve">Benson</t>
  </si>
  <si>
    <t xml:space="preserve">Jaariyah</t>
  </si>
  <si>
    <t xml:space="preserve">Kauto The King</t>
  </si>
  <si>
    <t xml:space="preserve">Aratus</t>
  </si>
  <si>
    <t xml:space="preserve">Joe Kidd</t>
  </si>
  <si>
    <t xml:space="preserve">Big G</t>
  </si>
  <si>
    <t xml:space="preserve">2020-11-03</t>
  </si>
  <si>
    <t xml:space="preserve">13:33:00</t>
  </si>
  <si>
    <t xml:space="preserve">Princess Siyouni</t>
  </si>
  <si>
    <t xml:space="preserve">Sideshift</t>
  </si>
  <si>
    <t xml:space="preserve">Bigz Belief</t>
  </si>
  <si>
    <t xml:space="preserve">Enrilo</t>
  </si>
  <si>
    <t xml:space="preserve">Present Value</t>
  </si>
  <si>
    <t xml:space="preserve">16:07:00</t>
  </si>
  <si>
    <t xml:space="preserve">Toro Dorado</t>
  </si>
  <si>
    <t xml:space="preserve">2020-11-05</t>
  </si>
  <si>
    <t xml:space="preserve">Wirko</t>
  </si>
  <si>
    <t xml:space="preserve">State Of Bliss</t>
  </si>
  <si>
    <t xml:space="preserve">2020-11-07</t>
  </si>
  <si>
    <t xml:space="preserve">Wilde About Oscar</t>
  </si>
  <si>
    <t xml:space="preserve">Buster Thomas</t>
  </si>
  <si>
    <t xml:space="preserve">2020-11-08</t>
  </si>
  <si>
    <t xml:space="preserve">13:07:00</t>
  </si>
  <si>
    <t xml:space="preserve">Shakem Uparry</t>
  </si>
  <si>
    <t xml:space="preserve">Mont Segur</t>
  </si>
  <si>
    <t xml:space="preserve">2020-11-09</t>
  </si>
  <si>
    <t xml:space="preserve">Tremwedge</t>
  </si>
  <si>
    <t xml:space="preserve">Vegas Blue</t>
  </si>
  <si>
    <t xml:space="preserve">Switch Hitter</t>
  </si>
  <si>
    <t xml:space="preserve">Esprit Du Large</t>
  </si>
  <si>
    <t xml:space="preserve">Whoshotthesheriff</t>
  </si>
  <si>
    <t xml:space="preserve">Grumpy Mcgrumpface</t>
  </si>
  <si>
    <t xml:space="preserve">Sunset Nova</t>
  </si>
  <si>
    <t xml:space="preserve">2020-11-11</t>
  </si>
  <si>
    <t xml:space="preserve">Irish Poseidon</t>
  </si>
  <si>
    <t xml:space="preserve">Legends Ryde</t>
  </si>
  <si>
    <t xml:space="preserve">Kilmington Rose</t>
  </si>
  <si>
    <t xml:space="preserve">2020-11-12</t>
  </si>
  <si>
    <t xml:space="preserve">Check My Pulse</t>
  </si>
  <si>
    <t xml:space="preserve">Capla Knight</t>
  </si>
  <si>
    <t xml:space="preserve">Cuban Cigar</t>
  </si>
  <si>
    <t xml:space="preserve">Absolute Scenes</t>
  </si>
  <si>
    <t xml:space="preserve">Hagia Sophia</t>
  </si>
  <si>
    <t xml:space="preserve">2020-11-13</t>
  </si>
  <si>
    <t xml:space="preserve">The Bull Mccabe</t>
  </si>
  <si>
    <t xml:space="preserve">2020-11-14</t>
  </si>
  <si>
    <t xml:space="preserve">12:03:00</t>
  </si>
  <si>
    <t xml:space="preserve">Jetaway Joey</t>
  </si>
  <si>
    <t xml:space="preserve">Duffle Coat</t>
  </si>
  <si>
    <t xml:space="preserve">13:32:00</t>
  </si>
  <si>
    <t xml:space="preserve">Across The Line</t>
  </si>
  <si>
    <t xml:space="preserve">Press Your Luck</t>
  </si>
  <si>
    <t xml:space="preserve">Fusil Raffles</t>
  </si>
  <si>
    <t xml:space="preserve">2020-11-15</t>
  </si>
  <si>
    <t xml:space="preserve">Doing Fine</t>
  </si>
  <si>
    <t xml:space="preserve">2020-11-16</t>
  </si>
  <si>
    <t xml:space="preserve">Soldiers Hill</t>
  </si>
  <si>
    <t xml:space="preserve">Charmed</t>
  </si>
  <si>
    <t xml:space="preserve">Pearl Beach</t>
  </si>
  <si>
    <t xml:space="preserve">2020-11-17</t>
  </si>
  <si>
    <t xml:space="preserve">Champagne Terri</t>
  </si>
  <si>
    <t xml:space="preserve">Miss Nay Never</t>
  </si>
  <si>
    <t xml:space="preserve">2020-11-18</t>
  </si>
  <si>
    <t xml:space="preserve">Blazing Port</t>
  </si>
  <si>
    <t xml:space="preserve">Mighty Thunder</t>
  </si>
  <si>
    <t xml:space="preserve">Brokers Tip</t>
  </si>
  <si>
    <t xml:space="preserve">Mass Gathering</t>
  </si>
  <si>
    <t xml:space="preserve">2020-11-19</t>
  </si>
  <si>
    <t xml:space="preserve">Electron Bleu</t>
  </si>
  <si>
    <t xml:space="preserve">Paris Dixie</t>
  </si>
  <si>
    <t xml:space="preserve">Captain Biggles</t>
  </si>
  <si>
    <t xml:space="preserve">Teona</t>
  </si>
  <si>
    <t xml:space="preserve">15:33:00</t>
  </si>
  <si>
    <t xml:space="preserve">Luttrell Lad</t>
  </si>
  <si>
    <t xml:space="preserve">Translink</t>
  </si>
  <si>
    <t xml:space="preserve">Dazzling Rock</t>
  </si>
  <si>
    <t xml:space="preserve">2020-11-20</t>
  </si>
  <si>
    <t xml:space="preserve">Metier</t>
  </si>
  <si>
    <t xml:space="preserve">Enzo Dairy</t>
  </si>
  <si>
    <t xml:space="preserve">Happaugue</t>
  </si>
  <si>
    <t xml:space="preserve">2020-11-21</t>
  </si>
  <si>
    <t xml:space="preserve">Rock The House</t>
  </si>
  <si>
    <t xml:space="preserve">Elektronic</t>
  </si>
  <si>
    <t xml:space="preserve">2020-11-22</t>
  </si>
  <si>
    <t xml:space="preserve">Ravenhill</t>
  </si>
  <si>
    <t xml:space="preserve">2020-11-23</t>
  </si>
  <si>
    <t xml:space="preserve">Swift Wing</t>
  </si>
  <si>
    <t xml:space="preserve">2020-11-24</t>
  </si>
  <si>
    <t xml:space="preserve">15:37:00</t>
  </si>
  <si>
    <t xml:space="preserve">Artistic Language</t>
  </si>
  <si>
    <t xml:space="preserve">Faadiyah</t>
  </si>
  <si>
    <t xml:space="preserve">2020-11-25</t>
  </si>
  <si>
    <t xml:space="preserve">Newyorkstateofmind</t>
  </si>
  <si>
    <t xml:space="preserve">Russian Service</t>
  </si>
  <si>
    <t xml:space="preserve">Young Buck</t>
  </si>
  <si>
    <t xml:space="preserve">Black Box</t>
  </si>
  <si>
    <t xml:space="preserve">Perfect Sunset</t>
  </si>
  <si>
    <t xml:space="preserve">Jaafel</t>
  </si>
  <si>
    <t xml:space="preserve">2020-11-26</t>
  </si>
  <si>
    <t xml:space="preserve">12:41:00</t>
  </si>
  <si>
    <t xml:space="preserve">Runswick Bay</t>
  </si>
  <si>
    <t xml:space="preserve">Dorking Lad</t>
  </si>
  <si>
    <t xml:space="preserve">Spanish Jump</t>
  </si>
  <si>
    <t xml:space="preserve">14:11:00</t>
  </si>
  <si>
    <t xml:space="preserve">2020-11-27</t>
  </si>
  <si>
    <t xml:space="preserve">Freedom And Wheat</t>
  </si>
  <si>
    <t xml:space="preserve">2020-11-28</t>
  </si>
  <si>
    <t xml:space="preserve">Presenting Meghan</t>
  </si>
  <si>
    <t xml:space="preserve">Didonato</t>
  </si>
  <si>
    <t xml:space="preserve">Took The Lot</t>
  </si>
  <si>
    <t xml:space="preserve">15:28:00</t>
  </si>
  <si>
    <t xml:space="preserve">Arthurs Seat</t>
  </si>
  <si>
    <t xml:space="preserve">2020-11-29</t>
  </si>
  <si>
    <t xml:space="preserve">12:38:00</t>
  </si>
  <si>
    <t xml:space="preserve">Bear Ghylls</t>
  </si>
  <si>
    <t xml:space="preserve">14:58:00</t>
  </si>
  <si>
    <t xml:space="preserve">Fil Dariane</t>
  </si>
  <si>
    <t xml:space="preserve">2020-12-01</t>
  </si>
  <si>
    <t xml:space="preserve">15:02:00</t>
  </si>
  <si>
    <t xml:space="preserve">Barbados Bucks</t>
  </si>
  <si>
    <t xml:space="preserve">2020-12-02</t>
  </si>
  <si>
    <t xml:space="preserve">Falberto</t>
  </si>
  <si>
    <t xml:space="preserve">Booley Beach</t>
  </si>
  <si>
    <t xml:space="preserve">Jaunty Freyja</t>
  </si>
  <si>
    <t xml:space="preserve">Purple Poppy</t>
  </si>
  <si>
    <t xml:space="preserve">2020-12-03</t>
  </si>
  <si>
    <t xml:space="preserve">I Like To Move It</t>
  </si>
  <si>
    <t xml:space="preserve">2020-12-04</t>
  </si>
  <si>
    <t xml:space="preserve">The Brass Man</t>
  </si>
  <si>
    <t xml:space="preserve">Not What It Seems</t>
  </si>
  <si>
    <t xml:space="preserve">Spilt Passion</t>
  </si>
  <si>
    <t xml:space="preserve">Lay It Out</t>
  </si>
  <si>
    <t xml:space="preserve">Queenship</t>
  </si>
  <si>
    <t xml:space="preserve">Kushkame</t>
  </si>
  <si>
    <t xml:space="preserve">2020-12-05</t>
  </si>
  <si>
    <t xml:space="preserve">The Worthy Brat</t>
  </si>
  <si>
    <t xml:space="preserve">2020-12-06</t>
  </si>
  <si>
    <t xml:space="preserve">12:52:00</t>
  </si>
  <si>
    <t xml:space="preserve">Atlantic Fairy</t>
  </si>
  <si>
    <t xml:space="preserve">Darrens Hope</t>
  </si>
  <si>
    <t xml:space="preserve">2020-12-08</t>
  </si>
  <si>
    <t xml:space="preserve">Hamundarson</t>
  </si>
  <si>
    <t xml:space="preserve">14:38:00</t>
  </si>
  <si>
    <t xml:space="preserve">Little River Bay</t>
  </si>
  <si>
    <t xml:space="preserve">Sea La Rosa</t>
  </si>
  <si>
    <t xml:space="preserve">Loving Dream</t>
  </si>
  <si>
    <t xml:space="preserve">Carrothers</t>
  </si>
  <si>
    <t xml:space="preserve">Spring Romance</t>
  </si>
  <si>
    <t xml:space="preserve">2020-12-10</t>
  </si>
  <si>
    <t xml:space="preserve">12:37:00</t>
  </si>
  <si>
    <t xml:space="preserve">Atholl Street</t>
  </si>
  <si>
    <t xml:space="preserve">2020-12-11</t>
  </si>
  <si>
    <t xml:space="preserve">Captain Kangaroo</t>
  </si>
  <si>
    <t xml:space="preserve">Hes A Hardy Bloke</t>
  </si>
  <si>
    <t xml:space="preserve">Oh Say</t>
  </si>
  <si>
    <t xml:space="preserve">2020-12-12</t>
  </si>
  <si>
    <t xml:space="preserve">Torygraph</t>
  </si>
  <si>
    <t xml:space="preserve">2020-12-13</t>
  </si>
  <si>
    <t xml:space="preserve">Vanitas</t>
  </si>
  <si>
    <t xml:space="preserve">2020-12-14</t>
  </si>
  <si>
    <t xml:space="preserve">Annual Invictus</t>
  </si>
  <si>
    <t xml:space="preserve">2020-12-15</t>
  </si>
  <si>
    <t xml:space="preserve">African Dance</t>
  </si>
  <si>
    <t xml:space="preserve">2020-12-16</t>
  </si>
  <si>
    <t xml:space="preserve">Kakamora</t>
  </si>
  <si>
    <t xml:space="preserve">Misty Whisky</t>
  </si>
  <si>
    <t xml:space="preserve">Dha Leath</t>
  </si>
  <si>
    <t xml:space="preserve">Mostawaa</t>
  </si>
  <si>
    <t xml:space="preserve">2020-12-17</t>
  </si>
  <si>
    <t xml:space="preserve">Pure Bliss</t>
  </si>
  <si>
    <t xml:space="preserve">Tomorrowland</t>
  </si>
  <si>
    <t xml:space="preserve">Spirit Level</t>
  </si>
  <si>
    <t xml:space="preserve">2020-12-18</t>
  </si>
  <si>
    <t xml:space="preserve">Letsbeclearaboutit</t>
  </si>
  <si>
    <t xml:space="preserve">Ever Present</t>
  </si>
  <si>
    <t xml:space="preserve">Wonderwall</t>
  </si>
  <si>
    <t xml:space="preserve">Wonder Elzaam</t>
  </si>
  <si>
    <t xml:space="preserve">2020-12-19</t>
  </si>
  <si>
    <t xml:space="preserve">Raynas World</t>
  </si>
  <si>
    <t xml:space="preserve">Hear Me Out</t>
  </si>
  <si>
    <t xml:space="preserve">Tele Red</t>
  </si>
  <si>
    <t xml:space="preserve">2020-12-20</t>
  </si>
  <si>
    <t xml:space="preserve">Dabirstar</t>
  </si>
  <si>
    <t xml:space="preserve">2020-12-22</t>
  </si>
  <si>
    <t xml:space="preserve">Paddys Motorbike</t>
  </si>
  <si>
    <t xml:space="preserve">Land Of Winter</t>
  </si>
  <si>
    <t xml:space="preserve">Poldark Cross</t>
  </si>
  <si>
    <t xml:space="preserve">Alaphilippe</t>
  </si>
  <si>
    <t xml:space="preserve">Falcone De Bersy</t>
  </si>
  <si>
    <t xml:space="preserve">2020-12-26</t>
  </si>
  <si>
    <t xml:space="preserve">Global Harmony</t>
  </si>
  <si>
    <t xml:space="preserve">Kandoo Kid</t>
  </si>
  <si>
    <t xml:space="preserve">2020-12-27</t>
  </si>
  <si>
    <t xml:space="preserve">Her Indoors</t>
  </si>
  <si>
    <t xml:space="preserve">2020-12-29</t>
  </si>
  <si>
    <t xml:space="preserve">Little Downs</t>
  </si>
  <si>
    <t xml:space="preserve">2020-12-30</t>
  </si>
  <si>
    <t xml:space="preserve">Volkovka</t>
  </si>
  <si>
    <t xml:space="preserve">Iron Heart</t>
  </si>
  <si>
    <t xml:space="preserve">Meet And Greet</t>
  </si>
  <si>
    <t xml:space="preserve">2020-12-31</t>
  </si>
  <si>
    <t xml:space="preserve">Bourbon Beauty</t>
  </si>
  <si>
    <t xml:space="preserve">2021-01-01</t>
  </si>
  <si>
    <t xml:space="preserve">14:37:00</t>
  </si>
  <si>
    <t xml:space="preserve">Acapella Bourgeois</t>
  </si>
  <si>
    <t xml:space="preserve">Brahma Bull</t>
  </si>
  <si>
    <t xml:space="preserve">2021-01-02</t>
  </si>
  <si>
    <t xml:space="preserve">Hudson De Grugy</t>
  </si>
  <si>
    <t xml:space="preserve">Blue Hero</t>
  </si>
  <si>
    <t xml:space="preserve">2021-01-03</t>
  </si>
  <si>
    <t xml:space="preserve">12:27:00</t>
  </si>
  <si>
    <t xml:space="preserve">Bareback Jack</t>
  </si>
  <si>
    <t xml:space="preserve">Crassus</t>
  </si>
  <si>
    <t xml:space="preserve">2021-01-05</t>
  </si>
  <si>
    <t xml:space="preserve">La Tihaty</t>
  </si>
  <si>
    <t xml:space="preserve">Blue Moonrise</t>
  </si>
  <si>
    <t xml:space="preserve">Global Response</t>
  </si>
  <si>
    <t xml:space="preserve">2021-01-07</t>
  </si>
  <si>
    <t xml:space="preserve">Perfect Swiss</t>
  </si>
  <si>
    <t xml:space="preserve">Swinging Eddie</t>
  </si>
  <si>
    <t xml:space="preserve">2021-01-08</t>
  </si>
  <si>
    <t xml:space="preserve">Becky The Boo</t>
  </si>
  <si>
    <t xml:space="preserve">Phil Healy</t>
  </si>
  <si>
    <t xml:space="preserve">Gormanston</t>
  </si>
  <si>
    <t xml:space="preserve">Blackstone Cliff</t>
  </si>
  <si>
    <t xml:space="preserve">2021-01-09</t>
  </si>
  <si>
    <t xml:space="preserve">Egotistic</t>
  </si>
  <si>
    <t xml:space="preserve">2021-01-13</t>
  </si>
  <si>
    <t xml:space="preserve">2021-01-14</t>
  </si>
  <si>
    <t xml:space="preserve">Shecandoo</t>
  </si>
  <si>
    <t xml:space="preserve">Morlaix</t>
  </si>
  <si>
    <t xml:space="preserve">2021-01-16</t>
  </si>
  <si>
    <t xml:space="preserve">Good Soul</t>
  </si>
  <si>
    <t xml:space="preserve">2021-01-18</t>
  </si>
  <si>
    <t xml:space="preserve">Rose Ohara</t>
  </si>
  <si>
    <t xml:space="preserve">2021-01-19</t>
  </si>
  <si>
    <t xml:space="preserve">2021-01-20</t>
  </si>
  <si>
    <t xml:space="preserve">Dances With Stars</t>
  </si>
  <si>
    <t xml:space="preserve">Duck And Vanish</t>
  </si>
  <si>
    <t xml:space="preserve">Andalaska Bear</t>
  </si>
  <si>
    <t xml:space="preserve">2021-01-21</t>
  </si>
  <si>
    <t xml:space="preserve">Midnight Centurion</t>
  </si>
  <si>
    <t xml:space="preserve">Knickerbockerglory</t>
  </si>
  <si>
    <t xml:space="preserve">2021-01-22</t>
  </si>
  <si>
    <t xml:space="preserve">Moonlight Beam</t>
  </si>
  <si>
    <t xml:space="preserve">Day Trader</t>
  </si>
  <si>
    <t xml:space="preserve">Visualisation</t>
  </si>
  <si>
    <t xml:space="preserve">2021-01-23</t>
  </si>
  <si>
    <t xml:space="preserve">2021-02-11</t>
  </si>
  <si>
    <t xml:space="preserve">Ballybough Mary</t>
  </si>
  <si>
    <t xml:space="preserve">Dr Sanderson</t>
  </si>
  <si>
    <t xml:space="preserve">2021-02-12</t>
  </si>
  <si>
    <t xml:space="preserve">Mansfield</t>
  </si>
  <si>
    <t xml:space="preserve">2021-02-13</t>
  </si>
  <si>
    <t xml:space="preserve">Tataboq</t>
  </si>
  <si>
    <t xml:space="preserve">2021-02-14</t>
  </si>
  <si>
    <t xml:space="preserve">Karl Philippe</t>
  </si>
  <si>
    <t xml:space="preserve">2021-02-15</t>
  </si>
  <si>
    <t xml:space="preserve">Sherborne</t>
  </si>
  <si>
    <t xml:space="preserve">2021-02-16</t>
  </si>
  <si>
    <t xml:space="preserve">Castle Rushen</t>
  </si>
  <si>
    <t xml:space="preserve">Pay The Piper</t>
  </si>
  <si>
    <t xml:space="preserve">Wild Polly</t>
  </si>
  <si>
    <t xml:space="preserve">Hudson Yard</t>
  </si>
  <si>
    <t xml:space="preserve">Miss Bella Brand</t>
  </si>
  <si>
    <t xml:space="preserve">Elvic</t>
  </si>
  <si>
    <t xml:space="preserve">King Of The South</t>
  </si>
  <si>
    <t xml:space="preserve">2021-02-17</t>
  </si>
  <si>
    <t xml:space="preserve">Hartnoll Hero</t>
  </si>
  <si>
    <t xml:space="preserve">2021-02-18</t>
  </si>
  <si>
    <t xml:space="preserve">13:38:00</t>
  </si>
  <si>
    <t xml:space="preserve">Beauport</t>
  </si>
  <si>
    <t xml:space="preserve">Golden Boy Grey</t>
  </si>
  <si>
    <t xml:space="preserve">2021-02-19</t>
  </si>
  <si>
    <t xml:space="preserve">Majestic Tejaan</t>
  </si>
  <si>
    <t xml:space="preserve">Rohaan</t>
  </si>
  <si>
    <t xml:space="preserve">Hala Joud</t>
  </si>
  <si>
    <t xml:space="preserve">2021-02-20</t>
  </si>
  <si>
    <t xml:space="preserve">Pozo Emery</t>
  </si>
  <si>
    <t xml:space="preserve">Hell Red</t>
  </si>
  <si>
    <t xml:space="preserve">Blumen Glory</t>
  </si>
  <si>
    <t xml:space="preserve">2021-02-22</t>
  </si>
  <si>
    <t xml:space="preserve">Ulverston</t>
  </si>
  <si>
    <t xml:space="preserve">Theme Tune</t>
  </si>
  <si>
    <t xml:space="preserve">Norwigi</t>
  </si>
  <si>
    <t xml:space="preserve">Papas Girl</t>
  </si>
  <si>
    <t xml:space="preserve">Brazen Bow</t>
  </si>
  <si>
    <t xml:space="preserve">Futuristic</t>
  </si>
  <si>
    <t xml:space="preserve">2021-02-23</t>
  </si>
  <si>
    <t xml:space="preserve">Haute Estime</t>
  </si>
  <si>
    <t xml:space="preserve">Kind Review</t>
  </si>
  <si>
    <t xml:space="preserve">2021-02-25</t>
  </si>
  <si>
    <t xml:space="preserve">Hamilton Dici</t>
  </si>
  <si>
    <t xml:space="preserve">2021-02-26</t>
  </si>
  <si>
    <t xml:space="preserve">Windswept Girl</t>
  </si>
  <si>
    <t xml:space="preserve">Flyin Solo</t>
  </si>
  <si>
    <t xml:space="preserve">2021-02-27</t>
  </si>
  <si>
    <t xml:space="preserve">Desert Marathon</t>
  </si>
  <si>
    <t xml:space="preserve">Epic Express</t>
  </si>
  <si>
    <t xml:space="preserve">2021-02-28</t>
  </si>
  <si>
    <t xml:space="preserve">Sametegal</t>
  </si>
  <si>
    <t xml:space="preserve">2021-03-01</t>
  </si>
  <si>
    <t xml:space="preserve">Mahons Glory</t>
  </si>
  <si>
    <t xml:space="preserve">Presenting Lad</t>
  </si>
  <si>
    <t xml:space="preserve">2021-03-03</t>
  </si>
  <si>
    <t xml:space="preserve">Mocacreme Has</t>
  </si>
  <si>
    <t xml:space="preserve">Drumlee Watar</t>
  </si>
  <si>
    <t xml:space="preserve">Balko Saint</t>
  </si>
  <si>
    <t xml:space="preserve">Robins Dream</t>
  </si>
  <si>
    <t xml:space="preserve">2021-03-05</t>
  </si>
  <si>
    <t xml:space="preserve">Herbiers</t>
  </si>
  <si>
    <t xml:space="preserve">See The Eagle Fly</t>
  </si>
  <si>
    <t xml:space="preserve">Cascova</t>
  </si>
  <si>
    <t xml:space="preserve">Mondora</t>
  </si>
  <si>
    <t xml:space="preserve">Construct</t>
  </si>
  <si>
    <t xml:space="preserve">2021-03-06</t>
  </si>
  <si>
    <t xml:space="preserve">Datsalrightgino</t>
  </si>
  <si>
    <t xml:space="preserve">2021-03-07</t>
  </si>
  <si>
    <t xml:space="preserve">Corrany</t>
  </si>
  <si>
    <t xml:space="preserve">Old Rascals</t>
  </si>
  <si>
    <t xml:space="preserve">Galactic Power</t>
  </si>
  <si>
    <t xml:space="preserve">Quid Pro Quo</t>
  </si>
  <si>
    <t xml:space="preserve">2021-03-08</t>
  </si>
  <si>
    <t xml:space="preserve">Rockstar Ronnie</t>
  </si>
  <si>
    <t xml:space="preserve">Rock On Barney</t>
  </si>
  <si>
    <t xml:space="preserve">Luckys Dream</t>
  </si>
  <si>
    <t xml:space="preserve">2021-03-09</t>
  </si>
  <si>
    <t xml:space="preserve">Valsheda</t>
  </si>
  <si>
    <t xml:space="preserve">Teescomponentslass</t>
  </si>
  <si>
    <t xml:space="preserve">2021-03-10</t>
  </si>
  <si>
    <t xml:space="preserve">Valleres</t>
  </si>
  <si>
    <t xml:space="preserve">Little Awkward</t>
  </si>
  <si>
    <t xml:space="preserve">Caribeno</t>
  </si>
  <si>
    <t xml:space="preserve">Dreamingandhoping</t>
  </si>
  <si>
    <t xml:space="preserve">Ballymoy</t>
  </si>
  <si>
    <t xml:space="preserve">Matthew Man</t>
  </si>
  <si>
    <t xml:space="preserve">Canada Kid</t>
  </si>
  <si>
    <t xml:space="preserve">Fangorn</t>
  </si>
  <si>
    <t xml:space="preserve">2021-03-11</t>
  </si>
  <si>
    <t xml:space="preserve">Mister Watson</t>
  </si>
  <si>
    <t xml:space="preserve">Royal Arcade</t>
  </si>
  <si>
    <t xml:space="preserve">2021-03-12</t>
  </si>
  <si>
    <t xml:space="preserve">Byford</t>
  </si>
  <si>
    <t xml:space="preserve">Gericault Roque</t>
  </si>
  <si>
    <t xml:space="preserve">Catherine Chroi</t>
  </si>
  <si>
    <t xml:space="preserve">Echo Point</t>
  </si>
  <si>
    <t xml:space="preserve">2021-03-13</t>
  </si>
  <si>
    <t xml:space="preserve">El Barra</t>
  </si>
  <si>
    <t xml:space="preserve">2021-03-14</t>
  </si>
  <si>
    <t xml:space="preserve">Calico</t>
  </si>
  <si>
    <t xml:space="preserve">Twominutes Turkish</t>
  </si>
  <si>
    <t xml:space="preserve">Scarlet And Dove</t>
  </si>
  <si>
    <t xml:space="preserve">Danegeld</t>
  </si>
  <si>
    <t xml:space="preserve">17:22:00</t>
  </si>
  <si>
    <t xml:space="preserve">Fame And Concrete</t>
  </si>
  <si>
    <t xml:space="preserve">Getastar</t>
  </si>
  <si>
    <t xml:space="preserve">Mucho Mas</t>
  </si>
  <si>
    <t xml:space="preserve">2021-03-15</t>
  </si>
  <si>
    <t xml:space="preserve">Casa Loupi</t>
  </si>
  <si>
    <t xml:space="preserve">Ballydoyle</t>
  </si>
  <si>
    <t xml:space="preserve">2021-03-16</t>
  </si>
  <si>
    <t xml:space="preserve">Sezina</t>
  </si>
  <si>
    <t xml:space="preserve">Marwari</t>
  </si>
  <si>
    <t xml:space="preserve">2021-03-17</t>
  </si>
  <si>
    <t xml:space="preserve">Solwara One</t>
  </si>
  <si>
    <t xml:space="preserve">2021-03-18</t>
  </si>
  <si>
    <t xml:space="preserve">Topofthecotswolds</t>
  </si>
  <si>
    <t xml:space="preserve">Jack Sharp</t>
  </si>
  <si>
    <t xml:space="preserve">2021-03-19</t>
  </si>
  <si>
    <t xml:space="preserve">Daafr</t>
  </si>
  <si>
    <t xml:space="preserve">Kinch</t>
  </si>
  <si>
    <t xml:space="preserve">2021-03-20</t>
  </si>
  <si>
    <t xml:space="preserve">Dreams Of Home</t>
  </si>
  <si>
    <t xml:space="preserve">Stormin Norman</t>
  </si>
  <si>
    <t xml:space="preserve">Krabat</t>
  </si>
  <si>
    <t xml:space="preserve">Jeremy Pass</t>
  </si>
  <si>
    <t xml:space="preserve">Felix Desjy</t>
  </si>
  <si>
    <t xml:space="preserve">Myth Buster</t>
  </si>
  <si>
    <t xml:space="preserve">2021-03-21</t>
  </si>
  <si>
    <t xml:space="preserve">El Jefe</t>
  </si>
  <si>
    <t xml:space="preserve">2021-03-22</t>
  </si>
  <si>
    <t xml:space="preserve">Word Has It</t>
  </si>
  <si>
    <t xml:space="preserve">2021-03-23</t>
  </si>
  <si>
    <t xml:space="preserve">Ballycallan Fame</t>
  </si>
  <si>
    <t xml:space="preserve">Midnight Mary</t>
  </si>
  <si>
    <t xml:space="preserve">Doddiethegreat</t>
  </si>
  <si>
    <t xml:space="preserve">2021-03-24</t>
  </si>
  <si>
    <t xml:space="preserve">Real Stone</t>
  </si>
  <si>
    <t xml:space="preserve">Doctor Ken</t>
  </si>
  <si>
    <t xml:space="preserve">2021-03-25</t>
  </si>
  <si>
    <t xml:space="preserve">Galice Macalo</t>
  </si>
  <si>
    <t xml:space="preserve">James Fort</t>
  </si>
  <si>
    <t xml:space="preserve">Getaway Luv</t>
  </si>
  <si>
    <t xml:space="preserve">2021-03-28</t>
  </si>
  <si>
    <t xml:space="preserve">Chatham Street Lad</t>
  </si>
  <si>
    <t xml:space="preserve">2021-03-29</t>
  </si>
  <si>
    <t xml:space="preserve">Furlough Me</t>
  </si>
  <si>
    <t xml:space="preserve">Crystal Moon</t>
  </si>
  <si>
    <t xml:space="preserve">Okhotsk</t>
  </si>
  <si>
    <t xml:space="preserve">2021-03-30</t>
  </si>
  <si>
    <t xml:space="preserve">Caid Du Berlais</t>
  </si>
  <si>
    <t xml:space="preserve">Bishops Road</t>
  </si>
  <si>
    <t xml:space="preserve">Guidedbythescience</t>
  </si>
  <si>
    <t xml:space="preserve">Dancing Doris</t>
  </si>
  <si>
    <t xml:space="preserve">2021-03-31</t>
  </si>
  <si>
    <t xml:space="preserve">Nothin To Ask</t>
  </si>
  <si>
    <t xml:space="preserve">Greatest Star</t>
  </si>
  <si>
    <t xml:space="preserve">Franco Daunou</t>
  </si>
  <si>
    <t xml:space="preserve">Salvino</t>
  </si>
  <si>
    <t xml:space="preserve">No Nay Bella</t>
  </si>
  <si>
    <t xml:space="preserve">2021-04-04</t>
  </si>
  <si>
    <t xml:space="preserve">Sauce Of Life</t>
  </si>
  <si>
    <t xml:space="preserve">Divas Mix</t>
  </si>
  <si>
    <t xml:space="preserve">2021-04-05</t>
  </si>
  <si>
    <t xml:space="preserve">Brewers Project</t>
  </si>
  <si>
    <t xml:space="preserve">Dothraki Prince</t>
  </si>
  <si>
    <t xml:space="preserve">Hit The Rocks</t>
  </si>
  <si>
    <t xml:space="preserve">2021-04-06</t>
  </si>
  <si>
    <t xml:space="preserve">Storm Home</t>
  </si>
  <si>
    <t xml:space="preserve">Wonderful World</t>
  </si>
  <si>
    <t xml:space="preserve">Trawlerman</t>
  </si>
  <si>
    <t xml:space="preserve">Musahaba</t>
  </si>
  <si>
    <t xml:space="preserve">Chameron</t>
  </si>
  <si>
    <t xml:space="preserve">2021-04-07</t>
  </si>
  <si>
    <t xml:space="preserve">Starfighter</t>
  </si>
  <si>
    <t xml:space="preserve">2021-04-08</t>
  </si>
  <si>
    <t xml:space="preserve">Beyond Infinity</t>
  </si>
  <si>
    <t xml:space="preserve">Arctic Emperor</t>
  </si>
  <si>
    <t xml:space="preserve">2021-04-09</t>
  </si>
  <si>
    <t xml:space="preserve">Captain Mc</t>
  </si>
  <si>
    <t xml:space="preserve">Red Square</t>
  </si>
  <si>
    <t xml:space="preserve">2021-04-10</t>
  </si>
  <si>
    <t xml:space="preserve">Umneyaat</t>
  </si>
  <si>
    <t xml:space="preserve">Shishkin</t>
  </si>
  <si>
    <t xml:space="preserve">Pineapple Express</t>
  </si>
  <si>
    <t xml:space="preserve">Adelita</t>
  </si>
  <si>
    <t xml:space="preserve">Lafan</t>
  </si>
  <si>
    <t xml:space="preserve">Don Alvaro</t>
  </si>
  <si>
    <t xml:space="preserve">2021-04-11</t>
  </si>
  <si>
    <t xml:space="preserve">Presentandcounting</t>
  </si>
  <si>
    <t xml:space="preserve">Shale</t>
  </si>
  <si>
    <t xml:space="preserve">2021-04-12</t>
  </si>
  <si>
    <t xml:space="preserve">Rukwa</t>
  </si>
  <si>
    <t xml:space="preserve">2021-04-13</t>
  </si>
  <si>
    <t xml:space="preserve">Carolus Magnus</t>
  </si>
  <si>
    <t xml:space="preserve">Lexington Knight</t>
  </si>
  <si>
    <t xml:space="preserve">Natural History</t>
  </si>
  <si>
    <t xml:space="preserve">Caddyhill</t>
  </si>
  <si>
    <t xml:space="preserve">Hahadi</t>
  </si>
  <si>
    <t xml:space="preserve">Malhoob</t>
  </si>
  <si>
    <t xml:space="preserve">Victorious Night</t>
  </si>
  <si>
    <t xml:space="preserve">2021-04-14</t>
  </si>
  <si>
    <t xml:space="preserve">Cycladic</t>
  </si>
  <si>
    <t xml:space="preserve">G For Gabrial</t>
  </si>
  <si>
    <t xml:space="preserve">Isola Rossa</t>
  </si>
  <si>
    <t xml:space="preserve">2021-04-15</t>
  </si>
  <si>
    <t xml:space="preserve">Oxted</t>
  </si>
  <si>
    <t xml:space="preserve">Skytree</t>
  </si>
  <si>
    <t xml:space="preserve">2021-04-16</t>
  </si>
  <si>
    <t xml:space="preserve">Sending Love</t>
  </si>
  <si>
    <t xml:space="preserve">Morfee</t>
  </si>
  <si>
    <t xml:space="preserve">2021-04-17</t>
  </si>
  <si>
    <t xml:space="preserve">Missing Matron</t>
  </si>
  <si>
    <t xml:space="preserve">2021-04-18</t>
  </si>
  <si>
    <t xml:space="preserve">Confirmation Bias</t>
  </si>
  <si>
    <t xml:space="preserve">Le Chiffre Dor</t>
  </si>
  <si>
    <t xml:space="preserve">Scanning</t>
  </si>
  <si>
    <t xml:space="preserve">2021-04-19</t>
  </si>
  <si>
    <t xml:space="preserve">Geromino</t>
  </si>
  <si>
    <t xml:space="preserve">Outrage</t>
  </si>
  <si>
    <t xml:space="preserve">Headshot</t>
  </si>
  <si>
    <t xml:space="preserve">Norvics Reflection</t>
  </si>
  <si>
    <t xml:space="preserve">Fly By Milan</t>
  </si>
  <si>
    <t xml:space="preserve">Grand Du Nord</t>
  </si>
  <si>
    <t xml:space="preserve">2021-04-20</t>
  </si>
  <si>
    <t xml:space="preserve">Ever So Much</t>
  </si>
  <si>
    <t xml:space="preserve">General Panic</t>
  </si>
  <si>
    <t xml:space="preserve">Ye Gud Thing</t>
  </si>
  <si>
    <t xml:space="preserve">Maker Of Kings</t>
  </si>
  <si>
    <t xml:space="preserve">2021-04-21</t>
  </si>
  <si>
    <t xml:space="preserve">Tinnahalla</t>
  </si>
  <si>
    <t xml:space="preserve">Scampi</t>
  </si>
  <si>
    <t xml:space="preserve">Tonyx</t>
  </si>
  <si>
    <t xml:space="preserve">Miss M</t>
  </si>
  <si>
    <t xml:space="preserve">Golden Lyric</t>
  </si>
  <si>
    <t xml:space="preserve">Belmont Avenue</t>
  </si>
  <si>
    <t xml:space="preserve">Stop On Red</t>
  </si>
  <si>
    <t xml:space="preserve">Port Lockroy</t>
  </si>
  <si>
    <t xml:space="preserve">Amhran Na Bhfiann</t>
  </si>
  <si>
    <t xml:space="preserve">2021-04-22</t>
  </si>
  <si>
    <t xml:space="preserve">Lady Ayresome</t>
  </si>
  <si>
    <t xml:space="preserve">No Risk Des Flos</t>
  </si>
  <si>
    <t xml:space="preserve">Fabrique En France</t>
  </si>
  <si>
    <t xml:space="preserve">2021-04-23</t>
  </si>
  <si>
    <t xml:space="preserve">Palace Pier</t>
  </si>
  <si>
    <t xml:space="preserve">Khuzaam</t>
  </si>
  <si>
    <t xml:space="preserve">The Greek</t>
  </si>
  <si>
    <t xml:space="preserve">Frankincense</t>
  </si>
  <si>
    <t xml:space="preserve">2021-04-24</t>
  </si>
  <si>
    <t xml:space="preserve">Cometh The Man</t>
  </si>
  <si>
    <t xml:space="preserve">Leisurewear</t>
  </si>
  <si>
    <t xml:space="preserve">Skyrunner</t>
  </si>
  <si>
    <t xml:space="preserve">2021-04-26</t>
  </si>
  <si>
    <t xml:space="preserve">Sahara Spear</t>
  </si>
  <si>
    <t xml:space="preserve">2021-04-30</t>
  </si>
  <si>
    <t xml:space="preserve">Keskonrisk</t>
  </si>
  <si>
    <t xml:space="preserve">2021-05-01</t>
  </si>
  <si>
    <t xml:space="preserve">Nobby</t>
  </si>
  <si>
    <t xml:space="preserve">Jante Law</t>
  </si>
  <si>
    <t xml:space="preserve">2021-05-02</t>
  </si>
  <si>
    <t xml:space="preserve">Out In Yorkshire</t>
  </si>
  <si>
    <t xml:space="preserve">Gustav Holst</t>
  </si>
  <si>
    <t xml:space="preserve">Mellow Magic</t>
  </si>
  <si>
    <t xml:space="preserve">Estad</t>
  </si>
  <si>
    <t xml:space="preserve">Poets King</t>
  </si>
  <si>
    <t xml:space="preserve">2021-05-03</t>
  </si>
  <si>
    <t xml:space="preserve">13:46:00</t>
  </si>
  <si>
    <t xml:space="preserve">Alaskan Jewel</t>
  </si>
  <si>
    <t xml:space="preserve">Lies About Milan</t>
  </si>
  <si>
    <t xml:space="preserve">Magnanimous</t>
  </si>
  <si>
    <t xml:space="preserve">17:21:00</t>
  </si>
  <si>
    <t xml:space="preserve">Beat The Storm</t>
  </si>
  <si>
    <t xml:space="preserve">2021-05-04</t>
  </si>
  <si>
    <t xml:space="preserve">Miss Tara Moss</t>
  </si>
  <si>
    <t xml:space="preserve">No Ordinary Joe</t>
  </si>
  <si>
    <t xml:space="preserve">2021-05-05</t>
  </si>
  <si>
    <t xml:space="preserve">Credo</t>
  </si>
  <si>
    <t xml:space="preserve">2021-05-06</t>
  </si>
  <si>
    <t xml:space="preserve">Buttsbury Lady</t>
  </si>
  <si>
    <t xml:space="preserve">2021-05-07</t>
  </si>
  <si>
    <t xml:space="preserve">Mexican Boy</t>
  </si>
  <si>
    <t xml:space="preserve">Twilight Spinner</t>
  </si>
  <si>
    <t xml:space="preserve">2021-05-08</t>
  </si>
  <si>
    <t xml:space="preserve">Andreas Vesalius</t>
  </si>
  <si>
    <t xml:space="preserve">Erne River</t>
  </si>
  <si>
    <t xml:space="preserve">Opening Bid</t>
  </si>
  <si>
    <t xml:space="preserve">Betty Baloo</t>
  </si>
  <si>
    <t xml:space="preserve">2021-05-09</t>
  </si>
  <si>
    <t xml:space="preserve">Olympic Conqueror</t>
  </si>
  <si>
    <t xml:space="preserve">Buzz Light</t>
  </si>
  <si>
    <t xml:space="preserve">Mr Tambourine Man</t>
  </si>
  <si>
    <t xml:space="preserve">2021-05-10</t>
  </si>
  <si>
    <t xml:space="preserve">Dynamite Kentucky</t>
  </si>
  <si>
    <t xml:space="preserve">2021-05-11</t>
  </si>
  <si>
    <t xml:space="preserve">Belle Image</t>
  </si>
  <si>
    <t xml:space="preserve">2021-05-12</t>
  </si>
  <si>
    <t xml:space="preserve">Johnny B</t>
  </si>
  <si>
    <t xml:space="preserve">No Fixed Charges</t>
  </si>
  <si>
    <t xml:space="preserve">Raging</t>
  </si>
  <si>
    <t xml:space="preserve">Mr Curiosity</t>
  </si>
  <si>
    <t xml:space="preserve">Moktaffy</t>
  </si>
  <si>
    <t xml:space="preserve">Baron Zee</t>
  </si>
  <si>
    <t xml:space="preserve">2021-05-13</t>
  </si>
  <si>
    <t xml:space="preserve">Fissa</t>
  </si>
  <si>
    <t xml:space="preserve">God Help Us</t>
  </si>
  <si>
    <t xml:space="preserve">Law Of Gold</t>
  </si>
  <si>
    <t xml:space="preserve">Movin Time</t>
  </si>
  <si>
    <t xml:space="preserve">2021-05-15</t>
  </si>
  <si>
    <t xml:space="preserve">The Gatekeeper</t>
  </si>
  <si>
    <t xml:space="preserve">Sayyida</t>
  </si>
  <si>
    <t xml:space="preserve">Inishbiggle</t>
  </si>
  <si>
    <t xml:space="preserve">Ebro River</t>
  </si>
  <si>
    <t xml:space="preserve">2021-05-16</t>
  </si>
  <si>
    <t xml:space="preserve">Ginato</t>
  </si>
  <si>
    <t xml:space="preserve">Silver Surfer</t>
  </si>
  <si>
    <t xml:space="preserve">15:17:00</t>
  </si>
  <si>
    <t xml:space="preserve">Keepscalling</t>
  </si>
  <si>
    <t xml:space="preserve">2021-05-17</t>
  </si>
  <si>
    <t xml:space="preserve">Vindobala</t>
  </si>
  <si>
    <t xml:space="preserve">Zihaam</t>
  </si>
  <si>
    <t xml:space="preserve">2021-05-18</t>
  </si>
  <si>
    <t xml:space="preserve">Twilight Magic</t>
  </si>
  <si>
    <t xml:space="preserve">Shiroccan Roll</t>
  </si>
  <si>
    <t xml:space="preserve">Right Of Reply</t>
  </si>
  <si>
    <t xml:space="preserve">Tullys Touch</t>
  </si>
  <si>
    <t xml:space="preserve">2021-05-19</t>
  </si>
  <si>
    <t xml:space="preserve">Ayr Poet</t>
  </si>
  <si>
    <t xml:space="preserve">Adaay In Asia</t>
  </si>
  <si>
    <t xml:space="preserve">2021-05-20</t>
  </si>
  <si>
    <t xml:space="preserve">Sense Of Humour</t>
  </si>
  <si>
    <t xml:space="preserve">2021-05-21</t>
  </si>
  <si>
    <t xml:space="preserve">Touchwood</t>
  </si>
  <si>
    <t xml:space="preserve">2021-05-22</t>
  </si>
  <si>
    <t xml:space="preserve">2021-05-23</t>
  </si>
  <si>
    <t xml:space="preserve">Pretty Gorgeous</t>
  </si>
  <si>
    <t xml:space="preserve">2021-05-25</t>
  </si>
  <si>
    <t xml:space="preserve">Dayem</t>
  </si>
  <si>
    <t xml:space="preserve">Night Arc</t>
  </si>
  <si>
    <t xml:space="preserve">2021-05-26</t>
  </si>
  <si>
    <t xml:space="preserve">Love Of Zoffany</t>
  </si>
  <si>
    <t xml:space="preserve">Gift Horse</t>
  </si>
  <si>
    <t xml:space="preserve">2021-05-28</t>
  </si>
  <si>
    <t xml:space="preserve">Ninky Nonk</t>
  </si>
  <si>
    <t xml:space="preserve">Bay Breeze</t>
  </si>
  <si>
    <t xml:space="preserve">Harrier Hawk</t>
  </si>
  <si>
    <t xml:space="preserve">Maxine</t>
  </si>
  <si>
    <t xml:space="preserve">2021-05-29</t>
  </si>
  <si>
    <t xml:space="preserve">Second Wind</t>
  </si>
  <si>
    <t xml:space="preserve">Jemima P</t>
  </si>
  <si>
    <t xml:space="preserve">Ower Starlight</t>
  </si>
  <si>
    <t xml:space="preserve">Escape</t>
  </si>
  <si>
    <t xml:space="preserve">2021-05-30</t>
  </si>
  <si>
    <t xml:space="preserve">Master Malcolm</t>
  </si>
  <si>
    <t xml:space="preserve">14:47:00</t>
  </si>
  <si>
    <t xml:space="preserve">Back On The Lash</t>
  </si>
  <si>
    <t xml:space="preserve">Esthers Marvel</t>
  </si>
  <si>
    <t xml:space="preserve">2021-05-31</t>
  </si>
  <si>
    <t xml:space="preserve">As If By Chance</t>
  </si>
  <si>
    <t xml:space="preserve">17:37:00</t>
  </si>
  <si>
    <t xml:space="preserve">Zikany</t>
  </si>
  <si>
    <t xml:space="preserve">Is That Love</t>
  </si>
  <si>
    <t xml:space="preserve">2021-06-01</t>
  </si>
  <si>
    <t xml:space="preserve">Divine Magic</t>
  </si>
  <si>
    <t xml:space="preserve">Harmony Rose</t>
  </si>
  <si>
    <t xml:space="preserve">Chandrika</t>
  </si>
  <si>
    <t xml:space="preserve">2021-06-02</t>
  </si>
  <si>
    <t xml:space="preserve">Alqamar</t>
  </si>
  <si>
    <t xml:space="preserve">Elliptic</t>
  </si>
  <si>
    <t xml:space="preserve">Sonaiyla</t>
  </si>
  <si>
    <t xml:space="preserve">Royal Pleasure</t>
  </si>
  <si>
    <t xml:space="preserve">Daphne May</t>
  </si>
  <si>
    <t xml:space="preserve">2021-06-03</t>
  </si>
  <si>
    <t xml:space="preserve">Edinson Kevani</t>
  </si>
  <si>
    <t xml:space="preserve">Smullen</t>
  </si>
  <si>
    <t xml:space="preserve">2021-06-05</t>
  </si>
  <si>
    <t xml:space="preserve">Taylored</t>
  </si>
  <si>
    <t xml:space="preserve">Waltzing Queen</t>
  </si>
  <si>
    <t xml:space="preserve">2021-06-06</t>
  </si>
  <si>
    <t xml:space="preserve">Gali Flight</t>
  </si>
  <si>
    <t xml:space="preserve">Three By Two</t>
  </si>
  <si>
    <t xml:space="preserve">Wee Loch Lass</t>
  </si>
  <si>
    <t xml:space="preserve">2021-06-08</t>
  </si>
  <si>
    <t xml:space="preserve">Pearl Of Qatar</t>
  </si>
  <si>
    <t xml:space="preserve">2021-06-10</t>
  </si>
  <si>
    <t xml:space="preserve">King Of Gold</t>
  </si>
  <si>
    <t xml:space="preserve">2021-06-13</t>
  </si>
  <si>
    <t xml:space="preserve">Cormorant</t>
  </si>
  <si>
    <t xml:space="preserve">2021-06-14</t>
  </si>
  <si>
    <t xml:space="preserve">Meticulous</t>
  </si>
  <si>
    <t xml:space="preserve">Six Strings</t>
  </si>
  <si>
    <t xml:space="preserve">2021-06-15</t>
  </si>
  <si>
    <t xml:space="preserve">Tricorn</t>
  </si>
  <si>
    <t xml:space="preserve">Trailboss</t>
  </si>
  <si>
    <t xml:space="preserve">2021-06-17</t>
  </si>
  <si>
    <t xml:space="preserve">Pure Charmer</t>
  </si>
  <si>
    <t xml:space="preserve">Percys Pride</t>
  </si>
  <si>
    <t xml:space="preserve">Equus Dancer</t>
  </si>
  <si>
    <t xml:space="preserve">2021-06-18</t>
  </si>
  <si>
    <t xml:space="preserve">Sapphires Moon</t>
  </si>
  <si>
    <t xml:space="preserve">Almost An Angel</t>
  </si>
  <si>
    <t xml:space="preserve">Landacre Bridge</t>
  </si>
  <si>
    <t xml:space="preserve">Snapius</t>
  </si>
  <si>
    <t xml:space="preserve">Sabre Jet</t>
  </si>
  <si>
    <t xml:space="preserve">2021-06-19</t>
  </si>
  <si>
    <t xml:space="preserve">Nadein</t>
  </si>
  <si>
    <t xml:space="preserve">Constanta</t>
  </si>
  <si>
    <t xml:space="preserve">2021-06-20</t>
  </si>
  <si>
    <t xml:space="preserve">Yauthym</t>
  </si>
  <si>
    <t xml:space="preserve">2021-06-21</t>
  </si>
  <si>
    <t xml:space="preserve">Wizard Damour</t>
  </si>
  <si>
    <t xml:space="preserve">2021-06-24</t>
  </si>
  <si>
    <t xml:space="preserve">Mutamaded</t>
  </si>
  <si>
    <t xml:space="preserve">2021-06-25</t>
  </si>
  <si>
    <t xml:space="preserve">Unashamed</t>
  </si>
  <si>
    <t xml:space="preserve">Melody Of Life</t>
  </si>
  <si>
    <t xml:space="preserve">2021-06-27</t>
  </si>
  <si>
    <t xml:space="preserve">Ambassador</t>
  </si>
  <si>
    <t xml:space="preserve">Cheerupsleepyjean</t>
  </si>
  <si>
    <t xml:space="preserve">2021-06-28</t>
  </si>
  <si>
    <t xml:space="preserve">Master Artist</t>
  </si>
  <si>
    <t xml:space="preserve">Devils Cub</t>
  </si>
  <si>
    <t xml:space="preserve">2021-07-01</t>
  </si>
  <si>
    <t xml:space="preserve">19:08:00</t>
  </si>
  <si>
    <t xml:space="preserve">Three Dons</t>
  </si>
  <si>
    <t xml:space="preserve">Aldbourne</t>
  </si>
  <si>
    <t xml:space="preserve">2021-07-02</t>
  </si>
  <si>
    <t xml:space="preserve">Realtin Fantasy</t>
  </si>
  <si>
    <t xml:space="preserve">19:53:00</t>
  </si>
  <si>
    <t xml:space="preserve">2021-07-03</t>
  </si>
  <si>
    <t xml:space="preserve">Lochanthem</t>
  </si>
  <si>
    <t xml:space="preserve">2021-07-04</t>
  </si>
  <si>
    <t xml:space="preserve">15:48:00</t>
  </si>
  <si>
    <t xml:space="preserve">The Quiet Rebel</t>
  </si>
  <si>
    <t xml:space="preserve">Shinpachi</t>
  </si>
  <si>
    <t xml:space="preserve">2021-07-05</t>
  </si>
  <si>
    <t xml:space="preserve">Subjective Value</t>
  </si>
  <si>
    <t xml:space="preserve">2021-07-06</t>
  </si>
  <si>
    <t xml:space="preserve">Delgrey Boy</t>
  </si>
  <si>
    <t xml:space="preserve">Im So Busy</t>
  </si>
  <si>
    <t xml:space="preserve">Powerful Out</t>
  </si>
  <si>
    <t xml:space="preserve">Tellmeyourstory</t>
  </si>
  <si>
    <t xml:space="preserve">2021-07-07</t>
  </si>
  <si>
    <t xml:space="preserve">Pump It Up</t>
  </si>
  <si>
    <t xml:space="preserve">Global Style</t>
  </si>
  <si>
    <t xml:space="preserve">Alsithee</t>
  </si>
  <si>
    <t xml:space="preserve">Winterwatch</t>
  </si>
  <si>
    <t xml:space="preserve">2021-07-08</t>
  </si>
  <si>
    <t xml:space="preserve">Sharrabang</t>
  </si>
  <si>
    <t xml:space="preserve">Detective</t>
  </si>
  <si>
    <t xml:space="preserve">The Wizard Of Eye</t>
  </si>
  <si>
    <t xml:space="preserve">2021-07-10</t>
  </si>
  <si>
    <t xml:space="preserve">Turna</t>
  </si>
  <si>
    <t xml:space="preserve">2021-07-11</t>
  </si>
  <si>
    <t xml:space="preserve">Homme Dun Soir</t>
  </si>
  <si>
    <t xml:space="preserve">Juge Et Parti</t>
  </si>
  <si>
    <t xml:space="preserve">2021-07-12</t>
  </si>
  <si>
    <t xml:space="preserve">16:38:00</t>
  </si>
  <si>
    <t xml:space="preserve">Mattie Ross</t>
  </si>
  <si>
    <t xml:space="preserve">Horoscope</t>
  </si>
  <si>
    <t xml:space="preserve">2021-07-13</t>
  </si>
  <si>
    <t xml:space="preserve">Peggoty</t>
  </si>
  <si>
    <t xml:space="preserve">Gentle Ellen</t>
  </si>
  <si>
    <t xml:space="preserve">Do It Today</t>
  </si>
  <si>
    <t xml:space="preserve">Flame Of Freedom</t>
  </si>
  <si>
    <t xml:space="preserve">Harlequin Rose</t>
  </si>
  <si>
    <t xml:space="preserve">2021-07-14</t>
  </si>
  <si>
    <t xml:space="preserve">Cover Name</t>
  </si>
  <si>
    <t xml:space="preserve">Entwistle</t>
  </si>
  <si>
    <t xml:space="preserve">Bake</t>
  </si>
  <si>
    <t xml:space="preserve">War Brave</t>
  </si>
  <si>
    <t xml:space="preserve">2021-07-15</t>
  </si>
  <si>
    <t xml:space="preserve">Sojouner Truth</t>
  </si>
  <si>
    <t xml:space="preserve">Gainsbourg</t>
  </si>
  <si>
    <t xml:space="preserve">Captain Square</t>
  </si>
  <si>
    <t xml:space="preserve">Prosperous Voyage</t>
  </si>
  <si>
    <t xml:space="preserve">2021-07-16</t>
  </si>
  <si>
    <t xml:space="preserve">Aleas</t>
  </si>
  <si>
    <t xml:space="preserve">2021-07-17</t>
  </si>
  <si>
    <t xml:space="preserve">Snowfall</t>
  </si>
  <si>
    <t xml:space="preserve">2021-07-18</t>
  </si>
  <si>
    <t xml:space="preserve">Beagnach Sasta</t>
  </si>
  <si>
    <t xml:space="preserve">2021-07-19</t>
  </si>
  <si>
    <t xml:space="preserve">Fille De La Lune</t>
  </si>
  <si>
    <t xml:space="preserve">Turn Back Time</t>
  </si>
  <si>
    <t xml:space="preserve">2021-07-20</t>
  </si>
  <si>
    <t xml:space="preserve">Ailish T</t>
  </si>
  <si>
    <t xml:space="preserve">Ghostly</t>
  </si>
  <si>
    <t xml:space="preserve">2021-07-21</t>
  </si>
  <si>
    <t xml:space="preserve">Delagate This Lord</t>
  </si>
  <si>
    <t xml:space="preserve">2021-07-22</t>
  </si>
  <si>
    <t xml:space="preserve">Unexpected Arrival</t>
  </si>
  <si>
    <t xml:space="preserve">Point Lonsdale</t>
  </si>
  <si>
    <t xml:space="preserve">2021-07-23</t>
  </si>
  <si>
    <t xml:space="preserve">Buoyant</t>
  </si>
  <si>
    <t xml:space="preserve">Bin Hayyan</t>
  </si>
  <si>
    <t xml:space="preserve">2021-07-24</t>
  </si>
  <si>
    <t xml:space="preserve">Liamarty Dreams</t>
  </si>
  <si>
    <t xml:space="preserve">Tricky Business</t>
  </si>
  <si>
    <t xml:space="preserve">Micks Dream</t>
  </si>
  <si>
    <t xml:space="preserve">Fire Eyes</t>
  </si>
  <si>
    <t xml:space="preserve">2021-07-26</t>
  </si>
  <si>
    <t xml:space="preserve">Lord Of The Glen</t>
  </si>
  <si>
    <t xml:space="preserve">Nodsasgoodasawink</t>
  </si>
  <si>
    <t xml:space="preserve">Frow</t>
  </si>
  <si>
    <t xml:space="preserve">2021-07-27</t>
  </si>
  <si>
    <t xml:space="preserve">Ayling</t>
  </si>
  <si>
    <t xml:space="preserve">2021-07-28</t>
  </si>
  <si>
    <t xml:space="preserve">Fizzle Rock</t>
  </si>
  <si>
    <t xml:space="preserve">2021-07-29</t>
  </si>
  <si>
    <t xml:space="preserve">Tax For Max</t>
  </si>
  <si>
    <t xml:space="preserve">Arthurs Victory</t>
  </si>
  <si>
    <t xml:space="preserve">Apache Jewel</t>
  </si>
  <si>
    <t xml:space="preserve">2021-07-30</t>
  </si>
  <si>
    <t xml:space="preserve">2021-07-31</t>
  </si>
  <si>
    <t xml:space="preserve">Tendentious</t>
  </si>
  <si>
    <t xml:space="preserve">Mi Capricho</t>
  </si>
  <si>
    <t xml:space="preserve">2021-08-02</t>
  </si>
  <si>
    <t xml:space="preserve">Vertiginous</t>
  </si>
  <si>
    <t xml:space="preserve">Langholm</t>
  </si>
  <si>
    <t xml:space="preserve">2021-08-03</t>
  </si>
  <si>
    <t xml:space="preserve">Beltane</t>
  </si>
  <si>
    <t xml:space="preserve">2021-08-04</t>
  </si>
  <si>
    <t xml:space="preserve">Point Louise</t>
  </si>
  <si>
    <t xml:space="preserve">2021-08-05</t>
  </si>
  <si>
    <t xml:space="preserve">City Runner</t>
  </si>
  <si>
    <t xml:space="preserve">Camerily Joe</t>
  </si>
  <si>
    <t xml:space="preserve">The Little Yank</t>
  </si>
  <si>
    <t xml:space="preserve">Tarnawa</t>
  </si>
  <si>
    <t xml:space="preserve">Maggie Barrett</t>
  </si>
  <si>
    <t xml:space="preserve">2021-08-06</t>
  </si>
  <si>
    <t xml:space="preserve">19:22:00</t>
  </si>
  <si>
    <t xml:space="preserve">Tudor Queen</t>
  </si>
  <si>
    <t xml:space="preserve">Lady Caroline</t>
  </si>
  <si>
    <t xml:space="preserve">2021-08-07</t>
  </si>
  <si>
    <t xml:space="preserve">Chinese Spirit</t>
  </si>
  <si>
    <t xml:space="preserve">2021-08-08</t>
  </si>
  <si>
    <t xml:space="preserve">13:48:00</t>
  </si>
  <si>
    <t xml:space="preserve">Seas Of Elzaam</t>
  </si>
  <si>
    <t xml:space="preserve">2021-08-13</t>
  </si>
  <si>
    <t xml:space="preserve">17:53:00</t>
  </si>
  <si>
    <t xml:space="preserve">Tuscan</t>
  </si>
  <si>
    <t xml:space="preserve">2021-08-14</t>
  </si>
  <si>
    <t xml:space="preserve">13:22:00</t>
  </si>
  <si>
    <t xml:space="preserve">Daniel Deronda</t>
  </si>
  <si>
    <t xml:space="preserve">Dynamic Force</t>
  </si>
  <si>
    <t xml:space="preserve">2021-08-15</t>
  </si>
  <si>
    <t xml:space="preserve">Wheres Diana</t>
  </si>
  <si>
    <t xml:space="preserve">Burning Lake</t>
  </si>
  <si>
    <t xml:space="preserve">Butterfly Island</t>
  </si>
  <si>
    <t xml:space="preserve">2021-08-16</t>
  </si>
  <si>
    <t xml:space="preserve">Largo Bay</t>
  </si>
  <si>
    <t xml:space="preserve">Dream Chaser</t>
  </si>
  <si>
    <t xml:space="preserve">2021-08-17</t>
  </si>
  <si>
    <t xml:space="preserve">Corra Linn</t>
  </si>
  <si>
    <t xml:space="preserve">2021-08-20</t>
  </si>
  <si>
    <t xml:space="preserve">Raven Rule</t>
  </si>
  <si>
    <t xml:space="preserve">2021-08-22</t>
  </si>
  <si>
    <t xml:space="preserve">Luke San</t>
  </si>
  <si>
    <t xml:space="preserve">Past Time</t>
  </si>
  <si>
    <t xml:space="preserve">2021-08-23</t>
  </si>
  <si>
    <t xml:space="preserve">2021-08-25</t>
  </si>
  <si>
    <t xml:space="preserve">Paddy Power</t>
  </si>
  <si>
    <t xml:space="preserve">2021-08-28</t>
  </si>
  <si>
    <t xml:space="preserve">Hello You</t>
  </si>
  <si>
    <t xml:space="preserve">Yimou</t>
  </si>
  <si>
    <t xml:space="preserve">Fossos</t>
  </si>
  <si>
    <t xml:space="preserve">2021-08-29</t>
  </si>
  <si>
    <t xml:space="preserve">Atyaaf</t>
  </si>
  <si>
    <t xml:space="preserve">2021-08-30</t>
  </si>
  <si>
    <t xml:space="preserve">Tuwaiq</t>
  </si>
  <si>
    <t xml:space="preserve">2021-08-31</t>
  </si>
  <si>
    <t xml:space="preserve">Whos The Guvnor</t>
  </si>
  <si>
    <t xml:space="preserve">2021-09-01</t>
  </si>
  <si>
    <t xml:space="preserve">Euro Implosion</t>
  </si>
  <si>
    <t xml:space="preserve">Innse Gall</t>
  </si>
  <si>
    <t xml:space="preserve">2021-09-02</t>
  </si>
  <si>
    <t xml:space="preserve">Stargazer Lily</t>
  </si>
  <si>
    <t xml:space="preserve">Arrange</t>
  </si>
  <si>
    <t xml:space="preserve">2021-09-03</t>
  </si>
  <si>
    <t xml:space="preserve">Koy Koy</t>
  </si>
  <si>
    <t xml:space="preserve">17:52:00</t>
  </si>
  <si>
    <t xml:space="preserve">Mountain Fox</t>
  </si>
  <si>
    <t xml:space="preserve">2021-09-04</t>
  </si>
  <si>
    <t xml:space="preserve">Sharp Suited</t>
  </si>
  <si>
    <t xml:space="preserve">Wanees</t>
  </si>
  <si>
    <t xml:space="preserve">Strensham Court</t>
  </si>
  <si>
    <t xml:space="preserve">2021-09-06</t>
  </si>
  <si>
    <t xml:space="preserve">Renegade Arrow</t>
  </si>
  <si>
    <t xml:space="preserve">2021-09-07</t>
  </si>
  <si>
    <t xml:space="preserve">Act Of Magic</t>
  </si>
  <si>
    <t xml:space="preserve">Pretty Sweet</t>
  </si>
  <si>
    <t xml:space="preserve">2021-09-08</t>
  </si>
  <si>
    <t xml:space="preserve">Rainbow Colours</t>
  </si>
  <si>
    <t xml:space="preserve">2021-09-09</t>
  </si>
  <si>
    <t xml:space="preserve">Nacho</t>
  </si>
  <si>
    <t xml:space="preserve">Our Man In Havana</t>
  </si>
  <si>
    <t xml:space="preserve">2021-09-10</t>
  </si>
  <si>
    <t xml:space="preserve">Making Music</t>
  </si>
  <si>
    <t xml:space="preserve">Armor</t>
  </si>
  <si>
    <t xml:space="preserve">Hapap</t>
  </si>
  <si>
    <t xml:space="preserve">Viola</t>
  </si>
  <si>
    <t xml:space="preserve">Berkshire Rocco</t>
  </si>
  <si>
    <t xml:space="preserve">2021-09-11</t>
  </si>
  <si>
    <t xml:space="preserve">Dandys Diva</t>
  </si>
  <si>
    <t xml:space="preserve">2021-09-12</t>
  </si>
  <si>
    <t xml:space="preserve">Black Hill Storm</t>
  </si>
  <si>
    <t xml:space="preserve">Agartha</t>
  </si>
  <si>
    <t xml:space="preserve">Delmona</t>
  </si>
  <si>
    <t xml:space="preserve">Libby Ami</t>
  </si>
  <si>
    <t xml:space="preserve">2021-09-13</t>
  </si>
  <si>
    <t xml:space="preserve">Trinity Lake</t>
  </si>
  <si>
    <t xml:space="preserve">2021-09-14</t>
  </si>
  <si>
    <t xml:space="preserve">Miss Behaving</t>
  </si>
  <si>
    <t xml:space="preserve">2021-09-16</t>
  </si>
  <si>
    <t xml:space="preserve">Siesta Beach</t>
  </si>
  <si>
    <t xml:space="preserve">May Sonic</t>
  </si>
  <si>
    <t xml:space="preserve">2021-09-17</t>
  </si>
  <si>
    <t xml:space="preserve">Easca Peasca</t>
  </si>
  <si>
    <t xml:space="preserve">Eglantine Du Seuil</t>
  </si>
  <si>
    <t xml:space="preserve">2021-09-18</t>
  </si>
  <si>
    <t xml:space="preserve">Dubai Poet</t>
  </si>
  <si>
    <t xml:space="preserve">Ascending</t>
  </si>
  <si>
    <t xml:space="preserve">2021-09-19</t>
  </si>
  <si>
    <t xml:space="preserve">Lexington Force</t>
  </si>
  <si>
    <t xml:space="preserve">Caballero</t>
  </si>
  <si>
    <t xml:space="preserve">2021-09-20</t>
  </si>
  <si>
    <t xml:space="preserve">Van Meegeren</t>
  </si>
  <si>
    <t xml:space="preserve">First Street</t>
  </si>
  <si>
    <t xml:space="preserve">Lord Dudley</t>
  </si>
  <si>
    <t xml:space="preserve">2021-09-22</t>
  </si>
  <si>
    <t xml:space="preserve">Super Stars</t>
  </si>
  <si>
    <t xml:space="preserve">Island Mahee</t>
  </si>
  <si>
    <t xml:space="preserve">2021-09-23</t>
  </si>
  <si>
    <t xml:space="preserve">Sarsons Risk</t>
  </si>
  <si>
    <t xml:space="preserve">Adjourn</t>
  </si>
  <si>
    <t xml:space="preserve">Luxor Flush</t>
  </si>
  <si>
    <t xml:space="preserve">Minella Trump</t>
  </si>
  <si>
    <t xml:space="preserve">Clondaw Hollow</t>
  </si>
  <si>
    <t xml:space="preserve">2021-09-24</t>
  </si>
  <si>
    <t xml:space="preserve">October Storm</t>
  </si>
  <si>
    <t xml:space="preserve">Maywake</t>
  </si>
  <si>
    <t xml:space="preserve">2021-09-25</t>
  </si>
  <si>
    <t xml:space="preserve">Thunder Eclipse</t>
  </si>
  <si>
    <t xml:space="preserve">Phlegon</t>
  </si>
  <si>
    <t xml:space="preserve">Shomoukh</t>
  </si>
  <si>
    <t xml:space="preserve">2021-09-27</t>
  </si>
  <si>
    <t xml:space="preserve">Loved Out</t>
  </si>
  <si>
    <t xml:space="preserve">Wise Glory</t>
  </si>
  <si>
    <t xml:space="preserve">Sheer Rocks</t>
  </si>
  <si>
    <t xml:space="preserve">2021-09-28</t>
  </si>
  <si>
    <t xml:space="preserve">Alice Kitty</t>
  </si>
  <si>
    <t xml:space="preserve">Mr Alan</t>
  </si>
  <si>
    <t xml:space="preserve">Elixer</t>
  </si>
  <si>
    <t xml:space="preserve">2021-09-29</t>
  </si>
  <si>
    <t xml:space="preserve">Mr Trevor</t>
  </si>
  <si>
    <t xml:space="preserve">Emjaytwentythree</t>
  </si>
  <si>
    <t xml:space="preserve">2021-09-30</t>
  </si>
  <si>
    <t xml:space="preserve">Ginger Du Val</t>
  </si>
  <si>
    <t xml:space="preserve">2021-10-01</t>
  </si>
  <si>
    <t xml:space="preserve">Our Surprise</t>
  </si>
  <si>
    <t xml:space="preserve">David Garrick</t>
  </si>
  <si>
    <t xml:space="preserve">2021-10-02</t>
  </si>
  <si>
    <t xml:space="preserve">Fearby</t>
  </si>
  <si>
    <t xml:space="preserve">Rock Melody</t>
  </si>
  <si>
    <t xml:space="preserve">Sandy Paradise</t>
  </si>
  <si>
    <t xml:space="preserve">2021-10-03</t>
  </si>
  <si>
    <t xml:space="preserve">Annie G</t>
  </si>
  <si>
    <t xml:space="preserve">Hello Judge</t>
  </si>
  <si>
    <t xml:space="preserve">2021-10-04</t>
  </si>
  <si>
    <t xml:space="preserve">Aucunrisque</t>
  </si>
  <si>
    <t xml:space="preserve">Coase</t>
  </si>
  <si>
    <t xml:space="preserve">2021-10-05</t>
  </si>
  <si>
    <t xml:space="preserve">Aggagio</t>
  </si>
  <si>
    <t xml:space="preserve">Island Nation</t>
  </si>
  <si>
    <t xml:space="preserve">Smooth Talking</t>
  </si>
  <si>
    <t xml:space="preserve">2021-10-06</t>
  </si>
  <si>
    <t xml:space="preserve">Martha Willow</t>
  </si>
  <si>
    <t xml:space="preserve">Rocked Up</t>
  </si>
  <si>
    <t xml:space="preserve">2021-10-07</t>
  </si>
  <si>
    <t xml:space="preserve">13:23:00</t>
  </si>
  <si>
    <t xml:space="preserve">Diligent</t>
  </si>
  <si>
    <t xml:space="preserve">2021-10-08</t>
  </si>
  <si>
    <t xml:space="preserve">Nina The Terrier</t>
  </si>
  <si>
    <t xml:space="preserve">2021-10-09</t>
  </si>
  <si>
    <t xml:space="preserve">Coroebus</t>
  </si>
  <si>
    <t xml:space="preserve">Native Trail</t>
  </si>
  <si>
    <t xml:space="preserve">San Andreas</t>
  </si>
  <si>
    <t xml:space="preserve">2021-10-10</t>
  </si>
  <si>
    <t xml:space="preserve">Yggdrasil</t>
  </si>
  <si>
    <t xml:space="preserve">2021-10-11</t>
  </si>
  <si>
    <t xml:space="preserve">Anniversary Belle</t>
  </si>
  <si>
    <t xml:space="preserve">Kape Moss</t>
  </si>
  <si>
    <t xml:space="preserve">2021-10-12</t>
  </si>
  <si>
    <t xml:space="preserve">Percys Word</t>
  </si>
  <si>
    <t xml:space="preserve">Maysong</t>
  </si>
  <si>
    <t xml:space="preserve">2021-10-14</t>
  </si>
  <si>
    <t xml:space="preserve">2021-10-15</t>
  </si>
  <si>
    <t xml:space="preserve">Storm Arcadio</t>
  </si>
  <si>
    <t xml:space="preserve">Paradias</t>
  </si>
  <si>
    <t xml:space="preserve">The Predictor</t>
  </si>
  <si>
    <t xml:space="preserve">Divine Jewel</t>
  </si>
  <si>
    <t xml:space="preserve">2021-10-16</t>
  </si>
  <si>
    <t xml:space="preserve">Ninja</t>
  </si>
  <si>
    <t xml:space="preserve">Kayf Taoi</t>
  </si>
  <si>
    <t xml:space="preserve">2021-10-17</t>
  </si>
  <si>
    <t xml:space="preserve">Cardboard Gangster</t>
  </si>
  <si>
    <t xml:space="preserve">A Different Kind</t>
  </si>
  <si>
    <t xml:space="preserve">2021-10-18</t>
  </si>
  <si>
    <t xml:space="preserve">Jungle Prose</t>
  </si>
  <si>
    <t xml:space="preserve">Sinndarella</t>
  </si>
  <si>
    <t xml:space="preserve">Two Door Saloon</t>
  </si>
  <si>
    <t xml:space="preserve">2021-10-19</t>
  </si>
  <si>
    <t xml:space="preserve">Petal Power</t>
  </si>
  <si>
    <t xml:space="preserve">2021-10-21</t>
  </si>
  <si>
    <t xml:space="preserve">14:48:00</t>
  </si>
  <si>
    <t xml:space="preserve">Halo Des Obeaux</t>
  </si>
  <si>
    <t xml:space="preserve">2021-10-22</t>
  </si>
  <si>
    <t xml:space="preserve">Fidelio Vallis</t>
  </si>
  <si>
    <t xml:space="preserve">Glinting</t>
  </si>
  <si>
    <t xml:space="preserve">2021-10-24</t>
  </si>
  <si>
    <t xml:space="preserve">Mon Frere</t>
  </si>
  <si>
    <t xml:space="preserve">2021-10-25</t>
  </si>
  <si>
    <t xml:space="preserve">Aadel</t>
  </si>
  <si>
    <t xml:space="preserve">Mister Wilson</t>
  </si>
  <si>
    <t xml:space="preserve">Lexis Dream</t>
  </si>
  <si>
    <t xml:space="preserve">Stoke The Fire</t>
  </si>
  <si>
    <t xml:space="preserve">Nizaaka</t>
  </si>
  <si>
    <t xml:space="preserve">Alablaq</t>
  </si>
  <si>
    <t xml:space="preserve">2021-10-26</t>
  </si>
  <si>
    <t xml:space="preserve">Cyclamen</t>
  </si>
  <si>
    <t xml:space="preserve">Legal Reform</t>
  </si>
  <si>
    <t xml:space="preserve">Latitude</t>
  </si>
  <si>
    <t xml:space="preserve">Gentle River</t>
  </si>
  <si>
    <t xml:space="preserve">2021-10-27</t>
  </si>
  <si>
    <t xml:space="preserve">Time To Tinker</t>
  </si>
  <si>
    <t xml:space="preserve">Honneur Dajonc</t>
  </si>
  <si>
    <t xml:space="preserve">Malaysian</t>
  </si>
  <si>
    <t xml:space="preserve">Sheila</t>
  </si>
  <si>
    <t xml:space="preserve">Special Power</t>
  </si>
  <si>
    <t xml:space="preserve">Caesars Comet</t>
  </si>
  <si>
    <t xml:space="preserve">Hidden Spark</t>
  </si>
  <si>
    <t xml:space="preserve">Tai Sing Yeh</t>
  </si>
  <si>
    <t xml:space="preserve">2021-10-28</t>
  </si>
  <si>
    <t xml:space="preserve">Doolily</t>
  </si>
  <si>
    <t xml:space="preserve">Chicago Gal</t>
  </si>
  <si>
    <t xml:space="preserve">Whatsdastory</t>
  </si>
  <si>
    <t xml:space="preserve">Brides Bay</t>
  </si>
  <si>
    <t xml:space="preserve">2021-10-30</t>
  </si>
  <si>
    <t xml:space="preserve">Consensus De Vega</t>
  </si>
  <si>
    <t xml:space="preserve">2021-10-31</t>
  </si>
  <si>
    <t xml:space="preserve">Prairie Wolf</t>
  </si>
  <si>
    <t xml:space="preserve">2021-11-01</t>
  </si>
  <si>
    <t xml:space="preserve">Royal Pretender</t>
  </si>
  <si>
    <t xml:space="preserve">Imperial Hope</t>
  </si>
  <si>
    <t xml:space="preserve">Brilliant Blue</t>
  </si>
  <si>
    <t xml:space="preserve">2021-11-02</t>
  </si>
  <si>
    <t xml:space="preserve">King Of Tonga</t>
  </si>
  <si>
    <t xml:space="preserve">All Things Bright</t>
  </si>
  <si>
    <t xml:space="preserve">Willa</t>
  </si>
  <si>
    <t xml:space="preserve">2021-11-03</t>
  </si>
  <si>
    <t xml:space="preserve">Glam De Vega</t>
  </si>
  <si>
    <t xml:space="preserve">International Lady</t>
  </si>
  <si>
    <t xml:space="preserve">Tynamite</t>
  </si>
  <si>
    <t xml:space="preserve">2021-11-05</t>
  </si>
  <si>
    <t xml:space="preserve">Asking For Answers</t>
  </si>
  <si>
    <t xml:space="preserve">Collective Power</t>
  </si>
  <si>
    <t xml:space="preserve">Game On For Glory</t>
  </si>
  <si>
    <t xml:space="preserve">Captain Vallo</t>
  </si>
  <si>
    <t xml:space="preserve">2021-11-06</t>
  </si>
  <si>
    <t xml:space="preserve">Explosive Boy</t>
  </si>
  <si>
    <t xml:space="preserve">Mister Whitaker</t>
  </si>
  <si>
    <t xml:space="preserve">Geronimo</t>
  </si>
  <si>
    <t xml:space="preserve">Legionar</t>
  </si>
  <si>
    <t xml:space="preserve">2021-11-08</t>
  </si>
  <si>
    <t xml:space="preserve">Sopran Thor</t>
  </si>
  <si>
    <t xml:space="preserve">Meganseigthteen</t>
  </si>
  <si>
    <t xml:space="preserve">Bankrupt</t>
  </si>
  <si>
    <t xml:space="preserve">Whiteandblue</t>
  </si>
  <si>
    <t xml:space="preserve">2021-11-09</t>
  </si>
  <si>
    <t xml:space="preserve">Alazwar</t>
  </si>
  <si>
    <t xml:space="preserve">Cardiff</t>
  </si>
  <si>
    <t xml:space="preserve">2021-11-10</t>
  </si>
  <si>
    <t xml:space="preserve">Lord Accord</t>
  </si>
  <si>
    <t xml:space="preserve">Ultramarine</t>
  </si>
  <si>
    <t xml:space="preserve">Ward Castle</t>
  </si>
  <si>
    <t xml:space="preserve">Tamarama</t>
  </si>
  <si>
    <t xml:space="preserve">2021-11-12</t>
  </si>
  <si>
    <t xml:space="preserve">Off Your Rocco</t>
  </si>
  <si>
    <t xml:space="preserve">Gelino Bello</t>
  </si>
  <si>
    <t xml:space="preserve">Neo Soul</t>
  </si>
  <si>
    <t xml:space="preserve">2021-11-13</t>
  </si>
  <si>
    <t xml:space="preserve">13:13:00</t>
  </si>
  <si>
    <t xml:space="preserve">Lunar Power</t>
  </si>
  <si>
    <t xml:space="preserve">Doctor Churchill</t>
  </si>
  <si>
    <t xml:space="preserve">Sayadam</t>
  </si>
  <si>
    <t xml:space="preserve">2021-11-14</t>
  </si>
  <si>
    <t xml:space="preserve">Boulette</t>
  </si>
  <si>
    <t xml:space="preserve">2021-11-15</t>
  </si>
  <si>
    <t xml:space="preserve">Get A Tonic</t>
  </si>
  <si>
    <t xml:space="preserve">2021-11-17</t>
  </si>
  <si>
    <t xml:space="preserve">Joyful Kit</t>
  </si>
  <si>
    <t xml:space="preserve">Stellar Spirit</t>
  </si>
  <si>
    <t xml:space="preserve">Cheval Blanc</t>
  </si>
  <si>
    <t xml:space="preserve">No Browsin</t>
  </si>
  <si>
    <t xml:space="preserve">2021-11-18</t>
  </si>
  <si>
    <t xml:space="preserve">Idas Boy</t>
  </si>
  <si>
    <t xml:space="preserve">Getaway Charlie</t>
  </si>
  <si>
    <t xml:space="preserve">Urban Grit</t>
  </si>
  <si>
    <t xml:space="preserve">2021-11-19</t>
  </si>
  <si>
    <t xml:space="preserve">Chanceux</t>
  </si>
  <si>
    <t xml:space="preserve">War Call</t>
  </si>
  <si>
    <t xml:space="preserve">Minella Plus</t>
  </si>
  <si>
    <t xml:space="preserve">Shuil Donn</t>
  </si>
  <si>
    <t xml:space="preserve">No Trouble</t>
  </si>
  <si>
    <t xml:space="preserve">2021-11-20</t>
  </si>
  <si>
    <t xml:space="preserve">14:13:00</t>
  </si>
  <si>
    <t xml:space="preserve">Dark Voyager</t>
  </si>
  <si>
    <t xml:space="preserve">In From The Cold</t>
  </si>
  <si>
    <t xml:space="preserve">15:08:00</t>
  </si>
  <si>
    <t xml:space="preserve">Dynali</t>
  </si>
  <si>
    <t xml:space="preserve">2021-11-23</t>
  </si>
  <si>
    <t xml:space="preserve">Busselton</t>
  </si>
  <si>
    <t xml:space="preserve">Wolf Run</t>
  </si>
  <si>
    <t xml:space="preserve">Findthetime</t>
  </si>
  <si>
    <t xml:space="preserve">Spiritofthenorth</t>
  </si>
  <si>
    <t xml:space="preserve">Originator</t>
  </si>
  <si>
    <t xml:space="preserve">2021-11-24</t>
  </si>
  <si>
    <t xml:space="preserve">If I Say</t>
  </si>
  <si>
    <t xml:space="preserve">2021-11-25</t>
  </si>
  <si>
    <t xml:space="preserve">Knock On Steel</t>
  </si>
  <si>
    <t xml:space="preserve">Celestial Force</t>
  </si>
  <si>
    <t xml:space="preserve">Catch The Cuban</t>
  </si>
  <si>
    <t xml:space="preserve">Monas Melody</t>
  </si>
  <si>
    <t xml:space="preserve">Hollymount</t>
  </si>
  <si>
    <t xml:space="preserve">2021-11-26</t>
  </si>
  <si>
    <t xml:space="preserve">No Speed Limit</t>
  </si>
  <si>
    <t xml:space="preserve">Pastel Power</t>
  </si>
  <si>
    <t xml:space="preserve">Maritime Rules</t>
  </si>
  <si>
    <t xml:space="preserve">Brostaigh</t>
  </si>
  <si>
    <t xml:space="preserve">Bradesco</t>
  </si>
  <si>
    <t xml:space="preserve">2021-11-27</t>
  </si>
  <si>
    <t xml:space="preserve">14:53:00</t>
  </si>
  <si>
    <t xml:space="preserve">Le Fils De Force</t>
  </si>
  <si>
    <t xml:space="preserve">Street Kid</t>
  </si>
  <si>
    <t xml:space="preserve">2021-11-29</t>
  </si>
  <si>
    <t xml:space="preserve">Wonder Elmossman</t>
  </si>
  <si>
    <t xml:space="preserve">Rabat</t>
  </si>
  <si>
    <t xml:space="preserve">2021-11-30</t>
  </si>
  <si>
    <t xml:space="preserve">Alpha Carinae</t>
  </si>
  <si>
    <t xml:space="preserve">Kaasirr</t>
  </si>
  <si>
    <t xml:space="preserve">2021-12-03</t>
  </si>
  <si>
    <t xml:space="preserve">Hermes Boy</t>
  </si>
  <si>
    <t xml:space="preserve">Mot A Mot</t>
  </si>
  <si>
    <t xml:space="preserve">Forever Blessed</t>
  </si>
  <si>
    <t xml:space="preserve">No Word Of A Lie</t>
  </si>
  <si>
    <t xml:space="preserve">2021-12-04</t>
  </si>
  <si>
    <t xml:space="preserve">15:09:00</t>
  </si>
  <si>
    <t xml:space="preserve">Libberty Hunter</t>
  </si>
  <si>
    <t xml:space="preserve">2021-12-06</t>
  </si>
  <si>
    <t xml:space="preserve">Restricted Area</t>
  </si>
  <si>
    <t xml:space="preserve">2021-12-08</t>
  </si>
  <si>
    <t xml:space="preserve">Silverscape</t>
  </si>
  <si>
    <t xml:space="preserve">2021-12-09</t>
  </si>
  <si>
    <t xml:space="preserve">Paso Doble</t>
  </si>
  <si>
    <t xml:space="preserve">Be Glorious</t>
  </si>
  <si>
    <t xml:space="preserve">2021-12-10</t>
  </si>
  <si>
    <t xml:space="preserve">Barrichello</t>
  </si>
  <si>
    <t xml:space="preserve">Flammarion</t>
  </si>
  <si>
    <t xml:space="preserve">New Star</t>
  </si>
  <si>
    <t xml:space="preserve">A Taad Moody</t>
  </si>
  <si>
    <t xml:space="preserve">Meishar</t>
  </si>
  <si>
    <t xml:space="preserve">Mulberry Silk</t>
  </si>
  <si>
    <t xml:space="preserve">Alambrista</t>
  </si>
  <si>
    <t xml:space="preserve">2021-12-11</t>
  </si>
  <si>
    <t xml:space="preserve">Leverock Lass</t>
  </si>
  <si>
    <t xml:space="preserve">Muscika</t>
  </si>
  <si>
    <t xml:space="preserve">Night Narcissus</t>
  </si>
  <si>
    <t xml:space="preserve">Invincible Larne</t>
  </si>
  <si>
    <t xml:space="preserve">2021-12-12</t>
  </si>
  <si>
    <t xml:space="preserve">All The Glory</t>
  </si>
  <si>
    <t xml:space="preserve">Fonzerelli</t>
  </si>
  <si>
    <t xml:space="preserve">2021-12-13</t>
  </si>
  <si>
    <t xml:space="preserve">The Trampolinist</t>
  </si>
  <si>
    <t xml:space="preserve">Income</t>
  </si>
  <si>
    <t xml:space="preserve">Typewritten</t>
  </si>
  <si>
    <t xml:space="preserve">True Warrior</t>
  </si>
  <si>
    <t xml:space="preserve">2021-12-14</t>
  </si>
  <si>
    <t xml:space="preserve">Brorson</t>
  </si>
  <si>
    <t xml:space="preserve">2021-12-15</t>
  </si>
  <si>
    <t xml:space="preserve">2021-12-16</t>
  </si>
  <si>
    <t xml:space="preserve">Swincombe Fleat</t>
  </si>
  <si>
    <t xml:space="preserve">Maskada</t>
  </si>
  <si>
    <t xml:space="preserve">2021-12-17</t>
  </si>
  <si>
    <t xml:space="preserve">Sacred Territory</t>
  </si>
  <si>
    <t xml:space="preserve">Together Aclaim</t>
  </si>
  <si>
    <t xml:space="preserve">Snap Ambush</t>
  </si>
  <si>
    <t xml:space="preserve">2021-12-18</t>
  </si>
  <si>
    <t xml:space="preserve">Tango Boy</t>
  </si>
  <si>
    <t xml:space="preserve">Nafee</t>
  </si>
  <si>
    <t xml:space="preserve">Dark Flyer</t>
  </si>
  <si>
    <t xml:space="preserve">2021-12-19</t>
  </si>
  <si>
    <t xml:space="preserve">Nells Well</t>
  </si>
  <si>
    <t xml:space="preserve">2021-12-20</t>
  </si>
  <si>
    <t xml:space="preserve">Zucayan</t>
  </si>
  <si>
    <t xml:space="preserve">Fearless</t>
  </si>
  <si>
    <t xml:space="preserve">2021-12-21</t>
  </si>
  <si>
    <t xml:space="preserve">Bill Baxter</t>
  </si>
  <si>
    <t xml:space="preserve">2021-12-22</t>
  </si>
  <si>
    <t xml:space="preserve">Green Book</t>
  </si>
  <si>
    <t xml:space="preserve">Queens Fair</t>
  </si>
  <si>
    <t xml:space="preserve">Balco Coastal</t>
  </si>
  <si>
    <t xml:space="preserve">Iontach Cheval</t>
  </si>
  <si>
    <t xml:space="preserve">2021-12-26</t>
  </si>
  <si>
    <t xml:space="preserve">11:45:00</t>
  </si>
  <si>
    <t xml:space="preserve">Richmond Lake</t>
  </si>
  <si>
    <t xml:space="preserve">Tiger Jet</t>
  </si>
  <si>
    <t xml:space="preserve">Lydford</t>
  </si>
  <si>
    <t xml:space="preserve">Last Royal</t>
  </si>
  <si>
    <t xml:space="preserve">Many Words</t>
  </si>
  <si>
    <t xml:space="preserve">14:22:00</t>
  </si>
  <si>
    <t xml:space="preserve">Galileo Silver</t>
  </si>
  <si>
    <t xml:space="preserve">14:57:00</t>
  </si>
  <si>
    <t xml:space="preserve">Rostello</t>
  </si>
  <si>
    <t xml:space="preserve">Shallow River</t>
  </si>
  <si>
    <t xml:space="preserve">2021-12-27</t>
  </si>
  <si>
    <t xml:space="preserve">King Alex</t>
  </si>
  <si>
    <t xml:space="preserve">Solo</t>
  </si>
  <si>
    <t xml:space="preserve">Do Your Job</t>
  </si>
  <si>
    <t xml:space="preserve">Sky Pirate</t>
  </si>
  <si>
    <t xml:space="preserve">Greaneteen</t>
  </si>
  <si>
    <t xml:space="preserve">Musta Lovea Lovea</t>
  </si>
  <si>
    <t xml:space="preserve">Justjamie</t>
  </si>
  <si>
    <t xml:space="preserve">Apache Star</t>
  </si>
  <si>
    <t xml:space="preserve">Social Contact</t>
  </si>
  <si>
    <t xml:space="preserve">2021-12-28</t>
  </si>
  <si>
    <t xml:space="preserve">Sire Du Berlais</t>
  </si>
  <si>
    <t xml:space="preserve">Galvin</t>
  </si>
  <si>
    <t xml:space="preserve">Kemboy</t>
  </si>
  <si>
    <t xml:space="preserve">White Willow</t>
  </si>
  <si>
    <t xml:space="preserve">2021-12-29</t>
  </si>
  <si>
    <t xml:space="preserve">Regina Dracones</t>
  </si>
  <si>
    <t xml:space="preserve">Run Wild Fred</t>
  </si>
  <si>
    <t xml:space="preserve">Zanahiyr</t>
  </si>
  <si>
    <t xml:space="preserve">Soft Risk</t>
  </si>
  <si>
    <t xml:space="preserve">2021-12-31</t>
  </si>
  <si>
    <t xml:space="preserve">Love Envoi</t>
  </si>
  <si>
    <t xml:space="preserve">Gentle Connections</t>
  </si>
  <si>
    <t xml:space="preserve">2022-01-01</t>
  </si>
  <si>
    <t xml:space="preserve">Gustavian</t>
  </si>
  <si>
    <t xml:space="preserve">2022-01-02</t>
  </si>
  <si>
    <t xml:space="preserve">Domandlouis</t>
  </si>
  <si>
    <t xml:space="preserve">Dolcita</t>
  </si>
  <si>
    <t xml:space="preserve">Roseys Hollow</t>
  </si>
  <si>
    <t xml:space="preserve">King Of York</t>
  </si>
  <si>
    <t xml:space="preserve">2022-01-03</t>
  </si>
  <si>
    <t xml:space="preserve">Ummsuquaim</t>
  </si>
  <si>
    <t xml:space="preserve">Hot Legs Lil</t>
  </si>
  <si>
    <t xml:space="preserve">Jastar</t>
  </si>
  <si>
    <t xml:space="preserve">2022-01-04</t>
  </si>
  <si>
    <t xml:space="preserve">Jade Country</t>
  </si>
  <si>
    <t xml:space="preserve">2022-01-06</t>
  </si>
  <si>
    <t xml:space="preserve">Roamin In Gloamin</t>
  </si>
  <si>
    <t xml:space="preserve">Dom Of Mary</t>
  </si>
  <si>
    <t xml:space="preserve">Vignoni</t>
  </si>
  <si>
    <t xml:space="preserve">2022-01-07</t>
  </si>
  <si>
    <t xml:space="preserve">Adams Barbour</t>
  </si>
  <si>
    <t xml:space="preserve">Golden Whisper</t>
  </si>
  <si>
    <t xml:space="preserve">House Of Kings</t>
  </si>
  <si>
    <t xml:space="preserve">Trent</t>
  </si>
  <si>
    <t xml:space="preserve">Chicago Lightening</t>
  </si>
  <si>
    <t xml:space="preserve">2022-01-08</t>
  </si>
  <si>
    <t xml:space="preserve">12:13:00</t>
  </si>
  <si>
    <t xml:space="preserve">Walk In The Storm</t>
  </si>
  <si>
    <t xml:space="preserve">Unanswered Prayers</t>
  </si>
  <si>
    <t xml:space="preserve">14:33:00</t>
  </si>
  <si>
    <t xml:space="preserve">Crystal Glory</t>
  </si>
  <si>
    <t xml:space="preserve">15:43:00</t>
  </si>
  <si>
    <t xml:space="preserve">Since Day One</t>
  </si>
  <si>
    <t xml:space="preserve">Stokes</t>
  </si>
  <si>
    <t xml:space="preserve">2022-01-09</t>
  </si>
  <si>
    <t xml:space="preserve">Golden Spice</t>
  </si>
  <si>
    <t xml:space="preserve">Al Gaiya</t>
  </si>
  <si>
    <t xml:space="preserve">2022-01-10</t>
  </si>
  <si>
    <t xml:space="preserve">Jpr One</t>
  </si>
  <si>
    <t xml:space="preserve">Grangeclare Glory</t>
  </si>
  <si>
    <t xml:space="preserve">2022-01-12</t>
  </si>
  <si>
    <t xml:space="preserve">Global Mirage</t>
  </si>
  <si>
    <t xml:space="preserve">2022-01-13</t>
  </si>
  <si>
    <t xml:space="preserve">Debit Card</t>
  </si>
  <si>
    <t xml:space="preserve">Oasis Irlandes</t>
  </si>
  <si>
    <t xml:space="preserve">2022-01-14</t>
  </si>
  <si>
    <t xml:space="preserve">Collingham</t>
  </si>
  <si>
    <t xml:space="preserve">Canzone</t>
  </si>
  <si>
    <t xml:space="preserve">Mahale</t>
  </si>
  <si>
    <t xml:space="preserve">Iceman Dennis</t>
  </si>
  <si>
    <t xml:space="preserve">Sister Bridget</t>
  </si>
  <si>
    <t xml:space="preserve">Spirit And Glory</t>
  </si>
  <si>
    <t xml:space="preserve">2022-01-15</t>
  </si>
  <si>
    <t xml:space="preserve">13:03:00</t>
  </si>
  <si>
    <t xml:space="preserve">Raffle Ticket</t>
  </si>
  <si>
    <t xml:space="preserve">2022-01-17</t>
  </si>
  <si>
    <t xml:space="preserve">Mayhem Mya</t>
  </si>
  <si>
    <t xml:space="preserve">Pilgrims King</t>
  </si>
  <si>
    <t xml:space="preserve">Emily Roebling</t>
  </si>
  <si>
    <t xml:space="preserve">Limerick Lace</t>
  </si>
  <si>
    <t xml:space="preserve">Bounce Back</t>
  </si>
  <si>
    <t xml:space="preserve">2022-01-18</t>
  </si>
  <si>
    <t xml:space="preserve">Firestream</t>
  </si>
  <si>
    <t xml:space="preserve">Early Morning Dew</t>
  </si>
  <si>
    <t xml:space="preserve">2022-01-19</t>
  </si>
  <si>
    <t xml:space="preserve">Hecouldbetheone</t>
  </si>
  <si>
    <t xml:space="preserve">Young Butler</t>
  </si>
  <si>
    <t xml:space="preserve">Obtain</t>
  </si>
  <si>
    <t xml:space="preserve">Ano Syra</t>
  </si>
  <si>
    <t xml:space="preserve">Ex Gratia</t>
  </si>
  <si>
    <t xml:space="preserve">2022-01-20</t>
  </si>
  <si>
    <t xml:space="preserve">Zacony Rebel</t>
  </si>
  <si>
    <t xml:space="preserve">2022-01-21</t>
  </si>
  <si>
    <t xml:space="preserve">Kadinnka</t>
  </si>
  <si>
    <t xml:space="preserve">2022-01-22</t>
  </si>
  <si>
    <t xml:space="preserve">2022-01-23</t>
  </si>
  <si>
    <t xml:space="preserve">Churchstonewarrior</t>
  </si>
  <si>
    <t xml:space="preserve">2022-01-26</t>
  </si>
  <si>
    <t xml:space="preserve">Its Good To Laugh</t>
  </si>
  <si>
    <t xml:space="preserve">River Walk</t>
  </si>
  <si>
    <t xml:space="preserve">Grosvenor Court</t>
  </si>
  <si>
    <t xml:space="preserve">2022-01-27</t>
  </si>
  <si>
    <t xml:space="preserve">Blazing Hot</t>
  </si>
  <si>
    <t xml:space="preserve">2022-01-28</t>
  </si>
  <si>
    <t xml:space="preserve">Grand Lord</t>
  </si>
  <si>
    <t xml:space="preserve">Vienna Court</t>
  </si>
  <si>
    <t xml:space="preserve">Pink Legend</t>
  </si>
  <si>
    <t xml:space="preserve">Enfranchise</t>
  </si>
  <si>
    <t xml:space="preserve">Crystal Dawn</t>
  </si>
  <si>
    <t xml:space="preserve">2022-01-29</t>
  </si>
  <si>
    <t xml:space="preserve">Hillcrest</t>
  </si>
  <si>
    <t xml:space="preserve">2022-01-30</t>
  </si>
  <si>
    <t xml:space="preserve">American Gerry</t>
  </si>
  <si>
    <t xml:space="preserve">2022-01-31</t>
  </si>
  <si>
    <t xml:space="preserve">Cratloe Hill</t>
  </si>
  <si>
    <t xml:space="preserve">Enki Flacke</t>
  </si>
  <si>
    <t xml:space="preserve">Umm Hurair</t>
  </si>
  <si>
    <t xml:space="preserve">2022-02-04</t>
  </si>
  <si>
    <t xml:space="preserve">Current Mood</t>
  </si>
  <si>
    <t xml:space="preserve">Nordic Glory</t>
  </si>
  <si>
    <t xml:space="preserve">2022-02-05</t>
  </si>
  <si>
    <t xml:space="preserve">Our Jet</t>
  </si>
  <si>
    <t xml:space="preserve">Raffertys Return</t>
  </si>
  <si>
    <t xml:space="preserve">Fil Dor</t>
  </si>
  <si>
    <t xml:space="preserve">2022-02-06</t>
  </si>
  <si>
    <t xml:space="preserve">Dunvegan</t>
  </si>
  <si>
    <t xml:space="preserve">2022-02-07</t>
  </si>
  <si>
    <t xml:space="preserve">Git Maker</t>
  </si>
  <si>
    <t xml:space="preserve">Supreme Gift</t>
  </si>
  <si>
    <t xml:space="preserve">2022-02-09</t>
  </si>
  <si>
    <t xml:space="preserve">Lakota Warrior</t>
  </si>
  <si>
    <t xml:space="preserve">Not Long Now</t>
  </si>
  <si>
    <t xml:space="preserve">2022-02-10</t>
  </si>
  <si>
    <t xml:space="preserve">13:17:00</t>
  </si>
  <si>
    <t xml:space="preserve">Red Lion Lad</t>
  </si>
  <si>
    <t xml:space="preserve">Embrun Mitja</t>
  </si>
  <si>
    <t xml:space="preserve">Eureka Creek</t>
  </si>
  <si>
    <t xml:space="preserve">Clear Angel</t>
  </si>
  <si>
    <t xml:space="preserve">2022-02-11</t>
  </si>
  <si>
    <t xml:space="preserve">Cap St Vincent</t>
  </si>
  <si>
    <t xml:space="preserve">Ballycamus</t>
  </si>
  <si>
    <t xml:space="preserve">Elzaamsan</t>
  </si>
  <si>
    <t xml:space="preserve">2022-02-12</t>
  </si>
  <si>
    <t xml:space="preserve">Belle De Manech</t>
  </si>
  <si>
    <t xml:space="preserve">Goven</t>
  </si>
  <si>
    <t xml:space="preserve">Elimay</t>
  </si>
  <si>
    <t xml:space="preserve">Court Maid</t>
  </si>
  <si>
    <t xml:space="preserve">Thats Lifebuoy</t>
  </si>
  <si>
    <t xml:space="preserve">2022-02-14</t>
  </si>
  <si>
    <t xml:space="preserve">Mark Of Gold</t>
  </si>
  <si>
    <t xml:space="preserve">2022-02-15</t>
  </si>
  <si>
    <t xml:space="preserve">Cousu Main</t>
  </si>
  <si>
    <t xml:space="preserve">Our Bills Aunt</t>
  </si>
  <si>
    <t xml:space="preserve">2022-02-16</t>
  </si>
  <si>
    <t xml:space="preserve">Blue Heather</t>
  </si>
  <si>
    <t xml:space="preserve">Shomen Uchi</t>
  </si>
  <si>
    <t xml:space="preserve">2022-02-17</t>
  </si>
  <si>
    <t xml:space="preserve">Mr Fred Rogers</t>
  </si>
  <si>
    <t xml:space="preserve">15:12:00</t>
  </si>
  <si>
    <t xml:space="preserve">Chambard</t>
  </si>
  <si>
    <t xml:space="preserve">Trevolli</t>
  </si>
  <si>
    <t xml:space="preserve">2022-02-19</t>
  </si>
  <si>
    <t xml:space="preserve">Porticello</t>
  </si>
  <si>
    <t xml:space="preserve">Skycutter</t>
  </si>
  <si>
    <t xml:space="preserve">2022-02-20</t>
  </si>
  <si>
    <t xml:space="preserve">Nollyador</t>
  </si>
  <si>
    <t xml:space="preserve">Sweet Auburn</t>
  </si>
  <si>
    <t xml:space="preserve">2022-02-21</t>
  </si>
  <si>
    <t xml:space="preserve">Barbados</t>
  </si>
  <si>
    <t xml:space="preserve">Hypernova</t>
  </si>
  <si>
    <t xml:space="preserve">Angel Girl</t>
  </si>
  <si>
    <t xml:space="preserve">Pandemic Princess</t>
  </si>
  <si>
    <t xml:space="preserve">Wooders Dream</t>
  </si>
  <si>
    <t xml:space="preserve">Latenightmistake</t>
  </si>
  <si>
    <t xml:space="preserve">2022-02-22</t>
  </si>
  <si>
    <t xml:space="preserve">Lunar Display</t>
  </si>
  <si>
    <t xml:space="preserve">Lady Adare</t>
  </si>
  <si>
    <t xml:space="preserve">Serious Ego</t>
  </si>
  <si>
    <t xml:space="preserve">2022-02-24</t>
  </si>
  <si>
    <t xml:space="preserve">Peejaybee</t>
  </si>
  <si>
    <t xml:space="preserve">Cloch Nua</t>
  </si>
  <si>
    <t xml:space="preserve">Fast And Loose</t>
  </si>
  <si>
    <t xml:space="preserve">Fraulein Margot</t>
  </si>
  <si>
    <t xml:space="preserve">2022-02-25</t>
  </si>
  <si>
    <t xml:space="preserve">Kingofthewest</t>
  </si>
  <si>
    <t xml:space="preserve">Intervention</t>
  </si>
  <si>
    <t xml:space="preserve">2022-02-26</t>
  </si>
  <si>
    <t xml:space="preserve">Vengeance</t>
  </si>
  <si>
    <t xml:space="preserve">What A Steal</t>
  </si>
  <si>
    <t xml:space="preserve">Itso Fury</t>
  </si>
  <si>
    <t xml:space="preserve">The Ganges</t>
  </si>
  <si>
    <t xml:space="preserve">2022-02-27</t>
  </si>
  <si>
    <t xml:space="preserve">Snake Oil</t>
  </si>
  <si>
    <t xml:space="preserve">Kiki Badger</t>
  </si>
  <si>
    <t xml:space="preserve">2022-02-28</t>
  </si>
  <si>
    <t xml:space="preserve">Cityjet</t>
  </si>
  <si>
    <t xml:space="preserve">2022-03-01</t>
  </si>
  <si>
    <t xml:space="preserve">Marracudja</t>
  </si>
  <si>
    <t xml:space="preserve">2022-03-02</t>
  </si>
  <si>
    <t xml:space="preserve">2022-03-03</t>
  </si>
  <si>
    <t xml:space="preserve">15:16:00</t>
  </si>
  <si>
    <t xml:space="preserve">Society Red</t>
  </si>
  <si>
    <t xml:space="preserve">2022-03-04</t>
  </si>
  <si>
    <t xml:space="preserve">Absolute Ruler</t>
  </si>
  <si>
    <t xml:space="preserve">Juncture</t>
  </si>
  <si>
    <t xml:space="preserve">In Ecstasy</t>
  </si>
  <si>
    <t xml:space="preserve">2022-03-05</t>
  </si>
  <si>
    <t xml:space="preserve">Genuflex</t>
  </si>
  <si>
    <t xml:space="preserve">Only Sky</t>
  </si>
  <si>
    <t xml:space="preserve">Evergreen And Red</t>
  </si>
  <si>
    <t xml:space="preserve">Grange Walk</t>
  </si>
  <si>
    <t xml:space="preserve">2022-03-06</t>
  </si>
  <si>
    <t xml:space="preserve">Hauturiere</t>
  </si>
  <si>
    <t xml:space="preserve">2022-03-09</t>
  </si>
  <si>
    <t xml:space="preserve">Toucan Sam</t>
  </si>
  <si>
    <t xml:space="preserve">2022-03-10</t>
  </si>
  <si>
    <t xml:space="preserve">Aliomaana</t>
  </si>
  <si>
    <t xml:space="preserve">Kings Keeper</t>
  </si>
  <si>
    <t xml:space="preserve">Malpas</t>
  </si>
  <si>
    <t xml:space="preserve">Lewa House</t>
  </si>
  <si>
    <t xml:space="preserve">Samara Star</t>
  </si>
  <si>
    <t xml:space="preserve">Rising Star</t>
  </si>
  <si>
    <t xml:space="preserve">2022-03-11</t>
  </si>
  <si>
    <t xml:space="preserve">King Of Jungle</t>
  </si>
  <si>
    <t xml:space="preserve">Show Maker</t>
  </si>
  <si>
    <t xml:space="preserve">Havana Pearl</t>
  </si>
  <si>
    <t xml:space="preserve">2022-03-12</t>
  </si>
  <si>
    <t xml:space="preserve">Bodhisattva</t>
  </si>
  <si>
    <t xml:space="preserve">13:56:00</t>
  </si>
  <si>
    <t xml:space="preserve">2022-03-13</t>
  </si>
  <si>
    <t xml:space="preserve">Man O Work</t>
  </si>
  <si>
    <t xml:space="preserve">Lac De Constance</t>
  </si>
  <si>
    <t xml:space="preserve">Sporty Jim</t>
  </si>
  <si>
    <t xml:space="preserve">16:23:00</t>
  </si>
  <si>
    <t xml:space="preserve">Silver Flyer</t>
  </si>
  <si>
    <t xml:space="preserve">2022-03-14</t>
  </si>
  <si>
    <t xml:space="preserve">Interne De Sivola</t>
  </si>
  <si>
    <t xml:space="preserve">Silver Shade</t>
  </si>
  <si>
    <t xml:space="preserve">Fleurman</t>
  </si>
  <si>
    <t xml:space="preserve">Envoye Special</t>
  </si>
  <si>
    <t xml:space="preserve">Drakes Well</t>
  </si>
  <si>
    <t xml:space="preserve">Waterloo Quay</t>
  </si>
  <si>
    <t xml:space="preserve">2022-03-16</t>
  </si>
  <si>
    <t xml:space="preserve">Sir Gerhard</t>
  </si>
  <si>
    <t xml:space="preserve">Abingworth</t>
  </si>
  <si>
    <t xml:space="preserve">Outsmart</t>
  </si>
  <si>
    <t xml:space="preserve">Arousing</t>
  </si>
  <si>
    <t xml:space="preserve">Tyger Bay</t>
  </si>
  <si>
    <t xml:space="preserve">Puerto De Vega</t>
  </si>
  <si>
    <t xml:space="preserve">2022-03-17</t>
  </si>
  <si>
    <t xml:space="preserve">Allaho</t>
  </si>
  <si>
    <t xml:space="preserve">2022-03-18</t>
  </si>
  <si>
    <t xml:space="preserve">Scudamore</t>
  </si>
  <si>
    <t xml:space="preserve">A Plus Tard</t>
  </si>
  <si>
    <t xml:space="preserve">Power To Love</t>
  </si>
  <si>
    <t xml:space="preserve">2022-03-19</t>
  </si>
  <si>
    <t xml:space="preserve">14:52:00</t>
  </si>
  <si>
    <t xml:space="preserve">Ciel De Neige</t>
  </si>
  <si>
    <t xml:space="preserve">Earth Lord</t>
  </si>
  <si>
    <t xml:space="preserve">2022-03-20</t>
  </si>
  <si>
    <t xml:space="preserve">Melvich Bay</t>
  </si>
  <si>
    <t xml:space="preserve">2022-03-22</t>
  </si>
  <si>
    <t xml:space="preserve">14:01:00</t>
  </si>
  <si>
    <t xml:space="preserve">Reilly</t>
  </si>
  <si>
    <t xml:space="preserve">Indirocco</t>
  </si>
  <si>
    <t xml:space="preserve">17:31:00</t>
  </si>
  <si>
    <t xml:space="preserve">Largy Train</t>
  </si>
  <si>
    <t xml:space="preserve">2022-03-23</t>
  </si>
  <si>
    <t xml:space="preserve">Whizz Kid</t>
  </si>
  <si>
    <t xml:space="preserve">2022-03-24</t>
  </si>
  <si>
    <t xml:space="preserve">Red Vision</t>
  </si>
  <si>
    <t xml:space="preserve">2022-03-25</t>
  </si>
  <si>
    <t xml:space="preserve">Shes A Steal</t>
  </si>
  <si>
    <t xml:space="preserve">2022-03-26</t>
  </si>
  <si>
    <t xml:space="preserve">Morag Mccullagh</t>
  </si>
  <si>
    <t xml:space="preserve">Gia Darling</t>
  </si>
  <si>
    <t xml:space="preserve">2022-03-27</t>
  </si>
  <si>
    <t xml:space="preserve">Impulsive Dancer</t>
  </si>
  <si>
    <t xml:space="preserve">Aide De Camp</t>
  </si>
  <si>
    <t xml:space="preserve">Profit</t>
  </si>
  <si>
    <t xml:space="preserve">Bank</t>
  </si>
  <si>
    <t xml:space="preserve">class</t>
  </si>
  <si>
    <t xml:space="preserve">Bet Type</t>
  </si>
  <si>
    <t xml:space="preserve">Ratings Status</t>
  </si>
  <si>
    <t xml:space="preserve">(empty)</t>
  </si>
  <si>
    <t xml:space="preserve">Place Bet</t>
  </si>
  <si>
    <t xml:space="preserve">Top Rated Horse</t>
  </si>
  <si>
    <t xml:space="preserve">Win Bet</t>
  </si>
  <si>
    <t xml:space="preserve">Third Rated Horse (where there is one.)</t>
  </si>
  <si>
    <t xml:space="preserve">Lay Bet</t>
  </si>
  <si>
    <t xml:space="preserve">Second Rated Horse (where there is one.)</t>
  </si>
  <si>
    <t xml:space="preserve">Stake</t>
  </si>
  <si>
    <t xml:space="preserve">Takeout</t>
  </si>
  <si>
    <t xml:space="preserve">New Bank</t>
  </si>
  <si>
    <t xml:space="preserve">New Stake</t>
  </si>
  <si>
    <t xml:space="preserve">Total Takeout</t>
  </si>
  <si>
    <t xml:space="preserve">Winning Month</t>
  </si>
  <si>
    <t xml:space="preserve">Annual Takeout</t>
  </si>
  <si>
    <t xml:space="preserve">N/A</t>
  </si>
  <si>
    <t xml:space="preserve">No (-£42.24)</t>
  </si>
  <si>
    <t xml:space="preserve">No (-£32.67)</t>
  </si>
  <si>
    <t xml:space="preserve">No (-£286.07)</t>
  </si>
  <si>
    <t xml:space="preserve">No (-£8.03)</t>
  </si>
  <si>
    <t xml:space="preserve">No (-£271.49)</t>
  </si>
  <si>
    <t xml:space="preserve">No (-£209.7)</t>
  </si>
  <si>
    <t xml:space="preserve">No (-£45.65)</t>
  </si>
</sst>
</file>

<file path=xl/styles.xml><?xml version="1.0" encoding="utf-8"?>
<styleSheet xmlns="http://schemas.openxmlformats.org/spreadsheetml/2006/main">
  <numFmts count="4">
    <numFmt numFmtId="164" formatCode="General"/>
    <numFmt numFmtId="165" formatCode="@"/>
    <numFmt numFmtId="166" formatCode="General"/>
    <numFmt numFmtId="167" formatCode="[$£-809]#,##0.00;[RED]\-[$£-809]#,##0.00"/>
  </numFmts>
  <fonts count="14">
    <font>
      <sz val="10"/>
      <name val="Arial"/>
      <family val="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0"/>
      <name val="Arial"/>
      <family val="2"/>
    </font>
    <font>
      <b val="true"/>
      <sz val="10"/>
      <color rgb="FFFFFF00"/>
      <name val="Arial"/>
      <family val="2"/>
    </font>
    <font>
      <sz val="10"/>
      <name val="Arial"/>
      <family val="2"/>
      <charset val="1"/>
    </font>
    <font>
      <sz val="13"/>
      <name val="Arial"/>
      <family val="2"/>
    </font>
    <font>
      <b val="true"/>
      <sz val="10"/>
      <color rgb="FFFFFF00"/>
      <name val="Arial"/>
      <family val="2"/>
      <charset val="1"/>
    </font>
    <font>
      <b val="true"/>
      <sz val="10"/>
      <color rgb="FF729FCF"/>
      <name val="Arial"/>
      <family val="2"/>
    </font>
    <font>
      <sz val="10"/>
      <color rgb="FF729FCF"/>
      <name val="Arial"/>
      <family val="2"/>
    </font>
    <font>
      <b val="true"/>
      <sz val="10"/>
      <color rgb="FFFF0000"/>
      <name val="Arial"/>
      <family val="2"/>
    </font>
    <font>
      <sz val="12"/>
      <name val="Arial"/>
      <family val="2"/>
      <charset val="1"/>
    </font>
    <font>
      <vertAlign val="superscript"/>
      <sz val="12"/>
      <name val="Arial"/>
      <family val="2"/>
      <charset val="1"/>
    </font>
  </fonts>
  <fills count="18">
    <fill>
      <patternFill patternType="none"/>
    </fill>
    <fill>
      <patternFill patternType="gray125"/>
    </fill>
    <fill>
      <patternFill patternType="solid">
        <fgColor rgb="FF2A6099"/>
        <bgColor rgb="FF004586"/>
      </patternFill>
    </fill>
    <fill>
      <patternFill patternType="solid">
        <fgColor rgb="FFFFB66C"/>
        <bgColor rgb="FFFFAA95"/>
      </patternFill>
    </fill>
    <fill>
      <patternFill patternType="solid">
        <fgColor rgb="FFFFFFA6"/>
        <bgColor rgb="FFE8F2A1"/>
      </patternFill>
    </fill>
    <fill>
      <patternFill patternType="solid">
        <fgColor rgb="FFEEEEEE"/>
        <bgColor rgb="FFDEE6EF"/>
      </patternFill>
    </fill>
    <fill>
      <patternFill patternType="solid">
        <fgColor rgb="FFE8F2A1"/>
        <bgColor rgb="FFFFFFA6"/>
      </patternFill>
    </fill>
    <fill>
      <patternFill patternType="solid">
        <fgColor rgb="FFB7B3CA"/>
        <bgColor rgb="FFB3B3B3"/>
      </patternFill>
    </fill>
    <fill>
      <patternFill patternType="solid">
        <fgColor rgb="FFF6F9D4"/>
        <bgColor rgb="FFEEEEEE"/>
      </patternFill>
    </fill>
    <fill>
      <patternFill patternType="solid">
        <fgColor rgb="FFAFD095"/>
        <bgColor rgb="FFB3CAC7"/>
      </patternFill>
    </fill>
    <fill>
      <patternFill patternType="solid">
        <fgColor rgb="FF999999"/>
        <bgColor rgb="FFB3B3B3"/>
      </patternFill>
    </fill>
    <fill>
      <patternFill patternType="solid">
        <fgColor rgb="FF729FCF"/>
        <bgColor rgb="FF999999"/>
      </patternFill>
    </fill>
    <fill>
      <patternFill patternType="solid">
        <fgColor rgb="FFFFAA95"/>
        <bgColor rgb="FFFFB66C"/>
      </patternFill>
    </fill>
    <fill>
      <patternFill patternType="solid">
        <fgColor rgb="FFCCCCCC"/>
        <bgColor rgb="FFB3CAC7"/>
      </patternFill>
    </fill>
    <fill>
      <patternFill patternType="solid">
        <fgColor rgb="FFDEDCE6"/>
        <bgColor rgb="FFDEE6EF"/>
      </patternFill>
    </fill>
    <fill>
      <patternFill patternType="solid">
        <fgColor rgb="FFDEE6EF"/>
        <bgColor rgb="FFDEDCE6"/>
      </patternFill>
    </fill>
    <fill>
      <patternFill patternType="solid">
        <fgColor rgb="FFB3CAC7"/>
        <bgColor rgb="FFB4C7DC"/>
      </patternFill>
    </fill>
    <fill>
      <patternFill patternType="solid">
        <fgColor rgb="FFB4C7DC"/>
        <bgColor rgb="FFB3CAC7"/>
      </patternFill>
    </fill>
  </fills>
  <borders count="12">
    <border diagonalUp="false" diagonalDown="false">
      <left/>
      <right/>
      <top/>
      <bottom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medium"/>
      <right style="thin"/>
      <top style="thin"/>
      <bottom/>
      <diagonal/>
    </border>
    <border diagonalUp="false" diagonalDown="false">
      <left style="thin"/>
      <right style="medium"/>
      <top style="thin"/>
      <bottom/>
      <diagonal/>
    </border>
    <border diagonalUp="false" diagonalDown="false">
      <left style="medium"/>
      <right style="thin"/>
      <top/>
      <bottom/>
      <diagonal/>
    </border>
    <border diagonalUp="false" diagonalDown="false">
      <left style="thin"/>
      <right style="medium"/>
      <top/>
      <bottom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 style="thin"/>
      <diagonal/>
    </border>
  </borders>
  <cellStyleXfs count="26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0" fillId="0" borderId="0" applyFont="false" applyBorder="false" applyAlignment="false" applyProtection="false"/>
    <xf numFmtId="164" fontId="0" fillId="0" borderId="0" applyFont="false" applyBorder="false" applyAlignment="false" applyProtection="false"/>
    <xf numFmtId="164" fontId="0" fillId="0" borderId="0" applyFont="false" applyBorder="false" applyAlignment="false" applyProtection="false"/>
    <xf numFmtId="164" fontId="0" fillId="0" borderId="0" applyFont="false" applyBorder="false" applyAlignment="true" applyProtection="false">
      <alignment horizontal="left" vertical="bottom" textRotation="0" wrapText="false" indent="0" shrinkToFit="false"/>
    </xf>
    <xf numFmtId="164" fontId="4" fillId="0" borderId="0" applyFont="true" applyBorder="false" applyAlignment="true" applyProtection="false">
      <alignment horizontal="left" vertical="bottom" textRotation="0" wrapText="false" indent="0" shrinkToFit="false"/>
    </xf>
    <xf numFmtId="164" fontId="4" fillId="0" borderId="0" applyFont="true" applyBorder="false" applyAlignment="false" applyProtection="false"/>
  </cellStyleXfs>
  <cellXfs count="5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1" xfId="2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2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2" borderId="2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22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2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2" xfId="2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23" applyFont="tru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0" fillId="0" borderId="4" xfId="21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4" xfId="21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" xfId="23" applyFont="tru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0" fillId="0" borderId="6" xfId="21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7" xfId="21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2" borderId="8" xfId="22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2" borderId="9" xfId="22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3" xfId="23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6" fillId="0" borderId="10" xfId="23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6" fillId="0" borderId="9" xfId="23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0" fillId="1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1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1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1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1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1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11" xfId="23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6" fillId="0" borderId="8" xfId="23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5" fillId="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9" fillId="1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15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0" fillId="1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7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15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7" fontId="0" fillId="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9" fillId="15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7" fontId="0" fillId="9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12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Pivot Table Corner" xfId="20"/>
    <cellStyle name="Pivot Table Value" xfId="21"/>
    <cellStyle name="Pivot Table Field" xfId="22"/>
    <cellStyle name="Pivot Table Category" xfId="23"/>
    <cellStyle name="Pivot Table Title" xfId="24"/>
    <cellStyle name="Pivot Table Result" xfId="25"/>
  </cellStyles>
  <dxfs count="4">
    <dxf>
      <font>
        <b val="0"/>
        <i val="0"/>
        <color rgb="FF006600"/>
        <sz val="10"/>
      </font>
      <fill>
        <patternFill>
          <bgColor rgb="FFCCFFCC"/>
        </patternFill>
      </fill>
    </dxf>
    <dxf>
      <font>
        <b val="0"/>
        <i val="0"/>
        <color rgb="FFCC0000"/>
        <sz val="10"/>
      </font>
      <fill>
        <patternFill>
          <bgColor rgb="FFFFCCCC"/>
        </patternFill>
      </fill>
    </dxf>
    <dxf>
      <font>
        <b val="0"/>
        <i val="0"/>
        <color rgb="FF006600"/>
        <sz val="10"/>
      </font>
      <fill>
        <patternFill>
          <bgColor rgb="FFCCFFCC"/>
        </patternFill>
      </fill>
    </dxf>
    <dxf>
      <font>
        <b val="0"/>
        <i val="0"/>
        <color rgb="FFCC0000"/>
        <sz val="10"/>
      </font>
      <fill>
        <patternFill>
          <bgColor rgb="FFFFCCCC"/>
        </patternFill>
      </fill>
    </dxf>
  </dxfs>
  <colors>
    <indexedColors>
      <rgbColor rgb="FF000000"/>
      <rgbColor rgb="FFEEEEEE"/>
      <rgbColor rgb="FFFF0000"/>
      <rgbColor rgb="FF00FF00"/>
      <rgbColor rgb="FF0000FF"/>
      <rgbColor rgb="FFFFFF00"/>
      <rgbColor rgb="FFFF00FF"/>
      <rgbColor rgb="FF00FFFF"/>
      <rgbColor rgb="FFCC0000"/>
      <rgbColor rgb="FF006600"/>
      <rgbColor rgb="FF000080"/>
      <rgbColor rgb="FF808000"/>
      <rgbColor rgb="FF800080"/>
      <rgbColor rgb="FF008080"/>
      <rgbColor rgb="FFB3CAC7"/>
      <rgbColor rgb="FFB3B3B3"/>
      <rgbColor rgb="FF729FCF"/>
      <rgbColor rgb="FF993366"/>
      <rgbColor rgb="FFF6F9D4"/>
      <rgbColor rgb="FFDEE6EF"/>
      <rgbColor rgb="FF660066"/>
      <rgbColor rgb="FFFF8080"/>
      <rgbColor rgb="FF2A6099"/>
      <rgbColor rgb="FFCCCCCC"/>
      <rgbColor rgb="FF000080"/>
      <rgbColor rgb="FFFF00FF"/>
      <rgbColor rgb="FFE8F2A1"/>
      <rgbColor rgb="FF00FFFF"/>
      <rgbColor rgb="FF800080"/>
      <rgbColor rgb="FF800000"/>
      <rgbColor rgb="FF008080"/>
      <rgbColor rgb="FF0000FF"/>
      <rgbColor rgb="FF00CCFF"/>
      <rgbColor rgb="FFDEDCE6"/>
      <rgbColor rgb="FFCCFFCC"/>
      <rgbColor rgb="FFFFFFA6"/>
      <rgbColor rgb="FFB4C7DC"/>
      <rgbColor rgb="FFFFAA95"/>
      <rgbColor rgb="FFB7B3CA"/>
      <rgbColor rgb="FFFFCCCC"/>
      <rgbColor rgb="FF3366FF"/>
      <rgbColor rgb="FF33CCCC"/>
      <rgbColor rgb="FFAFD095"/>
      <rgbColor rgb="FFFFB66C"/>
      <rgbColor rgb="FFFF9900"/>
      <rgbColor rgb="FFFF6600"/>
      <rgbColor rgb="FF666699"/>
      <rgbColor rgb="FF999999"/>
      <rgbColor rgb="FF00458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sharedStrings" Target="sharedStrings.xml"/>
</Relationships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£10 Stakes - 100 point bank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tx>
            <c:strRef>
              <c:f>'2).  Daily - 100 point bank'!$D$1</c:f>
              <c:strCache>
                <c:ptCount val="1"/>
                <c:pt idx="0">
                  <c:v>Bank</c:v>
                </c:pt>
              </c:strCache>
            </c:strRef>
          </c:tx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</c:dLbls>
          <c:cat>
            <c:strRef>
              <c:f>'2).  Daily - 100 point bank'!$A$2:$A$1640</c:f>
              <c:strCache>
                <c:ptCount val="1639"/>
                <c:pt idx="0">
                  <c:v/>
                </c:pt>
                <c:pt idx="1">
                  <c:v>2016-01-01</c:v>
                </c:pt>
                <c:pt idx="2">
                  <c:v>2016-01-02</c:v>
                </c:pt>
                <c:pt idx="3">
                  <c:v>2016-01-03</c:v>
                </c:pt>
                <c:pt idx="4">
                  <c:v>2016-01-04</c:v>
                </c:pt>
                <c:pt idx="5">
                  <c:v>2016-01-05</c:v>
                </c:pt>
                <c:pt idx="6">
                  <c:v>2016-01-06</c:v>
                </c:pt>
                <c:pt idx="7">
                  <c:v>2016-01-07</c:v>
                </c:pt>
                <c:pt idx="8">
                  <c:v>2016-01-08</c:v>
                </c:pt>
                <c:pt idx="9">
                  <c:v>2016-01-09</c:v>
                </c:pt>
                <c:pt idx="10">
                  <c:v>2016-01-11</c:v>
                </c:pt>
                <c:pt idx="11">
                  <c:v>2016-01-12</c:v>
                </c:pt>
                <c:pt idx="12">
                  <c:v>2016-01-13</c:v>
                </c:pt>
                <c:pt idx="13">
                  <c:v>2016-01-14</c:v>
                </c:pt>
                <c:pt idx="14">
                  <c:v>2016-01-15</c:v>
                </c:pt>
                <c:pt idx="15">
                  <c:v>2016-01-16</c:v>
                </c:pt>
                <c:pt idx="16">
                  <c:v>2016-01-18</c:v>
                </c:pt>
                <c:pt idx="17">
                  <c:v>2016-01-20</c:v>
                </c:pt>
                <c:pt idx="18">
                  <c:v>2016-01-22</c:v>
                </c:pt>
                <c:pt idx="19">
                  <c:v>2016-01-24</c:v>
                </c:pt>
                <c:pt idx="20">
                  <c:v>2016-01-25</c:v>
                </c:pt>
                <c:pt idx="21">
                  <c:v>2016-01-26</c:v>
                </c:pt>
                <c:pt idx="22">
                  <c:v>2016-01-27</c:v>
                </c:pt>
                <c:pt idx="23">
                  <c:v>2016-01-28</c:v>
                </c:pt>
                <c:pt idx="24">
                  <c:v>2016-01-29</c:v>
                </c:pt>
                <c:pt idx="25">
                  <c:v>2016-01-30</c:v>
                </c:pt>
                <c:pt idx="26">
                  <c:v>2016-02-01</c:v>
                </c:pt>
                <c:pt idx="27">
                  <c:v>2016-02-03</c:v>
                </c:pt>
                <c:pt idx="28">
                  <c:v>2016-02-04</c:v>
                </c:pt>
                <c:pt idx="29">
                  <c:v>2016-02-05</c:v>
                </c:pt>
                <c:pt idx="30">
                  <c:v>2016-02-06</c:v>
                </c:pt>
                <c:pt idx="31">
                  <c:v>2016-02-08</c:v>
                </c:pt>
                <c:pt idx="32">
                  <c:v>2016-02-11</c:v>
                </c:pt>
                <c:pt idx="33">
                  <c:v>2016-02-12</c:v>
                </c:pt>
                <c:pt idx="34">
                  <c:v>2016-02-13</c:v>
                </c:pt>
                <c:pt idx="35">
                  <c:v>2016-02-14</c:v>
                </c:pt>
                <c:pt idx="36">
                  <c:v>2016-02-15</c:v>
                </c:pt>
                <c:pt idx="37">
                  <c:v>2016-02-17</c:v>
                </c:pt>
                <c:pt idx="38">
                  <c:v>2016-02-18</c:v>
                </c:pt>
                <c:pt idx="39">
                  <c:v>2016-02-20</c:v>
                </c:pt>
                <c:pt idx="40">
                  <c:v>2016-02-21</c:v>
                </c:pt>
                <c:pt idx="41">
                  <c:v>2016-02-22</c:v>
                </c:pt>
                <c:pt idx="42">
                  <c:v>2016-02-24</c:v>
                </c:pt>
                <c:pt idx="43">
                  <c:v>2016-02-26</c:v>
                </c:pt>
                <c:pt idx="44">
                  <c:v>2016-02-27</c:v>
                </c:pt>
                <c:pt idx="45">
                  <c:v>2016-02-29</c:v>
                </c:pt>
                <c:pt idx="46">
                  <c:v>2016-03-02</c:v>
                </c:pt>
                <c:pt idx="47">
                  <c:v>2016-03-03</c:v>
                </c:pt>
                <c:pt idx="48">
                  <c:v>2016-03-06</c:v>
                </c:pt>
                <c:pt idx="49">
                  <c:v>2016-03-07</c:v>
                </c:pt>
                <c:pt idx="50">
                  <c:v>2016-03-09</c:v>
                </c:pt>
                <c:pt idx="51">
                  <c:v>2016-03-11</c:v>
                </c:pt>
                <c:pt idx="52">
                  <c:v>2016-03-12</c:v>
                </c:pt>
                <c:pt idx="53">
                  <c:v>2016-03-13</c:v>
                </c:pt>
                <c:pt idx="54">
                  <c:v>2016-03-17</c:v>
                </c:pt>
                <c:pt idx="55">
                  <c:v>2016-03-18</c:v>
                </c:pt>
                <c:pt idx="56">
                  <c:v>2016-03-21</c:v>
                </c:pt>
                <c:pt idx="57">
                  <c:v>2016-03-23</c:v>
                </c:pt>
                <c:pt idx="58">
                  <c:v>2016-03-24</c:v>
                </c:pt>
                <c:pt idx="59">
                  <c:v>2016-03-26</c:v>
                </c:pt>
                <c:pt idx="60">
                  <c:v>2016-03-27</c:v>
                </c:pt>
                <c:pt idx="61">
                  <c:v>2016-03-28</c:v>
                </c:pt>
                <c:pt idx="62">
                  <c:v>2016-03-29</c:v>
                </c:pt>
                <c:pt idx="63">
                  <c:v>2016-03-31</c:v>
                </c:pt>
                <c:pt idx="64">
                  <c:v>2016-04-01</c:v>
                </c:pt>
                <c:pt idx="65">
                  <c:v>2016-04-03</c:v>
                </c:pt>
                <c:pt idx="66">
                  <c:v>2016-04-04</c:v>
                </c:pt>
                <c:pt idx="67">
                  <c:v>2016-04-05</c:v>
                </c:pt>
                <c:pt idx="68">
                  <c:v>2016-04-07</c:v>
                </c:pt>
                <c:pt idx="69">
                  <c:v>2016-04-09</c:v>
                </c:pt>
                <c:pt idx="70">
                  <c:v>2016-04-10</c:v>
                </c:pt>
                <c:pt idx="71">
                  <c:v>2016-04-11</c:v>
                </c:pt>
                <c:pt idx="72">
                  <c:v>2016-04-12</c:v>
                </c:pt>
                <c:pt idx="73">
                  <c:v>2016-04-13</c:v>
                </c:pt>
                <c:pt idx="74">
                  <c:v>2016-04-15</c:v>
                </c:pt>
                <c:pt idx="75">
                  <c:v>2016-04-16</c:v>
                </c:pt>
                <c:pt idx="76">
                  <c:v>2016-04-17</c:v>
                </c:pt>
                <c:pt idx="77">
                  <c:v>2016-04-18</c:v>
                </c:pt>
                <c:pt idx="78">
                  <c:v>2016-04-19</c:v>
                </c:pt>
                <c:pt idx="79">
                  <c:v>2016-04-21</c:v>
                </c:pt>
                <c:pt idx="80">
                  <c:v>2016-04-22</c:v>
                </c:pt>
                <c:pt idx="81">
                  <c:v>2016-04-23</c:v>
                </c:pt>
                <c:pt idx="82">
                  <c:v>2016-04-24</c:v>
                </c:pt>
                <c:pt idx="83">
                  <c:v>2016-04-25</c:v>
                </c:pt>
                <c:pt idx="84">
                  <c:v>2016-04-26</c:v>
                </c:pt>
                <c:pt idx="85">
                  <c:v>2016-04-27</c:v>
                </c:pt>
                <c:pt idx="86">
                  <c:v>2016-04-28</c:v>
                </c:pt>
                <c:pt idx="87">
                  <c:v>2016-04-29</c:v>
                </c:pt>
                <c:pt idx="88">
                  <c:v>2016-04-30</c:v>
                </c:pt>
                <c:pt idx="89">
                  <c:v>2016-05-02</c:v>
                </c:pt>
                <c:pt idx="90">
                  <c:v>2016-05-03</c:v>
                </c:pt>
                <c:pt idx="91">
                  <c:v>2016-05-05</c:v>
                </c:pt>
                <c:pt idx="92">
                  <c:v>2016-05-06</c:v>
                </c:pt>
                <c:pt idx="93">
                  <c:v>2016-05-07</c:v>
                </c:pt>
                <c:pt idx="94">
                  <c:v>2016-05-08</c:v>
                </c:pt>
                <c:pt idx="95">
                  <c:v>2016-05-09</c:v>
                </c:pt>
                <c:pt idx="96">
                  <c:v>2016-05-10</c:v>
                </c:pt>
                <c:pt idx="97">
                  <c:v>2016-05-11</c:v>
                </c:pt>
                <c:pt idx="98">
                  <c:v>2016-05-12</c:v>
                </c:pt>
                <c:pt idx="99">
                  <c:v>2016-05-13</c:v>
                </c:pt>
                <c:pt idx="100">
                  <c:v>2016-05-14</c:v>
                </c:pt>
                <c:pt idx="101">
                  <c:v>2016-05-15</c:v>
                </c:pt>
                <c:pt idx="102">
                  <c:v>2016-05-16</c:v>
                </c:pt>
                <c:pt idx="103">
                  <c:v>2016-05-18</c:v>
                </c:pt>
                <c:pt idx="104">
                  <c:v>2016-05-19</c:v>
                </c:pt>
                <c:pt idx="105">
                  <c:v>2016-05-22</c:v>
                </c:pt>
                <c:pt idx="106">
                  <c:v>2016-05-24</c:v>
                </c:pt>
                <c:pt idx="107">
                  <c:v>2016-05-25</c:v>
                </c:pt>
                <c:pt idx="108">
                  <c:v>2016-05-28</c:v>
                </c:pt>
                <c:pt idx="109">
                  <c:v>2016-05-30</c:v>
                </c:pt>
                <c:pt idx="110">
                  <c:v>2016-05-31</c:v>
                </c:pt>
                <c:pt idx="111">
                  <c:v>2016-06-02</c:v>
                </c:pt>
                <c:pt idx="112">
                  <c:v>2016-06-03</c:v>
                </c:pt>
                <c:pt idx="113">
                  <c:v>2016-06-04</c:v>
                </c:pt>
                <c:pt idx="114">
                  <c:v>2016-06-05</c:v>
                </c:pt>
                <c:pt idx="115">
                  <c:v>2016-06-06</c:v>
                </c:pt>
                <c:pt idx="116">
                  <c:v>2016-06-08</c:v>
                </c:pt>
                <c:pt idx="117">
                  <c:v>2016-06-09</c:v>
                </c:pt>
                <c:pt idx="118">
                  <c:v>2016-06-10</c:v>
                </c:pt>
                <c:pt idx="119">
                  <c:v>2016-06-11</c:v>
                </c:pt>
                <c:pt idx="120">
                  <c:v>2016-06-12</c:v>
                </c:pt>
                <c:pt idx="121">
                  <c:v>2016-06-13</c:v>
                </c:pt>
                <c:pt idx="122">
                  <c:v>2016-06-14</c:v>
                </c:pt>
                <c:pt idx="123">
                  <c:v>2016-06-16</c:v>
                </c:pt>
                <c:pt idx="124">
                  <c:v>2016-06-17</c:v>
                </c:pt>
                <c:pt idx="125">
                  <c:v>2016-06-21</c:v>
                </c:pt>
                <c:pt idx="126">
                  <c:v>2016-06-22</c:v>
                </c:pt>
                <c:pt idx="127">
                  <c:v>2016-06-23</c:v>
                </c:pt>
                <c:pt idx="128">
                  <c:v>2016-06-24</c:v>
                </c:pt>
                <c:pt idx="129">
                  <c:v>2016-06-25</c:v>
                </c:pt>
                <c:pt idx="130">
                  <c:v>2016-06-26</c:v>
                </c:pt>
                <c:pt idx="131">
                  <c:v>2016-07-01</c:v>
                </c:pt>
                <c:pt idx="132">
                  <c:v>2016-07-02</c:v>
                </c:pt>
                <c:pt idx="133">
                  <c:v>2016-07-03</c:v>
                </c:pt>
                <c:pt idx="134">
                  <c:v>2016-07-04</c:v>
                </c:pt>
                <c:pt idx="135">
                  <c:v>2016-07-05</c:v>
                </c:pt>
                <c:pt idx="136">
                  <c:v>2016-07-07</c:v>
                </c:pt>
                <c:pt idx="137">
                  <c:v>2016-07-13</c:v>
                </c:pt>
                <c:pt idx="138">
                  <c:v>2016-07-14</c:v>
                </c:pt>
                <c:pt idx="139">
                  <c:v>2016-07-16</c:v>
                </c:pt>
                <c:pt idx="140">
                  <c:v>2016-07-17</c:v>
                </c:pt>
                <c:pt idx="141">
                  <c:v>2016-07-18</c:v>
                </c:pt>
                <c:pt idx="142">
                  <c:v>2016-07-20</c:v>
                </c:pt>
                <c:pt idx="143">
                  <c:v>2016-07-21</c:v>
                </c:pt>
                <c:pt idx="144">
                  <c:v>2016-07-22</c:v>
                </c:pt>
                <c:pt idx="145">
                  <c:v>2016-07-23</c:v>
                </c:pt>
                <c:pt idx="146">
                  <c:v>2016-07-24</c:v>
                </c:pt>
                <c:pt idx="147">
                  <c:v>2016-07-26</c:v>
                </c:pt>
                <c:pt idx="148">
                  <c:v>2016-07-27</c:v>
                </c:pt>
                <c:pt idx="149">
                  <c:v>2016-07-30</c:v>
                </c:pt>
                <c:pt idx="150">
                  <c:v>2016-07-31</c:v>
                </c:pt>
                <c:pt idx="151">
                  <c:v>2016-08-02</c:v>
                </c:pt>
                <c:pt idx="152">
                  <c:v>2016-08-04</c:v>
                </c:pt>
                <c:pt idx="153">
                  <c:v>2016-08-05</c:v>
                </c:pt>
                <c:pt idx="154">
                  <c:v>2016-08-06</c:v>
                </c:pt>
                <c:pt idx="155">
                  <c:v>2016-08-07</c:v>
                </c:pt>
                <c:pt idx="156">
                  <c:v>2016-08-08</c:v>
                </c:pt>
                <c:pt idx="157">
                  <c:v>2016-08-09</c:v>
                </c:pt>
                <c:pt idx="158">
                  <c:v>2016-08-10</c:v>
                </c:pt>
                <c:pt idx="159">
                  <c:v>2016-08-11</c:v>
                </c:pt>
                <c:pt idx="160">
                  <c:v>2016-08-12</c:v>
                </c:pt>
                <c:pt idx="161">
                  <c:v>2016-08-13</c:v>
                </c:pt>
                <c:pt idx="162">
                  <c:v>2016-08-14</c:v>
                </c:pt>
                <c:pt idx="163">
                  <c:v>2016-08-15</c:v>
                </c:pt>
                <c:pt idx="164">
                  <c:v>2016-08-17</c:v>
                </c:pt>
                <c:pt idx="165">
                  <c:v>2016-08-18</c:v>
                </c:pt>
                <c:pt idx="166">
                  <c:v>2016-08-20</c:v>
                </c:pt>
                <c:pt idx="167">
                  <c:v>2016-08-22</c:v>
                </c:pt>
                <c:pt idx="168">
                  <c:v>2016-08-23</c:v>
                </c:pt>
                <c:pt idx="169">
                  <c:v>2016-08-24</c:v>
                </c:pt>
                <c:pt idx="170">
                  <c:v>2016-08-25</c:v>
                </c:pt>
                <c:pt idx="171">
                  <c:v>2016-08-27</c:v>
                </c:pt>
                <c:pt idx="172">
                  <c:v>2016-08-28</c:v>
                </c:pt>
                <c:pt idx="173">
                  <c:v>2016-08-29</c:v>
                </c:pt>
                <c:pt idx="174">
                  <c:v>2016-08-31</c:v>
                </c:pt>
                <c:pt idx="175">
                  <c:v>2016-09-01</c:v>
                </c:pt>
                <c:pt idx="176">
                  <c:v>2016-09-02</c:v>
                </c:pt>
                <c:pt idx="177">
                  <c:v>2016-09-03</c:v>
                </c:pt>
                <c:pt idx="178">
                  <c:v>2016-09-06</c:v>
                </c:pt>
                <c:pt idx="179">
                  <c:v>2016-09-07</c:v>
                </c:pt>
                <c:pt idx="180">
                  <c:v>2016-09-11</c:v>
                </c:pt>
                <c:pt idx="181">
                  <c:v>2016-09-12</c:v>
                </c:pt>
                <c:pt idx="182">
                  <c:v>2016-09-13</c:v>
                </c:pt>
                <c:pt idx="183">
                  <c:v>2016-09-15</c:v>
                </c:pt>
                <c:pt idx="184">
                  <c:v>2016-09-16</c:v>
                </c:pt>
                <c:pt idx="185">
                  <c:v>2016-09-23</c:v>
                </c:pt>
                <c:pt idx="186">
                  <c:v>2016-09-24</c:v>
                </c:pt>
                <c:pt idx="187">
                  <c:v>2016-09-26</c:v>
                </c:pt>
                <c:pt idx="188">
                  <c:v>2016-09-27</c:v>
                </c:pt>
                <c:pt idx="189">
                  <c:v>2016-09-28</c:v>
                </c:pt>
                <c:pt idx="190">
                  <c:v>2016-09-29</c:v>
                </c:pt>
                <c:pt idx="191">
                  <c:v>2016-09-30</c:v>
                </c:pt>
                <c:pt idx="192">
                  <c:v>2016-10-02</c:v>
                </c:pt>
                <c:pt idx="193">
                  <c:v>2016-10-03</c:v>
                </c:pt>
                <c:pt idx="194">
                  <c:v>2016-10-05</c:v>
                </c:pt>
                <c:pt idx="195">
                  <c:v>2016-10-06</c:v>
                </c:pt>
                <c:pt idx="196">
                  <c:v>2016-10-07</c:v>
                </c:pt>
                <c:pt idx="197">
                  <c:v>2016-10-08</c:v>
                </c:pt>
                <c:pt idx="198">
                  <c:v>2016-10-09</c:v>
                </c:pt>
                <c:pt idx="199">
                  <c:v>2016-10-11</c:v>
                </c:pt>
                <c:pt idx="200">
                  <c:v>2016-10-12</c:v>
                </c:pt>
                <c:pt idx="201">
                  <c:v>2016-10-13</c:v>
                </c:pt>
                <c:pt idx="202">
                  <c:v>2016-10-14</c:v>
                </c:pt>
                <c:pt idx="203">
                  <c:v>2016-10-15</c:v>
                </c:pt>
                <c:pt idx="204">
                  <c:v>2016-10-16</c:v>
                </c:pt>
                <c:pt idx="205">
                  <c:v>2016-10-19</c:v>
                </c:pt>
                <c:pt idx="206">
                  <c:v>2016-10-20</c:v>
                </c:pt>
                <c:pt idx="207">
                  <c:v>2016-10-21</c:v>
                </c:pt>
                <c:pt idx="208">
                  <c:v>2016-10-22</c:v>
                </c:pt>
                <c:pt idx="209">
                  <c:v>2016-10-24</c:v>
                </c:pt>
                <c:pt idx="210">
                  <c:v>2016-10-25</c:v>
                </c:pt>
                <c:pt idx="211">
                  <c:v>2016-10-26</c:v>
                </c:pt>
                <c:pt idx="212">
                  <c:v>2016-10-28</c:v>
                </c:pt>
                <c:pt idx="213">
                  <c:v>2016-10-29</c:v>
                </c:pt>
                <c:pt idx="214">
                  <c:v>2016-10-30</c:v>
                </c:pt>
                <c:pt idx="215">
                  <c:v>2016-10-31</c:v>
                </c:pt>
                <c:pt idx="216">
                  <c:v>2016-11-03</c:v>
                </c:pt>
                <c:pt idx="217">
                  <c:v>2016-11-04</c:v>
                </c:pt>
                <c:pt idx="218">
                  <c:v>2016-11-06</c:v>
                </c:pt>
                <c:pt idx="219">
                  <c:v>2016-11-07</c:v>
                </c:pt>
                <c:pt idx="220">
                  <c:v>2016-11-08</c:v>
                </c:pt>
                <c:pt idx="221">
                  <c:v>2016-11-09</c:v>
                </c:pt>
                <c:pt idx="222">
                  <c:v>2016-11-11</c:v>
                </c:pt>
                <c:pt idx="223">
                  <c:v>2016-11-12</c:v>
                </c:pt>
                <c:pt idx="224">
                  <c:v>2016-11-13</c:v>
                </c:pt>
                <c:pt idx="225">
                  <c:v>2016-11-14</c:v>
                </c:pt>
                <c:pt idx="226">
                  <c:v>2016-11-15</c:v>
                </c:pt>
                <c:pt idx="227">
                  <c:v>2016-11-16</c:v>
                </c:pt>
                <c:pt idx="228">
                  <c:v>2016-11-17</c:v>
                </c:pt>
                <c:pt idx="229">
                  <c:v>2016-11-19</c:v>
                </c:pt>
                <c:pt idx="230">
                  <c:v>2016-11-20</c:v>
                </c:pt>
                <c:pt idx="231">
                  <c:v>2016-11-22</c:v>
                </c:pt>
                <c:pt idx="232">
                  <c:v>2016-11-23</c:v>
                </c:pt>
                <c:pt idx="233">
                  <c:v>2016-11-25</c:v>
                </c:pt>
                <c:pt idx="234">
                  <c:v>2016-11-29</c:v>
                </c:pt>
                <c:pt idx="235">
                  <c:v>2016-11-30</c:v>
                </c:pt>
                <c:pt idx="236">
                  <c:v>2016-12-01</c:v>
                </c:pt>
                <c:pt idx="237">
                  <c:v>2016-12-02</c:v>
                </c:pt>
                <c:pt idx="238">
                  <c:v>2016-12-03</c:v>
                </c:pt>
                <c:pt idx="239">
                  <c:v>2016-12-06</c:v>
                </c:pt>
                <c:pt idx="240">
                  <c:v>2016-12-08</c:v>
                </c:pt>
                <c:pt idx="241">
                  <c:v>2016-12-11</c:v>
                </c:pt>
                <c:pt idx="242">
                  <c:v>2016-12-12</c:v>
                </c:pt>
                <c:pt idx="243">
                  <c:v>2016-12-13</c:v>
                </c:pt>
                <c:pt idx="244">
                  <c:v>2016-12-14</c:v>
                </c:pt>
                <c:pt idx="245">
                  <c:v>2016-12-15</c:v>
                </c:pt>
                <c:pt idx="246">
                  <c:v>2016-12-17</c:v>
                </c:pt>
                <c:pt idx="247">
                  <c:v>2016-12-18</c:v>
                </c:pt>
                <c:pt idx="248">
                  <c:v>2016-12-19</c:v>
                </c:pt>
                <c:pt idx="249">
                  <c:v>2016-12-21</c:v>
                </c:pt>
                <c:pt idx="250">
                  <c:v>2016-12-26</c:v>
                </c:pt>
                <c:pt idx="251">
                  <c:v>2016-12-27</c:v>
                </c:pt>
                <c:pt idx="252">
                  <c:v>2016-12-29</c:v>
                </c:pt>
                <c:pt idx="253">
                  <c:v>2016-12-30</c:v>
                </c:pt>
                <c:pt idx="254">
                  <c:v>2016-12-31</c:v>
                </c:pt>
                <c:pt idx="255">
                  <c:v>2017-01-02</c:v>
                </c:pt>
                <c:pt idx="256">
                  <c:v>2017-01-03</c:v>
                </c:pt>
                <c:pt idx="257">
                  <c:v>2017-01-04</c:v>
                </c:pt>
                <c:pt idx="258">
                  <c:v>2017-01-05</c:v>
                </c:pt>
                <c:pt idx="259">
                  <c:v>2017-01-06</c:v>
                </c:pt>
                <c:pt idx="260">
                  <c:v>2017-01-07</c:v>
                </c:pt>
                <c:pt idx="261">
                  <c:v>2017-01-08</c:v>
                </c:pt>
                <c:pt idx="262">
                  <c:v>2017-01-09</c:v>
                </c:pt>
                <c:pt idx="263">
                  <c:v>2017-01-11</c:v>
                </c:pt>
                <c:pt idx="264">
                  <c:v>2017-02-21</c:v>
                </c:pt>
                <c:pt idx="265">
                  <c:v>2017-02-22</c:v>
                </c:pt>
                <c:pt idx="266">
                  <c:v>2017-02-23</c:v>
                </c:pt>
                <c:pt idx="267">
                  <c:v>2017-02-24</c:v>
                </c:pt>
                <c:pt idx="268">
                  <c:v>2017-02-25</c:v>
                </c:pt>
                <c:pt idx="269">
                  <c:v>2017-02-26</c:v>
                </c:pt>
                <c:pt idx="270">
                  <c:v>2017-02-27</c:v>
                </c:pt>
                <c:pt idx="271">
                  <c:v>2017-02-28</c:v>
                </c:pt>
                <c:pt idx="272">
                  <c:v>2017-03-01</c:v>
                </c:pt>
                <c:pt idx="273">
                  <c:v>2017-03-03</c:v>
                </c:pt>
                <c:pt idx="274">
                  <c:v>2017-03-04</c:v>
                </c:pt>
                <c:pt idx="275">
                  <c:v>2017-03-06</c:v>
                </c:pt>
                <c:pt idx="276">
                  <c:v>2017-03-07</c:v>
                </c:pt>
                <c:pt idx="277">
                  <c:v>2017-03-08</c:v>
                </c:pt>
                <c:pt idx="278">
                  <c:v>2017-03-09</c:v>
                </c:pt>
                <c:pt idx="279">
                  <c:v>2017-03-10</c:v>
                </c:pt>
                <c:pt idx="280">
                  <c:v>2017-03-11</c:v>
                </c:pt>
                <c:pt idx="281">
                  <c:v>2017-03-12</c:v>
                </c:pt>
                <c:pt idx="282">
                  <c:v>2017-03-13</c:v>
                </c:pt>
                <c:pt idx="283">
                  <c:v>2017-03-14</c:v>
                </c:pt>
                <c:pt idx="284">
                  <c:v>2017-03-15</c:v>
                </c:pt>
                <c:pt idx="285">
                  <c:v>2017-03-16</c:v>
                </c:pt>
                <c:pt idx="286">
                  <c:v>2017-03-17</c:v>
                </c:pt>
                <c:pt idx="287">
                  <c:v>2017-03-18</c:v>
                </c:pt>
                <c:pt idx="288">
                  <c:v>2017-03-22</c:v>
                </c:pt>
                <c:pt idx="289">
                  <c:v>2017-03-23</c:v>
                </c:pt>
                <c:pt idx="290">
                  <c:v>2017-03-26</c:v>
                </c:pt>
                <c:pt idx="291">
                  <c:v>2017-04-04</c:v>
                </c:pt>
                <c:pt idx="292">
                  <c:v>2017-04-06</c:v>
                </c:pt>
                <c:pt idx="293">
                  <c:v>2017-04-07</c:v>
                </c:pt>
                <c:pt idx="294">
                  <c:v>2017-04-11</c:v>
                </c:pt>
                <c:pt idx="295">
                  <c:v>2017-04-15</c:v>
                </c:pt>
                <c:pt idx="296">
                  <c:v>2017-04-16</c:v>
                </c:pt>
                <c:pt idx="297">
                  <c:v>2017-04-17</c:v>
                </c:pt>
                <c:pt idx="298">
                  <c:v>2017-04-18</c:v>
                </c:pt>
                <c:pt idx="299">
                  <c:v>2017-04-21</c:v>
                </c:pt>
                <c:pt idx="300">
                  <c:v>2017-04-22</c:v>
                </c:pt>
                <c:pt idx="301">
                  <c:v>2017-04-25</c:v>
                </c:pt>
                <c:pt idx="302">
                  <c:v>2017-04-27</c:v>
                </c:pt>
                <c:pt idx="303">
                  <c:v>2017-04-28</c:v>
                </c:pt>
                <c:pt idx="304">
                  <c:v>2017-05-01</c:v>
                </c:pt>
                <c:pt idx="305">
                  <c:v>2017-05-03</c:v>
                </c:pt>
                <c:pt idx="306">
                  <c:v>2017-05-05</c:v>
                </c:pt>
                <c:pt idx="307">
                  <c:v>2017-05-08</c:v>
                </c:pt>
                <c:pt idx="308">
                  <c:v>2017-05-09</c:v>
                </c:pt>
                <c:pt idx="309">
                  <c:v>2017-05-13</c:v>
                </c:pt>
                <c:pt idx="310">
                  <c:v>2017-05-14</c:v>
                </c:pt>
                <c:pt idx="311">
                  <c:v>2017-05-15</c:v>
                </c:pt>
                <c:pt idx="312">
                  <c:v>2017-05-16</c:v>
                </c:pt>
                <c:pt idx="313">
                  <c:v>2017-05-17</c:v>
                </c:pt>
                <c:pt idx="314">
                  <c:v>2017-05-18</c:v>
                </c:pt>
                <c:pt idx="315">
                  <c:v>2017-05-20</c:v>
                </c:pt>
                <c:pt idx="316">
                  <c:v>2017-05-21</c:v>
                </c:pt>
                <c:pt idx="317">
                  <c:v>2017-05-22</c:v>
                </c:pt>
                <c:pt idx="318">
                  <c:v>2017-05-24</c:v>
                </c:pt>
                <c:pt idx="319">
                  <c:v>2017-05-26</c:v>
                </c:pt>
                <c:pt idx="320">
                  <c:v>2017-05-28</c:v>
                </c:pt>
                <c:pt idx="321">
                  <c:v>2017-05-29</c:v>
                </c:pt>
                <c:pt idx="322">
                  <c:v>2017-05-30</c:v>
                </c:pt>
                <c:pt idx="323">
                  <c:v>2017-06-06</c:v>
                </c:pt>
                <c:pt idx="324">
                  <c:v>2017-06-08</c:v>
                </c:pt>
                <c:pt idx="325">
                  <c:v>2017-06-09</c:v>
                </c:pt>
                <c:pt idx="326">
                  <c:v>2017-06-10</c:v>
                </c:pt>
                <c:pt idx="327">
                  <c:v>2017-06-11</c:v>
                </c:pt>
                <c:pt idx="328">
                  <c:v>2017-06-12</c:v>
                </c:pt>
                <c:pt idx="329">
                  <c:v>2017-06-14</c:v>
                </c:pt>
                <c:pt idx="330">
                  <c:v>2017-06-16</c:v>
                </c:pt>
                <c:pt idx="331">
                  <c:v>2017-06-17</c:v>
                </c:pt>
                <c:pt idx="332">
                  <c:v>2017-06-18</c:v>
                </c:pt>
                <c:pt idx="333">
                  <c:v>2017-06-19</c:v>
                </c:pt>
                <c:pt idx="334">
                  <c:v>2017-06-20</c:v>
                </c:pt>
                <c:pt idx="335">
                  <c:v>2017-06-21</c:v>
                </c:pt>
                <c:pt idx="336">
                  <c:v>2017-06-23</c:v>
                </c:pt>
                <c:pt idx="337">
                  <c:v>2017-06-24</c:v>
                </c:pt>
                <c:pt idx="338">
                  <c:v>2017-06-27</c:v>
                </c:pt>
                <c:pt idx="339">
                  <c:v>2017-06-30</c:v>
                </c:pt>
                <c:pt idx="340">
                  <c:v>2017-07-01</c:v>
                </c:pt>
                <c:pt idx="341">
                  <c:v>2017-07-02</c:v>
                </c:pt>
                <c:pt idx="342">
                  <c:v>2017-07-04</c:v>
                </c:pt>
                <c:pt idx="343">
                  <c:v>2017-07-05</c:v>
                </c:pt>
                <c:pt idx="344">
                  <c:v>2017-07-07</c:v>
                </c:pt>
                <c:pt idx="345">
                  <c:v>2017-07-08</c:v>
                </c:pt>
                <c:pt idx="346">
                  <c:v>2017-07-09</c:v>
                </c:pt>
                <c:pt idx="347">
                  <c:v>2017-07-11</c:v>
                </c:pt>
                <c:pt idx="348">
                  <c:v>2017-07-12</c:v>
                </c:pt>
                <c:pt idx="349">
                  <c:v>2017-07-15</c:v>
                </c:pt>
                <c:pt idx="350">
                  <c:v>2017-07-16</c:v>
                </c:pt>
                <c:pt idx="351">
                  <c:v>2017-07-17</c:v>
                </c:pt>
                <c:pt idx="352">
                  <c:v>2017-07-18</c:v>
                </c:pt>
                <c:pt idx="353">
                  <c:v>2017-07-19</c:v>
                </c:pt>
                <c:pt idx="354">
                  <c:v>2017-07-20</c:v>
                </c:pt>
                <c:pt idx="355">
                  <c:v>2017-07-22</c:v>
                </c:pt>
                <c:pt idx="356">
                  <c:v>2017-07-23</c:v>
                </c:pt>
                <c:pt idx="357">
                  <c:v>2017-07-24</c:v>
                </c:pt>
                <c:pt idx="358">
                  <c:v>2017-07-25</c:v>
                </c:pt>
                <c:pt idx="359">
                  <c:v>2017-07-27</c:v>
                </c:pt>
                <c:pt idx="360">
                  <c:v>2017-07-28</c:v>
                </c:pt>
                <c:pt idx="361">
                  <c:v>2017-07-30</c:v>
                </c:pt>
                <c:pt idx="362">
                  <c:v>2017-07-31</c:v>
                </c:pt>
                <c:pt idx="363">
                  <c:v>2017-08-01</c:v>
                </c:pt>
                <c:pt idx="364">
                  <c:v>2017-08-02</c:v>
                </c:pt>
                <c:pt idx="365">
                  <c:v>2017-08-05</c:v>
                </c:pt>
                <c:pt idx="366">
                  <c:v>2017-08-07</c:v>
                </c:pt>
                <c:pt idx="367">
                  <c:v>2017-08-08</c:v>
                </c:pt>
                <c:pt idx="368">
                  <c:v>2017-08-12</c:v>
                </c:pt>
                <c:pt idx="369">
                  <c:v>2017-08-13</c:v>
                </c:pt>
                <c:pt idx="370">
                  <c:v>2017-08-17</c:v>
                </c:pt>
                <c:pt idx="371">
                  <c:v>2017-08-19</c:v>
                </c:pt>
                <c:pt idx="372">
                  <c:v>2017-08-21</c:v>
                </c:pt>
                <c:pt idx="373">
                  <c:v>2017-08-22</c:v>
                </c:pt>
                <c:pt idx="374">
                  <c:v>2017-08-23</c:v>
                </c:pt>
                <c:pt idx="375">
                  <c:v>2017-08-24</c:v>
                </c:pt>
                <c:pt idx="376">
                  <c:v>2017-08-25</c:v>
                </c:pt>
                <c:pt idx="377">
                  <c:v>2017-08-26</c:v>
                </c:pt>
                <c:pt idx="378">
                  <c:v>2017-08-27</c:v>
                </c:pt>
                <c:pt idx="379">
                  <c:v>2017-08-28</c:v>
                </c:pt>
                <c:pt idx="380">
                  <c:v>2017-08-30</c:v>
                </c:pt>
                <c:pt idx="381">
                  <c:v>2017-09-05</c:v>
                </c:pt>
                <c:pt idx="382">
                  <c:v>2017-09-06</c:v>
                </c:pt>
                <c:pt idx="383">
                  <c:v>2017-09-08</c:v>
                </c:pt>
                <c:pt idx="384">
                  <c:v>2017-09-09</c:v>
                </c:pt>
                <c:pt idx="385">
                  <c:v>2017-09-10</c:v>
                </c:pt>
                <c:pt idx="386">
                  <c:v>2017-09-22</c:v>
                </c:pt>
                <c:pt idx="387">
                  <c:v>2017-09-24</c:v>
                </c:pt>
                <c:pt idx="388">
                  <c:v>2017-09-25</c:v>
                </c:pt>
                <c:pt idx="389">
                  <c:v>2017-09-26</c:v>
                </c:pt>
                <c:pt idx="390">
                  <c:v>2017-09-27</c:v>
                </c:pt>
                <c:pt idx="391">
                  <c:v>2017-09-28</c:v>
                </c:pt>
                <c:pt idx="392">
                  <c:v>2017-09-29</c:v>
                </c:pt>
                <c:pt idx="393">
                  <c:v>2017-10-02</c:v>
                </c:pt>
                <c:pt idx="394">
                  <c:v>2017-10-03</c:v>
                </c:pt>
                <c:pt idx="395">
                  <c:v>2017-10-04</c:v>
                </c:pt>
                <c:pt idx="396">
                  <c:v>2017-10-06</c:v>
                </c:pt>
                <c:pt idx="397">
                  <c:v>2017-10-07</c:v>
                </c:pt>
                <c:pt idx="398">
                  <c:v>2017-10-08</c:v>
                </c:pt>
                <c:pt idx="399">
                  <c:v>2017-10-11</c:v>
                </c:pt>
                <c:pt idx="400">
                  <c:v>2017-10-12</c:v>
                </c:pt>
                <c:pt idx="401">
                  <c:v>2017-10-14</c:v>
                </c:pt>
                <c:pt idx="402">
                  <c:v>2017-10-18</c:v>
                </c:pt>
                <c:pt idx="403">
                  <c:v>2017-10-24</c:v>
                </c:pt>
                <c:pt idx="404">
                  <c:v>2017-10-25</c:v>
                </c:pt>
                <c:pt idx="405">
                  <c:v>2017-10-26</c:v>
                </c:pt>
                <c:pt idx="406">
                  <c:v>2017-10-28</c:v>
                </c:pt>
                <c:pt idx="407">
                  <c:v>2017-10-30</c:v>
                </c:pt>
                <c:pt idx="408">
                  <c:v>2017-10-31</c:v>
                </c:pt>
                <c:pt idx="409">
                  <c:v>2017-11-01</c:v>
                </c:pt>
                <c:pt idx="410">
                  <c:v>2017-11-02</c:v>
                </c:pt>
                <c:pt idx="411">
                  <c:v>2017-11-04</c:v>
                </c:pt>
                <c:pt idx="412">
                  <c:v>2017-11-05</c:v>
                </c:pt>
                <c:pt idx="413">
                  <c:v>2017-11-07</c:v>
                </c:pt>
                <c:pt idx="414">
                  <c:v>2017-11-08</c:v>
                </c:pt>
                <c:pt idx="415">
                  <c:v>2017-11-09</c:v>
                </c:pt>
                <c:pt idx="416">
                  <c:v>2017-11-10</c:v>
                </c:pt>
                <c:pt idx="417">
                  <c:v>2017-11-11</c:v>
                </c:pt>
                <c:pt idx="418">
                  <c:v>2017-11-12</c:v>
                </c:pt>
                <c:pt idx="419">
                  <c:v>2017-11-13</c:v>
                </c:pt>
                <c:pt idx="420">
                  <c:v>2017-11-14</c:v>
                </c:pt>
                <c:pt idx="421">
                  <c:v>2017-11-15</c:v>
                </c:pt>
                <c:pt idx="422">
                  <c:v>2017-11-16</c:v>
                </c:pt>
                <c:pt idx="423">
                  <c:v>2017-11-17</c:v>
                </c:pt>
                <c:pt idx="424">
                  <c:v>2017-11-18</c:v>
                </c:pt>
                <c:pt idx="425">
                  <c:v>2017-11-19</c:v>
                </c:pt>
                <c:pt idx="426">
                  <c:v>2017-11-20</c:v>
                </c:pt>
                <c:pt idx="427">
                  <c:v>2017-11-21</c:v>
                </c:pt>
                <c:pt idx="428">
                  <c:v>2017-11-22</c:v>
                </c:pt>
                <c:pt idx="429">
                  <c:v>2017-11-23</c:v>
                </c:pt>
                <c:pt idx="430">
                  <c:v>2017-11-24</c:v>
                </c:pt>
                <c:pt idx="431">
                  <c:v>2017-11-25</c:v>
                </c:pt>
                <c:pt idx="432">
                  <c:v>2017-11-28</c:v>
                </c:pt>
                <c:pt idx="433">
                  <c:v>2017-11-29</c:v>
                </c:pt>
                <c:pt idx="434">
                  <c:v>2017-11-30</c:v>
                </c:pt>
                <c:pt idx="435">
                  <c:v>2017-12-01</c:v>
                </c:pt>
                <c:pt idx="436">
                  <c:v>2017-12-02</c:v>
                </c:pt>
                <c:pt idx="437">
                  <c:v>2017-12-03</c:v>
                </c:pt>
                <c:pt idx="438">
                  <c:v>2017-12-04</c:v>
                </c:pt>
                <c:pt idx="439">
                  <c:v>2017-12-05</c:v>
                </c:pt>
                <c:pt idx="440">
                  <c:v>2017-12-06</c:v>
                </c:pt>
                <c:pt idx="441">
                  <c:v>2017-12-07</c:v>
                </c:pt>
                <c:pt idx="442">
                  <c:v>2017-12-08</c:v>
                </c:pt>
                <c:pt idx="443">
                  <c:v>2017-12-09</c:v>
                </c:pt>
                <c:pt idx="444">
                  <c:v>2017-12-11</c:v>
                </c:pt>
                <c:pt idx="445">
                  <c:v>2017-12-12</c:v>
                </c:pt>
                <c:pt idx="446">
                  <c:v>2017-12-14</c:v>
                </c:pt>
                <c:pt idx="447">
                  <c:v>2017-12-15</c:v>
                </c:pt>
                <c:pt idx="448">
                  <c:v>2017-12-16</c:v>
                </c:pt>
                <c:pt idx="449">
                  <c:v>2017-12-17</c:v>
                </c:pt>
                <c:pt idx="450">
                  <c:v>2017-12-18</c:v>
                </c:pt>
                <c:pt idx="451">
                  <c:v>2017-12-20</c:v>
                </c:pt>
                <c:pt idx="452">
                  <c:v>2017-12-21</c:v>
                </c:pt>
                <c:pt idx="453">
                  <c:v>2017-12-22</c:v>
                </c:pt>
                <c:pt idx="454">
                  <c:v>2017-12-23</c:v>
                </c:pt>
                <c:pt idx="455">
                  <c:v>2017-12-26</c:v>
                </c:pt>
                <c:pt idx="456">
                  <c:v>2017-12-27</c:v>
                </c:pt>
                <c:pt idx="457">
                  <c:v>2017-12-29</c:v>
                </c:pt>
                <c:pt idx="458">
                  <c:v>2017-12-30</c:v>
                </c:pt>
                <c:pt idx="459">
                  <c:v>2017-12-31</c:v>
                </c:pt>
                <c:pt idx="460">
                  <c:v>2018-01-01</c:v>
                </c:pt>
                <c:pt idx="461">
                  <c:v>2018-01-02</c:v>
                </c:pt>
                <c:pt idx="462">
                  <c:v>2018-01-04</c:v>
                </c:pt>
                <c:pt idx="463">
                  <c:v>2018-01-05</c:v>
                </c:pt>
                <c:pt idx="464">
                  <c:v>2018-01-06</c:v>
                </c:pt>
                <c:pt idx="465">
                  <c:v>2018-01-07</c:v>
                </c:pt>
                <c:pt idx="466">
                  <c:v>2018-01-09</c:v>
                </c:pt>
                <c:pt idx="467">
                  <c:v>2018-01-10</c:v>
                </c:pt>
                <c:pt idx="468">
                  <c:v>2018-01-11</c:v>
                </c:pt>
                <c:pt idx="469">
                  <c:v>2018-01-12</c:v>
                </c:pt>
                <c:pt idx="470">
                  <c:v>2018-01-13</c:v>
                </c:pt>
                <c:pt idx="471">
                  <c:v>2018-01-14</c:v>
                </c:pt>
                <c:pt idx="472">
                  <c:v>2018-01-16</c:v>
                </c:pt>
                <c:pt idx="473">
                  <c:v>2018-01-17</c:v>
                </c:pt>
                <c:pt idx="474">
                  <c:v>2018-01-19</c:v>
                </c:pt>
                <c:pt idx="475">
                  <c:v>2018-01-20</c:v>
                </c:pt>
                <c:pt idx="476">
                  <c:v>2018-01-21</c:v>
                </c:pt>
                <c:pt idx="477">
                  <c:v>2018-01-22</c:v>
                </c:pt>
                <c:pt idx="478">
                  <c:v>2018-01-23</c:v>
                </c:pt>
                <c:pt idx="479">
                  <c:v>2018-01-25</c:v>
                </c:pt>
                <c:pt idx="480">
                  <c:v>2018-01-26</c:v>
                </c:pt>
                <c:pt idx="481">
                  <c:v>2018-01-27</c:v>
                </c:pt>
                <c:pt idx="482">
                  <c:v>2018-01-29</c:v>
                </c:pt>
                <c:pt idx="483">
                  <c:v>2018-01-30</c:v>
                </c:pt>
                <c:pt idx="484">
                  <c:v>2018-01-31</c:v>
                </c:pt>
                <c:pt idx="485">
                  <c:v>2018-02-01</c:v>
                </c:pt>
                <c:pt idx="486">
                  <c:v>2018-02-03</c:v>
                </c:pt>
                <c:pt idx="487">
                  <c:v>2018-02-04</c:v>
                </c:pt>
                <c:pt idx="488">
                  <c:v>2018-02-06</c:v>
                </c:pt>
                <c:pt idx="489">
                  <c:v>2018-02-07</c:v>
                </c:pt>
                <c:pt idx="490">
                  <c:v>2018-02-09</c:v>
                </c:pt>
                <c:pt idx="491">
                  <c:v>2018-02-11</c:v>
                </c:pt>
                <c:pt idx="492">
                  <c:v>2018-02-12</c:v>
                </c:pt>
                <c:pt idx="493">
                  <c:v>2018-02-14</c:v>
                </c:pt>
                <c:pt idx="494">
                  <c:v>2018-02-15</c:v>
                </c:pt>
                <c:pt idx="495">
                  <c:v>2018-02-16</c:v>
                </c:pt>
                <c:pt idx="496">
                  <c:v>2018-02-18</c:v>
                </c:pt>
                <c:pt idx="497">
                  <c:v>2018-02-19</c:v>
                </c:pt>
                <c:pt idx="498">
                  <c:v>2018-02-20</c:v>
                </c:pt>
                <c:pt idx="499">
                  <c:v>2018-02-22</c:v>
                </c:pt>
                <c:pt idx="500">
                  <c:v>2018-02-24</c:v>
                </c:pt>
                <c:pt idx="501">
                  <c:v>2018-02-25</c:v>
                </c:pt>
                <c:pt idx="502">
                  <c:v>2018-02-26</c:v>
                </c:pt>
                <c:pt idx="503">
                  <c:v>2018-02-28</c:v>
                </c:pt>
                <c:pt idx="504">
                  <c:v>2018-03-03</c:v>
                </c:pt>
                <c:pt idx="505">
                  <c:v>2018-03-05</c:v>
                </c:pt>
                <c:pt idx="506">
                  <c:v>2018-03-07</c:v>
                </c:pt>
                <c:pt idx="507">
                  <c:v>2018-03-08</c:v>
                </c:pt>
                <c:pt idx="508">
                  <c:v>2018-03-09</c:v>
                </c:pt>
                <c:pt idx="509">
                  <c:v>2018-03-10</c:v>
                </c:pt>
                <c:pt idx="510">
                  <c:v>2018-03-11</c:v>
                </c:pt>
                <c:pt idx="511">
                  <c:v>2018-03-12</c:v>
                </c:pt>
                <c:pt idx="512">
                  <c:v>2018-03-13</c:v>
                </c:pt>
                <c:pt idx="513">
                  <c:v>2018-03-14</c:v>
                </c:pt>
                <c:pt idx="514">
                  <c:v>2018-03-15</c:v>
                </c:pt>
                <c:pt idx="515">
                  <c:v>2018-03-16</c:v>
                </c:pt>
                <c:pt idx="516">
                  <c:v>2018-03-17</c:v>
                </c:pt>
                <c:pt idx="517">
                  <c:v>2018-03-20</c:v>
                </c:pt>
                <c:pt idx="518">
                  <c:v>2018-03-21</c:v>
                </c:pt>
                <c:pt idx="519">
                  <c:v>2018-03-22</c:v>
                </c:pt>
                <c:pt idx="520">
                  <c:v>2018-03-23</c:v>
                </c:pt>
                <c:pt idx="521">
                  <c:v>2018-03-24</c:v>
                </c:pt>
                <c:pt idx="522">
                  <c:v>2018-03-26</c:v>
                </c:pt>
                <c:pt idx="523">
                  <c:v>2018-03-27</c:v>
                </c:pt>
                <c:pt idx="524">
                  <c:v>2018-03-28</c:v>
                </c:pt>
                <c:pt idx="525">
                  <c:v>2018-03-29</c:v>
                </c:pt>
                <c:pt idx="526">
                  <c:v>2018-03-31</c:v>
                </c:pt>
                <c:pt idx="527">
                  <c:v>2018-04-01</c:v>
                </c:pt>
                <c:pt idx="528">
                  <c:v>2018-04-02</c:v>
                </c:pt>
                <c:pt idx="529">
                  <c:v>2018-04-05</c:v>
                </c:pt>
                <c:pt idx="530">
                  <c:v>2018-04-07</c:v>
                </c:pt>
                <c:pt idx="531">
                  <c:v>2018-04-08</c:v>
                </c:pt>
                <c:pt idx="532">
                  <c:v>2018-04-09</c:v>
                </c:pt>
                <c:pt idx="533">
                  <c:v>2018-04-10</c:v>
                </c:pt>
                <c:pt idx="534">
                  <c:v>2018-04-11</c:v>
                </c:pt>
                <c:pt idx="535">
                  <c:v>2018-04-13</c:v>
                </c:pt>
                <c:pt idx="536">
                  <c:v>2018-04-14</c:v>
                </c:pt>
                <c:pt idx="537">
                  <c:v>2018-04-15</c:v>
                </c:pt>
                <c:pt idx="538">
                  <c:v>2018-04-16</c:v>
                </c:pt>
                <c:pt idx="539">
                  <c:v>2018-04-20</c:v>
                </c:pt>
                <c:pt idx="540">
                  <c:v>2018-04-21</c:v>
                </c:pt>
                <c:pt idx="541">
                  <c:v>2018-04-22</c:v>
                </c:pt>
                <c:pt idx="542">
                  <c:v>2018-04-23</c:v>
                </c:pt>
                <c:pt idx="543">
                  <c:v>2018-04-24</c:v>
                </c:pt>
                <c:pt idx="544">
                  <c:v>2018-04-25</c:v>
                </c:pt>
                <c:pt idx="545">
                  <c:v>2018-04-27</c:v>
                </c:pt>
                <c:pt idx="546">
                  <c:v>2018-04-28</c:v>
                </c:pt>
                <c:pt idx="547">
                  <c:v>2018-05-02</c:v>
                </c:pt>
                <c:pt idx="548">
                  <c:v>2018-05-03</c:v>
                </c:pt>
                <c:pt idx="549">
                  <c:v>2018-05-04</c:v>
                </c:pt>
                <c:pt idx="550">
                  <c:v>2018-05-05</c:v>
                </c:pt>
                <c:pt idx="551">
                  <c:v>2018-05-06</c:v>
                </c:pt>
                <c:pt idx="552">
                  <c:v>2018-05-07</c:v>
                </c:pt>
                <c:pt idx="553">
                  <c:v>2018-05-08</c:v>
                </c:pt>
                <c:pt idx="554">
                  <c:v>2018-05-09</c:v>
                </c:pt>
                <c:pt idx="555">
                  <c:v>2018-05-10</c:v>
                </c:pt>
                <c:pt idx="556">
                  <c:v>2018-05-11</c:v>
                </c:pt>
                <c:pt idx="557">
                  <c:v>2018-05-12</c:v>
                </c:pt>
                <c:pt idx="558">
                  <c:v>2018-05-14</c:v>
                </c:pt>
                <c:pt idx="559">
                  <c:v>2018-05-15</c:v>
                </c:pt>
                <c:pt idx="560">
                  <c:v>2018-05-16</c:v>
                </c:pt>
                <c:pt idx="561">
                  <c:v>2018-05-17</c:v>
                </c:pt>
                <c:pt idx="562">
                  <c:v>2018-05-19</c:v>
                </c:pt>
                <c:pt idx="563">
                  <c:v>2018-05-21</c:v>
                </c:pt>
                <c:pt idx="564">
                  <c:v>2018-05-22</c:v>
                </c:pt>
                <c:pt idx="565">
                  <c:v>2018-05-23</c:v>
                </c:pt>
                <c:pt idx="566">
                  <c:v>2018-05-24</c:v>
                </c:pt>
                <c:pt idx="567">
                  <c:v>2018-05-25</c:v>
                </c:pt>
                <c:pt idx="568">
                  <c:v>2018-05-26</c:v>
                </c:pt>
                <c:pt idx="569">
                  <c:v>2018-05-28</c:v>
                </c:pt>
                <c:pt idx="570">
                  <c:v>2018-05-30</c:v>
                </c:pt>
                <c:pt idx="571">
                  <c:v>2018-05-31</c:v>
                </c:pt>
                <c:pt idx="572">
                  <c:v>2018-06-01</c:v>
                </c:pt>
                <c:pt idx="573">
                  <c:v>2018-06-02</c:v>
                </c:pt>
                <c:pt idx="574">
                  <c:v>2018-06-03</c:v>
                </c:pt>
                <c:pt idx="575">
                  <c:v>2018-06-04</c:v>
                </c:pt>
                <c:pt idx="576">
                  <c:v>2018-06-05</c:v>
                </c:pt>
                <c:pt idx="577">
                  <c:v>2018-06-06</c:v>
                </c:pt>
                <c:pt idx="578">
                  <c:v>2018-06-07</c:v>
                </c:pt>
                <c:pt idx="579">
                  <c:v>2018-06-08</c:v>
                </c:pt>
                <c:pt idx="580">
                  <c:v>2018-06-09</c:v>
                </c:pt>
                <c:pt idx="581">
                  <c:v>2018-06-10</c:v>
                </c:pt>
                <c:pt idx="582">
                  <c:v>2018-06-11</c:v>
                </c:pt>
                <c:pt idx="583">
                  <c:v>2018-06-12</c:v>
                </c:pt>
                <c:pt idx="584">
                  <c:v>2018-06-13</c:v>
                </c:pt>
                <c:pt idx="585">
                  <c:v>2018-06-14</c:v>
                </c:pt>
                <c:pt idx="586">
                  <c:v>2018-06-15</c:v>
                </c:pt>
                <c:pt idx="587">
                  <c:v>2018-06-16</c:v>
                </c:pt>
                <c:pt idx="588">
                  <c:v>2018-06-17</c:v>
                </c:pt>
                <c:pt idx="589">
                  <c:v>2018-06-18</c:v>
                </c:pt>
                <c:pt idx="590">
                  <c:v>2018-06-19</c:v>
                </c:pt>
                <c:pt idx="591">
                  <c:v>2018-06-20</c:v>
                </c:pt>
                <c:pt idx="592">
                  <c:v>2018-06-21</c:v>
                </c:pt>
                <c:pt idx="593">
                  <c:v>2018-06-22</c:v>
                </c:pt>
                <c:pt idx="594">
                  <c:v>2018-06-23</c:v>
                </c:pt>
                <c:pt idx="595">
                  <c:v>2018-06-24</c:v>
                </c:pt>
                <c:pt idx="596">
                  <c:v>2018-06-26</c:v>
                </c:pt>
                <c:pt idx="597">
                  <c:v>2018-06-27</c:v>
                </c:pt>
                <c:pt idx="598">
                  <c:v>2018-06-28</c:v>
                </c:pt>
                <c:pt idx="599">
                  <c:v>2018-06-29</c:v>
                </c:pt>
                <c:pt idx="600">
                  <c:v>2018-06-30</c:v>
                </c:pt>
                <c:pt idx="601">
                  <c:v>2018-07-01</c:v>
                </c:pt>
                <c:pt idx="602">
                  <c:v>2018-07-03</c:v>
                </c:pt>
                <c:pt idx="603">
                  <c:v>2018-07-04</c:v>
                </c:pt>
                <c:pt idx="604">
                  <c:v>2018-07-05</c:v>
                </c:pt>
                <c:pt idx="605">
                  <c:v>2018-07-06</c:v>
                </c:pt>
                <c:pt idx="606">
                  <c:v>2018-07-07</c:v>
                </c:pt>
                <c:pt idx="607">
                  <c:v>2018-07-08</c:v>
                </c:pt>
                <c:pt idx="608">
                  <c:v>2018-07-09</c:v>
                </c:pt>
                <c:pt idx="609">
                  <c:v>2018-07-10</c:v>
                </c:pt>
                <c:pt idx="610">
                  <c:v>2018-07-11</c:v>
                </c:pt>
                <c:pt idx="611">
                  <c:v>2018-07-12</c:v>
                </c:pt>
                <c:pt idx="612">
                  <c:v>2018-07-13</c:v>
                </c:pt>
                <c:pt idx="613">
                  <c:v>2018-07-14</c:v>
                </c:pt>
                <c:pt idx="614">
                  <c:v>2018-07-15</c:v>
                </c:pt>
                <c:pt idx="615">
                  <c:v>2018-07-16</c:v>
                </c:pt>
                <c:pt idx="616">
                  <c:v>2018-07-17</c:v>
                </c:pt>
                <c:pt idx="617">
                  <c:v>2018-07-18</c:v>
                </c:pt>
                <c:pt idx="618">
                  <c:v>2018-07-19</c:v>
                </c:pt>
                <c:pt idx="619">
                  <c:v>2018-07-20</c:v>
                </c:pt>
                <c:pt idx="620">
                  <c:v>2018-07-21</c:v>
                </c:pt>
                <c:pt idx="621">
                  <c:v>2018-07-23</c:v>
                </c:pt>
                <c:pt idx="622">
                  <c:v>2018-07-24</c:v>
                </c:pt>
                <c:pt idx="623">
                  <c:v>2018-07-25</c:v>
                </c:pt>
                <c:pt idx="624">
                  <c:v>2018-07-26</c:v>
                </c:pt>
                <c:pt idx="625">
                  <c:v>2018-07-27</c:v>
                </c:pt>
                <c:pt idx="626">
                  <c:v>2018-07-28</c:v>
                </c:pt>
                <c:pt idx="627">
                  <c:v>2018-07-29</c:v>
                </c:pt>
                <c:pt idx="628">
                  <c:v>2018-07-30</c:v>
                </c:pt>
                <c:pt idx="629">
                  <c:v>2018-07-31</c:v>
                </c:pt>
                <c:pt idx="630">
                  <c:v>2018-08-01</c:v>
                </c:pt>
                <c:pt idx="631">
                  <c:v>2018-08-02</c:v>
                </c:pt>
                <c:pt idx="632">
                  <c:v>2018-08-03</c:v>
                </c:pt>
                <c:pt idx="633">
                  <c:v>2018-08-04</c:v>
                </c:pt>
                <c:pt idx="634">
                  <c:v>2018-08-05</c:v>
                </c:pt>
                <c:pt idx="635">
                  <c:v>2018-08-06</c:v>
                </c:pt>
                <c:pt idx="636">
                  <c:v>2018-08-07</c:v>
                </c:pt>
                <c:pt idx="637">
                  <c:v>2018-08-08</c:v>
                </c:pt>
                <c:pt idx="638">
                  <c:v>2018-08-09</c:v>
                </c:pt>
                <c:pt idx="639">
                  <c:v>2018-08-14</c:v>
                </c:pt>
                <c:pt idx="640">
                  <c:v>2018-08-15</c:v>
                </c:pt>
                <c:pt idx="641">
                  <c:v>2018-08-16</c:v>
                </c:pt>
                <c:pt idx="642">
                  <c:v>2018-08-17</c:v>
                </c:pt>
                <c:pt idx="643">
                  <c:v>2018-08-18</c:v>
                </c:pt>
                <c:pt idx="644">
                  <c:v>2018-08-19</c:v>
                </c:pt>
                <c:pt idx="645">
                  <c:v>2018-08-21</c:v>
                </c:pt>
                <c:pt idx="646">
                  <c:v>2018-08-22</c:v>
                </c:pt>
                <c:pt idx="647">
                  <c:v>2018-08-23</c:v>
                </c:pt>
                <c:pt idx="648">
                  <c:v>2018-08-24</c:v>
                </c:pt>
                <c:pt idx="649">
                  <c:v>2018-08-25</c:v>
                </c:pt>
                <c:pt idx="650">
                  <c:v>2018-08-26</c:v>
                </c:pt>
                <c:pt idx="651">
                  <c:v>2018-08-28</c:v>
                </c:pt>
                <c:pt idx="652">
                  <c:v>2018-08-29</c:v>
                </c:pt>
                <c:pt idx="653">
                  <c:v>2018-08-31</c:v>
                </c:pt>
                <c:pt idx="654">
                  <c:v>2018-09-01</c:v>
                </c:pt>
                <c:pt idx="655">
                  <c:v>2018-09-03</c:v>
                </c:pt>
                <c:pt idx="656">
                  <c:v>2018-09-04</c:v>
                </c:pt>
                <c:pt idx="657">
                  <c:v>2018-09-05</c:v>
                </c:pt>
                <c:pt idx="658">
                  <c:v>2018-09-06</c:v>
                </c:pt>
                <c:pt idx="659">
                  <c:v>2018-09-07</c:v>
                </c:pt>
                <c:pt idx="660">
                  <c:v>2018-09-08</c:v>
                </c:pt>
                <c:pt idx="661">
                  <c:v>2018-09-09</c:v>
                </c:pt>
                <c:pt idx="662">
                  <c:v>2018-09-10</c:v>
                </c:pt>
                <c:pt idx="663">
                  <c:v>2018-09-11</c:v>
                </c:pt>
                <c:pt idx="664">
                  <c:v>2018-09-12</c:v>
                </c:pt>
                <c:pt idx="665">
                  <c:v>2018-09-14</c:v>
                </c:pt>
                <c:pt idx="666">
                  <c:v>2018-09-15</c:v>
                </c:pt>
                <c:pt idx="667">
                  <c:v>2018-09-17</c:v>
                </c:pt>
                <c:pt idx="668">
                  <c:v>2018-09-19</c:v>
                </c:pt>
                <c:pt idx="669">
                  <c:v>2018-09-20</c:v>
                </c:pt>
                <c:pt idx="670">
                  <c:v>2018-09-21</c:v>
                </c:pt>
                <c:pt idx="671">
                  <c:v>2018-09-22</c:v>
                </c:pt>
                <c:pt idx="672">
                  <c:v>2018-09-23</c:v>
                </c:pt>
                <c:pt idx="673">
                  <c:v>2018-09-24</c:v>
                </c:pt>
                <c:pt idx="674">
                  <c:v>2018-09-25</c:v>
                </c:pt>
                <c:pt idx="675">
                  <c:v>2018-09-26</c:v>
                </c:pt>
                <c:pt idx="676">
                  <c:v>2018-09-28</c:v>
                </c:pt>
                <c:pt idx="677">
                  <c:v>2018-09-29</c:v>
                </c:pt>
                <c:pt idx="678">
                  <c:v>2018-09-30</c:v>
                </c:pt>
                <c:pt idx="679">
                  <c:v>2018-10-01</c:v>
                </c:pt>
                <c:pt idx="680">
                  <c:v>2018-10-02</c:v>
                </c:pt>
                <c:pt idx="681">
                  <c:v>2018-10-03</c:v>
                </c:pt>
                <c:pt idx="682">
                  <c:v>2018-10-04</c:v>
                </c:pt>
                <c:pt idx="683">
                  <c:v>2018-10-06</c:v>
                </c:pt>
                <c:pt idx="684">
                  <c:v>2018-10-08</c:v>
                </c:pt>
                <c:pt idx="685">
                  <c:v>2018-10-09</c:v>
                </c:pt>
                <c:pt idx="686">
                  <c:v>2018-10-10</c:v>
                </c:pt>
                <c:pt idx="687">
                  <c:v>2018-10-11</c:v>
                </c:pt>
                <c:pt idx="688">
                  <c:v>2018-10-12</c:v>
                </c:pt>
                <c:pt idx="689">
                  <c:v>2018-10-13</c:v>
                </c:pt>
                <c:pt idx="690">
                  <c:v>2018-10-15</c:v>
                </c:pt>
                <c:pt idx="691">
                  <c:v>2018-10-16</c:v>
                </c:pt>
                <c:pt idx="692">
                  <c:v>2018-10-17</c:v>
                </c:pt>
                <c:pt idx="693">
                  <c:v>2018-10-18</c:v>
                </c:pt>
                <c:pt idx="694">
                  <c:v>2018-10-19</c:v>
                </c:pt>
                <c:pt idx="695">
                  <c:v>2018-10-20</c:v>
                </c:pt>
                <c:pt idx="696">
                  <c:v>2018-10-21</c:v>
                </c:pt>
                <c:pt idx="697">
                  <c:v>2018-10-22</c:v>
                </c:pt>
                <c:pt idx="698">
                  <c:v>2018-10-23</c:v>
                </c:pt>
                <c:pt idx="699">
                  <c:v>2018-10-24</c:v>
                </c:pt>
                <c:pt idx="700">
                  <c:v>2018-10-25</c:v>
                </c:pt>
                <c:pt idx="701">
                  <c:v>2018-10-29</c:v>
                </c:pt>
                <c:pt idx="702">
                  <c:v>2018-10-30</c:v>
                </c:pt>
                <c:pt idx="703">
                  <c:v>2018-11-01</c:v>
                </c:pt>
                <c:pt idx="704">
                  <c:v>2018-11-02</c:v>
                </c:pt>
                <c:pt idx="705">
                  <c:v>2018-11-03</c:v>
                </c:pt>
                <c:pt idx="706">
                  <c:v>2018-11-04</c:v>
                </c:pt>
                <c:pt idx="707">
                  <c:v>2018-11-05</c:v>
                </c:pt>
                <c:pt idx="708">
                  <c:v>2018-11-06</c:v>
                </c:pt>
                <c:pt idx="709">
                  <c:v>2018-11-07</c:v>
                </c:pt>
                <c:pt idx="710">
                  <c:v>2018-11-09</c:v>
                </c:pt>
                <c:pt idx="711">
                  <c:v>2018-11-10</c:v>
                </c:pt>
                <c:pt idx="712">
                  <c:v>2018-11-11</c:v>
                </c:pt>
                <c:pt idx="713">
                  <c:v>2018-11-14</c:v>
                </c:pt>
                <c:pt idx="714">
                  <c:v>2018-11-15</c:v>
                </c:pt>
                <c:pt idx="715">
                  <c:v>2018-11-16</c:v>
                </c:pt>
                <c:pt idx="716">
                  <c:v>2018-11-17</c:v>
                </c:pt>
                <c:pt idx="717">
                  <c:v>2018-11-20</c:v>
                </c:pt>
                <c:pt idx="718">
                  <c:v>2018-11-21</c:v>
                </c:pt>
                <c:pt idx="719">
                  <c:v>2018-11-22</c:v>
                </c:pt>
                <c:pt idx="720">
                  <c:v>2018-11-23</c:v>
                </c:pt>
                <c:pt idx="721">
                  <c:v>2018-11-24</c:v>
                </c:pt>
                <c:pt idx="722">
                  <c:v>2018-11-25</c:v>
                </c:pt>
                <c:pt idx="723">
                  <c:v>2018-11-27</c:v>
                </c:pt>
                <c:pt idx="724">
                  <c:v>2018-11-29</c:v>
                </c:pt>
                <c:pt idx="725">
                  <c:v>2018-12-03</c:v>
                </c:pt>
                <c:pt idx="726">
                  <c:v>2018-12-04</c:v>
                </c:pt>
                <c:pt idx="727">
                  <c:v>2018-12-05</c:v>
                </c:pt>
                <c:pt idx="728">
                  <c:v>2018-12-07</c:v>
                </c:pt>
                <c:pt idx="729">
                  <c:v>2018-12-08</c:v>
                </c:pt>
                <c:pt idx="730">
                  <c:v>2018-12-09</c:v>
                </c:pt>
                <c:pt idx="731">
                  <c:v>2018-12-10</c:v>
                </c:pt>
                <c:pt idx="732">
                  <c:v>2018-12-11</c:v>
                </c:pt>
                <c:pt idx="733">
                  <c:v>2018-12-12</c:v>
                </c:pt>
                <c:pt idx="734">
                  <c:v>2018-12-13</c:v>
                </c:pt>
                <c:pt idx="735">
                  <c:v>2018-12-14</c:v>
                </c:pt>
                <c:pt idx="736">
                  <c:v>2018-12-15</c:v>
                </c:pt>
                <c:pt idx="737">
                  <c:v>2018-12-16</c:v>
                </c:pt>
                <c:pt idx="738">
                  <c:v>2018-12-17</c:v>
                </c:pt>
                <c:pt idx="739">
                  <c:v>2018-12-18</c:v>
                </c:pt>
                <c:pt idx="740">
                  <c:v>2018-12-19</c:v>
                </c:pt>
                <c:pt idx="741">
                  <c:v>2018-12-20</c:v>
                </c:pt>
                <c:pt idx="742">
                  <c:v>2018-12-21</c:v>
                </c:pt>
                <c:pt idx="743">
                  <c:v>2018-12-22</c:v>
                </c:pt>
                <c:pt idx="744">
                  <c:v>2018-12-26</c:v>
                </c:pt>
                <c:pt idx="745">
                  <c:v>2018-12-28</c:v>
                </c:pt>
                <c:pt idx="746">
                  <c:v>2018-12-29</c:v>
                </c:pt>
                <c:pt idx="747">
                  <c:v>2018-12-30</c:v>
                </c:pt>
                <c:pt idx="748">
                  <c:v>2019-01-01</c:v>
                </c:pt>
                <c:pt idx="749">
                  <c:v>2019-01-02</c:v>
                </c:pt>
                <c:pt idx="750">
                  <c:v>2019-01-03</c:v>
                </c:pt>
                <c:pt idx="751">
                  <c:v>2019-01-04</c:v>
                </c:pt>
                <c:pt idx="752">
                  <c:v>2019-01-05</c:v>
                </c:pt>
                <c:pt idx="753">
                  <c:v>2019-01-07</c:v>
                </c:pt>
                <c:pt idx="754">
                  <c:v>2019-01-08</c:v>
                </c:pt>
                <c:pt idx="755">
                  <c:v>2019-01-09</c:v>
                </c:pt>
                <c:pt idx="756">
                  <c:v>2019-01-10</c:v>
                </c:pt>
                <c:pt idx="757">
                  <c:v>2019-01-11</c:v>
                </c:pt>
                <c:pt idx="758">
                  <c:v>2019-01-12</c:v>
                </c:pt>
                <c:pt idx="759">
                  <c:v>2019-01-14</c:v>
                </c:pt>
                <c:pt idx="760">
                  <c:v>2019-01-15</c:v>
                </c:pt>
                <c:pt idx="761">
                  <c:v>2019-01-16</c:v>
                </c:pt>
                <c:pt idx="762">
                  <c:v>2019-01-17</c:v>
                </c:pt>
                <c:pt idx="763">
                  <c:v>2019-01-18</c:v>
                </c:pt>
                <c:pt idx="764">
                  <c:v>2019-01-19</c:v>
                </c:pt>
                <c:pt idx="765">
                  <c:v>2019-01-20</c:v>
                </c:pt>
                <c:pt idx="766">
                  <c:v>2019-01-21</c:v>
                </c:pt>
                <c:pt idx="767">
                  <c:v>2019-01-25</c:v>
                </c:pt>
                <c:pt idx="768">
                  <c:v>2019-01-26</c:v>
                </c:pt>
                <c:pt idx="769">
                  <c:v>2019-01-27</c:v>
                </c:pt>
                <c:pt idx="770">
                  <c:v>2019-01-29</c:v>
                </c:pt>
                <c:pt idx="771">
                  <c:v>2019-01-30</c:v>
                </c:pt>
                <c:pt idx="772">
                  <c:v>2019-01-31</c:v>
                </c:pt>
                <c:pt idx="773">
                  <c:v>2019-02-01</c:v>
                </c:pt>
                <c:pt idx="774">
                  <c:v>2019-02-02</c:v>
                </c:pt>
                <c:pt idx="775">
                  <c:v>2019-02-03</c:v>
                </c:pt>
                <c:pt idx="776">
                  <c:v>2019-02-04</c:v>
                </c:pt>
                <c:pt idx="777">
                  <c:v>2019-02-06</c:v>
                </c:pt>
                <c:pt idx="778">
                  <c:v>2019-02-08</c:v>
                </c:pt>
                <c:pt idx="779">
                  <c:v>2019-02-09</c:v>
                </c:pt>
                <c:pt idx="780">
                  <c:v>2019-02-13</c:v>
                </c:pt>
                <c:pt idx="781">
                  <c:v>2019-02-14</c:v>
                </c:pt>
                <c:pt idx="782">
                  <c:v>2019-02-15</c:v>
                </c:pt>
                <c:pt idx="783">
                  <c:v>2019-02-16</c:v>
                </c:pt>
                <c:pt idx="784">
                  <c:v>2019-02-18</c:v>
                </c:pt>
                <c:pt idx="785">
                  <c:v>2019-02-20</c:v>
                </c:pt>
                <c:pt idx="786">
                  <c:v>2019-02-21</c:v>
                </c:pt>
                <c:pt idx="787">
                  <c:v>2019-02-23</c:v>
                </c:pt>
                <c:pt idx="788">
                  <c:v>2019-02-24</c:v>
                </c:pt>
                <c:pt idx="789">
                  <c:v>2019-02-25</c:v>
                </c:pt>
                <c:pt idx="790">
                  <c:v>2019-02-26</c:v>
                </c:pt>
                <c:pt idx="791">
                  <c:v>2019-02-27</c:v>
                </c:pt>
                <c:pt idx="792">
                  <c:v>2019-02-28</c:v>
                </c:pt>
                <c:pt idx="793">
                  <c:v>2019-03-01</c:v>
                </c:pt>
                <c:pt idx="794">
                  <c:v>2019-03-02</c:v>
                </c:pt>
                <c:pt idx="795">
                  <c:v>2019-03-03</c:v>
                </c:pt>
                <c:pt idx="796">
                  <c:v>2019-03-04</c:v>
                </c:pt>
                <c:pt idx="797">
                  <c:v>2019-03-06</c:v>
                </c:pt>
                <c:pt idx="798">
                  <c:v>2019-03-07</c:v>
                </c:pt>
                <c:pt idx="799">
                  <c:v>2019-03-08</c:v>
                </c:pt>
                <c:pt idx="800">
                  <c:v>2019-03-09</c:v>
                </c:pt>
                <c:pt idx="801">
                  <c:v>2019-03-10</c:v>
                </c:pt>
                <c:pt idx="802">
                  <c:v>2019-03-11</c:v>
                </c:pt>
                <c:pt idx="803">
                  <c:v>2019-03-13</c:v>
                </c:pt>
                <c:pt idx="804">
                  <c:v>2019-03-14</c:v>
                </c:pt>
                <c:pt idx="805">
                  <c:v>2019-03-16</c:v>
                </c:pt>
                <c:pt idx="806">
                  <c:v>2019-03-18</c:v>
                </c:pt>
                <c:pt idx="807">
                  <c:v>2019-03-19</c:v>
                </c:pt>
                <c:pt idx="808">
                  <c:v>2019-03-20</c:v>
                </c:pt>
                <c:pt idx="809">
                  <c:v>2019-03-21</c:v>
                </c:pt>
                <c:pt idx="810">
                  <c:v>2019-03-22</c:v>
                </c:pt>
                <c:pt idx="811">
                  <c:v>2019-03-27</c:v>
                </c:pt>
                <c:pt idx="812">
                  <c:v>2019-03-28</c:v>
                </c:pt>
                <c:pt idx="813">
                  <c:v>2019-03-29</c:v>
                </c:pt>
                <c:pt idx="814">
                  <c:v>2019-03-30</c:v>
                </c:pt>
                <c:pt idx="815">
                  <c:v>2019-03-31</c:v>
                </c:pt>
                <c:pt idx="816">
                  <c:v>2019-04-01</c:v>
                </c:pt>
                <c:pt idx="817">
                  <c:v>2019-04-03</c:v>
                </c:pt>
                <c:pt idx="818">
                  <c:v>2019-04-05</c:v>
                </c:pt>
                <c:pt idx="819">
                  <c:v>2019-04-06</c:v>
                </c:pt>
                <c:pt idx="820">
                  <c:v>2019-04-07</c:v>
                </c:pt>
                <c:pt idx="821">
                  <c:v>2019-04-08</c:v>
                </c:pt>
                <c:pt idx="822">
                  <c:v>2019-04-09</c:v>
                </c:pt>
                <c:pt idx="823">
                  <c:v>2019-04-10</c:v>
                </c:pt>
                <c:pt idx="824">
                  <c:v>2019-04-11</c:v>
                </c:pt>
                <c:pt idx="825">
                  <c:v>2019-04-13</c:v>
                </c:pt>
                <c:pt idx="826">
                  <c:v>2019-04-14</c:v>
                </c:pt>
                <c:pt idx="827">
                  <c:v>2019-04-15</c:v>
                </c:pt>
                <c:pt idx="828">
                  <c:v>2019-04-16</c:v>
                </c:pt>
                <c:pt idx="829">
                  <c:v>2019-04-17</c:v>
                </c:pt>
                <c:pt idx="830">
                  <c:v>2019-04-19</c:v>
                </c:pt>
                <c:pt idx="831">
                  <c:v>2019-04-21</c:v>
                </c:pt>
                <c:pt idx="832">
                  <c:v>2019-04-22</c:v>
                </c:pt>
                <c:pt idx="833">
                  <c:v>2019-04-23</c:v>
                </c:pt>
                <c:pt idx="834">
                  <c:v>2019-04-24</c:v>
                </c:pt>
                <c:pt idx="835">
                  <c:v>2019-04-25</c:v>
                </c:pt>
                <c:pt idx="836">
                  <c:v>2019-04-26</c:v>
                </c:pt>
                <c:pt idx="837">
                  <c:v>2019-04-27</c:v>
                </c:pt>
                <c:pt idx="838">
                  <c:v>2019-04-28</c:v>
                </c:pt>
                <c:pt idx="839">
                  <c:v>2019-04-29</c:v>
                </c:pt>
                <c:pt idx="840">
                  <c:v>2019-04-30</c:v>
                </c:pt>
                <c:pt idx="841">
                  <c:v>2019-05-01</c:v>
                </c:pt>
                <c:pt idx="842">
                  <c:v>2019-05-03</c:v>
                </c:pt>
                <c:pt idx="843">
                  <c:v>2019-05-05</c:v>
                </c:pt>
                <c:pt idx="844">
                  <c:v>2019-05-06</c:v>
                </c:pt>
                <c:pt idx="845">
                  <c:v>2019-05-07</c:v>
                </c:pt>
                <c:pt idx="846">
                  <c:v>2019-05-08</c:v>
                </c:pt>
                <c:pt idx="847">
                  <c:v>2019-05-09</c:v>
                </c:pt>
                <c:pt idx="848">
                  <c:v>2019-05-10</c:v>
                </c:pt>
                <c:pt idx="849">
                  <c:v>2019-05-11</c:v>
                </c:pt>
                <c:pt idx="850">
                  <c:v>2019-05-12</c:v>
                </c:pt>
                <c:pt idx="851">
                  <c:v>2019-05-14</c:v>
                </c:pt>
                <c:pt idx="852">
                  <c:v>2019-05-15</c:v>
                </c:pt>
                <c:pt idx="853">
                  <c:v>2019-05-16</c:v>
                </c:pt>
                <c:pt idx="854">
                  <c:v>2019-05-17</c:v>
                </c:pt>
                <c:pt idx="855">
                  <c:v>2019-05-18</c:v>
                </c:pt>
                <c:pt idx="856">
                  <c:v>2019-05-19</c:v>
                </c:pt>
                <c:pt idx="857">
                  <c:v>2019-05-20</c:v>
                </c:pt>
                <c:pt idx="858">
                  <c:v>2019-05-21</c:v>
                </c:pt>
                <c:pt idx="859">
                  <c:v>2019-05-22</c:v>
                </c:pt>
                <c:pt idx="860">
                  <c:v>2019-05-23</c:v>
                </c:pt>
                <c:pt idx="861">
                  <c:v>2019-05-24</c:v>
                </c:pt>
                <c:pt idx="862">
                  <c:v>2019-05-25</c:v>
                </c:pt>
                <c:pt idx="863">
                  <c:v>2019-05-26</c:v>
                </c:pt>
                <c:pt idx="864">
                  <c:v>2019-05-27</c:v>
                </c:pt>
                <c:pt idx="865">
                  <c:v>2019-05-28</c:v>
                </c:pt>
                <c:pt idx="866">
                  <c:v>2019-05-29</c:v>
                </c:pt>
                <c:pt idx="867">
                  <c:v>2019-05-31</c:v>
                </c:pt>
                <c:pt idx="868">
                  <c:v>2019-06-01</c:v>
                </c:pt>
                <c:pt idx="869">
                  <c:v>2019-06-02</c:v>
                </c:pt>
                <c:pt idx="870">
                  <c:v>2019-06-03</c:v>
                </c:pt>
                <c:pt idx="871">
                  <c:v>2019-06-04</c:v>
                </c:pt>
                <c:pt idx="872">
                  <c:v>2019-06-05</c:v>
                </c:pt>
                <c:pt idx="873">
                  <c:v>2019-06-07</c:v>
                </c:pt>
                <c:pt idx="874">
                  <c:v>2019-06-08</c:v>
                </c:pt>
                <c:pt idx="875">
                  <c:v>2019-06-10</c:v>
                </c:pt>
                <c:pt idx="876">
                  <c:v>2019-06-11</c:v>
                </c:pt>
                <c:pt idx="877">
                  <c:v>2019-06-13</c:v>
                </c:pt>
                <c:pt idx="878">
                  <c:v>2019-06-14</c:v>
                </c:pt>
                <c:pt idx="879">
                  <c:v>2019-06-15</c:v>
                </c:pt>
                <c:pt idx="880">
                  <c:v>2019-06-16</c:v>
                </c:pt>
                <c:pt idx="881">
                  <c:v>2019-06-17</c:v>
                </c:pt>
                <c:pt idx="882">
                  <c:v>2019-06-18</c:v>
                </c:pt>
                <c:pt idx="883">
                  <c:v>2019-06-19</c:v>
                </c:pt>
                <c:pt idx="884">
                  <c:v>2019-06-20</c:v>
                </c:pt>
                <c:pt idx="885">
                  <c:v>2019-06-21</c:v>
                </c:pt>
                <c:pt idx="886">
                  <c:v>2019-06-22</c:v>
                </c:pt>
                <c:pt idx="887">
                  <c:v>2019-06-23</c:v>
                </c:pt>
                <c:pt idx="888">
                  <c:v>2019-06-24</c:v>
                </c:pt>
                <c:pt idx="889">
                  <c:v>2019-06-25</c:v>
                </c:pt>
                <c:pt idx="890">
                  <c:v>2019-06-26</c:v>
                </c:pt>
                <c:pt idx="891">
                  <c:v>2019-06-27</c:v>
                </c:pt>
                <c:pt idx="892">
                  <c:v>2019-06-28</c:v>
                </c:pt>
                <c:pt idx="893">
                  <c:v>2019-06-29</c:v>
                </c:pt>
                <c:pt idx="894">
                  <c:v>2019-06-30</c:v>
                </c:pt>
                <c:pt idx="895">
                  <c:v>2019-07-01</c:v>
                </c:pt>
                <c:pt idx="896">
                  <c:v>2019-07-02</c:v>
                </c:pt>
                <c:pt idx="897">
                  <c:v>2019-07-03</c:v>
                </c:pt>
                <c:pt idx="898">
                  <c:v>2019-07-04</c:v>
                </c:pt>
                <c:pt idx="899">
                  <c:v>2019-07-05</c:v>
                </c:pt>
                <c:pt idx="900">
                  <c:v>2019-07-06</c:v>
                </c:pt>
                <c:pt idx="901">
                  <c:v>2019-07-08</c:v>
                </c:pt>
                <c:pt idx="902">
                  <c:v>2019-07-10</c:v>
                </c:pt>
                <c:pt idx="903">
                  <c:v>2019-07-11</c:v>
                </c:pt>
                <c:pt idx="904">
                  <c:v>2019-07-12</c:v>
                </c:pt>
                <c:pt idx="905">
                  <c:v>2019-07-13</c:v>
                </c:pt>
                <c:pt idx="906">
                  <c:v>2019-07-14</c:v>
                </c:pt>
                <c:pt idx="907">
                  <c:v>2019-07-15</c:v>
                </c:pt>
                <c:pt idx="908">
                  <c:v>2019-07-16</c:v>
                </c:pt>
                <c:pt idx="909">
                  <c:v>2019-07-17</c:v>
                </c:pt>
                <c:pt idx="910">
                  <c:v>2019-07-18</c:v>
                </c:pt>
                <c:pt idx="911">
                  <c:v>2019-07-19</c:v>
                </c:pt>
                <c:pt idx="912">
                  <c:v>2019-07-20</c:v>
                </c:pt>
                <c:pt idx="913">
                  <c:v>2019-07-21</c:v>
                </c:pt>
                <c:pt idx="914">
                  <c:v>2019-07-23</c:v>
                </c:pt>
                <c:pt idx="915">
                  <c:v>2019-07-24</c:v>
                </c:pt>
                <c:pt idx="916">
                  <c:v>2019-07-25</c:v>
                </c:pt>
                <c:pt idx="917">
                  <c:v>2019-07-26</c:v>
                </c:pt>
                <c:pt idx="918">
                  <c:v>2019-07-27</c:v>
                </c:pt>
                <c:pt idx="919">
                  <c:v>2019-07-28</c:v>
                </c:pt>
                <c:pt idx="920">
                  <c:v>2019-07-29</c:v>
                </c:pt>
                <c:pt idx="921">
                  <c:v>2019-07-30</c:v>
                </c:pt>
                <c:pt idx="922">
                  <c:v>2019-07-31</c:v>
                </c:pt>
                <c:pt idx="923">
                  <c:v>2019-08-01</c:v>
                </c:pt>
                <c:pt idx="924">
                  <c:v>2019-08-02</c:v>
                </c:pt>
                <c:pt idx="925">
                  <c:v>2019-08-04</c:v>
                </c:pt>
                <c:pt idx="926">
                  <c:v>2019-08-05</c:v>
                </c:pt>
                <c:pt idx="927">
                  <c:v>2019-08-06</c:v>
                </c:pt>
                <c:pt idx="928">
                  <c:v>2019-08-07</c:v>
                </c:pt>
                <c:pt idx="929">
                  <c:v>2019-08-08</c:v>
                </c:pt>
                <c:pt idx="930">
                  <c:v>2019-08-09</c:v>
                </c:pt>
                <c:pt idx="931">
                  <c:v>2019-08-10</c:v>
                </c:pt>
                <c:pt idx="932">
                  <c:v>2019-08-11</c:v>
                </c:pt>
                <c:pt idx="933">
                  <c:v>2019-08-12</c:v>
                </c:pt>
                <c:pt idx="934">
                  <c:v>2019-08-13</c:v>
                </c:pt>
                <c:pt idx="935">
                  <c:v>2019-08-14</c:v>
                </c:pt>
                <c:pt idx="936">
                  <c:v>2019-08-15</c:v>
                </c:pt>
                <c:pt idx="937">
                  <c:v>2019-08-16</c:v>
                </c:pt>
                <c:pt idx="938">
                  <c:v>2019-08-17</c:v>
                </c:pt>
                <c:pt idx="939">
                  <c:v>2019-08-18</c:v>
                </c:pt>
                <c:pt idx="940">
                  <c:v>2019-08-19</c:v>
                </c:pt>
                <c:pt idx="941">
                  <c:v>2019-08-20</c:v>
                </c:pt>
                <c:pt idx="942">
                  <c:v>2019-08-21</c:v>
                </c:pt>
                <c:pt idx="943">
                  <c:v>2019-08-22</c:v>
                </c:pt>
                <c:pt idx="944">
                  <c:v>2019-08-23</c:v>
                </c:pt>
                <c:pt idx="945">
                  <c:v>2019-08-24</c:v>
                </c:pt>
                <c:pt idx="946">
                  <c:v>2019-08-25</c:v>
                </c:pt>
                <c:pt idx="947">
                  <c:v>2019-08-26</c:v>
                </c:pt>
                <c:pt idx="948">
                  <c:v>2019-08-27</c:v>
                </c:pt>
                <c:pt idx="949">
                  <c:v>2019-08-28</c:v>
                </c:pt>
                <c:pt idx="950">
                  <c:v>2019-08-29</c:v>
                </c:pt>
                <c:pt idx="951">
                  <c:v>2019-08-30</c:v>
                </c:pt>
                <c:pt idx="952">
                  <c:v>2019-08-31</c:v>
                </c:pt>
                <c:pt idx="953">
                  <c:v>2019-09-01</c:v>
                </c:pt>
                <c:pt idx="954">
                  <c:v>2019-09-02</c:v>
                </c:pt>
                <c:pt idx="955">
                  <c:v>2019-09-03</c:v>
                </c:pt>
                <c:pt idx="956">
                  <c:v>2019-09-04</c:v>
                </c:pt>
                <c:pt idx="957">
                  <c:v>2019-09-05</c:v>
                </c:pt>
                <c:pt idx="958">
                  <c:v>2019-09-06</c:v>
                </c:pt>
                <c:pt idx="959">
                  <c:v>2019-09-07</c:v>
                </c:pt>
                <c:pt idx="960">
                  <c:v>2019-09-09</c:v>
                </c:pt>
                <c:pt idx="961">
                  <c:v>2019-09-10</c:v>
                </c:pt>
                <c:pt idx="962">
                  <c:v>2019-09-12</c:v>
                </c:pt>
                <c:pt idx="963">
                  <c:v>2019-09-13</c:v>
                </c:pt>
                <c:pt idx="964">
                  <c:v>2019-09-14</c:v>
                </c:pt>
                <c:pt idx="965">
                  <c:v>2019-09-15</c:v>
                </c:pt>
                <c:pt idx="966">
                  <c:v>2019-09-16</c:v>
                </c:pt>
                <c:pt idx="967">
                  <c:v>2019-09-17</c:v>
                </c:pt>
                <c:pt idx="968">
                  <c:v>2019-09-18</c:v>
                </c:pt>
                <c:pt idx="969">
                  <c:v>2019-09-19</c:v>
                </c:pt>
                <c:pt idx="970">
                  <c:v>2019-09-20</c:v>
                </c:pt>
                <c:pt idx="971">
                  <c:v>2019-09-21</c:v>
                </c:pt>
                <c:pt idx="972">
                  <c:v>2019-09-22</c:v>
                </c:pt>
                <c:pt idx="973">
                  <c:v>2019-09-25</c:v>
                </c:pt>
                <c:pt idx="974">
                  <c:v>2019-09-26</c:v>
                </c:pt>
                <c:pt idx="975">
                  <c:v>2019-09-27</c:v>
                </c:pt>
                <c:pt idx="976">
                  <c:v>2019-09-28</c:v>
                </c:pt>
                <c:pt idx="977">
                  <c:v>2019-09-29</c:v>
                </c:pt>
                <c:pt idx="978">
                  <c:v>2019-09-30</c:v>
                </c:pt>
                <c:pt idx="979">
                  <c:v>2019-10-01</c:v>
                </c:pt>
                <c:pt idx="980">
                  <c:v>2019-10-02</c:v>
                </c:pt>
                <c:pt idx="981">
                  <c:v>2019-10-03</c:v>
                </c:pt>
                <c:pt idx="982">
                  <c:v>2019-10-04</c:v>
                </c:pt>
                <c:pt idx="983">
                  <c:v>2019-10-05</c:v>
                </c:pt>
                <c:pt idx="984">
                  <c:v>2019-10-06</c:v>
                </c:pt>
                <c:pt idx="985">
                  <c:v>2019-10-07</c:v>
                </c:pt>
                <c:pt idx="986">
                  <c:v>2019-10-08</c:v>
                </c:pt>
                <c:pt idx="987">
                  <c:v>2019-10-09</c:v>
                </c:pt>
                <c:pt idx="988">
                  <c:v>2019-10-11</c:v>
                </c:pt>
                <c:pt idx="989">
                  <c:v>2019-10-12</c:v>
                </c:pt>
                <c:pt idx="990">
                  <c:v>2019-10-13</c:v>
                </c:pt>
                <c:pt idx="991">
                  <c:v>2019-10-14</c:v>
                </c:pt>
                <c:pt idx="992">
                  <c:v>2019-10-15</c:v>
                </c:pt>
                <c:pt idx="993">
                  <c:v>2019-10-16</c:v>
                </c:pt>
                <c:pt idx="994">
                  <c:v>2019-10-18</c:v>
                </c:pt>
                <c:pt idx="995">
                  <c:v>2019-10-19</c:v>
                </c:pt>
                <c:pt idx="996">
                  <c:v>2019-10-20</c:v>
                </c:pt>
                <c:pt idx="997">
                  <c:v>2019-10-22</c:v>
                </c:pt>
                <c:pt idx="998">
                  <c:v>2019-10-23</c:v>
                </c:pt>
                <c:pt idx="999">
                  <c:v>2019-10-24</c:v>
                </c:pt>
                <c:pt idx="1000">
                  <c:v>2019-10-25</c:v>
                </c:pt>
                <c:pt idx="1001">
                  <c:v>2019-10-26</c:v>
                </c:pt>
                <c:pt idx="1002">
                  <c:v>2019-10-27</c:v>
                </c:pt>
                <c:pt idx="1003">
                  <c:v>2019-10-28</c:v>
                </c:pt>
                <c:pt idx="1004">
                  <c:v>2019-10-29</c:v>
                </c:pt>
                <c:pt idx="1005">
                  <c:v>2019-10-30</c:v>
                </c:pt>
                <c:pt idx="1006">
                  <c:v>2019-10-31</c:v>
                </c:pt>
                <c:pt idx="1007">
                  <c:v>2019-11-01</c:v>
                </c:pt>
                <c:pt idx="1008">
                  <c:v>2019-11-02</c:v>
                </c:pt>
                <c:pt idx="1009">
                  <c:v>2019-11-03</c:v>
                </c:pt>
                <c:pt idx="1010">
                  <c:v>2019-11-04</c:v>
                </c:pt>
                <c:pt idx="1011">
                  <c:v>2019-11-06</c:v>
                </c:pt>
                <c:pt idx="1012">
                  <c:v>2019-11-07</c:v>
                </c:pt>
                <c:pt idx="1013">
                  <c:v>2019-11-08</c:v>
                </c:pt>
                <c:pt idx="1014">
                  <c:v>2019-11-09</c:v>
                </c:pt>
                <c:pt idx="1015">
                  <c:v>2019-11-10</c:v>
                </c:pt>
                <c:pt idx="1016">
                  <c:v>2019-11-11</c:v>
                </c:pt>
                <c:pt idx="1017">
                  <c:v>2019-11-12</c:v>
                </c:pt>
                <c:pt idx="1018">
                  <c:v>2019-11-13</c:v>
                </c:pt>
                <c:pt idx="1019">
                  <c:v>2019-11-14</c:v>
                </c:pt>
                <c:pt idx="1020">
                  <c:v>2019-11-15</c:v>
                </c:pt>
                <c:pt idx="1021">
                  <c:v>2019-11-16</c:v>
                </c:pt>
                <c:pt idx="1022">
                  <c:v>2019-11-17</c:v>
                </c:pt>
                <c:pt idx="1023">
                  <c:v>2019-11-22</c:v>
                </c:pt>
                <c:pt idx="1024">
                  <c:v>2019-11-23</c:v>
                </c:pt>
                <c:pt idx="1025">
                  <c:v>2019-11-27</c:v>
                </c:pt>
                <c:pt idx="1026">
                  <c:v>2019-11-28</c:v>
                </c:pt>
                <c:pt idx="1027">
                  <c:v>2019-11-29</c:v>
                </c:pt>
                <c:pt idx="1028">
                  <c:v>2019-11-30</c:v>
                </c:pt>
                <c:pt idx="1029">
                  <c:v>2019-12-01</c:v>
                </c:pt>
                <c:pt idx="1030">
                  <c:v>2019-12-02</c:v>
                </c:pt>
                <c:pt idx="1031">
                  <c:v>2019-12-04</c:v>
                </c:pt>
                <c:pt idx="1032">
                  <c:v>2019-12-05</c:v>
                </c:pt>
                <c:pt idx="1033">
                  <c:v>2019-12-06</c:v>
                </c:pt>
                <c:pt idx="1034">
                  <c:v>2019-12-07</c:v>
                </c:pt>
                <c:pt idx="1035">
                  <c:v>2019-12-08</c:v>
                </c:pt>
                <c:pt idx="1036">
                  <c:v>2019-12-09</c:v>
                </c:pt>
                <c:pt idx="1037">
                  <c:v>2019-12-11</c:v>
                </c:pt>
                <c:pt idx="1038">
                  <c:v>2019-12-12</c:v>
                </c:pt>
                <c:pt idx="1039">
                  <c:v>2019-12-13</c:v>
                </c:pt>
                <c:pt idx="1040">
                  <c:v>2019-12-15</c:v>
                </c:pt>
                <c:pt idx="1041">
                  <c:v>2019-12-17</c:v>
                </c:pt>
                <c:pt idx="1042">
                  <c:v>2019-12-18</c:v>
                </c:pt>
                <c:pt idx="1043">
                  <c:v>2019-12-19</c:v>
                </c:pt>
                <c:pt idx="1044">
                  <c:v>2019-12-20</c:v>
                </c:pt>
                <c:pt idx="1045">
                  <c:v>2019-12-21</c:v>
                </c:pt>
                <c:pt idx="1046">
                  <c:v>2019-12-26</c:v>
                </c:pt>
                <c:pt idx="1047">
                  <c:v>2019-12-27</c:v>
                </c:pt>
                <c:pt idx="1048">
                  <c:v>2019-12-30</c:v>
                </c:pt>
                <c:pt idx="1049">
                  <c:v>2019-12-31</c:v>
                </c:pt>
                <c:pt idx="1050">
                  <c:v>2020-01-01</c:v>
                </c:pt>
                <c:pt idx="1051">
                  <c:v>2020-01-02</c:v>
                </c:pt>
                <c:pt idx="1052">
                  <c:v>2020-01-03</c:v>
                </c:pt>
                <c:pt idx="1053">
                  <c:v>2020-01-04</c:v>
                </c:pt>
                <c:pt idx="1054">
                  <c:v>2020-01-05</c:v>
                </c:pt>
                <c:pt idx="1055">
                  <c:v>2020-01-06</c:v>
                </c:pt>
                <c:pt idx="1056">
                  <c:v>2020-01-07</c:v>
                </c:pt>
                <c:pt idx="1057">
                  <c:v>2020-01-09</c:v>
                </c:pt>
                <c:pt idx="1058">
                  <c:v>2020-01-10</c:v>
                </c:pt>
                <c:pt idx="1059">
                  <c:v>2020-01-11</c:v>
                </c:pt>
                <c:pt idx="1060">
                  <c:v>2020-01-12</c:v>
                </c:pt>
                <c:pt idx="1061">
                  <c:v>2020-01-15</c:v>
                </c:pt>
                <c:pt idx="1062">
                  <c:v>2020-01-16</c:v>
                </c:pt>
                <c:pt idx="1063">
                  <c:v>2020-01-18</c:v>
                </c:pt>
                <c:pt idx="1064">
                  <c:v>2020-01-19</c:v>
                </c:pt>
                <c:pt idx="1065">
                  <c:v>2020-01-21</c:v>
                </c:pt>
                <c:pt idx="1066">
                  <c:v>2020-01-22</c:v>
                </c:pt>
                <c:pt idx="1067">
                  <c:v>2020-01-23</c:v>
                </c:pt>
                <c:pt idx="1068">
                  <c:v>2020-01-24</c:v>
                </c:pt>
                <c:pt idx="1069">
                  <c:v>2020-01-25</c:v>
                </c:pt>
                <c:pt idx="1070">
                  <c:v>2020-01-26</c:v>
                </c:pt>
                <c:pt idx="1071">
                  <c:v>2020-01-27</c:v>
                </c:pt>
                <c:pt idx="1072">
                  <c:v>2020-01-28</c:v>
                </c:pt>
                <c:pt idx="1073">
                  <c:v>2020-01-30</c:v>
                </c:pt>
                <c:pt idx="1074">
                  <c:v>2020-01-31</c:v>
                </c:pt>
                <c:pt idx="1075">
                  <c:v>2020-02-01</c:v>
                </c:pt>
                <c:pt idx="1076">
                  <c:v>2020-02-02</c:v>
                </c:pt>
                <c:pt idx="1077">
                  <c:v>2020-02-03</c:v>
                </c:pt>
                <c:pt idx="1078">
                  <c:v>2020-02-04</c:v>
                </c:pt>
                <c:pt idx="1079">
                  <c:v>2020-02-06</c:v>
                </c:pt>
                <c:pt idx="1080">
                  <c:v>2020-02-07</c:v>
                </c:pt>
                <c:pt idx="1081">
                  <c:v>2020-02-08</c:v>
                </c:pt>
                <c:pt idx="1082">
                  <c:v>2020-02-12</c:v>
                </c:pt>
                <c:pt idx="1083">
                  <c:v>2020-02-14</c:v>
                </c:pt>
                <c:pt idx="1084">
                  <c:v>2020-02-15</c:v>
                </c:pt>
                <c:pt idx="1085">
                  <c:v>2020-02-17</c:v>
                </c:pt>
                <c:pt idx="1086">
                  <c:v>2020-02-18</c:v>
                </c:pt>
                <c:pt idx="1087">
                  <c:v>2020-02-19</c:v>
                </c:pt>
                <c:pt idx="1088">
                  <c:v>2020-02-21</c:v>
                </c:pt>
                <c:pt idx="1089">
                  <c:v>2020-02-22</c:v>
                </c:pt>
                <c:pt idx="1090">
                  <c:v>2020-02-23</c:v>
                </c:pt>
                <c:pt idx="1091">
                  <c:v>2020-02-25</c:v>
                </c:pt>
                <c:pt idx="1092">
                  <c:v>2020-02-26</c:v>
                </c:pt>
                <c:pt idx="1093">
                  <c:v>2020-02-27</c:v>
                </c:pt>
                <c:pt idx="1094">
                  <c:v>2020-02-28</c:v>
                </c:pt>
                <c:pt idx="1095">
                  <c:v>2020-02-29</c:v>
                </c:pt>
                <c:pt idx="1096">
                  <c:v>2020-03-01</c:v>
                </c:pt>
                <c:pt idx="1097">
                  <c:v>2020-03-02</c:v>
                </c:pt>
                <c:pt idx="1098">
                  <c:v>2020-03-04</c:v>
                </c:pt>
                <c:pt idx="1099">
                  <c:v>2020-03-05</c:v>
                </c:pt>
                <c:pt idx="1100">
                  <c:v>2020-03-06</c:v>
                </c:pt>
                <c:pt idx="1101">
                  <c:v>2020-03-07</c:v>
                </c:pt>
                <c:pt idx="1102">
                  <c:v>2020-03-08</c:v>
                </c:pt>
                <c:pt idx="1103">
                  <c:v>2020-03-09</c:v>
                </c:pt>
                <c:pt idx="1104">
                  <c:v>2020-03-10</c:v>
                </c:pt>
                <c:pt idx="1105">
                  <c:v>2020-03-11</c:v>
                </c:pt>
                <c:pt idx="1106">
                  <c:v>2020-03-13</c:v>
                </c:pt>
                <c:pt idx="1107">
                  <c:v>2020-03-14</c:v>
                </c:pt>
                <c:pt idx="1108">
                  <c:v>2020-03-15</c:v>
                </c:pt>
                <c:pt idx="1109">
                  <c:v>2020-03-16</c:v>
                </c:pt>
                <c:pt idx="1110">
                  <c:v>2020-03-20</c:v>
                </c:pt>
                <c:pt idx="1111">
                  <c:v>2020-03-22</c:v>
                </c:pt>
                <c:pt idx="1112">
                  <c:v>2020-06-06</c:v>
                </c:pt>
                <c:pt idx="1113">
                  <c:v>2020-06-08</c:v>
                </c:pt>
                <c:pt idx="1114">
                  <c:v>2020-06-09</c:v>
                </c:pt>
                <c:pt idx="1115">
                  <c:v>2020-06-11</c:v>
                </c:pt>
                <c:pt idx="1116">
                  <c:v>2020-06-12</c:v>
                </c:pt>
                <c:pt idx="1117">
                  <c:v>2020-06-13</c:v>
                </c:pt>
                <c:pt idx="1118">
                  <c:v>2020-06-14</c:v>
                </c:pt>
                <c:pt idx="1119">
                  <c:v>2020-06-15</c:v>
                </c:pt>
                <c:pt idx="1120">
                  <c:v>2020-06-16</c:v>
                </c:pt>
                <c:pt idx="1121">
                  <c:v>2020-06-19</c:v>
                </c:pt>
                <c:pt idx="1122">
                  <c:v>2020-06-20</c:v>
                </c:pt>
                <c:pt idx="1123">
                  <c:v>2020-06-22</c:v>
                </c:pt>
                <c:pt idx="1124">
                  <c:v>2020-06-24</c:v>
                </c:pt>
                <c:pt idx="1125">
                  <c:v>2020-06-26</c:v>
                </c:pt>
                <c:pt idx="1126">
                  <c:v>2020-06-27</c:v>
                </c:pt>
                <c:pt idx="1127">
                  <c:v>2020-06-28</c:v>
                </c:pt>
                <c:pt idx="1128">
                  <c:v>2020-06-30</c:v>
                </c:pt>
                <c:pt idx="1129">
                  <c:v>2020-07-01</c:v>
                </c:pt>
                <c:pt idx="1130">
                  <c:v>2020-07-02</c:v>
                </c:pt>
                <c:pt idx="1131">
                  <c:v>2020-07-03</c:v>
                </c:pt>
                <c:pt idx="1132">
                  <c:v>2020-07-04</c:v>
                </c:pt>
                <c:pt idx="1133">
                  <c:v>2020-07-05</c:v>
                </c:pt>
                <c:pt idx="1134">
                  <c:v>2020-07-06</c:v>
                </c:pt>
                <c:pt idx="1135">
                  <c:v>2020-07-07</c:v>
                </c:pt>
                <c:pt idx="1136">
                  <c:v>2020-07-08</c:v>
                </c:pt>
                <c:pt idx="1137">
                  <c:v>2020-07-09</c:v>
                </c:pt>
                <c:pt idx="1138">
                  <c:v>2020-07-10</c:v>
                </c:pt>
                <c:pt idx="1139">
                  <c:v>2020-07-11</c:v>
                </c:pt>
                <c:pt idx="1140">
                  <c:v>2020-07-12</c:v>
                </c:pt>
                <c:pt idx="1141">
                  <c:v>2020-07-14</c:v>
                </c:pt>
                <c:pt idx="1142">
                  <c:v>2020-07-15</c:v>
                </c:pt>
                <c:pt idx="1143">
                  <c:v>2020-07-16</c:v>
                </c:pt>
                <c:pt idx="1144">
                  <c:v>2020-07-17</c:v>
                </c:pt>
                <c:pt idx="1145">
                  <c:v>2020-07-18</c:v>
                </c:pt>
                <c:pt idx="1146">
                  <c:v>2020-07-19</c:v>
                </c:pt>
                <c:pt idx="1147">
                  <c:v>2020-07-20</c:v>
                </c:pt>
                <c:pt idx="1148">
                  <c:v>2020-07-21</c:v>
                </c:pt>
                <c:pt idx="1149">
                  <c:v>2020-07-22</c:v>
                </c:pt>
                <c:pt idx="1150">
                  <c:v>2020-07-23</c:v>
                </c:pt>
                <c:pt idx="1151">
                  <c:v>2020-07-24</c:v>
                </c:pt>
                <c:pt idx="1152">
                  <c:v>2020-07-25</c:v>
                </c:pt>
                <c:pt idx="1153">
                  <c:v>2020-07-26</c:v>
                </c:pt>
                <c:pt idx="1154">
                  <c:v>2020-07-27</c:v>
                </c:pt>
                <c:pt idx="1155">
                  <c:v>2020-07-28</c:v>
                </c:pt>
                <c:pt idx="1156">
                  <c:v>2020-07-29</c:v>
                </c:pt>
                <c:pt idx="1157">
                  <c:v>2020-07-30</c:v>
                </c:pt>
                <c:pt idx="1158">
                  <c:v>2020-07-31</c:v>
                </c:pt>
                <c:pt idx="1159">
                  <c:v>2020-08-01</c:v>
                </c:pt>
                <c:pt idx="1160">
                  <c:v>2020-08-02</c:v>
                </c:pt>
                <c:pt idx="1161">
                  <c:v>2020-08-03</c:v>
                </c:pt>
                <c:pt idx="1162">
                  <c:v>2020-08-04</c:v>
                </c:pt>
                <c:pt idx="1163">
                  <c:v>2020-08-05</c:v>
                </c:pt>
                <c:pt idx="1164">
                  <c:v>2020-08-06</c:v>
                </c:pt>
                <c:pt idx="1165">
                  <c:v>2020-08-07</c:v>
                </c:pt>
                <c:pt idx="1166">
                  <c:v>2020-08-08</c:v>
                </c:pt>
                <c:pt idx="1167">
                  <c:v>2020-08-09</c:v>
                </c:pt>
                <c:pt idx="1168">
                  <c:v>2020-08-10</c:v>
                </c:pt>
                <c:pt idx="1169">
                  <c:v>2020-08-11</c:v>
                </c:pt>
                <c:pt idx="1170">
                  <c:v>2020-08-12</c:v>
                </c:pt>
                <c:pt idx="1171">
                  <c:v>2020-08-13</c:v>
                </c:pt>
                <c:pt idx="1172">
                  <c:v>2020-08-14</c:v>
                </c:pt>
                <c:pt idx="1173">
                  <c:v>2020-08-15</c:v>
                </c:pt>
                <c:pt idx="1174">
                  <c:v>2020-08-16</c:v>
                </c:pt>
                <c:pt idx="1175">
                  <c:v>2020-08-17</c:v>
                </c:pt>
                <c:pt idx="1176">
                  <c:v>2020-08-18</c:v>
                </c:pt>
                <c:pt idx="1177">
                  <c:v>2020-08-19</c:v>
                </c:pt>
                <c:pt idx="1178">
                  <c:v>2020-08-20</c:v>
                </c:pt>
                <c:pt idx="1179">
                  <c:v>2020-08-21</c:v>
                </c:pt>
                <c:pt idx="1180">
                  <c:v>2020-08-23</c:v>
                </c:pt>
                <c:pt idx="1181">
                  <c:v>2020-08-24</c:v>
                </c:pt>
                <c:pt idx="1182">
                  <c:v>2020-08-25</c:v>
                </c:pt>
                <c:pt idx="1183">
                  <c:v>2020-08-26</c:v>
                </c:pt>
                <c:pt idx="1184">
                  <c:v>2020-08-27</c:v>
                </c:pt>
                <c:pt idx="1185">
                  <c:v>2020-08-28</c:v>
                </c:pt>
                <c:pt idx="1186">
                  <c:v>2020-08-29</c:v>
                </c:pt>
                <c:pt idx="1187">
                  <c:v>2020-08-30</c:v>
                </c:pt>
                <c:pt idx="1188">
                  <c:v>2020-08-31</c:v>
                </c:pt>
                <c:pt idx="1189">
                  <c:v>2020-09-02</c:v>
                </c:pt>
                <c:pt idx="1190">
                  <c:v>2020-09-03</c:v>
                </c:pt>
                <c:pt idx="1191">
                  <c:v>2020-09-04</c:v>
                </c:pt>
                <c:pt idx="1192">
                  <c:v>2020-09-05</c:v>
                </c:pt>
                <c:pt idx="1193">
                  <c:v>2020-09-06</c:v>
                </c:pt>
                <c:pt idx="1194">
                  <c:v>2020-09-07</c:v>
                </c:pt>
                <c:pt idx="1195">
                  <c:v>2020-09-08</c:v>
                </c:pt>
                <c:pt idx="1196">
                  <c:v>2020-09-09</c:v>
                </c:pt>
                <c:pt idx="1197">
                  <c:v>2020-09-10</c:v>
                </c:pt>
                <c:pt idx="1198">
                  <c:v>2020-09-11</c:v>
                </c:pt>
                <c:pt idx="1199">
                  <c:v>2020-09-12</c:v>
                </c:pt>
                <c:pt idx="1200">
                  <c:v>2020-09-13</c:v>
                </c:pt>
                <c:pt idx="1201">
                  <c:v>2020-09-14</c:v>
                </c:pt>
                <c:pt idx="1202">
                  <c:v>2020-09-15</c:v>
                </c:pt>
                <c:pt idx="1203">
                  <c:v>2020-09-17</c:v>
                </c:pt>
                <c:pt idx="1204">
                  <c:v>2020-09-18</c:v>
                </c:pt>
                <c:pt idx="1205">
                  <c:v>2020-09-19</c:v>
                </c:pt>
                <c:pt idx="1206">
                  <c:v>2020-09-20</c:v>
                </c:pt>
                <c:pt idx="1207">
                  <c:v>2020-09-21</c:v>
                </c:pt>
                <c:pt idx="1208">
                  <c:v>2020-09-22</c:v>
                </c:pt>
                <c:pt idx="1209">
                  <c:v>2020-09-24</c:v>
                </c:pt>
                <c:pt idx="1210">
                  <c:v>2020-09-25</c:v>
                </c:pt>
                <c:pt idx="1211">
                  <c:v>2020-09-26</c:v>
                </c:pt>
                <c:pt idx="1212">
                  <c:v>2020-09-27</c:v>
                </c:pt>
                <c:pt idx="1213">
                  <c:v>2020-09-28</c:v>
                </c:pt>
                <c:pt idx="1214">
                  <c:v>2020-09-29</c:v>
                </c:pt>
                <c:pt idx="1215">
                  <c:v>2020-09-30</c:v>
                </c:pt>
                <c:pt idx="1216">
                  <c:v>2020-10-03</c:v>
                </c:pt>
                <c:pt idx="1217">
                  <c:v>2020-10-05</c:v>
                </c:pt>
                <c:pt idx="1218">
                  <c:v>2020-10-07</c:v>
                </c:pt>
                <c:pt idx="1219">
                  <c:v>2020-10-08</c:v>
                </c:pt>
                <c:pt idx="1220">
                  <c:v>2020-10-09</c:v>
                </c:pt>
                <c:pt idx="1221">
                  <c:v>2020-10-10</c:v>
                </c:pt>
                <c:pt idx="1222">
                  <c:v>2020-10-11</c:v>
                </c:pt>
                <c:pt idx="1223">
                  <c:v>2020-10-12</c:v>
                </c:pt>
                <c:pt idx="1224">
                  <c:v>2020-10-13</c:v>
                </c:pt>
                <c:pt idx="1225">
                  <c:v>2020-10-14</c:v>
                </c:pt>
                <c:pt idx="1226">
                  <c:v>2020-10-15</c:v>
                </c:pt>
                <c:pt idx="1227">
                  <c:v>2020-10-16</c:v>
                </c:pt>
                <c:pt idx="1228">
                  <c:v>2020-10-17</c:v>
                </c:pt>
                <c:pt idx="1229">
                  <c:v>2020-10-18</c:v>
                </c:pt>
                <c:pt idx="1230">
                  <c:v>2020-10-19</c:v>
                </c:pt>
                <c:pt idx="1231">
                  <c:v>2020-10-20</c:v>
                </c:pt>
                <c:pt idx="1232">
                  <c:v>2020-10-21</c:v>
                </c:pt>
                <c:pt idx="1233">
                  <c:v>2020-10-22</c:v>
                </c:pt>
                <c:pt idx="1234">
                  <c:v>2020-10-24</c:v>
                </c:pt>
                <c:pt idx="1235">
                  <c:v>2020-10-25</c:v>
                </c:pt>
                <c:pt idx="1236">
                  <c:v>2020-10-26</c:v>
                </c:pt>
                <c:pt idx="1237">
                  <c:v>2020-10-27</c:v>
                </c:pt>
                <c:pt idx="1238">
                  <c:v>2020-10-28</c:v>
                </c:pt>
                <c:pt idx="1239">
                  <c:v>2020-10-29</c:v>
                </c:pt>
                <c:pt idx="1240">
                  <c:v>2020-10-30</c:v>
                </c:pt>
                <c:pt idx="1241">
                  <c:v>2020-10-31</c:v>
                </c:pt>
                <c:pt idx="1242">
                  <c:v>2020-11-01</c:v>
                </c:pt>
                <c:pt idx="1243">
                  <c:v>2020-11-02</c:v>
                </c:pt>
                <c:pt idx="1244">
                  <c:v>2020-11-03</c:v>
                </c:pt>
                <c:pt idx="1245">
                  <c:v>2020-11-05</c:v>
                </c:pt>
                <c:pt idx="1246">
                  <c:v>2020-11-07</c:v>
                </c:pt>
                <c:pt idx="1247">
                  <c:v>2020-11-08</c:v>
                </c:pt>
                <c:pt idx="1248">
                  <c:v>2020-11-09</c:v>
                </c:pt>
                <c:pt idx="1249">
                  <c:v>2020-11-11</c:v>
                </c:pt>
                <c:pt idx="1250">
                  <c:v>2020-11-12</c:v>
                </c:pt>
                <c:pt idx="1251">
                  <c:v>2020-11-13</c:v>
                </c:pt>
                <c:pt idx="1252">
                  <c:v>2020-11-14</c:v>
                </c:pt>
                <c:pt idx="1253">
                  <c:v>2020-11-15</c:v>
                </c:pt>
                <c:pt idx="1254">
                  <c:v>2020-11-16</c:v>
                </c:pt>
                <c:pt idx="1255">
                  <c:v>2020-11-17</c:v>
                </c:pt>
                <c:pt idx="1256">
                  <c:v>2020-11-18</c:v>
                </c:pt>
                <c:pt idx="1257">
                  <c:v>2020-11-19</c:v>
                </c:pt>
                <c:pt idx="1258">
                  <c:v>2020-11-20</c:v>
                </c:pt>
                <c:pt idx="1259">
                  <c:v>2020-11-21</c:v>
                </c:pt>
                <c:pt idx="1260">
                  <c:v>2020-11-22</c:v>
                </c:pt>
                <c:pt idx="1261">
                  <c:v>2020-11-23</c:v>
                </c:pt>
                <c:pt idx="1262">
                  <c:v>2020-11-24</c:v>
                </c:pt>
                <c:pt idx="1263">
                  <c:v>2020-11-25</c:v>
                </c:pt>
                <c:pt idx="1264">
                  <c:v>2020-11-26</c:v>
                </c:pt>
                <c:pt idx="1265">
                  <c:v>2020-11-27</c:v>
                </c:pt>
                <c:pt idx="1266">
                  <c:v>2020-11-28</c:v>
                </c:pt>
                <c:pt idx="1267">
                  <c:v>2020-11-29</c:v>
                </c:pt>
                <c:pt idx="1268">
                  <c:v>2020-12-01</c:v>
                </c:pt>
                <c:pt idx="1269">
                  <c:v>2020-12-02</c:v>
                </c:pt>
                <c:pt idx="1270">
                  <c:v>2020-12-03</c:v>
                </c:pt>
                <c:pt idx="1271">
                  <c:v>2020-12-04</c:v>
                </c:pt>
                <c:pt idx="1272">
                  <c:v>2020-12-05</c:v>
                </c:pt>
                <c:pt idx="1273">
                  <c:v>2020-12-06</c:v>
                </c:pt>
                <c:pt idx="1274">
                  <c:v>2020-12-08</c:v>
                </c:pt>
                <c:pt idx="1275">
                  <c:v>2020-12-10</c:v>
                </c:pt>
                <c:pt idx="1276">
                  <c:v>2020-12-11</c:v>
                </c:pt>
                <c:pt idx="1277">
                  <c:v>2020-12-12</c:v>
                </c:pt>
                <c:pt idx="1278">
                  <c:v>2020-12-13</c:v>
                </c:pt>
                <c:pt idx="1279">
                  <c:v>2020-12-14</c:v>
                </c:pt>
                <c:pt idx="1280">
                  <c:v>2020-12-15</c:v>
                </c:pt>
                <c:pt idx="1281">
                  <c:v>2020-12-16</c:v>
                </c:pt>
                <c:pt idx="1282">
                  <c:v>2020-12-17</c:v>
                </c:pt>
                <c:pt idx="1283">
                  <c:v>2020-12-18</c:v>
                </c:pt>
                <c:pt idx="1284">
                  <c:v>2020-12-19</c:v>
                </c:pt>
                <c:pt idx="1285">
                  <c:v>2020-12-20</c:v>
                </c:pt>
                <c:pt idx="1286">
                  <c:v>2020-12-22</c:v>
                </c:pt>
                <c:pt idx="1287">
                  <c:v>2020-12-26</c:v>
                </c:pt>
                <c:pt idx="1288">
                  <c:v>2020-12-27</c:v>
                </c:pt>
                <c:pt idx="1289">
                  <c:v>2020-12-29</c:v>
                </c:pt>
                <c:pt idx="1290">
                  <c:v>2020-12-30</c:v>
                </c:pt>
                <c:pt idx="1291">
                  <c:v>2020-12-31</c:v>
                </c:pt>
                <c:pt idx="1292">
                  <c:v>2021-01-01</c:v>
                </c:pt>
                <c:pt idx="1293">
                  <c:v>2021-01-02</c:v>
                </c:pt>
                <c:pt idx="1294">
                  <c:v>2021-01-03</c:v>
                </c:pt>
                <c:pt idx="1295">
                  <c:v>2021-01-05</c:v>
                </c:pt>
                <c:pt idx="1296">
                  <c:v>2021-01-07</c:v>
                </c:pt>
                <c:pt idx="1297">
                  <c:v>2021-01-08</c:v>
                </c:pt>
                <c:pt idx="1298">
                  <c:v>2021-01-09</c:v>
                </c:pt>
                <c:pt idx="1299">
                  <c:v>2021-01-13</c:v>
                </c:pt>
                <c:pt idx="1300">
                  <c:v>2021-01-14</c:v>
                </c:pt>
                <c:pt idx="1301">
                  <c:v>2021-01-16</c:v>
                </c:pt>
                <c:pt idx="1302">
                  <c:v>2021-01-18</c:v>
                </c:pt>
                <c:pt idx="1303">
                  <c:v>2021-01-19</c:v>
                </c:pt>
                <c:pt idx="1304">
                  <c:v>2021-01-20</c:v>
                </c:pt>
                <c:pt idx="1305">
                  <c:v>2021-01-21</c:v>
                </c:pt>
                <c:pt idx="1306">
                  <c:v>2021-01-22</c:v>
                </c:pt>
                <c:pt idx="1307">
                  <c:v>2021-01-23</c:v>
                </c:pt>
                <c:pt idx="1308">
                  <c:v>2021-02-11</c:v>
                </c:pt>
                <c:pt idx="1309">
                  <c:v>2021-02-12</c:v>
                </c:pt>
                <c:pt idx="1310">
                  <c:v>2021-02-13</c:v>
                </c:pt>
                <c:pt idx="1311">
                  <c:v>2021-02-14</c:v>
                </c:pt>
                <c:pt idx="1312">
                  <c:v>2021-02-15</c:v>
                </c:pt>
                <c:pt idx="1313">
                  <c:v>2021-02-16</c:v>
                </c:pt>
                <c:pt idx="1314">
                  <c:v>2021-02-17</c:v>
                </c:pt>
                <c:pt idx="1315">
                  <c:v>2021-02-18</c:v>
                </c:pt>
                <c:pt idx="1316">
                  <c:v>2021-02-19</c:v>
                </c:pt>
                <c:pt idx="1317">
                  <c:v>2021-02-20</c:v>
                </c:pt>
                <c:pt idx="1318">
                  <c:v>2021-02-22</c:v>
                </c:pt>
                <c:pt idx="1319">
                  <c:v>2021-02-23</c:v>
                </c:pt>
                <c:pt idx="1320">
                  <c:v>2021-02-25</c:v>
                </c:pt>
                <c:pt idx="1321">
                  <c:v>2021-02-26</c:v>
                </c:pt>
                <c:pt idx="1322">
                  <c:v>2021-02-27</c:v>
                </c:pt>
                <c:pt idx="1323">
                  <c:v>2021-02-28</c:v>
                </c:pt>
                <c:pt idx="1324">
                  <c:v>2021-03-01</c:v>
                </c:pt>
                <c:pt idx="1325">
                  <c:v>2021-03-03</c:v>
                </c:pt>
                <c:pt idx="1326">
                  <c:v>2021-03-05</c:v>
                </c:pt>
                <c:pt idx="1327">
                  <c:v>2021-03-06</c:v>
                </c:pt>
                <c:pt idx="1328">
                  <c:v>2021-03-07</c:v>
                </c:pt>
                <c:pt idx="1329">
                  <c:v>2021-03-08</c:v>
                </c:pt>
                <c:pt idx="1330">
                  <c:v>2021-03-09</c:v>
                </c:pt>
                <c:pt idx="1331">
                  <c:v>2021-03-10</c:v>
                </c:pt>
                <c:pt idx="1332">
                  <c:v>2021-03-11</c:v>
                </c:pt>
                <c:pt idx="1333">
                  <c:v>2021-03-12</c:v>
                </c:pt>
                <c:pt idx="1334">
                  <c:v>2021-03-13</c:v>
                </c:pt>
                <c:pt idx="1335">
                  <c:v>2021-03-14</c:v>
                </c:pt>
                <c:pt idx="1336">
                  <c:v>2021-03-15</c:v>
                </c:pt>
                <c:pt idx="1337">
                  <c:v>2021-03-16</c:v>
                </c:pt>
                <c:pt idx="1338">
                  <c:v>2021-03-17</c:v>
                </c:pt>
                <c:pt idx="1339">
                  <c:v>2021-03-18</c:v>
                </c:pt>
                <c:pt idx="1340">
                  <c:v>2021-03-19</c:v>
                </c:pt>
                <c:pt idx="1341">
                  <c:v>2021-03-20</c:v>
                </c:pt>
                <c:pt idx="1342">
                  <c:v>2021-03-21</c:v>
                </c:pt>
                <c:pt idx="1343">
                  <c:v>2021-03-22</c:v>
                </c:pt>
                <c:pt idx="1344">
                  <c:v>2021-03-23</c:v>
                </c:pt>
                <c:pt idx="1345">
                  <c:v>2021-03-24</c:v>
                </c:pt>
                <c:pt idx="1346">
                  <c:v>2021-03-25</c:v>
                </c:pt>
                <c:pt idx="1347">
                  <c:v>2021-03-28</c:v>
                </c:pt>
                <c:pt idx="1348">
                  <c:v>2021-03-29</c:v>
                </c:pt>
                <c:pt idx="1349">
                  <c:v>2021-03-30</c:v>
                </c:pt>
                <c:pt idx="1350">
                  <c:v>2021-03-31</c:v>
                </c:pt>
                <c:pt idx="1351">
                  <c:v>2021-04-04</c:v>
                </c:pt>
                <c:pt idx="1352">
                  <c:v>2021-04-05</c:v>
                </c:pt>
                <c:pt idx="1353">
                  <c:v>2021-04-06</c:v>
                </c:pt>
                <c:pt idx="1354">
                  <c:v>2021-04-07</c:v>
                </c:pt>
                <c:pt idx="1355">
                  <c:v>2021-04-08</c:v>
                </c:pt>
                <c:pt idx="1356">
                  <c:v>2021-04-09</c:v>
                </c:pt>
                <c:pt idx="1357">
                  <c:v>2021-04-10</c:v>
                </c:pt>
                <c:pt idx="1358">
                  <c:v>2021-04-11</c:v>
                </c:pt>
                <c:pt idx="1359">
                  <c:v>2021-04-12</c:v>
                </c:pt>
                <c:pt idx="1360">
                  <c:v>2021-04-13</c:v>
                </c:pt>
                <c:pt idx="1361">
                  <c:v>2021-04-14</c:v>
                </c:pt>
                <c:pt idx="1362">
                  <c:v>2021-04-15</c:v>
                </c:pt>
                <c:pt idx="1363">
                  <c:v>2021-04-16</c:v>
                </c:pt>
                <c:pt idx="1364">
                  <c:v>2021-04-17</c:v>
                </c:pt>
                <c:pt idx="1365">
                  <c:v>2021-04-18</c:v>
                </c:pt>
                <c:pt idx="1366">
                  <c:v>2021-04-19</c:v>
                </c:pt>
                <c:pt idx="1367">
                  <c:v>2021-04-20</c:v>
                </c:pt>
                <c:pt idx="1368">
                  <c:v>2021-04-21</c:v>
                </c:pt>
                <c:pt idx="1369">
                  <c:v>2021-04-22</c:v>
                </c:pt>
                <c:pt idx="1370">
                  <c:v>2021-04-23</c:v>
                </c:pt>
                <c:pt idx="1371">
                  <c:v>2021-04-24</c:v>
                </c:pt>
                <c:pt idx="1372">
                  <c:v>2021-04-26</c:v>
                </c:pt>
                <c:pt idx="1373">
                  <c:v>2021-04-30</c:v>
                </c:pt>
                <c:pt idx="1374">
                  <c:v>2021-05-01</c:v>
                </c:pt>
                <c:pt idx="1375">
                  <c:v>2021-05-02</c:v>
                </c:pt>
                <c:pt idx="1376">
                  <c:v>2021-05-03</c:v>
                </c:pt>
                <c:pt idx="1377">
                  <c:v>2021-05-04</c:v>
                </c:pt>
                <c:pt idx="1378">
                  <c:v>2021-05-05</c:v>
                </c:pt>
                <c:pt idx="1379">
                  <c:v>2021-05-06</c:v>
                </c:pt>
                <c:pt idx="1380">
                  <c:v>2021-05-07</c:v>
                </c:pt>
                <c:pt idx="1381">
                  <c:v>2021-05-08</c:v>
                </c:pt>
                <c:pt idx="1382">
                  <c:v>2021-05-09</c:v>
                </c:pt>
                <c:pt idx="1383">
                  <c:v>2021-05-10</c:v>
                </c:pt>
                <c:pt idx="1384">
                  <c:v>2021-05-11</c:v>
                </c:pt>
                <c:pt idx="1385">
                  <c:v>2021-05-12</c:v>
                </c:pt>
                <c:pt idx="1386">
                  <c:v>2021-05-13</c:v>
                </c:pt>
                <c:pt idx="1387">
                  <c:v>2021-05-15</c:v>
                </c:pt>
                <c:pt idx="1388">
                  <c:v>2021-05-16</c:v>
                </c:pt>
                <c:pt idx="1389">
                  <c:v>2021-05-17</c:v>
                </c:pt>
                <c:pt idx="1390">
                  <c:v>2021-05-18</c:v>
                </c:pt>
                <c:pt idx="1391">
                  <c:v>2021-05-19</c:v>
                </c:pt>
                <c:pt idx="1392">
                  <c:v>2021-05-20</c:v>
                </c:pt>
                <c:pt idx="1393">
                  <c:v>2021-05-21</c:v>
                </c:pt>
                <c:pt idx="1394">
                  <c:v>2021-05-22</c:v>
                </c:pt>
                <c:pt idx="1395">
                  <c:v>2021-05-23</c:v>
                </c:pt>
                <c:pt idx="1396">
                  <c:v>2021-05-25</c:v>
                </c:pt>
                <c:pt idx="1397">
                  <c:v>2021-05-26</c:v>
                </c:pt>
                <c:pt idx="1398">
                  <c:v>2021-05-28</c:v>
                </c:pt>
                <c:pt idx="1399">
                  <c:v>2021-05-29</c:v>
                </c:pt>
                <c:pt idx="1400">
                  <c:v>2021-05-30</c:v>
                </c:pt>
                <c:pt idx="1401">
                  <c:v>2021-05-31</c:v>
                </c:pt>
                <c:pt idx="1402">
                  <c:v>2021-06-01</c:v>
                </c:pt>
                <c:pt idx="1403">
                  <c:v>2021-06-02</c:v>
                </c:pt>
                <c:pt idx="1404">
                  <c:v>2021-06-03</c:v>
                </c:pt>
                <c:pt idx="1405">
                  <c:v>2021-06-05</c:v>
                </c:pt>
                <c:pt idx="1406">
                  <c:v>2021-06-06</c:v>
                </c:pt>
                <c:pt idx="1407">
                  <c:v>2021-06-08</c:v>
                </c:pt>
                <c:pt idx="1408">
                  <c:v>2021-06-10</c:v>
                </c:pt>
                <c:pt idx="1409">
                  <c:v>2021-06-13</c:v>
                </c:pt>
                <c:pt idx="1410">
                  <c:v>2021-06-14</c:v>
                </c:pt>
                <c:pt idx="1411">
                  <c:v>2021-06-15</c:v>
                </c:pt>
                <c:pt idx="1412">
                  <c:v>2021-06-17</c:v>
                </c:pt>
                <c:pt idx="1413">
                  <c:v>2021-06-18</c:v>
                </c:pt>
                <c:pt idx="1414">
                  <c:v>2021-06-19</c:v>
                </c:pt>
                <c:pt idx="1415">
                  <c:v>2021-06-20</c:v>
                </c:pt>
                <c:pt idx="1416">
                  <c:v>2021-06-21</c:v>
                </c:pt>
                <c:pt idx="1417">
                  <c:v>2021-06-24</c:v>
                </c:pt>
                <c:pt idx="1418">
                  <c:v>2021-06-25</c:v>
                </c:pt>
                <c:pt idx="1419">
                  <c:v>2021-06-27</c:v>
                </c:pt>
                <c:pt idx="1420">
                  <c:v>2021-06-28</c:v>
                </c:pt>
                <c:pt idx="1421">
                  <c:v>2021-07-01</c:v>
                </c:pt>
                <c:pt idx="1422">
                  <c:v>2021-07-02</c:v>
                </c:pt>
                <c:pt idx="1423">
                  <c:v>2021-07-03</c:v>
                </c:pt>
                <c:pt idx="1424">
                  <c:v>2021-07-04</c:v>
                </c:pt>
                <c:pt idx="1425">
                  <c:v>2021-07-05</c:v>
                </c:pt>
                <c:pt idx="1426">
                  <c:v>2021-07-06</c:v>
                </c:pt>
                <c:pt idx="1427">
                  <c:v>2021-07-07</c:v>
                </c:pt>
                <c:pt idx="1428">
                  <c:v>2021-07-08</c:v>
                </c:pt>
                <c:pt idx="1429">
                  <c:v>2021-07-10</c:v>
                </c:pt>
                <c:pt idx="1430">
                  <c:v>2021-07-11</c:v>
                </c:pt>
                <c:pt idx="1431">
                  <c:v>2021-07-12</c:v>
                </c:pt>
                <c:pt idx="1432">
                  <c:v>2021-07-13</c:v>
                </c:pt>
                <c:pt idx="1433">
                  <c:v>2021-07-14</c:v>
                </c:pt>
                <c:pt idx="1434">
                  <c:v>2021-07-15</c:v>
                </c:pt>
                <c:pt idx="1435">
                  <c:v>2021-07-16</c:v>
                </c:pt>
                <c:pt idx="1436">
                  <c:v>2021-07-17</c:v>
                </c:pt>
                <c:pt idx="1437">
                  <c:v>2021-07-18</c:v>
                </c:pt>
                <c:pt idx="1438">
                  <c:v>2021-07-19</c:v>
                </c:pt>
                <c:pt idx="1439">
                  <c:v>2021-07-20</c:v>
                </c:pt>
                <c:pt idx="1440">
                  <c:v>2021-07-21</c:v>
                </c:pt>
                <c:pt idx="1441">
                  <c:v>2021-07-22</c:v>
                </c:pt>
                <c:pt idx="1442">
                  <c:v>2021-07-23</c:v>
                </c:pt>
                <c:pt idx="1443">
                  <c:v>2021-07-24</c:v>
                </c:pt>
                <c:pt idx="1444">
                  <c:v>2021-07-26</c:v>
                </c:pt>
                <c:pt idx="1445">
                  <c:v>2021-07-27</c:v>
                </c:pt>
                <c:pt idx="1446">
                  <c:v>2021-07-28</c:v>
                </c:pt>
                <c:pt idx="1447">
                  <c:v>2021-07-29</c:v>
                </c:pt>
                <c:pt idx="1448">
                  <c:v>2021-07-30</c:v>
                </c:pt>
                <c:pt idx="1449">
                  <c:v>2021-07-31</c:v>
                </c:pt>
                <c:pt idx="1450">
                  <c:v>2021-08-02</c:v>
                </c:pt>
                <c:pt idx="1451">
                  <c:v>2021-08-03</c:v>
                </c:pt>
                <c:pt idx="1452">
                  <c:v>2021-08-04</c:v>
                </c:pt>
                <c:pt idx="1453">
                  <c:v>2021-08-05</c:v>
                </c:pt>
                <c:pt idx="1454">
                  <c:v>2021-08-06</c:v>
                </c:pt>
                <c:pt idx="1455">
                  <c:v>2021-08-07</c:v>
                </c:pt>
                <c:pt idx="1456">
                  <c:v>2021-08-08</c:v>
                </c:pt>
                <c:pt idx="1457">
                  <c:v>2021-08-13</c:v>
                </c:pt>
                <c:pt idx="1458">
                  <c:v>2021-08-14</c:v>
                </c:pt>
                <c:pt idx="1459">
                  <c:v>2021-08-15</c:v>
                </c:pt>
                <c:pt idx="1460">
                  <c:v>2021-08-16</c:v>
                </c:pt>
                <c:pt idx="1461">
                  <c:v>2021-08-17</c:v>
                </c:pt>
                <c:pt idx="1462">
                  <c:v>2021-08-20</c:v>
                </c:pt>
                <c:pt idx="1463">
                  <c:v>2021-08-22</c:v>
                </c:pt>
                <c:pt idx="1464">
                  <c:v>2021-08-23</c:v>
                </c:pt>
                <c:pt idx="1465">
                  <c:v>2021-08-25</c:v>
                </c:pt>
                <c:pt idx="1466">
                  <c:v>2021-08-28</c:v>
                </c:pt>
                <c:pt idx="1467">
                  <c:v>2021-08-29</c:v>
                </c:pt>
                <c:pt idx="1468">
                  <c:v>2021-08-30</c:v>
                </c:pt>
                <c:pt idx="1469">
                  <c:v>2021-08-31</c:v>
                </c:pt>
                <c:pt idx="1470">
                  <c:v>2021-09-01</c:v>
                </c:pt>
                <c:pt idx="1471">
                  <c:v>2021-09-02</c:v>
                </c:pt>
                <c:pt idx="1472">
                  <c:v>2021-09-03</c:v>
                </c:pt>
                <c:pt idx="1473">
                  <c:v>2021-09-04</c:v>
                </c:pt>
                <c:pt idx="1474">
                  <c:v>2021-09-06</c:v>
                </c:pt>
                <c:pt idx="1475">
                  <c:v>2021-09-07</c:v>
                </c:pt>
                <c:pt idx="1476">
                  <c:v>2021-09-08</c:v>
                </c:pt>
                <c:pt idx="1477">
                  <c:v>2021-09-09</c:v>
                </c:pt>
                <c:pt idx="1478">
                  <c:v>2021-09-10</c:v>
                </c:pt>
                <c:pt idx="1479">
                  <c:v>2021-09-11</c:v>
                </c:pt>
                <c:pt idx="1480">
                  <c:v>2021-09-12</c:v>
                </c:pt>
                <c:pt idx="1481">
                  <c:v>2021-09-13</c:v>
                </c:pt>
                <c:pt idx="1482">
                  <c:v>2021-09-14</c:v>
                </c:pt>
                <c:pt idx="1483">
                  <c:v>2021-09-16</c:v>
                </c:pt>
                <c:pt idx="1484">
                  <c:v>2021-09-17</c:v>
                </c:pt>
                <c:pt idx="1485">
                  <c:v>2021-09-18</c:v>
                </c:pt>
                <c:pt idx="1486">
                  <c:v>2021-09-19</c:v>
                </c:pt>
                <c:pt idx="1487">
                  <c:v>2021-09-20</c:v>
                </c:pt>
                <c:pt idx="1488">
                  <c:v>2021-09-22</c:v>
                </c:pt>
                <c:pt idx="1489">
                  <c:v>2021-09-23</c:v>
                </c:pt>
                <c:pt idx="1490">
                  <c:v>2021-09-24</c:v>
                </c:pt>
                <c:pt idx="1491">
                  <c:v>2021-09-25</c:v>
                </c:pt>
                <c:pt idx="1492">
                  <c:v>2021-09-27</c:v>
                </c:pt>
                <c:pt idx="1493">
                  <c:v>2021-09-28</c:v>
                </c:pt>
                <c:pt idx="1494">
                  <c:v>2021-09-29</c:v>
                </c:pt>
                <c:pt idx="1495">
                  <c:v>2021-09-30</c:v>
                </c:pt>
                <c:pt idx="1496">
                  <c:v>2021-10-01</c:v>
                </c:pt>
                <c:pt idx="1497">
                  <c:v>2021-10-02</c:v>
                </c:pt>
                <c:pt idx="1498">
                  <c:v>2021-10-03</c:v>
                </c:pt>
                <c:pt idx="1499">
                  <c:v>2021-10-04</c:v>
                </c:pt>
                <c:pt idx="1500">
                  <c:v>2021-10-05</c:v>
                </c:pt>
                <c:pt idx="1501">
                  <c:v>2021-10-06</c:v>
                </c:pt>
                <c:pt idx="1502">
                  <c:v>2021-10-07</c:v>
                </c:pt>
                <c:pt idx="1503">
                  <c:v>2021-10-08</c:v>
                </c:pt>
                <c:pt idx="1504">
                  <c:v>2021-10-09</c:v>
                </c:pt>
                <c:pt idx="1505">
                  <c:v>2021-10-10</c:v>
                </c:pt>
                <c:pt idx="1506">
                  <c:v>2021-10-11</c:v>
                </c:pt>
                <c:pt idx="1507">
                  <c:v>2021-10-12</c:v>
                </c:pt>
                <c:pt idx="1508">
                  <c:v>2021-10-14</c:v>
                </c:pt>
                <c:pt idx="1509">
                  <c:v>2021-10-15</c:v>
                </c:pt>
                <c:pt idx="1510">
                  <c:v>2021-10-16</c:v>
                </c:pt>
                <c:pt idx="1511">
                  <c:v>2021-10-17</c:v>
                </c:pt>
                <c:pt idx="1512">
                  <c:v>2021-10-18</c:v>
                </c:pt>
                <c:pt idx="1513">
                  <c:v>2021-10-19</c:v>
                </c:pt>
                <c:pt idx="1514">
                  <c:v>2021-10-21</c:v>
                </c:pt>
                <c:pt idx="1515">
                  <c:v>2021-10-22</c:v>
                </c:pt>
                <c:pt idx="1516">
                  <c:v>2021-10-24</c:v>
                </c:pt>
                <c:pt idx="1517">
                  <c:v>2021-10-25</c:v>
                </c:pt>
                <c:pt idx="1518">
                  <c:v>2021-10-26</c:v>
                </c:pt>
                <c:pt idx="1519">
                  <c:v>2021-10-27</c:v>
                </c:pt>
                <c:pt idx="1520">
                  <c:v>2021-10-28</c:v>
                </c:pt>
                <c:pt idx="1521">
                  <c:v>2021-10-30</c:v>
                </c:pt>
                <c:pt idx="1522">
                  <c:v>2021-10-31</c:v>
                </c:pt>
                <c:pt idx="1523">
                  <c:v>2021-11-01</c:v>
                </c:pt>
                <c:pt idx="1524">
                  <c:v>2021-11-02</c:v>
                </c:pt>
                <c:pt idx="1525">
                  <c:v>2021-11-03</c:v>
                </c:pt>
                <c:pt idx="1526">
                  <c:v>2021-11-05</c:v>
                </c:pt>
                <c:pt idx="1527">
                  <c:v>2021-11-06</c:v>
                </c:pt>
                <c:pt idx="1528">
                  <c:v>2021-11-08</c:v>
                </c:pt>
                <c:pt idx="1529">
                  <c:v>2021-11-09</c:v>
                </c:pt>
                <c:pt idx="1530">
                  <c:v>2021-11-10</c:v>
                </c:pt>
                <c:pt idx="1531">
                  <c:v>2021-11-12</c:v>
                </c:pt>
                <c:pt idx="1532">
                  <c:v>2021-11-13</c:v>
                </c:pt>
                <c:pt idx="1533">
                  <c:v>2021-11-14</c:v>
                </c:pt>
                <c:pt idx="1534">
                  <c:v>2021-11-15</c:v>
                </c:pt>
                <c:pt idx="1535">
                  <c:v>2021-11-17</c:v>
                </c:pt>
                <c:pt idx="1536">
                  <c:v>2021-11-18</c:v>
                </c:pt>
                <c:pt idx="1537">
                  <c:v>2021-11-19</c:v>
                </c:pt>
                <c:pt idx="1538">
                  <c:v>2021-11-20</c:v>
                </c:pt>
                <c:pt idx="1539">
                  <c:v>2021-11-23</c:v>
                </c:pt>
                <c:pt idx="1540">
                  <c:v>2021-11-24</c:v>
                </c:pt>
                <c:pt idx="1541">
                  <c:v>2021-11-25</c:v>
                </c:pt>
                <c:pt idx="1542">
                  <c:v>2021-11-26</c:v>
                </c:pt>
                <c:pt idx="1543">
                  <c:v>2021-11-27</c:v>
                </c:pt>
                <c:pt idx="1544">
                  <c:v>2021-11-29</c:v>
                </c:pt>
                <c:pt idx="1545">
                  <c:v>2021-11-30</c:v>
                </c:pt>
                <c:pt idx="1546">
                  <c:v>2021-12-03</c:v>
                </c:pt>
                <c:pt idx="1547">
                  <c:v>2021-12-04</c:v>
                </c:pt>
                <c:pt idx="1548">
                  <c:v>2021-12-06</c:v>
                </c:pt>
                <c:pt idx="1549">
                  <c:v>2021-12-08</c:v>
                </c:pt>
                <c:pt idx="1550">
                  <c:v>2021-12-09</c:v>
                </c:pt>
                <c:pt idx="1551">
                  <c:v>2021-12-10</c:v>
                </c:pt>
                <c:pt idx="1552">
                  <c:v>2021-12-11</c:v>
                </c:pt>
                <c:pt idx="1553">
                  <c:v>2021-12-12</c:v>
                </c:pt>
                <c:pt idx="1554">
                  <c:v>2021-12-13</c:v>
                </c:pt>
                <c:pt idx="1555">
                  <c:v>2021-12-14</c:v>
                </c:pt>
                <c:pt idx="1556">
                  <c:v>2021-12-15</c:v>
                </c:pt>
                <c:pt idx="1557">
                  <c:v>2021-12-16</c:v>
                </c:pt>
                <c:pt idx="1558">
                  <c:v>2021-12-17</c:v>
                </c:pt>
                <c:pt idx="1559">
                  <c:v>2021-12-18</c:v>
                </c:pt>
                <c:pt idx="1560">
                  <c:v>2021-12-19</c:v>
                </c:pt>
                <c:pt idx="1561">
                  <c:v>2021-12-20</c:v>
                </c:pt>
                <c:pt idx="1562">
                  <c:v>2021-12-21</c:v>
                </c:pt>
                <c:pt idx="1563">
                  <c:v>2021-12-22</c:v>
                </c:pt>
                <c:pt idx="1564">
                  <c:v>2021-12-26</c:v>
                </c:pt>
                <c:pt idx="1565">
                  <c:v>2021-12-27</c:v>
                </c:pt>
                <c:pt idx="1566">
                  <c:v>2021-12-28</c:v>
                </c:pt>
                <c:pt idx="1567">
                  <c:v>2021-12-29</c:v>
                </c:pt>
                <c:pt idx="1568">
                  <c:v>2021-12-31</c:v>
                </c:pt>
                <c:pt idx="1569">
                  <c:v>2022-01-01</c:v>
                </c:pt>
                <c:pt idx="1570">
                  <c:v>2022-01-02</c:v>
                </c:pt>
                <c:pt idx="1571">
                  <c:v>2022-01-03</c:v>
                </c:pt>
                <c:pt idx="1572">
                  <c:v>2022-01-04</c:v>
                </c:pt>
                <c:pt idx="1573">
                  <c:v>2022-01-06</c:v>
                </c:pt>
                <c:pt idx="1574">
                  <c:v>2022-01-07</c:v>
                </c:pt>
                <c:pt idx="1575">
                  <c:v>2022-01-08</c:v>
                </c:pt>
                <c:pt idx="1576">
                  <c:v>2022-01-09</c:v>
                </c:pt>
                <c:pt idx="1577">
                  <c:v>2022-01-10</c:v>
                </c:pt>
                <c:pt idx="1578">
                  <c:v>2022-01-12</c:v>
                </c:pt>
                <c:pt idx="1579">
                  <c:v>2022-01-13</c:v>
                </c:pt>
                <c:pt idx="1580">
                  <c:v>2022-01-14</c:v>
                </c:pt>
                <c:pt idx="1581">
                  <c:v>2022-01-15</c:v>
                </c:pt>
                <c:pt idx="1582">
                  <c:v>2022-01-17</c:v>
                </c:pt>
                <c:pt idx="1583">
                  <c:v>2022-01-18</c:v>
                </c:pt>
                <c:pt idx="1584">
                  <c:v>2022-01-19</c:v>
                </c:pt>
                <c:pt idx="1585">
                  <c:v>2022-01-20</c:v>
                </c:pt>
                <c:pt idx="1586">
                  <c:v>2022-01-21</c:v>
                </c:pt>
                <c:pt idx="1587">
                  <c:v>2022-01-22</c:v>
                </c:pt>
                <c:pt idx="1588">
                  <c:v>2022-01-23</c:v>
                </c:pt>
                <c:pt idx="1589">
                  <c:v>2022-01-26</c:v>
                </c:pt>
                <c:pt idx="1590">
                  <c:v>2022-01-27</c:v>
                </c:pt>
                <c:pt idx="1591">
                  <c:v>2022-01-28</c:v>
                </c:pt>
                <c:pt idx="1592">
                  <c:v>2022-01-29</c:v>
                </c:pt>
                <c:pt idx="1593">
                  <c:v>2022-01-30</c:v>
                </c:pt>
                <c:pt idx="1594">
                  <c:v>2022-01-31</c:v>
                </c:pt>
                <c:pt idx="1595">
                  <c:v>2022-02-04</c:v>
                </c:pt>
                <c:pt idx="1596">
                  <c:v>2022-02-05</c:v>
                </c:pt>
                <c:pt idx="1597">
                  <c:v>2022-02-06</c:v>
                </c:pt>
                <c:pt idx="1598">
                  <c:v>2022-02-07</c:v>
                </c:pt>
                <c:pt idx="1599">
                  <c:v>2022-02-09</c:v>
                </c:pt>
                <c:pt idx="1600">
                  <c:v>2022-02-10</c:v>
                </c:pt>
                <c:pt idx="1601">
                  <c:v>2022-02-11</c:v>
                </c:pt>
                <c:pt idx="1602">
                  <c:v>2022-02-12</c:v>
                </c:pt>
                <c:pt idx="1603">
                  <c:v>2022-02-14</c:v>
                </c:pt>
                <c:pt idx="1604">
                  <c:v>2022-02-15</c:v>
                </c:pt>
                <c:pt idx="1605">
                  <c:v>2022-02-16</c:v>
                </c:pt>
                <c:pt idx="1606">
                  <c:v>2022-02-17</c:v>
                </c:pt>
                <c:pt idx="1607">
                  <c:v>2022-02-19</c:v>
                </c:pt>
                <c:pt idx="1608">
                  <c:v>2022-02-20</c:v>
                </c:pt>
                <c:pt idx="1609">
                  <c:v>2022-02-21</c:v>
                </c:pt>
                <c:pt idx="1610">
                  <c:v>2022-02-22</c:v>
                </c:pt>
                <c:pt idx="1611">
                  <c:v>2022-02-24</c:v>
                </c:pt>
                <c:pt idx="1612">
                  <c:v>2022-02-25</c:v>
                </c:pt>
                <c:pt idx="1613">
                  <c:v>2022-02-26</c:v>
                </c:pt>
                <c:pt idx="1614">
                  <c:v>2022-02-27</c:v>
                </c:pt>
                <c:pt idx="1615">
                  <c:v>2022-02-28</c:v>
                </c:pt>
                <c:pt idx="1616">
                  <c:v>2022-03-01</c:v>
                </c:pt>
                <c:pt idx="1617">
                  <c:v>2022-03-02</c:v>
                </c:pt>
                <c:pt idx="1618">
                  <c:v>2022-03-03</c:v>
                </c:pt>
                <c:pt idx="1619">
                  <c:v>2022-03-04</c:v>
                </c:pt>
                <c:pt idx="1620">
                  <c:v>2022-03-05</c:v>
                </c:pt>
                <c:pt idx="1621">
                  <c:v>2022-03-06</c:v>
                </c:pt>
                <c:pt idx="1622">
                  <c:v>2022-03-09</c:v>
                </c:pt>
                <c:pt idx="1623">
                  <c:v>2022-03-10</c:v>
                </c:pt>
                <c:pt idx="1624">
                  <c:v>2022-03-11</c:v>
                </c:pt>
                <c:pt idx="1625">
                  <c:v>2022-03-12</c:v>
                </c:pt>
                <c:pt idx="1626">
                  <c:v>2022-03-13</c:v>
                </c:pt>
                <c:pt idx="1627">
                  <c:v>2022-03-14</c:v>
                </c:pt>
                <c:pt idx="1628">
                  <c:v>2022-03-16</c:v>
                </c:pt>
                <c:pt idx="1629">
                  <c:v>2022-03-17</c:v>
                </c:pt>
                <c:pt idx="1630">
                  <c:v>2022-03-18</c:v>
                </c:pt>
                <c:pt idx="1631">
                  <c:v>2022-03-19</c:v>
                </c:pt>
                <c:pt idx="1632">
                  <c:v>2022-03-20</c:v>
                </c:pt>
                <c:pt idx="1633">
                  <c:v>2022-03-22</c:v>
                </c:pt>
                <c:pt idx="1634">
                  <c:v>2022-03-23</c:v>
                </c:pt>
                <c:pt idx="1635">
                  <c:v>2022-03-24</c:v>
                </c:pt>
                <c:pt idx="1636">
                  <c:v>2022-03-25</c:v>
                </c:pt>
                <c:pt idx="1637">
                  <c:v>2022-03-26</c:v>
                </c:pt>
                <c:pt idx="1638">
                  <c:v>2022-03-27</c:v>
                </c:pt>
              </c:strCache>
            </c:strRef>
          </c:cat>
          <c:val>
            <c:numRef>
              <c:f>'2).  Daily - 100 point bank'!$D$2:$D$1640</c:f>
              <c:numCache>
                <c:formatCode>General</c:formatCode>
                <c:ptCount val="1639"/>
                <c:pt idx="0">
                  <c:v>1000</c:v>
                </c:pt>
                <c:pt idx="1">
                  <c:v>1009.702</c:v>
                </c:pt>
                <c:pt idx="2">
                  <c:v>1026.754</c:v>
                </c:pt>
                <c:pt idx="3">
                  <c:v>1031.066</c:v>
                </c:pt>
                <c:pt idx="4">
                  <c:v>1021.066</c:v>
                </c:pt>
                <c:pt idx="5">
                  <c:v>1050.662</c:v>
                </c:pt>
                <c:pt idx="6">
                  <c:v>1057.522</c:v>
                </c:pt>
                <c:pt idx="7">
                  <c:v>1085.06</c:v>
                </c:pt>
                <c:pt idx="8">
                  <c:v>1101.324</c:v>
                </c:pt>
                <c:pt idx="9">
                  <c:v>1105.734</c:v>
                </c:pt>
                <c:pt idx="10">
                  <c:v>1112.398</c:v>
                </c:pt>
                <c:pt idx="11">
                  <c:v>1114.26</c:v>
                </c:pt>
                <c:pt idx="12">
                  <c:v>1116.318</c:v>
                </c:pt>
                <c:pt idx="13">
                  <c:v>1106.118</c:v>
                </c:pt>
                <c:pt idx="14">
                  <c:v>1312.898</c:v>
                </c:pt>
                <c:pt idx="15">
                  <c:v>1319.464</c:v>
                </c:pt>
                <c:pt idx="16">
                  <c:v>1319.758</c:v>
                </c:pt>
                <c:pt idx="17">
                  <c:v>1323.188</c:v>
                </c:pt>
                <c:pt idx="18">
                  <c:v>1323.964</c:v>
                </c:pt>
                <c:pt idx="19">
                  <c:v>1346.896</c:v>
                </c:pt>
                <c:pt idx="20">
                  <c:v>1377.958</c:v>
                </c:pt>
                <c:pt idx="21">
                  <c:v>1387.072</c:v>
                </c:pt>
                <c:pt idx="22">
                  <c:v>1380.11</c:v>
                </c:pt>
                <c:pt idx="23">
                  <c:v>1422.152</c:v>
                </c:pt>
                <c:pt idx="24">
                  <c:v>1466.644</c:v>
                </c:pt>
                <c:pt idx="25">
                  <c:v>1456.444</c:v>
                </c:pt>
                <c:pt idx="26">
                  <c:v>1460.07</c:v>
                </c:pt>
                <c:pt idx="27">
                  <c:v>1462.912</c:v>
                </c:pt>
                <c:pt idx="28">
                  <c:v>1452.912</c:v>
                </c:pt>
                <c:pt idx="29">
                  <c:v>1465.456</c:v>
                </c:pt>
                <c:pt idx="30">
                  <c:v>1451.14</c:v>
                </c:pt>
                <c:pt idx="31">
                  <c:v>1451.532</c:v>
                </c:pt>
                <c:pt idx="32">
                  <c:v>1456.922</c:v>
                </c:pt>
                <c:pt idx="33">
                  <c:v>1458.196</c:v>
                </c:pt>
                <c:pt idx="34">
                  <c:v>1483.088</c:v>
                </c:pt>
                <c:pt idx="35">
                  <c:v>1530.03</c:v>
                </c:pt>
                <c:pt idx="36">
                  <c:v>1532.676</c:v>
                </c:pt>
                <c:pt idx="37">
                  <c:v>1532.672</c:v>
                </c:pt>
                <c:pt idx="38">
                  <c:v>1553.644</c:v>
                </c:pt>
                <c:pt idx="39">
                  <c:v>1605.29</c:v>
                </c:pt>
                <c:pt idx="40">
                  <c:v>1608.426</c:v>
                </c:pt>
                <c:pt idx="41">
                  <c:v>1598.426</c:v>
                </c:pt>
                <c:pt idx="42">
                  <c:v>1600.68</c:v>
                </c:pt>
                <c:pt idx="43">
                  <c:v>1613.714</c:v>
                </c:pt>
                <c:pt idx="44">
                  <c:v>1629.198</c:v>
                </c:pt>
                <c:pt idx="45">
                  <c:v>1630.864</c:v>
                </c:pt>
                <c:pt idx="46">
                  <c:v>1647.128</c:v>
                </c:pt>
                <c:pt idx="47">
                  <c:v>1650.068</c:v>
                </c:pt>
                <c:pt idx="48">
                  <c:v>1659.868</c:v>
                </c:pt>
                <c:pt idx="49">
                  <c:v>1649.868</c:v>
                </c:pt>
                <c:pt idx="50">
                  <c:v>1647.61</c:v>
                </c:pt>
                <c:pt idx="51">
                  <c:v>1682.792</c:v>
                </c:pt>
                <c:pt idx="52">
                  <c:v>1681.416</c:v>
                </c:pt>
                <c:pt idx="53">
                  <c:v>1661.416</c:v>
                </c:pt>
                <c:pt idx="54">
                  <c:v>1650.624</c:v>
                </c:pt>
                <c:pt idx="55">
                  <c:v>1653.27</c:v>
                </c:pt>
                <c:pt idx="56">
                  <c:v>1655.034</c:v>
                </c:pt>
                <c:pt idx="57">
                  <c:v>1656.112</c:v>
                </c:pt>
                <c:pt idx="58">
                  <c:v>1659.44</c:v>
                </c:pt>
                <c:pt idx="59">
                  <c:v>1651.008</c:v>
                </c:pt>
                <c:pt idx="60">
                  <c:v>1651.204</c:v>
                </c:pt>
                <c:pt idx="61">
                  <c:v>1734.888</c:v>
                </c:pt>
                <c:pt idx="62">
                  <c:v>1738.71</c:v>
                </c:pt>
                <c:pt idx="63">
                  <c:v>1719.086</c:v>
                </c:pt>
                <c:pt idx="64">
                  <c:v>1704.672</c:v>
                </c:pt>
                <c:pt idx="65">
                  <c:v>1773.272</c:v>
                </c:pt>
                <c:pt idx="66">
                  <c:v>1753.272</c:v>
                </c:pt>
                <c:pt idx="67">
                  <c:v>1763.072</c:v>
                </c:pt>
                <c:pt idx="68">
                  <c:v>1763.954</c:v>
                </c:pt>
                <c:pt idx="69">
                  <c:v>1771.892</c:v>
                </c:pt>
                <c:pt idx="70">
                  <c:v>1821.472</c:v>
                </c:pt>
                <c:pt idx="71">
                  <c:v>1818.43</c:v>
                </c:pt>
                <c:pt idx="72">
                  <c:v>1831.754</c:v>
                </c:pt>
                <c:pt idx="73">
                  <c:v>1833.322</c:v>
                </c:pt>
                <c:pt idx="74">
                  <c:v>1804.2</c:v>
                </c:pt>
                <c:pt idx="75">
                  <c:v>1824.388</c:v>
                </c:pt>
                <c:pt idx="76">
                  <c:v>1824.78</c:v>
                </c:pt>
                <c:pt idx="77">
                  <c:v>1823.988</c:v>
                </c:pt>
                <c:pt idx="78">
                  <c:v>1804.478</c:v>
                </c:pt>
                <c:pt idx="79">
                  <c:v>1857.296</c:v>
                </c:pt>
                <c:pt idx="80">
                  <c:v>1854.254</c:v>
                </c:pt>
                <c:pt idx="81">
                  <c:v>1864.25</c:v>
                </c:pt>
                <c:pt idx="82">
                  <c:v>1869.244</c:v>
                </c:pt>
                <c:pt idx="83">
                  <c:v>1890.804</c:v>
                </c:pt>
                <c:pt idx="84">
                  <c:v>1946.664</c:v>
                </c:pt>
                <c:pt idx="85">
                  <c:v>1951.258</c:v>
                </c:pt>
                <c:pt idx="86">
                  <c:v>1959.882</c:v>
                </c:pt>
                <c:pt idx="87">
                  <c:v>1972.034</c:v>
                </c:pt>
                <c:pt idx="88">
                  <c:v>1962.034</c:v>
                </c:pt>
                <c:pt idx="89">
                  <c:v>1958.596</c:v>
                </c:pt>
                <c:pt idx="90">
                  <c:v>1966.044</c:v>
                </c:pt>
                <c:pt idx="91">
                  <c:v>1964.668</c:v>
                </c:pt>
                <c:pt idx="92">
                  <c:v>1969.176</c:v>
                </c:pt>
                <c:pt idx="93">
                  <c:v>1984.856</c:v>
                </c:pt>
                <c:pt idx="94">
                  <c:v>1981.422</c:v>
                </c:pt>
                <c:pt idx="95">
                  <c:v>1981.222</c:v>
                </c:pt>
                <c:pt idx="96">
                  <c:v>1992.59</c:v>
                </c:pt>
                <c:pt idx="97">
                  <c:v>1982.59</c:v>
                </c:pt>
                <c:pt idx="98">
                  <c:v>2132.722</c:v>
                </c:pt>
                <c:pt idx="99">
                  <c:v>2122.722</c:v>
                </c:pt>
                <c:pt idx="100">
                  <c:v>2144.968</c:v>
                </c:pt>
                <c:pt idx="101">
                  <c:v>2147.418</c:v>
                </c:pt>
                <c:pt idx="102">
                  <c:v>2137.418</c:v>
                </c:pt>
                <c:pt idx="103">
                  <c:v>2125.352</c:v>
                </c:pt>
                <c:pt idx="104">
                  <c:v>2131.428</c:v>
                </c:pt>
                <c:pt idx="105">
                  <c:v>2121.428</c:v>
                </c:pt>
                <c:pt idx="106">
                  <c:v>2135.638</c:v>
                </c:pt>
                <c:pt idx="107">
                  <c:v>2155.434</c:v>
                </c:pt>
                <c:pt idx="108">
                  <c:v>2177.876</c:v>
                </c:pt>
                <c:pt idx="109">
                  <c:v>2161.11</c:v>
                </c:pt>
                <c:pt idx="110">
                  <c:v>2163.36</c:v>
                </c:pt>
                <c:pt idx="111">
                  <c:v>2169.828</c:v>
                </c:pt>
                <c:pt idx="112">
                  <c:v>2149.53</c:v>
                </c:pt>
                <c:pt idx="113">
                  <c:v>2159.028</c:v>
                </c:pt>
                <c:pt idx="114">
                  <c:v>2170.592</c:v>
                </c:pt>
                <c:pt idx="115">
                  <c:v>2175.394</c:v>
                </c:pt>
                <c:pt idx="116">
                  <c:v>2165.394</c:v>
                </c:pt>
                <c:pt idx="117">
                  <c:v>2167.06</c:v>
                </c:pt>
                <c:pt idx="118">
                  <c:v>2170.388</c:v>
                </c:pt>
                <c:pt idx="119">
                  <c:v>2230.944</c:v>
                </c:pt>
                <c:pt idx="120">
                  <c:v>2240.544</c:v>
                </c:pt>
                <c:pt idx="121">
                  <c:v>2230.544</c:v>
                </c:pt>
                <c:pt idx="122">
                  <c:v>2220.544</c:v>
                </c:pt>
                <c:pt idx="123">
                  <c:v>2228.38</c:v>
                </c:pt>
                <c:pt idx="124">
                  <c:v>2221.516</c:v>
                </c:pt>
                <c:pt idx="125">
                  <c:v>2243.762</c:v>
                </c:pt>
                <c:pt idx="126">
                  <c:v>2272.966</c:v>
                </c:pt>
                <c:pt idx="127">
                  <c:v>2280.022</c:v>
                </c:pt>
                <c:pt idx="128">
                  <c:v>2285.212</c:v>
                </c:pt>
                <c:pt idx="129">
                  <c:v>2297.752</c:v>
                </c:pt>
                <c:pt idx="130">
                  <c:v>2300.488</c:v>
                </c:pt>
                <c:pt idx="131">
                  <c:v>2326.066</c:v>
                </c:pt>
                <c:pt idx="132">
                  <c:v>2333.408</c:v>
                </c:pt>
                <c:pt idx="133">
                  <c:v>2335.662</c:v>
                </c:pt>
                <c:pt idx="134">
                  <c:v>2356.634</c:v>
                </c:pt>
                <c:pt idx="135">
                  <c:v>2346.634</c:v>
                </c:pt>
                <c:pt idx="136">
                  <c:v>2356.434</c:v>
                </c:pt>
                <c:pt idx="137">
                  <c:v>2363.784</c:v>
                </c:pt>
                <c:pt idx="138">
                  <c:v>2353.784</c:v>
                </c:pt>
                <c:pt idx="139">
                  <c:v>2357.802</c:v>
                </c:pt>
                <c:pt idx="140">
                  <c:v>2358.488</c:v>
                </c:pt>
                <c:pt idx="141">
                  <c:v>2348.488</c:v>
                </c:pt>
                <c:pt idx="142">
                  <c:v>2328.488</c:v>
                </c:pt>
                <c:pt idx="143">
                  <c:v>2444.516</c:v>
                </c:pt>
                <c:pt idx="144">
                  <c:v>2448.436</c:v>
                </c:pt>
                <c:pt idx="145">
                  <c:v>2438.436</c:v>
                </c:pt>
                <c:pt idx="146">
                  <c:v>2448.036</c:v>
                </c:pt>
                <c:pt idx="147">
                  <c:v>2449.506</c:v>
                </c:pt>
                <c:pt idx="148">
                  <c:v>2438.914</c:v>
                </c:pt>
                <c:pt idx="149">
                  <c:v>2431.266</c:v>
                </c:pt>
                <c:pt idx="150">
                  <c:v>2438.42</c:v>
                </c:pt>
                <c:pt idx="151">
                  <c:v>2429.494</c:v>
                </c:pt>
                <c:pt idx="152">
                  <c:v>2432.826</c:v>
                </c:pt>
                <c:pt idx="153">
                  <c:v>2422.626</c:v>
                </c:pt>
                <c:pt idx="154">
                  <c:v>2412.626</c:v>
                </c:pt>
                <c:pt idx="155">
                  <c:v>2413.998</c:v>
                </c:pt>
                <c:pt idx="156">
                  <c:v>2425.66</c:v>
                </c:pt>
                <c:pt idx="157">
                  <c:v>2405.46</c:v>
                </c:pt>
                <c:pt idx="158">
                  <c:v>2419.764</c:v>
                </c:pt>
                <c:pt idx="159">
                  <c:v>2409.764</c:v>
                </c:pt>
                <c:pt idx="160">
                  <c:v>2409.688</c:v>
                </c:pt>
                <c:pt idx="161">
                  <c:v>2419.288</c:v>
                </c:pt>
                <c:pt idx="162">
                  <c:v>2421.346</c:v>
                </c:pt>
                <c:pt idx="163">
                  <c:v>2411.346</c:v>
                </c:pt>
                <c:pt idx="164">
                  <c:v>2402.714</c:v>
                </c:pt>
                <c:pt idx="165">
                  <c:v>2392.714</c:v>
                </c:pt>
                <c:pt idx="166">
                  <c:v>2384.674</c:v>
                </c:pt>
                <c:pt idx="167">
                  <c:v>2374.674</c:v>
                </c:pt>
                <c:pt idx="168">
                  <c:v>2368.692</c:v>
                </c:pt>
                <c:pt idx="169">
                  <c:v>2409.068</c:v>
                </c:pt>
                <c:pt idx="170">
                  <c:v>2417.104</c:v>
                </c:pt>
                <c:pt idx="171">
                  <c:v>2409.158</c:v>
                </c:pt>
                <c:pt idx="172">
                  <c:v>2399.158</c:v>
                </c:pt>
                <c:pt idx="173">
                  <c:v>2449.428</c:v>
                </c:pt>
                <c:pt idx="174">
                  <c:v>2464.814</c:v>
                </c:pt>
                <c:pt idx="175">
                  <c:v>2470.008</c:v>
                </c:pt>
                <c:pt idx="176">
                  <c:v>2474.124</c:v>
                </c:pt>
                <c:pt idx="177">
                  <c:v>2464.81</c:v>
                </c:pt>
                <c:pt idx="178">
                  <c:v>2454.81</c:v>
                </c:pt>
                <c:pt idx="179">
                  <c:v>2455.198</c:v>
                </c:pt>
                <c:pt idx="180">
                  <c:v>2443.528</c:v>
                </c:pt>
                <c:pt idx="181">
                  <c:v>2413.528</c:v>
                </c:pt>
                <c:pt idx="182">
                  <c:v>2413.328</c:v>
                </c:pt>
                <c:pt idx="183">
                  <c:v>2403.328</c:v>
                </c:pt>
                <c:pt idx="184">
                  <c:v>2403.324</c:v>
                </c:pt>
                <c:pt idx="185">
                  <c:v>2403.712</c:v>
                </c:pt>
                <c:pt idx="186">
                  <c:v>2422.422</c:v>
                </c:pt>
                <c:pt idx="187">
                  <c:v>2426.636</c:v>
                </c:pt>
                <c:pt idx="188">
                  <c:v>2427.028</c:v>
                </c:pt>
                <c:pt idx="189">
                  <c:v>2448.388</c:v>
                </c:pt>
                <c:pt idx="190">
                  <c:v>2439.368</c:v>
                </c:pt>
                <c:pt idx="191">
                  <c:v>2429.368</c:v>
                </c:pt>
                <c:pt idx="192">
                  <c:v>2432.7</c:v>
                </c:pt>
                <c:pt idx="193">
                  <c:v>2443.774</c:v>
                </c:pt>
                <c:pt idx="194">
                  <c:v>2447.694</c:v>
                </c:pt>
                <c:pt idx="195">
                  <c:v>2447.102</c:v>
                </c:pt>
                <c:pt idx="196">
                  <c:v>2454.252</c:v>
                </c:pt>
                <c:pt idx="197">
                  <c:v>2446.212</c:v>
                </c:pt>
                <c:pt idx="198">
                  <c:v>2743.438</c:v>
                </c:pt>
                <c:pt idx="199">
                  <c:v>2772.148</c:v>
                </c:pt>
                <c:pt idx="200">
                  <c:v>2763.814</c:v>
                </c:pt>
                <c:pt idx="201">
                  <c:v>2781.65</c:v>
                </c:pt>
                <c:pt idx="202">
                  <c:v>2770.47</c:v>
                </c:pt>
                <c:pt idx="203">
                  <c:v>2815.55</c:v>
                </c:pt>
                <c:pt idx="204">
                  <c:v>2821.132</c:v>
                </c:pt>
                <c:pt idx="205">
                  <c:v>2811.132</c:v>
                </c:pt>
                <c:pt idx="206">
                  <c:v>2808.968</c:v>
                </c:pt>
                <c:pt idx="207">
                  <c:v>2803.672</c:v>
                </c:pt>
                <c:pt idx="208">
                  <c:v>2883.248</c:v>
                </c:pt>
                <c:pt idx="209">
                  <c:v>2894.514</c:v>
                </c:pt>
                <c:pt idx="210">
                  <c:v>2895.102</c:v>
                </c:pt>
                <c:pt idx="211">
                  <c:v>2896.572</c:v>
                </c:pt>
                <c:pt idx="212">
                  <c:v>2922.346</c:v>
                </c:pt>
                <c:pt idx="213">
                  <c:v>2934.106</c:v>
                </c:pt>
                <c:pt idx="214">
                  <c:v>2935.086</c:v>
                </c:pt>
                <c:pt idx="215">
                  <c:v>2915.086</c:v>
                </c:pt>
                <c:pt idx="216">
                  <c:v>2933.314</c:v>
                </c:pt>
                <c:pt idx="217">
                  <c:v>2938.9</c:v>
                </c:pt>
                <c:pt idx="218">
                  <c:v>2951.934</c:v>
                </c:pt>
                <c:pt idx="219">
                  <c:v>2947.814</c:v>
                </c:pt>
                <c:pt idx="220">
                  <c:v>2937.814</c:v>
                </c:pt>
                <c:pt idx="221">
                  <c:v>2941.636</c:v>
                </c:pt>
                <c:pt idx="222">
                  <c:v>2931.636</c:v>
                </c:pt>
                <c:pt idx="223">
                  <c:v>2922.616</c:v>
                </c:pt>
                <c:pt idx="224">
                  <c:v>2906.634</c:v>
                </c:pt>
                <c:pt idx="225">
                  <c:v>2912.122</c:v>
                </c:pt>
                <c:pt idx="226">
                  <c:v>2902.122</c:v>
                </c:pt>
                <c:pt idx="227">
                  <c:v>2899.758</c:v>
                </c:pt>
                <c:pt idx="228">
                  <c:v>2902.992</c:v>
                </c:pt>
                <c:pt idx="229">
                  <c:v>2892.992</c:v>
                </c:pt>
                <c:pt idx="230">
                  <c:v>2890.146</c:v>
                </c:pt>
                <c:pt idx="231">
                  <c:v>2892.008</c:v>
                </c:pt>
                <c:pt idx="232">
                  <c:v>2895.144</c:v>
                </c:pt>
                <c:pt idx="233">
                  <c:v>2907.296</c:v>
                </c:pt>
                <c:pt idx="234">
                  <c:v>2920.918</c:v>
                </c:pt>
                <c:pt idx="235">
                  <c:v>2933.756</c:v>
                </c:pt>
                <c:pt idx="236">
                  <c:v>2934.54</c:v>
                </c:pt>
                <c:pt idx="237">
                  <c:v>2937.28</c:v>
                </c:pt>
                <c:pt idx="238">
                  <c:v>2935.708</c:v>
                </c:pt>
                <c:pt idx="239">
                  <c:v>2946.488</c:v>
                </c:pt>
                <c:pt idx="240">
                  <c:v>2946.978</c:v>
                </c:pt>
                <c:pt idx="241">
                  <c:v>2937.464</c:v>
                </c:pt>
                <c:pt idx="242">
                  <c:v>2939.816</c:v>
                </c:pt>
                <c:pt idx="243">
                  <c:v>2938.832</c:v>
                </c:pt>
                <c:pt idx="244">
                  <c:v>2928.832</c:v>
                </c:pt>
                <c:pt idx="245">
                  <c:v>2929.906</c:v>
                </c:pt>
                <c:pt idx="246">
                  <c:v>2945.292</c:v>
                </c:pt>
                <c:pt idx="247">
                  <c:v>2965.77</c:v>
                </c:pt>
                <c:pt idx="248">
                  <c:v>2996.836</c:v>
                </c:pt>
                <c:pt idx="249">
                  <c:v>2996.538</c:v>
                </c:pt>
                <c:pt idx="250">
                  <c:v>3015.452</c:v>
                </c:pt>
                <c:pt idx="251">
                  <c:v>3022.116</c:v>
                </c:pt>
                <c:pt idx="252">
                  <c:v>3129.034</c:v>
                </c:pt>
                <c:pt idx="253">
                  <c:v>3130.994</c:v>
                </c:pt>
                <c:pt idx="254">
                  <c:v>3192.24</c:v>
                </c:pt>
                <c:pt idx="255">
                  <c:v>3246.14</c:v>
                </c:pt>
                <c:pt idx="256">
                  <c:v>3255.352</c:v>
                </c:pt>
                <c:pt idx="257">
                  <c:v>3270.738</c:v>
                </c:pt>
                <c:pt idx="258">
                  <c:v>3260.738</c:v>
                </c:pt>
                <c:pt idx="259">
                  <c:v>3266.814</c:v>
                </c:pt>
                <c:pt idx="260">
                  <c:v>3275.242</c:v>
                </c:pt>
                <c:pt idx="261">
                  <c:v>3289.942</c:v>
                </c:pt>
                <c:pt idx="262">
                  <c:v>3291.212</c:v>
                </c:pt>
                <c:pt idx="263">
                  <c:v>3281.604</c:v>
                </c:pt>
                <c:pt idx="264">
                  <c:v>3288.366</c:v>
                </c:pt>
                <c:pt idx="265">
                  <c:v>3292.874</c:v>
                </c:pt>
                <c:pt idx="266">
                  <c:v>3282.874</c:v>
                </c:pt>
                <c:pt idx="267">
                  <c:v>3283.168</c:v>
                </c:pt>
                <c:pt idx="268">
                  <c:v>3279.636</c:v>
                </c:pt>
                <c:pt idx="269">
                  <c:v>3285.022</c:v>
                </c:pt>
                <c:pt idx="270">
                  <c:v>3296.39</c:v>
                </c:pt>
                <c:pt idx="271">
                  <c:v>3489.058</c:v>
                </c:pt>
                <c:pt idx="272">
                  <c:v>3494.056</c:v>
                </c:pt>
                <c:pt idx="273">
                  <c:v>3498.564</c:v>
                </c:pt>
                <c:pt idx="274">
                  <c:v>3501.798</c:v>
                </c:pt>
                <c:pt idx="275">
                  <c:v>3495.522</c:v>
                </c:pt>
                <c:pt idx="276">
                  <c:v>3516.69</c:v>
                </c:pt>
                <c:pt idx="277">
                  <c:v>3514.334</c:v>
                </c:pt>
                <c:pt idx="278">
                  <c:v>3520.41</c:v>
                </c:pt>
                <c:pt idx="279">
                  <c:v>3527.858</c:v>
                </c:pt>
                <c:pt idx="280">
                  <c:v>3523.052</c:v>
                </c:pt>
                <c:pt idx="281">
                  <c:v>3525.11</c:v>
                </c:pt>
                <c:pt idx="282">
                  <c:v>3559.116</c:v>
                </c:pt>
                <c:pt idx="283">
                  <c:v>3551.656</c:v>
                </c:pt>
                <c:pt idx="284">
                  <c:v>3551.456</c:v>
                </c:pt>
                <c:pt idx="285">
                  <c:v>3542.044</c:v>
                </c:pt>
                <c:pt idx="286">
                  <c:v>3536.454</c:v>
                </c:pt>
                <c:pt idx="287">
                  <c:v>3526.454</c:v>
                </c:pt>
                <c:pt idx="288">
                  <c:v>3528.802</c:v>
                </c:pt>
                <c:pt idx="289">
                  <c:v>3519.978</c:v>
                </c:pt>
                <c:pt idx="290">
                  <c:v>3529.778</c:v>
                </c:pt>
                <c:pt idx="291">
                  <c:v>3530.366</c:v>
                </c:pt>
                <c:pt idx="292">
                  <c:v>3552.514</c:v>
                </c:pt>
                <c:pt idx="293">
                  <c:v>3558.688</c:v>
                </c:pt>
                <c:pt idx="294">
                  <c:v>3565.254</c:v>
                </c:pt>
                <c:pt idx="295">
                  <c:v>3571.036</c:v>
                </c:pt>
                <c:pt idx="296">
                  <c:v>3561.036</c:v>
                </c:pt>
                <c:pt idx="297">
                  <c:v>3592.494</c:v>
                </c:pt>
                <c:pt idx="298">
                  <c:v>3582.294</c:v>
                </c:pt>
                <c:pt idx="299">
                  <c:v>3586.41</c:v>
                </c:pt>
                <c:pt idx="300">
                  <c:v>3572.486</c:v>
                </c:pt>
                <c:pt idx="301">
                  <c:v>3563.76</c:v>
                </c:pt>
                <c:pt idx="302">
                  <c:v>3576.892</c:v>
                </c:pt>
                <c:pt idx="303">
                  <c:v>3578.362</c:v>
                </c:pt>
                <c:pt idx="304">
                  <c:v>3574.83</c:v>
                </c:pt>
                <c:pt idx="305">
                  <c:v>3570.412</c:v>
                </c:pt>
                <c:pt idx="306">
                  <c:v>3560.996</c:v>
                </c:pt>
                <c:pt idx="307">
                  <c:v>3565.108</c:v>
                </c:pt>
                <c:pt idx="308">
                  <c:v>3623.414</c:v>
                </c:pt>
                <c:pt idx="309">
                  <c:v>3634.284</c:v>
                </c:pt>
                <c:pt idx="310">
                  <c:v>3634.676</c:v>
                </c:pt>
                <c:pt idx="311">
                  <c:v>3667.506</c:v>
                </c:pt>
                <c:pt idx="312">
                  <c:v>3653.386</c:v>
                </c:pt>
                <c:pt idx="313">
                  <c:v>3649.066</c:v>
                </c:pt>
                <c:pt idx="314">
                  <c:v>3665.134</c:v>
                </c:pt>
                <c:pt idx="315">
                  <c:v>3664.934</c:v>
                </c:pt>
                <c:pt idx="316">
                  <c:v>3726.082</c:v>
                </c:pt>
                <c:pt idx="317">
                  <c:v>3748.716</c:v>
                </c:pt>
                <c:pt idx="318">
                  <c:v>3738.716</c:v>
                </c:pt>
                <c:pt idx="319">
                  <c:v>3809.766</c:v>
                </c:pt>
                <c:pt idx="320">
                  <c:v>3815.744</c:v>
                </c:pt>
                <c:pt idx="321">
                  <c:v>3969.506</c:v>
                </c:pt>
                <c:pt idx="322">
                  <c:v>3976.464</c:v>
                </c:pt>
                <c:pt idx="323">
                  <c:v>3956.464</c:v>
                </c:pt>
                <c:pt idx="324">
                  <c:v>3957.734</c:v>
                </c:pt>
                <c:pt idx="325">
                  <c:v>3969.102</c:v>
                </c:pt>
                <c:pt idx="326">
                  <c:v>3947.236</c:v>
                </c:pt>
                <c:pt idx="327">
                  <c:v>3971.54</c:v>
                </c:pt>
                <c:pt idx="328">
                  <c:v>3970.752</c:v>
                </c:pt>
                <c:pt idx="329">
                  <c:v>3983.688</c:v>
                </c:pt>
                <c:pt idx="330">
                  <c:v>3991.038</c:v>
                </c:pt>
                <c:pt idx="331">
                  <c:v>4009.944</c:v>
                </c:pt>
                <c:pt idx="332">
                  <c:v>4026.506</c:v>
                </c:pt>
                <c:pt idx="333">
                  <c:v>4073.84</c:v>
                </c:pt>
                <c:pt idx="334">
                  <c:v>4063.44</c:v>
                </c:pt>
                <c:pt idx="335">
                  <c:v>4123.514</c:v>
                </c:pt>
                <c:pt idx="336">
                  <c:v>4200.15</c:v>
                </c:pt>
                <c:pt idx="337">
                  <c:v>4190.15</c:v>
                </c:pt>
                <c:pt idx="338">
                  <c:v>4180.15</c:v>
                </c:pt>
                <c:pt idx="339">
                  <c:v>4182.204</c:v>
                </c:pt>
                <c:pt idx="340">
                  <c:v>4162.204</c:v>
                </c:pt>
                <c:pt idx="341">
                  <c:v>4163.87</c:v>
                </c:pt>
                <c:pt idx="342">
                  <c:v>4137.006</c:v>
                </c:pt>
                <c:pt idx="343">
                  <c:v>4150.424</c:v>
                </c:pt>
                <c:pt idx="344">
                  <c:v>4160.518</c:v>
                </c:pt>
                <c:pt idx="345">
                  <c:v>4148.942</c:v>
                </c:pt>
                <c:pt idx="346">
                  <c:v>4151.196</c:v>
                </c:pt>
                <c:pt idx="347">
                  <c:v>4163.638</c:v>
                </c:pt>
                <c:pt idx="348">
                  <c:v>4156.97</c:v>
                </c:pt>
                <c:pt idx="349">
                  <c:v>4161.478</c:v>
                </c:pt>
                <c:pt idx="350">
                  <c:v>4162.654</c:v>
                </c:pt>
                <c:pt idx="351">
                  <c:v>4152.654</c:v>
                </c:pt>
                <c:pt idx="352">
                  <c:v>4200.772</c:v>
                </c:pt>
                <c:pt idx="353">
                  <c:v>4234.092</c:v>
                </c:pt>
                <c:pt idx="354">
                  <c:v>4300.634</c:v>
                </c:pt>
                <c:pt idx="355">
                  <c:v>4361.1</c:v>
                </c:pt>
                <c:pt idx="356">
                  <c:v>4363.746</c:v>
                </c:pt>
                <c:pt idx="357">
                  <c:v>4353.746</c:v>
                </c:pt>
                <c:pt idx="358">
                  <c:v>4343.746</c:v>
                </c:pt>
                <c:pt idx="359">
                  <c:v>4440.856</c:v>
                </c:pt>
                <c:pt idx="360">
                  <c:v>4504.36</c:v>
                </c:pt>
                <c:pt idx="361">
                  <c:v>4474.36</c:v>
                </c:pt>
                <c:pt idx="362">
                  <c:v>4478.378</c:v>
                </c:pt>
                <c:pt idx="363">
                  <c:v>4491.506</c:v>
                </c:pt>
                <c:pt idx="364">
                  <c:v>4528.746</c:v>
                </c:pt>
                <c:pt idx="365">
                  <c:v>4581.854</c:v>
                </c:pt>
                <c:pt idx="366">
                  <c:v>4561.854</c:v>
                </c:pt>
                <c:pt idx="367">
                  <c:v>4551.854</c:v>
                </c:pt>
                <c:pt idx="368">
                  <c:v>4563.904</c:v>
                </c:pt>
                <c:pt idx="369">
                  <c:v>4581.152</c:v>
                </c:pt>
                <c:pt idx="370">
                  <c:v>4590.07</c:v>
                </c:pt>
                <c:pt idx="371">
                  <c:v>4602.806</c:v>
                </c:pt>
                <c:pt idx="372">
                  <c:v>4616.036</c:v>
                </c:pt>
                <c:pt idx="373">
                  <c:v>4650.336</c:v>
                </c:pt>
                <c:pt idx="374">
                  <c:v>4658.47</c:v>
                </c:pt>
                <c:pt idx="375">
                  <c:v>4695.71</c:v>
                </c:pt>
                <c:pt idx="376">
                  <c:v>4681.688</c:v>
                </c:pt>
                <c:pt idx="377">
                  <c:v>4681.194</c:v>
                </c:pt>
                <c:pt idx="378">
                  <c:v>4693.444</c:v>
                </c:pt>
                <c:pt idx="379">
                  <c:v>4683.444</c:v>
                </c:pt>
                <c:pt idx="380">
                  <c:v>4695.4</c:v>
                </c:pt>
                <c:pt idx="381">
                  <c:v>4706.078</c:v>
                </c:pt>
                <c:pt idx="382">
                  <c:v>4709.9</c:v>
                </c:pt>
                <c:pt idx="383">
                  <c:v>4731.656</c:v>
                </c:pt>
                <c:pt idx="384">
                  <c:v>4721.656</c:v>
                </c:pt>
                <c:pt idx="385">
                  <c:v>4732.534</c:v>
                </c:pt>
                <c:pt idx="386">
                  <c:v>4735.278</c:v>
                </c:pt>
                <c:pt idx="387">
                  <c:v>4731.158</c:v>
                </c:pt>
                <c:pt idx="388">
                  <c:v>4711.158</c:v>
                </c:pt>
                <c:pt idx="389">
                  <c:v>4729.484</c:v>
                </c:pt>
                <c:pt idx="390">
                  <c:v>4709.484</c:v>
                </c:pt>
                <c:pt idx="391">
                  <c:v>4716.05</c:v>
                </c:pt>
                <c:pt idx="392">
                  <c:v>4750.44</c:v>
                </c:pt>
                <c:pt idx="393">
                  <c:v>4740.44</c:v>
                </c:pt>
                <c:pt idx="394">
                  <c:v>4730.44</c:v>
                </c:pt>
                <c:pt idx="395">
                  <c:v>4734.85</c:v>
                </c:pt>
                <c:pt idx="396">
                  <c:v>4749.942</c:v>
                </c:pt>
                <c:pt idx="397">
                  <c:v>4739.942</c:v>
                </c:pt>
                <c:pt idx="398">
                  <c:v>4877.73</c:v>
                </c:pt>
                <c:pt idx="399">
                  <c:v>4897.33</c:v>
                </c:pt>
                <c:pt idx="400">
                  <c:v>4899.972</c:v>
                </c:pt>
                <c:pt idx="401">
                  <c:v>4949.654</c:v>
                </c:pt>
                <c:pt idx="402">
                  <c:v>4945.338</c:v>
                </c:pt>
                <c:pt idx="403">
                  <c:v>4935.338</c:v>
                </c:pt>
                <c:pt idx="404">
                  <c:v>4983.064</c:v>
                </c:pt>
                <c:pt idx="405">
                  <c:v>4973.064</c:v>
                </c:pt>
                <c:pt idx="406">
                  <c:v>4963.064</c:v>
                </c:pt>
                <c:pt idx="407">
                  <c:v>5017.94</c:v>
                </c:pt>
                <c:pt idx="408">
                  <c:v>5034.392</c:v>
                </c:pt>
                <c:pt idx="409">
                  <c:v>5081.726</c:v>
                </c:pt>
                <c:pt idx="410">
                  <c:v>5071.726</c:v>
                </c:pt>
                <c:pt idx="411">
                  <c:v>5069.86</c:v>
                </c:pt>
                <c:pt idx="412">
                  <c:v>5085.54</c:v>
                </c:pt>
                <c:pt idx="413">
                  <c:v>5077.786</c:v>
                </c:pt>
                <c:pt idx="414">
                  <c:v>5066.798</c:v>
                </c:pt>
                <c:pt idx="415">
                  <c:v>5046.798</c:v>
                </c:pt>
                <c:pt idx="416">
                  <c:v>5051.204</c:v>
                </c:pt>
                <c:pt idx="417">
                  <c:v>5056.88</c:v>
                </c:pt>
                <c:pt idx="418">
                  <c:v>5060.208</c:v>
                </c:pt>
                <c:pt idx="419">
                  <c:v>5050.208</c:v>
                </c:pt>
                <c:pt idx="420">
                  <c:v>5040.208</c:v>
                </c:pt>
                <c:pt idx="421">
                  <c:v>5047.656</c:v>
                </c:pt>
                <c:pt idx="422">
                  <c:v>5057.546</c:v>
                </c:pt>
                <c:pt idx="423">
                  <c:v>5068.522</c:v>
                </c:pt>
                <c:pt idx="424">
                  <c:v>5051.364</c:v>
                </c:pt>
                <c:pt idx="425">
                  <c:v>5068.22</c:v>
                </c:pt>
                <c:pt idx="426">
                  <c:v>5079.294</c:v>
                </c:pt>
                <c:pt idx="427">
                  <c:v>5108.302</c:v>
                </c:pt>
                <c:pt idx="428">
                  <c:v>5090.258</c:v>
                </c:pt>
                <c:pt idx="429">
                  <c:v>5091.434</c:v>
                </c:pt>
                <c:pt idx="430">
                  <c:v>5093.296</c:v>
                </c:pt>
                <c:pt idx="431">
                  <c:v>5119.168</c:v>
                </c:pt>
                <c:pt idx="432">
                  <c:v>5117.886</c:v>
                </c:pt>
                <c:pt idx="433">
                  <c:v>5130.626</c:v>
                </c:pt>
                <c:pt idx="434">
                  <c:v>5131.606</c:v>
                </c:pt>
                <c:pt idx="435">
                  <c:v>5185.894</c:v>
                </c:pt>
                <c:pt idx="436">
                  <c:v>5205.686</c:v>
                </c:pt>
                <c:pt idx="437">
                  <c:v>5195.686</c:v>
                </c:pt>
                <c:pt idx="438">
                  <c:v>5184.604</c:v>
                </c:pt>
                <c:pt idx="439">
                  <c:v>5191.17</c:v>
                </c:pt>
                <c:pt idx="440">
                  <c:v>5206.748</c:v>
                </c:pt>
                <c:pt idx="441">
                  <c:v>5229.97</c:v>
                </c:pt>
                <c:pt idx="442">
                  <c:v>5222.518</c:v>
                </c:pt>
                <c:pt idx="443">
                  <c:v>5225.752</c:v>
                </c:pt>
                <c:pt idx="444">
                  <c:v>5227.81</c:v>
                </c:pt>
                <c:pt idx="445">
                  <c:v>5257.202</c:v>
                </c:pt>
                <c:pt idx="446">
                  <c:v>5241.118</c:v>
                </c:pt>
                <c:pt idx="447">
                  <c:v>5239.934</c:v>
                </c:pt>
                <c:pt idx="448">
                  <c:v>5255.222</c:v>
                </c:pt>
                <c:pt idx="449">
                  <c:v>5270.51</c:v>
                </c:pt>
                <c:pt idx="450">
                  <c:v>5266.684</c:v>
                </c:pt>
                <c:pt idx="451">
                  <c:v>5244.328</c:v>
                </c:pt>
                <c:pt idx="452">
                  <c:v>5262.262</c:v>
                </c:pt>
                <c:pt idx="453">
                  <c:v>5221.764</c:v>
                </c:pt>
                <c:pt idx="454">
                  <c:v>5201.764</c:v>
                </c:pt>
                <c:pt idx="455">
                  <c:v>5148.13</c:v>
                </c:pt>
                <c:pt idx="456">
                  <c:v>5165.766</c:v>
                </c:pt>
                <c:pt idx="457">
                  <c:v>5163.9</c:v>
                </c:pt>
                <c:pt idx="458">
                  <c:v>5135.762</c:v>
                </c:pt>
                <c:pt idx="459">
                  <c:v>5129.878</c:v>
                </c:pt>
                <c:pt idx="460">
                  <c:v>5133.504</c:v>
                </c:pt>
                <c:pt idx="461">
                  <c:v>5124.582</c:v>
                </c:pt>
                <c:pt idx="462">
                  <c:v>5135.852</c:v>
                </c:pt>
                <c:pt idx="463">
                  <c:v>5140.156</c:v>
                </c:pt>
                <c:pt idx="464">
                  <c:v>5142.312</c:v>
                </c:pt>
                <c:pt idx="465">
                  <c:v>5151.034</c:v>
                </c:pt>
                <c:pt idx="466">
                  <c:v>5177.102</c:v>
                </c:pt>
                <c:pt idx="467">
                  <c:v>5197.192</c:v>
                </c:pt>
                <c:pt idx="468">
                  <c:v>5221.692</c:v>
                </c:pt>
                <c:pt idx="469">
                  <c:v>5215.22</c:v>
                </c:pt>
                <c:pt idx="470">
                  <c:v>5218.748</c:v>
                </c:pt>
                <c:pt idx="471">
                  <c:v>5222.178</c:v>
                </c:pt>
                <c:pt idx="472">
                  <c:v>5228.842</c:v>
                </c:pt>
                <c:pt idx="473">
                  <c:v>5237.364</c:v>
                </c:pt>
                <c:pt idx="474">
                  <c:v>5223.538</c:v>
                </c:pt>
                <c:pt idx="475">
                  <c:v>5229.124</c:v>
                </c:pt>
                <c:pt idx="476">
                  <c:v>5218.042</c:v>
                </c:pt>
                <c:pt idx="477">
                  <c:v>5256.85</c:v>
                </c:pt>
                <c:pt idx="478">
                  <c:v>5234.004</c:v>
                </c:pt>
                <c:pt idx="479">
                  <c:v>5216.642</c:v>
                </c:pt>
                <c:pt idx="480">
                  <c:v>5225.756</c:v>
                </c:pt>
                <c:pt idx="481">
                  <c:v>5282.102</c:v>
                </c:pt>
                <c:pt idx="482">
                  <c:v>5294.348</c:v>
                </c:pt>
                <c:pt idx="483">
                  <c:v>5274.348</c:v>
                </c:pt>
                <c:pt idx="484">
                  <c:v>5305.61</c:v>
                </c:pt>
                <c:pt idx="485">
                  <c:v>5315.7</c:v>
                </c:pt>
                <c:pt idx="486">
                  <c:v>5317.758</c:v>
                </c:pt>
                <c:pt idx="487">
                  <c:v>5321.286</c:v>
                </c:pt>
                <c:pt idx="488">
                  <c:v>5298.658</c:v>
                </c:pt>
                <c:pt idx="489">
                  <c:v>5308.458</c:v>
                </c:pt>
                <c:pt idx="490">
                  <c:v>5339.422</c:v>
                </c:pt>
                <c:pt idx="491">
                  <c:v>5356.466</c:v>
                </c:pt>
                <c:pt idx="492">
                  <c:v>5357.348</c:v>
                </c:pt>
                <c:pt idx="493">
                  <c:v>5347.928</c:v>
                </c:pt>
                <c:pt idx="494">
                  <c:v>5355.964</c:v>
                </c:pt>
                <c:pt idx="495">
                  <c:v>5251.254</c:v>
                </c:pt>
                <c:pt idx="496">
                  <c:v>5260.76</c:v>
                </c:pt>
                <c:pt idx="497">
                  <c:v>5265.464</c:v>
                </c:pt>
                <c:pt idx="498">
                  <c:v>5268.306</c:v>
                </c:pt>
                <c:pt idx="499">
                  <c:v>5258.306</c:v>
                </c:pt>
                <c:pt idx="500">
                  <c:v>5257.322</c:v>
                </c:pt>
                <c:pt idx="501">
                  <c:v>5247.322</c:v>
                </c:pt>
                <c:pt idx="502">
                  <c:v>5251.928</c:v>
                </c:pt>
                <c:pt idx="503">
                  <c:v>5236.24</c:v>
                </c:pt>
                <c:pt idx="504">
                  <c:v>5255.84</c:v>
                </c:pt>
                <c:pt idx="505">
                  <c:v>5229.066</c:v>
                </c:pt>
                <c:pt idx="506">
                  <c:v>5275.028</c:v>
                </c:pt>
                <c:pt idx="507">
                  <c:v>5275.028</c:v>
                </c:pt>
                <c:pt idx="508">
                  <c:v>5275.318</c:v>
                </c:pt>
                <c:pt idx="509">
                  <c:v>5280.704</c:v>
                </c:pt>
                <c:pt idx="510">
                  <c:v>5291.484</c:v>
                </c:pt>
                <c:pt idx="511">
                  <c:v>5300.1</c:v>
                </c:pt>
                <c:pt idx="512">
                  <c:v>5303.228</c:v>
                </c:pt>
                <c:pt idx="513">
                  <c:v>5363.784</c:v>
                </c:pt>
                <c:pt idx="514">
                  <c:v>5343.984</c:v>
                </c:pt>
                <c:pt idx="515">
                  <c:v>5375.344</c:v>
                </c:pt>
                <c:pt idx="516">
                  <c:v>5392.49</c:v>
                </c:pt>
                <c:pt idx="517">
                  <c:v>5413.348</c:v>
                </c:pt>
                <c:pt idx="518">
                  <c:v>5417.064</c:v>
                </c:pt>
                <c:pt idx="519">
                  <c:v>5428.996</c:v>
                </c:pt>
                <c:pt idx="520">
                  <c:v>5433.896</c:v>
                </c:pt>
                <c:pt idx="521">
                  <c:v>5477.89</c:v>
                </c:pt>
                <c:pt idx="522">
                  <c:v>5529.132</c:v>
                </c:pt>
                <c:pt idx="523">
                  <c:v>5525.208</c:v>
                </c:pt>
                <c:pt idx="524">
                  <c:v>5537.646</c:v>
                </c:pt>
                <c:pt idx="525">
                  <c:v>5721.494</c:v>
                </c:pt>
                <c:pt idx="526">
                  <c:v>5731.294</c:v>
                </c:pt>
                <c:pt idx="527">
                  <c:v>5735.704</c:v>
                </c:pt>
                <c:pt idx="528">
                  <c:v>5731.094</c:v>
                </c:pt>
                <c:pt idx="529">
                  <c:v>5721.094</c:v>
                </c:pt>
                <c:pt idx="530">
                  <c:v>5764.41</c:v>
                </c:pt>
                <c:pt idx="531">
                  <c:v>5764.21</c:v>
                </c:pt>
                <c:pt idx="532">
                  <c:v>5767.538</c:v>
                </c:pt>
                <c:pt idx="533">
                  <c:v>5769.098</c:v>
                </c:pt>
                <c:pt idx="534">
                  <c:v>5749.098</c:v>
                </c:pt>
                <c:pt idx="535">
                  <c:v>5823.186</c:v>
                </c:pt>
                <c:pt idx="536">
                  <c:v>5850.328</c:v>
                </c:pt>
                <c:pt idx="537">
                  <c:v>5854.542</c:v>
                </c:pt>
                <c:pt idx="538">
                  <c:v>5851.79</c:v>
                </c:pt>
                <c:pt idx="539">
                  <c:v>5831.79</c:v>
                </c:pt>
                <c:pt idx="540">
                  <c:v>5831.492</c:v>
                </c:pt>
                <c:pt idx="541">
                  <c:v>5836.78</c:v>
                </c:pt>
                <c:pt idx="542">
                  <c:v>5822.954</c:v>
                </c:pt>
                <c:pt idx="543">
                  <c:v>5828.63</c:v>
                </c:pt>
                <c:pt idx="544">
                  <c:v>5867.732</c:v>
                </c:pt>
                <c:pt idx="545">
                  <c:v>5888.014</c:v>
                </c:pt>
                <c:pt idx="546">
                  <c:v>5869.186</c:v>
                </c:pt>
                <c:pt idx="547">
                  <c:v>5859.186</c:v>
                </c:pt>
                <c:pt idx="548">
                  <c:v>5941.212</c:v>
                </c:pt>
                <c:pt idx="549">
                  <c:v>5947.284</c:v>
                </c:pt>
                <c:pt idx="550">
                  <c:v>5994.108</c:v>
                </c:pt>
                <c:pt idx="551">
                  <c:v>6008.902</c:v>
                </c:pt>
                <c:pt idx="552">
                  <c:v>5999.086</c:v>
                </c:pt>
                <c:pt idx="553">
                  <c:v>6066.992</c:v>
                </c:pt>
                <c:pt idx="554">
                  <c:v>6073.75</c:v>
                </c:pt>
                <c:pt idx="555">
                  <c:v>6250.146</c:v>
                </c:pt>
                <c:pt idx="556">
                  <c:v>6240.146</c:v>
                </c:pt>
                <c:pt idx="557">
                  <c:v>6257.586</c:v>
                </c:pt>
                <c:pt idx="558">
                  <c:v>6290.898</c:v>
                </c:pt>
                <c:pt idx="559">
                  <c:v>6380.078</c:v>
                </c:pt>
                <c:pt idx="560">
                  <c:v>6381.544</c:v>
                </c:pt>
                <c:pt idx="561">
                  <c:v>6385.856</c:v>
                </c:pt>
                <c:pt idx="562">
                  <c:v>6365.856</c:v>
                </c:pt>
                <c:pt idx="563">
                  <c:v>6368.204</c:v>
                </c:pt>
                <c:pt idx="564">
                  <c:v>6370.748</c:v>
                </c:pt>
                <c:pt idx="565">
                  <c:v>6386.624</c:v>
                </c:pt>
                <c:pt idx="566">
                  <c:v>6454.134</c:v>
                </c:pt>
                <c:pt idx="567">
                  <c:v>6431.676</c:v>
                </c:pt>
                <c:pt idx="568">
                  <c:v>6391.676</c:v>
                </c:pt>
                <c:pt idx="569">
                  <c:v>6401.476</c:v>
                </c:pt>
                <c:pt idx="570">
                  <c:v>6420.876</c:v>
                </c:pt>
                <c:pt idx="571">
                  <c:v>6412.346</c:v>
                </c:pt>
                <c:pt idx="572">
                  <c:v>6471.734</c:v>
                </c:pt>
                <c:pt idx="573">
                  <c:v>6500.15</c:v>
                </c:pt>
                <c:pt idx="574">
                  <c:v>6512.004</c:v>
                </c:pt>
                <c:pt idx="575">
                  <c:v>6510.228</c:v>
                </c:pt>
                <c:pt idx="576">
                  <c:v>6503.854</c:v>
                </c:pt>
                <c:pt idx="577">
                  <c:v>6495.418</c:v>
                </c:pt>
                <c:pt idx="578">
                  <c:v>6548.722</c:v>
                </c:pt>
                <c:pt idx="579">
                  <c:v>6538.722</c:v>
                </c:pt>
                <c:pt idx="580">
                  <c:v>6629.85</c:v>
                </c:pt>
                <c:pt idx="581">
                  <c:v>6648.666</c:v>
                </c:pt>
                <c:pt idx="582">
                  <c:v>6652.974</c:v>
                </c:pt>
                <c:pt idx="583">
                  <c:v>6684.334</c:v>
                </c:pt>
                <c:pt idx="584">
                  <c:v>6697.168</c:v>
                </c:pt>
                <c:pt idx="585">
                  <c:v>6698.442</c:v>
                </c:pt>
                <c:pt idx="586">
                  <c:v>6738.132</c:v>
                </c:pt>
                <c:pt idx="587">
                  <c:v>6750.284</c:v>
                </c:pt>
                <c:pt idx="588">
                  <c:v>6768.218</c:v>
                </c:pt>
                <c:pt idx="589">
                  <c:v>6798.586</c:v>
                </c:pt>
                <c:pt idx="590">
                  <c:v>6737.42</c:v>
                </c:pt>
                <c:pt idx="591">
                  <c:v>6727.42</c:v>
                </c:pt>
                <c:pt idx="592">
                  <c:v>6726.628</c:v>
                </c:pt>
                <c:pt idx="593">
                  <c:v>6851.182</c:v>
                </c:pt>
                <c:pt idx="594">
                  <c:v>6889.5</c:v>
                </c:pt>
                <c:pt idx="595">
                  <c:v>6908.21</c:v>
                </c:pt>
                <c:pt idx="596">
                  <c:v>6912.424</c:v>
                </c:pt>
                <c:pt idx="597">
                  <c:v>6955.348</c:v>
                </c:pt>
                <c:pt idx="598">
                  <c:v>6935.348</c:v>
                </c:pt>
                <c:pt idx="599">
                  <c:v>6921.114</c:v>
                </c:pt>
                <c:pt idx="600">
                  <c:v>6935.802</c:v>
                </c:pt>
                <c:pt idx="601">
                  <c:v>6916.978</c:v>
                </c:pt>
                <c:pt idx="602">
                  <c:v>6957.248</c:v>
                </c:pt>
                <c:pt idx="603">
                  <c:v>7013.978</c:v>
                </c:pt>
                <c:pt idx="604">
                  <c:v>7086.686</c:v>
                </c:pt>
                <c:pt idx="605">
                  <c:v>7114.224</c:v>
                </c:pt>
                <c:pt idx="606">
                  <c:v>7237.786</c:v>
                </c:pt>
                <c:pt idx="607">
                  <c:v>7237.586</c:v>
                </c:pt>
                <c:pt idx="608">
                  <c:v>7211.714</c:v>
                </c:pt>
                <c:pt idx="609">
                  <c:v>7221.514</c:v>
                </c:pt>
                <c:pt idx="610">
                  <c:v>7167.064</c:v>
                </c:pt>
                <c:pt idx="611">
                  <c:v>7241.834</c:v>
                </c:pt>
                <c:pt idx="612">
                  <c:v>7277.102</c:v>
                </c:pt>
                <c:pt idx="613">
                  <c:v>7286.502</c:v>
                </c:pt>
                <c:pt idx="614">
                  <c:v>7301.394</c:v>
                </c:pt>
                <c:pt idx="615">
                  <c:v>7320.994</c:v>
                </c:pt>
                <c:pt idx="616">
                  <c:v>7358.528</c:v>
                </c:pt>
                <c:pt idx="617">
                  <c:v>7415.36</c:v>
                </c:pt>
                <c:pt idx="618">
                  <c:v>7409.464</c:v>
                </c:pt>
                <c:pt idx="619">
                  <c:v>7395.242</c:v>
                </c:pt>
                <c:pt idx="620">
                  <c:v>7414.144</c:v>
                </c:pt>
                <c:pt idx="621">
                  <c:v>7442.172</c:v>
                </c:pt>
                <c:pt idx="622">
                  <c:v>7464.414</c:v>
                </c:pt>
                <c:pt idx="623">
                  <c:v>7552.01</c:v>
                </c:pt>
                <c:pt idx="624">
                  <c:v>7730.848</c:v>
                </c:pt>
                <c:pt idx="625">
                  <c:v>7735.258</c:v>
                </c:pt>
                <c:pt idx="626">
                  <c:v>7774.846</c:v>
                </c:pt>
                <c:pt idx="627">
                  <c:v>7802.58</c:v>
                </c:pt>
                <c:pt idx="628">
                  <c:v>7809.048</c:v>
                </c:pt>
                <c:pt idx="629">
                  <c:v>7817.08</c:v>
                </c:pt>
                <c:pt idx="630">
                  <c:v>7807.668</c:v>
                </c:pt>
                <c:pt idx="631">
                  <c:v>7830.792</c:v>
                </c:pt>
                <c:pt idx="632">
                  <c:v>7862.442</c:v>
                </c:pt>
                <c:pt idx="633">
                  <c:v>7875.072</c:v>
                </c:pt>
                <c:pt idx="634">
                  <c:v>7888.204</c:v>
                </c:pt>
                <c:pt idx="635">
                  <c:v>7897.804</c:v>
                </c:pt>
                <c:pt idx="636">
                  <c:v>7887.804</c:v>
                </c:pt>
                <c:pt idx="637">
                  <c:v>7933.86</c:v>
                </c:pt>
                <c:pt idx="638">
                  <c:v>7923.86</c:v>
                </c:pt>
                <c:pt idx="639">
                  <c:v>7929.054</c:v>
                </c:pt>
                <c:pt idx="640">
                  <c:v>7906.404</c:v>
                </c:pt>
                <c:pt idx="641">
                  <c:v>7791.404</c:v>
                </c:pt>
                <c:pt idx="642">
                  <c:v>7783.07</c:v>
                </c:pt>
                <c:pt idx="643">
                  <c:v>7793.258</c:v>
                </c:pt>
                <c:pt idx="644">
                  <c:v>7805.112</c:v>
                </c:pt>
                <c:pt idx="645">
                  <c:v>7784.09</c:v>
                </c:pt>
                <c:pt idx="646">
                  <c:v>7764.09</c:v>
                </c:pt>
                <c:pt idx="647">
                  <c:v>7786.234</c:v>
                </c:pt>
                <c:pt idx="648">
                  <c:v>7776.034</c:v>
                </c:pt>
                <c:pt idx="649">
                  <c:v>7808.272</c:v>
                </c:pt>
                <c:pt idx="650">
                  <c:v>7778.272</c:v>
                </c:pt>
                <c:pt idx="651">
                  <c:v>7809.632</c:v>
                </c:pt>
                <c:pt idx="652">
                  <c:v>7830.208</c:v>
                </c:pt>
                <c:pt idx="653">
                  <c:v>7832.258</c:v>
                </c:pt>
                <c:pt idx="654">
                  <c:v>7822.258</c:v>
                </c:pt>
                <c:pt idx="655">
                  <c:v>7802.258</c:v>
                </c:pt>
                <c:pt idx="656">
                  <c:v>7786.358</c:v>
                </c:pt>
                <c:pt idx="657">
                  <c:v>7801.736</c:v>
                </c:pt>
                <c:pt idx="658">
                  <c:v>7837.396</c:v>
                </c:pt>
                <c:pt idx="659">
                  <c:v>7810.728</c:v>
                </c:pt>
                <c:pt idx="660">
                  <c:v>7842.868</c:v>
                </c:pt>
                <c:pt idx="661">
                  <c:v>7905.98</c:v>
                </c:pt>
                <c:pt idx="662">
                  <c:v>7898.234</c:v>
                </c:pt>
                <c:pt idx="663">
                  <c:v>7912.836</c:v>
                </c:pt>
                <c:pt idx="664">
                  <c:v>7902.836</c:v>
                </c:pt>
                <c:pt idx="665">
                  <c:v>7862.836</c:v>
                </c:pt>
                <c:pt idx="666">
                  <c:v>7850.774</c:v>
                </c:pt>
                <c:pt idx="667">
                  <c:v>7857.83</c:v>
                </c:pt>
                <c:pt idx="668">
                  <c:v>7876.936</c:v>
                </c:pt>
                <c:pt idx="669">
                  <c:v>7886.736</c:v>
                </c:pt>
                <c:pt idx="670">
                  <c:v>7883.89</c:v>
                </c:pt>
                <c:pt idx="671">
                  <c:v>7873.89</c:v>
                </c:pt>
                <c:pt idx="672">
                  <c:v>7896.814</c:v>
                </c:pt>
                <c:pt idx="673">
                  <c:v>7910.338</c:v>
                </c:pt>
                <c:pt idx="674">
                  <c:v>7902.788</c:v>
                </c:pt>
                <c:pt idx="675">
                  <c:v>7929.248</c:v>
                </c:pt>
                <c:pt idx="676">
                  <c:v>7895.226</c:v>
                </c:pt>
                <c:pt idx="677">
                  <c:v>7988.13</c:v>
                </c:pt>
                <c:pt idx="678">
                  <c:v>7977.93</c:v>
                </c:pt>
                <c:pt idx="679">
                  <c:v>8047.216</c:v>
                </c:pt>
                <c:pt idx="680">
                  <c:v>8062.112</c:v>
                </c:pt>
                <c:pt idx="681">
                  <c:v>8057.69</c:v>
                </c:pt>
                <c:pt idx="682">
                  <c:v>8042.296</c:v>
                </c:pt>
                <c:pt idx="683">
                  <c:v>8050.038</c:v>
                </c:pt>
                <c:pt idx="684">
                  <c:v>8051.504</c:v>
                </c:pt>
                <c:pt idx="685">
                  <c:v>8041.504</c:v>
                </c:pt>
                <c:pt idx="686">
                  <c:v>8080.798</c:v>
                </c:pt>
                <c:pt idx="687">
                  <c:v>8073.542</c:v>
                </c:pt>
                <c:pt idx="688">
                  <c:v>8059.716</c:v>
                </c:pt>
                <c:pt idx="689">
                  <c:v>8066.772</c:v>
                </c:pt>
                <c:pt idx="690">
                  <c:v>8133.114</c:v>
                </c:pt>
                <c:pt idx="691">
                  <c:v>8169.962</c:v>
                </c:pt>
                <c:pt idx="692">
                  <c:v>8166.226</c:v>
                </c:pt>
                <c:pt idx="693">
                  <c:v>8190.824</c:v>
                </c:pt>
                <c:pt idx="694">
                  <c:v>8191.706</c:v>
                </c:pt>
                <c:pt idx="695">
                  <c:v>8203.854</c:v>
                </c:pt>
                <c:pt idx="696">
                  <c:v>8178.166</c:v>
                </c:pt>
                <c:pt idx="697">
                  <c:v>8168.166</c:v>
                </c:pt>
                <c:pt idx="698">
                  <c:v>8215.292</c:v>
                </c:pt>
                <c:pt idx="699">
                  <c:v>8206.664</c:v>
                </c:pt>
                <c:pt idx="700">
                  <c:v>8241.552</c:v>
                </c:pt>
                <c:pt idx="701">
                  <c:v>8285.252</c:v>
                </c:pt>
                <c:pt idx="702">
                  <c:v>8287.604</c:v>
                </c:pt>
                <c:pt idx="703">
                  <c:v>8285.93</c:v>
                </c:pt>
                <c:pt idx="704">
                  <c:v>8272.888</c:v>
                </c:pt>
                <c:pt idx="705">
                  <c:v>8289.646</c:v>
                </c:pt>
                <c:pt idx="706">
                  <c:v>8271.312</c:v>
                </c:pt>
                <c:pt idx="707">
                  <c:v>8280.622</c:v>
                </c:pt>
                <c:pt idx="708">
                  <c:v>8300.708</c:v>
                </c:pt>
                <c:pt idx="709">
                  <c:v>8301.1</c:v>
                </c:pt>
                <c:pt idx="710">
                  <c:v>8297.858</c:v>
                </c:pt>
                <c:pt idx="711">
                  <c:v>8287.858</c:v>
                </c:pt>
                <c:pt idx="712">
                  <c:v>8289.23</c:v>
                </c:pt>
                <c:pt idx="713">
                  <c:v>8288.05</c:v>
                </c:pt>
                <c:pt idx="714">
                  <c:v>8353.412</c:v>
                </c:pt>
                <c:pt idx="715">
                  <c:v>8386.728</c:v>
                </c:pt>
                <c:pt idx="716">
                  <c:v>8376.724</c:v>
                </c:pt>
                <c:pt idx="717">
                  <c:v>8366.724</c:v>
                </c:pt>
                <c:pt idx="718">
                  <c:v>8548.902</c:v>
                </c:pt>
                <c:pt idx="719">
                  <c:v>8538.902</c:v>
                </c:pt>
                <c:pt idx="720">
                  <c:v>8560.262</c:v>
                </c:pt>
                <c:pt idx="721">
                  <c:v>8544.864</c:v>
                </c:pt>
                <c:pt idx="722">
                  <c:v>8540.45</c:v>
                </c:pt>
                <c:pt idx="723">
                  <c:v>8530.45</c:v>
                </c:pt>
                <c:pt idx="724">
                  <c:v>8532.802</c:v>
                </c:pt>
                <c:pt idx="725">
                  <c:v>8525.546</c:v>
                </c:pt>
                <c:pt idx="726">
                  <c:v>8518.976</c:v>
                </c:pt>
                <c:pt idx="727">
                  <c:v>8510.838</c:v>
                </c:pt>
                <c:pt idx="728">
                  <c:v>8530.928</c:v>
                </c:pt>
                <c:pt idx="729">
                  <c:v>8537.396</c:v>
                </c:pt>
                <c:pt idx="730">
                  <c:v>8559.246</c:v>
                </c:pt>
                <c:pt idx="731">
                  <c:v>8573.844</c:v>
                </c:pt>
                <c:pt idx="732">
                  <c:v>8553.844</c:v>
                </c:pt>
                <c:pt idx="733">
                  <c:v>8564.624</c:v>
                </c:pt>
                <c:pt idx="734">
                  <c:v>8555.31</c:v>
                </c:pt>
                <c:pt idx="735">
                  <c:v>8572.264</c:v>
                </c:pt>
                <c:pt idx="736">
                  <c:v>8559.81</c:v>
                </c:pt>
                <c:pt idx="737">
                  <c:v>8544.122</c:v>
                </c:pt>
                <c:pt idx="738">
                  <c:v>8553.138</c:v>
                </c:pt>
                <c:pt idx="739">
                  <c:v>8550.488</c:v>
                </c:pt>
                <c:pt idx="740">
                  <c:v>8530.488</c:v>
                </c:pt>
                <c:pt idx="741">
                  <c:v>8520.488</c:v>
                </c:pt>
                <c:pt idx="742">
                  <c:v>8519.014</c:v>
                </c:pt>
                <c:pt idx="743">
                  <c:v>8522.734</c:v>
                </c:pt>
                <c:pt idx="744">
                  <c:v>8718.342</c:v>
                </c:pt>
                <c:pt idx="745">
                  <c:v>8708.342</c:v>
                </c:pt>
                <c:pt idx="746">
                  <c:v>8686.476</c:v>
                </c:pt>
                <c:pt idx="747">
                  <c:v>8676.476</c:v>
                </c:pt>
                <c:pt idx="748">
                  <c:v>8680.788</c:v>
                </c:pt>
                <c:pt idx="749">
                  <c:v>8686.668</c:v>
                </c:pt>
                <c:pt idx="750">
                  <c:v>8686.468</c:v>
                </c:pt>
                <c:pt idx="751">
                  <c:v>8657.84</c:v>
                </c:pt>
                <c:pt idx="752">
                  <c:v>8682.83</c:v>
                </c:pt>
                <c:pt idx="753">
                  <c:v>8672.83</c:v>
                </c:pt>
                <c:pt idx="754">
                  <c:v>8684.394</c:v>
                </c:pt>
                <c:pt idx="755">
                  <c:v>8681.352</c:v>
                </c:pt>
                <c:pt idx="756">
                  <c:v>8608.378</c:v>
                </c:pt>
                <c:pt idx="757">
                  <c:v>8600.726</c:v>
                </c:pt>
                <c:pt idx="758">
                  <c:v>8616.308</c:v>
                </c:pt>
                <c:pt idx="759">
                  <c:v>8623.948</c:v>
                </c:pt>
                <c:pt idx="760">
                  <c:v>8646.974</c:v>
                </c:pt>
                <c:pt idx="761">
                  <c:v>8639.718</c:v>
                </c:pt>
                <c:pt idx="762">
                  <c:v>8635.402</c:v>
                </c:pt>
                <c:pt idx="763">
                  <c:v>8642.066</c:v>
                </c:pt>
                <c:pt idx="764">
                  <c:v>8684.786</c:v>
                </c:pt>
                <c:pt idx="765">
                  <c:v>8680.27</c:v>
                </c:pt>
                <c:pt idx="766">
                  <c:v>8670.27</c:v>
                </c:pt>
                <c:pt idx="767">
                  <c:v>8692.32</c:v>
                </c:pt>
                <c:pt idx="768">
                  <c:v>8661.92</c:v>
                </c:pt>
                <c:pt idx="769">
                  <c:v>8664.762</c:v>
                </c:pt>
                <c:pt idx="770">
                  <c:v>8655.644</c:v>
                </c:pt>
                <c:pt idx="771">
                  <c:v>8645.644</c:v>
                </c:pt>
                <c:pt idx="772">
                  <c:v>8635.644</c:v>
                </c:pt>
                <c:pt idx="773">
                  <c:v>8639.27</c:v>
                </c:pt>
                <c:pt idx="774">
                  <c:v>8653.088</c:v>
                </c:pt>
                <c:pt idx="775">
                  <c:v>8615.658</c:v>
                </c:pt>
                <c:pt idx="776">
                  <c:v>8617.02999999999</c:v>
                </c:pt>
                <c:pt idx="777">
                  <c:v>8624.968</c:v>
                </c:pt>
                <c:pt idx="778">
                  <c:v>8644.85799999999</c:v>
                </c:pt>
                <c:pt idx="779">
                  <c:v>8646.52399999999</c:v>
                </c:pt>
                <c:pt idx="780">
                  <c:v>8614.80599999999</c:v>
                </c:pt>
                <c:pt idx="781">
                  <c:v>8642.73199999999</c:v>
                </c:pt>
                <c:pt idx="782">
                  <c:v>8685.26399999999</c:v>
                </c:pt>
                <c:pt idx="783">
                  <c:v>8665.26399999999</c:v>
                </c:pt>
                <c:pt idx="784">
                  <c:v>8701.22999999999</c:v>
                </c:pt>
                <c:pt idx="785">
                  <c:v>8706.12599999999</c:v>
                </c:pt>
                <c:pt idx="786">
                  <c:v>8716.60799999999</c:v>
                </c:pt>
                <c:pt idx="787">
                  <c:v>8731.98999999999</c:v>
                </c:pt>
                <c:pt idx="788">
                  <c:v>8711.31799999999</c:v>
                </c:pt>
                <c:pt idx="789">
                  <c:v>8724.64599999999</c:v>
                </c:pt>
                <c:pt idx="790">
                  <c:v>8724.15199999999</c:v>
                </c:pt>
                <c:pt idx="791">
                  <c:v>8715.42599999999</c:v>
                </c:pt>
                <c:pt idx="792">
                  <c:v>8756.77399999999</c:v>
                </c:pt>
                <c:pt idx="793">
                  <c:v>8753.43799999999</c:v>
                </c:pt>
                <c:pt idx="794">
                  <c:v>8784.98599999999</c:v>
                </c:pt>
                <c:pt idx="795">
                  <c:v>8784.19799999999</c:v>
                </c:pt>
                <c:pt idx="796">
                  <c:v>8807.12999999999</c:v>
                </c:pt>
                <c:pt idx="797">
                  <c:v>8879.24599999999</c:v>
                </c:pt>
                <c:pt idx="798">
                  <c:v>8918.24999999999</c:v>
                </c:pt>
                <c:pt idx="799">
                  <c:v>9011.44399999999</c:v>
                </c:pt>
                <c:pt idx="800">
                  <c:v>9055.54399999999</c:v>
                </c:pt>
                <c:pt idx="801">
                  <c:v>9049.36599999999</c:v>
                </c:pt>
                <c:pt idx="802">
                  <c:v>9058.18199999999</c:v>
                </c:pt>
                <c:pt idx="803">
                  <c:v>9097.38199999999</c:v>
                </c:pt>
                <c:pt idx="804">
                  <c:v>9088.94999999999</c:v>
                </c:pt>
                <c:pt idx="805">
                  <c:v>9077.07599999999</c:v>
                </c:pt>
                <c:pt idx="806">
                  <c:v>9101.95599999999</c:v>
                </c:pt>
                <c:pt idx="807">
                  <c:v>9105.38199999999</c:v>
                </c:pt>
                <c:pt idx="808">
                  <c:v>9095.38199999999</c:v>
                </c:pt>
                <c:pt idx="809">
                  <c:v>8988.67199999999</c:v>
                </c:pt>
                <c:pt idx="810">
                  <c:v>8990.81599999999</c:v>
                </c:pt>
                <c:pt idx="811">
                  <c:v>8996.40199999999</c:v>
                </c:pt>
                <c:pt idx="812">
                  <c:v>9000.61599999999</c:v>
                </c:pt>
                <c:pt idx="813">
                  <c:v>9006.39399999999</c:v>
                </c:pt>
                <c:pt idx="814">
                  <c:v>9042.26199999999</c:v>
                </c:pt>
                <c:pt idx="815">
                  <c:v>9050.19999999999</c:v>
                </c:pt>
                <c:pt idx="816">
                  <c:v>9057.35399999999</c:v>
                </c:pt>
                <c:pt idx="817">
                  <c:v>9056.56199999999</c:v>
                </c:pt>
                <c:pt idx="818">
                  <c:v>9051.65799999999</c:v>
                </c:pt>
                <c:pt idx="819">
                  <c:v>9057.73399999999</c:v>
                </c:pt>
                <c:pt idx="820">
                  <c:v>9051.96399999999</c:v>
                </c:pt>
                <c:pt idx="821">
                  <c:v>9052.55199999999</c:v>
                </c:pt>
                <c:pt idx="822">
                  <c:v>9052.25399999999</c:v>
                </c:pt>
                <c:pt idx="823">
                  <c:v>9051.85399999999</c:v>
                </c:pt>
                <c:pt idx="824">
                  <c:v>9058.81199999999</c:v>
                </c:pt>
                <c:pt idx="825">
                  <c:v>9058.70199999999</c:v>
                </c:pt>
                <c:pt idx="826">
                  <c:v>9083.49199999999</c:v>
                </c:pt>
                <c:pt idx="827">
                  <c:v>9084.17799999999</c:v>
                </c:pt>
                <c:pt idx="828">
                  <c:v>9056.03999999999</c:v>
                </c:pt>
                <c:pt idx="829">
                  <c:v>9140.98999999999</c:v>
                </c:pt>
                <c:pt idx="830">
                  <c:v>9158.04199999999</c:v>
                </c:pt>
                <c:pt idx="831">
                  <c:v>9157.05799999999</c:v>
                </c:pt>
                <c:pt idx="832">
                  <c:v>9201.34999999999</c:v>
                </c:pt>
                <c:pt idx="833">
                  <c:v>9193.21199999999</c:v>
                </c:pt>
                <c:pt idx="834">
                  <c:v>9203.20799999999</c:v>
                </c:pt>
                <c:pt idx="835">
                  <c:v>9213.49799999999</c:v>
                </c:pt>
                <c:pt idx="836">
                  <c:v>9281.89799999999</c:v>
                </c:pt>
                <c:pt idx="837">
                  <c:v>9275.32399999999</c:v>
                </c:pt>
                <c:pt idx="838">
                  <c:v>9314.52399999999</c:v>
                </c:pt>
                <c:pt idx="839">
                  <c:v>9330.79199999999</c:v>
                </c:pt>
                <c:pt idx="840">
                  <c:v>9320.79199999999</c:v>
                </c:pt>
                <c:pt idx="841">
                  <c:v>9368.79999999999</c:v>
                </c:pt>
                <c:pt idx="842">
                  <c:v>9432.29999999999</c:v>
                </c:pt>
                <c:pt idx="843">
                  <c:v>9575.37599999999</c:v>
                </c:pt>
                <c:pt idx="844">
                  <c:v>9594.96399999999</c:v>
                </c:pt>
                <c:pt idx="845">
                  <c:v>9598.58999999999</c:v>
                </c:pt>
                <c:pt idx="846">
                  <c:v>9599.56199999999</c:v>
                </c:pt>
                <c:pt idx="847">
                  <c:v>9604.55999999999</c:v>
                </c:pt>
                <c:pt idx="848">
                  <c:v>9630.62799999999</c:v>
                </c:pt>
                <c:pt idx="849">
                  <c:v>9642.87399999999</c:v>
                </c:pt>
                <c:pt idx="850">
                  <c:v>9643.74399999999</c:v>
                </c:pt>
                <c:pt idx="851">
                  <c:v>9607.16199999999</c:v>
                </c:pt>
                <c:pt idx="852">
                  <c:v>9653.41799999999</c:v>
                </c:pt>
                <c:pt idx="853">
                  <c:v>9638.50199999999</c:v>
                </c:pt>
                <c:pt idx="854">
                  <c:v>9668.97999999999</c:v>
                </c:pt>
                <c:pt idx="855">
                  <c:v>9690.24199999999</c:v>
                </c:pt>
                <c:pt idx="856">
                  <c:v>9691.51199999999</c:v>
                </c:pt>
                <c:pt idx="857">
                  <c:v>9665.71399999999</c:v>
                </c:pt>
                <c:pt idx="858">
                  <c:v>9649.13999999999</c:v>
                </c:pt>
                <c:pt idx="859">
                  <c:v>9673.04799999999</c:v>
                </c:pt>
                <c:pt idx="860">
                  <c:v>9663.04799999999</c:v>
                </c:pt>
                <c:pt idx="861">
                  <c:v>9613.04799999999</c:v>
                </c:pt>
                <c:pt idx="862">
                  <c:v>9694.38799999999</c:v>
                </c:pt>
                <c:pt idx="863">
                  <c:v>9708.30399999999</c:v>
                </c:pt>
                <c:pt idx="864">
                  <c:v>9710.05999999998</c:v>
                </c:pt>
                <c:pt idx="865">
                  <c:v>9673.39199999999</c:v>
                </c:pt>
                <c:pt idx="866">
                  <c:v>9678.96999999999</c:v>
                </c:pt>
                <c:pt idx="867">
                  <c:v>9658.96999999998</c:v>
                </c:pt>
                <c:pt idx="868">
                  <c:v>9631.81199999999</c:v>
                </c:pt>
                <c:pt idx="869">
                  <c:v>9654.34799999998</c:v>
                </c:pt>
                <c:pt idx="870">
                  <c:v>9683.25399999999</c:v>
                </c:pt>
                <c:pt idx="871">
                  <c:v>9683.74399999999</c:v>
                </c:pt>
                <c:pt idx="872">
                  <c:v>9674.23399999999</c:v>
                </c:pt>
                <c:pt idx="873">
                  <c:v>9738.02399999999</c:v>
                </c:pt>
                <c:pt idx="874">
                  <c:v>9753.48799999999</c:v>
                </c:pt>
                <c:pt idx="875">
                  <c:v>9771.61799999999</c:v>
                </c:pt>
                <c:pt idx="876">
                  <c:v>9798.17199999999</c:v>
                </c:pt>
                <c:pt idx="877">
                  <c:v>9808.16799999998</c:v>
                </c:pt>
                <c:pt idx="878">
                  <c:v>9917.14399999999</c:v>
                </c:pt>
                <c:pt idx="879">
                  <c:v>9926.74399999999</c:v>
                </c:pt>
                <c:pt idx="880">
                  <c:v>9928.80199999999</c:v>
                </c:pt>
                <c:pt idx="881">
                  <c:v>9956.92799999999</c:v>
                </c:pt>
                <c:pt idx="882">
                  <c:v>9948.78999999999</c:v>
                </c:pt>
                <c:pt idx="883">
                  <c:v>9946.43399999999</c:v>
                </c:pt>
                <c:pt idx="884">
                  <c:v>9948.68799999999</c:v>
                </c:pt>
                <c:pt idx="885">
                  <c:v>9946.91599999999</c:v>
                </c:pt>
                <c:pt idx="886">
                  <c:v>10000.816</c:v>
                </c:pt>
                <c:pt idx="887">
                  <c:v>10018.648</c:v>
                </c:pt>
                <c:pt idx="888">
                  <c:v>10008.648</c:v>
                </c:pt>
                <c:pt idx="889">
                  <c:v>10106.448</c:v>
                </c:pt>
                <c:pt idx="890">
                  <c:v>10114.484</c:v>
                </c:pt>
                <c:pt idx="891">
                  <c:v>10121.246</c:v>
                </c:pt>
                <c:pt idx="892">
                  <c:v>10111.046</c:v>
                </c:pt>
                <c:pt idx="893">
                  <c:v>10270.574</c:v>
                </c:pt>
                <c:pt idx="894">
                  <c:v>10255.67</c:v>
                </c:pt>
                <c:pt idx="895">
                  <c:v>10378.562</c:v>
                </c:pt>
                <c:pt idx="896">
                  <c:v>10391.498</c:v>
                </c:pt>
                <c:pt idx="897">
                  <c:v>10399.232</c:v>
                </c:pt>
                <c:pt idx="898">
                  <c:v>10393.14</c:v>
                </c:pt>
                <c:pt idx="899">
                  <c:v>10422.34</c:v>
                </c:pt>
                <c:pt idx="900">
                  <c:v>10430.564</c:v>
                </c:pt>
                <c:pt idx="901">
                  <c:v>10400.564</c:v>
                </c:pt>
                <c:pt idx="902">
                  <c:v>10441.52</c:v>
                </c:pt>
                <c:pt idx="903">
                  <c:v>10521.586</c:v>
                </c:pt>
                <c:pt idx="904">
                  <c:v>10558.822</c:v>
                </c:pt>
                <c:pt idx="905">
                  <c:v>10587.732</c:v>
                </c:pt>
                <c:pt idx="906">
                  <c:v>10607.332</c:v>
                </c:pt>
                <c:pt idx="907">
                  <c:v>10603.004</c:v>
                </c:pt>
                <c:pt idx="908">
                  <c:v>10622.298</c:v>
                </c:pt>
                <c:pt idx="909">
                  <c:v>10539.198</c:v>
                </c:pt>
                <c:pt idx="910">
                  <c:v>10543.31</c:v>
                </c:pt>
                <c:pt idx="911">
                  <c:v>10507.034</c:v>
                </c:pt>
                <c:pt idx="912">
                  <c:v>10754.966</c:v>
                </c:pt>
                <c:pt idx="913">
                  <c:v>10763.296</c:v>
                </c:pt>
                <c:pt idx="914">
                  <c:v>10850.708</c:v>
                </c:pt>
                <c:pt idx="915">
                  <c:v>10715.792</c:v>
                </c:pt>
                <c:pt idx="916">
                  <c:v>10710.888</c:v>
                </c:pt>
                <c:pt idx="917">
                  <c:v>10690.88</c:v>
                </c:pt>
                <c:pt idx="918">
                  <c:v>10751.534</c:v>
                </c:pt>
                <c:pt idx="919">
                  <c:v>10779.464</c:v>
                </c:pt>
                <c:pt idx="920">
                  <c:v>10781.224</c:v>
                </c:pt>
                <c:pt idx="921">
                  <c:v>10790.526</c:v>
                </c:pt>
                <c:pt idx="922">
                  <c:v>10853.732</c:v>
                </c:pt>
                <c:pt idx="923">
                  <c:v>10845.982</c:v>
                </c:pt>
                <c:pt idx="924">
                  <c:v>10848.428</c:v>
                </c:pt>
                <c:pt idx="925">
                  <c:v>10910.65</c:v>
                </c:pt>
                <c:pt idx="926">
                  <c:v>10917.796</c:v>
                </c:pt>
                <c:pt idx="927">
                  <c:v>10913.084</c:v>
                </c:pt>
                <c:pt idx="928">
                  <c:v>10912.484</c:v>
                </c:pt>
                <c:pt idx="929">
                  <c:v>10916.008</c:v>
                </c:pt>
                <c:pt idx="930">
                  <c:v>10956.772</c:v>
                </c:pt>
                <c:pt idx="931">
                  <c:v>10944.22</c:v>
                </c:pt>
                <c:pt idx="932">
                  <c:v>10954.204</c:v>
                </c:pt>
                <c:pt idx="933">
                  <c:v>10976.936</c:v>
                </c:pt>
                <c:pt idx="934">
                  <c:v>10952.326</c:v>
                </c:pt>
                <c:pt idx="935">
                  <c:v>10949.28</c:v>
                </c:pt>
                <c:pt idx="936">
                  <c:v>10963.878</c:v>
                </c:pt>
                <c:pt idx="937">
                  <c:v>11039.326</c:v>
                </c:pt>
                <c:pt idx="938">
                  <c:v>11171.418</c:v>
                </c:pt>
                <c:pt idx="939">
                  <c:v>11174.064</c:v>
                </c:pt>
                <c:pt idx="940">
                  <c:v>11237.764</c:v>
                </c:pt>
                <c:pt idx="941">
                  <c:v>11235.31</c:v>
                </c:pt>
                <c:pt idx="942">
                  <c:v>11239.128</c:v>
                </c:pt>
                <c:pt idx="943">
                  <c:v>11304.682</c:v>
                </c:pt>
                <c:pt idx="944">
                  <c:v>11309.378</c:v>
                </c:pt>
                <c:pt idx="945">
                  <c:v>11311.91</c:v>
                </c:pt>
                <c:pt idx="946">
                  <c:v>11291.91</c:v>
                </c:pt>
                <c:pt idx="947">
                  <c:v>11294.548</c:v>
                </c:pt>
                <c:pt idx="948">
                  <c:v>11256.748</c:v>
                </c:pt>
                <c:pt idx="949">
                  <c:v>11287.904</c:v>
                </c:pt>
                <c:pt idx="950">
                  <c:v>11335.728</c:v>
                </c:pt>
                <c:pt idx="951">
                  <c:v>11317.68</c:v>
                </c:pt>
                <c:pt idx="952">
                  <c:v>11321.498</c:v>
                </c:pt>
                <c:pt idx="953">
                  <c:v>11328.55</c:v>
                </c:pt>
                <c:pt idx="954">
                  <c:v>11317.468</c:v>
                </c:pt>
                <c:pt idx="955">
                  <c:v>11411.544</c:v>
                </c:pt>
                <c:pt idx="956">
                  <c:v>11427.706</c:v>
                </c:pt>
                <c:pt idx="957">
                  <c:v>11425.632</c:v>
                </c:pt>
                <c:pt idx="958">
                  <c:v>11423.472</c:v>
                </c:pt>
                <c:pt idx="959">
                  <c:v>11450.226</c:v>
                </c:pt>
                <c:pt idx="960">
                  <c:v>11450.512</c:v>
                </c:pt>
                <c:pt idx="961">
                  <c:v>11457.56</c:v>
                </c:pt>
                <c:pt idx="962">
                  <c:v>11450.794</c:v>
                </c:pt>
                <c:pt idx="963">
                  <c:v>11482.836</c:v>
                </c:pt>
                <c:pt idx="964">
                  <c:v>11474.988</c:v>
                </c:pt>
                <c:pt idx="965">
                  <c:v>11478.124</c:v>
                </c:pt>
                <c:pt idx="966">
                  <c:v>11500.762</c:v>
                </c:pt>
                <c:pt idx="967">
                  <c:v>11508.798</c:v>
                </c:pt>
                <c:pt idx="968">
                  <c:v>11516.344</c:v>
                </c:pt>
                <c:pt idx="969">
                  <c:v>11555.544</c:v>
                </c:pt>
                <c:pt idx="970">
                  <c:v>11606.01</c:v>
                </c:pt>
                <c:pt idx="971">
                  <c:v>11495.81</c:v>
                </c:pt>
                <c:pt idx="972">
                  <c:v>11533.442</c:v>
                </c:pt>
                <c:pt idx="973">
                  <c:v>11553.042</c:v>
                </c:pt>
                <c:pt idx="974">
                  <c:v>11523.042</c:v>
                </c:pt>
                <c:pt idx="975">
                  <c:v>11535.778</c:v>
                </c:pt>
                <c:pt idx="976">
                  <c:v>11537.832</c:v>
                </c:pt>
                <c:pt idx="977">
                  <c:v>11554.782</c:v>
                </c:pt>
                <c:pt idx="978">
                  <c:v>11571.344</c:v>
                </c:pt>
                <c:pt idx="979">
                  <c:v>11690.218</c:v>
                </c:pt>
                <c:pt idx="980">
                  <c:v>11664.922</c:v>
                </c:pt>
                <c:pt idx="981">
                  <c:v>11655.702</c:v>
                </c:pt>
                <c:pt idx="982">
                  <c:v>11653.64</c:v>
                </c:pt>
                <c:pt idx="983">
                  <c:v>11646.384</c:v>
                </c:pt>
                <c:pt idx="984">
                  <c:v>11655.302</c:v>
                </c:pt>
                <c:pt idx="985">
                  <c:v>11645.302</c:v>
                </c:pt>
                <c:pt idx="986">
                  <c:v>11656.18</c:v>
                </c:pt>
                <c:pt idx="987">
                  <c:v>11656.764</c:v>
                </c:pt>
                <c:pt idx="988">
                  <c:v>11628.626</c:v>
                </c:pt>
                <c:pt idx="989">
                  <c:v>11621.072</c:v>
                </c:pt>
                <c:pt idx="990">
                  <c:v>11639.202</c:v>
                </c:pt>
                <c:pt idx="991">
                  <c:v>11692.706</c:v>
                </c:pt>
                <c:pt idx="992">
                  <c:v>11682.706</c:v>
                </c:pt>
                <c:pt idx="993">
                  <c:v>11750.412</c:v>
                </c:pt>
                <c:pt idx="994">
                  <c:v>11774.41</c:v>
                </c:pt>
                <c:pt idx="995">
                  <c:v>11778.028</c:v>
                </c:pt>
                <c:pt idx="996">
                  <c:v>11768.028</c:v>
                </c:pt>
                <c:pt idx="997">
                  <c:v>11785.08</c:v>
                </c:pt>
                <c:pt idx="998">
                  <c:v>11794.68</c:v>
                </c:pt>
                <c:pt idx="999">
                  <c:v>11785.66</c:v>
                </c:pt>
                <c:pt idx="1000">
                  <c:v>11793.892</c:v>
                </c:pt>
                <c:pt idx="1001">
                  <c:v>11801.63</c:v>
                </c:pt>
                <c:pt idx="1002">
                  <c:v>11805.256</c:v>
                </c:pt>
                <c:pt idx="1003">
                  <c:v>11815.056</c:v>
                </c:pt>
                <c:pt idx="1004">
                  <c:v>11859.156</c:v>
                </c:pt>
                <c:pt idx="1005">
                  <c:v>11927.654</c:v>
                </c:pt>
                <c:pt idx="1006">
                  <c:v>11932.648</c:v>
                </c:pt>
                <c:pt idx="1007">
                  <c:v>11917.058</c:v>
                </c:pt>
                <c:pt idx="1008">
                  <c:v>11923.714</c:v>
                </c:pt>
                <c:pt idx="1009">
                  <c:v>11921.26</c:v>
                </c:pt>
                <c:pt idx="1010">
                  <c:v>11918.022</c:v>
                </c:pt>
                <c:pt idx="1011">
                  <c:v>11928.312</c:v>
                </c:pt>
                <c:pt idx="1012">
                  <c:v>11929.292</c:v>
                </c:pt>
                <c:pt idx="1013">
                  <c:v>11919.292</c:v>
                </c:pt>
                <c:pt idx="1014">
                  <c:v>11922.326</c:v>
                </c:pt>
                <c:pt idx="1015">
                  <c:v>11915.56</c:v>
                </c:pt>
                <c:pt idx="1016">
                  <c:v>11922.224</c:v>
                </c:pt>
                <c:pt idx="1017">
                  <c:v>11900.064</c:v>
                </c:pt>
                <c:pt idx="1018">
                  <c:v>11892.318</c:v>
                </c:pt>
                <c:pt idx="1019">
                  <c:v>11883.984</c:v>
                </c:pt>
                <c:pt idx="1020">
                  <c:v>11877.12</c:v>
                </c:pt>
                <c:pt idx="1021">
                  <c:v>11905.54</c:v>
                </c:pt>
                <c:pt idx="1022">
                  <c:v>11906.912</c:v>
                </c:pt>
                <c:pt idx="1023">
                  <c:v>11876.912</c:v>
                </c:pt>
                <c:pt idx="1024">
                  <c:v>11786.626</c:v>
                </c:pt>
                <c:pt idx="1025">
                  <c:v>11804.556</c:v>
                </c:pt>
                <c:pt idx="1026">
                  <c:v>11784.556</c:v>
                </c:pt>
                <c:pt idx="1027">
                  <c:v>11801.412</c:v>
                </c:pt>
                <c:pt idx="1028">
                  <c:v>11817.48</c:v>
                </c:pt>
                <c:pt idx="1029">
                  <c:v>11807.48</c:v>
                </c:pt>
                <c:pt idx="1030">
                  <c:v>11810.714</c:v>
                </c:pt>
                <c:pt idx="1031">
                  <c:v>11800.714</c:v>
                </c:pt>
                <c:pt idx="1032">
                  <c:v>11830.4</c:v>
                </c:pt>
                <c:pt idx="1033">
                  <c:v>11832.446</c:v>
                </c:pt>
                <c:pt idx="1034">
                  <c:v>11828.032</c:v>
                </c:pt>
                <c:pt idx="1035">
                  <c:v>11855.766</c:v>
                </c:pt>
                <c:pt idx="1036">
                  <c:v>11860.074</c:v>
                </c:pt>
                <c:pt idx="1037">
                  <c:v>11842.806</c:v>
                </c:pt>
                <c:pt idx="1038">
                  <c:v>11853.68</c:v>
                </c:pt>
                <c:pt idx="1039">
                  <c:v>11843.578</c:v>
                </c:pt>
                <c:pt idx="1040">
                  <c:v>11875.326</c:v>
                </c:pt>
                <c:pt idx="1041">
                  <c:v>11884.244</c:v>
                </c:pt>
                <c:pt idx="1042">
                  <c:v>11893.26</c:v>
                </c:pt>
                <c:pt idx="1043">
                  <c:v>11897.768</c:v>
                </c:pt>
                <c:pt idx="1044">
                  <c:v>11872.668</c:v>
                </c:pt>
                <c:pt idx="1045">
                  <c:v>11875.216</c:v>
                </c:pt>
                <c:pt idx="1046">
                  <c:v>11879.528</c:v>
                </c:pt>
                <c:pt idx="1047">
                  <c:v>11885.11</c:v>
                </c:pt>
                <c:pt idx="1048">
                  <c:v>11915.776</c:v>
                </c:pt>
                <c:pt idx="1049">
                  <c:v>11917.932</c:v>
                </c:pt>
                <c:pt idx="1050">
                  <c:v>12216.134</c:v>
                </c:pt>
                <c:pt idx="1051">
                  <c:v>12238.67</c:v>
                </c:pt>
                <c:pt idx="1052">
                  <c:v>12265.91</c:v>
                </c:pt>
                <c:pt idx="1053">
                  <c:v>12324.408</c:v>
                </c:pt>
                <c:pt idx="1054">
                  <c:v>12346.65</c:v>
                </c:pt>
                <c:pt idx="1055">
                  <c:v>12333.412</c:v>
                </c:pt>
                <c:pt idx="1056">
                  <c:v>12306.352</c:v>
                </c:pt>
                <c:pt idx="1057">
                  <c:v>12296.152</c:v>
                </c:pt>
                <c:pt idx="1058">
                  <c:v>12273.012</c:v>
                </c:pt>
                <c:pt idx="1059">
                  <c:v>12272.224</c:v>
                </c:pt>
                <c:pt idx="1060">
                  <c:v>12275.36</c:v>
                </c:pt>
                <c:pt idx="1061">
                  <c:v>12270.252</c:v>
                </c:pt>
                <c:pt idx="1062">
                  <c:v>12260.252</c:v>
                </c:pt>
                <c:pt idx="1063">
                  <c:v>12278.48</c:v>
                </c:pt>
                <c:pt idx="1064">
                  <c:v>12314.642</c:v>
                </c:pt>
                <c:pt idx="1065">
                  <c:v>12284.642</c:v>
                </c:pt>
                <c:pt idx="1066">
                  <c:v>12261.83</c:v>
                </c:pt>
                <c:pt idx="1067">
                  <c:v>12253.982</c:v>
                </c:pt>
                <c:pt idx="1068">
                  <c:v>12233.982</c:v>
                </c:pt>
                <c:pt idx="1069">
                  <c:v>12245.742</c:v>
                </c:pt>
                <c:pt idx="1070">
                  <c:v>12237.31</c:v>
                </c:pt>
                <c:pt idx="1071">
                  <c:v>12209.658</c:v>
                </c:pt>
                <c:pt idx="1072">
                  <c:v>12209.458</c:v>
                </c:pt>
                <c:pt idx="1073">
                  <c:v>12220.234</c:v>
                </c:pt>
                <c:pt idx="1074">
                  <c:v>12221.994</c:v>
                </c:pt>
                <c:pt idx="1075">
                  <c:v>12215.62</c:v>
                </c:pt>
                <c:pt idx="1076">
                  <c:v>12230.712</c:v>
                </c:pt>
                <c:pt idx="1077">
                  <c:v>12292.256</c:v>
                </c:pt>
                <c:pt idx="1078">
                  <c:v>12288.528</c:v>
                </c:pt>
                <c:pt idx="1079">
                  <c:v>12285.286</c:v>
                </c:pt>
                <c:pt idx="1080">
                  <c:v>12304.102</c:v>
                </c:pt>
                <c:pt idx="1081">
                  <c:v>12385.928</c:v>
                </c:pt>
                <c:pt idx="1082">
                  <c:v>12406.9</c:v>
                </c:pt>
                <c:pt idx="1083">
                  <c:v>12403.466</c:v>
                </c:pt>
                <c:pt idx="1084">
                  <c:v>12446.488</c:v>
                </c:pt>
                <c:pt idx="1085">
                  <c:v>12456.288</c:v>
                </c:pt>
                <c:pt idx="1086">
                  <c:v>12473.144</c:v>
                </c:pt>
                <c:pt idx="1087">
                  <c:v>12482.446</c:v>
                </c:pt>
                <c:pt idx="1088">
                  <c:v>12467.052</c:v>
                </c:pt>
                <c:pt idx="1089">
                  <c:v>12496.252</c:v>
                </c:pt>
                <c:pt idx="1090">
                  <c:v>12501.25</c:v>
                </c:pt>
                <c:pt idx="1091">
                  <c:v>12515.852</c:v>
                </c:pt>
                <c:pt idx="1092">
                  <c:v>12511.928</c:v>
                </c:pt>
                <c:pt idx="1093">
                  <c:v>12506.534</c:v>
                </c:pt>
                <c:pt idx="1094">
                  <c:v>12506.334</c:v>
                </c:pt>
                <c:pt idx="1095">
                  <c:v>12518.286</c:v>
                </c:pt>
                <c:pt idx="1096">
                  <c:v>12509.952</c:v>
                </c:pt>
                <c:pt idx="1097">
                  <c:v>12536.02</c:v>
                </c:pt>
                <c:pt idx="1098">
                  <c:v>12526.02</c:v>
                </c:pt>
                <c:pt idx="1099">
                  <c:v>12525.82</c:v>
                </c:pt>
                <c:pt idx="1100">
                  <c:v>12544.048</c:v>
                </c:pt>
                <c:pt idx="1101">
                  <c:v>12554.534</c:v>
                </c:pt>
                <c:pt idx="1102">
                  <c:v>12534.534</c:v>
                </c:pt>
                <c:pt idx="1103">
                  <c:v>12524.73</c:v>
                </c:pt>
                <c:pt idx="1104">
                  <c:v>12519.434</c:v>
                </c:pt>
                <c:pt idx="1105">
                  <c:v>12515.506</c:v>
                </c:pt>
                <c:pt idx="1106">
                  <c:v>12485.506</c:v>
                </c:pt>
                <c:pt idx="1107">
                  <c:v>12506.768</c:v>
                </c:pt>
                <c:pt idx="1108">
                  <c:v>12498.336</c:v>
                </c:pt>
                <c:pt idx="1109">
                  <c:v>12500.394</c:v>
                </c:pt>
                <c:pt idx="1110">
                  <c:v>12520.288</c:v>
                </c:pt>
                <c:pt idx="1111">
                  <c:v>12510.288</c:v>
                </c:pt>
                <c:pt idx="1112">
                  <c:v>12500.288</c:v>
                </c:pt>
                <c:pt idx="1113">
                  <c:v>12517.434</c:v>
                </c:pt>
                <c:pt idx="1114">
                  <c:v>12507.434</c:v>
                </c:pt>
                <c:pt idx="1115">
                  <c:v>12533.992</c:v>
                </c:pt>
                <c:pt idx="1116">
                  <c:v>12542.71</c:v>
                </c:pt>
                <c:pt idx="1117">
                  <c:v>12482.65</c:v>
                </c:pt>
                <c:pt idx="1118">
                  <c:v>12492.45</c:v>
                </c:pt>
                <c:pt idx="1119">
                  <c:v>12713.13</c:v>
                </c:pt>
                <c:pt idx="1120">
                  <c:v>12721.46</c:v>
                </c:pt>
                <c:pt idx="1121">
                  <c:v>12701.46</c:v>
                </c:pt>
                <c:pt idx="1122">
                  <c:v>12691.46</c:v>
                </c:pt>
                <c:pt idx="1123">
                  <c:v>12765.058</c:v>
                </c:pt>
                <c:pt idx="1124">
                  <c:v>12745.058</c:v>
                </c:pt>
                <c:pt idx="1125">
                  <c:v>12754.658</c:v>
                </c:pt>
                <c:pt idx="1126">
                  <c:v>12754.458</c:v>
                </c:pt>
                <c:pt idx="1127">
                  <c:v>12758.766</c:v>
                </c:pt>
                <c:pt idx="1128">
                  <c:v>12800.412</c:v>
                </c:pt>
                <c:pt idx="1129">
                  <c:v>12792.164</c:v>
                </c:pt>
                <c:pt idx="1130">
                  <c:v>12819.4</c:v>
                </c:pt>
                <c:pt idx="1131">
                  <c:v>12865.95</c:v>
                </c:pt>
                <c:pt idx="1132">
                  <c:v>12725.95</c:v>
                </c:pt>
                <c:pt idx="1133">
                  <c:v>12731.046</c:v>
                </c:pt>
                <c:pt idx="1134">
                  <c:v>12721.046</c:v>
                </c:pt>
                <c:pt idx="1135">
                  <c:v>12741.528</c:v>
                </c:pt>
                <c:pt idx="1136">
                  <c:v>12680.728</c:v>
                </c:pt>
                <c:pt idx="1137">
                  <c:v>12765.2</c:v>
                </c:pt>
                <c:pt idx="1138">
                  <c:v>12736.176</c:v>
                </c:pt>
                <c:pt idx="1139">
                  <c:v>12745.976</c:v>
                </c:pt>
                <c:pt idx="1140">
                  <c:v>12773.902</c:v>
                </c:pt>
                <c:pt idx="1141">
                  <c:v>12819.668</c:v>
                </c:pt>
                <c:pt idx="1142">
                  <c:v>12822.894</c:v>
                </c:pt>
                <c:pt idx="1143">
                  <c:v>12870.714</c:v>
                </c:pt>
                <c:pt idx="1144">
                  <c:v>12820.714</c:v>
                </c:pt>
                <c:pt idx="1145">
                  <c:v>12840.31</c:v>
                </c:pt>
                <c:pt idx="1146">
                  <c:v>12844.23</c:v>
                </c:pt>
                <c:pt idx="1147">
                  <c:v>12877.746</c:v>
                </c:pt>
                <c:pt idx="1148">
                  <c:v>12867.746</c:v>
                </c:pt>
                <c:pt idx="1149">
                  <c:v>12858.616</c:v>
                </c:pt>
                <c:pt idx="1150">
                  <c:v>12746.97</c:v>
                </c:pt>
                <c:pt idx="1151">
                  <c:v>12739.028</c:v>
                </c:pt>
                <c:pt idx="1152">
                  <c:v>12762.344</c:v>
                </c:pt>
                <c:pt idx="1153">
                  <c:v>12787.824</c:v>
                </c:pt>
                <c:pt idx="1154">
                  <c:v>12781.45</c:v>
                </c:pt>
                <c:pt idx="1155">
                  <c:v>12794.284</c:v>
                </c:pt>
                <c:pt idx="1156">
                  <c:v>12793.884</c:v>
                </c:pt>
                <c:pt idx="1157">
                  <c:v>12871.496</c:v>
                </c:pt>
                <c:pt idx="1158">
                  <c:v>12913.342</c:v>
                </c:pt>
                <c:pt idx="1159">
                  <c:v>12922.742</c:v>
                </c:pt>
                <c:pt idx="1160">
                  <c:v>12983.502</c:v>
                </c:pt>
                <c:pt idx="1161">
                  <c:v>12963.502</c:v>
                </c:pt>
                <c:pt idx="1162">
                  <c:v>12971.338</c:v>
                </c:pt>
                <c:pt idx="1163">
                  <c:v>12961.338</c:v>
                </c:pt>
                <c:pt idx="1164">
                  <c:v>13049.628</c:v>
                </c:pt>
                <c:pt idx="1165">
                  <c:v>13063.054</c:v>
                </c:pt>
                <c:pt idx="1166">
                  <c:v>13056.19</c:v>
                </c:pt>
                <c:pt idx="1167">
                  <c:v>13036.19</c:v>
                </c:pt>
                <c:pt idx="1168">
                  <c:v>13060.784</c:v>
                </c:pt>
                <c:pt idx="1169">
                  <c:v>13063.136</c:v>
                </c:pt>
                <c:pt idx="1170">
                  <c:v>13053.136</c:v>
                </c:pt>
                <c:pt idx="1171">
                  <c:v>13033.524</c:v>
                </c:pt>
                <c:pt idx="1172">
                  <c:v>13029.988</c:v>
                </c:pt>
                <c:pt idx="1173">
                  <c:v>13396.5</c:v>
                </c:pt>
                <c:pt idx="1174">
                  <c:v>13391.204</c:v>
                </c:pt>
                <c:pt idx="1175">
                  <c:v>13381.204</c:v>
                </c:pt>
                <c:pt idx="1176">
                  <c:v>13380.808</c:v>
                </c:pt>
                <c:pt idx="1177">
                  <c:v>13387.762</c:v>
                </c:pt>
                <c:pt idx="1178">
                  <c:v>13412.156</c:v>
                </c:pt>
                <c:pt idx="1179">
                  <c:v>13410.878</c:v>
                </c:pt>
                <c:pt idx="1180">
                  <c:v>13390.878</c:v>
                </c:pt>
                <c:pt idx="1181">
                  <c:v>13390.478</c:v>
                </c:pt>
                <c:pt idx="1182">
                  <c:v>13396.158</c:v>
                </c:pt>
                <c:pt idx="1183">
                  <c:v>13428.294</c:v>
                </c:pt>
                <c:pt idx="1184">
                  <c:v>13444.46</c:v>
                </c:pt>
                <c:pt idx="1185">
                  <c:v>13378.968</c:v>
                </c:pt>
                <c:pt idx="1186">
                  <c:v>13406.408</c:v>
                </c:pt>
                <c:pt idx="1187">
                  <c:v>13378.368</c:v>
                </c:pt>
                <c:pt idx="1188">
                  <c:v>13477.144</c:v>
                </c:pt>
                <c:pt idx="1189">
                  <c:v>13521.734</c:v>
                </c:pt>
                <c:pt idx="1190">
                  <c:v>13523.988</c:v>
                </c:pt>
                <c:pt idx="1191">
                  <c:v>13513.988</c:v>
                </c:pt>
                <c:pt idx="1192">
                  <c:v>13521.142</c:v>
                </c:pt>
                <c:pt idx="1193">
                  <c:v>13511.142</c:v>
                </c:pt>
                <c:pt idx="1194">
                  <c:v>13507.406</c:v>
                </c:pt>
                <c:pt idx="1195">
                  <c:v>13523.376</c:v>
                </c:pt>
                <c:pt idx="1196">
                  <c:v>13548.946</c:v>
                </c:pt>
                <c:pt idx="1197">
                  <c:v>13556.586</c:v>
                </c:pt>
                <c:pt idx="1198">
                  <c:v>13546.586</c:v>
                </c:pt>
                <c:pt idx="1199">
                  <c:v>13542.27</c:v>
                </c:pt>
                <c:pt idx="1200">
                  <c:v>13549.718</c:v>
                </c:pt>
                <c:pt idx="1201">
                  <c:v>13630.462</c:v>
                </c:pt>
                <c:pt idx="1202">
                  <c:v>13640.36</c:v>
                </c:pt>
                <c:pt idx="1203">
                  <c:v>13640.16</c:v>
                </c:pt>
                <c:pt idx="1204">
                  <c:v>13642.512</c:v>
                </c:pt>
                <c:pt idx="1205">
                  <c:v>13672.782</c:v>
                </c:pt>
                <c:pt idx="1206">
                  <c:v>13685.032</c:v>
                </c:pt>
                <c:pt idx="1207">
                  <c:v>13734.13</c:v>
                </c:pt>
                <c:pt idx="1208">
                  <c:v>13748.536</c:v>
                </c:pt>
                <c:pt idx="1209">
                  <c:v>13745.784</c:v>
                </c:pt>
                <c:pt idx="1210">
                  <c:v>13711.758</c:v>
                </c:pt>
                <c:pt idx="1211">
                  <c:v>13717.05</c:v>
                </c:pt>
                <c:pt idx="1212">
                  <c:v>13726.85</c:v>
                </c:pt>
                <c:pt idx="1213">
                  <c:v>13696.85</c:v>
                </c:pt>
                <c:pt idx="1214">
                  <c:v>13719.586</c:v>
                </c:pt>
                <c:pt idx="1215">
                  <c:v>13991.728</c:v>
                </c:pt>
                <c:pt idx="1216">
                  <c:v>13979.078</c:v>
                </c:pt>
                <c:pt idx="1217">
                  <c:v>13913.484</c:v>
                </c:pt>
                <c:pt idx="1218">
                  <c:v>13939.846</c:v>
                </c:pt>
                <c:pt idx="1219">
                  <c:v>13972.186</c:v>
                </c:pt>
                <c:pt idx="1220">
                  <c:v>13987.764</c:v>
                </c:pt>
                <c:pt idx="1221">
                  <c:v>14036.564</c:v>
                </c:pt>
                <c:pt idx="1222">
                  <c:v>14095.258</c:v>
                </c:pt>
                <c:pt idx="1223">
                  <c:v>14076.924</c:v>
                </c:pt>
                <c:pt idx="1224">
                  <c:v>14114.062</c:v>
                </c:pt>
                <c:pt idx="1225">
                  <c:v>14161.984</c:v>
                </c:pt>
                <c:pt idx="1226">
                  <c:v>14163.446</c:v>
                </c:pt>
                <c:pt idx="1227">
                  <c:v>14155.896</c:v>
                </c:pt>
                <c:pt idx="1228">
                  <c:v>14135.896</c:v>
                </c:pt>
                <c:pt idx="1229">
                  <c:v>14162.744</c:v>
                </c:pt>
                <c:pt idx="1230">
                  <c:v>14230.752</c:v>
                </c:pt>
                <c:pt idx="1231">
                  <c:v>14251.92</c:v>
                </c:pt>
                <c:pt idx="1232">
                  <c:v>14246.918</c:v>
                </c:pt>
                <c:pt idx="1233">
                  <c:v>14286.506</c:v>
                </c:pt>
                <c:pt idx="1234">
                  <c:v>14296.106</c:v>
                </c:pt>
                <c:pt idx="1235">
                  <c:v>14297.176</c:v>
                </c:pt>
                <c:pt idx="1236">
                  <c:v>14247.684</c:v>
                </c:pt>
                <c:pt idx="1237">
                  <c:v>14263.07</c:v>
                </c:pt>
                <c:pt idx="1238">
                  <c:v>14284.626</c:v>
                </c:pt>
                <c:pt idx="1239">
                  <c:v>14301.96</c:v>
                </c:pt>
                <c:pt idx="1240">
                  <c:v>14312.638</c:v>
                </c:pt>
                <c:pt idx="1241">
                  <c:v>14390.352</c:v>
                </c:pt>
                <c:pt idx="1242">
                  <c:v>14395.938</c:v>
                </c:pt>
                <c:pt idx="1243">
                  <c:v>14364.856</c:v>
                </c:pt>
                <c:pt idx="1244">
                  <c:v>14402.092</c:v>
                </c:pt>
                <c:pt idx="1245">
                  <c:v>14414.44</c:v>
                </c:pt>
                <c:pt idx="1246">
                  <c:v>14432.374</c:v>
                </c:pt>
                <c:pt idx="1247">
                  <c:v>14424.236</c:v>
                </c:pt>
                <c:pt idx="1248">
                  <c:v>14476.454</c:v>
                </c:pt>
                <c:pt idx="1249">
                  <c:v>14476.646</c:v>
                </c:pt>
                <c:pt idx="1250">
                  <c:v>14513.686</c:v>
                </c:pt>
                <c:pt idx="1251">
                  <c:v>14510.056</c:v>
                </c:pt>
                <c:pt idx="1252">
                  <c:v>14520.142</c:v>
                </c:pt>
                <c:pt idx="1253">
                  <c:v>14534.254</c:v>
                </c:pt>
                <c:pt idx="1254">
                  <c:v>14599.028</c:v>
                </c:pt>
                <c:pt idx="1255">
                  <c:v>14606.868</c:v>
                </c:pt>
                <c:pt idx="1256">
                  <c:v>14655.672</c:v>
                </c:pt>
                <c:pt idx="1257">
                  <c:v>14640.372</c:v>
                </c:pt>
                <c:pt idx="1258">
                  <c:v>14651.054</c:v>
                </c:pt>
                <c:pt idx="1259">
                  <c:v>14667.714</c:v>
                </c:pt>
                <c:pt idx="1260">
                  <c:v>14659.674</c:v>
                </c:pt>
                <c:pt idx="1261">
                  <c:v>14644.574</c:v>
                </c:pt>
                <c:pt idx="1262">
                  <c:v>14648.294</c:v>
                </c:pt>
                <c:pt idx="1263">
                  <c:v>14628.384</c:v>
                </c:pt>
                <c:pt idx="1264">
                  <c:v>14672.68</c:v>
                </c:pt>
                <c:pt idx="1265">
                  <c:v>14616.68</c:v>
                </c:pt>
                <c:pt idx="1266">
                  <c:v>14614.52</c:v>
                </c:pt>
                <c:pt idx="1267">
                  <c:v>14790.92</c:v>
                </c:pt>
                <c:pt idx="1268">
                  <c:v>14792.194</c:v>
                </c:pt>
                <c:pt idx="1269">
                  <c:v>14825.02</c:v>
                </c:pt>
                <c:pt idx="1270">
                  <c:v>14826.196</c:v>
                </c:pt>
                <c:pt idx="1271">
                  <c:v>14797.43</c:v>
                </c:pt>
                <c:pt idx="1272">
                  <c:v>14787.43</c:v>
                </c:pt>
                <c:pt idx="1273">
                  <c:v>14794.482</c:v>
                </c:pt>
                <c:pt idx="1274">
                  <c:v>14817.904</c:v>
                </c:pt>
                <c:pt idx="1275">
                  <c:v>14809.57</c:v>
                </c:pt>
                <c:pt idx="1276">
                  <c:v>14754.136</c:v>
                </c:pt>
                <c:pt idx="1277">
                  <c:v>14755.606</c:v>
                </c:pt>
                <c:pt idx="1278">
                  <c:v>14756.782</c:v>
                </c:pt>
                <c:pt idx="1279">
                  <c:v>14757.468</c:v>
                </c:pt>
                <c:pt idx="1280">
                  <c:v>14759.036</c:v>
                </c:pt>
                <c:pt idx="1281">
                  <c:v>14727.212</c:v>
                </c:pt>
                <c:pt idx="1282">
                  <c:v>14685.952</c:v>
                </c:pt>
                <c:pt idx="1283">
                  <c:v>14674.082</c:v>
                </c:pt>
                <c:pt idx="1284">
                  <c:v>14660.452</c:v>
                </c:pt>
                <c:pt idx="1285">
                  <c:v>14668.488</c:v>
                </c:pt>
                <c:pt idx="1286">
                  <c:v>14665.736</c:v>
                </c:pt>
                <c:pt idx="1287">
                  <c:v>14672.988</c:v>
                </c:pt>
                <c:pt idx="1288">
                  <c:v>14683.768</c:v>
                </c:pt>
                <c:pt idx="1289">
                  <c:v>14673.768</c:v>
                </c:pt>
                <c:pt idx="1290">
                  <c:v>14672.384</c:v>
                </c:pt>
                <c:pt idx="1291">
                  <c:v>14674.148</c:v>
                </c:pt>
                <c:pt idx="1292">
                  <c:v>14682.964</c:v>
                </c:pt>
                <c:pt idx="1293">
                  <c:v>14697.566</c:v>
                </c:pt>
                <c:pt idx="1294">
                  <c:v>14689.326</c:v>
                </c:pt>
                <c:pt idx="1295">
                  <c:v>14664.206</c:v>
                </c:pt>
                <c:pt idx="1296">
                  <c:v>14669.694</c:v>
                </c:pt>
                <c:pt idx="1297">
                  <c:v>14673.806</c:v>
                </c:pt>
                <c:pt idx="1298">
                  <c:v>14693.406</c:v>
                </c:pt>
                <c:pt idx="1299">
                  <c:v>14683.406</c:v>
                </c:pt>
                <c:pt idx="1300">
                  <c:v>14663.406</c:v>
                </c:pt>
                <c:pt idx="1301">
                  <c:v>14699.862</c:v>
                </c:pt>
                <c:pt idx="1302">
                  <c:v>14703.096</c:v>
                </c:pt>
                <c:pt idx="1303">
                  <c:v>14706.428</c:v>
                </c:pt>
                <c:pt idx="1304">
                  <c:v>14696.914</c:v>
                </c:pt>
                <c:pt idx="1305">
                  <c:v>14703.48</c:v>
                </c:pt>
                <c:pt idx="1306">
                  <c:v>14695.632</c:v>
                </c:pt>
                <c:pt idx="1307">
                  <c:v>14697.298</c:v>
                </c:pt>
                <c:pt idx="1308">
                  <c:v>14692.786</c:v>
                </c:pt>
                <c:pt idx="1309">
                  <c:v>14682.786</c:v>
                </c:pt>
                <c:pt idx="1310">
                  <c:v>14684.942</c:v>
                </c:pt>
                <c:pt idx="1311">
                  <c:v>14687.882</c:v>
                </c:pt>
                <c:pt idx="1312">
                  <c:v>14677.882</c:v>
                </c:pt>
                <c:pt idx="1313">
                  <c:v>14680.814</c:v>
                </c:pt>
                <c:pt idx="1314">
                  <c:v>14681.496</c:v>
                </c:pt>
                <c:pt idx="1315">
                  <c:v>14689.238</c:v>
                </c:pt>
                <c:pt idx="1316">
                  <c:v>14669.038</c:v>
                </c:pt>
                <c:pt idx="1317">
                  <c:v>14675.702</c:v>
                </c:pt>
                <c:pt idx="1318">
                  <c:v>14699.414</c:v>
                </c:pt>
                <c:pt idx="1319">
                  <c:v>14694.314</c:v>
                </c:pt>
                <c:pt idx="1320">
                  <c:v>14703.914</c:v>
                </c:pt>
                <c:pt idx="1321">
                  <c:v>14731.06</c:v>
                </c:pt>
                <c:pt idx="1322">
                  <c:v>14733.212</c:v>
                </c:pt>
                <c:pt idx="1323">
                  <c:v>14724.682</c:v>
                </c:pt>
                <c:pt idx="1324">
                  <c:v>14737.03</c:v>
                </c:pt>
                <c:pt idx="1325">
                  <c:v>14733.106</c:v>
                </c:pt>
                <c:pt idx="1326">
                  <c:v>14713.098</c:v>
                </c:pt>
                <c:pt idx="1327">
                  <c:v>14715.45</c:v>
                </c:pt>
                <c:pt idx="1328">
                  <c:v>14755.72</c:v>
                </c:pt>
                <c:pt idx="1329">
                  <c:v>14770.122</c:v>
                </c:pt>
                <c:pt idx="1330">
                  <c:v>14764.336</c:v>
                </c:pt>
                <c:pt idx="1331">
                  <c:v>14807.252</c:v>
                </c:pt>
                <c:pt idx="1332">
                  <c:v>14797.938</c:v>
                </c:pt>
                <c:pt idx="1333">
                  <c:v>14829.78</c:v>
                </c:pt>
                <c:pt idx="1334">
                  <c:v>14831.838</c:v>
                </c:pt>
                <c:pt idx="1335">
                  <c:v>14808.396</c:v>
                </c:pt>
                <c:pt idx="1336">
                  <c:v>14789.18</c:v>
                </c:pt>
                <c:pt idx="1337">
                  <c:v>14802.504</c:v>
                </c:pt>
                <c:pt idx="1338">
                  <c:v>14794.468</c:v>
                </c:pt>
                <c:pt idx="1339">
                  <c:v>14796.624</c:v>
                </c:pt>
                <c:pt idx="1340">
                  <c:v>14776.624</c:v>
                </c:pt>
                <c:pt idx="1341">
                  <c:v>14771.218</c:v>
                </c:pt>
                <c:pt idx="1342">
                  <c:v>14781.018</c:v>
                </c:pt>
                <c:pt idx="1343">
                  <c:v>14782.096</c:v>
                </c:pt>
                <c:pt idx="1344">
                  <c:v>14772.778</c:v>
                </c:pt>
                <c:pt idx="1345">
                  <c:v>14788.36</c:v>
                </c:pt>
                <c:pt idx="1346">
                  <c:v>14795.71</c:v>
                </c:pt>
                <c:pt idx="1347">
                  <c:v>14799.924</c:v>
                </c:pt>
                <c:pt idx="1348">
                  <c:v>14783.06</c:v>
                </c:pt>
                <c:pt idx="1349">
                  <c:v>14756.486</c:v>
                </c:pt>
                <c:pt idx="1350">
                  <c:v>14752.264</c:v>
                </c:pt>
                <c:pt idx="1351">
                  <c:v>14745.106</c:v>
                </c:pt>
                <c:pt idx="1352">
                  <c:v>14760.092</c:v>
                </c:pt>
                <c:pt idx="1353">
                  <c:v>14774.886</c:v>
                </c:pt>
                <c:pt idx="1354">
                  <c:v>14776.65</c:v>
                </c:pt>
                <c:pt idx="1355">
                  <c:v>14771.252</c:v>
                </c:pt>
                <c:pt idx="1356">
                  <c:v>14765.074</c:v>
                </c:pt>
                <c:pt idx="1357">
                  <c:v>14781.534</c:v>
                </c:pt>
                <c:pt idx="1358">
                  <c:v>14773.2</c:v>
                </c:pt>
                <c:pt idx="1359">
                  <c:v>14765.654</c:v>
                </c:pt>
                <c:pt idx="1360">
                  <c:v>15930.448</c:v>
                </c:pt>
                <c:pt idx="1361">
                  <c:v>15950.44</c:v>
                </c:pt>
                <c:pt idx="1362">
                  <c:v>15930.44</c:v>
                </c:pt>
                <c:pt idx="1363">
                  <c:v>15935.634</c:v>
                </c:pt>
                <c:pt idx="1364">
                  <c:v>15925.634</c:v>
                </c:pt>
                <c:pt idx="1365">
                  <c:v>15916.708</c:v>
                </c:pt>
                <c:pt idx="1366">
                  <c:v>16022.34</c:v>
                </c:pt>
                <c:pt idx="1367">
                  <c:v>16006.158</c:v>
                </c:pt>
                <c:pt idx="1368">
                  <c:v>15997.322</c:v>
                </c:pt>
                <c:pt idx="1369">
                  <c:v>15937.222</c:v>
                </c:pt>
                <c:pt idx="1370">
                  <c:v>15929.28</c:v>
                </c:pt>
                <c:pt idx="1371">
                  <c:v>16016.104</c:v>
                </c:pt>
                <c:pt idx="1372">
                  <c:v>16025.904</c:v>
                </c:pt>
                <c:pt idx="1373">
                  <c:v>16015.904</c:v>
                </c:pt>
                <c:pt idx="1374">
                  <c:v>16019.334</c:v>
                </c:pt>
                <c:pt idx="1375">
                  <c:v>16005.206</c:v>
                </c:pt>
                <c:pt idx="1376">
                  <c:v>16011.564</c:v>
                </c:pt>
                <c:pt idx="1377">
                  <c:v>16023.03</c:v>
                </c:pt>
                <c:pt idx="1378">
                  <c:v>16027.636</c:v>
                </c:pt>
                <c:pt idx="1379">
                  <c:v>16017.636</c:v>
                </c:pt>
                <c:pt idx="1380">
                  <c:v>16029.686</c:v>
                </c:pt>
                <c:pt idx="1381">
                  <c:v>16033.504</c:v>
                </c:pt>
                <c:pt idx="1382">
                  <c:v>15972.836</c:v>
                </c:pt>
                <c:pt idx="1383">
                  <c:v>15962.836</c:v>
                </c:pt>
                <c:pt idx="1384">
                  <c:v>15944.012</c:v>
                </c:pt>
                <c:pt idx="1385">
                  <c:v>15957.516</c:v>
                </c:pt>
                <c:pt idx="1386">
                  <c:v>16011.706</c:v>
                </c:pt>
                <c:pt idx="1387">
                  <c:v>16065.504</c:v>
                </c:pt>
                <c:pt idx="1388">
                  <c:v>16035.504</c:v>
                </c:pt>
                <c:pt idx="1389">
                  <c:v>15995.504</c:v>
                </c:pt>
                <c:pt idx="1390">
                  <c:v>15997.84</c:v>
                </c:pt>
                <c:pt idx="1391">
                  <c:v>15977.84</c:v>
                </c:pt>
                <c:pt idx="1392">
                  <c:v>15967.84</c:v>
                </c:pt>
                <c:pt idx="1393">
                  <c:v>15957.84</c:v>
                </c:pt>
                <c:pt idx="1394">
                  <c:v>15947.84</c:v>
                </c:pt>
                <c:pt idx="1395">
                  <c:v>15937.84</c:v>
                </c:pt>
                <c:pt idx="1396">
                  <c:v>15947.44</c:v>
                </c:pt>
                <c:pt idx="1397">
                  <c:v>15941.85</c:v>
                </c:pt>
                <c:pt idx="1398">
                  <c:v>15925.864</c:v>
                </c:pt>
                <c:pt idx="1399">
                  <c:v>16055.514</c:v>
                </c:pt>
                <c:pt idx="1400">
                  <c:v>16056.294</c:v>
                </c:pt>
                <c:pt idx="1401">
                  <c:v>16039.434</c:v>
                </c:pt>
                <c:pt idx="1402">
                  <c:v>16039.034</c:v>
                </c:pt>
                <c:pt idx="1403">
                  <c:v>16031.68</c:v>
                </c:pt>
                <c:pt idx="1404">
                  <c:v>16027.654</c:v>
                </c:pt>
                <c:pt idx="1405">
                  <c:v>16007.654</c:v>
                </c:pt>
                <c:pt idx="1406">
                  <c:v>16030.684</c:v>
                </c:pt>
                <c:pt idx="1407">
                  <c:v>16024.412</c:v>
                </c:pt>
                <c:pt idx="1408">
                  <c:v>16020.194</c:v>
                </c:pt>
                <c:pt idx="1409">
                  <c:v>16010.194</c:v>
                </c:pt>
                <c:pt idx="1410">
                  <c:v>15960.194</c:v>
                </c:pt>
                <c:pt idx="1411">
                  <c:v>15949.218</c:v>
                </c:pt>
                <c:pt idx="1412">
                  <c:v>15960.39</c:v>
                </c:pt>
                <c:pt idx="1413">
                  <c:v>15837.89</c:v>
                </c:pt>
                <c:pt idx="1414">
                  <c:v>15837.69</c:v>
                </c:pt>
                <c:pt idx="1415">
                  <c:v>15838.474</c:v>
                </c:pt>
                <c:pt idx="1416">
                  <c:v>15839.258</c:v>
                </c:pt>
                <c:pt idx="1417">
                  <c:v>15848.176</c:v>
                </c:pt>
                <c:pt idx="1418">
                  <c:v>15828.376</c:v>
                </c:pt>
                <c:pt idx="1419">
                  <c:v>15823.57</c:v>
                </c:pt>
                <c:pt idx="1420">
                  <c:v>15804.844</c:v>
                </c:pt>
                <c:pt idx="1421">
                  <c:v>15814.836</c:v>
                </c:pt>
                <c:pt idx="1422">
                  <c:v>15823.166</c:v>
                </c:pt>
                <c:pt idx="1423">
                  <c:v>15803.166</c:v>
                </c:pt>
                <c:pt idx="1424">
                  <c:v>15832.566</c:v>
                </c:pt>
                <c:pt idx="1425">
                  <c:v>15845.106</c:v>
                </c:pt>
                <c:pt idx="1426">
                  <c:v>15808.83</c:v>
                </c:pt>
                <c:pt idx="1427">
                  <c:v>15839.496</c:v>
                </c:pt>
                <c:pt idx="1428">
                  <c:v>15725.884</c:v>
                </c:pt>
                <c:pt idx="1429">
                  <c:v>15715.884</c:v>
                </c:pt>
                <c:pt idx="1430">
                  <c:v>15722.94</c:v>
                </c:pt>
                <c:pt idx="1431">
                  <c:v>15714.12</c:v>
                </c:pt>
                <c:pt idx="1432">
                  <c:v>15727.444</c:v>
                </c:pt>
                <c:pt idx="1433">
                  <c:v>15716.852</c:v>
                </c:pt>
                <c:pt idx="1434">
                  <c:v>15724.292</c:v>
                </c:pt>
                <c:pt idx="1435">
                  <c:v>15737.228</c:v>
                </c:pt>
                <c:pt idx="1436">
                  <c:v>15727.428</c:v>
                </c:pt>
                <c:pt idx="1437">
                  <c:v>15737.228</c:v>
                </c:pt>
                <c:pt idx="1438">
                  <c:v>15727.028</c:v>
                </c:pt>
                <c:pt idx="1439">
                  <c:v>15741.826</c:v>
                </c:pt>
                <c:pt idx="1440">
                  <c:v>15786.906</c:v>
                </c:pt>
                <c:pt idx="1441">
                  <c:v>15786.906</c:v>
                </c:pt>
                <c:pt idx="1442">
                  <c:v>15776.706</c:v>
                </c:pt>
                <c:pt idx="1443">
                  <c:v>15786.894</c:v>
                </c:pt>
                <c:pt idx="1444">
                  <c:v>15852.84</c:v>
                </c:pt>
                <c:pt idx="1445">
                  <c:v>15862.64</c:v>
                </c:pt>
                <c:pt idx="1446">
                  <c:v>15852.64</c:v>
                </c:pt>
                <c:pt idx="1447">
                  <c:v>15886.446</c:v>
                </c:pt>
                <c:pt idx="1448">
                  <c:v>15886.246</c:v>
                </c:pt>
                <c:pt idx="1449">
                  <c:v>15892.224</c:v>
                </c:pt>
                <c:pt idx="1450">
                  <c:v>15873.89</c:v>
                </c:pt>
                <c:pt idx="1451">
                  <c:v>15863.89</c:v>
                </c:pt>
                <c:pt idx="1452">
                  <c:v>15853.89</c:v>
                </c:pt>
                <c:pt idx="1453">
                  <c:v>15832.514</c:v>
                </c:pt>
                <c:pt idx="1454">
                  <c:v>15822.314</c:v>
                </c:pt>
                <c:pt idx="1455">
                  <c:v>15812.314</c:v>
                </c:pt>
                <c:pt idx="1456">
                  <c:v>15802.314</c:v>
                </c:pt>
                <c:pt idx="1457">
                  <c:v>15812.408</c:v>
                </c:pt>
                <c:pt idx="1458">
                  <c:v>15782.408</c:v>
                </c:pt>
                <c:pt idx="1459">
                  <c:v>15752.408</c:v>
                </c:pt>
                <c:pt idx="1460">
                  <c:v>15772.498</c:v>
                </c:pt>
                <c:pt idx="1461">
                  <c:v>15782.298</c:v>
                </c:pt>
                <c:pt idx="1462">
                  <c:v>15772.298</c:v>
                </c:pt>
                <c:pt idx="1463">
                  <c:v>15781.898</c:v>
                </c:pt>
                <c:pt idx="1464">
                  <c:v>15761.898</c:v>
                </c:pt>
                <c:pt idx="1465">
                  <c:v>15774.344</c:v>
                </c:pt>
                <c:pt idx="1466">
                  <c:v>15744.344</c:v>
                </c:pt>
                <c:pt idx="1467">
                  <c:v>15749.636</c:v>
                </c:pt>
                <c:pt idx="1468">
                  <c:v>15739.636</c:v>
                </c:pt>
                <c:pt idx="1469">
                  <c:v>15749.436</c:v>
                </c:pt>
                <c:pt idx="1470">
                  <c:v>15739.236</c:v>
                </c:pt>
                <c:pt idx="1471">
                  <c:v>15750.306</c:v>
                </c:pt>
                <c:pt idx="1472">
                  <c:v>15807.244</c:v>
                </c:pt>
                <c:pt idx="1473">
                  <c:v>15868.098</c:v>
                </c:pt>
                <c:pt idx="1474">
                  <c:v>15880.446</c:v>
                </c:pt>
                <c:pt idx="1475">
                  <c:v>15880.246</c:v>
                </c:pt>
                <c:pt idx="1476">
                  <c:v>15884.95</c:v>
                </c:pt>
                <c:pt idx="1477">
                  <c:v>15918.074</c:v>
                </c:pt>
                <c:pt idx="1478">
                  <c:v>15911.1</c:v>
                </c:pt>
                <c:pt idx="1479">
                  <c:v>15901.1</c:v>
                </c:pt>
                <c:pt idx="1480">
                  <c:v>15884.62</c:v>
                </c:pt>
                <c:pt idx="1481">
                  <c:v>15881.876</c:v>
                </c:pt>
                <c:pt idx="1482">
                  <c:v>15901.182</c:v>
                </c:pt>
                <c:pt idx="1483">
                  <c:v>15900.982</c:v>
                </c:pt>
                <c:pt idx="1484">
                  <c:v>15910.778</c:v>
                </c:pt>
                <c:pt idx="1485">
                  <c:v>15901.754</c:v>
                </c:pt>
                <c:pt idx="1486">
                  <c:v>15902.044</c:v>
                </c:pt>
                <c:pt idx="1487">
                  <c:v>15900.276</c:v>
                </c:pt>
                <c:pt idx="1488">
                  <c:v>15922.322</c:v>
                </c:pt>
                <c:pt idx="1489">
                  <c:v>15928.582</c:v>
                </c:pt>
                <c:pt idx="1490">
                  <c:v>15917.892</c:v>
                </c:pt>
                <c:pt idx="1491">
                  <c:v>15906.614</c:v>
                </c:pt>
                <c:pt idx="1492">
                  <c:v>15957.668</c:v>
                </c:pt>
                <c:pt idx="1493">
                  <c:v>15997.55</c:v>
                </c:pt>
                <c:pt idx="1494">
                  <c:v>16002.054</c:v>
                </c:pt>
                <c:pt idx="1495">
                  <c:v>15992.054</c:v>
                </c:pt>
                <c:pt idx="1496">
                  <c:v>15995.48</c:v>
                </c:pt>
                <c:pt idx="1497">
                  <c:v>16026.84</c:v>
                </c:pt>
                <c:pt idx="1498">
                  <c:v>16006.84</c:v>
                </c:pt>
                <c:pt idx="1499">
                  <c:v>15982.038</c:v>
                </c:pt>
                <c:pt idx="1500">
                  <c:v>15969.776</c:v>
                </c:pt>
                <c:pt idx="1501">
                  <c:v>15975.166</c:v>
                </c:pt>
                <c:pt idx="1502">
                  <c:v>15975.656</c:v>
                </c:pt>
                <c:pt idx="1503">
                  <c:v>15977.322</c:v>
                </c:pt>
                <c:pt idx="1504">
                  <c:v>15947.722</c:v>
                </c:pt>
                <c:pt idx="1505">
                  <c:v>15950.36</c:v>
                </c:pt>
                <c:pt idx="1506">
                  <c:v>15943.688</c:v>
                </c:pt>
                <c:pt idx="1507">
                  <c:v>15935.256</c:v>
                </c:pt>
                <c:pt idx="1508">
                  <c:v>15936.82</c:v>
                </c:pt>
                <c:pt idx="1509">
                  <c:v>15929.458</c:v>
                </c:pt>
                <c:pt idx="1510">
                  <c:v>15939.058</c:v>
                </c:pt>
                <c:pt idx="1511">
                  <c:v>15943.072</c:v>
                </c:pt>
                <c:pt idx="1512">
                  <c:v>15949.728</c:v>
                </c:pt>
                <c:pt idx="1513">
                  <c:v>15939.728</c:v>
                </c:pt>
                <c:pt idx="1514">
                  <c:v>15929.728</c:v>
                </c:pt>
                <c:pt idx="1515">
                  <c:v>15922.178</c:v>
                </c:pt>
                <c:pt idx="1516">
                  <c:v>15923.354</c:v>
                </c:pt>
                <c:pt idx="1517">
                  <c:v>15918.242</c:v>
                </c:pt>
                <c:pt idx="1518">
                  <c:v>16076.504</c:v>
                </c:pt>
                <c:pt idx="1519">
                  <c:v>16126.37</c:v>
                </c:pt>
                <c:pt idx="1520">
                  <c:v>16142.732</c:v>
                </c:pt>
                <c:pt idx="1521">
                  <c:v>16138.318</c:v>
                </c:pt>
                <c:pt idx="1522">
                  <c:v>16156.154</c:v>
                </c:pt>
                <c:pt idx="1523">
                  <c:v>16136.84</c:v>
                </c:pt>
                <c:pt idx="1524">
                  <c:v>16129.878</c:v>
                </c:pt>
                <c:pt idx="1525">
                  <c:v>16117.718</c:v>
                </c:pt>
                <c:pt idx="1526">
                  <c:v>16148.192</c:v>
                </c:pt>
                <c:pt idx="1527">
                  <c:v>16136.816</c:v>
                </c:pt>
                <c:pt idx="1528">
                  <c:v>16155.726</c:v>
                </c:pt>
                <c:pt idx="1529">
                  <c:v>16146.608</c:v>
                </c:pt>
                <c:pt idx="1530">
                  <c:v>16165.914</c:v>
                </c:pt>
                <c:pt idx="1531">
                  <c:v>16165.126</c:v>
                </c:pt>
                <c:pt idx="1532">
                  <c:v>16195.506</c:v>
                </c:pt>
                <c:pt idx="1533">
                  <c:v>16404.736</c:v>
                </c:pt>
                <c:pt idx="1534">
                  <c:v>16367.836</c:v>
                </c:pt>
                <c:pt idx="1535">
                  <c:v>16363.32</c:v>
                </c:pt>
                <c:pt idx="1536">
                  <c:v>16370.862</c:v>
                </c:pt>
                <c:pt idx="1537">
                  <c:v>16356.35</c:v>
                </c:pt>
                <c:pt idx="1538">
                  <c:v>16352.422</c:v>
                </c:pt>
                <c:pt idx="1539">
                  <c:v>16385.84</c:v>
                </c:pt>
                <c:pt idx="1540">
                  <c:v>16426.02</c:v>
                </c:pt>
                <c:pt idx="1541">
                  <c:v>16434.44</c:v>
                </c:pt>
                <c:pt idx="1542">
                  <c:v>16418.238</c:v>
                </c:pt>
                <c:pt idx="1543">
                  <c:v>16445.09</c:v>
                </c:pt>
                <c:pt idx="1544">
                  <c:v>16448.128</c:v>
                </c:pt>
                <c:pt idx="1545">
                  <c:v>16439.688</c:v>
                </c:pt>
                <c:pt idx="1546">
                  <c:v>16441.546</c:v>
                </c:pt>
                <c:pt idx="1547">
                  <c:v>16460.264</c:v>
                </c:pt>
                <c:pt idx="1548">
                  <c:v>16450.264</c:v>
                </c:pt>
                <c:pt idx="1549">
                  <c:v>16453.2</c:v>
                </c:pt>
                <c:pt idx="1550">
                  <c:v>16495.438</c:v>
                </c:pt>
                <c:pt idx="1551">
                  <c:v>16426.908</c:v>
                </c:pt>
                <c:pt idx="1552">
                  <c:v>16561.552</c:v>
                </c:pt>
                <c:pt idx="1553">
                  <c:v>16564.292</c:v>
                </c:pt>
                <c:pt idx="1554">
                  <c:v>16605.154</c:v>
                </c:pt>
                <c:pt idx="1555">
                  <c:v>16605.938</c:v>
                </c:pt>
                <c:pt idx="1556">
                  <c:v>16595.938</c:v>
                </c:pt>
                <c:pt idx="1557">
                  <c:v>16579.074</c:v>
                </c:pt>
                <c:pt idx="1558">
                  <c:v>16577.208</c:v>
                </c:pt>
                <c:pt idx="1559">
                  <c:v>16567.008</c:v>
                </c:pt>
                <c:pt idx="1560">
                  <c:v>16557.008</c:v>
                </c:pt>
                <c:pt idx="1561">
                  <c:v>16553.084</c:v>
                </c:pt>
                <c:pt idx="1562">
                  <c:v>16544.162</c:v>
                </c:pt>
                <c:pt idx="1563">
                  <c:v>16538.278</c:v>
                </c:pt>
                <c:pt idx="1564">
                  <c:v>16536.792</c:v>
                </c:pt>
                <c:pt idx="1565">
                  <c:v>16414.1</c:v>
                </c:pt>
                <c:pt idx="1566">
                  <c:v>16499.842</c:v>
                </c:pt>
                <c:pt idx="1567">
                  <c:v>16551.092</c:v>
                </c:pt>
                <c:pt idx="1568">
                  <c:v>16543.934</c:v>
                </c:pt>
                <c:pt idx="1569">
                  <c:v>16533.934</c:v>
                </c:pt>
                <c:pt idx="1570">
                  <c:v>16532.942</c:v>
                </c:pt>
                <c:pt idx="1571">
                  <c:v>16528.426</c:v>
                </c:pt>
                <c:pt idx="1572">
                  <c:v>16518.426</c:v>
                </c:pt>
                <c:pt idx="1573">
                  <c:v>16506.952</c:v>
                </c:pt>
                <c:pt idx="1574">
                  <c:v>16496.16</c:v>
                </c:pt>
                <c:pt idx="1575">
                  <c:v>16498.704</c:v>
                </c:pt>
                <c:pt idx="1576">
                  <c:v>16566.814</c:v>
                </c:pt>
                <c:pt idx="1577">
                  <c:v>16580.436</c:v>
                </c:pt>
                <c:pt idx="1578">
                  <c:v>16580.236</c:v>
                </c:pt>
                <c:pt idx="1579">
                  <c:v>16577.412</c:v>
                </c:pt>
                <c:pt idx="1580">
                  <c:v>16656.592</c:v>
                </c:pt>
                <c:pt idx="1581">
                  <c:v>16646.592</c:v>
                </c:pt>
                <c:pt idx="1582">
                  <c:v>16658.838</c:v>
                </c:pt>
                <c:pt idx="1583">
                  <c:v>16650.602</c:v>
                </c:pt>
                <c:pt idx="1584">
                  <c:v>16684.02</c:v>
                </c:pt>
                <c:pt idx="1585">
                  <c:v>16684.706</c:v>
                </c:pt>
                <c:pt idx="1586">
                  <c:v>16687.548</c:v>
                </c:pt>
                <c:pt idx="1587">
                  <c:v>16690.096</c:v>
                </c:pt>
                <c:pt idx="1588">
                  <c:v>16715.376</c:v>
                </c:pt>
                <c:pt idx="1589">
                  <c:v>16730.272</c:v>
                </c:pt>
                <c:pt idx="1590">
                  <c:v>16732.134</c:v>
                </c:pt>
                <c:pt idx="1591">
                  <c:v>16751.334</c:v>
                </c:pt>
                <c:pt idx="1592">
                  <c:v>16741.334</c:v>
                </c:pt>
                <c:pt idx="1593">
                  <c:v>16744.372</c:v>
                </c:pt>
                <c:pt idx="1594">
                  <c:v>16761.522</c:v>
                </c:pt>
                <c:pt idx="1595">
                  <c:v>16771.714</c:v>
                </c:pt>
                <c:pt idx="1596">
                  <c:v>16781.22</c:v>
                </c:pt>
                <c:pt idx="1597">
                  <c:v>16771.02</c:v>
                </c:pt>
                <c:pt idx="1598">
                  <c:v>16762.882</c:v>
                </c:pt>
                <c:pt idx="1599">
                  <c:v>17083.436</c:v>
                </c:pt>
                <c:pt idx="1600">
                  <c:v>17098.132</c:v>
                </c:pt>
                <c:pt idx="1601">
                  <c:v>17078.72</c:v>
                </c:pt>
                <c:pt idx="1602">
                  <c:v>17106.846</c:v>
                </c:pt>
                <c:pt idx="1603">
                  <c:v>17107.238</c:v>
                </c:pt>
                <c:pt idx="1604">
                  <c:v>17116.838</c:v>
                </c:pt>
                <c:pt idx="1605">
                  <c:v>17127.912</c:v>
                </c:pt>
                <c:pt idx="1606">
                  <c:v>17126.928</c:v>
                </c:pt>
                <c:pt idx="1607">
                  <c:v>17157.112</c:v>
                </c:pt>
                <c:pt idx="1608">
                  <c:v>17168.872</c:v>
                </c:pt>
                <c:pt idx="1609">
                  <c:v>17239.624</c:v>
                </c:pt>
                <c:pt idx="1610">
                  <c:v>17220.702</c:v>
                </c:pt>
                <c:pt idx="1611">
                  <c:v>17228.146</c:v>
                </c:pt>
                <c:pt idx="1612">
                  <c:v>17211.482</c:v>
                </c:pt>
                <c:pt idx="1613">
                  <c:v>17228.82</c:v>
                </c:pt>
                <c:pt idx="1614">
                  <c:v>17247.93</c:v>
                </c:pt>
                <c:pt idx="1615">
                  <c:v>17250.184</c:v>
                </c:pt>
                <c:pt idx="1616">
                  <c:v>17263.218</c:v>
                </c:pt>
                <c:pt idx="1617">
                  <c:v>17253.218</c:v>
                </c:pt>
                <c:pt idx="1618">
                  <c:v>17243.218</c:v>
                </c:pt>
                <c:pt idx="1619">
                  <c:v>17244.778</c:v>
                </c:pt>
                <c:pt idx="1620">
                  <c:v>17285.252</c:v>
                </c:pt>
                <c:pt idx="1621">
                  <c:v>17275.252</c:v>
                </c:pt>
                <c:pt idx="1622">
                  <c:v>17265.252</c:v>
                </c:pt>
                <c:pt idx="1623">
                  <c:v>17309.646</c:v>
                </c:pt>
                <c:pt idx="1624">
                  <c:v>17250.846</c:v>
                </c:pt>
                <c:pt idx="1625">
                  <c:v>17254.668</c:v>
                </c:pt>
                <c:pt idx="1626">
                  <c:v>17297.004</c:v>
                </c:pt>
                <c:pt idx="1627">
                  <c:v>17351.48</c:v>
                </c:pt>
                <c:pt idx="1628">
                  <c:v>17454.666</c:v>
                </c:pt>
                <c:pt idx="1629">
                  <c:v>17457.214</c:v>
                </c:pt>
                <c:pt idx="1630">
                  <c:v>17472.694</c:v>
                </c:pt>
                <c:pt idx="1631">
                  <c:v>17476.222</c:v>
                </c:pt>
                <c:pt idx="1632">
                  <c:v>17486.022</c:v>
                </c:pt>
                <c:pt idx="1633">
                  <c:v>17495.23</c:v>
                </c:pt>
                <c:pt idx="1634">
                  <c:v>17495.72</c:v>
                </c:pt>
                <c:pt idx="1635">
                  <c:v>17496.602</c:v>
                </c:pt>
                <c:pt idx="1636">
                  <c:v>17486.602</c:v>
                </c:pt>
                <c:pt idx="1637">
                  <c:v>17421.302</c:v>
                </c:pt>
                <c:pt idx="1638">
                  <c:v>17498.624</c:v>
                </c:pt>
              </c:numCache>
            </c:numRef>
          </c:val>
          <c:smooth val="0"/>
        </c:ser>
        <c:hiLowLines>
          <c:spPr>
            <a:ln>
              <a:noFill/>
            </a:ln>
          </c:spPr>
        </c:hiLowLines>
        <c:marker val="0"/>
        <c:axId val="40892415"/>
        <c:axId val="40620893"/>
      </c:lineChart>
      <c:catAx>
        <c:axId val="408924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40620893"/>
        <c:crosses val="autoZero"/>
        <c:auto val="1"/>
        <c:lblAlgn val="ctr"/>
        <c:lblOffset val="100"/>
        <c:noMultiLvlLbl val="0"/>
      </c:catAx>
      <c:valAx>
        <c:axId val="40620893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numFmt formatCode="[$£-809]#,##0.00;[RED]\-[$£-809]#,##0.00" sourceLinked="1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40892415"/>
        <c:crosses val="autoZero"/>
        <c:crossBetween val="midCat"/>
      </c:valAx>
      <c:spPr>
        <a:noFill/>
        <a:ln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>
      <a:noFill/>
    </a:ln>
  </c:spPr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£10 Stakes - 50 point bank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tx>
            <c:strRef>
              <c:f>'3).  Daily - 50 point bank'!$D$1:$D$1</c:f>
              <c:strCache>
                <c:ptCount val="1"/>
                <c:pt idx="0">
                  <c:v>Bank</c:v>
                </c:pt>
              </c:strCache>
            </c:strRef>
          </c:tx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</c:dLbls>
          <c:cat>
            <c:strRef>
              <c:f>'3).  Daily - 50 point bank'!$A$2:$A$1640</c:f>
              <c:strCache>
                <c:ptCount val="1639"/>
                <c:pt idx="0">
                  <c:v/>
                </c:pt>
                <c:pt idx="1">
                  <c:v>2016-01-01</c:v>
                </c:pt>
                <c:pt idx="2">
                  <c:v>2016-01-02</c:v>
                </c:pt>
                <c:pt idx="3">
                  <c:v>2016-01-03</c:v>
                </c:pt>
                <c:pt idx="4">
                  <c:v>2016-01-04</c:v>
                </c:pt>
                <c:pt idx="5">
                  <c:v>2016-01-05</c:v>
                </c:pt>
                <c:pt idx="6">
                  <c:v>2016-01-06</c:v>
                </c:pt>
                <c:pt idx="7">
                  <c:v>2016-01-07</c:v>
                </c:pt>
                <c:pt idx="8">
                  <c:v>2016-01-08</c:v>
                </c:pt>
                <c:pt idx="9">
                  <c:v>2016-01-09</c:v>
                </c:pt>
                <c:pt idx="10">
                  <c:v>2016-01-11</c:v>
                </c:pt>
                <c:pt idx="11">
                  <c:v>2016-01-12</c:v>
                </c:pt>
                <c:pt idx="12">
                  <c:v>2016-01-13</c:v>
                </c:pt>
                <c:pt idx="13">
                  <c:v>2016-01-14</c:v>
                </c:pt>
                <c:pt idx="14">
                  <c:v>2016-01-15</c:v>
                </c:pt>
                <c:pt idx="15">
                  <c:v>2016-01-16</c:v>
                </c:pt>
                <c:pt idx="16">
                  <c:v>2016-01-18</c:v>
                </c:pt>
                <c:pt idx="17">
                  <c:v>2016-01-20</c:v>
                </c:pt>
                <c:pt idx="18">
                  <c:v>2016-01-22</c:v>
                </c:pt>
                <c:pt idx="19">
                  <c:v>2016-01-24</c:v>
                </c:pt>
                <c:pt idx="20">
                  <c:v>2016-01-25</c:v>
                </c:pt>
                <c:pt idx="21">
                  <c:v>2016-01-26</c:v>
                </c:pt>
                <c:pt idx="22">
                  <c:v>2016-01-27</c:v>
                </c:pt>
                <c:pt idx="23">
                  <c:v>2016-01-28</c:v>
                </c:pt>
                <c:pt idx="24">
                  <c:v>2016-01-29</c:v>
                </c:pt>
                <c:pt idx="25">
                  <c:v>2016-01-30</c:v>
                </c:pt>
                <c:pt idx="26">
                  <c:v>2016-02-01</c:v>
                </c:pt>
                <c:pt idx="27">
                  <c:v>2016-02-03</c:v>
                </c:pt>
                <c:pt idx="28">
                  <c:v>2016-02-04</c:v>
                </c:pt>
                <c:pt idx="29">
                  <c:v>2016-02-05</c:v>
                </c:pt>
                <c:pt idx="30">
                  <c:v>2016-02-06</c:v>
                </c:pt>
                <c:pt idx="31">
                  <c:v>2016-02-08</c:v>
                </c:pt>
                <c:pt idx="32">
                  <c:v>2016-02-11</c:v>
                </c:pt>
                <c:pt idx="33">
                  <c:v>2016-02-12</c:v>
                </c:pt>
                <c:pt idx="34">
                  <c:v>2016-02-13</c:v>
                </c:pt>
                <c:pt idx="35">
                  <c:v>2016-02-14</c:v>
                </c:pt>
                <c:pt idx="36">
                  <c:v>2016-02-15</c:v>
                </c:pt>
                <c:pt idx="37">
                  <c:v>2016-02-17</c:v>
                </c:pt>
                <c:pt idx="38">
                  <c:v>2016-02-18</c:v>
                </c:pt>
                <c:pt idx="39">
                  <c:v>2016-02-20</c:v>
                </c:pt>
                <c:pt idx="40">
                  <c:v>2016-02-21</c:v>
                </c:pt>
                <c:pt idx="41">
                  <c:v>2016-02-22</c:v>
                </c:pt>
                <c:pt idx="42">
                  <c:v>2016-02-24</c:v>
                </c:pt>
                <c:pt idx="43">
                  <c:v>2016-02-26</c:v>
                </c:pt>
                <c:pt idx="44">
                  <c:v>2016-02-27</c:v>
                </c:pt>
                <c:pt idx="45">
                  <c:v>2016-02-29</c:v>
                </c:pt>
                <c:pt idx="46">
                  <c:v>2016-03-02</c:v>
                </c:pt>
                <c:pt idx="47">
                  <c:v>2016-03-03</c:v>
                </c:pt>
                <c:pt idx="48">
                  <c:v>2016-03-06</c:v>
                </c:pt>
                <c:pt idx="49">
                  <c:v>2016-03-07</c:v>
                </c:pt>
                <c:pt idx="50">
                  <c:v>2016-03-09</c:v>
                </c:pt>
                <c:pt idx="51">
                  <c:v>2016-03-11</c:v>
                </c:pt>
                <c:pt idx="52">
                  <c:v>2016-03-12</c:v>
                </c:pt>
                <c:pt idx="53">
                  <c:v>2016-03-13</c:v>
                </c:pt>
                <c:pt idx="54">
                  <c:v>2016-03-17</c:v>
                </c:pt>
                <c:pt idx="55">
                  <c:v>2016-03-18</c:v>
                </c:pt>
                <c:pt idx="56">
                  <c:v>2016-03-21</c:v>
                </c:pt>
                <c:pt idx="57">
                  <c:v>2016-03-23</c:v>
                </c:pt>
                <c:pt idx="58">
                  <c:v>2016-03-24</c:v>
                </c:pt>
                <c:pt idx="59">
                  <c:v>2016-03-26</c:v>
                </c:pt>
                <c:pt idx="60">
                  <c:v>2016-03-27</c:v>
                </c:pt>
                <c:pt idx="61">
                  <c:v>2016-03-28</c:v>
                </c:pt>
                <c:pt idx="62">
                  <c:v>2016-03-29</c:v>
                </c:pt>
                <c:pt idx="63">
                  <c:v>2016-03-31</c:v>
                </c:pt>
                <c:pt idx="64">
                  <c:v>2016-04-01</c:v>
                </c:pt>
                <c:pt idx="65">
                  <c:v>2016-04-03</c:v>
                </c:pt>
                <c:pt idx="66">
                  <c:v>2016-04-04</c:v>
                </c:pt>
                <c:pt idx="67">
                  <c:v>2016-04-05</c:v>
                </c:pt>
                <c:pt idx="68">
                  <c:v>2016-04-07</c:v>
                </c:pt>
                <c:pt idx="69">
                  <c:v>2016-04-09</c:v>
                </c:pt>
                <c:pt idx="70">
                  <c:v>2016-04-10</c:v>
                </c:pt>
                <c:pt idx="71">
                  <c:v>2016-04-11</c:v>
                </c:pt>
                <c:pt idx="72">
                  <c:v>2016-04-12</c:v>
                </c:pt>
                <c:pt idx="73">
                  <c:v>2016-04-13</c:v>
                </c:pt>
                <c:pt idx="74">
                  <c:v>2016-04-15</c:v>
                </c:pt>
                <c:pt idx="75">
                  <c:v>2016-04-16</c:v>
                </c:pt>
                <c:pt idx="76">
                  <c:v>2016-04-17</c:v>
                </c:pt>
                <c:pt idx="77">
                  <c:v>2016-04-18</c:v>
                </c:pt>
                <c:pt idx="78">
                  <c:v>2016-04-19</c:v>
                </c:pt>
                <c:pt idx="79">
                  <c:v>2016-04-21</c:v>
                </c:pt>
                <c:pt idx="80">
                  <c:v>2016-04-22</c:v>
                </c:pt>
                <c:pt idx="81">
                  <c:v>2016-04-23</c:v>
                </c:pt>
                <c:pt idx="82">
                  <c:v>2016-04-24</c:v>
                </c:pt>
                <c:pt idx="83">
                  <c:v>2016-04-25</c:v>
                </c:pt>
                <c:pt idx="84">
                  <c:v>2016-04-26</c:v>
                </c:pt>
                <c:pt idx="85">
                  <c:v>2016-04-27</c:v>
                </c:pt>
                <c:pt idx="86">
                  <c:v>2016-04-28</c:v>
                </c:pt>
                <c:pt idx="87">
                  <c:v>2016-04-29</c:v>
                </c:pt>
                <c:pt idx="88">
                  <c:v>2016-04-30</c:v>
                </c:pt>
                <c:pt idx="89">
                  <c:v>2016-05-02</c:v>
                </c:pt>
                <c:pt idx="90">
                  <c:v>2016-05-03</c:v>
                </c:pt>
                <c:pt idx="91">
                  <c:v>2016-05-05</c:v>
                </c:pt>
                <c:pt idx="92">
                  <c:v>2016-05-06</c:v>
                </c:pt>
                <c:pt idx="93">
                  <c:v>2016-05-07</c:v>
                </c:pt>
                <c:pt idx="94">
                  <c:v>2016-05-08</c:v>
                </c:pt>
                <c:pt idx="95">
                  <c:v>2016-05-09</c:v>
                </c:pt>
                <c:pt idx="96">
                  <c:v>2016-05-10</c:v>
                </c:pt>
                <c:pt idx="97">
                  <c:v>2016-05-11</c:v>
                </c:pt>
                <c:pt idx="98">
                  <c:v>2016-05-12</c:v>
                </c:pt>
                <c:pt idx="99">
                  <c:v>2016-05-13</c:v>
                </c:pt>
                <c:pt idx="100">
                  <c:v>2016-05-14</c:v>
                </c:pt>
                <c:pt idx="101">
                  <c:v>2016-05-15</c:v>
                </c:pt>
                <c:pt idx="102">
                  <c:v>2016-05-16</c:v>
                </c:pt>
                <c:pt idx="103">
                  <c:v>2016-05-18</c:v>
                </c:pt>
                <c:pt idx="104">
                  <c:v>2016-05-19</c:v>
                </c:pt>
                <c:pt idx="105">
                  <c:v>2016-05-22</c:v>
                </c:pt>
                <c:pt idx="106">
                  <c:v>2016-05-24</c:v>
                </c:pt>
                <c:pt idx="107">
                  <c:v>2016-05-25</c:v>
                </c:pt>
                <c:pt idx="108">
                  <c:v>2016-05-28</c:v>
                </c:pt>
                <c:pt idx="109">
                  <c:v>2016-05-30</c:v>
                </c:pt>
                <c:pt idx="110">
                  <c:v>2016-05-31</c:v>
                </c:pt>
                <c:pt idx="111">
                  <c:v>2016-06-02</c:v>
                </c:pt>
                <c:pt idx="112">
                  <c:v>2016-06-03</c:v>
                </c:pt>
                <c:pt idx="113">
                  <c:v>2016-06-04</c:v>
                </c:pt>
                <c:pt idx="114">
                  <c:v>2016-06-05</c:v>
                </c:pt>
                <c:pt idx="115">
                  <c:v>2016-06-06</c:v>
                </c:pt>
                <c:pt idx="116">
                  <c:v>2016-06-08</c:v>
                </c:pt>
                <c:pt idx="117">
                  <c:v>2016-06-09</c:v>
                </c:pt>
                <c:pt idx="118">
                  <c:v>2016-06-10</c:v>
                </c:pt>
                <c:pt idx="119">
                  <c:v>2016-06-11</c:v>
                </c:pt>
                <c:pt idx="120">
                  <c:v>2016-06-12</c:v>
                </c:pt>
                <c:pt idx="121">
                  <c:v>2016-06-13</c:v>
                </c:pt>
                <c:pt idx="122">
                  <c:v>2016-06-14</c:v>
                </c:pt>
                <c:pt idx="123">
                  <c:v>2016-06-16</c:v>
                </c:pt>
                <c:pt idx="124">
                  <c:v>2016-06-17</c:v>
                </c:pt>
                <c:pt idx="125">
                  <c:v>2016-06-21</c:v>
                </c:pt>
                <c:pt idx="126">
                  <c:v>2016-06-22</c:v>
                </c:pt>
                <c:pt idx="127">
                  <c:v>2016-06-23</c:v>
                </c:pt>
                <c:pt idx="128">
                  <c:v>2016-06-24</c:v>
                </c:pt>
                <c:pt idx="129">
                  <c:v>2016-06-25</c:v>
                </c:pt>
                <c:pt idx="130">
                  <c:v>2016-06-26</c:v>
                </c:pt>
                <c:pt idx="131">
                  <c:v>2016-07-01</c:v>
                </c:pt>
                <c:pt idx="132">
                  <c:v>2016-07-02</c:v>
                </c:pt>
                <c:pt idx="133">
                  <c:v>2016-07-03</c:v>
                </c:pt>
                <c:pt idx="134">
                  <c:v>2016-07-04</c:v>
                </c:pt>
                <c:pt idx="135">
                  <c:v>2016-07-05</c:v>
                </c:pt>
                <c:pt idx="136">
                  <c:v>2016-07-07</c:v>
                </c:pt>
                <c:pt idx="137">
                  <c:v>2016-07-13</c:v>
                </c:pt>
                <c:pt idx="138">
                  <c:v>2016-07-14</c:v>
                </c:pt>
                <c:pt idx="139">
                  <c:v>2016-07-16</c:v>
                </c:pt>
                <c:pt idx="140">
                  <c:v>2016-07-17</c:v>
                </c:pt>
                <c:pt idx="141">
                  <c:v>2016-07-18</c:v>
                </c:pt>
                <c:pt idx="142">
                  <c:v>2016-07-20</c:v>
                </c:pt>
                <c:pt idx="143">
                  <c:v>2016-07-21</c:v>
                </c:pt>
                <c:pt idx="144">
                  <c:v>2016-07-22</c:v>
                </c:pt>
                <c:pt idx="145">
                  <c:v>2016-07-23</c:v>
                </c:pt>
                <c:pt idx="146">
                  <c:v>2016-07-24</c:v>
                </c:pt>
                <c:pt idx="147">
                  <c:v>2016-07-26</c:v>
                </c:pt>
                <c:pt idx="148">
                  <c:v>2016-07-27</c:v>
                </c:pt>
                <c:pt idx="149">
                  <c:v>2016-07-30</c:v>
                </c:pt>
                <c:pt idx="150">
                  <c:v>2016-07-31</c:v>
                </c:pt>
                <c:pt idx="151">
                  <c:v>2016-08-02</c:v>
                </c:pt>
                <c:pt idx="152">
                  <c:v>2016-08-04</c:v>
                </c:pt>
                <c:pt idx="153">
                  <c:v>2016-08-05</c:v>
                </c:pt>
                <c:pt idx="154">
                  <c:v>2016-08-06</c:v>
                </c:pt>
                <c:pt idx="155">
                  <c:v>2016-08-07</c:v>
                </c:pt>
                <c:pt idx="156">
                  <c:v>2016-08-08</c:v>
                </c:pt>
                <c:pt idx="157">
                  <c:v>2016-08-09</c:v>
                </c:pt>
                <c:pt idx="158">
                  <c:v>2016-08-10</c:v>
                </c:pt>
                <c:pt idx="159">
                  <c:v>2016-08-11</c:v>
                </c:pt>
                <c:pt idx="160">
                  <c:v>2016-08-12</c:v>
                </c:pt>
                <c:pt idx="161">
                  <c:v>2016-08-13</c:v>
                </c:pt>
                <c:pt idx="162">
                  <c:v>2016-08-14</c:v>
                </c:pt>
                <c:pt idx="163">
                  <c:v>2016-08-15</c:v>
                </c:pt>
                <c:pt idx="164">
                  <c:v>2016-08-17</c:v>
                </c:pt>
                <c:pt idx="165">
                  <c:v>2016-08-18</c:v>
                </c:pt>
                <c:pt idx="166">
                  <c:v>2016-08-20</c:v>
                </c:pt>
                <c:pt idx="167">
                  <c:v>2016-08-22</c:v>
                </c:pt>
                <c:pt idx="168">
                  <c:v>2016-08-23</c:v>
                </c:pt>
                <c:pt idx="169">
                  <c:v>2016-08-24</c:v>
                </c:pt>
                <c:pt idx="170">
                  <c:v>2016-08-25</c:v>
                </c:pt>
                <c:pt idx="171">
                  <c:v>2016-08-27</c:v>
                </c:pt>
                <c:pt idx="172">
                  <c:v>2016-08-28</c:v>
                </c:pt>
                <c:pt idx="173">
                  <c:v>2016-08-29</c:v>
                </c:pt>
                <c:pt idx="174">
                  <c:v>2016-08-31</c:v>
                </c:pt>
                <c:pt idx="175">
                  <c:v>2016-09-01</c:v>
                </c:pt>
                <c:pt idx="176">
                  <c:v>2016-09-02</c:v>
                </c:pt>
                <c:pt idx="177">
                  <c:v>2016-09-03</c:v>
                </c:pt>
                <c:pt idx="178">
                  <c:v>2016-09-06</c:v>
                </c:pt>
                <c:pt idx="179">
                  <c:v>2016-09-07</c:v>
                </c:pt>
                <c:pt idx="180">
                  <c:v>2016-09-11</c:v>
                </c:pt>
                <c:pt idx="181">
                  <c:v>2016-09-12</c:v>
                </c:pt>
                <c:pt idx="182">
                  <c:v>2016-09-13</c:v>
                </c:pt>
                <c:pt idx="183">
                  <c:v>2016-09-15</c:v>
                </c:pt>
                <c:pt idx="184">
                  <c:v>2016-09-16</c:v>
                </c:pt>
                <c:pt idx="185">
                  <c:v>2016-09-23</c:v>
                </c:pt>
                <c:pt idx="186">
                  <c:v>2016-09-24</c:v>
                </c:pt>
                <c:pt idx="187">
                  <c:v>2016-09-26</c:v>
                </c:pt>
                <c:pt idx="188">
                  <c:v>2016-09-27</c:v>
                </c:pt>
                <c:pt idx="189">
                  <c:v>2016-09-28</c:v>
                </c:pt>
                <c:pt idx="190">
                  <c:v>2016-09-29</c:v>
                </c:pt>
                <c:pt idx="191">
                  <c:v>2016-09-30</c:v>
                </c:pt>
                <c:pt idx="192">
                  <c:v>2016-10-02</c:v>
                </c:pt>
                <c:pt idx="193">
                  <c:v>2016-10-03</c:v>
                </c:pt>
                <c:pt idx="194">
                  <c:v>2016-10-05</c:v>
                </c:pt>
                <c:pt idx="195">
                  <c:v>2016-10-06</c:v>
                </c:pt>
                <c:pt idx="196">
                  <c:v>2016-10-07</c:v>
                </c:pt>
                <c:pt idx="197">
                  <c:v>2016-10-08</c:v>
                </c:pt>
                <c:pt idx="198">
                  <c:v>2016-10-09</c:v>
                </c:pt>
                <c:pt idx="199">
                  <c:v>2016-10-11</c:v>
                </c:pt>
                <c:pt idx="200">
                  <c:v>2016-10-12</c:v>
                </c:pt>
                <c:pt idx="201">
                  <c:v>2016-10-13</c:v>
                </c:pt>
                <c:pt idx="202">
                  <c:v>2016-10-14</c:v>
                </c:pt>
                <c:pt idx="203">
                  <c:v>2016-10-15</c:v>
                </c:pt>
                <c:pt idx="204">
                  <c:v>2016-10-16</c:v>
                </c:pt>
                <c:pt idx="205">
                  <c:v>2016-10-19</c:v>
                </c:pt>
                <c:pt idx="206">
                  <c:v>2016-10-20</c:v>
                </c:pt>
                <c:pt idx="207">
                  <c:v>2016-10-21</c:v>
                </c:pt>
                <c:pt idx="208">
                  <c:v>2016-10-22</c:v>
                </c:pt>
                <c:pt idx="209">
                  <c:v>2016-10-24</c:v>
                </c:pt>
                <c:pt idx="210">
                  <c:v>2016-10-25</c:v>
                </c:pt>
                <c:pt idx="211">
                  <c:v>2016-10-26</c:v>
                </c:pt>
                <c:pt idx="212">
                  <c:v>2016-10-28</c:v>
                </c:pt>
                <c:pt idx="213">
                  <c:v>2016-10-29</c:v>
                </c:pt>
                <c:pt idx="214">
                  <c:v>2016-10-30</c:v>
                </c:pt>
                <c:pt idx="215">
                  <c:v>2016-10-31</c:v>
                </c:pt>
                <c:pt idx="216">
                  <c:v>2016-11-03</c:v>
                </c:pt>
                <c:pt idx="217">
                  <c:v>2016-11-04</c:v>
                </c:pt>
                <c:pt idx="218">
                  <c:v>2016-11-06</c:v>
                </c:pt>
                <c:pt idx="219">
                  <c:v>2016-11-07</c:v>
                </c:pt>
                <c:pt idx="220">
                  <c:v>2016-11-08</c:v>
                </c:pt>
                <c:pt idx="221">
                  <c:v>2016-11-09</c:v>
                </c:pt>
                <c:pt idx="222">
                  <c:v>2016-11-11</c:v>
                </c:pt>
                <c:pt idx="223">
                  <c:v>2016-11-12</c:v>
                </c:pt>
                <c:pt idx="224">
                  <c:v>2016-11-13</c:v>
                </c:pt>
                <c:pt idx="225">
                  <c:v>2016-11-14</c:v>
                </c:pt>
                <c:pt idx="226">
                  <c:v>2016-11-15</c:v>
                </c:pt>
                <c:pt idx="227">
                  <c:v>2016-11-16</c:v>
                </c:pt>
                <c:pt idx="228">
                  <c:v>2016-11-17</c:v>
                </c:pt>
                <c:pt idx="229">
                  <c:v>2016-11-19</c:v>
                </c:pt>
                <c:pt idx="230">
                  <c:v>2016-11-20</c:v>
                </c:pt>
                <c:pt idx="231">
                  <c:v>2016-11-22</c:v>
                </c:pt>
                <c:pt idx="232">
                  <c:v>2016-11-23</c:v>
                </c:pt>
                <c:pt idx="233">
                  <c:v>2016-11-25</c:v>
                </c:pt>
                <c:pt idx="234">
                  <c:v>2016-11-29</c:v>
                </c:pt>
                <c:pt idx="235">
                  <c:v>2016-11-30</c:v>
                </c:pt>
                <c:pt idx="236">
                  <c:v>2016-12-01</c:v>
                </c:pt>
                <c:pt idx="237">
                  <c:v>2016-12-02</c:v>
                </c:pt>
                <c:pt idx="238">
                  <c:v>2016-12-03</c:v>
                </c:pt>
                <c:pt idx="239">
                  <c:v>2016-12-06</c:v>
                </c:pt>
                <c:pt idx="240">
                  <c:v>2016-12-08</c:v>
                </c:pt>
                <c:pt idx="241">
                  <c:v>2016-12-11</c:v>
                </c:pt>
                <c:pt idx="242">
                  <c:v>2016-12-12</c:v>
                </c:pt>
                <c:pt idx="243">
                  <c:v>2016-12-13</c:v>
                </c:pt>
                <c:pt idx="244">
                  <c:v>2016-12-14</c:v>
                </c:pt>
                <c:pt idx="245">
                  <c:v>2016-12-15</c:v>
                </c:pt>
                <c:pt idx="246">
                  <c:v>2016-12-17</c:v>
                </c:pt>
                <c:pt idx="247">
                  <c:v>2016-12-18</c:v>
                </c:pt>
                <c:pt idx="248">
                  <c:v>2016-12-19</c:v>
                </c:pt>
                <c:pt idx="249">
                  <c:v>2016-12-21</c:v>
                </c:pt>
                <c:pt idx="250">
                  <c:v>2016-12-26</c:v>
                </c:pt>
                <c:pt idx="251">
                  <c:v>2016-12-27</c:v>
                </c:pt>
                <c:pt idx="252">
                  <c:v>2016-12-29</c:v>
                </c:pt>
                <c:pt idx="253">
                  <c:v>2016-12-30</c:v>
                </c:pt>
                <c:pt idx="254">
                  <c:v>2016-12-31</c:v>
                </c:pt>
                <c:pt idx="255">
                  <c:v>2017-01-02</c:v>
                </c:pt>
                <c:pt idx="256">
                  <c:v>2017-01-03</c:v>
                </c:pt>
                <c:pt idx="257">
                  <c:v>2017-01-04</c:v>
                </c:pt>
                <c:pt idx="258">
                  <c:v>2017-01-05</c:v>
                </c:pt>
                <c:pt idx="259">
                  <c:v>2017-01-06</c:v>
                </c:pt>
                <c:pt idx="260">
                  <c:v>2017-01-07</c:v>
                </c:pt>
                <c:pt idx="261">
                  <c:v>2017-01-08</c:v>
                </c:pt>
                <c:pt idx="262">
                  <c:v>2017-01-09</c:v>
                </c:pt>
                <c:pt idx="263">
                  <c:v>2017-01-11</c:v>
                </c:pt>
                <c:pt idx="264">
                  <c:v>2017-02-21</c:v>
                </c:pt>
                <c:pt idx="265">
                  <c:v>2017-02-22</c:v>
                </c:pt>
                <c:pt idx="266">
                  <c:v>2017-02-23</c:v>
                </c:pt>
                <c:pt idx="267">
                  <c:v>2017-02-24</c:v>
                </c:pt>
                <c:pt idx="268">
                  <c:v>2017-02-25</c:v>
                </c:pt>
                <c:pt idx="269">
                  <c:v>2017-02-26</c:v>
                </c:pt>
                <c:pt idx="270">
                  <c:v>2017-02-27</c:v>
                </c:pt>
                <c:pt idx="271">
                  <c:v>2017-02-28</c:v>
                </c:pt>
                <c:pt idx="272">
                  <c:v>2017-03-01</c:v>
                </c:pt>
                <c:pt idx="273">
                  <c:v>2017-03-03</c:v>
                </c:pt>
                <c:pt idx="274">
                  <c:v>2017-03-04</c:v>
                </c:pt>
                <c:pt idx="275">
                  <c:v>2017-03-06</c:v>
                </c:pt>
                <c:pt idx="276">
                  <c:v>2017-03-07</c:v>
                </c:pt>
                <c:pt idx="277">
                  <c:v>2017-03-08</c:v>
                </c:pt>
                <c:pt idx="278">
                  <c:v>2017-03-09</c:v>
                </c:pt>
                <c:pt idx="279">
                  <c:v>2017-03-10</c:v>
                </c:pt>
                <c:pt idx="280">
                  <c:v>2017-03-11</c:v>
                </c:pt>
                <c:pt idx="281">
                  <c:v>2017-03-12</c:v>
                </c:pt>
                <c:pt idx="282">
                  <c:v>2017-03-13</c:v>
                </c:pt>
                <c:pt idx="283">
                  <c:v>2017-03-14</c:v>
                </c:pt>
                <c:pt idx="284">
                  <c:v>2017-03-15</c:v>
                </c:pt>
                <c:pt idx="285">
                  <c:v>2017-03-16</c:v>
                </c:pt>
                <c:pt idx="286">
                  <c:v>2017-03-17</c:v>
                </c:pt>
                <c:pt idx="287">
                  <c:v>2017-03-18</c:v>
                </c:pt>
                <c:pt idx="288">
                  <c:v>2017-03-22</c:v>
                </c:pt>
                <c:pt idx="289">
                  <c:v>2017-03-23</c:v>
                </c:pt>
                <c:pt idx="290">
                  <c:v>2017-03-26</c:v>
                </c:pt>
                <c:pt idx="291">
                  <c:v>2017-04-04</c:v>
                </c:pt>
                <c:pt idx="292">
                  <c:v>2017-04-06</c:v>
                </c:pt>
                <c:pt idx="293">
                  <c:v>2017-04-07</c:v>
                </c:pt>
                <c:pt idx="294">
                  <c:v>2017-04-11</c:v>
                </c:pt>
                <c:pt idx="295">
                  <c:v>2017-04-15</c:v>
                </c:pt>
                <c:pt idx="296">
                  <c:v>2017-04-16</c:v>
                </c:pt>
                <c:pt idx="297">
                  <c:v>2017-04-17</c:v>
                </c:pt>
                <c:pt idx="298">
                  <c:v>2017-04-18</c:v>
                </c:pt>
                <c:pt idx="299">
                  <c:v>2017-04-21</c:v>
                </c:pt>
                <c:pt idx="300">
                  <c:v>2017-04-22</c:v>
                </c:pt>
                <c:pt idx="301">
                  <c:v>2017-04-25</c:v>
                </c:pt>
                <c:pt idx="302">
                  <c:v>2017-04-27</c:v>
                </c:pt>
                <c:pt idx="303">
                  <c:v>2017-04-28</c:v>
                </c:pt>
                <c:pt idx="304">
                  <c:v>2017-05-01</c:v>
                </c:pt>
                <c:pt idx="305">
                  <c:v>2017-05-03</c:v>
                </c:pt>
                <c:pt idx="306">
                  <c:v>2017-05-05</c:v>
                </c:pt>
                <c:pt idx="307">
                  <c:v>2017-05-08</c:v>
                </c:pt>
                <c:pt idx="308">
                  <c:v>2017-05-09</c:v>
                </c:pt>
                <c:pt idx="309">
                  <c:v>2017-05-13</c:v>
                </c:pt>
                <c:pt idx="310">
                  <c:v>2017-05-14</c:v>
                </c:pt>
                <c:pt idx="311">
                  <c:v>2017-05-15</c:v>
                </c:pt>
                <c:pt idx="312">
                  <c:v>2017-05-16</c:v>
                </c:pt>
                <c:pt idx="313">
                  <c:v>2017-05-17</c:v>
                </c:pt>
                <c:pt idx="314">
                  <c:v>2017-05-18</c:v>
                </c:pt>
                <c:pt idx="315">
                  <c:v>2017-05-20</c:v>
                </c:pt>
                <c:pt idx="316">
                  <c:v>2017-05-21</c:v>
                </c:pt>
                <c:pt idx="317">
                  <c:v>2017-05-22</c:v>
                </c:pt>
                <c:pt idx="318">
                  <c:v>2017-05-24</c:v>
                </c:pt>
                <c:pt idx="319">
                  <c:v>2017-05-26</c:v>
                </c:pt>
                <c:pt idx="320">
                  <c:v>2017-05-28</c:v>
                </c:pt>
                <c:pt idx="321">
                  <c:v>2017-05-29</c:v>
                </c:pt>
                <c:pt idx="322">
                  <c:v>2017-05-30</c:v>
                </c:pt>
                <c:pt idx="323">
                  <c:v>2017-06-06</c:v>
                </c:pt>
                <c:pt idx="324">
                  <c:v>2017-06-08</c:v>
                </c:pt>
                <c:pt idx="325">
                  <c:v>2017-06-09</c:v>
                </c:pt>
                <c:pt idx="326">
                  <c:v>2017-06-10</c:v>
                </c:pt>
                <c:pt idx="327">
                  <c:v>2017-06-11</c:v>
                </c:pt>
                <c:pt idx="328">
                  <c:v>2017-06-12</c:v>
                </c:pt>
                <c:pt idx="329">
                  <c:v>2017-06-14</c:v>
                </c:pt>
                <c:pt idx="330">
                  <c:v>2017-06-16</c:v>
                </c:pt>
                <c:pt idx="331">
                  <c:v>2017-06-17</c:v>
                </c:pt>
                <c:pt idx="332">
                  <c:v>2017-06-18</c:v>
                </c:pt>
                <c:pt idx="333">
                  <c:v>2017-06-19</c:v>
                </c:pt>
                <c:pt idx="334">
                  <c:v>2017-06-20</c:v>
                </c:pt>
                <c:pt idx="335">
                  <c:v>2017-06-21</c:v>
                </c:pt>
                <c:pt idx="336">
                  <c:v>2017-06-23</c:v>
                </c:pt>
                <c:pt idx="337">
                  <c:v>2017-06-24</c:v>
                </c:pt>
                <c:pt idx="338">
                  <c:v>2017-06-27</c:v>
                </c:pt>
                <c:pt idx="339">
                  <c:v>2017-06-30</c:v>
                </c:pt>
                <c:pt idx="340">
                  <c:v>2017-07-01</c:v>
                </c:pt>
                <c:pt idx="341">
                  <c:v>2017-07-02</c:v>
                </c:pt>
                <c:pt idx="342">
                  <c:v>2017-07-04</c:v>
                </c:pt>
                <c:pt idx="343">
                  <c:v>2017-07-05</c:v>
                </c:pt>
                <c:pt idx="344">
                  <c:v>2017-07-07</c:v>
                </c:pt>
                <c:pt idx="345">
                  <c:v>2017-07-08</c:v>
                </c:pt>
                <c:pt idx="346">
                  <c:v>2017-07-09</c:v>
                </c:pt>
                <c:pt idx="347">
                  <c:v>2017-07-11</c:v>
                </c:pt>
                <c:pt idx="348">
                  <c:v>2017-07-12</c:v>
                </c:pt>
                <c:pt idx="349">
                  <c:v>2017-07-15</c:v>
                </c:pt>
                <c:pt idx="350">
                  <c:v>2017-07-16</c:v>
                </c:pt>
                <c:pt idx="351">
                  <c:v>2017-07-17</c:v>
                </c:pt>
                <c:pt idx="352">
                  <c:v>2017-07-18</c:v>
                </c:pt>
                <c:pt idx="353">
                  <c:v>2017-07-19</c:v>
                </c:pt>
                <c:pt idx="354">
                  <c:v>2017-07-20</c:v>
                </c:pt>
                <c:pt idx="355">
                  <c:v>2017-07-22</c:v>
                </c:pt>
                <c:pt idx="356">
                  <c:v>2017-07-23</c:v>
                </c:pt>
                <c:pt idx="357">
                  <c:v>2017-07-24</c:v>
                </c:pt>
                <c:pt idx="358">
                  <c:v>2017-07-25</c:v>
                </c:pt>
                <c:pt idx="359">
                  <c:v>2017-07-27</c:v>
                </c:pt>
                <c:pt idx="360">
                  <c:v>2017-07-28</c:v>
                </c:pt>
                <c:pt idx="361">
                  <c:v>2017-07-30</c:v>
                </c:pt>
                <c:pt idx="362">
                  <c:v>2017-07-31</c:v>
                </c:pt>
                <c:pt idx="363">
                  <c:v>2017-08-01</c:v>
                </c:pt>
                <c:pt idx="364">
                  <c:v>2017-08-02</c:v>
                </c:pt>
                <c:pt idx="365">
                  <c:v>2017-08-05</c:v>
                </c:pt>
                <c:pt idx="366">
                  <c:v>2017-08-07</c:v>
                </c:pt>
                <c:pt idx="367">
                  <c:v>2017-08-08</c:v>
                </c:pt>
                <c:pt idx="368">
                  <c:v>2017-08-12</c:v>
                </c:pt>
                <c:pt idx="369">
                  <c:v>2017-08-13</c:v>
                </c:pt>
                <c:pt idx="370">
                  <c:v>2017-08-17</c:v>
                </c:pt>
                <c:pt idx="371">
                  <c:v>2017-08-19</c:v>
                </c:pt>
                <c:pt idx="372">
                  <c:v>2017-08-21</c:v>
                </c:pt>
                <c:pt idx="373">
                  <c:v>2017-08-22</c:v>
                </c:pt>
                <c:pt idx="374">
                  <c:v>2017-08-23</c:v>
                </c:pt>
                <c:pt idx="375">
                  <c:v>2017-08-24</c:v>
                </c:pt>
                <c:pt idx="376">
                  <c:v>2017-08-25</c:v>
                </c:pt>
                <c:pt idx="377">
                  <c:v>2017-08-26</c:v>
                </c:pt>
                <c:pt idx="378">
                  <c:v>2017-08-27</c:v>
                </c:pt>
                <c:pt idx="379">
                  <c:v>2017-08-28</c:v>
                </c:pt>
                <c:pt idx="380">
                  <c:v>2017-08-30</c:v>
                </c:pt>
                <c:pt idx="381">
                  <c:v>2017-09-05</c:v>
                </c:pt>
                <c:pt idx="382">
                  <c:v>2017-09-06</c:v>
                </c:pt>
                <c:pt idx="383">
                  <c:v>2017-09-08</c:v>
                </c:pt>
                <c:pt idx="384">
                  <c:v>2017-09-09</c:v>
                </c:pt>
                <c:pt idx="385">
                  <c:v>2017-09-10</c:v>
                </c:pt>
                <c:pt idx="386">
                  <c:v>2017-09-22</c:v>
                </c:pt>
                <c:pt idx="387">
                  <c:v>2017-09-24</c:v>
                </c:pt>
                <c:pt idx="388">
                  <c:v>2017-09-25</c:v>
                </c:pt>
                <c:pt idx="389">
                  <c:v>2017-09-26</c:v>
                </c:pt>
                <c:pt idx="390">
                  <c:v>2017-09-27</c:v>
                </c:pt>
                <c:pt idx="391">
                  <c:v>2017-09-28</c:v>
                </c:pt>
                <c:pt idx="392">
                  <c:v>2017-09-29</c:v>
                </c:pt>
                <c:pt idx="393">
                  <c:v>2017-10-02</c:v>
                </c:pt>
                <c:pt idx="394">
                  <c:v>2017-10-03</c:v>
                </c:pt>
                <c:pt idx="395">
                  <c:v>2017-10-04</c:v>
                </c:pt>
                <c:pt idx="396">
                  <c:v>2017-10-06</c:v>
                </c:pt>
                <c:pt idx="397">
                  <c:v>2017-10-07</c:v>
                </c:pt>
                <c:pt idx="398">
                  <c:v>2017-10-08</c:v>
                </c:pt>
                <c:pt idx="399">
                  <c:v>2017-10-11</c:v>
                </c:pt>
                <c:pt idx="400">
                  <c:v>2017-10-12</c:v>
                </c:pt>
                <c:pt idx="401">
                  <c:v>2017-10-14</c:v>
                </c:pt>
                <c:pt idx="402">
                  <c:v>2017-10-18</c:v>
                </c:pt>
                <c:pt idx="403">
                  <c:v>2017-10-24</c:v>
                </c:pt>
                <c:pt idx="404">
                  <c:v>2017-10-25</c:v>
                </c:pt>
                <c:pt idx="405">
                  <c:v>2017-10-26</c:v>
                </c:pt>
                <c:pt idx="406">
                  <c:v>2017-10-28</c:v>
                </c:pt>
                <c:pt idx="407">
                  <c:v>2017-10-30</c:v>
                </c:pt>
                <c:pt idx="408">
                  <c:v>2017-10-31</c:v>
                </c:pt>
                <c:pt idx="409">
                  <c:v>2017-11-01</c:v>
                </c:pt>
                <c:pt idx="410">
                  <c:v>2017-11-02</c:v>
                </c:pt>
                <c:pt idx="411">
                  <c:v>2017-11-04</c:v>
                </c:pt>
                <c:pt idx="412">
                  <c:v>2017-11-05</c:v>
                </c:pt>
                <c:pt idx="413">
                  <c:v>2017-11-07</c:v>
                </c:pt>
                <c:pt idx="414">
                  <c:v>2017-11-08</c:v>
                </c:pt>
                <c:pt idx="415">
                  <c:v>2017-11-09</c:v>
                </c:pt>
                <c:pt idx="416">
                  <c:v>2017-11-10</c:v>
                </c:pt>
                <c:pt idx="417">
                  <c:v>2017-11-11</c:v>
                </c:pt>
                <c:pt idx="418">
                  <c:v>2017-11-12</c:v>
                </c:pt>
                <c:pt idx="419">
                  <c:v>2017-11-13</c:v>
                </c:pt>
                <c:pt idx="420">
                  <c:v>2017-11-14</c:v>
                </c:pt>
                <c:pt idx="421">
                  <c:v>2017-11-15</c:v>
                </c:pt>
                <c:pt idx="422">
                  <c:v>2017-11-16</c:v>
                </c:pt>
                <c:pt idx="423">
                  <c:v>2017-11-17</c:v>
                </c:pt>
                <c:pt idx="424">
                  <c:v>2017-11-18</c:v>
                </c:pt>
                <c:pt idx="425">
                  <c:v>2017-11-19</c:v>
                </c:pt>
                <c:pt idx="426">
                  <c:v>2017-11-20</c:v>
                </c:pt>
                <c:pt idx="427">
                  <c:v>2017-11-21</c:v>
                </c:pt>
                <c:pt idx="428">
                  <c:v>2017-11-22</c:v>
                </c:pt>
                <c:pt idx="429">
                  <c:v>2017-11-23</c:v>
                </c:pt>
                <c:pt idx="430">
                  <c:v>2017-11-24</c:v>
                </c:pt>
                <c:pt idx="431">
                  <c:v>2017-11-25</c:v>
                </c:pt>
                <c:pt idx="432">
                  <c:v>2017-11-28</c:v>
                </c:pt>
                <c:pt idx="433">
                  <c:v>2017-11-29</c:v>
                </c:pt>
                <c:pt idx="434">
                  <c:v>2017-11-30</c:v>
                </c:pt>
                <c:pt idx="435">
                  <c:v>2017-12-01</c:v>
                </c:pt>
                <c:pt idx="436">
                  <c:v>2017-12-02</c:v>
                </c:pt>
                <c:pt idx="437">
                  <c:v>2017-12-03</c:v>
                </c:pt>
                <c:pt idx="438">
                  <c:v>2017-12-04</c:v>
                </c:pt>
                <c:pt idx="439">
                  <c:v>2017-12-05</c:v>
                </c:pt>
                <c:pt idx="440">
                  <c:v>2017-12-06</c:v>
                </c:pt>
                <c:pt idx="441">
                  <c:v>2017-12-07</c:v>
                </c:pt>
                <c:pt idx="442">
                  <c:v>2017-12-08</c:v>
                </c:pt>
                <c:pt idx="443">
                  <c:v>2017-12-09</c:v>
                </c:pt>
                <c:pt idx="444">
                  <c:v>2017-12-11</c:v>
                </c:pt>
                <c:pt idx="445">
                  <c:v>2017-12-12</c:v>
                </c:pt>
                <c:pt idx="446">
                  <c:v>2017-12-14</c:v>
                </c:pt>
                <c:pt idx="447">
                  <c:v>2017-12-15</c:v>
                </c:pt>
                <c:pt idx="448">
                  <c:v>2017-12-16</c:v>
                </c:pt>
                <c:pt idx="449">
                  <c:v>2017-12-17</c:v>
                </c:pt>
                <c:pt idx="450">
                  <c:v>2017-12-18</c:v>
                </c:pt>
                <c:pt idx="451">
                  <c:v>2017-12-20</c:v>
                </c:pt>
                <c:pt idx="452">
                  <c:v>2017-12-21</c:v>
                </c:pt>
                <c:pt idx="453">
                  <c:v>2017-12-22</c:v>
                </c:pt>
                <c:pt idx="454">
                  <c:v>2017-12-23</c:v>
                </c:pt>
                <c:pt idx="455">
                  <c:v>2017-12-26</c:v>
                </c:pt>
                <c:pt idx="456">
                  <c:v>2017-12-27</c:v>
                </c:pt>
                <c:pt idx="457">
                  <c:v>2017-12-29</c:v>
                </c:pt>
                <c:pt idx="458">
                  <c:v>2017-12-30</c:v>
                </c:pt>
                <c:pt idx="459">
                  <c:v>2017-12-31</c:v>
                </c:pt>
                <c:pt idx="460">
                  <c:v>2018-01-01</c:v>
                </c:pt>
                <c:pt idx="461">
                  <c:v>2018-01-02</c:v>
                </c:pt>
                <c:pt idx="462">
                  <c:v>2018-01-04</c:v>
                </c:pt>
                <c:pt idx="463">
                  <c:v>2018-01-05</c:v>
                </c:pt>
                <c:pt idx="464">
                  <c:v>2018-01-06</c:v>
                </c:pt>
                <c:pt idx="465">
                  <c:v>2018-01-07</c:v>
                </c:pt>
                <c:pt idx="466">
                  <c:v>2018-01-09</c:v>
                </c:pt>
                <c:pt idx="467">
                  <c:v>2018-01-10</c:v>
                </c:pt>
                <c:pt idx="468">
                  <c:v>2018-01-11</c:v>
                </c:pt>
                <c:pt idx="469">
                  <c:v>2018-01-12</c:v>
                </c:pt>
                <c:pt idx="470">
                  <c:v>2018-01-13</c:v>
                </c:pt>
                <c:pt idx="471">
                  <c:v>2018-01-14</c:v>
                </c:pt>
                <c:pt idx="472">
                  <c:v>2018-01-16</c:v>
                </c:pt>
                <c:pt idx="473">
                  <c:v>2018-01-17</c:v>
                </c:pt>
                <c:pt idx="474">
                  <c:v>2018-01-19</c:v>
                </c:pt>
                <c:pt idx="475">
                  <c:v>2018-01-20</c:v>
                </c:pt>
                <c:pt idx="476">
                  <c:v>2018-01-21</c:v>
                </c:pt>
                <c:pt idx="477">
                  <c:v>2018-01-22</c:v>
                </c:pt>
                <c:pt idx="478">
                  <c:v>2018-01-23</c:v>
                </c:pt>
                <c:pt idx="479">
                  <c:v>2018-01-25</c:v>
                </c:pt>
                <c:pt idx="480">
                  <c:v>2018-01-26</c:v>
                </c:pt>
                <c:pt idx="481">
                  <c:v>2018-01-27</c:v>
                </c:pt>
                <c:pt idx="482">
                  <c:v>2018-01-29</c:v>
                </c:pt>
                <c:pt idx="483">
                  <c:v>2018-01-30</c:v>
                </c:pt>
                <c:pt idx="484">
                  <c:v>2018-01-31</c:v>
                </c:pt>
                <c:pt idx="485">
                  <c:v>2018-02-01</c:v>
                </c:pt>
                <c:pt idx="486">
                  <c:v>2018-02-03</c:v>
                </c:pt>
                <c:pt idx="487">
                  <c:v>2018-02-04</c:v>
                </c:pt>
                <c:pt idx="488">
                  <c:v>2018-02-06</c:v>
                </c:pt>
                <c:pt idx="489">
                  <c:v>2018-02-07</c:v>
                </c:pt>
                <c:pt idx="490">
                  <c:v>2018-02-09</c:v>
                </c:pt>
                <c:pt idx="491">
                  <c:v>2018-02-11</c:v>
                </c:pt>
                <c:pt idx="492">
                  <c:v>2018-02-12</c:v>
                </c:pt>
                <c:pt idx="493">
                  <c:v>2018-02-14</c:v>
                </c:pt>
                <c:pt idx="494">
                  <c:v>2018-02-15</c:v>
                </c:pt>
                <c:pt idx="495">
                  <c:v>2018-02-16</c:v>
                </c:pt>
                <c:pt idx="496">
                  <c:v>2018-02-18</c:v>
                </c:pt>
                <c:pt idx="497">
                  <c:v>2018-02-19</c:v>
                </c:pt>
                <c:pt idx="498">
                  <c:v>2018-02-20</c:v>
                </c:pt>
                <c:pt idx="499">
                  <c:v>2018-02-22</c:v>
                </c:pt>
                <c:pt idx="500">
                  <c:v>2018-02-24</c:v>
                </c:pt>
                <c:pt idx="501">
                  <c:v>2018-02-25</c:v>
                </c:pt>
                <c:pt idx="502">
                  <c:v>2018-02-26</c:v>
                </c:pt>
                <c:pt idx="503">
                  <c:v>2018-02-28</c:v>
                </c:pt>
                <c:pt idx="504">
                  <c:v>2018-03-03</c:v>
                </c:pt>
                <c:pt idx="505">
                  <c:v>2018-03-05</c:v>
                </c:pt>
                <c:pt idx="506">
                  <c:v>2018-03-07</c:v>
                </c:pt>
                <c:pt idx="507">
                  <c:v>2018-03-08</c:v>
                </c:pt>
                <c:pt idx="508">
                  <c:v>2018-03-09</c:v>
                </c:pt>
                <c:pt idx="509">
                  <c:v>2018-03-10</c:v>
                </c:pt>
                <c:pt idx="510">
                  <c:v>2018-03-11</c:v>
                </c:pt>
                <c:pt idx="511">
                  <c:v>2018-03-12</c:v>
                </c:pt>
                <c:pt idx="512">
                  <c:v>2018-03-13</c:v>
                </c:pt>
                <c:pt idx="513">
                  <c:v>2018-03-14</c:v>
                </c:pt>
                <c:pt idx="514">
                  <c:v>2018-03-15</c:v>
                </c:pt>
                <c:pt idx="515">
                  <c:v>2018-03-16</c:v>
                </c:pt>
                <c:pt idx="516">
                  <c:v>2018-03-17</c:v>
                </c:pt>
                <c:pt idx="517">
                  <c:v>2018-03-20</c:v>
                </c:pt>
                <c:pt idx="518">
                  <c:v>2018-03-21</c:v>
                </c:pt>
                <c:pt idx="519">
                  <c:v>2018-03-22</c:v>
                </c:pt>
                <c:pt idx="520">
                  <c:v>2018-03-23</c:v>
                </c:pt>
                <c:pt idx="521">
                  <c:v>2018-03-24</c:v>
                </c:pt>
                <c:pt idx="522">
                  <c:v>2018-03-26</c:v>
                </c:pt>
                <c:pt idx="523">
                  <c:v>2018-03-27</c:v>
                </c:pt>
                <c:pt idx="524">
                  <c:v>2018-03-28</c:v>
                </c:pt>
                <c:pt idx="525">
                  <c:v>2018-03-29</c:v>
                </c:pt>
                <c:pt idx="526">
                  <c:v>2018-03-31</c:v>
                </c:pt>
                <c:pt idx="527">
                  <c:v>2018-04-01</c:v>
                </c:pt>
                <c:pt idx="528">
                  <c:v>2018-04-02</c:v>
                </c:pt>
                <c:pt idx="529">
                  <c:v>2018-04-05</c:v>
                </c:pt>
                <c:pt idx="530">
                  <c:v>2018-04-07</c:v>
                </c:pt>
                <c:pt idx="531">
                  <c:v>2018-04-08</c:v>
                </c:pt>
                <c:pt idx="532">
                  <c:v>2018-04-09</c:v>
                </c:pt>
                <c:pt idx="533">
                  <c:v>2018-04-10</c:v>
                </c:pt>
                <c:pt idx="534">
                  <c:v>2018-04-11</c:v>
                </c:pt>
                <c:pt idx="535">
                  <c:v>2018-04-13</c:v>
                </c:pt>
                <c:pt idx="536">
                  <c:v>2018-04-14</c:v>
                </c:pt>
                <c:pt idx="537">
                  <c:v>2018-04-15</c:v>
                </c:pt>
                <c:pt idx="538">
                  <c:v>2018-04-16</c:v>
                </c:pt>
                <c:pt idx="539">
                  <c:v>2018-04-20</c:v>
                </c:pt>
                <c:pt idx="540">
                  <c:v>2018-04-21</c:v>
                </c:pt>
                <c:pt idx="541">
                  <c:v>2018-04-22</c:v>
                </c:pt>
                <c:pt idx="542">
                  <c:v>2018-04-23</c:v>
                </c:pt>
                <c:pt idx="543">
                  <c:v>2018-04-24</c:v>
                </c:pt>
                <c:pt idx="544">
                  <c:v>2018-04-25</c:v>
                </c:pt>
                <c:pt idx="545">
                  <c:v>2018-04-27</c:v>
                </c:pt>
                <c:pt idx="546">
                  <c:v>2018-04-28</c:v>
                </c:pt>
                <c:pt idx="547">
                  <c:v>2018-05-02</c:v>
                </c:pt>
                <c:pt idx="548">
                  <c:v>2018-05-03</c:v>
                </c:pt>
                <c:pt idx="549">
                  <c:v>2018-05-04</c:v>
                </c:pt>
                <c:pt idx="550">
                  <c:v>2018-05-05</c:v>
                </c:pt>
                <c:pt idx="551">
                  <c:v>2018-05-06</c:v>
                </c:pt>
                <c:pt idx="552">
                  <c:v>2018-05-07</c:v>
                </c:pt>
                <c:pt idx="553">
                  <c:v>2018-05-08</c:v>
                </c:pt>
                <c:pt idx="554">
                  <c:v>2018-05-09</c:v>
                </c:pt>
                <c:pt idx="555">
                  <c:v>2018-05-10</c:v>
                </c:pt>
                <c:pt idx="556">
                  <c:v>2018-05-11</c:v>
                </c:pt>
                <c:pt idx="557">
                  <c:v>2018-05-12</c:v>
                </c:pt>
                <c:pt idx="558">
                  <c:v>2018-05-14</c:v>
                </c:pt>
                <c:pt idx="559">
                  <c:v>2018-05-15</c:v>
                </c:pt>
                <c:pt idx="560">
                  <c:v>2018-05-16</c:v>
                </c:pt>
                <c:pt idx="561">
                  <c:v>2018-05-17</c:v>
                </c:pt>
                <c:pt idx="562">
                  <c:v>2018-05-19</c:v>
                </c:pt>
                <c:pt idx="563">
                  <c:v>2018-05-21</c:v>
                </c:pt>
                <c:pt idx="564">
                  <c:v>2018-05-22</c:v>
                </c:pt>
                <c:pt idx="565">
                  <c:v>2018-05-23</c:v>
                </c:pt>
                <c:pt idx="566">
                  <c:v>2018-05-24</c:v>
                </c:pt>
                <c:pt idx="567">
                  <c:v>2018-05-25</c:v>
                </c:pt>
                <c:pt idx="568">
                  <c:v>2018-05-26</c:v>
                </c:pt>
                <c:pt idx="569">
                  <c:v>2018-05-28</c:v>
                </c:pt>
                <c:pt idx="570">
                  <c:v>2018-05-30</c:v>
                </c:pt>
                <c:pt idx="571">
                  <c:v>2018-05-31</c:v>
                </c:pt>
                <c:pt idx="572">
                  <c:v>2018-06-01</c:v>
                </c:pt>
                <c:pt idx="573">
                  <c:v>2018-06-02</c:v>
                </c:pt>
                <c:pt idx="574">
                  <c:v>2018-06-03</c:v>
                </c:pt>
                <c:pt idx="575">
                  <c:v>2018-06-04</c:v>
                </c:pt>
                <c:pt idx="576">
                  <c:v>2018-06-05</c:v>
                </c:pt>
                <c:pt idx="577">
                  <c:v>2018-06-06</c:v>
                </c:pt>
                <c:pt idx="578">
                  <c:v>2018-06-07</c:v>
                </c:pt>
                <c:pt idx="579">
                  <c:v>2018-06-08</c:v>
                </c:pt>
                <c:pt idx="580">
                  <c:v>2018-06-09</c:v>
                </c:pt>
                <c:pt idx="581">
                  <c:v>2018-06-10</c:v>
                </c:pt>
                <c:pt idx="582">
                  <c:v>2018-06-11</c:v>
                </c:pt>
                <c:pt idx="583">
                  <c:v>2018-06-12</c:v>
                </c:pt>
                <c:pt idx="584">
                  <c:v>2018-06-13</c:v>
                </c:pt>
                <c:pt idx="585">
                  <c:v>2018-06-14</c:v>
                </c:pt>
                <c:pt idx="586">
                  <c:v>2018-06-15</c:v>
                </c:pt>
                <c:pt idx="587">
                  <c:v>2018-06-16</c:v>
                </c:pt>
                <c:pt idx="588">
                  <c:v>2018-06-17</c:v>
                </c:pt>
                <c:pt idx="589">
                  <c:v>2018-06-18</c:v>
                </c:pt>
                <c:pt idx="590">
                  <c:v>2018-06-19</c:v>
                </c:pt>
                <c:pt idx="591">
                  <c:v>2018-06-20</c:v>
                </c:pt>
                <c:pt idx="592">
                  <c:v>2018-06-21</c:v>
                </c:pt>
                <c:pt idx="593">
                  <c:v>2018-06-22</c:v>
                </c:pt>
                <c:pt idx="594">
                  <c:v>2018-06-23</c:v>
                </c:pt>
                <c:pt idx="595">
                  <c:v>2018-06-24</c:v>
                </c:pt>
                <c:pt idx="596">
                  <c:v>2018-06-26</c:v>
                </c:pt>
                <c:pt idx="597">
                  <c:v>2018-06-27</c:v>
                </c:pt>
                <c:pt idx="598">
                  <c:v>2018-06-28</c:v>
                </c:pt>
                <c:pt idx="599">
                  <c:v>2018-06-29</c:v>
                </c:pt>
                <c:pt idx="600">
                  <c:v>2018-06-30</c:v>
                </c:pt>
                <c:pt idx="601">
                  <c:v>2018-07-01</c:v>
                </c:pt>
                <c:pt idx="602">
                  <c:v>2018-07-03</c:v>
                </c:pt>
                <c:pt idx="603">
                  <c:v>2018-07-04</c:v>
                </c:pt>
                <c:pt idx="604">
                  <c:v>2018-07-05</c:v>
                </c:pt>
                <c:pt idx="605">
                  <c:v>2018-07-06</c:v>
                </c:pt>
                <c:pt idx="606">
                  <c:v>2018-07-07</c:v>
                </c:pt>
                <c:pt idx="607">
                  <c:v>2018-07-08</c:v>
                </c:pt>
                <c:pt idx="608">
                  <c:v>2018-07-09</c:v>
                </c:pt>
                <c:pt idx="609">
                  <c:v>2018-07-10</c:v>
                </c:pt>
                <c:pt idx="610">
                  <c:v>2018-07-11</c:v>
                </c:pt>
                <c:pt idx="611">
                  <c:v>2018-07-12</c:v>
                </c:pt>
                <c:pt idx="612">
                  <c:v>2018-07-13</c:v>
                </c:pt>
                <c:pt idx="613">
                  <c:v>2018-07-14</c:v>
                </c:pt>
                <c:pt idx="614">
                  <c:v>2018-07-15</c:v>
                </c:pt>
                <c:pt idx="615">
                  <c:v>2018-07-16</c:v>
                </c:pt>
                <c:pt idx="616">
                  <c:v>2018-07-17</c:v>
                </c:pt>
                <c:pt idx="617">
                  <c:v>2018-07-18</c:v>
                </c:pt>
                <c:pt idx="618">
                  <c:v>2018-07-19</c:v>
                </c:pt>
                <c:pt idx="619">
                  <c:v>2018-07-20</c:v>
                </c:pt>
                <c:pt idx="620">
                  <c:v>2018-07-21</c:v>
                </c:pt>
                <c:pt idx="621">
                  <c:v>2018-07-23</c:v>
                </c:pt>
                <c:pt idx="622">
                  <c:v>2018-07-24</c:v>
                </c:pt>
                <c:pt idx="623">
                  <c:v>2018-07-25</c:v>
                </c:pt>
                <c:pt idx="624">
                  <c:v>2018-07-26</c:v>
                </c:pt>
                <c:pt idx="625">
                  <c:v>2018-07-27</c:v>
                </c:pt>
                <c:pt idx="626">
                  <c:v>2018-07-28</c:v>
                </c:pt>
                <c:pt idx="627">
                  <c:v>2018-07-29</c:v>
                </c:pt>
                <c:pt idx="628">
                  <c:v>2018-07-30</c:v>
                </c:pt>
                <c:pt idx="629">
                  <c:v>2018-07-31</c:v>
                </c:pt>
                <c:pt idx="630">
                  <c:v>2018-08-01</c:v>
                </c:pt>
                <c:pt idx="631">
                  <c:v>2018-08-02</c:v>
                </c:pt>
                <c:pt idx="632">
                  <c:v>2018-08-03</c:v>
                </c:pt>
                <c:pt idx="633">
                  <c:v>2018-08-04</c:v>
                </c:pt>
                <c:pt idx="634">
                  <c:v>2018-08-05</c:v>
                </c:pt>
                <c:pt idx="635">
                  <c:v>2018-08-06</c:v>
                </c:pt>
                <c:pt idx="636">
                  <c:v>2018-08-07</c:v>
                </c:pt>
                <c:pt idx="637">
                  <c:v>2018-08-08</c:v>
                </c:pt>
                <c:pt idx="638">
                  <c:v>2018-08-09</c:v>
                </c:pt>
                <c:pt idx="639">
                  <c:v>2018-08-14</c:v>
                </c:pt>
                <c:pt idx="640">
                  <c:v>2018-08-15</c:v>
                </c:pt>
                <c:pt idx="641">
                  <c:v>2018-08-16</c:v>
                </c:pt>
                <c:pt idx="642">
                  <c:v>2018-08-17</c:v>
                </c:pt>
                <c:pt idx="643">
                  <c:v>2018-08-18</c:v>
                </c:pt>
                <c:pt idx="644">
                  <c:v>2018-08-19</c:v>
                </c:pt>
                <c:pt idx="645">
                  <c:v>2018-08-21</c:v>
                </c:pt>
                <c:pt idx="646">
                  <c:v>2018-08-22</c:v>
                </c:pt>
                <c:pt idx="647">
                  <c:v>2018-08-23</c:v>
                </c:pt>
                <c:pt idx="648">
                  <c:v>2018-08-24</c:v>
                </c:pt>
                <c:pt idx="649">
                  <c:v>2018-08-25</c:v>
                </c:pt>
                <c:pt idx="650">
                  <c:v>2018-08-26</c:v>
                </c:pt>
                <c:pt idx="651">
                  <c:v>2018-08-28</c:v>
                </c:pt>
                <c:pt idx="652">
                  <c:v>2018-08-29</c:v>
                </c:pt>
                <c:pt idx="653">
                  <c:v>2018-08-31</c:v>
                </c:pt>
                <c:pt idx="654">
                  <c:v>2018-09-01</c:v>
                </c:pt>
                <c:pt idx="655">
                  <c:v>2018-09-03</c:v>
                </c:pt>
                <c:pt idx="656">
                  <c:v>2018-09-04</c:v>
                </c:pt>
                <c:pt idx="657">
                  <c:v>2018-09-05</c:v>
                </c:pt>
                <c:pt idx="658">
                  <c:v>2018-09-06</c:v>
                </c:pt>
                <c:pt idx="659">
                  <c:v>2018-09-07</c:v>
                </c:pt>
                <c:pt idx="660">
                  <c:v>2018-09-08</c:v>
                </c:pt>
                <c:pt idx="661">
                  <c:v>2018-09-09</c:v>
                </c:pt>
                <c:pt idx="662">
                  <c:v>2018-09-10</c:v>
                </c:pt>
                <c:pt idx="663">
                  <c:v>2018-09-11</c:v>
                </c:pt>
                <c:pt idx="664">
                  <c:v>2018-09-12</c:v>
                </c:pt>
                <c:pt idx="665">
                  <c:v>2018-09-14</c:v>
                </c:pt>
                <c:pt idx="666">
                  <c:v>2018-09-15</c:v>
                </c:pt>
                <c:pt idx="667">
                  <c:v>2018-09-17</c:v>
                </c:pt>
                <c:pt idx="668">
                  <c:v>2018-09-19</c:v>
                </c:pt>
                <c:pt idx="669">
                  <c:v>2018-09-20</c:v>
                </c:pt>
                <c:pt idx="670">
                  <c:v>2018-09-21</c:v>
                </c:pt>
                <c:pt idx="671">
                  <c:v>2018-09-22</c:v>
                </c:pt>
                <c:pt idx="672">
                  <c:v>2018-09-23</c:v>
                </c:pt>
                <c:pt idx="673">
                  <c:v>2018-09-24</c:v>
                </c:pt>
                <c:pt idx="674">
                  <c:v>2018-09-25</c:v>
                </c:pt>
                <c:pt idx="675">
                  <c:v>2018-09-26</c:v>
                </c:pt>
                <c:pt idx="676">
                  <c:v>2018-09-28</c:v>
                </c:pt>
                <c:pt idx="677">
                  <c:v>2018-09-29</c:v>
                </c:pt>
                <c:pt idx="678">
                  <c:v>2018-09-30</c:v>
                </c:pt>
                <c:pt idx="679">
                  <c:v>2018-10-01</c:v>
                </c:pt>
                <c:pt idx="680">
                  <c:v>2018-10-02</c:v>
                </c:pt>
                <c:pt idx="681">
                  <c:v>2018-10-03</c:v>
                </c:pt>
                <c:pt idx="682">
                  <c:v>2018-10-04</c:v>
                </c:pt>
                <c:pt idx="683">
                  <c:v>2018-10-06</c:v>
                </c:pt>
                <c:pt idx="684">
                  <c:v>2018-10-08</c:v>
                </c:pt>
                <c:pt idx="685">
                  <c:v>2018-10-09</c:v>
                </c:pt>
                <c:pt idx="686">
                  <c:v>2018-10-10</c:v>
                </c:pt>
                <c:pt idx="687">
                  <c:v>2018-10-11</c:v>
                </c:pt>
                <c:pt idx="688">
                  <c:v>2018-10-12</c:v>
                </c:pt>
                <c:pt idx="689">
                  <c:v>2018-10-13</c:v>
                </c:pt>
                <c:pt idx="690">
                  <c:v>2018-10-15</c:v>
                </c:pt>
                <c:pt idx="691">
                  <c:v>2018-10-16</c:v>
                </c:pt>
                <c:pt idx="692">
                  <c:v>2018-10-17</c:v>
                </c:pt>
                <c:pt idx="693">
                  <c:v>2018-10-18</c:v>
                </c:pt>
                <c:pt idx="694">
                  <c:v>2018-10-19</c:v>
                </c:pt>
                <c:pt idx="695">
                  <c:v>2018-10-20</c:v>
                </c:pt>
                <c:pt idx="696">
                  <c:v>2018-10-21</c:v>
                </c:pt>
                <c:pt idx="697">
                  <c:v>2018-10-22</c:v>
                </c:pt>
                <c:pt idx="698">
                  <c:v>2018-10-23</c:v>
                </c:pt>
                <c:pt idx="699">
                  <c:v>2018-10-24</c:v>
                </c:pt>
                <c:pt idx="700">
                  <c:v>2018-10-25</c:v>
                </c:pt>
                <c:pt idx="701">
                  <c:v>2018-10-29</c:v>
                </c:pt>
                <c:pt idx="702">
                  <c:v>2018-10-30</c:v>
                </c:pt>
                <c:pt idx="703">
                  <c:v>2018-11-01</c:v>
                </c:pt>
                <c:pt idx="704">
                  <c:v>2018-11-02</c:v>
                </c:pt>
                <c:pt idx="705">
                  <c:v>2018-11-03</c:v>
                </c:pt>
                <c:pt idx="706">
                  <c:v>2018-11-04</c:v>
                </c:pt>
                <c:pt idx="707">
                  <c:v>2018-11-05</c:v>
                </c:pt>
                <c:pt idx="708">
                  <c:v>2018-11-06</c:v>
                </c:pt>
                <c:pt idx="709">
                  <c:v>2018-11-07</c:v>
                </c:pt>
                <c:pt idx="710">
                  <c:v>2018-11-09</c:v>
                </c:pt>
                <c:pt idx="711">
                  <c:v>2018-11-10</c:v>
                </c:pt>
                <c:pt idx="712">
                  <c:v>2018-11-11</c:v>
                </c:pt>
                <c:pt idx="713">
                  <c:v>2018-11-14</c:v>
                </c:pt>
                <c:pt idx="714">
                  <c:v>2018-11-15</c:v>
                </c:pt>
                <c:pt idx="715">
                  <c:v>2018-11-16</c:v>
                </c:pt>
                <c:pt idx="716">
                  <c:v>2018-11-17</c:v>
                </c:pt>
                <c:pt idx="717">
                  <c:v>2018-11-20</c:v>
                </c:pt>
                <c:pt idx="718">
                  <c:v>2018-11-21</c:v>
                </c:pt>
                <c:pt idx="719">
                  <c:v>2018-11-22</c:v>
                </c:pt>
                <c:pt idx="720">
                  <c:v>2018-11-23</c:v>
                </c:pt>
                <c:pt idx="721">
                  <c:v>2018-11-24</c:v>
                </c:pt>
                <c:pt idx="722">
                  <c:v>2018-11-25</c:v>
                </c:pt>
                <c:pt idx="723">
                  <c:v>2018-11-27</c:v>
                </c:pt>
                <c:pt idx="724">
                  <c:v>2018-11-29</c:v>
                </c:pt>
                <c:pt idx="725">
                  <c:v>2018-12-03</c:v>
                </c:pt>
                <c:pt idx="726">
                  <c:v>2018-12-04</c:v>
                </c:pt>
                <c:pt idx="727">
                  <c:v>2018-12-05</c:v>
                </c:pt>
                <c:pt idx="728">
                  <c:v>2018-12-07</c:v>
                </c:pt>
                <c:pt idx="729">
                  <c:v>2018-12-08</c:v>
                </c:pt>
                <c:pt idx="730">
                  <c:v>2018-12-09</c:v>
                </c:pt>
                <c:pt idx="731">
                  <c:v>2018-12-10</c:v>
                </c:pt>
                <c:pt idx="732">
                  <c:v>2018-12-11</c:v>
                </c:pt>
                <c:pt idx="733">
                  <c:v>2018-12-12</c:v>
                </c:pt>
                <c:pt idx="734">
                  <c:v>2018-12-13</c:v>
                </c:pt>
                <c:pt idx="735">
                  <c:v>2018-12-14</c:v>
                </c:pt>
                <c:pt idx="736">
                  <c:v>2018-12-15</c:v>
                </c:pt>
                <c:pt idx="737">
                  <c:v>2018-12-16</c:v>
                </c:pt>
                <c:pt idx="738">
                  <c:v>2018-12-17</c:v>
                </c:pt>
                <c:pt idx="739">
                  <c:v>2018-12-18</c:v>
                </c:pt>
                <c:pt idx="740">
                  <c:v>2018-12-19</c:v>
                </c:pt>
                <c:pt idx="741">
                  <c:v>2018-12-20</c:v>
                </c:pt>
                <c:pt idx="742">
                  <c:v>2018-12-21</c:v>
                </c:pt>
                <c:pt idx="743">
                  <c:v>2018-12-22</c:v>
                </c:pt>
                <c:pt idx="744">
                  <c:v>2018-12-26</c:v>
                </c:pt>
                <c:pt idx="745">
                  <c:v>2018-12-28</c:v>
                </c:pt>
                <c:pt idx="746">
                  <c:v>2018-12-29</c:v>
                </c:pt>
                <c:pt idx="747">
                  <c:v>2018-12-30</c:v>
                </c:pt>
                <c:pt idx="748">
                  <c:v>2019-01-01</c:v>
                </c:pt>
                <c:pt idx="749">
                  <c:v>2019-01-02</c:v>
                </c:pt>
                <c:pt idx="750">
                  <c:v>2019-01-03</c:v>
                </c:pt>
                <c:pt idx="751">
                  <c:v>2019-01-04</c:v>
                </c:pt>
                <c:pt idx="752">
                  <c:v>2019-01-05</c:v>
                </c:pt>
                <c:pt idx="753">
                  <c:v>2019-01-07</c:v>
                </c:pt>
                <c:pt idx="754">
                  <c:v>2019-01-08</c:v>
                </c:pt>
                <c:pt idx="755">
                  <c:v>2019-01-09</c:v>
                </c:pt>
                <c:pt idx="756">
                  <c:v>2019-01-10</c:v>
                </c:pt>
                <c:pt idx="757">
                  <c:v>2019-01-11</c:v>
                </c:pt>
                <c:pt idx="758">
                  <c:v>2019-01-12</c:v>
                </c:pt>
                <c:pt idx="759">
                  <c:v>2019-01-14</c:v>
                </c:pt>
                <c:pt idx="760">
                  <c:v>2019-01-15</c:v>
                </c:pt>
                <c:pt idx="761">
                  <c:v>2019-01-16</c:v>
                </c:pt>
                <c:pt idx="762">
                  <c:v>2019-01-17</c:v>
                </c:pt>
                <c:pt idx="763">
                  <c:v>2019-01-18</c:v>
                </c:pt>
                <c:pt idx="764">
                  <c:v>2019-01-19</c:v>
                </c:pt>
                <c:pt idx="765">
                  <c:v>2019-01-20</c:v>
                </c:pt>
                <c:pt idx="766">
                  <c:v>2019-01-21</c:v>
                </c:pt>
                <c:pt idx="767">
                  <c:v>2019-01-25</c:v>
                </c:pt>
                <c:pt idx="768">
                  <c:v>2019-01-26</c:v>
                </c:pt>
                <c:pt idx="769">
                  <c:v>2019-01-27</c:v>
                </c:pt>
                <c:pt idx="770">
                  <c:v>2019-01-29</c:v>
                </c:pt>
                <c:pt idx="771">
                  <c:v>2019-01-30</c:v>
                </c:pt>
                <c:pt idx="772">
                  <c:v>2019-01-31</c:v>
                </c:pt>
                <c:pt idx="773">
                  <c:v>2019-02-01</c:v>
                </c:pt>
                <c:pt idx="774">
                  <c:v>2019-02-02</c:v>
                </c:pt>
                <c:pt idx="775">
                  <c:v>2019-02-03</c:v>
                </c:pt>
                <c:pt idx="776">
                  <c:v>2019-02-04</c:v>
                </c:pt>
                <c:pt idx="777">
                  <c:v>2019-02-06</c:v>
                </c:pt>
                <c:pt idx="778">
                  <c:v>2019-02-08</c:v>
                </c:pt>
                <c:pt idx="779">
                  <c:v>2019-02-09</c:v>
                </c:pt>
                <c:pt idx="780">
                  <c:v>2019-02-13</c:v>
                </c:pt>
                <c:pt idx="781">
                  <c:v>2019-02-14</c:v>
                </c:pt>
                <c:pt idx="782">
                  <c:v>2019-02-15</c:v>
                </c:pt>
                <c:pt idx="783">
                  <c:v>2019-02-16</c:v>
                </c:pt>
                <c:pt idx="784">
                  <c:v>2019-02-18</c:v>
                </c:pt>
                <c:pt idx="785">
                  <c:v>2019-02-20</c:v>
                </c:pt>
                <c:pt idx="786">
                  <c:v>2019-02-21</c:v>
                </c:pt>
                <c:pt idx="787">
                  <c:v>2019-02-23</c:v>
                </c:pt>
                <c:pt idx="788">
                  <c:v>2019-02-24</c:v>
                </c:pt>
                <c:pt idx="789">
                  <c:v>2019-02-25</c:v>
                </c:pt>
                <c:pt idx="790">
                  <c:v>2019-02-26</c:v>
                </c:pt>
                <c:pt idx="791">
                  <c:v>2019-02-27</c:v>
                </c:pt>
                <c:pt idx="792">
                  <c:v>2019-02-28</c:v>
                </c:pt>
                <c:pt idx="793">
                  <c:v>2019-03-01</c:v>
                </c:pt>
                <c:pt idx="794">
                  <c:v>2019-03-02</c:v>
                </c:pt>
                <c:pt idx="795">
                  <c:v>2019-03-03</c:v>
                </c:pt>
                <c:pt idx="796">
                  <c:v>2019-03-04</c:v>
                </c:pt>
                <c:pt idx="797">
                  <c:v>2019-03-06</c:v>
                </c:pt>
                <c:pt idx="798">
                  <c:v>2019-03-07</c:v>
                </c:pt>
                <c:pt idx="799">
                  <c:v>2019-03-08</c:v>
                </c:pt>
                <c:pt idx="800">
                  <c:v>2019-03-09</c:v>
                </c:pt>
                <c:pt idx="801">
                  <c:v>2019-03-10</c:v>
                </c:pt>
                <c:pt idx="802">
                  <c:v>2019-03-11</c:v>
                </c:pt>
                <c:pt idx="803">
                  <c:v>2019-03-13</c:v>
                </c:pt>
                <c:pt idx="804">
                  <c:v>2019-03-14</c:v>
                </c:pt>
                <c:pt idx="805">
                  <c:v>2019-03-16</c:v>
                </c:pt>
                <c:pt idx="806">
                  <c:v>2019-03-18</c:v>
                </c:pt>
                <c:pt idx="807">
                  <c:v>2019-03-19</c:v>
                </c:pt>
                <c:pt idx="808">
                  <c:v>2019-03-20</c:v>
                </c:pt>
                <c:pt idx="809">
                  <c:v>2019-03-21</c:v>
                </c:pt>
                <c:pt idx="810">
                  <c:v>2019-03-22</c:v>
                </c:pt>
                <c:pt idx="811">
                  <c:v>2019-03-27</c:v>
                </c:pt>
                <c:pt idx="812">
                  <c:v>2019-03-28</c:v>
                </c:pt>
                <c:pt idx="813">
                  <c:v>2019-03-29</c:v>
                </c:pt>
                <c:pt idx="814">
                  <c:v>2019-03-30</c:v>
                </c:pt>
                <c:pt idx="815">
                  <c:v>2019-03-31</c:v>
                </c:pt>
                <c:pt idx="816">
                  <c:v>2019-04-01</c:v>
                </c:pt>
                <c:pt idx="817">
                  <c:v>2019-04-03</c:v>
                </c:pt>
                <c:pt idx="818">
                  <c:v>2019-04-05</c:v>
                </c:pt>
                <c:pt idx="819">
                  <c:v>2019-04-06</c:v>
                </c:pt>
                <c:pt idx="820">
                  <c:v>2019-04-07</c:v>
                </c:pt>
                <c:pt idx="821">
                  <c:v>2019-04-08</c:v>
                </c:pt>
                <c:pt idx="822">
                  <c:v>2019-04-09</c:v>
                </c:pt>
                <c:pt idx="823">
                  <c:v>2019-04-10</c:v>
                </c:pt>
                <c:pt idx="824">
                  <c:v>2019-04-11</c:v>
                </c:pt>
                <c:pt idx="825">
                  <c:v>2019-04-13</c:v>
                </c:pt>
                <c:pt idx="826">
                  <c:v>2019-04-14</c:v>
                </c:pt>
                <c:pt idx="827">
                  <c:v>2019-04-15</c:v>
                </c:pt>
                <c:pt idx="828">
                  <c:v>2019-04-16</c:v>
                </c:pt>
                <c:pt idx="829">
                  <c:v>2019-04-17</c:v>
                </c:pt>
                <c:pt idx="830">
                  <c:v>2019-04-19</c:v>
                </c:pt>
                <c:pt idx="831">
                  <c:v>2019-04-21</c:v>
                </c:pt>
                <c:pt idx="832">
                  <c:v>2019-04-22</c:v>
                </c:pt>
                <c:pt idx="833">
                  <c:v>2019-04-23</c:v>
                </c:pt>
                <c:pt idx="834">
                  <c:v>2019-04-24</c:v>
                </c:pt>
                <c:pt idx="835">
                  <c:v>2019-04-25</c:v>
                </c:pt>
                <c:pt idx="836">
                  <c:v>2019-04-26</c:v>
                </c:pt>
                <c:pt idx="837">
                  <c:v>2019-04-27</c:v>
                </c:pt>
                <c:pt idx="838">
                  <c:v>2019-04-28</c:v>
                </c:pt>
                <c:pt idx="839">
                  <c:v>2019-04-29</c:v>
                </c:pt>
                <c:pt idx="840">
                  <c:v>2019-04-30</c:v>
                </c:pt>
                <c:pt idx="841">
                  <c:v>2019-05-01</c:v>
                </c:pt>
                <c:pt idx="842">
                  <c:v>2019-05-03</c:v>
                </c:pt>
                <c:pt idx="843">
                  <c:v>2019-05-05</c:v>
                </c:pt>
                <c:pt idx="844">
                  <c:v>2019-05-06</c:v>
                </c:pt>
                <c:pt idx="845">
                  <c:v>2019-05-07</c:v>
                </c:pt>
                <c:pt idx="846">
                  <c:v>2019-05-08</c:v>
                </c:pt>
                <c:pt idx="847">
                  <c:v>2019-05-09</c:v>
                </c:pt>
                <c:pt idx="848">
                  <c:v>2019-05-10</c:v>
                </c:pt>
                <c:pt idx="849">
                  <c:v>2019-05-11</c:v>
                </c:pt>
                <c:pt idx="850">
                  <c:v>2019-05-12</c:v>
                </c:pt>
                <c:pt idx="851">
                  <c:v>2019-05-14</c:v>
                </c:pt>
                <c:pt idx="852">
                  <c:v>2019-05-15</c:v>
                </c:pt>
                <c:pt idx="853">
                  <c:v>2019-05-16</c:v>
                </c:pt>
                <c:pt idx="854">
                  <c:v>2019-05-17</c:v>
                </c:pt>
                <c:pt idx="855">
                  <c:v>2019-05-18</c:v>
                </c:pt>
                <c:pt idx="856">
                  <c:v>2019-05-19</c:v>
                </c:pt>
                <c:pt idx="857">
                  <c:v>2019-05-20</c:v>
                </c:pt>
                <c:pt idx="858">
                  <c:v>2019-05-21</c:v>
                </c:pt>
                <c:pt idx="859">
                  <c:v>2019-05-22</c:v>
                </c:pt>
                <c:pt idx="860">
                  <c:v>2019-05-23</c:v>
                </c:pt>
                <c:pt idx="861">
                  <c:v>2019-05-24</c:v>
                </c:pt>
                <c:pt idx="862">
                  <c:v>2019-05-25</c:v>
                </c:pt>
                <c:pt idx="863">
                  <c:v>2019-05-26</c:v>
                </c:pt>
                <c:pt idx="864">
                  <c:v>2019-05-27</c:v>
                </c:pt>
                <c:pt idx="865">
                  <c:v>2019-05-28</c:v>
                </c:pt>
                <c:pt idx="866">
                  <c:v>2019-05-29</c:v>
                </c:pt>
                <c:pt idx="867">
                  <c:v>2019-05-31</c:v>
                </c:pt>
                <c:pt idx="868">
                  <c:v>2019-06-01</c:v>
                </c:pt>
                <c:pt idx="869">
                  <c:v>2019-06-02</c:v>
                </c:pt>
                <c:pt idx="870">
                  <c:v>2019-06-03</c:v>
                </c:pt>
                <c:pt idx="871">
                  <c:v>2019-06-04</c:v>
                </c:pt>
                <c:pt idx="872">
                  <c:v>2019-06-05</c:v>
                </c:pt>
                <c:pt idx="873">
                  <c:v>2019-06-07</c:v>
                </c:pt>
                <c:pt idx="874">
                  <c:v>2019-06-08</c:v>
                </c:pt>
                <c:pt idx="875">
                  <c:v>2019-06-10</c:v>
                </c:pt>
                <c:pt idx="876">
                  <c:v>2019-06-11</c:v>
                </c:pt>
                <c:pt idx="877">
                  <c:v>2019-06-13</c:v>
                </c:pt>
                <c:pt idx="878">
                  <c:v>2019-06-14</c:v>
                </c:pt>
                <c:pt idx="879">
                  <c:v>2019-06-15</c:v>
                </c:pt>
                <c:pt idx="880">
                  <c:v>2019-06-16</c:v>
                </c:pt>
                <c:pt idx="881">
                  <c:v>2019-06-17</c:v>
                </c:pt>
                <c:pt idx="882">
                  <c:v>2019-06-18</c:v>
                </c:pt>
                <c:pt idx="883">
                  <c:v>2019-06-19</c:v>
                </c:pt>
                <c:pt idx="884">
                  <c:v>2019-06-20</c:v>
                </c:pt>
                <c:pt idx="885">
                  <c:v>2019-06-21</c:v>
                </c:pt>
                <c:pt idx="886">
                  <c:v>2019-06-22</c:v>
                </c:pt>
                <c:pt idx="887">
                  <c:v>2019-06-23</c:v>
                </c:pt>
                <c:pt idx="888">
                  <c:v>2019-06-24</c:v>
                </c:pt>
                <c:pt idx="889">
                  <c:v>2019-06-25</c:v>
                </c:pt>
                <c:pt idx="890">
                  <c:v>2019-06-26</c:v>
                </c:pt>
                <c:pt idx="891">
                  <c:v>2019-06-27</c:v>
                </c:pt>
                <c:pt idx="892">
                  <c:v>2019-06-28</c:v>
                </c:pt>
                <c:pt idx="893">
                  <c:v>2019-06-29</c:v>
                </c:pt>
                <c:pt idx="894">
                  <c:v>2019-06-30</c:v>
                </c:pt>
                <c:pt idx="895">
                  <c:v>2019-07-01</c:v>
                </c:pt>
                <c:pt idx="896">
                  <c:v>2019-07-02</c:v>
                </c:pt>
                <c:pt idx="897">
                  <c:v>2019-07-03</c:v>
                </c:pt>
                <c:pt idx="898">
                  <c:v>2019-07-04</c:v>
                </c:pt>
                <c:pt idx="899">
                  <c:v>2019-07-05</c:v>
                </c:pt>
                <c:pt idx="900">
                  <c:v>2019-07-06</c:v>
                </c:pt>
                <c:pt idx="901">
                  <c:v>2019-07-08</c:v>
                </c:pt>
                <c:pt idx="902">
                  <c:v>2019-07-10</c:v>
                </c:pt>
                <c:pt idx="903">
                  <c:v>2019-07-11</c:v>
                </c:pt>
                <c:pt idx="904">
                  <c:v>2019-07-12</c:v>
                </c:pt>
                <c:pt idx="905">
                  <c:v>2019-07-13</c:v>
                </c:pt>
                <c:pt idx="906">
                  <c:v>2019-07-14</c:v>
                </c:pt>
                <c:pt idx="907">
                  <c:v>2019-07-15</c:v>
                </c:pt>
                <c:pt idx="908">
                  <c:v>2019-07-16</c:v>
                </c:pt>
                <c:pt idx="909">
                  <c:v>2019-07-17</c:v>
                </c:pt>
                <c:pt idx="910">
                  <c:v>2019-07-18</c:v>
                </c:pt>
                <c:pt idx="911">
                  <c:v>2019-07-19</c:v>
                </c:pt>
                <c:pt idx="912">
                  <c:v>2019-07-20</c:v>
                </c:pt>
                <c:pt idx="913">
                  <c:v>2019-07-21</c:v>
                </c:pt>
                <c:pt idx="914">
                  <c:v>2019-07-23</c:v>
                </c:pt>
                <c:pt idx="915">
                  <c:v>2019-07-24</c:v>
                </c:pt>
                <c:pt idx="916">
                  <c:v>2019-07-25</c:v>
                </c:pt>
                <c:pt idx="917">
                  <c:v>2019-07-26</c:v>
                </c:pt>
                <c:pt idx="918">
                  <c:v>2019-07-27</c:v>
                </c:pt>
                <c:pt idx="919">
                  <c:v>2019-07-28</c:v>
                </c:pt>
                <c:pt idx="920">
                  <c:v>2019-07-29</c:v>
                </c:pt>
                <c:pt idx="921">
                  <c:v>2019-07-30</c:v>
                </c:pt>
                <c:pt idx="922">
                  <c:v>2019-07-31</c:v>
                </c:pt>
                <c:pt idx="923">
                  <c:v>2019-08-01</c:v>
                </c:pt>
                <c:pt idx="924">
                  <c:v>2019-08-02</c:v>
                </c:pt>
                <c:pt idx="925">
                  <c:v>2019-08-04</c:v>
                </c:pt>
                <c:pt idx="926">
                  <c:v>2019-08-05</c:v>
                </c:pt>
                <c:pt idx="927">
                  <c:v>2019-08-06</c:v>
                </c:pt>
                <c:pt idx="928">
                  <c:v>2019-08-07</c:v>
                </c:pt>
                <c:pt idx="929">
                  <c:v>2019-08-08</c:v>
                </c:pt>
                <c:pt idx="930">
                  <c:v>2019-08-09</c:v>
                </c:pt>
                <c:pt idx="931">
                  <c:v>2019-08-10</c:v>
                </c:pt>
                <c:pt idx="932">
                  <c:v>2019-08-11</c:v>
                </c:pt>
                <c:pt idx="933">
                  <c:v>2019-08-12</c:v>
                </c:pt>
                <c:pt idx="934">
                  <c:v>2019-08-13</c:v>
                </c:pt>
                <c:pt idx="935">
                  <c:v>2019-08-14</c:v>
                </c:pt>
                <c:pt idx="936">
                  <c:v>2019-08-15</c:v>
                </c:pt>
                <c:pt idx="937">
                  <c:v>2019-08-16</c:v>
                </c:pt>
                <c:pt idx="938">
                  <c:v>2019-08-17</c:v>
                </c:pt>
                <c:pt idx="939">
                  <c:v>2019-08-18</c:v>
                </c:pt>
                <c:pt idx="940">
                  <c:v>2019-08-19</c:v>
                </c:pt>
                <c:pt idx="941">
                  <c:v>2019-08-20</c:v>
                </c:pt>
                <c:pt idx="942">
                  <c:v>2019-08-21</c:v>
                </c:pt>
                <c:pt idx="943">
                  <c:v>2019-08-22</c:v>
                </c:pt>
                <c:pt idx="944">
                  <c:v>2019-08-23</c:v>
                </c:pt>
                <c:pt idx="945">
                  <c:v>2019-08-24</c:v>
                </c:pt>
                <c:pt idx="946">
                  <c:v>2019-08-25</c:v>
                </c:pt>
                <c:pt idx="947">
                  <c:v>2019-08-26</c:v>
                </c:pt>
                <c:pt idx="948">
                  <c:v>2019-08-27</c:v>
                </c:pt>
                <c:pt idx="949">
                  <c:v>2019-08-28</c:v>
                </c:pt>
                <c:pt idx="950">
                  <c:v>2019-08-29</c:v>
                </c:pt>
                <c:pt idx="951">
                  <c:v>2019-08-30</c:v>
                </c:pt>
                <c:pt idx="952">
                  <c:v>2019-08-31</c:v>
                </c:pt>
                <c:pt idx="953">
                  <c:v>2019-09-01</c:v>
                </c:pt>
                <c:pt idx="954">
                  <c:v>2019-09-02</c:v>
                </c:pt>
                <c:pt idx="955">
                  <c:v>2019-09-03</c:v>
                </c:pt>
                <c:pt idx="956">
                  <c:v>2019-09-04</c:v>
                </c:pt>
                <c:pt idx="957">
                  <c:v>2019-09-05</c:v>
                </c:pt>
                <c:pt idx="958">
                  <c:v>2019-09-06</c:v>
                </c:pt>
                <c:pt idx="959">
                  <c:v>2019-09-07</c:v>
                </c:pt>
                <c:pt idx="960">
                  <c:v>2019-09-09</c:v>
                </c:pt>
                <c:pt idx="961">
                  <c:v>2019-09-10</c:v>
                </c:pt>
                <c:pt idx="962">
                  <c:v>2019-09-12</c:v>
                </c:pt>
                <c:pt idx="963">
                  <c:v>2019-09-13</c:v>
                </c:pt>
                <c:pt idx="964">
                  <c:v>2019-09-14</c:v>
                </c:pt>
                <c:pt idx="965">
                  <c:v>2019-09-15</c:v>
                </c:pt>
                <c:pt idx="966">
                  <c:v>2019-09-16</c:v>
                </c:pt>
                <c:pt idx="967">
                  <c:v>2019-09-17</c:v>
                </c:pt>
                <c:pt idx="968">
                  <c:v>2019-09-18</c:v>
                </c:pt>
                <c:pt idx="969">
                  <c:v>2019-09-19</c:v>
                </c:pt>
                <c:pt idx="970">
                  <c:v>2019-09-20</c:v>
                </c:pt>
                <c:pt idx="971">
                  <c:v>2019-09-21</c:v>
                </c:pt>
                <c:pt idx="972">
                  <c:v>2019-09-22</c:v>
                </c:pt>
                <c:pt idx="973">
                  <c:v>2019-09-25</c:v>
                </c:pt>
                <c:pt idx="974">
                  <c:v>2019-09-26</c:v>
                </c:pt>
                <c:pt idx="975">
                  <c:v>2019-09-27</c:v>
                </c:pt>
                <c:pt idx="976">
                  <c:v>2019-09-28</c:v>
                </c:pt>
                <c:pt idx="977">
                  <c:v>2019-09-29</c:v>
                </c:pt>
                <c:pt idx="978">
                  <c:v>2019-09-30</c:v>
                </c:pt>
                <c:pt idx="979">
                  <c:v>2019-10-01</c:v>
                </c:pt>
                <c:pt idx="980">
                  <c:v>2019-10-02</c:v>
                </c:pt>
                <c:pt idx="981">
                  <c:v>2019-10-03</c:v>
                </c:pt>
                <c:pt idx="982">
                  <c:v>2019-10-04</c:v>
                </c:pt>
                <c:pt idx="983">
                  <c:v>2019-10-05</c:v>
                </c:pt>
                <c:pt idx="984">
                  <c:v>2019-10-06</c:v>
                </c:pt>
                <c:pt idx="985">
                  <c:v>2019-10-07</c:v>
                </c:pt>
                <c:pt idx="986">
                  <c:v>2019-10-08</c:v>
                </c:pt>
                <c:pt idx="987">
                  <c:v>2019-10-09</c:v>
                </c:pt>
                <c:pt idx="988">
                  <c:v>2019-10-11</c:v>
                </c:pt>
                <c:pt idx="989">
                  <c:v>2019-10-12</c:v>
                </c:pt>
                <c:pt idx="990">
                  <c:v>2019-10-13</c:v>
                </c:pt>
                <c:pt idx="991">
                  <c:v>2019-10-14</c:v>
                </c:pt>
                <c:pt idx="992">
                  <c:v>2019-10-15</c:v>
                </c:pt>
                <c:pt idx="993">
                  <c:v>2019-10-16</c:v>
                </c:pt>
                <c:pt idx="994">
                  <c:v>2019-10-18</c:v>
                </c:pt>
                <c:pt idx="995">
                  <c:v>2019-10-19</c:v>
                </c:pt>
                <c:pt idx="996">
                  <c:v>2019-10-20</c:v>
                </c:pt>
                <c:pt idx="997">
                  <c:v>2019-10-22</c:v>
                </c:pt>
                <c:pt idx="998">
                  <c:v>2019-10-23</c:v>
                </c:pt>
                <c:pt idx="999">
                  <c:v>2019-10-24</c:v>
                </c:pt>
                <c:pt idx="1000">
                  <c:v>2019-10-25</c:v>
                </c:pt>
                <c:pt idx="1001">
                  <c:v>2019-10-26</c:v>
                </c:pt>
                <c:pt idx="1002">
                  <c:v>2019-10-27</c:v>
                </c:pt>
                <c:pt idx="1003">
                  <c:v>2019-10-28</c:v>
                </c:pt>
                <c:pt idx="1004">
                  <c:v>2019-10-29</c:v>
                </c:pt>
                <c:pt idx="1005">
                  <c:v>2019-10-30</c:v>
                </c:pt>
                <c:pt idx="1006">
                  <c:v>2019-10-31</c:v>
                </c:pt>
                <c:pt idx="1007">
                  <c:v>2019-11-01</c:v>
                </c:pt>
                <c:pt idx="1008">
                  <c:v>2019-11-02</c:v>
                </c:pt>
                <c:pt idx="1009">
                  <c:v>2019-11-03</c:v>
                </c:pt>
                <c:pt idx="1010">
                  <c:v>2019-11-04</c:v>
                </c:pt>
                <c:pt idx="1011">
                  <c:v>2019-11-06</c:v>
                </c:pt>
                <c:pt idx="1012">
                  <c:v>2019-11-07</c:v>
                </c:pt>
                <c:pt idx="1013">
                  <c:v>2019-11-08</c:v>
                </c:pt>
                <c:pt idx="1014">
                  <c:v>2019-11-09</c:v>
                </c:pt>
                <c:pt idx="1015">
                  <c:v>2019-11-10</c:v>
                </c:pt>
                <c:pt idx="1016">
                  <c:v>2019-11-11</c:v>
                </c:pt>
                <c:pt idx="1017">
                  <c:v>2019-11-12</c:v>
                </c:pt>
                <c:pt idx="1018">
                  <c:v>2019-11-13</c:v>
                </c:pt>
                <c:pt idx="1019">
                  <c:v>2019-11-14</c:v>
                </c:pt>
                <c:pt idx="1020">
                  <c:v>2019-11-15</c:v>
                </c:pt>
                <c:pt idx="1021">
                  <c:v>2019-11-16</c:v>
                </c:pt>
                <c:pt idx="1022">
                  <c:v>2019-11-17</c:v>
                </c:pt>
                <c:pt idx="1023">
                  <c:v>2019-11-22</c:v>
                </c:pt>
                <c:pt idx="1024">
                  <c:v>2019-11-23</c:v>
                </c:pt>
                <c:pt idx="1025">
                  <c:v>2019-11-27</c:v>
                </c:pt>
                <c:pt idx="1026">
                  <c:v>2019-11-28</c:v>
                </c:pt>
                <c:pt idx="1027">
                  <c:v>2019-11-29</c:v>
                </c:pt>
                <c:pt idx="1028">
                  <c:v>2019-11-30</c:v>
                </c:pt>
                <c:pt idx="1029">
                  <c:v>2019-12-01</c:v>
                </c:pt>
                <c:pt idx="1030">
                  <c:v>2019-12-02</c:v>
                </c:pt>
                <c:pt idx="1031">
                  <c:v>2019-12-04</c:v>
                </c:pt>
                <c:pt idx="1032">
                  <c:v>2019-12-05</c:v>
                </c:pt>
                <c:pt idx="1033">
                  <c:v>2019-12-06</c:v>
                </c:pt>
                <c:pt idx="1034">
                  <c:v>2019-12-07</c:v>
                </c:pt>
                <c:pt idx="1035">
                  <c:v>2019-12-08</c:v>
                </c:pt>
                <c:pt idx="1036">
                  <c:v>2019-12-09</c:v>
                </c:pt>
                <c:pt idx="1037">
                  <c:v>2019-12-11</c:v>
                </c:pt>
                <c:pt idx="1038">
                  <c:v>2019-12-12</c:v>
                </c:pt>
                <c:pt idx="1039">
                  <c:v>2019-12-13</c:v>
                </c:pt>
                <c:pt idx="1040">
                  <c:v>2019-12-15</c:v>
                </c:pt>
                <c:pt idx="1041">
                  <c:v>2019-12-17</c:v>
                </c:pt>
                <c:pt idx="1042">
                  <c:v>2019-12-18</c:v>
                </c:pt>
                <c:pt idx="1043">
                  <c:v>2019-12-19</c:v>
                </c:pt>
                <c:pt idx="1044">
                  <c:v>2019-12-20</c:v>
                </c:pt>
                <c:pt idx="1045">
                  <c:v>2019-12-21</c:v>
                </c:pt>
                <c:pt idx="1046">
                  <c:v>2019-12-26</c:v>
                </c:pt>
                <c:pt idx="1047">
                  <c:v>2019-12-27</c:v>
                </c:pt>
                <c:pt idx="1048">
                  <c:v>2019-12-30</c:v>
                </c:pt>
                <c:pt idx="1049">
                  <c:v>2019-12-31</c:v>
                </c:pt>
                <c:pt idx="1050">
                  <c:v>2020-01-01</c:v>
                </c:pt>
                <c:pt idx="1051">
                  <c:v>2020-01-02</c:v>
                </c:pt>
                <c:pt idx="1052">
                  <c:v>2020-01-03</c:v>
                </c:pt>
                <c:pt idx="1053">
                  <c:v>2020-01-04</c:v>
                </c:pt>
                <c:pt idx="1054">
                  <c:v>2020-01-05</c:v>
                </c:pt>
                <c:pt idx="1055">
                  <c:v>2020-01-06</c:v>
                </c:pt>
                <c:pt idx="1056">
                  <c:v>2020-01-07</c:v>
                </c:pt>
                <c:pt idx="1057">
                  <c:v>2020-01-09</c:v>
                </c:pt>
                <c:pt idx="1058">
                  <c:v>2020-01-10</c:v>
                </c:pt>
                <c:pt idx="1059">
                  <c:v>2020-01-11</c:v>
                </c:pt>
                <c:pt idx="1060">
                  <c:v>2020-01-12</c:v>
                </c:pt>
                <c:pt idx="1061">
                  <c:v>2020-01-15</c:v>
                </c:pt>
                <c:pt idx="1062">
                  <c:v>2020-01-16</c:v>
                </c:pt>
                <c:pt idx="1063">
                  <c:v>2020-01-18</c:v>
                </c:pt>
                <c:pt idx="1064">
                  <c:v>2020-01-19</c:v>
                </c:pt>
                <c:pt idx="1065">
                  <c:v>2020-01-21</c:v>
                </c:pt>
                <c:pt idx="1066">
                  <c:v>2020-01-22</c:v>
                </c:pt>
                <c:pt idx="1067">
                  <c:v>2020-01-23</c:v>
                </c:pt>
                <c:pt idx="1068">
                  <c:v>2020-01-24</c:v>
                </c:pt>
                <c:pt idx="1069">
                  <c:v>2020-01-25</c:v>
                </c:pt>
                <c:pt idx="1070">
                  <c:v>2020-01-26</c:v>
                </c:pt>
                <c:pt idx="1071">
                  <c:v>2020-01-27</c:v>
                </c:pt>
                <c:pt idx="1072">
                  <c:v>2020-01-28</c:v>
                </c:pt>
                <c:pt idx="1073">
                  <c:v>2020-01-30</c:v>
                </c:pt>
                <c:pt idx="1074">
                  <c:v>2020-01-31</c:v>
                </c:pt>
                <c:pt idx="1075">
                  <c:v>2020-02-01</c:v>
                </c:pt>
                <c:pt idx="1076">
                  <c:v>2020-02-02</c:v>
                </c:pt>
                <c:pt idx="1077">
                  <c:v>2020-02-03</c:v>
                </c:pt>
                <c:pt idx="1078">
                  <c:v>2020-02-04</c:v>
                </c:pt>
                <c:pt idx="1079">
                  <c:v>2020-02-06</c:v>
                </c:pt>
                <c:pt idx="1080">
                  <c:v>2020-02-07</c:v>
                </c:pt>
                <c:pt idx="1081">
                  <c:v>2020-02-08</c:v>
                </c:pt>
                <c:pt idx="1082">
                  <c:v>2020-02-12</c:v>
                </c:pt>
                <c:pt idx="1083">
                  <c:v>2020-02-14</c:v>
                </c:pt>
                <c:pt idx="1084">
                  <c:v>2020-02-15</c:v>
                </c:pt>
                <c:pt idx="1085">
                  <c:v>2020-02-17</c:v>
                </c:pt>
                <c:pt idx="1086">
                  <c:v>2020-02-18</c:v>
                </c:pt>
                <c:pt idx="1087">
                  <c:v>2020-02-19</c:v>
                </c:pt>
                <c:pt idx="1088">
                  <c:v>2020-02-21</c:v>
                </c:pt>
                <c:pt idx="1089">
                  <c:v>2020-02-22</c:v>
                </c:pt>
                <c:pt idx="1090">
                  <c:v>2020-02-23</c:v>
                </c:pt>
                <c:pt idx="1091">
                  <c:v>2020-02-25</c:v>
                </c:pt>
                <c:pt idx="1092">
                  <c:v>2020-02-26</c:v>
                </c:pt>
                <c:pt idx="1093">
                  <c:v>2020-02-27</c:v>
                </c:pt>
                <c:pt idx="1094">
                  <c:v>2020-02-28</c:v>
                </c:pt>
                <c:pt idx="1095">
                  <c:v>2020-02-29</c:v>
                </c:pt>
                <c:pt idx="1096">
                  <c:v>2020-03-01</c:v>
                </c:pt>
                <c:pt idx="1097">
                  <c:v>2020-03-02</c:v>
                </c:pt>
                <c:pt idx="1098">
                  <c:v>2020-03-04</c:v>
                </c:pt>
                <c:pt idx="1099">
                  <c:v>2020-03-05</c:v>
                </c:pt>
                <c:pt idx="1100">
                  <c:v>2020-03-06</c:v>
                </c:pt>
                <c:pt idx="1101">
                  <c:v>2020-03-07</c:v>
                </c:pt>
                <c:pt idx="1102">
                  <c:v>2020-03-08</c:v>
                </c:pt>
                <c:pt idx="1103">
                  <c:v>2020-03-09</c:v>
                </c:pt>
                <c:pt idx="1104">
                  <c:v>2020-03-10</c:v>
                </c:pt>
                <c:pt idx="1105">
                  <c:v>2020-03-11</c:v>
                </c:pt>
                <c:pt idx="1106">
                  <c:v>2020-03-13</c:v>
                </c:pt>
                <c:pt idx="1107">
                  <c:v>2020-03-14</c:v>
                </c:pt>
                <c:pt idx="1108">
                  <c:v>2020-03-15</c:v>
                </c:pt>
                <c:pt idx="1109">
                  <c:v>2020-03-16</c:v>
                </c:pt>
                <c:pt idx="1110">
                  <c:v>2020-03-20</c:v>
                </c:pt>
                <c:pt idx="1111">
                  <c:v>2020-03-22</c:v>
                </c:pt>
                <c:pt idx="1112">
                  <c:v>2020-06-06</c:v>
                </c:pt>
                <c:pt idx="1113">
                  <c:v>2020-06-08</c:v>
                </c:pt>
                <c:pt idx="1114">
                  <c:v>2020-06-09</c:v>
                </c:pt>
                <c:pt idx="1115">
                  <c:v>2020-06-11</c:v>
                </c:pt>
                <c:pt idx="1116">
                  <c:v>2020-06-12</c:v>
                </c:pt>
                <c:pt idx="1117">
                  <c:v>2020-06-13</c:v>
                </c:pt>
                <c:pt idx="1118">
                  <c:v>2020-06-14</c:v>
                </c:pt>
                <c:pt idx="1119">
                  <c:v>2020-06-15</c:v>
                </c:pt>
                <c:pt idx="1120">
                  <c:v>2020-06-16</c:v>
                </c:pt>
                <c:pt idx="1121">
                  <c:v>2020-06-19</c:v>
                </c:pt>
                <c:pt idx="1122">
                  <c:v>2020-06-20</c:v>
                </c:pt>
                <c:pt idx="1123">
                  <c:v>2020-06-22</c:v>
                </c:pt>
                <c:pt idx="1124">
                  <c:v>2020-06-24</c:v>
                </c:pt>
                <c:pt idx="1125">
                  <c:v>2020-06-26</c:v>
                </c:pt>
                <c:pt idx="1126">
                  <c:v>2020-06-27</c:v>
                </c:pt>
                <c:pt idx="1127">
                  <c:v>2020-06-28</c:v>
                </c:pt>
                <c:pt idx="1128">
                  <c:v>2020-06-30</c:v>
                </c:pt>
                <c:pt idx="1129">
                  <c:v>2020-07-01</c:v>
                </c:pt>
                <c:pt idx="1130">
                  <c:v>2020-07-02</c:v>
                </c:pt>
                <c:pt idx="1131">
                  <c:v>2020-07-03</c:v>
                </c:pt>
                <c:pt idx="1132">
                  <c:v>2020-07-04</c:v>
                </c:pt>
                <c:pt idx="1133">
                  <c:v>2020-07-05</c:v>
                </c:pt>
                <c:pt idx="1134">
                  <c:v>2020-07-06</c:v>
                </c:pt>
                <c:pt idx="1135">
                  <c:v>2020-07-07</c:v>
                </c:pt>
                <c:pt idx="1136">
                  <c:v>2020-07-08</c:v>
                </c:pt>
                <c:pt idx="1137">
                  <c:v>2020-07-09</c:v>
                </c:pt>
                <c:pt idx="1138">
                  <c:v>2020-07-10</c:v>
                </c:pt>
                <c:pt idx="1139">
                  <c:v>2020-07-11</c:v>
                </c:pt>
                <c:pt idx="1140">
                  <c:v>2020-07-12</c:v>
                </c:pt>
                <c:pt idx="1141">
                  <c:v>2020-07-14</c:v>
                </c:pt>
                <c:pt idx="1142">
                  <c:v>2020-07-15</c:v>
                </c:pt>
                <c:pt idx="1143">
                  <c:v>2020-07-16</c:v>
                </c:pt>
                <c:pt idx="1144">
                  <c:v>2020-07-17</c:v>
                </c:pt>
                <c:pt idx="1145">
                  <c:v>2020-07-18</c:v>
                </c:pt>
                <c:pt idx="1146">
                  <c:v>2020-07-19</c:v>
                </c:pt>
                <c:pt idx="1147">
                  <c:v>2020-07-20</c:v>
                </c:pt>
                <c:pt idx="1148">
                  <c:v>2020-07-21</c:v>
                </c:pt>
                <c:pt idx="1149">
                  <c:v>2020-07-22</c:v>
                </c:pt>
                <c:pt idx="1150">
                  <c:v>2020-07-23</c:v>
                </c:pt>
                <c:pt idx="1151">
                  <c:v>2020-07-24</c:v>
                </c:pt>
                <c:pt idx="1152">
                  <c:v>2020-07-25</c:v>
                </c:pt>
                <c:pt idx="1153">
                  <c:v>2020-07-26</c:v>
                </c:pt>
                <c:pt idx="1154">
                  <c:v>2020-07-27</c:v>
                </c:pt>
                <c:pt idx="1155">
                  <c:v>2020-07-28</c:v>
                </c:pt>
                <c:pt idx="1156">
                  <c:v>2020-07-29</c:v>
                </c:pt>
                <c:pt idx="1157">
                  <c:v>2020-07-30</c:v>
                </c:pt>
                <c:pt idx="1158">
                  <c:v>2020-07-31</c:v>
                </c:pt>
                <c:pt idx="1159">
                  <c:v>2020-08-01</c:v>
                </c:pt>
                <c:pt idx="1160">
                  <c:v>2020-08-02</c:v>
                </c:pt>
                <c:pt idx="1161">
                  <c:v>2020-08-03</c:v>
                </c:pt>
                <c:pt idx="1162">
                  <c:v>2020-08-04</c:v>
                </c:pt>
                <c:pt idx="1163">
                  <c:v>2020-08-05</c:v>
                </c:pt>
                <c:pt idx="1164">
                  <c:v>2020-08-06</c:v>
                </c:pt>
                <c:pt idx="1165">
                  <c:v>2020-08-07</c:v>
                </c:pt>
                <c:pt idx="1166">
                  <c:v>2020-08-08</c:v>
                </c:pt>
                <c:pt idx="1167">
                  <c:v>2020-08-09</c:v>
                </c:pt>
                <c:pt idx="1168">
                  <c:v>2020-08-10</c:v>
                </c:pt>
                <c:pt idx="1169">
                  <c:v>2020-08-11</c:v>
                </c:pt>
                <c:pt idx="1170">
                  <c:v>2020-08-12</c:v>
                </c:pt>
                <c:pt idx="1171">
                  <c:v>2020-08-13</c:v>
                </c:pt>
                <c:pt idx="1172">
                  <c:v>2020-08-14</c:v>
                </c:pt>
                <c:pt idx="1173">
                  <c:v>2020-08-15</c:v>
                </c:pt>
                <c:pt idx="1174">
                  <c:v>2020-08-16</c:v>
                </c:pt>
                <c:pt idx="1175">
                  <c:v>2020-08-17</c:v>
                </c:pt>
                <c:pt idx="1176">
                  <c:v>2020-08-18</c:v>
                </c:pt>
                <c:pt idx="1177">
                  <c:v>2020-08-19</c:v>
                </c:pt>
                <c:pt idx="1178">
                  <c:v>2020-08-20</c:v>
                </c:pt>
                <c:pt idx="1179">
                  <c:v>2020-08-21</c:v>
                </c:pt>
                <c:pt idx="1180">
                  <c:v>2020-08-23</c:v>
                </c:pt>
                <c:pt idx="1181">
                  <c:v>2020-08-24</c:v>
                </c:pt>
                <c:pt idx="1182">
                  <c:v>2020-08-25</c:v>
                </c:pt>
                <c:pt idx="1183">
                  <c:v>2020-08-26</c:v>
                </c:pt>
                <c:pt idx="1184">
                  <c:v>2020-08-27</c:v>
                </c:pt>
                <c:pt idx="1185">
                  <c:v>2020-08-28</c:v>
                </c:pt>
                <c:pt idx="1186">
                  <c:v>2020-08-29</c:v>
                </c:pt>
                <c:pt idx="1187">
                  <c:v>2020-08-30</c:v>
                </c:pt>
                <c:pt idx="1188">
                  <c:v>2020-08-31</c:v>
                </c:pt>
                <c:pt idx="1189">
                  <c:v>2020-09-02</c:v>
                </c:pt>
                <c:pt idx="1190">
                  <c:v>2020-09-03</c:v>
                </c:pt>
                <c:pt idx="1191">
                  <c:v>2020-09-04</c:v>
                </c:pt>
                <c:pt idx="1192">
                  <c:v>2020-09-05</c:v>
                </c:pt>
                <c:pt idx="1193">
                  <c:v>2020-09-06</c:v>
                </c:pt>
                <c:pt idx="1194">
                  <c:v>2020-09-07</c:v>
                </c:pt>
                <c:pt idx="1195">
                  <c:v>2020-09-08</c:v>
                </c:pt>
                <c:pt idx="1196">
                  <c:v>2020-09-09</c:v>
                </c:pt>
                <c:pt idx="1197">
                  <c:v>2020-09-10</c:v>
                </c:pt>
                <c:pt idx="1198">
                  <c:v>2020-09-11</c:v>
                </c:pt>
                <c:pt idx="1199">
                  <c:v>2020-09-12</c:v>
                </c:pt>
                <c:pt idx="1200">
                  <c:v>2020-09-13</c:v>
                </c:pt>
                <c:pt idx="1201">
                  <c:v>2020-09-14</c:v>
                </c:pt>
                <c:pt idx="1202">
                  <c:v>2020-09-15</c:v>
                </c:pt>
                <c:pt idx="1203">
                  <c:v>2020-09-17</c:v>
                </c:pt>
                <c:pt idx="1204">
                  <c:v>2020-09-18</c:v>
                </c:pt>
                <c:pt idx="1205">
                  <c:v>2020-09-19</c:v>
                </c:pt>
                <c:pt idx="1206">
                  <c:v>2020-09-20</c:v>
                </c:pt>
                <c:pt idx="1207">
                  <c:v>2020-09-21</c:v>
                </c:pt>
                <c:pt idx="1208">
                  <c:v>2020-09-22</c:v>
                </c:pt>
                <c:pt idx="1209">
                  <c:v>2020-09-24</c:v>
                </c:pt>
                <c:pt idx="1210">
                  <c:v>2020-09-25</c:v>
                </c:pt>
                <c:pt idx="1211">
                  <c:v>2020-09-26</c:v>
                </c:pt>
                <c:pt idx="1212">
                  <c:v>2020-09-27</c:v>
                </c:pt>
                <c:pt idx="1213">
                  <c:v>2020-09-28</c:v>
                </c:pt>
                <c:pt idx="1214">
                  <c:v>2020-09-29</c:v>
                </c:pt>
                <c:pt idx="1215">
                  <c:v>2020-09-30</c:v>
                </c:pt>
                <c:pt idx="1216">
                  <c:v>2020-10-03</c:v>
                </c:pt>
                <c:pt idx="1217">
                  <c:v>2020-10-05</c:v>
                </c:pt>
                <c:pt idx="1218">
                  <c:v>2020-10-07</c:v>
                </c:pt>
                <c:pt idx="1219">
                  <c:v>2020-10-08</c:v>
                </c:pt>
                <c:pt idx="1220">
                  <c:v>2020-10-09</c:v>
                </c:pt>
                <c:pt idx="1221">
                  <c:v>2020-10-10</c:v>
                </c:pt>
                <c:pt idx="1222">
                  <c:v>2020-10-11</c:v>
                </c:pt>
                <c:pt idx="1223">
                  <c:v>2020-10-12</c:v>
                </c:pt>
                <c:pt idx="1224">
                  <c:v>2020-10-13</c:v>
                </c:pt>
                <c:pt idx="1225">
                  <c:v>2020-10-14</c:v>
                </c:pt>
                <c:pt idx="1226">
                  <c:v>2020-10-15</c:v>
                </c:pt>
                <c:pt idx="1227">
                  <c:v>2020-10-16</c:v>
                </c:pt>
                <c:pt idx="1228">
                  <c:v>2020-10-17</c:v>
                </c:pt>
                <c:pt idx="1229">
                  <c:v>2020-10-18</c:v>
                </c:pt>
                <c:pt idx="1230">
                  <c:v>2020-10-19</c:v>
                </c:pt>
                <c:pt idx="1231">
                  <c:v>2020-10-20</c:v>
                </c:pt>
                <c:pt idx="1232">
                  <c:v>2020-10-21</c:v>
                </c:pt>
                <c:pt idx="1233">
                  <c:v>2020-10-22</c:v>
                </c:pt>
                <c:pt idx="1234">
                  <c:v>2020-10-24</c:v>
                </c:pt>
                <c:pt idx="1235">
                  <c:v>2020-10-25</c:v>
                </c:pt>
                <c:pt idx="1236">
                  <c:v>2020-10-26</c:v>
                </c:pt>
                <c:pt idx="1237">
                  <c:v>2020-10-27</c:v>
                </c:pt>
                <c:pt idx="1238">
                  <c:v>2020-10-28</c:v>
                </c:pt>
                <c:pt idx="1239">
                  <c:v>2020-10-29</c:v>
                </c:pt>
                <c:pt idx="1240">
                  <c:v>2020-10-30</c:v>
                </c:pt>
                <c:pt idx="1241">
                  <c:v>2020-10-31</c:v>
                </c:pt>
                <c:pt idx="1242">
                  <c:v>2020-11-01</c:v>
                </c:pt>
                <c:pt idx="1243">
                  <c:v>2020-11-02</c:v>
                </c:pt>
                <c:pt idx="1244">
                  <c:v>2020-11-03</c:v>
                </c:pt>
                <c:pt idx="1245">
                  <c:v>2020-11-05</c:v>
                </c:pt>
                <c:pt idx="1246">
                  <c:v>2020-11-07</c:v>
                </c:pt>
                <c:pt idx="1247">
                  <c:v>2020-11-08</c:v>
                </c:pt>
                <c:pt idx="1248">
                  <c:v>2020-11-09</c:v>
                </c:pt>
                <c:pt idx="1249">
                  <c:v>2020-11-11</c:v>
                </c:pt>
                <c:pt idx="1250">
                  <c:v>2020-11-12</c:v>
                </c:pt>
                <c:pt idx="1251">
                  <c:v>2020-11-13</c:v>
                </c:pt>
                <c:pt idx="1252">
                  <c:v>2020-11-14</c:v>
                </c:pt>
                <c:pt idx="1253">
                  <c:v>2020-11-15</c:v>
                </c:pt>
                <c:pt idx="1254">
                  <c:v>2020-11-16</c:v>
                </c:pt>
                <c:pt idx="1255">
                  <c:v>2020-11-17</c:v>
                </c:pt>
                <c:pt idx="1256">
                  <c:v>2020-11-18</c:v>
                </c:pt>
                <c:pt idx="1257">
                  <c:v>2020-11-19</c:v>
                </c:pt>
                <c:pt idx="1258">
                  <c:v>2020-11-20</c:v>
                </c:pt>
                <c:pt idx="1259">
                  <c:v>2020-11-21</c:v>
                </c:pt>
                <c:pt idx="1260">
                  <c:v>2020-11-22</c:v>
                </c:pt>
                <c:pt idx="1261">
                  <c:v>2020-11-23</c:v>
                </c:pt>
                <c:pt idx="1262">
                  <c:v>2020-11-24</c:v>
                </c:pt>
                <c:pt idx="1263">
                  <c:v>2020-11-25</c:v>
                </c:pt>
                <c:pt idx="1264">
                  <c:v>2020-11-26</c:v>
                </c:pt>
                <c:pt idx="1265">
                  <c:v>2020-11-27</c:v>
                </c:pt>
                <c:pt idx="1266">
                  <c:v>2020-11-28</c:v>
                </c:pt>
                <c:pt idx="1267">
                  <c:v>2020-11-29</c:v>
                </c:pt>
                <c:pt idx="1268">
                  <c:v>2020-12-01</c:v>
                </c:pt>
                <c:pt idx="1269">
                  <c:v>2020-12-02</c:v>
                </c:pt>
                <c:pt idx="1270">
                  <c:v>2020-12-03</c:v>
                </c:pt>
                <c:pt idx="1271">
                  <c:v>2020-12-04</c:v>
                </c:pt>
                <c:pt idx="1272">
                  <c:v>2020-12-05</c:v>
                </c:pt>
                <c:pt idx="1273">
                  <c:v>2020-12-06</c:v>
                </c:pt>
                <c:pt idx="1274">
                  <c:v>2020-12-08</c:v>
                </c:pt>
                <c:pt idx="1275">
                  <c:v>2020-12-10</c:v>
                </c:pt>
                <c:pt idx="1276">
                  <c:v>2020-12-11</c:v>
                </c:pt>
                <c:pt idx="1277">
                  <c:v>2020-12-12</c:v>
                </c:pt>
                <c:pt idx="1278">
                  <c:v>2020-12-13</c:v>
                </c:pt>
                <c:pt idx="1279">
                  <c:v>2020-12-14</c:v>
                </c:pt>
                <c:pt idx="1280">
                  <c:v>2020-12-15</c:v>
                </c:pt>
                <c:pt idx="1281">
                  <c:v>2020-12-16</c:v>
                </c:pt>
                <c:pt idx="1282">
                  <c:v>2020-12-17</c:v>
                </c:pt>
                <c:pt idx="1283">
                  <c:v>2020-12-18</c:v>
                </c:pt>
                <c:pt idx="1284">
                  <c:v>2020-12-19</c:v>
                </c:pt>
                <c:pt idx="1285">
                  <c:v>2020-12-20</c:v>
                </c:pt>
                <c:pt idx="1286">
                  <c:v>2020-12-22</c:v>
                </c:pt>
                <c:pt idx="1287">
                  <c:v>2020-12-26</c:v>
                </c:pt>
                <c:pt idx="1288">
                  <c:v>2020-12-27</c:v>
                </c:pt>
                <c:pt idx="1289">
                  <c:v>2020-12-29</c:v>
                </c:pt>
                <c:pt idx="1290">
                  <c:v>2020-12-30</c:v>
                </c:pt>
                <c:pt idx="1291">
                  <c:v>2020-12-31</c:v>
                </c:pt>
                <c:pt idx="1292">
                  <c:v>2021-01-01</c:v>
                </c:pt>
                <c:pt idx="1293">
                  <c:v>2021-01-02</c:v>
                </c:pt>
                <c:pt idx="1294">
                  <c:v>2021-01-03</c:v>
                </c:pt>
                <c:pt idx="1295">
                  <c:v>2021-01-05</c:v>
                </c:pt>
                <c:pt idx="1296">
                  <c:v>2021-01-07</c:v>
                </c:pt>
                <c:pt idx="1297">
                  <c:v>2021-01-08</c:v>
                </c:pt>
                <c:pt idx="1298">
                  <c:v>2021-01-09</c:v>
                </c:pt>
                <c:pt idx="1299">
                  <c:v>2021-01-13</c:v>
                </c:pt>
                <c:pt idx="1300">
                  <c:v>2021-01-14</c:v>
                </c:pt>
                <c:pt idx="1301">
                  <c:v>2021-01-16</c:v>
                </c:pt>
                <c:pt idx="1302">
                  <c:v>2021-01-18</c:v>
                </c:pt>
                <c:pt idx="1303">
                  <c:v>2021-01-19</c:v>
                </c:pt>
                <c:pt idx="1304">
                  <c:v>2021-01-20</c:v>
                </c:pt>
                <c:pt idx="1305">
                  <c:v>2021-01-21</c:v>
                </c:pt>
                <c:pt idx="1306">
                  <c:v>2021-01-22</c:v>
                </c:pt>
                <c:pt idx="1307">
                  <c:v>2021-01-23</c:v>
                </c:pt>
                <c:pt idx="1308">
                  <c:v>2021-02-11</c:v>
                </c:pt>
                <c:pt idx="1309">
                  <c:v>2021-02-12</c:v>
                </c:pt>
                <c:pt idx="1310">
                  <c:v>2021-02-13</c:v>
                </c:pt>
                <c:pt idx="1311">
                  <c:v>2021-02-14</c:v>
                </c:pt>
                <c:pt idx="1312">
                  <c:v>2021-02-15</c:v>
                </c:pt>
                <c:pt idx="1313">
                  <c:v>2021-02-16</c:v>
                </c:pt>
                <c:pt idx="1314">
                  <c:v>2021-02-17</c:v>
                </c:pt>
                <c:pt idx="1315">
                  <c:v>2021-02-18</c:v>
                </c:pt>
                <c:pt idx="1316">
                  <c:v>2021-02-19</c:v>
                </c:pt>
                <c:pt idx="1317">
                  <c:v>2021-02-20</c:v>
                </c:pt>
                <c:pt idx="1318">
                  <c:v>2021-02-22</c:v>
                </c:pt>
                <c:pt idx="1319">
                  <c:v>2021-02-23</c:v>
                </c:pt>
                <c:pt idx="1320">
                  <c:v>2021-02-25</c:v>
                </c:pt>
                <c:pt idx="1321">
                  <c:v>2021-02-26</c:v>
                </c:pt>
                <c:pt idx="1322">
                  <c:v>2021-02-27</c:v>
                </c:pt>
                <c:pt idx="1323">
                  <c:v>2021-02-28</c:v>
                </c:pt>
                <c:pt idx="1324">
                  <c:v>2021-03-01</c:v>
                </c:pt>
                <c:pt idx="1325">
                  <c:v>2021-03-03</c:v>
                </c:pt>
                <c:pt idx="1326">
                  <c:v>2021-03-05</c:v>
                </c:pt>
                <c:pt idx="1327">
                  <c:v>2021-03-06</c:v>
                </c:pt>
                <c:pt idx="1328">
                  <c:v>2021-03-07</c:v>
                </c:pt>
                <c:pt idx="1329">
                  <c:v>2021-03-08</c:v>
                </c:pt>
                <c:pt idx="1330">
                  <c:v>2021-03-09</c:v>
                </c:pt>
                <c:pt idx="1331">
                  <c:v>2021-03-10</c:v>
                </c:pt>
                <c:pt idx="1332">
                  <c:v>2021-03-11</c:v>
                </c:pt>
                <c:pt idx="1333">
                  <c:v>2021-03-12</c:v>
                </c:pt>
                <c:pt idx="1334">
                  <c:v>2021-03-13</c:v>
                </c:pt>
                <c:pt idx="1335">
                  <c:v>2021-03-14</c:v>
                </c:pt>
                <c:pt idx="1336">
                  <c:v>2021-03-15</c:v>
                </c:pt>
                <c:pt idx="1337">
                  <c:v>2021-03-16</c:v>
                </c:pt>
                <c:pt idx="1338">
                  <c:v>2021-03-17</c:v>
                </c:pt>
                <c:pt idx="1339">
                  <c:v>2021-03-18</c:v>
                </c:pt>
                <c:pt idx="1340">
                  <c:v>2021-03-19</c:v>
                </c:pt>
                <c:pt idx="1341">
                  <c:v>2021-03-20</c:v>
                </c:pt>
                <c:pt idx="1342">
                  <c:v>2021-03-21</c:v>
                </c:pt>
                <c:pt idx="1343">
                  <c:v>2021-03-22</c:v>
                </c:pt>
                <c:pt idx="1344">
                  <c:v>2021-03-23</c:v>
                </c:pt>
                <c:pt idx="1345">
                  <c:v>2021-03-24</c:v>
                </c:pt>
                <c:pt idx="1346">
                  <c:v>2021-03-25</c:v>
                </c:pt>
                <c:pt idx="1347">
                  <c:v>2021-03-28</c:v>
                </c:pt>
                <c:pt idx="1348">
                  <c:v>2021-03-29</c:v>
                </c:pt>
                <c:pt idx="1349">
                  <c:v>2021-03-30</c:v>
                </c:pt>
                <c:pt idx="1350">
                  <c:v>2021-03-31</c:v>
                </c:pt>
                <c:pt idx="1351">
                  <c:v>2021-04-04</c:v>
                </c:pt>
                <c:pt idx="1352">
                  <c:v>2021-04-05</c:v>
                </c:pt>
                <c:pt idx="1353">
                  <c:v>2021-04-06</c:v>
                </c:pt>
                <c:pt idx="1354">
                  <c:v>2021-04-07</c:v>
                </c:pt>
                <c:pt idx="1355">
                  <c:v>2021-04-08</c:v>
                </c:pt>
                <c:pt idx="1356">
                  <c:v>2021-04-09</c:v>
                </c:pt>
                <c:pt idx="1357">
                  <c:v>2021-04-10</c:v>
                </c:pt>
                <c:pt idx="1358">
                  <c:v>2021-04-11</c:v>
                </c:pt>
                <c:pt idx="1359">
                  <c:v>2021-04-12</c:v>
                </c:pt>
                <c:pt idx="1360">
                  <c:v>2021-04-13</c:v>
                </c:pt>
                <c:pt idx="1361">
                  <c:v>2021-04-14</c:v>
                </c:pt>
                <c:pt idx="1362">
                  <c:v>2021-04-15</c:v>
                </c:pt>
                <c:pt idx="1363">
                  <c:v>2021-04-16</c:v>
                </c:pt>
                <c:pt idx="1364">
                  <c:v>2021-04-17</c:v>
                </c:pt>
                <c:pt idx="1365">
                  <c:v>2021-04-18</c:v>
                </c:pt>
                <c:pt idx="1366">
                  <c:v>2021-04-19</c:v>
                </c:pt>
                <c:pt idx="1367">
                  <c:v>2021-04-20</c:v>
                </c:pt>
                <c:pt idx="1368">
                  <c:v>2021-04-21</c:v>
                </c:pt>
                <c:pt idx="1369">
                  <c:v>2021-04-22</c:v>
                </c:pt>
                <c:pt idx="1370">
                  <c:v>2021-04-23</c:v>
                </c:pt>
                <c:pt idx="1371">
                  <c:v>2021-04-24</c:v>
                </c:pt>
                <c:pt idx="1372">
                  <c:v>2021-04-26</c:v>
                </c:pt>
                <c:pt idx="1373">
                  <c:v>2021-04-30</c:v>
                </c:pt>
                <c:pt idx="1374">
                  <c:v>2021-05-01</c:v>
                </c:pt>
                <c:pt idx="1375">
                  <c:v>2021-05-02</c:v>
                </c:pt>
                <c:pt idx="1376">
                  <c:v>2021-05-03</c:v>
                </c:pt>
                <c:pt idx="1377">
                  <c:v>2021-05-04</c:v>
                </c:pt>
                <c:pt idx="1378">
                  <c:v>2021-05-05</c:v>
                </c:pt>
                <c:pt idx="1379">
                  <c:v>2021-05-06</c:v>
                </c:pt>
                <c:pt idx="1380">
                  <c:v>2021-05-07</c:v>
                </c:pt>
                <c:pt idx="1381">
                  <c:v>2021-05-08</c:v>
                </c:pt>
                <c:pt idx="1382">
                  <c:v>2021-05-09</c:v>
                </c:pt>
                <c:pt idx="1383">
                  <c:v>2021-05-10</c:v>
                </c:pt>
                <c:pt idx="1384">
                  <c:v>2021-05-11</c:v>
                </c:pt>
                <c:pt idx="1385">
                  <c:v>2021-05-12</c:v>
                </c:pt>
                <c:pt idx="1386">
                  <c:v>2021-05-13</c:v>
                </c:pt>
                <c:pt idx="1387">
                  <c:v>2021-05-15</c:v>
                </c:pt>
                <c:pt idx="1388">
                  <c:v>2021-05-16</c:v>
                </c:pt>
                <c:pt idx="1389">
                  <c:v>2021-05-17</c:v>
                </c:pt>
                <c:pt idx="1390">
                  <c:v>2021-05-18</c:v>
                </c:pt>
                <c:pt idx="1391">
                  <c:v>2021-05-19</c:v>
                </c:pt>
                <c:pt idx="1392">
                  <c:v>2021-05-20</c:v>
                </c:pt>
                <c:pt idx="1393">
                  <c:v>2021-05-21</c:v>
                </c:pt>
                <c:pt idx="1394">
                  <c:v>2021-05-22</c:v>
                </c:pt>
                <c:pt idx="1395">
                  <c:v>2021-05-23</c:v>
                </c:pt>
                <c:pt idx="1396">
                  <c:v>2021-05-25</c:v>
                </c:pt>
                <c:pt idx="1397">
                  <c:v>2021-05-26</c:v>
                </c:pt>
                <c:pt idx="1398">
                  <c:v>2021-05-28</c:v>
                </c:pt>
                <c:pt idx="1399">
                  <c:v>2021-05-29</c:v>
                </c:pt>
                <c:pt idx="1400">
                  <c:v>2021-05-30</c:v>
                </c:pt>
                <c:pt idx="1401">
                  <c:v>2021-05-31</c:v>
                </c:pt>
                <c:pt idx="1402">
                  <c:v>2021-06-01</c:v>
                </c:pt>
                <c:pt idx="1403">
                  <c:v>2021-06-02</c:v>
                </c:pt>
                <c:pt idx="1404">
                  <c:v>2021-06-03</c:v>
                </c:pt>
                <c:pt idx="1405">
                  <c:v>2021-06-05</c:v>
                </c:pt>
                <c:pt idx="1406">
                  <c:v>2021-06-06</c:v>
                </c:pt>
                <c:pt idx="1407">
                  <c:v>2021-06-08</c:v>
                </c:pt>
                <c:pt idx="1408">
                  <c:v>2021-06-10</c:v>
                </c:pt>
                <c:pt idx="1409">
                  <c:v>2021-06-13</c:v>
                </c:pt>
                <c:pt idx="1410">
                  <c:v>2021-06-14</c:v>
                </c:pt>
                <c:pt idx="1411">
                  <c:v>2021-06-15</c:v>
                </c:pt>
                <c:pt idx="1412">
                  <c:v>2021-06-17</c:v>
                </c:pt>
                <c:pt idx="1413">
                  <c:v>2021-06-18</c:v>
                </c:pt>
                <c:pt idx="1414">
                  <c:v>2021-06-19</c:v>
                </c:pt>
                <c:pt idx="1415">
                  <c:v>2021-06-20</c:v>
                </c:pt>
                <c:pt idx="1416">
                  <c:v>2021-06-21</c:v>
                </c:pt>
                <c:pt idx="1417">
                  <c:v>2021-06-24</c:v>
                </c:pt>
                <c:pt idx="1418">
                  <c:v>2021-06-25</c:v>
                </c:pt>
                <c:pt idx="1419">
                  <c:v>2021-06-27</c:v>
                </c:pt>
                <c:pt idx="1420">
                  <c:v>2021-06-28</c:v>
                </c:pt>
                <c:pt idx="1421">
                  <c:v>2021-07-01</c:v>
                </c:pt>
                <c:pt idx="1422">
                  <c:v>2021-07-02</c:v>
                </c:pt>
                <c:pt idx="1423">
                  <c:v>2021-07-03</c:v>
                </c:pt>
                <c:pt idx="1424">
                  <c:v>2021-07-04</c:v>
                </c:pt>
                <c:pt idx="1425">
                  <c:v>2021-07-05</c:v>
                </c:pt>
                <c:pt idx="1426">
                  <c:v>2021-07-06</c:v>
                </c:pt>
                <c:pt idx="1427">
                  <c:v>2021-07-07</c:v>
                </c:pt>
                <c:pt idx="1428">
                  <c:v>2021-07-08</c:v>
                </c:pt>
                <c:pt idx="1429">
                  <c:v>2021-07-10</c:v>
                </c:pt>
                <c:pt idx="1430">
                  <c:v>2021-07-11</c:v>
                </c:pt>
                <c:pt idx="1431">
                  <c:v>2021-07-12</c:v>
                </c:pt>
                <c:pt idx="1432">
                  <c:v>2021-07-13</c:v>
                </c:pt>
                <c:pt idx="1433">
                  <c:v>2021-07-14</c:v>
                </c:pt>
                <c:pt idx="1434">
                  <c:v>2021-07-15</c:v>
                </c:pt>
                <c:pt idx="1435">
                  <c:v>2021-07-16</c:v>
                </c:pt>
                <c:pt idx="1436">
                  <c:v>2021-07-17</c:v>
                </c:pt>
                <c:pt idx="1437">
                  <c:v>2021-07-18</c:v>
                </c:pt>
                <c:pt idx="1438">
                  <c:v>2021-07-19</c:v>
                </c:pt>
                <c:pt idx="1439">
                  <c:v>2021-07-20</c:v>
                </c:pt>
                <c:pt idx="1440">
                  <c:v>2021-07-21</c:v>
                </c:pt>
                <c:pt idx="1441">
                  <c:v>2021-07-22</c:v>
                </c:pt>
                <c:pt idx="1442">
                  <c:v>2021-07-23</c:v>
                </c:pt>
                <c:pt idx="1443">
                  <c:v>2021-07-24</c:v>
                </c:pt>
                <c:pt idx="1444">
                  <c:v>2021-07-26</c:v>
                </c:pt>
                <c:pt idx="1445">
                  <c:v>2021-07-27</c:v>
                </c:pt>
                <c:pt idx="1446">
                  <c:v>2021-07-28</c:v>
                </c:pt>
                <c:pt idx="1447">
                  <c:v>2021-07-29</c:v>
                </c:pt>
                <c:pt idx="1448">
                  <c:v>2021-07-30</c:v>
                </c:pt>
                <c:pt idx="1449">
                  <c:v>2021-07-31</c:v>
                </c:pt>
                <c:pt idx="1450">
                  <c:v>2021-08-02</c:v>
                </c:pt>
                <c:pt idx="1451">
                  <c:v>2021-08-03</c:v>
                </c:pt>
                <c:pt idx="1452">
                  <c:v>2021-08-04</c:v>
                </c:pt>
                <c:pt idx="1453">
                  <c:v>2021-08-05</c:v>
                </c:pt>
                <c:pt idx="1454">
                  <c:v>2021-08-06</c:v>
                </c:pt>
                <c:pt idx="1455">
                  <c:v>2021-08-07</c:v>
                </c:pt>
                <c:pt idx="1456">
                  <c:v>2021-08-08</c:v>
                </c:pt>
                <c:pt idx="1457">
                  <c:v>2021-08-13</c:v>
                </c:pt>
                <c:pt idx="1458">
                  <c:v>2021-08-14</c:v>
                </c:pt>
                <c:pt idx="1459">
                  <c:v>2021-08-15</c:v>
                </c:pt>
                <c:pt idx="1460">
                  <c:v>2021-08-16</c:v>
                </c:pt>
                <c:pt idx="1461">
                  <c:v>2021-08-17</c:v>
                </c:pt>
                <c:pt idx="1462">
                  <c:v>2021-08-20</c:v>
                </c:pt>
                <c:pt idx="1463">
                  <c:v>2021-08-22</c:v>
                </c:pt>
                <c:pt idx="1464">
                  <c:v>2021-08-23</c:v>
                </c:pt>
                <c:pt idx="1465">
                  <c:v>2021-08-25</c:v>
                </c:pt>
                <c:pt idx="1466">
                  <c:v>2021-08-28</c:v>
                </c:pt>
                <c:pt idx="1467">
                  <c:v>2021-08-29</c:v>
                </c:pt>
                <c:pt idx="1468">
                  <c:v>2021-08-30</c:v>
                </c:pt>
                <c:pt idx="1469">
                  <c:v>2021-08-31</c:v>
                </c:pt>
                <c:pt idx="1470">
                  <c:v>2021-09-01</c:v>
                </c:pt>
                <c:pt idx="1471">
                  <c:v>2021-09-02</c:v>
                </c:pt>
                <c:pt idx="1472">
                  <c:v>2021-09-03</c:v>
                </c:pt>
                <c:pt idx="1473">
                  <c:v>2021-09-04</c:v>
                </c:pt>
                <c:pt idx="1474">
                  <c:v>2021-09-06</c:v>
                </c:pt>
                <c:pt idx="1475">
                  <c:v>2021-09-07</c:v>
                </c:pt>
                <c:pt idx="1476">
                  <c:v>2021-09-08</c:v>
                </c:pt>
                <c:pt idx="1477">
                  <c:v>2021-09-09</c:v>
                </c:pt>
                <c:pt idx="1478">
                  <c:v>2021-09-10</c:v>
                </c:pt>
                <c:pt idx="1479">
                  <c:v>2021-09-11</c:v>
                </c:pt>
                <c:pt idx="1480">
                  <c:v>2021-09-12</c:v>
                </c:pt>
                <c:pt idx="1481">
                  <c:v>2021-09-13</c:v>
                </c:pt>
                <c:pt idx="1482">
                  <c:v>2021-09-14</c:v>
                </c:pt>
                <c:pt idx="1483">
                  <c:v>2021-09-16</c:v>
                </c:pt>
                <c:pt idx="1484">
                  <c:v>2021-09-17</c:v>
                </c:pt>
                <c:pt idx="1485">
                  <c:v>2021-09-18</c:v>
                </c:pt>
                <c:pt idx="1486">
                  <c:v>2021-09-19</c:v>
                </c:pt>
                <c:pt idx="1487">
                  <c:v>2021-09-20</c:v>
                </c:pt>
                <c:pt idx="1488">
                  <c:v>2021-09-22</c:v>
                </c:pt>
                <c:pt idx="1489">
                  <c:v>2021-09-23</c:v>
                </c:pt>
                <c:pt idx="1490">
                  <c:v>2021-09-24</c:v>
                </c:pt>
                <c:pt idx="1491">
                  <c:v>2021-09-25</c:v>
                </c:pt>
                <c:pt idx="1492">
                  <c:v>2021-09-27</c:v>
                </c:pt>
                <c:pt idx="1493">
                  <c:v>2021-09-28</c:v>
                </c:pt>
                <c:pt idx="1494">
                  <c:v>2021-09-29</c:v>
                </c:pt>
                <c:pt idx="1495">
                  <c:v>2021-09-30</c:v>
                </c:pt>
                <c:pt idx="1496">
                  <c:v>2021-10-01</c:v>
                </c:pt>
                <c:pt idx="1497">
                  <c:v>2021-10-02</c:v>
                </c:pt>
                <c:pt idx="1498">
                  <c:v>2021-10-03</c:v>
                </c:pt>
                <c:pt idx="1499">
                  <c:v>2021-10-04</c:v>
                </c:pt>
                <c:pt idx="1500">
                  <c:v>2021-10-05</c:v>
                </c:pt>
                <c:pt idx="1501">
                  <c:v>2021-10-06</c:v>
                </c:pt>
                <c:pt idx="1502">
                  <c:v>2021-10-07</c:v>
                </c:pt>
                <c:pt idx="1503">
                  <c:v>2021-10-08</c:v>
                </c:pt>
                <c:pt idx="1504">
                  <c:v>2021-10-09</c:v>
                </c:pt>
                <c:pt idx="1505">
                  <c:v>2021-10-10</c:v>
                </c:pt>
                <c:pt idx="1506">
                  <c:v>2021-10-11</c:v>
                </c:pt>
                <c:pt idx="1507">
                  <c:v>2021-10-12</c:v>
                </c:pt>
                <c:pt idx="1508">
                  <c:v>2021-10-14</c:v>
                </c:pt>
                <c:pt idx="1509">
                  <c:v>2021-10-15</c:v>
                </c:pt>
                <c:pt idx="1510">
                  <c:v>2021-10-16</c:v>
                </c:pt>
                <c:pt idx="1511">
                  <c:v>2021-10-17</c:v>
                </c:pt>
                <c:pt idx="1512">
                  <c:v>2021-10-18</c:v>
                </c:pt>
                <c:pt idx="1513">
                  <c:v>2021-10-19</c:v>
                </c:pt>
                <c:pt idx="1514">
                  <c:v>2021-10-21</c:v>
                </c:pt>
                <c:pt idx="1515">
                  <c:v>2021-10-22</c:v>
                </c:pt>
                <c:pt idx="1516">
                  <c:v>2021-10-24</c:v>
                </c:pt>
                <c:pt idx="1517">
                  <c:v>2021-10-25</c:v>
                </c:pt>
                <c:pt idx="1518">
                  <c:v>2021-10-26</c:v>
                </c:pt>
                <c:pt idx="1519">
                  <c:v>2021-10-27</c:v>
                </c:pt>
                <c:pt idx="1520">
                  <c:v>2021-10-28</c:v>
                </c:pt>
                <c:pt idx="1521">
                  <c:v>2021-10-30</c:v>
                </c:pt>
                <c:pt idx="1522">
                  <c:v>2021-10-31</c:v>
                </c:pt>
                <c:pt idx="1523">
                  <c:v>2021-11-01</c:v>
                </c:pt>
                <c:pt idx="1524">
                  <c:v>2021-11-02</c:v>
                </c:pt>
                <c:pt idx="1525">
                  <c:v>2021-11-03</c:v>
                </c:pt>
                <c:pt idx="1526">
                  <c:v>2021-11-05</c:v>
                </c:pt>
                <c:pt idx="1527">
                  <c:v>2021-11-06</c:v>
                </c:pt>
                <c:pt idx="1528">
                  <c:v>2021-11-08</c:v>
                </c:pt>
                <c:pt idx="1529">
                  <c:v>2021-11-09</c:v>
                </c:pt>
                <c:pt idx="1530">
                  <c:v>2021-11-10</c:v>
                </c:pt>
                <c:pt idx="1531">
                  <c:v>2021-11-12</c:v>
                </c:pt>
                <c:pt idx="1532">
                  <c:v>2021-11-13</c:v>
                </c:pt>
                <c:pt idx="1533">
                  <c:v>2021-11-14</c:v>
                </c:pt>
                <c:pt idx="1534">
                  <c:v>2021-11-15</c:v>
                </c:pt>
                <c:pt idx="1535">
                  <c:v>2021-11-17</c:v>
                </c:pt>
                <c:pt idx="1536">
                  <c:v>2021-11-18</c:v>
                </c:pt>
                <c:pt idx="1537">
                  <c:v>2021-11-19</c:v>
                </c:pt>
                <c:pt idx="1538">
                  <c:v>2021-11-20</c:v>
                </c:pt>
                <c:pt idx="1539">
                  <c:v>2021-11-23</c:v>
                </c:pt>
                <c:pt idx="1540">
                  <c:v>2021-11-24</c:v>
                </c:pt>
                <c:pt idx="1541">
                  <c:v>2021-11-25</c:v>
                </c:pt>
                <c:pt idx="1542">
                  <c:v>2021-11-26</c:v>
                </c:pt>
                <c:pt idx="1543">
                  <c:v>2021-11-27</c:v>
                </c:pt>
                <c:pt idx="1544">
                  <c:v>2021-11-29</c:v>
                </c:pt>
                <c:pt idx="1545">
                  <c:v>2021-11-30</c:v>
                </c:pt>
                <c:pt idx="1546">
                  <c:v>2021-12-03</c:v>
                </c:pt>
                <c:pt idx="1547">
                  <c:v>2021-12-04</c:v>
                </c:pt>
                <c:pt idx="1548">
                  <c:v>2021-12-06</c:v>
                </c:pt>
                <c:pt idx="1549">
                  <c:v>2021-12-08</c:v>
                </c:pt>
                <c:pt idx="1550">
                  <c:v>2021-12-09</c:v>
                </c:pt>
                <c:pt idx="1551">
                  <c:v>2021-12-10</c:v>
                </c:pt>
                <c:pt idx="1552">
                  <c:v>2021-12-11</c:v>
                </c:pt>
                <c:pt idx="1553">
                  <c:v>2021-12-12</c:v>
                </c:pt>
                <c:pt idx="1554">
                  <c:v>2021-12-13</c:v>
                </c:pt>
                <c:pt idx="1555">
                  <c:v>2021-12-14</c:v>
                </c:pt>
                <c:pt idx="1556">
                  <c:v>2021-12-15</c:v>
                </c:pt>
                <c:pt idx="1557">
                  <c:v>2021-12-16</c:v>
                </c:pt>
                <c:pt idx="1558">
                  <c:v>2021-12-17</c:v>
                </c:pt>
                <c:pt idx="1559">
                  <c:v>2021-12-18</c:v>
                </c:pt>
                <c:pt idx="1560">
                  <c:v>2021-12-19</c:v>
                </c:pt>
                <c:pt idx="1561">
                  <c:v>2021-12-20</c:v>
                </c:pt>
                <c:pt idx="1562">
                  <c:v>2021-12-21</c:v>
                </c:pt>
                <c:pt idx="1563">
                  <c:v>2021-12-22</c:v>
                </c:pt>
                <c:pt idx="1564">
                  <c:v>2021-12-26</c:v>
                </c:pt>
                <c:pt idx="1565">
                  <c:v>2021-12-27</c:v>
                </c:pt>
                <c:pt idx="1566">
                  <c:v>2021-12-28</c:v>
                </c:pt>
                <c:pt idx="1567">
                  <c:v>2021-12-29</c:v>
                </c:pt>
                <c:pt idx="1568">
                  <c:v>2021-12-31</c:v>
                </c:pt>
                <c:pt idx="1569">
                  <c:v>2022-01-01</c:v>
                </c:pt>
                <c:pt idx="1570">
                  <c:v>2022-01-02</c:v>
                </c:pt>
                <c:pt idx="1571">
                  <c:v>2022-01-03</c:v>
                </c:pt>
                <c:pt idx="1572">
                  <c:v>2022-01-04</c:v>
                </c:pt>
                <c:pt idx="1573">
                  <c:v>2022-01-06</c:v>
                </c:pt>
                <c:pt idx="1574">
                  <c:v>2022-01-07</c:v>
                </c:pt>
                <c:pt idx="1575">
                  <c:v>2022-01-08</c:v>
                </c:pt>
                <c:pt idx="1576">
                  <c:v>2022-01-09</c:v>
                </c:pt>
                <c:pt idx="1577">
                  <c:v>2022-01-10</c:v>
                </c:pt>
                <c:pt idx="1578">
                  <c:v>2022-01-12</c:v>
                </c:pt>
                <c:pt idx="1579">
                  <c:v>2022-01-13</c:v>
                </c:pt>
                <c:pt idx="1580">
                  <c:v>2022-01-14</c:v>
                </c:pt>
                <c:pt idx="1581">
                  <c:v>2022-01-15</c:v>
                </c:pt>
                <c:pt idx="1582">
                  <c:v>2022-01-17</c:v>
                </c:pt>
                <c:pt idx="1583">
                  <c:v>2022-01-18</c:v>
                </c:pt>
                <c:pt idx="1584">
                  <c:v>2022-01-19</c:v>
                </c:pt>
                <c:pt idx="1585">
                  <c:v>2022-01-20</c:v>
                </c:pt>
                <c:pt idx="1586">
                  <c:v>2022-01-21</c:v>
                </c:pt>
                <c:pt idx="1587">
                  <c:v>2022-01-22</c:v>
                </c:pt>
                <c:pt idx="1588">
                  <c:v>2022-01-23</c:v>
                </c:pt>
                <c:pt idx="1589">
                  <c:v>2022-01-26</c:v>
                </c:pt>
                <c:pt idx="1590">
                  <c:v>2022-01-27</c:v>
                </c:pt>
                <c:pt idx="1591">
                  <c:v>2022-01-28</c:v>
                </c:pt>
                <c:pt idx="1592">
                  <c:v>2022-01-29</c:v>
                </c:pt>
                <c:pt idx="1593">
                  <c:v>2022-01-30</c:v>
                </c:pt>
                <c:pt idx="1594">
                  <c:v>2022-01-31</c:v>
                </c:pt>
                <c:pt idx="1595">
                  <c:v>2022-02-04</c:v>
                </c:pt>
                <c:pt idx="1596">
                  <c:v>2022-02-05</c:v>
                </c:pt>
                <c:pt idx="1597">
                  <c:v>2022-02-06</c:v>
                </c:pt>
                <c:pt idx="1598">
                  <c:v>2022-02-07</c:v>
                </c:pt>
                <c:pt idx="1599">
                  <c:v>2022-02-09</c:v>
                </c:pt>
                <c:pt idx="1600">
                  <c:v>2022-02-10</c:v>
                </c:pt>
                <c:pt idx="1601">
                  <c:v>2022-02-11</c:v>
                </c:pt>
                <c:pt idx="1602">
                  <c:v>2022-02-12</c:v>
                </c:pt>
                <c:pt idx="1603">
                  <c:v>2022-02-14</c:v>
                </c:pt>
                <c:pt idx="1604">
                  <c:v>2022-02-15</c:v>
                </c:pt>
                <c:pt idx="1605">
                  <c:v>2022-02-16</c:v>
                </c:pt>
                <c:pt idx="1606">
                  <c:v>2022-02-17</c:v>
                </c:pt>
                <c:pt idx="1607">
                  <c:v>2022-02-19</c:v>
                </c:pt>
                <c:pt idx="1608">
                  <c:v>2022-02-20</c:v>
                </c:pt>
                <c:pt idx="1609">
                  <c:v>2022-02-21</c:v>
                </c:pt>
                <c:pt idx="1610">
                  <c:v>2022-02-22</c:v>
                </c:pt>
                <c:pt idx="1611">
                  <c:v>2022-02-24</c:v>
                </c:pt>
                <c:pt idx="1612">
                  <c:v>2022-02-25</c:v>
                </c:pt>
                <c:pt idx="1613">
                  <c:v>2022-02-26</c:v>
                </c:pt>
                <c:pt idx="1614">
                  <c:v>2022-02-27</c:v>
                </c:pt>
                <c:pt idx="1615">
                  <c:v>2022-02-28</c:v>
                </c:pt>
                <c:pt idx="1616">
                  <c:v>2022-03-01</c:v>
                </c:pt>
                <c:pt idx="1617">
                  <c:v>2022-03-02</c:v>
                </c:pt>
                <c:pt idx="1618">
                  <c:v>2022-03-03</c:v>
                </c:pt>
                <c:pt idx="1619">
                  <c:v>2022-03-04</c:v>
                </c:pt>
                <c:pt idx="1620">
                  <c:v>2022-03-05</c:v>
                </c:pt>
                <c:pt idx="1621">
                  <c:v>2022-03-06</c:v>
                </c:pt>
                <c:pt idx="1622">
                  <c:v>2022-03-09</c:v>
                </c:pt>
                <c:pt idx="1623">
                  <c:v>2022-03-10</c:v>
                </c:pt>
                <c:pt idx="1624">
                  <c:v>2022-03-11</c:v>
                </c:pt>
                <c:pt idx="1625">
                  <c:v>2022-03-12</c:v>
                </c:pt>
                <c:pt idx="1626">
                  <c:v>2022-03-13</c:v>
                </c:pt>
                <c:pt idx="1627">
                  <c:v>2022-03-14</c:v>
                </c:pt>
                <c:pt idx="1628">
                  <c:v>2022-03-16</c:v>
                </c:pt>
                <c:pt idx="1629">
                  <c:v>2022-03-17</c:v>
                </c:pt>
                <c:pt idx="1630">
                  <c:v>2022-03-18</c:v>
                </c:pt>
                <c:pt idx="1631">
                  <c:v>2022-03-19</c:v>
                </c:pt>
                <c:pt idx="1632">
                  <c:v>2022-03-20</c:v>
                </c:pt>
                <c:pt idx="1633">
                  <c:v>2022-03-22</c:v>
                </c:pt>
                <c:pt idx="1634">
                  <c:v>2022-03-23</c:v>
                </c:pt>
                <c:pt idx="1635">
                  <c:v>2022-03-24</c:v>
                </c:pt>
                <c:pt idx="1636">
                  <c:v>2022-03-25</c:v>
                </c:pt>
                <c:pt idx="1637">
                  <c:v>2022-03-26</c:v>
                </c:pt>
                <c:pt idx="1638">
                  <c:v>2022-03-27</c:v>
                </c:pt>
              </c:strCache>
            </c:strRef>
          </c:cat>
          <c:val>
            <c:numRef>
              <c:f>'3).  Daily - 50 point bank'!$D$2:$D$1640</c:f>
              <c:numCache>
                <c:formatCode>General</c:formatCode>
                <c:ptCount val="1639"/>
                <c:pt idx="0">
                  <c:v>500</c:v>
                </c:pt>
                <c:pt idx="1">
                  <c:v>509.702</c:v>
                </c:pt>
                <c:pt idx="2">
                  <c:v>526.754</c:v>
                </c:pt>
                <c:pt idx="3">
                  <c:v>531.066</c:v>
                </c:pt>
                <c:pt idx="4">
                  <c:v>521.066</c:v>
                </c:pt>
                <c:pt idx="5">
                  <c:v>550.662</c:v>
                </c:pt>
                <c:pt idx="6">
                  <c:v>557.522</c:v>
                </c:pt>
                <c:pt idx="7">
                  <c:v>585.06</c:v>
                </c:pt>
                <c:pt idx="8">
                  <c:v>601.324</c:v>
                </c:pt>
                <c:pt idx="9">
                  <c:v>605.734</c:v>
                </c:pt>
                <c:pt idx="10">
                  <c:v>612.398</c:v>
                </c:pt>
                <c:pt idx="11">
                  <c:v>614.26</c:v>
                </c:pt>
                <c:pt idx="12">
                  <c:v>616.318</c:v>
                </c:pt>
                <c:pt idx="13">
                  <c:v>606.118</c:v>
                </c:pt>
                <c:pt idx="14">
                  <c:v>812.898</c:v>
                </c:pt>
                <c:pt idx="15">
                  <c:v>819.464</c:v>
                </c:pt>
                <c:pt idx="16">
                  <c:v>819.758</c:v>
                </c:pt>
                <c:pt idx="17">
                  <c:v>823.188</c:v>
                </c:pt>
                <c:pt idx="18">
                  <c:v>823.964</c:v>
                </c:pt>
                <c:pt idx="19">
                  <c:v>846.896</c:v>
                </c:pt>
                <c:pt idx="20">
                  <c:v>877.958</c:v>
                </c:pt>
                <c:pt idx="21">
                  <c:v>887.072</c:v>
                </c:pt>
                <c:pt idx="22">
                  <c:v>880.11</c:v>
                </c:pt>
                <c:pt idx="23">
                  <c:v>922.152</c:v>
                </c:pt>
                <c:pt idx="24">
                  <c:v>966.644</c:v>
                </c:pt>
                <c:pt idx="25">
                  <c:v>956.444</c:v>
                </c:pt>
                <c:pt idx="26">
                  <c:v>960.07</c:v>
                </c:pt>
                <c:pt idx="27">
                  <c:v>962.912</c:v>
                </c:pt>
                <c:pt idx="28">
                  <c:v>952.912</c:v>
                </c:pt>
                <c:pt idx="29">
                  <c:v>965.456</c:v>
                </c:pt>
                <c:pt idx="30">
                  <c:v>951.14</c:v>
                </c:pt>
                <c:pt idx="31">
                  <c:v>951.532</c:v>
                </c:pt>
                <c:pt idx="32">
                  <c:v>956.922</c:v>
                </c:pt>
                <c:pt idx="33">
                  <c:v>958.196</c:v>
                </c:pt>
                <c:pt idx="34">
                  <c:v>983.088</c:v>
                </c:pt>
                <c:pt idx="35">
                  <c:v>1030.03</c:v>
                </c:pt>
                <c:pt idx="36">
                  <c:v>1032.676</c:v>
                </c:pt>
                <c:pt idx="37">
                  <c:v>1032.672</c:v>
                </c:pt>
                <c:pt idx="38">
                  <c:v>1053.644</c:v>
                </c:pt>
                <c:pt idx="39">
                  <c:v>1105.29</c:v>
                </c:pt>
                <c:pt idx="40">
                  <c:v>1108.426</c:v>
                </c:pt>
                <c:pt idx="41">
                  <c:v>1098.426</c:v>
                </c:pt>
                <c:pt idx="42">
                  <c:v>1100.68</c:v>
                </c:pt>
                <c:pt idx="43">
                  <c:v>1113.714</c:v>
                </c:pt>
                <c:pt idx="44">
                  <c:v>1129.198</c:v>
                </c:pt>
                <c:pt idx="45">
                  <c:v>1130.864</c:v>
                </c:pt>
                <c:pt idx="46">
                  <c:v>1147.128</c:v>
                </c:pt>
                <c:pt idx="47">
                  <c:v>1150.068</c:v>
                </c:pt>
                <c:pt idx="48">
                  <c:v>1159.868</c:v>
                </c:pt>
                <c:pt idx="49">
                  <c:v>1149.868</c:v>
                </c:pt>
                <c:pt idx="50">
                  <c:v>1147.61</c:v>
                </c:pt>
                <c:pt idx="51">
                  <c:v>1182.792</c:v>
                </c:pt>
                <c:pt idx="52">
                  <c:v>1181.416</c:v>
                </c:pt>
                <c:pt idx="53">
                  <c:v>1161.416</c:v>
                </c:pt>
                <c:pt idx="54">
                  <c:v>1150.624</c:v>
                </c:pt>
                <c:pt idx="55">
                  <c:v>1153.27</c:v>
                </c:pt>
                <c:pt idx="56">
                  <c:v>1155.034</c:v>
                </c:pt>
                <c:pt idx="57">
                  <c:v>1156.112</c:v>
                </c:pt>
                <c:pt idx="58">
                  <c:v>1159.44</c:v>
                </c:pt>
                <c:pt idx="59">
                  <c:v>1151.008</c:v>
                </c:pt>
                <c:pt idx="60">
                  <c:v>1151.204</c:v>
                </c:pt>
                <c:pt idx="61">
                  <c:v>1234.888</c:v>
                </c:pt>
                <c:pt idx="62">
                  <c:v>1238.71</c:v>
                </c:pt>
                <c:pt idx="63">
                  <c:v>1219.086</c:v>
                </c:pt>
                <c:pt idx="64">
                  <c:v>1204.672</c:v>
                </c:pt>
                <c:pt idx="65">
                  <c:v>1273.272</c:v>
                </c:pt>
                <c:pt idx="66">
                  <c:v>1253.272</c:v>
                </c:pt>
                <c:pt idx="67">
                  <c:v>1263.072</c:v>
                </c:pt>
                <c:pt idx="68">
                  <c:v>1263.954</c:v>
                </c:pt>
                <c:pt idx="69">
                  <c:v>1271.892</c:v>
                </c:pt>
                <c:pt idx="70">
                  <c:v>1321.472</c:v>
                </c:pt>
                <c:pt idx="71">
                  <c:v>1318.43</c:v>
                </c:pt>
                <c:pt idx="72">
                  <c:v>1331.754</c:v>
                </c:pt>
                <c:pt idx="73">
                  <c:v>1333.322</c:v>
                </c:pt>
                <c:pt idx="74">
                  <c:v>1304.2</c:v>
                </c:pt>
                <c:pt idx="75">
                  <c:v>1324.388</c:v>
                </c:pt>
                <c:pt idx="76">
                  <c:v>1324.78</c:v>
                </c:pt>
                <c:pt idx="77">
                  <c:v>1323.988</c:v>
                </c:pt>
                <c:pt idx="78">
                  <c:v>1304.478</c:v>
                </c:pt>
                <c:pt idx="79">
                  <c:v>1357.296</c:v>
                </c:pt>
                <c:pt idx="80">
                  <c:v>1354.254</c:v>
                </c:pt>
                <c:pt idx="81">
                  <c:v>1364.25</c:v>
                </c:pt>
                <c:pt idx="82">
                  <c:v>1369.244</c:v>
                </c:pt>
                <c:pt idx="83">
                  <c:v>1390.804</c:v>
                </c:pt>
                <c:pt idx="84">
                  <c:v>1446.664</c:v>
                </c:pt>
                <c:pt idx="85">
                  <c:v>1451.258</c:v>
                </c:pt>
                <c:pt idx="86">
                  <c:v>1459.882</c:v>
                </c:pt>
                <c:pt idx="87">
                  <c:v>1472.034</c:v>
                </c:pt>
                <c:pt idx="88">
                  <c:v>1462.034</c:v>
                </c:pt>
                <c:pt idx="89">
                  <c:v>1458.596</c:v>
                </c:pt>
                <c:pt idx="90">
                  <c:v>1466.044</c:v>
                </c:pt>
                <c:pt idx="91">
                  <c:v>1464.668</c:v>
                </c:pt>
                <c:pt idx="92">
                  <c:v>1469.176</c:v>
                </c:pt>
                <c:pt idx="93">
                  <c:v>1484.856</c:v>
                </c:pt>
                <c:pt idx="94">
                  <c:v>1481.422</c:v>
                </c:pt>
                <c:pt idx="95">
                  <c:v>1481.222</c:v>
                </c:pt>
                <c:pt idx="96">
                  <c:v>1492.59</c:v>
                </c:pt>
                <c:pt idx="97">
                  <c:v>1482.59</c:v>
                </c:pt>
                <c:pt idx="98">
                  <c:v>1632.722</c:v>
                </c:pt>
                <c:pt idx="99">
                  <c:v>1622.722</c:v>
                </c:pt>
                <c:pt idx="100">
                  <c:v>1644.968</c:v>
                </c:pt>
                <c:pt idx="101">
                  <c:v>1647.418</c:v>
                </c:pt>
                <c:pt idx="102">
                  <c:v>1637.418</c:v>
                </c:pt>
                <c:pt idx="103">
                  <c:v>1625.352</c:v>
                </c:pt>
                <c:pt idx="104">
                  <c:v>1631.428</c:v>
                </c:pt>
                <c:pt idx="105">
                  <c:v>1621.428</c:v>
                </c:pt>
                <c:pt idx="106">
                  <c:v>1635.638</c:v>
                </c:pt>
                <c:pt idx="107">
                  <c:v>1655.434</c:v>
                </c:pt>
                <c:pt idx="108">
                  <c:v>1677.876</c:v>
                </c:pt>
                <c:pt idx="109">
                  <c:v>1661.11</c:v>
                </c:pt>
                <c:pt idx="110">
                  <c:v>1663.36</c:v>
                </c:pt>
                <c:pt idx="111">
                  <c:v>1669.828</c:v>
                </c:pt>
                <c:pt idx="112">
                  <c:v>1649.53</c:v>
                </c:pt>
                <c:pt idx="113">
                  <c:v>1659.028</c:v>
                </c:pt>
                <c:pt idx="114">
                  <c:v>1670.592</c:v>
                </c:pt>
                <c:pt idx="115">
                  <c:v>1675.394</c:v>
                </c:pt>
                <c:pt idx="116">
                  <c:v>1665.394</c:v>
                </c:pt>
                <c:pt idx="117">
                  <c:v>1667.06</c:v>
                </c:pt>
                <c:pt idx="118">
                  <c:v>1670.388</c:v>
                </c:pt>
                <c:pt idx="119">
                  <c:v>1730.944</c:v>
                </c:pt>
                <c:pt idx="120">
                  <c:v>1740.544</c:v>
                </c:pt>
                <c:pt idx="121">
                  <c:v>1730.544</c:v>
                </c:pt>
                <c:pt idx="122">
                  <c:v>1720.544</c:v>
                </c:pt>
                <c:pt idx="123">
                  <c:v>1728.38</c:v>
                </c:pt>
                <c:pt idx="124">
                  <c:v>1721.516</c:v>
                </c:pt>
                <c:pt idx="125">
                  <c:v>1743.762</c:v>
                </c:pt>
                <c:pt idx="126">
                  <c:v>1772.966</c:v>
                </c:pt>
                <c:pt idx="127">
                  <c:v>1780.022</c:v>
                </c:pt>
                <c:pt idx="128">
                  <c:v>1785.212</c:v>
                </c:pt>
                <c:pt idx="129">
                  <c:v>1797.752</c:v>
                </c:pt>
                <c:pt idx="130">
                  <c:v>1800.488</c:v>
                </c:pt>
                <c:pt idx="131">
                  <c:v>1826.066</c:v>
                </c:pt>
                <c:pt idx="132">
                  <c:v>1833.408</c:v>
                </c:pt>
                <c:pt idx="133">
                  <c:v>1835.662</c:v>
                </c:pt>
                <c:pt idx="134">
                  <c:v>1856.634</c:v>
                </c:pt>
                <c:pt idx="135">
                  <c:v>1846.634</c:v>
                </c:pt>
                <c:pt idx="136">
                  <c:v>1856.434</c:v>
                </c:pt>
                <c:pt idx="137">
                  <c:v>1863.784</c:v>
                </c:pt>
                <c:pt idx="138">
                  <c:v>1853.784</c:v>
                </c:pt>
                <c:pt idx="139">
                  <c:v>1857.802</c:v>
                </c:pt>
                <c:pt idx="140">
                  <c:v>1858.488</c:v>
                </c:pt>
                <c:pt idx="141">
                  <c:v>1848.488</c:v>
                </c:pt>
                <c:pt idx="142">
                  <c:v>1828.488</c:v>
                </c:pt>
                <c:pt idx="143">
                  <c:v>1944.516</c:v>
                </c:pt>
                <c:pt idx="144">
                  <c:v>1948.436</c:v>
                </c:pt>
                <c:pt idx="145">
                  <c:v>1938.436</c:v>
                </c:pt>
                <c:pt idx="146">
                  <c:v>1948.036</c:v>
                </c:pt>
                <c:pt idx="147">
                  <c:v>1949.506</c:v>
                </c:pt>
                <c:pt idx="148">
                  <c:v>1938.914</c:v>
                </c:pt>
                <c:pt idx="149">
                  <c:v>1931.266</c:v>
                </c:pt>
                <c:pt idx="150">
                  <c:v>1938.42</c:v>
                </c:pt>
                <c:pt idx="151">
                  <c:v>1929.494</c:v>
                </c:pt>
                <c:pt idx="152">
                  <c:v>1932.826</c:v>
                </c:pt>
                <c:pt idx="153">
                  <c:v>1922.626</c:v>
                </c:pt>
                <c:pt idx="154">
                  <c:v>1912.626</c:v>
                </c:pt>
                <c:pt idx="155">
                  <c:v>1913.998</c:v>
                </c:pt>
                <c:pt idx="156">
                  <c:v>1925.66</c:v>
                </c:pt>
                <c:pt idx="157">
                  <c:v>1905.46</c:v>
                </c:pt>
                <c:pt idx="158">
                  <c:v>1919.764</c:v>
                </c:pt>
                <c:pt idx="159">
                  <c:v>1909.764</c:v>
                </c:pt>
                <c:pt idx="160">
                  <c:v>1909.688</c:v>
                </c:pt>
                <c:pt idx="161">
                  <c:v>1919.288</c:v>
                </c:pt>
                <c:pt idx="162">
                  <c:v>1921.346</c:v>
                </c:pt>
                <c:pt idx="163">
                  <c:v>1911.346</c:v>
                </c:pt>
                <c:pt idx="164">
                  <c:v>1902.714</c:v>
                </c:pt>
                <c:pt idx="165">
                  <c:v>1892.714</c:v>
                </c:pt>
                <c:pt idx="166">
                  <c:v>1884.674</c:v>
                </c:pt>
                <c:pt idx="167">
                  <c:v>1874.674</c:v>
                </c:pt>
                <c:pt idx="168">
                  <c:v>1868.692</c:v>
                </c:pt>
                <c:pt idx="169">
                  <c:v>1909.068</c:v>
                </c:pt>
                <c:pt idx="170">
                  <c:v>1917.104</c:v>
                </c:pt>
                <c:pt idx="171">
                  <c:v>1909.158</c:v>
                </c:pt>
                <c:pt idx="172">
                  <c:v>1899.158</c:v>
                </c:pt>
                <c:pt idx="173">
                  <c:v>1949.428</c:v>
                </c:pt>
                <c:pt idx="174">
                  <c:v>1964.814</c:v>
                </c:pt>
                <c:pt idx="175">
                  <c:v>1970.008</c:v>
                </c:pt>
                <c:pt idx="176">
                  <c:v>1974.124</c:v>
                </c:pt>
                <c:pt idx="177">
                  <c:v>1964.81</c:v>
                </c:pt>
                <c:pt idx="178">
                  <c:v>1954.81</c:v>
                </c:pt>
                <c:pt idx="179">
                  <c:v>1955.198</c:v>
                </c:pt>
                <c:pt idx="180">
                  <c:v>1943.528</c:v>
                </c:pt>
                <c:pt idx="181">
                  <c:v>1913.528</c:v>
                </c:pt>
                <c:pt idx="182">
                  <c:v>1913.328</c:v>
                </c:pt>
                <c:pt idx="183">
                  <c:v>1903.328</c:v>
                </c:pt>
                <c:pt idx="184">
                  <c:v>1903.324</c:v>
                </c:pt>
                <c:pt idx="185">
                  <c:v>1903.712</c:v>
                </c:pt>
                <c:pt idx="186">
                  <c:v>1922.422</c:v>
                </c:pt>
                <c:pt idx="187">
                  <c:v>1926.636</c:v>
                </c:pt>
                <c:pt idx="188">
                  <c:v>1927.028</c:v>
                </c:pt>
                <c:pt idx="189">
                  <c:v>1948.388</c:v>
                </c:pt>
                <c:pt idx="190">
                  <c:v>1939.368</c:v>
                </c:pt>
                <c:pt idx="191">
                  <c:v>1929.368</c:v>
                </c:pt>
                <c:pt idx="192">
                  <c:v>1932.7</c:v>
                </c:pt>
                <c:pt idx="193">
                  <c:v>1943.774</c:v>
                </c:pt>
                <c:pt idx="194">
                  <c:v>1947.694</c:v>
                </c:pt>
                <c:pt idx="195">
                  <c:v>1947.102</c:v>
                </c:pt>
                <c:pt idx="196">
                  <c:v>1954.252</c:v>
                </c:pt>
                <c:pt idx="197">
                  <c:v>1946.212</c:v>
                </c:pt>
                <c:pt idx="198">
                  <c:v>2243.438</c:v>
                </c:pt>
                <c:pt idx="199">
                  <c:v>2272.148</c:v>
                </c:pt>
                <c:pt idx="200">
                  <c:v>2263.814</c:v>
                </c:pt>
                <c:pt idx="201">
                  <c:v>2281.65</c:v>
                </c:pt>
                <c:pt idx="202">
                  <c:v>2270.47</c:v>
                </c:pt>
                <c:pt idx="203">
                  <c:v>2315.55</c:v>
                </c:pt>
                <c:pt idx="204">
                  <c:v>2321.132</c:v>
                </c:pt>
                <c:pt idx="205">
                  <c:v>2311.132</c:v>
                </c:pt>
                <c:pt idx="206">
                  <c:v>2308.968</c:v>
                </c:pt>
                <c:pt idx="207">
                  <c:v>2303.672</c:v>
                </c:pt>
                <c:pt idx="208">
                  <c:v>2383.248</c:v>
                </c:pt>
                <c:pt idx="209">
                  <c:v>2394.514</c:v>
                </c:pt>
                <c:pt idx="210">
                  <c:v>2395.102</c:v>
                </c:pt>
                <c:pt idx="211">
                  <c:v>2396.572</c:v>
                </c:pt>
                <c:pt idx="212">
                  <c:v>2422.346</c:v>
                </c:pt>
                <c:pt idx="213">
                  <c:v>2434.106</c:v>
                </c:pt>
                <c:pt idx="214">
                  <c:v>2435.086</c:v>
                </c:pt>
                <c:pt idx="215">
                  <c:v>2415.086</c:v>
                </c:pt>
                <c:pt idx="216">
                  <c:v>2433.314</c:v>
                </c:pt>
                <c:pt idx="217">
                  <c:v>2438.9</c:v>
                </c:pt>
                <c:pt idx="218">
                  <c:v>2451.934</c:v>
                </c:pt>
                <c:pt idx="219">
                  <c:v>2447.814</c:v>
                </c:pt>
                <c:pt idx="220">
                  <c:v>2437.814</c:v>
                </c:pt>
                <c:pt idx="221">
                  <c:v>2441.636</c:v>
                </c:pt>
                <c:pt idx="222">
                  <c:v>2431.636</c:v>
                </c:pt>
                <c:pt idx="223">
                  <c:v>2422.616</c:v>
                </c:pt>
                <c:pt idx="224">
                  <c:v>2406.634</c:v>
                </c:pt>
                <c:pt idx="225">
                  <c:v>2412.122</c:v>
                </c:pt>
                <c:pt idx="226">
                  <c:v>2402.122</c:v>
                </c:pt>
                <c:pt idx="227">
                  <c:v>2399.758</c:v>
                </c:pt>
                <c:pt idx="228">
                  <c:v>2402.992</c:v>
                </c:pt>
                <c:pt idx="229">
                  <c:v>2392.992</c:v>
                </c:pt>
                <c:pt idx="230">
                  <c:v>2390.146</c:v>
                </c:pt>
                <c:pt idx="231">
                  <c:v>2392.008</c:v>
                </c:pt>
                <c:pt idx="232">
                  <c:v>2395.144</c:v>
                </c:pt>
                <c:pt idx="233">
                  <c:v>2407.296</c:v>
                </c:pt>
                <c:pt idx="234">
                  <c:v>2420.918</c:v>
                </c:pt>
                <c:pt idx="235">
                  <c:v>2433.756</c:v>
                </c:pt>
                <c:pt idx="236">
                  <c:v>2434.54</c:v>
                </c:pt>
                <c:pt idx="237">
                  <c:v>2437.28</c:v>
                </c:pt>
                <c:pt idx="238">
                  <c:v>2435.708</c:v>
                </c:pt>
                <c:pt idx="239">
                  <c:v>2446.488</c:v>
                </c:pt>
                <c:pt idx="240">
                  <c:v>2446.978</c:v>
                </c:pt>
                <c:pt idx="241">
                  <c:v>2437.464</c:v>
                </c:pt>
                <c:pt idx="242">
                  <c:v>2439.816</c:v>
                </c:pt>
                <c:pt idx="243">
                  <c:v>2438.832</c:v>
                </c:pt>
                <c:pt idx="244">
                  <c:v>2428.832</c:v>
                </c:pt>
                <c:pt idx="245">
                  <c:v>2429.906</c:v>
                </c:pt>
                <c:pt idx="246">
                  <c:v>2445.292</c:v>
                </c:pt>
                <c:pt idx="247">
                  <c:v>2465.77</c:v>
                </c:pt>
                <c:pt idx="248">
                  <c:v>2496.836</c:v>
                </c:pt>
                <c:pt idx="249">
                  <c:v>2496.538</c:v>
                </c:pt>
                <c:pt idx="250">
                  <c:v>2515.452</c:v>
                </c:pt>
                <c:pt idx="251">
                  <c:v>2522.116</c:v>
                </c:pt>
                <c:pt idx="252">
                  <c:v>2629.034</c:v>
                </c:pt>
                <c:pt idx="253">
                  <c:v>2630.994</c:v>
                </c:pt>
                <c:pt idx="254">
                  <c:v>2692.24</c:v>
                </c:pt>
                <c:pt idx="255">
                  <c:v>2746.14</c:v>
                </c:pt>
                <c:pt idx="256">
                  <c:v>2755.352</c:v>
                </c:pt>
                <c:pt idx="257">
                  <c:v>2770.738</c:v>
                </c:pt>
                <c:pt idx="258">
                  <c:v>2760.738</c:v>
                </c:pt>
                <c:pt idx="259">
                  <c:v>2766.814</c:v>
                </c:pt>
                <c:pt idx="260">
                  <c:v>2775.242</c:v>
                </c:pt>
                <c:pt idx="261">
                  <c:v>2789.942</c:v>
                </c:pt>
                <c:pt idx="262">
                  <c:v>2791.212</c:v>
                </c:pt>
                <c:pt idx="263">
                  <c:v>2781.604</c:v>
                </c:pt>
                <c:pt idx="264">
                  <c:v>2788.366</c:v>
                </c:pt>
                <c:pt idx="265">
                  <c:v>2792.874</c:v>
                </c:pt>
                <c:pt idx="266">
                  <c:v>2782.874</c:v>
                </c:pt>
                <c:pt idx="267">
                  <c:v>2783.168</c:v>
                </c:pt>
                <c:pt idx="268">
                  <c:v>2779.636</c:v>
                </c:pt>
                <c:pt idx="269">
                  <c:v>2785.022</c:v>
                </c:pt>
                <c:pt idx="270">
                  <c:v>2796.39</c:v>
                </c:pt>
                <c:pt idx="271">
                  <c:v>2989.058</c:v>
                </c:pt>
                <c:pt idx="272">
                  <c:v>2994.056</c:v>
                </c:pt>
                <c:pt idx="273">
                  <c:v>2998.564</c:v>
                </c:pt>
                <c:pt idx="274">
                  <c:v>3001.798</c:v>
                </c:pt>
                <c:pt idx="275">
                  <c:v>2995.522</c:v>
                </c:pt>
                <c:pt idx="276">
                  <c:v>3016.69</c:v>
                </c:pt>
                <c:pt idx="277">
                  <c:v>3014.334</c:v>
                </c:pt>
                <c:pt idx="278">
                  <c:v>3020.41</c:v>
                </c:pt>
                <c:pt idx="279">
                  <c:v>3027.858</c:v>
                </c:pt>
                <c:pt idx="280">
                  <c:v>3023.052</c:v>
                </c:pt>
                <c:pt idx="281">
                  <c:v>3025.11</c:v>
                </c:pt>
                <c:pt idx="282">
                  <c:v>3059.116</c:v>
                </c:pt>
                <c:pt idx="283">
                  <c:v>3051.656</c:v>
                </c:pt>
                <c:pt idx="284">
                  <c:v>3051.456</c:v>
                </c:pt>
                <c:pt idx="285">
                  <c:v>3042.044</c:v>
                </c:pt>
                <c:pt idx="286">
                  <c:v>3036.454</c:v>
                </c:pt>
                <c:pt idx="287">
                  <c:v>3026.454</c:v>
                </c:pt>
                <c:pt idx="288">
                  <c:v>3028.802</c:v>
                </c:pt>
                <c:pt idx="289">
                  <c:v>3019.978</c:v>
                </c:pt>
                <c:pt idx="290">
                  <c:v>3029.778</c:v>
                </c:pt>
                <c:pt idx="291">
                  <c:v>3030.366</c:v>
                </c:pt>
                <c:pt idx="292">
                  <c:v>3052.514</c:v>
                </c:pt>
                <c:pt idx="293">
                  <c:v>3058.688</c:v>
                </c:pt>
                <c:pt idx="294">
                  <c:v>3065.254</c:v>
                </c:pt>
                <c:pt idx="295">
                  <c:v>3071.036</c:v>
                </c:pt>
                <c:pt idx="296">
                  <c:v>3061.036</c:v>
                </c:pt>
                <c:pt idx="297">
                  <c:v>3092.494</c:v>
                </c:pt>
                <c:pt idx="298">
                  <c:v>3082.294</c:v>
                </c:pt>
                <c:pt idx="299">
                  <c:v>3086.41</c:v>
                </c:pt>
                <c:pt idx="300">
                  <c:v>3072.486</c:v>
                </c:pt>
                <c:pt idx="301">
                  <c:v>3063.76</c:v>
                </c:pt>
                <c:pt idx="302">
                  <c:v>3076.892</c:v>
                </c:pt>
                <c:pt idx="303">
                  <c:v>3078.362</c:v>
                </c:pt>
                <c:pt idx="304">
                  <c:v>3074.83</c:v>
                </c:pt>
                <c:pt idx="305">
                  <c:v>3070.412</c:v>
                </c:pt>
                <c:pt idx="306">
                  <c:v>3060.996</c:v>
                </c:pt>
                <c:pt idx="307">
                  <c:v>3065.108</c:v>
                </c:pt>
                <c:pt idx="308">
                  <c:v>3123.414</c:v>
                </c:pt>
                <c:pt idx="309">
                  <c:v>3134.284</c:v>
                </c:pt>
                <c:pt idx="310">
                  <c:v>3134.676</c:v>
                </c:pt>
                <c:pt idx="311">
                  <c:v>3167.506</c:v>
                </c:pt>
                <c:pt idx="312">
                  <c:v>3153.386</c:v>
                </c:pt>
                <c:pt idx="313">
                  <c:v>3149.066</c:v>
                </c:pt>
                <c:pt idx="314">
                  <c:v>3165.134</c:v>
                </c:pt>
                <c:pt idx="315">
                  <c:v>3164.934</c:v>
                </c:pt>
                <c:pt idx="316">
                  <c:v>3226.082</c:v>
                </c:pt>
                <c:pt idx="317">
                  <c:v>3248.716</c:v>
                </c:pt>
                <c:pt idx="318">
                  <c:v>3238.716</c:v>
                </c:pt>
                <c:pt idx="319">
                  <c:v>3309.766</c:v>
                </c:pt>
                <c:pt idx="320">
                  <c:v>3315.744</c:v>
                </c:pt>
                <c:pt idx="321">
                  <c:v>3469.506</c:v>
                </c:pt>
                <c:pt idx="322">
                  <c:v>3476.464</c:v>
                </c:pt>
                <c:pt idx="323">
                  <c:v>3456.464</c:v>
                </c:pt>
                <c:pt idx="324">
                  <c:v>3457.734</c:v>
                </c:pt>
                <c:pt idx="325">
                  <c:v>3469.102</c:v>
                </c:pt>
                <c:pt idx="326">
                  <c:v>3447.236</c:v>
                </c:pt>
                <c:pt idx="327">
                  <c:v>3471.54</c:v>
                </c:pt>
                <c:pt idx="328">
                  <c:v>3470.752</c:v>
                </c:pt>
                <c:pt idx="329">
                  <c:v>3483.688</c:v>
                </c:pt>
                <c:pt idx="330">
                  <c:v>3491.038</c:v>
                </c:pt>
                <c:pt idx="331">
                  <c:v>3509.944</c:v>
                </c:pt>
                <c:pt idx="332">
                  <c:v>3526.506</c:v>
                </c:pt>
                <c:pt idx="333">
                  <c:v>3573.84</c:v>
                </c:pt>
                <c:pt idx="334">
                  <c:v>3563.44</c:v>
                </c:pt>
                <c:pt idx="335">
                  <c:v>3623.514</c:v>
                </c:pt>
                <c:pt idx="336">
                  <c:v>3700.15</c:v>
                </c:pt>
                <c:pt idx="337">
                  <c:v>3690.15</c:v>
                </c:pt>
                <c:pt idx="338">
                  <c:v>3680.15</c:v>
                </c:pt>
                <c:pt idx="339">
                  <c:v>3682.204</c:v>
                </c:pt>
                <c:pt idx="340">
                  <c:v>3662.204</c:v>
                </c:pt>
                <c:pt idx="341">
                  <c:v>3663.87</c:v>
                </c:pt>
                <c:pt idx="342">
                  <c:v>3637.006</c:v>
                </c:pt>
                <c:pt idx="343">
                  <c:v>3650.424</c:v>
                </c:pt>
                <c:pt idx="344">
                  <c:v>3660.518</c:v>
                </c:pt>
                <c:pt idx="345">
                  <c:v>3648.942</c:v>
                </c:pt>
                <c:pt idx="346">
                  <c:v>3651.196</c:v>
                </c:pt>
                <c:pt idx="347">
                  <c:v>3663.638</c:v>
                </c:pt>
                <c:pt idx="348">
                  <c:v>3656.97</c:v>
                </c:pt>
                <c:pt idx="349">
                  <c:v>3661.478</c:v>
                </c:pt>
                <c:pt idx="350">
                  <c:v>3662.654</c:v>
                </c:pt>
                <c:pt idx="351">
                  <c:v>3652.654</c:v>
                </c:pt>
                <c:pt idx="352">
                  <c:v>3700.772</c:v>
                </c:pt>
                <c:pt idx="353">
                  <c:v>3734.092</c:v>
                </c:pt>
                <c:pt idx="354">
                  <c:v>3800.634</c:v>
                </c:pt>
                <c:pt idx="355">
                  <c:v>3861.1</c:v>
                </c:pt>
                <c:pt idx="356">
                  <c:v>3863.746</c:v>
                </c:pt>
                <c:pt idx="357">
                  <c:v>3853.746</c:v>
                </c:pt>
                <c:pt idx="358">
                  <c:v>3843.746</c:v>
                </c:pt>
                <c:pt idx="359">
                  <c:v>3940.856</c:v>
                </c:pt>
                <c:pt idx="360">
                  <c:v>4004.36</c:v>
                </c:pt>
                <c:pt idx="361">
                  <c:v>3974.36</c:v>
                </c:pt>
                <c:pt idx="362">
                  <c:v>3978.378</c:v>
                </c:pt>
                <c:pt idx="363">
                  <c:v>3991.506</c:v>
                </c:pt>
                <c:pt idx="364">
                  <c:v>4028.746</c:v>
                </c:pt>
                <c:pt idx="365">
                  <c:v>4081.854</c:v>
                </c:pt>
                <c:pt idx="366">
                  <c:v>4061.854</c:v>
                </c:pt>
                <c:pt idx="367">
                  <c:v>4051.854</c:v>
                </c:pt>
                <c:pt idx="368">
                  <c:v>4063.904</c:v>
                </c:pt>
                <c:pt idx="369">
                  <c:v>4081.152</c:v>
                </c:pt>
                <c:pt idx="370">
                  <c:v>4090.07</c:v>
                </c:pt>
                <c:pt idx="371">
                  <c:v>4102.806</c:v>
                </c:pt>
                <c:pt idx="372">
                  <c:v>4116.036</c:v>
                </c:pt>
                <c:pt idx="373">
                  <c:v>4150.336</c:v>
                </c:pt>
                <c:pt idx="374">
                  <c:v>4158.47</c:v>
                </c:pt>
                <c:pt idx="375">
                  <c:v>4195.71</c:v>
                </c:pt>
                <c:pt idx="376">
                  <c:v>4181.688</c:v>
                </c:pt>
                <c:pt idx="377">
                  <c:v>4181.194</c:v>
                </c:pt>
                <c:pt idx="378">
                  <c:v>4193.444</c:v>
                </c:pt>
                <c:pt idx="379">
                  <c:v>4183.444</c:v>
                </c:pt>
                <c:pt idx="380">
                  <c:v>4195.4</c:v>
                </c:pt>
                <c:pt idx="381">
                  <c:v>4206.078</c:v>
                </c:pt>
                <c:pt idx="382">
                  <c:v>4209.9</c:v>
                </c:pt>
                <c:pt idx="383">
                  <c:v>4231.656</c:v>
                </c:pt>
                <c:pt idx="384">
                  <c:v>4221.656</c:v>
                </c:pt>
                <c:pt idx="385">
                  <c:v>4232.534</c:v>
                </c:pt>
                <c:pt idx="386">
                  <c:v>4235.278</c:v>
                </c:pt>
                <c:pt idx="387">
                  <c:v>4231.158</c:v>
                </c:pt>
                <c:pt idx="388">
                  <c:v>4211.158</c:v>
                </c:pt>
                <c:pt idx="389">
                  <c:v>4229.484</c:v>
                </c:pt>
                <c:pt idx="390">
                  <c:v>4209.484</c:v>
                </c:pt>
                <c:pt idx="391">
                  <c:v>4216.05</c:v>
                </c:pt>
                <c:pt idx="392">
                  <c:v>4250.44</c:v>
                </c:pt>
                <c:pt idx="393">
                  <c:v>4240.44</c:v>
                </c:pt>
                <c:pt idx="394">
                  <c:v>4230.44</c:v>
                </c:pt>
                <c:pt idx="395">
                  <c:v>4234.85</c:v>
                </c:pt>
                <c:pt idx="396">
                  <c:v>4249.942</c:v>
                </c:pt>
                <c:pt idx="397">
                  <c:v>4239.942</c:v>
                </c:pt>
                <c:pt idx="398">
                  <c:v>4377.73</c:v>
                </c:pt>
                <c:pt idx="399">
                  <c:v>4397.33</c:v>
                </c:pt>
                <c:pt idx="400">
                  <c:v>4399.972</c:v>
                </c:pt>
                <c:pt idx="401">
                  <c:v>4449.654</c:v>
                </c:pt>
                <c:pt idx="402">
                  <c:v>4445.338</c:v>
                </c:pt>
                <c:pt idx="403">
                  <c:v>4435.338</c:v>
                </c:pt>
                <c:pt idx="404">
                  <c:v>4483.064</c:v>
                </c:pt>
                <c:pt idx="405">
                  <c:v>4473.064</c:v>
                </c:pt>
                <c:pt idx="406">
                  <c:v>4463.064</c:v>
                </c:pt>
                <c:pt idx="407">
                  <c:v>4517.94</c:v>
                </c:pt>
                <c:pt idx="408">
                  <c:v>4534.392</c:v>
                </c:pt>
                <c:pt idx="409">
                  <c:v>4581.726</c:v>
                </c:pt>
                <c:pt idx="410">
                  <c:v>4571.726</c:v>
                </c:pt>
                <c:pt idx="411">
                  <c:v>4569.86</c:v>
                </c:pt>
                <c:pt idx="412">
                  <c:v>4585.54</c:v>
                </c:pt>
                <c:pt idx="413">
                  <c:v>4577.786</c:v>
                </c:pt>
                <c:pt idx="414">
                  <c:v>4566.798</c:v>
                </c:pt>
                <c:pt idx="415">
                  <c:v>4546.798</c:v>
                </c:pt>
                <c:pt idx="416">
                  <c:v>4551.204</c:v>
                </c:pt>
                <c:pt idx="417">
                  <c:v>4556.88</c:v>
                </c:pt>
                <c:pt idx="418">
                  <c:v>4560.208</c:v>
                </c:pt>
                <c:pt idx="419">
                  <c:v>4550.208</c:v>
                </c:pt>
                <c:pt idx="420">
                  <c:v>4540.208</c:v>
                </c:pt>
                <c:pt idx="421">
                  <c:v>4547.656</c:v>
                </c:pt>
                <c:pt idx="422">
                  <c:v>4557.546</c:v>
                </c:pt>
                <c:pt idx="423">
                  <c:v>4568.522</c:v>
                </c:pt>
                <c:pt idx="424">
                  <c:v>4551.364</c:v>
                </c:pt>
                <c:pt idx="425">
                  <c:v>4568.22</c:v>
                </c:pt>
                <c:pt idx="426">
                  <c:v>4579.294</c:v>
                </c:pt>
                <c:pt idx="427">
                  <c:v>4608.302</c:v>
                </c:pt>
                <c:pt idx="428">
                  <c:v>4590.258</c:v>
                </c:pt>
                <c:pt idx="429">
                  <c:v>4591.434</c:v>
                </c:pt>
                <c:pt idx="430">
                  <c:v>4593.296</c:v>
                </c:pt>
                <c:pt idx="431">
                  <c:v>4619.168</c:v>
                </c:pt>
                <c:pt idx="432">
                  <c:v>4617.886</c:v>
                </c:pt>
                <c:pt idx="433">
                  <c:v>4630.626</c:v>
                </c:pt>
                <c:pt idx="434">
                  <c:v>4631.606</c:v>
                </c:pt>
                <c:pt idx="435">
                  <c:v>4685.894</c:v>
                </c:pt>
                <c:pt idx="436">
                  <c:v>4705.686</c:v>
                </c:pt>
                <c:pt idx="437">
                  <c:v>4695.686</c:v>
                </c:pt>
                <c:pt idx="438">
                  <c:v>4684.604</c:v>
                </c:pt>
                <c:pt idx="439">
                  <c:v>4691.17</c:v>
                </c:pt>
                <c:pt idx="440">
                  <c:v>4706.748</c:v>
                </c:pt>
                <c:pt idx="441">
                  <c:v>4729.97</c:v>
                </c:pt>
                <c:pt idx="442">
                  <c:v>4722.518</c:v>
                </c:pt>
                <c:pt idx="443">
                  <c:v>4725.752</c:v>
                </c:pt>
                <c:pt idx="444">
                  <c:v>4727.81</c:v>
                </c:pt>
                <c:pt idx="445">
                  <c:v>4757.202</c:v>
                </c:pt>
                <c:pt idx="446">
                  <c:v>4741.118</c:v>
                </c:pt>
                <c:pt idx="447">
                  <c:v>4739.934</c:v>
                </c:pt>
                <c:pt idx="448">
                  <c:v>4755.222</c:v>
                </c:pt>
                <c:pt idx="449">
                  <c:v>4770.51</c:v>
                </c:pt>
                <c:pt idx="450">
                  <c:v>4766.684</c:v>
                </c:pt>
                <c:pt idx="451">
                  <c:v>4744.328</c:v>
                </c:pt>
                <c:pt idx="452">
                  <c:v>4762.262</c:v>
                </c:pt>
                <c:pt idx="453">
                  <c:v>4721.764</c:v>
                </c:pt>
                <c:pt idx="454">
                  <c:v>4701.764</c:v>
                </c:pt>
                <c:pt idx="455">
                  <c:v>4648.13</c:v>
                </c:pt>
                <c:pt idx="456">
                  <c:v>4665.766</c:v>
                </c:pt>
                <c:pt idx="457">
                  <c:v>4663.9</c:v>
                </c:pt>
                <c:pt idx="458">
                  <c:v>4635.762</c:v>
                </c:pt>
                <c:pt idx="459">
                  <c:v>4629.878</c:v>
                </c:pt>
                <c:pt idx="460">
                  <c:v>4633.504</c:v>
                </c:pt>
                <c:pt idx="461">
                  <c:v>4624.582</c:v>
                </c:pt>
                <c:pt idx="462">
                  <c:v>4635.852</c:v>
                </c:pt>
                <c:pt idx="463">
                  <c:v>4640.156</c:v>
                </c:pt>
                <c:pt idx="464">
                  <c:v>4642.312</c:v>
                </c:pt>
                <c:pt idx="465">
                  <c:v>4651.034</c:v>
                </c:pt>
                <c:pt idx="466">
                  <c:v>4677.102</c:v>
                </c:pt>
                <c:pt idx="467">
                  <c:v>4697.192</c:v>
                </c:pt>
                <c:pt idx="468">
                  <c:v>4721.692</c:v>
                </c:pt>
                <c:pt idx="469">
                  <c:v>4715.22</c:v>
                </c:pt>
                <c:pt idx="470">
                  <c:v>4718.748</c:v>
                </c:pt>
                <c:pt idx="471">
                  <c:v>4722.178</c:v>
                </c:pt>
                <c:pt idx="472">
                  <c:v>4728.842</c:v>
                </c:pt>
                <c:pt idx="473">
                  <c:v>4737.364</c:v>
                </c:pt>
                <c:pt idx="474">
                  <c:v>4723.538</c:v>
                </c:pt>
                <c:pt idx="475">
                  <c:v>4729.124</c:v>
                </c:pt>
                <c:pt idx="476">
                  <c:v>4718.042</c:v>
                </c:pt>
                <c:pt idx="477">
                  <c:v>4756.85</c:v>
                </c:pt>
                <c:pt idx="478">
                  <c:v>4734.004</c:v>
                </c:pt>
                <c:pt idx="479">
                  <c:v>4716.642</c:v>
                </c:pt>
                <c:pt idx="480">
                  <c:v>4725.756</c:v>
                </c:pt>
                <c:pt idx="481">
                  <c:v>4782.102</c:v>
                </c:pt>
                <c:pt idx="482">
                  <c:v>4794.348</c:v>
                </c:pt>
                <c:pt idx="483">
                  <c:v>4774.348</c:v>
                </c:pt>
                <c:pt idx="484">
                  <c:v>4805.61</c:v>
                </c:pt>
                <c:pt idx="485">
                  <c:v>4815.7</c:v>
                </c:pt>
                <c:pt idx="486">
                  <c:v>4817.758</c:v>
                </c:pt>
                <c:pt idx="487">
                  <c:v>4821.286</c:v>
                </c:pt>
                <c:pt idx="488">
                  <c:v>4798.658</c:v>
                </c:pt>
                <c:pt idx="489">
                  <c:v>4808.458</c:v>
                </c:pt>
                <c:pt idx="490">
                  <c:v>4839.422</c:v>
                </c:pt>
                <c:pt idx="491">
                  <c:v>4856.466</c:v>
                </c:pt>
                <c:pt idx="492">
                  <c:v>4857.348</c:v>
                </c:pt>
                <c:pt idx="493">
                  <c:v>4847.928</c:v>
                </c:pt>
                <c:pt idx="494">
                  <c:v>4855.964</c:v>
                </c:pt>
                <c:pt idx="495">
                  <c:v>4751.254</c:v>
                </c:pt>
                <c:pt idx="496">
                  <c:v>4760.76</c:v>
                </c:pt>
                <c:pt idx="497">
                  <c:v>4765.464</c:v>
                </c:pt>
                <c:pt idx="498">
                  <c:v>4768.306</c:v>
                </c:pt>
                <c:pt idx="499">
                  <c:v>4758.306</c:v>
                </c:pt>
                <c:pt idx="500">
                  <c:v>4757.322</c:v>
                </c:pt>
                <c:pt idx="501">
                  <c:v>4747.322</c:v>
                </c:pt>
                <c:pt idx="502">
                  <c:v>4751.928</c:v>
                </c:pt>
                <c:pt idx="503">
                  <c:v>4736.24</c:v>
                </c:pt>
                <c:pt idx="504">
                  <c:v>4755.84</c:v>
                </c:pt>
                <c:pt idx="505">
                  <c:v>4729.066</c:v>
                </c:pt>
                <c:pt idx="506">
                  <c:v>4775.028</c:v>
                </c:pt>
                <c:pt idx="507">
                  <c:v>4775.028</c:v>
                </c:pt>
                <c:pt idx="508">
                  <c:v>4775.318</c:v>
                </c:pt>
                <c:pt idx="509">
                  <c:v>4780.704</c:v>
                </c:pt>
                <c:pt idx="510">
                  <c:v>4791.484</c:v>
                </c:pt>
                <c:pt idx="511">
                  <c:v>4800.1</c:v>
                </c:pt>
                <c:pt idx="512">
                  <c:v>4803.228</c:v>
                </c:pt>
                <c:pt idx="513">
                  <c:v>4863.784</c:v>
                </c:pt>
                <c:pt idx="514">
                  <c:v>4843.984</c:v>
                </c:pt>
                <c:pt idx="515">
                  <c:v>4875.344</c:v>
                </c:pt>
                <c:pt idx="516">
                  <c:v>4892.49</c:v>
                </c:pt>
                <c:pt idx="517">
                  <c:v>4913.348</c:v>
                </c:pt>
                <c:pt idx="518">
                  <c:v>4917.064</c:v>
                </c:pt>
                <c:pt idx="519">
                  <c:v>4928.996</c:v>
                </c:pt>
                <c:pt idx="520">
                  <c:v>4933.896</c:v>
                </c:pt>
                <c:pt idx="521">
                  <c:v>4977.89</c:v>
                </c:pt>
                <c:pt idx="522">
                  <c:v>5029.132</c:v>
                </c:pt>
                <c:pt idx="523">
                  <c:v>5025.208</c:v>
                </c:pt>
                <c:pt idx="524">
                  <c:v>5037.646</c:v>
                </c:pt>
                <c:pt idx="525">
                  <c:v>5221.494</c:v>
                </c:pt>
                <c:pt idx="526">
                  <c:v>5231.294</c:v>
                </c:pt>
                <c:pt idx="527">
                  <c:v>5235.704</c:v>
                </c:pt>
                <c:pt idx="528">
                  <c:v>5231.094</c:v>
                </c:pt>
                <c:pt idx="529">
                  <c:v>5221.094</c:v>
                </c:pt>
                <c:pt idx="530">
                  <c:v>5264.41</c:v>
                </c:pt>
                <c:pt idx="531">
                  <c:v>5264.21</c:v>
                </c:pt>
                <c:pt idx="532">
                  <c:v>5267.538</c:v>
                </c:pt>
                <c:pt idx="533">
                  <c:v>5269.098</c:v>
                </c:pt>
                <c:pt idx="534">
                  <c:v>5249.098</c:v>
                </c:pt>
                <c:pt idx="535">
                  <c:v>5323.186</c:v>
                </c:pt>
                <c:pt idx="536">
                  <c:v>5350.328</c:v>
                </c:pt>
                <c:pt idx="537">
                  <c:v>5354.542</c:v>
                </c:pt>
                <c:pt idx="538">
                  <c:v>5351.79</c:v>
                </c:pt>
                <c:pt idx="539">
                  <c:v>5331.79</c:v>
                </c:pt>
                <c:pt idx="540">
                  <c:v>5331.492</c:v>
                </c:pt>
                <c:pt idx="541">
                  <c:v>5336.78</c:v>
                </c:pt>
                <c:pt idx="542">
                  <c:v>5322.954</c:v>
                </c:pt>
                <c:pt idx="543">
                  <c:v>5328.63</c:v>
                </c:pt>
                <c:pt idx="544">
                  <c:v>5367.732</c:v>
                </c:pt>
                <c:pt idx="545">
                  <c:v>5388.014</c:v>
                </c:pt>
                <c:pt idx="546">
                  <c:v>5369.186</c:v>
                </c:pt>
                <c:pt idx="547">
                  <c:v>5359.186</c:v>
                </c:pt>
                <c:pt idx="548">
                  <c:v>5441.212</c:v>
                </c:pt>
                <c:pt idx="549">
                  <c:v>5447.284</c:v>
                </c:pt>
                <c:pt idx="550">
                  <c:v>5494.108</c:v>
                </c:pt>
                <c:pt idx="551">
                  <c:v>5508.902</c:v>
                </c:pt>
                <c:pt idx="552">
                  <c:v>5499.086</c:v>
                </c:pt>
                <c:pt idx="553">
                  <c:v>5566.992</c:v>
                </c:pt>
                <c:pt idx="554">
                  <c:v>5573.75</c:v>
                </c:pt>
                <c:pt idx="555">
                  <c:v>5750.146</c:v>
                </c:pt>
                <c:pt idx="556">
                  <c:v>5740.146</c:v>
                </c:pt>
                <c:pt idx="557">
                  <c:v>5757.586</c:v>
                </c:pt>
                <c:pt idx="558">
                  <c:v>5790.898</c:v>
                </c:pt>
                <c:pt idx="559">
                  <c:v>5880.078</c:v>
                </c:pt>
                <c:pt idx="560">
                  <c:v>5881.544</c:v>
                </c:pt>
                <c:pt idx="561">
                  <c:v>5885.856</c:v>
                </c:pt>
                <c:pt idx="562">
                  <c:v>5865.856</c:v>
                </c:pt>
                <c:pt idx="563">
                  <c:v>5868.204</c:v>
                </c:pt>
                <c:pt idx="564">
                  <c:v>5870.748</c:v>
                </c:pt>
                <c:pt idx="565">
                  <c:v>5886.624</c:v>
                </c:pt>
                <c:pt idx="566">
                  <c:v>5954.134</c:v>
                </c:pt>
                <c:pt idx="567">
                  <c:v>5931.676</c:v>
                </c:pt>
                <c:pt idx="568">
                  <c:v>5891.676</c:v>
                </c:pt>
                <c:pt idx="569">
                  <c:v>5901.476</c:v>
                </c:pt>
                <c:pt idx="570">
                  <c:v>5920.876</c:v>
                </c:pt>
                <c:pt idx="571">
                  <c:v>5912.346</c:v>
                </c:pt>
                <c:pt idx="572">
                  <c:v>5971.734</c:v>
                </c:pt>
                <c:pt idx="573">
                  <c:v>6000.15</c:v>
                </c:pt>
                <c:pt idx="574">
                  <c:v>6012.004</c:v>
                </c:pt>
                <c:pt idx="575">
                  <c:v>6010.228</c:v>
                </c:pt>
                <c:pt idx="576">
                  <c:v>6003.854</c:v>
                </c:pt>
                <c:pt idx="577">
                  <c:v>5995.418</c:v>
                </c:pt>
                <c:pt idx="578">
                  <c:v>6048.722</c:v>
                </c:pt>
                <c:pt idx="579">
                  <c:v>6038.722</c:v>
                </c:pt>
                <c:pt idx="580">
                  <c:v>6129.85</c:v>
                </c:pt>
                <c:pt idx="581">
                  <c:v>6148.666</c:v>
                </c:pt>
                <c:pt idx="582">
                  <c:v>6152.974</c:v>
                </c:pt>
                <c:pt idx="583">
                  <c:v>6184.334</c:v>
                </c:pt>
                <c:pt idx="584">
                  <c:v>6197.168</c:v>
                </c:pt>
                <c:pt idx="585">
                  <c:v>6198.442</c:v>
                </c:pt>
                <c:pt idx="586">
                  <c:v>6238.132</c:v>
                </c:pt>
                <c:pt idx="587">
                  <c:v>6250.284</c:v>
                </c:pt>
                <c:pt idx="588">
                  <c:v>6268.218</c:v>
                </c:pt>
                <c:pt idx="589">
                  <c:v>6298.586</c:v>
                </c:pt>
                <c:pt idx="590">
                  <c:v>6237.42</c:v>
                </c:pt>
                <c:pt idx="591">
                  <c:v>6227.42</c:v>
                </c:pt>
                <c:pt idx="592">
                  <c:v>6226.628</c:v>
                </c:pt>
                <c:pt idx="593">
                  <c:v>6351.182</c:v>
                </c:pt>
                <c:pt idx="594">
                  <c:v>6389.5</c:v>
                </c:pt>
                <c:pt idx="595">
                  <c:v>6408.21</c:v>
                </c:pt>
                <c:pt idx="596">
                  <c:v>6412.424</c:v>
                </c:pt>
                <c:pt idx="597">
                  <c:v>6455.348</c:v>
                </c:pt>
                <c:pt idx="598">
                  <c:v>6435.348</c:v>
                </c:pt>
                <c:pt idx="599">
                  <c:v>6421.114</c:v>
                </c:pt>
                <c:pt idx="600">
                  <c:v>6435.802</c:v>
                </c:pt>
                <c:pt idx="601">
                  <c:v>6416.978</c:v>
                </c:pt>
                <c:pt idx="602">
                  <c:v>6457.248</c:v>
                </c:pt>
                <c:pt idx="603">
                  <c:v>6513.978</c:v>
                </c:pt>
                <c:pt idx="604">
                  <c:v>6586.686</c:v>
                </c:pt>
                <c:pt idx="605">
                  <c:v>6614.224</c:v>
                </c:pt>
                <c:pt idx="606">
                  <c:v>6737.786</c:v>
                </c:pt>
                <c:pt idx="607">
                  <c:v>6737.586</c:v>
                </c:pt>
                <c:pt idx="608">
                  <c:v>6711.714</c:v>
                </c:pt>
                <c:pt idx="609">
                  <c:v>6721.514</c:v>
                </c:pt>
                <c:pt idx="610">
                  <c:v>6667.064</c:v>
                </c:pt>
                <c:pt idx="611">
                  <c:v>6741.834</c:v>
                </c:pt>
                <c:pt idx="612">
                  <c:v>6777.102</c:v>
                </c:pt>
                <c:pt idx="613">
                  <c:v>6786.502</c:v>
                </c:pt>
                <c:pt idx="614">
                  <c:v>6801.394</c:v>
                </c:pt>
                <c:pt idx="615">
                  <c:v>6820.994</c:v>
                </c:pt>
                <c:pt idx="616">
                  <c:v>6858.528</c:v>
                </c:pt>
                <c:pt idx="617">
                  <c:v>6915.36</c:v>
                </c:pt>
                <c:pt idx="618">
                  <c:v>6909.464</c:v>
                </c:pt>
                <c:pt idx="619">
                  <c:v>6895.242</c:v>
                </c:pt>
                <c:pt idx="620">
                  <c:v>6914.144</c:v>
                </c:pt>
                <c:pt idx="621">
                  <c:v>6942.172</c:v>
                </c:pt>
                <c:pt idx="622">
                  <c:v>6964.414</c:v>
                </c:pt>
                <c:pt idx="623">
                  <c:v>7052.01</c:v>
                </c:pt>
                <c:pt idx="624">
                  <c:v>7230.848</c:v>
                </c:pt>
                <c:pt idx="625">
                  <c:v>7235.258</c:v>
                </c:pt>
                <c:pt idx="626">
                  <c:v>7274.846</c:v>
                </c:pt>
                <c:pt idx="627">
                  <c:v>7302.58</c:v>
                </c:pt>
                <c:pt idx="628">
                  <c:v>7309.048</c:v>
                </c:pt>
                <c:pt idx="629">
                  <c:v>7317.08</c:v>
                </c:pt>
                <c:pt idx="630">
                  <c:v>7307.668</c:v>
                </c:pt>
                <c:pt idx="631">
                  <c:v>7330.792</c:v>
                </c:pt>
                <c:pt idx="632">
                  <c:v>7362.442</c:v>
                </c:pt>
                <c:pt idx="633">
                  <c:v>7375.072</c:v>
                </c:pt>
                <c:pt idx="634">
                  <c:v>7388.204</c:v>
                </c:pt>
                <c:pt idx="635">
                  <c:v>7397.804</c:v>
                </c:pt>
                <c:pt idx="636">
                  <c:v>7387.804</c:v>
                </c:pt>
                <c:pt idx="637">
                  <c:v>7433.86</c:v>
                </c:pt>
                <c:pt idx="638">
                  <c:v>7423.86</c:v>
                </c:pt>
                <c:pt idx="639">
                  <c:v>7429.054</c:v>
                </c:pt>
                <c:pt idx="640">
                  <c:v>7406.404</c:v>
                </c:pt>
                <c:pt idx="641">
                  <c:v>7291.404</c:v>
                </c:pt>
                <c:pt idx="642">
                  <c:v>7283.07</c:v>
                </c:pt>
                <c:pt idx="643">
                  <c:v>7293.258</c:v>
                </c:pt>
                <c:pt idx="644">
                  <c:v>7305.112</c:v>
                </c:pt>
                <c:pt idx="645">
                  <c:v>7284.09</c:v>
                </c:pt>
                <c:pt idx="646">
                  <c:v>7264.09</c:v>
                </c:pt>
                <c:pt idx="647">
                  <c:v>7286.234</c:v>
                </c:pt>
                <c:pt idx="648">
                  <c:v>7276.034</c:v>
                </c:pt>
                <c:pt idx="649">
                  <c:v>7308.272</c:v>
                </c:pt>
                <c:pt idx="650">
                  <c:v>7278.272</c:v>
                </c:pt>
                <c:pt idx="651">
                  <c:v>7309.632</c:v>
                </c:pt>
                <c:pt idx="652">
                  <c:v>7330.208</c:v>
                </c:pt>
                <c:pt idx="653">
                  <c:v>7332.258</c:v>
                </c:pt>
                <c:pt idx="654">
                  <c:v>7322.258</c:v>
                </c:pt>
                <c:pt idx="655">
                  <c:v>7302.258</c:v>
                </c:pt>
                <c:pt idx="656">
                  <c:v>7286.358</c:v>
                </c:pt>
                <c:pt idx="657">
                  <c:v>7301.736</c:v>
                </c:pt>
                <c:pt idx="658">
                  <c:v>7337.396</c:v>
                </c:pt>
                <c:pt idx="659">
                  <c:v>7310.728</c:v>
                </c:pt>
                <c:pt idx="660">
                  <c:v>7342.868</c:v>
                </c:pt>
                <c:pt idx="661">
                  <c:v>7405.98</c:v>
                </c:pt>
                <c:pt idx="662">
                  <c:v>7398.234</c:v>
                </c:pt>
                <c:pt idx="663">
                  <c:v>7412.836</c:v>
                </c:pt>
                <c:pt idx="664">
                  <c:v>7402.836</c:v>
                </c:pt>
                <c:pt idx="665">
                  <c:v>7362.836</c:v>
                </c:pt>
                <c:pt idx="666">
                  <c:v>7350.774</c:v>
                </c:pt>
                <c:pt idx="667">
                  <c:v>7357.83</c:v>
                </c:pt>
                <c:pt idx="668">
                  <c:v>7376.936</c:v>
                </c:pt>
                <c:pt idx="669">
                  <c:v>7386.736</c:v>
                </c:pt>
                <c:pt idx="670">
                  <c:v>7383.89</c:v>
                </c:pt>
                <c:pt idx="671">
                  <c:v>7373.89</c:v>
                </c:pt>
                <c:pt idx="672">
                  <c:v>7396.814</c:v>
                </c:pt>
                <c:pt idx="673">
                  <c:v>7410.338</c:v>
                </c:pt>
                <c:pt idx="674">
                  <c:v>7402.788</c:v>
                </c:pt>
                <c:pt idx="675">
                  <c:v>7429.248</c:v>
                </c:pt>
                <c:pt idx="676">
                  <c:v>7395.226</c:v>
                </c:pt>
                <c:pt idx="677">
                  <c:v>7488.13</c:v>
                </c:pt>
                <c:pt idx="678">
                  <c:v>7477.93</c:v>
                </c:pt>
                <c:pt idx="679">
                  <c:v>7547.216</c:v>
                </c:pt>
                <c:pt idx="680">
                  <c:v>7562.112</c:v>
                </c:pt>
                <c:pt idx="681">
                  <c:v>7557.69</c:v>
                </c:pt>
                <c:pt idx="682">
                  <c:v>7542.296</c:v>
                </c:pt>
                <c:pt idx="683">
                  <c:v>7550.038</c:v>
                </c:pt>
                <c:pt idx="684">
                  <c:v>7551.504</c:v>
                </c:pt>
                <c:pt idx="685">
                  <c:v>7541.504</c:v>
                </c:pt>
                <c:pt idx="686">
                  <c:v>7580.798</c:v>
                </c:pt>
                <c:pt idx="687">
                  <c:v>7573.542</c:v>
                </c:pt>
                <c:pt idx="688">
                  <c:v>7559.716</c:v>
                </c:pt>
                <c:pt idx="689">
                  <c:v>7566.772</c:v>
                </c:pt>
                <c:pt idx="690">
                  <c:v>7633.114</c:v>
                </c:pt>
                <c:pt idx="691">
                  <c:v>7669.962</c:v>
                </c:pt>
                <c:pt idx="692">
                  <c:v>7666.226</c:v>
                </c:pt>
                <c:pt idx="693">
                  <c:v>7690.824</c:v>
                </c:pt>
                <c:pt idx="694">
                  <c:v>7691.706</c:v>
                </c:pt>
                <c:pt idx="695">
                  <c:v>7703.854</c:v>
                </c:pt>
                <c:pt idx="696">
                  <c:v>7678.166</c:v>
                </c:pt>
                <c:pt idx="697">
                  <c:v>7668.166</c:v>
                </c:pt>
                <c:pt idx="698">
                  <c:v>7715.292</c:v>
                </c:pt>
                <c:pt idx="699">
                  <c:v>7706.664</c:v>
                </c:pt>
                <c:pt idx="700">
                  <c:v>7741.552</c:v>
                </c:pt>
                <c:pt idx="701">
                  <c:v>7785.252</c:v>
                </c:pt>
                <c:pt idx="702">
                  <c:v>7787.604</c:v>
                </c:pt>
                <c:pt idx="703">
                  <c:v>7785.93</c:v>
                </c:pt>
                <c:pt idx="704">
                  <c:v>7772.888</c:v>
                </c:pt>
                <c:pt idx="705">
                  <c:v>7789.646</c:v>
                </c:pt>
                <c:pt idx="706">
                  <c:v>7771.312</c:v>
                </c:pt>
                <c:pt idx="707">
                  <c:v>7780.622</c:v>
                </c:pt>
                <c:pt idx="708">
                  <c:v>7800.708</c:v>
                </c:pt>
                <c:pt idx="709">
                  <c:v>7801.1</c:v>
                </c:pt>
                <c:pt idx="710">
                  <c:v>7797.858</c:v>
                </c:pt>
                <c:pt idx="711">
                  <c:v>7787.858</c:v>
                </c:pt>
                <c:pt idx="712">
                  <c:v>7789.23</c:v>
                </c:pt>
                <c:pt idx="713">
                  <c:v>7788.05</c:v>
                </c:pt>
                <c:pt idx="714">
                  <c:v>7853.412</c:v>
                </c:pt>
                <c:pt idx="715">
                  <c:v>7886.728</c:v>
                </c:pt>
                <c:pt idx="716">
                  <c:v>7876.724</c:v>
                </c:pt>
                <c:pt idx="717">
                  <c:v>7866.724</c:v>
                </c:pt>
                <c:pt idx="718">
                  <c:v>8048.902</c:v>
                </c:pt>
                <c:pt idx="719">
                  <c:v>8038.902</c:v>
                </c:pt>
                <c:pt idx="720">
                  <c:v>8060.262</c:v>
                </c:pt>
                <c:pt idx="721">
                  <c:v>8044.864</c:v>
                </c:pt>
                <c:pt idx="722">
                  <c:v>8040.45</c:v>
                </c:pt>
                <c:pt idx="723">
                  <c:v>8030.45</c:v>
                </c:pt>
                <c:pt idx="724">
                  <c:v>8032.802</c:v>
                </c:pt>
                <c:pt idx="725">
                  <c:v>8025.546</c:v>
                </c:pt>
                <c:pt idx="726">
                  <c:v>8018.976</c:v>
                </c:pt>
                <c:pt idx="727">
                  <c:v>8010.838</c:v>
                </c:pt>
                <c:pt idx="728">
                  <c:v>8030.928</c:v>
                </c:pt>
                <c:pt idx="729">
                  <c:v>8037.396</c:v>
                </c:pt>
                <c:pt idx="730">
                  <c:v>8059.246</c:v>
                </c:pt>
                <c:pt idx="731">
                  <c:v>8073.844</c:v>
                </c:pt>
                <c:pt idx="732">
                  <c:v>8053.844</c:v>
                </c:pt>
                <c:pt idx="733">
                  <c:v>8064.624</c:v>
                </c:pt>
                <c:pt idx="734">
                  <c:v>8055.31</c:v>
                </c:pt>
                <c:pt idx="735">
                  <c:v>8072.264</c:v>
                </c:pt>
                <c:pt idx="736">
                  <c:v>8059.81</c:v>
                </c:pt>
                <c:pt idx="737">
                  <c:v>8044.122</c:v>
                </c:pt>
                <c:pt idx="738">
                  <c:v>8053.138</c:v>
                </c:pt>
                <c:pt idx="739">
                  <c:v>8050.488</c:v>
                </c:pt>
                <c:pt idx="740">
                  <c:v>8030.488</c:v>
                </c:pt>
                <c:pt idx="741">
                  <c:v>8020.488</c:v>
                </c:pt>
                <c:pt idx="742">
                  <c:v>8019.014</c:v>
                </c:pt>
                <c:pt idx="743">
                  <c:v>8022.734</c:v>
                </c:pt>
                <c:pt idx="744">
                  <c:v>8218.342</c:v>
                </c:pt>
                <c:pt idx="745">
                  <c:v>8208.342</c:v>
                </c:pt>
                <c:pt idx="746">
                  <c:v>8186.476</c:v>
                </c:pt>
                <c:pt idx="747">
                  <c:v>8176.476</c:v>
                </c:pt>
                <c:pt idx="748">
                  <c:v>8180.788</c:v>
                </c:pt>
                <c:pt idx="749">
                  <c:v>8186.668</c:v>
                </c:pt>
                <c:pt idx="750">
                  <c:v>8186.468</c:v>
                </c:pt>
                <c:pt idx="751">
                  <c:v>8157.84</c:v>
                </c:pt>
                <c:pt idx="752">
                  <c:v>8182.83</c:v>
                </c:pt>
                <c:pt idx="753">
                  <c:v>8172.83</c:v>
                </c:pt>
                <c:pt idx="754">
                  <c:v>8184.394</c:v>
                </c:pt>
                <c:pt idx="755">
                  <c:v>8181.352</c:v>
                </c:pt>
                <c:pt idx="756">
                  <c:v>8108.378</c:v>
                </c:pt>
                <c:pt idx="757">
                  <c:v>8100.726</c:v>
                </c:pt>
                <c:pt idx="758">
                  <c:v>8116.308</c:v>
                </c:pt>
                <c:pt idx="759">
                  <c:v>8123.948</c:v>
                </c:pt>
                <c:pt idx="760">
                  <c:v>8146.974</c:v>
                </c:pt>
                <c:pt idx="761">
                  <c:v>8139.718</c:v>
                </c:pt>
                <c:pt idx="762">
                  <c:v>8135.402</c:v>
                </c:pt>
                <c:pt idx="763">
                  <c:v>8142.066</c:v>
                </c:pt>
                <c:pt idx="764">
                  <c:v>8184.786</c:v>
                </c:pt>
                <c:pt idx="765">
                  <c:v>8180.27</c:v>
                </c:pt>
                <c:pt idx="766">
                  <c:v>8170.27</c:v>
                </c:pt>
                <c:pt idx="767">
                  <c:v>8192.32</c:v>
                </c:pt>
                <c:pt idx="768">
                  <c:v>8161.92</c:v>
                </c:pt>
                <c:pt idx="769">
                  <c:v>8164.762</c:v>
                </c:pt>
                <c:pt idx="770">
                  <c:v>8155.644</c:v>
                </c:pt>
                <c:pt idx="771">
                  <c:v>8145.644</c:v>
                </c:pt>
                <c:pt idx="772">
                  <c:v>8135.644</c:v>
                </c:pt>
                <c:pt idx="773">
                  <c:v>8139.27</c:v>
                </c:pt>
                <c:pt idx="774">
                  <c:v>8153.088</c:v>
                </c:pt>
                <c:pt idx="775">
                  <c:v>8115.658</c:v>
                </c:pt>
                <c:pt idx="776">
                  <c:v>8117.03</c:v>
                </c:pt>
                <c:pt idx="777">
                  <c:v>8124.968</c:v>
                </c:pt>
                <c:pt idx="778">
                  <c:v>8144.858</c:v>
                </c:pt>
                <c:pt idx="779">
                  <c:v>8146.524</c:v>
                </c:pt>
                <c:pt idx="780">
                  <c:v>8114.806</c:v>
                </c:pt>
                <c:pt idx="781">
                  <c:v>8142.732</c:v>
                </c:pt>
                <c:pt idx="782">
                  <c:v>8185.264</c:v>
                </c:pt>
                <c:pt idx="783">
                  <c:v>8165.264</c:v>
                </c:pt>
                <c:pt idx="784">
                  <c:v>8201.23</c:v>
                </c:pt>
                <c:pt idx="785">
                  <c:v>8206.126</c:v>
                </c:pt>
                <c:pt idx="786">
                  <c:v>8216.608</c:v>
                </c:pt>
                <c:pt idx="787">
                  <c:v>8231.99</c:v>
                </c:pt>
                <c:pt idx="788">
                  <c:v>8211.318</c:v>
                </c:pt>
                <c:pt idx="789">
                  <c:v>8224.646</c:v>
                </c:pt>
                <c:pt idx="790">
                  <c:v>8224.152</c:v>
                </c:pt>
                <c:pt idx="791">
                  <c:v>8215.426</c:v>
                </c:pt>
                <c:pt idx="792">
                  <c:v>8256.774</c:v>
                </c:pt>
                <c:pt idx="793">
                  <c:v>8253.438</c:v>
                </c:pt>
                <c:pt idx="794">
                  <c:v>8284.986</c:v>
                </c:pt>
                <c:pt idx="795">
                  <c:v>8284.198</c:v>
                </c:pt>
                <c:pt idx="796">
                  <c:v>8307.13</c:v>
                </c:pt>
                <c:pt idx="797">
                  <c:v>8379.246</c:v>
                </c:pt>
                <c:pt idx="798">
                  <c:v>8418.25</c:v>
                </c:pt>
                <c:pt idx="799">
                  <c:v>8511.444</c:v>
                </c:pt>
                <c:pt idx="800">
                  <c:v>8555.544</c:v>
                </c:pt>
                <c:pt idx="801">
                  <c:v>8549.366</c:v>
                </c:pt>
                <c:pt idx="802">
                  <c:v>8558.182</c:v>
                </c:pt>
                <c:pt idx="803">
                  <c:v>8597.382</c:v>
                </c:pt>
                <c:pt idx="804">
                  <c:v>8588.95</c:v>
                </c:pt>
                <c:pt idx="805">
                  <c:v>8577.076</c:v>
                </c:pt>
                <c:pt idx="806">
                  <c:v>8601.956</c:v>
                </c:pt>
                <c:pt idx="807">
                  <c:v>8605.382</c:v>
                </c:pt>
                <c:pt idx="808">
                  <c:v>8595.382</c:v>
                </c:pt>
                <c:pt idx="809">
                  <c:v>8488.672</c:v>
                </c:pt>
                <c:pt idx="810">
                  <c:v>8490.816</c:v>
                </c:pt>
                <c:pt idx="811">
                  <c:v>8496.402</c:v>
                </c:pt>
                <c:pt idx="812">
                  <c:v>8500.616</c:v>
                </c:pt>
                <c:pt idx="813">
                  <c:v>8506.394</c:v>
                </c:pt>
                <c:pt idx="814">
                  <c:v>8542.262</c:v>
                </c:pt>
                <c:pt idx="815">
                  <c:v>8550.2</c:v>
                </c:pt>
                <c:pt idx="816">
                  <c:v>8557.354</c:v>
                </c:pt>
                <c:pt idx="817">
                  <c:v>8556.562</c:v>
                </c:pt>
                <c:pt idx="818">
                  <c:v>8551.658</c:v>
                </c:pt>
                <c:pt idx="819">
                  <c:v>8557.734</c:v>
                </c:pt>
                <c:pt idx="820">
                  <c:v>8551.964</c:v>
                </c:pt>
                <c:pt idx="821">
                  <c:v>8552.552</c:v>
                </c:pt>
                <c:pt idx="822">
                  <c:v>8552.254</c:v>
                </c:pt>
                <c:pt idx="823">
                  <c:v>8551.854</c:v>
                </c:pt>
                <c:pt idx="824">
                  <c:v>8558.812</c:v>
                </c:pt>
                <c:pt idx="825">
                  <c:v>8558.702</c:v>
                </c:pt>
                <c:pt idx="826">
                  <c:v>8583.492</c:v>
                </c:pt>
                <c:pt idx="827">
                  <c:v>8584.178</c:v>
                </c:pt>
                <c:pt idx="828">
                  <c:v>8556.04</c:v>
                </c:pt>
                <c:pt idx="829">
                  <c:v>8640.99</c:v>
                </c:pt>
                <c:pt idx="830">
                  <c:v>8658.042</c:v>
                </c:pt>
                <c:pt idx="831">
                  <c:v>8657.058</c:v>
                </c:pt>
                <c:pt idx="832">
                  <c:v>8701.35</c:v>
                </c:pt>
                <c:pt idx="833">
                  <c:v>8693.212</c:v>
                </c:pt>
                <c:pt idx="834">
                  <c:v>8703.208</c:v>
                </c:pt>
                <c:pt idx="835">
                  <c:v>8713.498</c:v>
                </c:pt>
                <c:pt idx="836">
                  <c:v>8781.898</c:v>
                </c:pt>
                <c:pt idx="837">
                  <c:v>8775.324</c:v>
                </c:pt>
                <c:pt idx="838">
                  <c:v>8814.524</c:v>
                </c:pt>
                <c:pt idx="839">
                  <c:v>8830.792</c:v>
                </c:pt>
                <c:pt idx="840">
                  <c:v>8820.792</c:v>
                </c:pt>
                <c:pt idx="841">
                  <c:v>8868.8</c:v>
                </c:pt>
                <c:pt idx="842">
                  <c:v>8932.3</c:v>
                </c:pt>
                <c:pt idx="843">
                  <c:v>9075.376</c:v>
                </c:pt>
                <c:pt idx="844">
                  <c:v>9094.964</c:v>
                </c:pt>
                <c:pt idx="845">
                  <c:v>9098.59</c:v>
                </c:pt>
                <c:pt idx="846">
                  <c:v>9099.562</c:v>
                </c:pt>
                <c:pt idx="847">
                  <c:v>9104.56</c:v>
                </c:pt>
                <c:pt idx="848">
                  <c:v>9130.628</c:v>
                </c:pt>
                <c:pt idx="849">
                  <c:v>9142.874</c:v>
                </c:pt>
                <c:pt idx="850">
                  <c:v>9143.744</c:v>
                </c:pt>
                <c:pt idx="851">
                  <c:v>9107.162</c:v>
                </c:pt>
                <c:pt idx="852">
                  <c:v>9153.418</c:v>
                </c:pt>
                <c:pt idx="853">
                  <c:v>9138.502</c:v>
                </c:pt>
                <c:pt idx="854">
                  <c:v>9168.98</c:v>
                </c:pt>
                <c:pt idx="855">
                  <c:v>9190.242</c:v>
                </c:pt>
                <c:pt idx="856">
                  <c:v>9191.512</c:v>
                </c:pt>
                <c:pt idx="857">
                  <c:v>9165.714</c:v>
                </c:pt>
                <c:pt idx="858">
                  <c:v>9149.14</c:v>
                </c:pt>
                <c:pt idx="859">
                  <c:v>9173.048</c:v>
                </c:pt>
                <c:pt idx="860">
                  <c:v>9163.048</c:v>
                </c:pt>
                <c:pt idx="861">
                  <c:v>9113.048</c:v>
                </c:pt>
                <c:pt idx="862">
                  <c:v>9194.388</c:v>
                </c:pt>
                <c:pt idx="863">
                  <c:v>9208.304</c:v>
                </c:pt>
                <c:pt idx="864">
                  <c:v>9210.06</c:v>
                </c:pt>
                <c:pt idx="865">
                  <c:v>9173.392</c:v>
                </c:pt>
                <c:pt idx="866">
                  <c:v>9178.97</c:v>
                </c:pt>
                <c:pt idx="867">
                  <c:v>9158.97</c:v>
                </c:pt>
                <c:pt idx="868">
                  <c:v>9131.812</c:v>
                </c:pt>
                <c:pt idx="869">
                  <c:v>9154.348</c:v>
                </c:pt>
                <c:pt idx="870">
                  <c:v>9183.254</c:v>
                </c:pt>
                <c:pt idx="871">
                  <c:v>9183.744</c:v>
                </c:pt>
                <c:pt idx="872">
                  <c:v>9174.234</c:v>
                </c:pt>
                <c:pt idx="873">
                  <c:v>9238.024</c:v>
                </c:pt>
                <c:pt idx="874">
                  <c:v>9253.488</c:v>
                </c:pt>
                <c:pt idx="875">
                  <c:v>9271.618</c:v>
                </c:pt>
                <c:pt idx="876">
                  <c:v>9298.172</c:v>
                </c:pt>
                <c:pt idx="877">
                  <c:v>9308.168</c:v>
                </c:pt>
                <c:pt idx="878">
                  <c:v>9417.144</c:v>
                </c:pt>
                <c:pt idx="879">
                  <c:v>9426.744</c:v>
                </c:pt>
                <c:pt idx="880">
                  <c:v>9428.802</c:v>
                </c:pt>
                <c:pt idx="881">
                  <c:v>9456.928</c:v>
                </c:pt>
                <c:pt idx="882">
                  <c:v>9448.79</c:v>
                </c:pt>
                <c:pt idx="883">
                  <c:v>9446.434</c:v>
                </c:pt>
                <c:pt idx="884">
                  <c:v>9448.688</c:v>
                </c:pt>
                <c:pt idx="885">
                  <c:v>9446.916</c:v>
                </c:pt>
                <c:pt idx="886">
                  <c:v>9500.816</c:v>
                </c:pt>
                <c:pt idx="887">
                  <c:v>9518.648</c:v>
                </c:pt>
                <c:pt idx="888">
                  <c:v>9508.648</c:v>
                </c:pt>
                <c:pt idx="889">
                  <c:v>9606.448</c:v>
                </c:pt>
                <c:pt idx="890">
                  <c:v>9614.484</c:v>
                </c:pt>
                <c:pt idx="891">
                  <c:v>9621.246</c:v>
                </c:pt>
                <c:pt idx="892">
                  <c:v>9611.046</c:v>
                </c:pt>
                <c:pt idx="893">
                  <c:v>9770.574</c:v>
                </c:pt>
                <c:pt idx="894">
                  <c:v>9755.67</c:v>
                </c:pt>
                <c:pt idx="895">
                  <c:v>9878.562</c:v>
                </c:pt>
                <c:pt idx="896">
                  <c:v>9891.498</c:v>
                </c:pt>
                <c:pt idx="897">
                  <c:v>9899.232</c:v>
                </c:pt>
                <c:pt idx="898">
                  <c:v>9893.14</c:v>
                </c:pt>
                <c:pt idx="899">
                  <c:v>9922.34</c:v>
                </c:pt>
                <c:pt idx="900">
                  <c:v>9930.564</c:v>
                </c:pt>
                <c:pt idx="901">
                  <c:v>9900.564</c:v>
                </c:pt>
                <c:pt idx="902">
                  <c:v>9941.52</c:v>
                </c:pt>
                <c:pt idx="903">
                  <c:v>10021.586</c:v>
                </c:pt>
                <c:pt idx="904">
                  <c:v>10058.822</c:v>
                </c:pt>
                <c:pt idx="905">
                  <c:v>10087.732</c:v>
                </c:pt>
                <c:pt idx="906">
                  <c:v>10107.332</c:v>
                </c:pt>
                <c:pt idx="907">
                  <c:v>10103.004</c:v>
                </c:pt>
                <c:pt idx="908">
                  <c:v>10122.298</c:v>
                </c:pt>
                <c:pt idx="909">
                  <c:v>10039.198</c:v>
                </c:pt>
                <c:pt idx="910">
                  <c:v>10043.31</c:v>
                </c:pt>
                <c:pt idx="911">
                  <c:v>10007.034</c:v>
                </c:pt>
                <c:pt idx="912">
                  <c:v>10254.966</c:v>
                </c:pt>
                <c:pt idx="913">
                  <c:v>10263.296</c:v>
                </c:pt>
                <c:pt idx="914">
                  <c:v>10350.708</c:v>
                </c:pt>
                <c:pt idx="915">
                  <c:v>10215.792</c:v>
                </c:pt>
                <c:pt idx="916">
                  <c:v>10210.888</c:v>
                </c:pt>
                <c:pt idx="917">
                  <c:v>10190.88</c:v>
                </c:pt>
                <c:pt idx="918">
                  <c:v>10251.534</c:v>
                </c:pt>
                <c:pt idx="919">
                  <c:v>10279.464</c:v>
                </c:pt>
                <c:pt idx="920">
                  <c:v>10281.224</c:v>
                </c:pt>
                <c:pt idx="921">
                  <c:v>10290.526</c:v>
                </c:pt>
                <c:pt idx="922">
                  <c:v>10353.732</c:v>
                </c:pt>
                <c:pt idx="923">
                  <c:v>10345.982</c:v>
                </c:pt>
                <c:pt idx="924">
                  <c:v>10348.428</c:v>
                </c:pt>
                <c:pt idx="925">
                  <c:v>10410.65</c:v>
                </c:pt>
                <c:pt idx="926">
                  <c:v>10417.796</c:v>
                </c:pt>
                <c:pt idx="927">
                  <c:v>10413.084</c:v>
                </c:pt>
                <c:pt idx="928">
                  <c:v>10412.484</c:v>
                </c:pt>
                <c:pt idx="929">
                  <c:v>10416.008</c:v>
                </c:pt>
                <c:pt idx="930">
                  <c:v>10456.772</c:v>
                </c:pt>
                <c:pt idx="931">
                  <c:v>10444.22</c:v>
                </c:pt>
                <c:pt idx="932">
                  <c:v>10454.204</c:v>
                </c:pt>
                <c:pt idx="933">
                  <c:v>10476.936</c:v>
                </c:pt>
                <c:pt idx="934">
                  <c:v>10452.326</c:v>
                </c:pt>
                <c:pt idx="935">
                  <c:v>10449.28</c:v>
                </c:pt>
                <c:pt idx="936">
                  <c:v>10463.878</c:v>
                </c:pt>
                <c:pt idx="937">
                  <c:v>10539.326</c:v>
                </c:pt>
                <c:pt idx="938">
                  <c:v>10671.418</c:v>
                </c:pt>
                <c:pt idx="939">
                  <c:v>10674.064</c:v>
                </c:pt>
                <c:pt idx="940">
                  <c:v>10737.764</c:v>
                </c:pt>
                <c:pt idx="941">
                  <c:v>10735.31</c:v>
                </c:pt>
                <c:pt idx="942">
                  <c:v>10739.128</c:v>
                </c:pt>
                <c:pt idx="943">
                  <c:v>10804.682</c:v>
                </c:pt>
                <c:pt idx="944">
                  <c:v>10809.378</c:v>
                </c:pt>
                <c:pt idx="945">
                  <c:v>10811.91</c:v>
                </c:pt>
                <c:pt idx="946">
                  <c:v>10791.91</c:v>
                </c:pt>
                <c:pt idx="947">
                  <c:v>10794.548</c:v>
                </c:pt>
                <c:pt idx="948">
                  <c:v>10756.748</c:v>
                </c:pt>
                <c:pt idx="949">
                  <c:v>10787.904</c:v>
                </c:pt>
                <c:pt idx="950">
                  <c:v>10835.728</c:v>
                </c:pt>
                <c:pt idx="951">
                  <c:v>10817.68</c:v>
                </c:pt>
                <c:pt idx="952">
                  <c:v>10821.498</c:v>
                </c:pt>
                <c:pt idx="953">
                  <c:v>10828.55</c:v>
                </c:pt>
                <c:pt idx="954">
                  <c:v>10817.468</c:v>
                </c:pt>
                <c:pt idx="955">
                  <c:v>10911.544</c:v>
                </c:pt>
                <c:pt idx="956">
                  <c:v>10927.706</c:v>
                </c:pt>
                <c:pt idx="957">
                  <c:v>10925.632</c:v>
                </c:pt>
                <c:pt idx="958">
                  <c:v>10923.472</c:v>
                </c:pt>
                <c:pt idx="959">
                  <c:v>10950.226</c:v>
                </c:pt>
                <c:pt idx="960">
                  <c:v>10950.512</c:v>
                </c:pt>
                <c:pt idx="961">
                  <c:v>10957.56</c:v>
                </c:pt>
                <c:pt idx="962">
                  <c:v>10950.794</c:v>
                </c:pt>
                <c:pt idx="963">
                  <c:v>10982.836</c:v>
                </c:pt>
                <c:pt idx="964">
                  <c:v>10974.988</c:v>
                </c:pt>
                <c:pt idx="965">
                  <c:v>10978.124</c:v>
                </c:pt>
                <c:pt idx="966">
                  <c:v>11000.762</c:v>
                </c:pt>
                <c:pt idx="967">
                  <c:v>11008.798</c:v>
                </c:pt>
                <c:pt idx="968">
                  <c:v>11016.344</c:v>
                </c:pt>
                <c:pt idx="969">
                  <c:v>11055.544</c:v>
                </c:pt>
                <c:pt idx="970">
                  <c:v>11106.01</c:v>
                </c:pt>
                <c:pt idx="971">
                  <c:v>10995.81</c:v>
                </c:pt>
                <c:pt idx="972">
                  <c:v>11033.442</c:v>
                </c:pt>
                <c:pt idx="973">
                  <c:v>11053.042</c:v>
                </c:pt>
                <c:pt idx="974">
                  <c:v>11023.042</c:v>
                </c:pt>
                <c:pt idx="975">
                  <c:v>11035.778</c:v>
                </c:pt>
                <c:pt idx="976">
                  <c:v>11037.832</c:v>
                </c:pt>
                <c:pt idx="977">
                  <c:v>11054.782</c:v>
                </c:pt>
                <c:pt idx="978">
                  <c:v>11071.344</c:v>
                </c:pt>
                <c:pt idx="979">
                  <c:v>11190.218</c:v>
                </c:pt>
                <c:pt idx="980">
                  <c:v>11164.922</c:v>
                </c:pt>
                <c:pt idx="981">
                  <c:v>11155.702</c:v>
                </c:pt>
                <c:pt idx="982">
                  <c:v>11153.64</c:v>
                </c:pt>
                <c:pt idx="983">
                  <c:v>11146.384</c:v>
                </c:pt>
                <c:pt idx="984">
                  <c:v>11155.302</c:v>
                </c:pt>
                <c:pt idx="985">
                  <c:v>11145.302</c:v>
                </c:pt>
                <c:pt idx="986">
                  <c:v>11156.18</c:v>
                </c:pt>
                <c:pt idx="987">
                  <c:v>11156.764</c:v>
                </c:pt>
                <c:pt idx="988">
                  <c:v>11128.626</c:v>
                </c:pt>
                <c:pt idx="989">
                  <c:v>11121.072</c:v>
                </c:pt>
                <c:pt idx="990">
                  <c:v>11139.202</c:v>
                </c:pt>
                <c:pt idx="991">
                  <c:v>11192.706</c:v>
                </c:pt>
                <c:pt idx="992">
                  <c:v>11182.706</c:v>
                </c:pt>
                <c:pt idx="993">
                  <c:v>11250.412</c:v>
                </c:pt>
                <c:pt idx="994">
                  <c:v>11274.41</c:v>
                </c:pt>
                <c:pt idx="995">
                  <c:v>11278.028</c:v>
                </c:pt>
                <c:pt idx="996">
                  <c:v>11268.028</c:v>
                </c:pt>
                <c:pt idx="997">
                  <c:v>11285.08</c:v>
                </c:pt>
                <c:pt idx="998">
                  <c:v>11294.68</c:v>
                </c:pt>
                <c:pt idx="999">
                  <c:v>11285.66</c:v>
                </c:pt>
                <c:pt idx="1000">
                  <c:v>11293.892</c:v>
                </c:pt>
                <c:pt idx="1001">
                  <c:v>11301.63</c:v>
                </c:pt>
                <c:pt idx="1002">
                  <c:v>11305.256</c:v>
                </c:pt>
                <c:pt idx="1003">
                  <c:v>11315.056</c:v>
                </c:pt>
                <c:pt idx="1004">
                  <c:v>11359.156</c:v>
                </c:pt>
                <c:pt idx="1005">
                  <c:v>11427.654</c:v>
                </c:pt>
                <c:pt idx="1006">
                  <c:v>11432.648</c:v>
                </c:pt>
                <c:pt idx="1007">
                  <c:v>11417.058</c:v>
                </c:pt>
                <c:pt idx="1008">
                  <c:v>11423.714</c:v>
                </c:pt>
                <c:pt idx="1009">
                  <c:v>11421.26</c:v>
                </c:pt>
                <c:pt idx="1010">
                  <c:v>11418.022</c:v>
                </c:pt>
                <c:pt idx="1011">
                  <c:v>11428.312</c:v>
                </c:pt>
                <c:pt idx="1012">
                  <c:v>11429.292</c:v>
                </c:pt>
                <c:pt idx="1013">
                  <c:v>11419.292</c:v>
                </c:pt>
                <c:pt idx="1014">
                  <c:v>11422.326</c:v>
                </c:pt>
                <c:pt idx="1015">
                  <c:v>11415.56</c:v>
                </c:pt>
                <c:pt idx="1016">
                  <c:v>11422.224</c:v>
                </c:pt>
                <c:pt idx="1017">
                  <c:v>11400.064</c:v>
                </c:pt>
                <c:pt idx="1018">
                  <c:v>11392.318</c:v>
                </c:pt>
                <c:pt idx="1019">
                  <c:v>11383.984</c:v>
                </c:pt>
                <c:pt idx="1020">
                  <c:v>11377.12</c:v>
                </c:pt>
                <c:pt idx="1021">
                  <c:v>11405.54</c:v>
                </c:pt>
                <c:pt idx="1022">
                  <c:v>11406.912</c:v>
                </c:pt>
                <c:pt idx="1023">
                  <c:v>11376.912</c:v>
                </c:pt>
                <c:pt idx="1024">
                  <c:v>11286.626</c:v>
                </c:pt>
                <c:pt idx="1025">
                  <c:v>11304.556</c:v>
                </c:pt>
                <c:pt idx="1026">
                  <c:v>11284.556</c:v>
                </c:pt>
                <c:pt idx="1027">
                  <c:v>11301.412</c:v>
                </c:pt>
                <c:pt idx="1028">
                  <c:v>11317.48</c:v>
                </c:pt>
                <c:pt idx="1029">
                  <c:v>11307.48</c:v>
                </c:pt>
                <c:pt idx="1030">
                  <c:v>11310.714</c:v>
                </c:pt>
                <c:pt idx="1031">
                  <c:v>11300.714</c:v>
                </c:pt>
                <c:pt idx="1032">
                  <c:v>11330.4</c:v>
                </c:pt>
                <c:pt idx="1033">
                  <c:v>11332.446</c:v>
                </c:pt>
                <c:pt idx="1034">
                  <c:v>11328.032</c:v>
                </c:pt>
                <c:pt idx="1035">
                  <c:v>11355.766</c:v>
                </c:pt>
                <c:pt idx="1036">
                  <c:v>11360.074</c:v>
                </c:pt>
                <c:pt idx="1037">
                  <c:v>11342.806</c:v>
                </c:pt>
                <c:pt idx="1038">
                  <c:v>11353.68</c:v>
                </c:pt>
                <c:pt idx="1039">
                  <c:v>11343.578</c:v>
                </c:pt>
                <c:pt idx="1040">
                  <c:v>11375.326</c:v>
                </c:pt>
                <c:pt idx="1041">
                  <c:v>11384.244</c:v>
                </c:pt>
                <c:pt idx="1042">
                  <c:v>11393.26</c:v>
                </c:pt>
                <c:pt idx="1043">
                  <c:v>11397.768</c:v>
                </c:pt>
                <c:pt idx="1044">
                  <c:v>11372.668</c:v>
                </c:pt>
                <c:pt idx="1045">
                  <c:v>11375.216</c:v>
                </c:pt>
                <c:pt idx="1046">
                  <c:v>11379.528</c:v>
                </c:pt>
                <c:pt idx="1047">
                  <c:v>11385.11</c:v>
                </c:pt>
                <c:pt idx="1048">
                  <c:v>11415.776</c:v>
                </c:pt>
                <c:pt idx="1049">
                  <c:v>11417.932</c:v>
                </c:pt>
                <c:pt idx="1050">
                  <c:v>11716.134</c:v>
                </c:pt>
                <c:pt idx="1051">
                  <c:v>11738.67</c:v>
                </c:pt>
                <c:pt idx="1052">
                  <c:v>11765.91</c:v>
                </c:pt>
                <c:pt idx="1053">
                  <c:v>11824.408</c:v>
                </c:pt>
                <c:pt idx="1054">
                  <c:v>11846.65</c:v>
                </c:pt>
                <c:pt idx="1055">
                  <c:v>11833.412</c:v>
                </c:pt>
                <c:pt idx="1056">
                  <c:v>11806.352</c:v>
                </c:pt>
                <c:pt idx="1057">
                  <c:v>11796.152</c:v>
                </c:pt>
                <c:pt idx="1058">
                  <c:v>11773.012</c:v>
                </c:pt>
                <c:pt idx="1059">
                  <c:v>11772.224</c:v>
                </c:pt>
                <c:pt idx="1060">
                  <c:v>11775.36</c:v>
                </c:pt>
                <c:pt idx="1061">
                  <c:v>11770.252</c:v>
                </c:pt>
                <c:pt idx="1062">
                  <c:v>11760.252</c:v>
                </c:pt>
                <c:pt idx="1063">
                  <c:v>11778.48</c:v>
                </c:pt>
                <c:pt idx="1064">
                  <c:v>11814.642</c:v>
                </c:pt>
                <c:pt idx="1065">
                  <c:v>11784.642</c:v>
                </c:pt>
                <c:pt idx="1066">
                  <c:v>11761.83</c:v>
                </c:pt>
                <c:pt idx="1067">
                  <c:v>11753.982</c:v>
                </c:pt>
                <c:pt idx="1068">
                  <c:v>11733.982</c:v>
                </c:pt>
                <c:pt idx="1069">
                  <c:v>11745.742</c:v>
                </c:pt>
                <c:pt idx="1070">
                  <c:v>11737.31</c:v>
                </c:pt>
                <c:pt idx="1071">
                  <c:v>11709.658</c:v>
                </c:pt>
                <c:pt idx="1072">
                  <c:v>11709.458</c:v>
                </c:pt>
                <c:pt idx="1073">
                  <c:v>11720.234</c:v>
                </c:pt>
                <c:pt idx="1074">
                  <c:v>11721.994</c:v>
                </c:pt>
                <c:pt idx="1075">
                  <c:v>11715.62</c:v>
                </c:pt>
                <c:pt idx="1076">
                  <c:v>11730.712</c:v>
                </c:pt>
                <c:pt idx="1077">
                  <c:v>11792.256</c:v>
                </c:pt>
                <c:pt idx="1078">
                  <c:v>11788.528</c:v>
                </c:pt>
                <c:pt idx="1079">
                  <c:v>11785.286</c:v>
                </c:pt>
                <c:pt idx="1080">
                  <c:v>11804.102</c:v>
                </c:pt>
                <c:pt idx="1081">
                  <c:v>11885.928</c:v>
                </c:pt>
                <c:pt idx="1082">
                  <c:v>11906.9</c:v>
                </c:pt>
                <c:pt idx="1083">
                  <c:v>11903.466</c:v>
                </c:pt>
                <c:pt idx="1084">
                  <c:v>11946.488</c:v>
                </c:pt>
                <c:pt idx="1085">
                  <c:v>11956.288</c:v>
                </c:pt>
                <c:pt idx="1086">
                  <c:v>11973.144</c:v>
                </c:pt>
                <c:pt idx="1087">
                  <c:v>11982.446</c:v>
                </c:pt>
                <c:pt idx="1088">
                  <c:v>11967.052</c:v>
                </c:pt>
                <c:pt idx="1089">
                  <c:v>11996.252</c:v>
                </c:pt>
                <c:pt idx="1090">
                  <c:v>12001.25</c:v>
                </c:pt>
                <c:pt idx="1091">
                  <c:v>12015.852</c:v>
                </c:pt>
                <c:pt idx="1092">
                  <c:v>12011.928</c:v>
                </c:pt>
                <c:pt idx="1093">
                  <c:v>12006.534</c:v>
                </c:pt>
                <c:pt idx="1094">
                  <c:v>12006.334</c:v>
                </c:pt>
                <c:pt idx="1095">
                  <c:v>12018.286</c:v>
                </c:pt>
                <c:pt idx="1096">
                  <c:v>12009.952</c:v>
                </c:pt>
                <c:pt idx="1097">
                  <c:v>12036.02</c:v>
                </c:pt>
                <c:pt idx="1098">
                  <c:v>12026.02</c:v>
                </c:pt>
                <c:pt idx="1099">
                  <c:v>12025.82</c:v>
                </c:pt>
                <c:pt idx="1100">
                  <c:v>12044.048</c:v>
                </c:pt>
                <c:pt idx="1101">
                  <c:v>12054.534</c:v>
                </c:pt>
                <c:pt idx="1102">
                  <c:v>12034.534</c:v>
                </c:pt>
                <c:pt idx="1103">
                  <c:v>12024.73</c:v>
                </c:pt>
                <c:pt idx="1104">
                  <c:v>12019.434</c:v>
                </c:pt>
                <c:pt idx="1105">
                  <c:v>12015.506</c:v>
                </c:pt>
                <c:pt idx="1106">
                  <c:v>11985.506</c:v>
                </c:pt>
                <c:pt idx="1107">
                  <c:v>12006.768</c:v>
                </c:pt>
                <c:pt idx="1108">
                  <c:v>11998.336</c:v>
                </c:pt>
                <c:pt idx="1109">
                  <c:v>12000.394</c:v>
                </c:pt>
                <c:pt idx="1110">
                  <c:v>12020.288</c:v>
                </c:pt>
                <c:pt idx="1111">
                  <c:v>12010.288</c:v>
                </c:pt>
                <c:pt idx="1112">
                  <c:v>12000.288</c:v>
                </c:pt>
                <c:pt idx="1113">
                  <c:v>12017.434</c:v>
                </c:pt>
                <c:pt idx="1114">
                  <c:v>12007.434</c:v>
                </c:pt>
                <c:pt idx="1115">
                  <c:v>12033.992</c:v>
                </c:pt>
                <c:pt idx="1116">
                  <c:v>12042.71</c:v>
                </c:pt>
                <c:pt idx="1117">
                  <c:v>11982.65</c:v>
                </c:pt>
                <c:pt idx="1118">
                  <c:v>11992.45</c:v>
                </c:pt>
                <c:pt idx="1119">
                  <c:v>12213.13</c:v>
                </c:pt>
                <c:pt idx="1120">
                  <c:v>12221.46</c:v>
                </c:pt>
                <c:pt idx="1121">
                  <c:v>12201.46</c:v>
                </c:pt>
                <c:pt idx="1122">
                  <c:v>12191.46</c:v>
                </c:pt>
                <c:pt idx="1123">
                  <c:v>12265.058</c:v>
                </c:pt>
                <c:pt idx="1124">
                  <c:v>12245.058</c:v>
                </c:pt>
                <c:pt idx="1125">
                  <c:v>12254.658</c:v>
                </c:pt>
                <c:pt idx="1126">
                  <c:v>12254.458</c:v>
                </c:pt>
                <c:pt idx="1127">
                  <c:v>12258.766</c:v>
                </c:pt>
                <c:pt idx="1128">
                  <c:v>12300.412</c:v>
                </c:pt>
                <c:pt idx="1129">
                  <c:v>12292.164</c:v>
                </c:pt>
                <c:pt idx="1130">
                  <c:v>12319.4</c:v>
                </c:pt>
                <c:pt idx="1131">
                  <c:v>12365.95</c:v>
                </c:pt>
                <c:pt idx="1132">
                  <c:v>12225.95</c:v>
                </c:pt>
                <c:pt idx="1133">
                  <c:v>12231.046</c:v>
                </c:pt>
                <c:pt idx="1134">
                  <c:v>12221.046</c:v>
                </c:pt>
                <c:pt idx="1135">
                  <c:v>12241.528</c:v>
                </c:pt>
                <c:pt idx="1136">
                  <c:v>12180.728</c:v>
                </c:pt>
                <c:pt idx="1137">
                  <c:v>12265.2</c:v>
                </c:pt>
                <c:pt idx="1138">
                  <c:v>12236.176</c:v>
                </c:pt>
                <c:pt idx="1139">
                  <c:v>12245.976</c:v>
                </c:pt>
                <c:pt idx="1140">
                  <c:v>12273.902</c:v>
                </c:pt>
                <c:pt idx="1141">
                  <c:v>12319.668</c:v>
                </c:pt>
                <c:pt idx="1142">
                  <c:v>12322.894</c:v>
                </c:pt>
                <c:pt idx="1143">
                  <c:v>12370.714</c:v>
                </c:pt>
                <c:pt idx="1144">
                  <c:v>12320.714</c:v>
                </c:pt>
                <c:pt idx="1145">
                  <c:v>12340.31</c:v>
                </c:pt>
                <c:pt idx="1146">
                  <c:v>12344.23</c:v>
                </c:pt>
                <c:pt idx="1147">
                  <c:v>12377.746</c:v>
                </c:pt>
                <c:pt idx="1148">
                  <c:v>12367.746</c:v>
                </c:pt>
                <c:pt idx="1149">
                  <c:v>12358.616</c:v>
                </c:pt>
                <c:pt idx="1150">
                  <c:v>12246.97</c:v>
                </c:pt>
                <c:pt idx="1151">
                  <c:v>12239.028</c:v>
                </c:pt>
                <c:pt idx="1152">
                  <c:v>12262.344</c:v>
                </c:pt>
                <c:pt idx="1153">
                  <c:v>12287.824</c:v>
                </c:pt>
                <c:pt idx="1154">
                  <c:v>12281.45</c:v>
                </c:pt>
                <c:pt idx="1155">
                  <c:v>12294.284</c:v>
                </c:pt>
                <c:pt idx="1156">
                  <c:v>12293.884</c:v>
                </c:pt>
                <c:pt idx="1157">
                  <c:v>12371.496</c:v>
                </c:pt>
                <c:pt idx="1158">
                  <c:v>12413.342</c:v>
                </c:pt>
                <c:pt idx="1159">
                  <c:v>12422.742</c:v>
                </c:pt>
                <c:pt idx="1160">
                  <c:v>12483.502</c:v>
                </c:pt>
                <c:pt idx="1161">
                  <c:v>12463.502</c:v>
                </c:pt>
                <c:pt idx="1162">
                  <c:v>12471.338</c:v>
                </c:pt>
                <c:pt idx="1163">
                  <c:v>12461.338</c:v>
                </c:pt>
                <c:pt idx="1164">
                  <c:v>12549.628</c:v>
                </c:pt>
                <c:pt idx="1165">
                  <c:v>12563.054</c:v>
                </c:pt>
                <c:pt idx="1166">
                  <c:v>12556.19</c:v>
                </c:pt>
                <c:pt idx="1167">
                  <c:v>12536.19</c:v>
                </c:pt>
                <c:pt idx="1168">
                  <c:v>12560.784</c:v>
                </c:pt>
                <c:pt idx="1169">
                  <c:v>12563.136</c:v>
                </c:pt>
                <c:pt idx="1170">
                  <c:v>12553.136</c:v>
                </c:pt>
                <c:pt idx="1171">
                  <c:v>12533.524</c:v>
                </c:pt>
                <c:pt idx="1172">
                  <c:v>12529.988</c:v>
                </c:pt>
                <c:pt idx="1173">
                  <c:v>12896.5</c:v>
                </c:pt>
                <c:pt idx="1174">
                  <c:v>12891.204</c:v>
                </c:pt>
                <c:pt idx="1175">
                  <c:v>12881.204</c:v>
                </c:pt>
                <c:pt idx="1176">
                  <c:v>12880.808</c:v>
                </c:pt>
                <c:pt idx="1177">
                  <c:v>12887.762</c:v>
                </c:pt>
                <c:pt idx="1178">
                  <c:v>12912.156</c:v>
                </c:pt>
                <c:pt idx="1179">
                  <c:v>12910.878</c:v>
                </c:pt>
                <c:pt idx="1180">
                  <c:v>12890.878</c:v>
                </c:pt>
                <c:pt idx="1181">
                  <c:v>12890.478</c:v>
                </c:pt>
                <c:pt idx="1182">
                  <c:v>12896.158</c:v>
                </c:pt>
                <c:pt idx="1183">
                  <c:v>12928.294</c:v>
                </c:pt>
                <c:pt idx="1184">
                  <c:v>12944.46</c:v>
                </c:pt>
                <c:pt idx="1185">
                  <c:v>12878.968</c:v>
                </c:pt>
                <c:pt idx="1186">
                  <c:v>12906.408</c:v>
                </c:pt>
                <c:pt idx="1187">
                  <c:v>12878.368</c:v>
                </c:pt>
                <c:pt idx="1188">
                  <c:v>12977.144</c:v>
                </c:pt>
                <c:pt idx="1189">
                  <c:v>13021.734</c:v>
                </c:pt>
                <c:pt idx="1190">
                  <c:v>13023.988</c:v>
                </c:pt>
                <c:pt idx="1191">
                  <c:v>13013.988</c:v>
                </c:pt>
                <c:pt idx="1192">
                  <c:v>13021.142</c:v>
                </c:pt>
                <c:pt idx="1193">
                  <c:v>13011.142</c:v>
                </c:pt>
                <c:pt idx="1194">
                  <c:v>13007.406</c:v>
                </c:pt>
                <c:pt idx="1195">
                  <c:v>13023.376</c:v>
                </c:pt>
                <c:pt idx="1196">
                  <c:v>13048.946</c:v>
                </c:pt>
                <c:pt idx="1197">
                  <c:v>13056.586</c:v>
                </c:pt>
                <c:pt idx="1198">
                  <c:v>13046.586</c:v>
                </c:pt>
                <c:pt idx="1199">
                  <c:v>13042.27</c:v>
                </c:pt>
                <c:pt idx="1200">
                  <c:v>13049.718</c:v>
                </c:pt>
                <c:pt idx="1201">
                  <c:v>13130.462</c:v>
                </c:pt>
                <c:pt idx="1202">
                  <c:v>13140.36</c:v>
                </c:pt>
                <c:pt idx="1203">
                  <c:v>13140.16</c:v>
                </c:pt>
                <c:pt idx="1204">
                  <c:v>13142.512</c:v>
                </c:pt>
                <c:pt idx="1205">
                  <c:v>13172.782</c:v>
                </c:pt>
                <c:pt idx="1206">
                  <c:v>13185.032</c:v>
                </c:pt>
                <c:pt idx="1207">
                  <c:v>13234.13</c:v>
                </c:pt>
                <c:pt idx="1208">
                  <c:v>13248.536</c:v>
                </c:pt>
                <c:pt idx="1209">
                  <c:v>13245.784</c:v>
                </c:pt>
                <c:pt idx="1210">
                  <c:v>13211.758</c:v>
                </c:pt>
                <c:pt idx="1211">
                  <c:v>13217.05</c:v>
                </c:pt>
                <c:pt idx="1212">
                  <c:v>13226.85</c:v>
                </c:pt>
                <c:pt idx="1213">
                  <c:v>13196.85</c:v>
                </c:pt>
                <c:pt idx="1214">
                  <c:v>13219.586</c:v>
                </c:pt>
                <c:pt idx="1215">
                  <c:v>13491.728</c:v>
                </c:pt>
                <c:pt idx="1216">
                  <c:v>13479.078</c:v>
                </c:pt>
                <c:pt idx="1217">
                  <c:v>13413.484</c:v>
                </c:pt>
                <c:pt idx="1218">
                  <c:v>13439.846</c:v>
                </c:pt>
                <c:pt idx="1219">
                  <c:v>13472.186</c:v>
                </c:pt>
                <c:pt idx="1220">
                  <c:v>13487.764</c:v>
                </c:pt>
                <c:pt idx="1221">
                  <c:v>13536.564</c:v>
                </c:pt>
                <c:pt idx="1222">
                  <c:v>13595.258</c:v>
                </c:pt>
                <c:pt idx="1223">
                  <c:v>13576.924</c:v>
                </c:pt>
                <c:pt idx="1224">
                  <c:v>13614.062</c:v>
                </c:pt>
                <c:pt idx="1225">
                  <c:v>13661.984</c:v>
                </c:pt>
                <c:pt idx="1226">
                  <c:v>13663.446</c:v>
                </c:pt>
                <c:pt idx="1227">
                  <c:v>13655.896</c:v>
                </c:pt>
                <c:pt idx="1228">
                  <c:v>13635.896</c:v>
                </c:pt>
                <c:pt idx="1229">
                  <c:v>13662.744</c:v>
                </c:pt>
                <c:pt idx="1230">
                  <c:v>13730.752</c:v>
                </c:pt>
                <c:pt idx="1231">
                  <c:v>13751.92</c:v>
                </c:pt>
                <c:pt idx="1232">
                  <c:v>13746.918</c:v>
                </c:pt>
                <c:pt idx="1233">
                  <c:v>13786.506</c:v>
                </c:pt>
                <c:pt idx="1234">
                  <c:v>13796.106</c:v>
                </c:pt>
                <c:pt idx="1235">
                  <c:v>13797.176</c:v>
                </c:pt>
                <c:pt idx="1236">
                  <c:v>13747.684</c:v>
                </c:pt>
                <c:pt idx="1237">
                  <c:v>13763.07</c:v>
                </c:pt>
                <c:pt idx="1238">
                  <c:v>13784.626</c:v>
                </c:pt>
                <c:pt idx="1239">
                  <c:v>13801.96</c:v>
                </c:pt>
                <c:pt idx="1240">
                  <c:v>13812.638</c:v>
                </c:pt>
                <c:pt idx="1241">
                  <c:v>13890.352</c:v>
                </c:pt>
                <c:pt idx="1242">
                  <c:v>13895.938</c:v>
                </c:pt>
                <c:pt idx="1243">
                  <c:v>13864.856</c:v>
                </c:pt>
                <c:pt idx="1244">
                  <c:v>13902.092</c:v>
                </c:pt>
                <c:pt idx="1245">
                  <c:v>13914.44</c:v>
                </c:pt>
                <c:pt idx="1246">
                  <c:v>13932.374</c:v>
                </c:pt>
                <c:pt idx="1247">
                  <c:v>13924.236</c:v>
                </c:pt>
                <c:pt idx="1248">
                  <c:v>13976.454</c:v>
                </c:pt>
                <c:pt idx="1249">
                  <c:v>13976.646</c:v>
                </c:pt>
                <c:pt idx="1250">
                  <c:v>14013.686</c:v>
                </c:pt>
                <c:pt idx="1251">
                  <c:v>14010.056</c:v>
                </c:pt>
                <c:pt idx="1252">
                  <c:v>14020.142</c:v>
                </c:pt>
                <c:pt idx="1253">
                  <c:v>14034.254</c:v>
                </c:pt>
                <c:pt idx="1254">
                  <c:v>14099.028</c:v>
                </c:pt>
                <c:pt idx="1255">
                  <c:v>14106.868</c:v>
                </c:pt>
                <c:pt idx="1256">
                  <c:v>14155.672</c:v>
                </c:pt>
                <c:pt idx="1257">
                  <c:v>14140.372</c:v>
                </c:pt>
                <c:pt idx="1258">
                  <c:v>14151.054</c:v>
                </c:pt>
                <c:pt idx="1259">
                  <c:v>14167.714</c:v>
                </c:pt>
                <c:pt idx="1260">
                  <c:v>14159.674</c:v>
                </c:pt>
                <c:pt idx="1261">
                  <c:v>14144.574</c:v>
                </c:pt>
                <c:pt idx="1262">
                  <c:v>14148.294</c:v>
                </c:pt>
                <c:pt idx="1263">
                  <c:v>14128.384</c:v>
                </c:pt>
                <c:pt idx="1264">
                  <c:v>14172.68</c:v>
                </c:pt>
                <c:pt idx="1265">
                  <c:v>14116.68</c:v>
                </c:pt>
                <c:pt idx="1266">
                  <c:v>14114.52</c:v>
                </c:pt>
                <c:pt idx="1267">
                  <c:v>14290.92</c:v>
                </c:pt>
                <c:pt idx="1268">
                  <c:v>14292.194</c:v>
                </c:pt>
                <c:pt idx="1269">
                  <c:v>14325.02</c:v>
                </c:pt>
                <c:pt idx="1270">
                  <c:v>14326.196</c:v>
                </c:pt>
                <c:pt idx="1271">
                  <c:v>14297.43</c:v>
                </c:pt>
                <c:pt idx="1272">
                  <c:v>14287.43</c:v>
                </c:pt>
                <c:pt idx="1273">
                  <c:v>14294.482</c:v>
                </c:pt>
                <c:pt idx="1274">
                  <c:v>14317.904</c:v>
                </c:pt>
                <c:pt idx="1275">
                  <c:v>14309.57</c:v>
                </c:pt>
                <c:pt idx="1276">
                  <c:v>14254.136</c:v>
                </c:pt>
                <c:pt idx="1277">
                  <c:v>14255.606</c:v>
                </c:pt>
                <c:pt idx="1278">
                  <c:v>14256.782</c:v>
                </c:pt>
                <c:pt idx="1279">
                  <c:v>14257.468</c:v>
                </c:pt>
                <c:pt idx="1280">
                  <c:v>14259.036</c:v>
                </c:pt>
                <c:pt idx="1281">
                  <c:v>14227.212</c:v>
                </c:pt>
                <c:pt idx="1282">
                  <c:v>14185.952</c:v>
                </c:pt>
                <c:pt idx="1283">
                  <c:v>14174.082</c:v>
                </c:pt>
                <c:pt idx="1284">
                  <c:v>14160.452</c:v>
                </c:pt>
                <c:pt idx="1285">
                  <c:v>14168.488</c:v>
                </c:pt>
                <c:pt idx="1286">
                  <c:v>14165.736</c:v>
                </c:pt>
                <c:pt idx="1287">
                  <c:v>14172.988</c:v>
                </c:pt>
                <c:pt idx="1288">
                  <c:v>14183.768</c:v>
                </c:pt>
                <c:pt idx="1289">
                  <c:v>14173.768</c:v>
                </c:pt>
                <c:pt idx="1290">
                  <c:v>14172.384</c:v>
                </c:pt>
                <c:pt idx="1291">
                  <c:v>14174.148</c:v>
                </c:pt>
                <c:pt idx="1292">
                  <c:v>14182.964</c:v>
                </c:pt>
                <c:pt idx="1293">
                  <c:v>14197.566</c:v>
                </c:pt>
                <c:pt idx="1294">
                  <c:v>14189.326</c:v>
                </c:pt>
                <c:pt idx="1295">
                  <c:v>14164.206</c:v>
                </c:pt>
                <c:pt idx="1296">
                  <c:v>14169.694</c:v>
                </c:pt>
                <c:pt idx="1297">
                  <c:v>14173.806</c:v>
                </c:pt>
                <c:pt idx="1298">
                  <c:v>14193.406</c:v>
                </c:pt>
                <c:pt idx="1299">
                  <c:v>14183.406</c:v>
                </c:pt>
                <c:pt idx="1300">
                  <c:v>14163.406</c:v>
                </c:pt>
                <c:pt idx="1301">
                  <c:v>14199.862</c:v>
                </c:pt>
                <c:pt idx="1302">
                  <c:v>14203.096</c:v>
                </c:pt>
                <c:pt idx="1303">
                  <c:v>14206.428</c:v>
                </c:pt>
                <c:pt idx="1304">
                  <c:v>14196.914</c:v>
                </c:pt>
                <c:pt idx="1305">
                  <c:v>14203.48</c:v>
                </c:pt>
                <c:pt idx="1306">
                  <c:v>14195.632</c:v>
                </c:pt>
                <c:pt idx="1307">
                  <c:v>14197.298</c:v>
                </c:pt>
                <c:pt idx="1308">
                  <c:v>14192.786</c:v>
                </c:pt>
                <c:pt idx="1309">
                  <c:v>14182.786</c:v>
                </c:pt>
                <c:pt idx="1310">
                  <c:v>14184.942</c:v>
                </c:pt>
                <c:pt idx="1311">
                  <c:v>14187.882</c:v>
                </c:pt>
                <c:pt idx="1312">
                  <c:v>14177.882</c:v>
                </c:pt>
                <c:pt idx="1313">
                  <c:v>14180.814</c:v>
                </c:pt>
                <c:pt idx="1314">
                  <c:v>14181.496</c:v>
                </c:pt>
                <c:pt idx="1315">
                  <c:v>14189.238</c:v>
                </c:pt>
                <c:pt idx="1316">
                  <c:v>14169.038</c:v>
                </c:pt>
                <c:pt idx="1317">
                  <c:v>14175.702</c:v>
                </c:pt>
                <c:pt idx="1318">
                  <c:v>14199.414</c:v>
                </c:pt>
                <c:pt idx="1319">
                  <c:v>14194.314</c:v>
                </c:pt>
                <c:pt idx="1320">
                  <c:v>14203.914</c:v>
                </c:pt>
                <c:pt idx="1321">
                  <c:v>14231.06</c:v>
                </c:pt>
                <c:pt idx="1322">
                  <c:v>14233.212</c:v>
                </c:pt>
                <c:pt idx="1323">
                  <c:v>14224.682</c:v>
                </c:pt>
                <c:pt idx="1324">
                  <c:v>14237.03</c:v>
                </c:pt>
                <c:pt idx="1325">
                  <c:v>14233.106</c:v>
                </c:pt>
                <c:pt idx="1326">
                  <c:v>14213.098</c:v>
                </c:pt>
                <c:pt idx="1327">
                  <c:v>14215.45</c:v>
                </c:pt>
                <c:pt idx="1328">
                  <c:v>14255.72</c:v>
                </c:pt>
                <c:pt idx="1329">
                  <c:v>14270.122</c:v>
                </c:pt>
                <c:pt idx="1330">
                  <c:v>14264.336</c:v>
                </c:pt>
                <c:pt idx="1331">
                  <c:v>14307.252</c:v>
                </c:pt>
                <c:pt idx="1332">
                  <c:v>14297.938</c:v>
                </c:pt>
                <c:pt idx="1333">
                  <c:v>14329.78</c:v>
                </c:pt>
                <c:pt idx="1334">
                  <c:v>14331.838</c:v>
                </c:pt>
                <c:pt idx="1335">
                  <c:v>14308.396</c:v>
                </c:pt>
                <c:pt idx="1336">
                  <c:v>14289.18</c:v>
                </c:pt>
                <c:pt idx="1337">
                  <c:v>14302.504</c:v>
                </c:pt>
                <c:pt idx="1338">
                  <c:v>14294.468</c:v>
                </c:pt>
                <c:pt idx="1339">
                  <c:v>14296.624</c:v>
                </c:pt>
                <c:pt idx="1340">
                  <c:v>14276.624</c:v>
                </c:pt>
                <c:pt idx="1341">
                  <c:v>14271.218</c:v>
                </c:pt>
                <c:pt idx="1342">
                  <c:v>14281.018</c:v>
                </c:pt>
                <c:pt idx="1343">
                  <c:v>14282.096</c:v>
                </c:pt>
                <c:pt idx="1344">
                  <c:v>14272.778</c:v>
                </c:pt>
                <c:pt idx="1345">
                  <c:v>14288.36</c:v>
                </c:pt>
                <c:pt idx="1346">
                  <c:v>14295.71</c:v>
                </c:pt>
                <c:pt idx="1347">
                  <c:v>14299.924</c:v>
                </c:pt>
                <c:pt idx="1348">
                  <c:v>14283.06</c:v>
                </c:pt>
                <c:pt idx="1349">
                  <c:v>14256.486</c:v>
                </c:pt>
                <c:pt idx="1350">
                  <c:v>14252.264</c:v>
                </c:pt>
                <c:pt idx="1351">
                  <c:v>14245.106</c:v>
                </c:pt>
                <c:pt idx="1352">
                  <c:v>14260.092</c:v>
                </c:pt>
                <c:pt idx="1353">
                  <c:v>14274.886</c:v>
                </c:pt>
                <c:pt idx="1354">
                  <c:v>14276.65</c:v>
                </c:pt>
                <c:pt idx="1355">
                  <c:v>14271.252</c:v>
                </c:pt>
                <c:pt idx="1356">
                  <c:v>14265.074</c:v>
                </c:pt>
                <c:pt idx="1357">
                  <c:v>14281.534</c:v>
                </c:pt>
                <c:pt idx="1358">
                  <c:v>14273.2</c:v>
                </c:pt>
                <c:pt idx="1359">
                  <c:v>14265.654</c:v>
                </c:pt>
                <c:pt idx="1360">
                  <c:v>15430.448</c:v>
                </c:pt>
                <c:pt idx="1361">
                  <c:v>15450.44</c:v>
                </c:pt>
                <c:pt idx="1362">
                  <c:v>15430.44</c:v>
                </c:pt>
                <c:pt idx="1363">
                  <c:v>15435.634</c:v>
                </c:pt>
                <c:pt idx="1364">
                  <c:v>15425.634</c:v>
                </c:pt>
                <c:pt idx="1365">
                  <c:v>15416.708</c:v>
                </c:pt>
                <c:pt idx="1366">
                  <c:v>15522.34</c:v>
                </c:pt>
                <c:pt idx="1367">
                  <c:v>15506.158</c:v>
                </c:pt>
                <c:pt idx="1368">
                  <c:v>15497.322</c:v>
                </c:pt>
                <c:pt idx="1369">
                  <c:v>15437.222</c:v>
                </c:pt>
                <c:pt idx="1370">
                  <c:v>15429.28</c:v>
                </c:pt>
                <c:pt idx="1371">
                  <c:v>15516.104</c:v>
                </c:pt>
                <c:pt idx="1372">
                  <c:v>15525.904</c:v>
                </c:pt>
                <c:pt idx="1373">
                  <c:v>15515.904</c:v>
                </c:pt>
                <c:pt idx="1374">
                  <c:v>15519.334</c:v>
                </c:pt>
                <c:pt idx="1375">
                  <c:v>15505.206</c:v>
                </c:pt>
                <c:pt idx="1376">
                  <c:v>15511.564</c:v>
                </c:pt>
                <c:pt idx="1377">
                  <c:v>15523.03</c:v>
                </c:pt>
                <c:pt idx="1378">
                  <c:v>15527.636</c:v>
                </c:pt>
                <c:pt idx="1379">
                  <c:v>15517.636</c:v>
                </c:pt>
                <c:pt idx="1380">
                  <c:v>15529.686</c:v>
                </c:pt>
                <c:pt idx="1381">
                  <c:v>15533.504</c:v>
                </c:pt>
                <c:pt idx="1382">
                  <c:v>15472.836</c:v>
                </c:pt>
                <c:pt idx="1383">
                  <c:v>15462.836</c:v>
                </c:pt>
                <c:pt idx="1384">
                  <c:v>15444.012</c:v>
                </c:pt>
                <c:pt idx="1385">
                  <c:v>15457.516</c:v>
                </c:pt>
                <c:pt idx="1386">
                  <c:v>15511.706</c:v>
                </c:pt>
                <c:pt idx="1387">
                  <c:v>15565.504</c:v>
                </c:pt>
                <c:pt idx="1388">
                  <c:v>15535.504</c:v>
                </c:pt>
                <c:pt idx="1389">
                  <c:v>15495.504</c:v>
                </c:pt>
                <c:pt idx="1390">
                  <c:v>15497.84</c:v>
                </c:pt>
                <c:pt idx="1391">
                  <c:v>15477.84</c:v>
                </c:pt>
                <c:pt idx="1392">
                  <c:v>15467.84</c:v>
                </c:pt>
                <c:pt idx="1393">
                  <c:v>15457.84</c:v>
                </c:pt>
                <c:pt idx="1394">
                  <c:v>15447.84</c:v>
                </c:pt>
                <c:pt idx="1395">
                  <c:v>15437.84</c:v>
                </c:pt>
                <c:pt idx="1396">
                  <c:v>15447.44</c:v>
                </c:pt>
                <c:pt idx="1397">
                  <c:v>15441.85</c:v>
                </c:pt>
                <c:pt idx="1398">
                  <c:v>15425.864</c:v>
                </c:pt>
                <c:pt idx="1399">
                  <c:v>15555.514</c:v>
                </c:pt>
                <c:pt idx="1400">
                  <c:v>15556.294</c:v>
                </c:pt>
                <c:pt idx="1401">
                  <c:v>15539.434</c:v>
                </c:pt>
                <c:pt idx="1402">
                  <c:v>15539.034</c:v>
                </c:pt>
                <c:pt idx="1403">
                  <c:v>15531.68</c:v>
                </c:pt>
                <c:pt idx="1404">
                  <c:v>15527.654</c:v>
                </c:pt>
                <c:pt idx="1405">
                  <c:v>15507.654</c:v>
                </c:pt>
                <c:pt idx="1406">
                  <c:v>15530.684</c:v>
                </c:pt>
                <c:pt idx="1407">
                  <c:v>15524.412</c:v>
                </c:pt>
                <c:pt idx="1408">
                  <c:v>15520.194</c:v>
                </c:pt>
                <c:pt idx="1409">
                  <c:v>15510.194</c:v>
                </c:pt>
                <c:pt idx="1410">
                  <c:v>15460.194</c:v>
                </c:pt>
                <c:pt idx="1411">
                  <c:v>15449.218</c:v>
                </c:pt>
                <c:pt idx="1412">
                  <c:v>15460.39</c:v>
                </c:pt>
                <c:pt idx="1413">
                  <c:v>15337.89</c:v>
                </c:pt>
                <c:pt idx="1414">
                  <c:v>15337.69</c:v>
                </c:pt>
                <c:pt idx="1415">
                  <c:v>15338.474</c:v>
                </c:pt>
                <c:pt idx="1416">
                  <c:v>15339.258</c:v>
                </c:pt>
                <c:pt idx="1417">
                  <c:v>15348.176</c:v>
                </c:pt>
                <c:pt idx="1418">
                  <c:v>15328.376</c:v>
                </c:pt>
                <c:pt idx="1419">
                  <c:v>15323.57</c:v>
                </c:pt>
                <c:pt idx="1420">
                  <c:v>15304.844</c:v>
                </c:pt>
                <c:pt idx="1421">
                  <c:v>15314.836</c:v>
                </c:pt>
                <c:pt idx="1422">
                  <c:v>15323.166</c:v>
                </c:pt>
                <c:pt idx="1423">
                  <c:v>15303.166</c:v>
                </c:pt>
                <c:pt idx="1424">
                  <c:v>15332.566</c:v>
                </c:pt>
                <c:pt idx="1425">
                  <c:v>15345.106</c:v>
                </c:pt>
                <c:pt idx="1426">
                  <c:v>15308.83</c:v>
                </c:pt>
                <c:pt idx="1427">
                  <c:v>15339.496</c:v>
                </c:pt>
                <c:pt idx="1428">
                  <c:v>15225.884</c:v>
                </c:pt>
                <c:pt idx="1429">
                  <c:v>15215.884</c:v>
                </c:pt>
                <c:pt idx="1430">
                  <c:v>15222.94</c:v>
                </c:pt>
                <c:pt idx="1431">
                  <c:v>15214.12</c:v>
                </c:pt>
                <c:pt idx="1432">
                  <c:v>15227.444</c:v>
                </c:pt>
                <c:pt idx="1433">
                  <c:v>15216.852</c:v>
                </c:pt>
                <c:pt idx="1434">
                  <c:v>15224.292</c:v>
                </c:pt>
                <c:pt idx="1435">
                  <c:v>15237.228</c:v>
                </c:pt>
                <c:pt idx="1436">
                  <c:v>15227.428</c:v>
                </c:pt>
                <c:pt idx="1437">
                  <c:v>15237.228</c:v>
                </c:pt>
                <c:pt idx="1438">
                  <c:v>15227.028</c:v>
                </c:pt>
                <c:pt idx="1439">
                  <c:v>15241.826</c:v>
                </c:pt>
                <c:pt idx="1440">
                  <c:v>15286.906</c:v>
                </c:pt>
                <c:pt idx="1441">
                  <c:v>15286.906</c:v>
                </c:pt>
                <c:pt idx="1442">
                  <c:v>15276.706</c:v>
                </c:pt>
                <c:pt idx="1443">
                  <c:v>15286.894</c:v>
                </c:pt>
                <c:pt idx="1444">
                  <c:v>15352.84</c:v>
                </c:pt>
                <c:pt idx="1445">
                  <c:v>15362.64</c:v>
                </c:pt>
                <c:pt idx="1446">
                  <c:v>15352.64</c:v>
                </c:pt>
                <c:pt idx="1447">
                  <c:v>15386.446</c:v>
                </c:pt>
                <c:pt idx="1448">
                  <c:v>15386.246</c:v>
                </c:pt>
                <c:pt idx="1449">
                  <c:v>15392.224</c:v>
                </c:pt>
                <c:pt idx="1450">
                  <c:v>15373.89</c:v>
                </c:pt>
                <c:pt idx="1451">
                  <c:v>15363.89</c:v>
                </c:pt>
                <c:pt idx="1452">
                  <c:v>15353.89</c:v>
                </c:pt>
                <c:pt idx="1453">
                  <c:v>15332.514</c:v>
                </c:pt>
                <c:pt idx="1454">
                  <c:v>15322.314</c:v>
                </c:pt>
                <c:pt idx="1455">
                  <c:v>15312.314</c:v>
                </c:pt>
                <c:pt idx="1456">
                  <c:v>15302.314</c:v>
                </c:pt>
                <c:pt idx="1457">
                  <c:v>15312.408</c:v>
                </c:pt>
                <c:pt idx="1458">
                  <c:v>15282.408</c:v>
                </c:pt>
                <c:pt idx="1459">
                  <c:v>15252.408</c:v>
                </c:pt>
                <c:pt idx="1460">
                  <c:v>15272.498</c:v>
                </c:pt>
                <c:pt idx="1461">
                  <c:v>15282.298</c:v>
                </c:pt>
                <c:pt idx="1462">
                  <c:v>15272.298</c:v>
                </c:pt>
                <c:pt idx="1463">
                  <c:v>15281.898</c:v>
                </c:pt>
                <c:pt idx="1464">
                  <c:v>15261.898</c:v>
                </c:pt>
                <c:pt idx="1465">
                  <c:v>15274.344</c:v>
                </c:pt>
                <c:pt idx="1466">
                  <c:v>15244.344</c:v>
                </c:pt>
                <c:pt idx="1467">
                  <c:v>15249.636</c:v>
                </c:pt>
                <c:pt idx="1468">
                  <c:v>15239.636</c:v>
                </c:pt>
                <c:pt idx="1469">
                  <c:v>15249.436</c:v>
                </c:pt>
                <c:pt idx="1470">
                  <c:v>15239.236</c:v>
                </c:pt>
                <c:pt idx="1471">
                  <c:v>15250.306</c:v>
                </c:pt>
                <c:pt idx="1472">
                  <c:v>15307.244</c:v>
                </c:pt>
                <c:pt idx="1473">
                  <c:v>15368.098</c:v>
                </c:pt>
                <c:pt idx="1474">
                  <c:v>15380.446</c:v>
                </c:pt>
                <c:pt idx="1475">
                  <c:v>15380.246</c:v>
                </c:pt>
                <c:pt idx="1476">
                  <c:v>15384.95</c:v>
                </c:pt>
                <c:pt idx="1477">
                  <c:v>15418.074</c:v>
                </c:pt>
                <c:pt idx="1478">
                  <c:v>15411.1</c:v>
                </c:pt>
                <c:pt idx="1479">
                  <c:v>15401.1</c:v>
                </c:pt>
                <c:pt idx="1480">
                  <c:v>15384.62</c:v>
                </c:pt>
                <c:pt idx="1481">
                  <c:v>15381.876</c:v>
                </c:pt>
                <c:pt idx="1482">
                  <c:v>15401.182</c:v>
                </c:pt>
                <c:pt idx="1483">
                  <c:v>15400.982</c:v>
                </c:pt>
                <c:pt idx="1484">
                  <c:v>15410.778</c:v>
                </c:pt>
                <c:pt idx="1485">
                  <c:v>15401.754</c:v>
                </c:pt>
                <c:pt idx="1486">
                  <c:v>15402.044</c:v>
                </c:pt>
                <c:pt idx="1487">
                  <c:v>15400.276</c:v>
                </c:pt>
                <c:pt idx="1488">
                  <c:v>15422.322</c:v>
                </c:pt>
                <c:pt idx="1489">
                  <c:v>15428.582</c:v>
                </c:pt>
                <c:pt idx="1490">
                  <c:v>15417.892</c:v>
                </c:pt>
                <c:pt idx="1491">
                  <c:v>15406.614</c:v>
                </c:pt>
                <c:pt idx="1492">
                  <c:v>15457.668</c:v>
                </c:pt>
                <c:pt idx="1493">
                  <c:v>15497.55</c:v>
                </c:pt>
                <c:pt idx="1494">
                  <c:v>15502.054</c:v>
                </c:pt>
                <c:pt idx="1495">
                  <c:v>15492.054</c:v>
                </c:pt>
                <c:pt idx="1496">
                  <c:v>15495.48</c:v>
                </c:pt>
                <c:pt idx="1497">
                  <c:v>15526.84</c:v>
                </c:pt>
                <c:pt idx="1498">
                  <c:v>15506.84</c:v>
                </c:pt>
                <c:pt idx="1499">
                  <c:v>15482.038</c:v>
                </c:pt>
                <c:pt idx="1500">
                  <c:v>15469.776</c:v>
                </c:pt>
                <c:pt idx="1501">
                  <c:v>15475.166</c:v>
                </c:pt>
                <c:pt idx="1502">
                  <c:v>15475.656</c:v>
                </c:pt>
                <c:pt idx="1503">
                  <c:v>15477.322</c:v>
                </c:pt>
                <c:pt idx="1504">
                  <c:v>15447.722</c:v>
                </c:pt>
                <c:pt idx="1505">
                  <c:v>15450.36</c:v>
                </c:pt>
                <c:pt idx="1506">
                  <c:v>15443.688</c:v>
                </c:pt>
                <c:pt idx="1507">
                  <c:v>15435.256</c:v>
                </c:pt>
                <c:pt idx="1508">
                  <c:v>15436.82</c:v>
                </c:pt>
                <c:pt idx="1509">
                  <c:v>15429.458</c:v>
                </c:pt>
                <c:pt idx="1510">
                  <c:v>15439.058</c:v>
                </c:pt>
                <c:pt idx="1511">
                  <c:v>15443.072</c:v>
                </c:pt>
                <c:pt idx="1512">
                  <c:v>15449.728</c:v>
                </c:pt>
                <c:pt idx="1513">
                  <c:v>15439.728</c:v>
                </c:pt>
                <c:pt idx="1514">
                  <c:v>15429.728</c:v>
                </c:pt>
                <c:pt idx="1515">
                  <c:v>15422.178</c:v>
                </c:pt>
                <c:pt idx="1516">
                  <c:v>15423.354</c:v>
                </c:pt>
                <c:pt idx="1517">
                  <c:v>15418.242</c:v>
                </c:pt>
                <c:pt idx="1518">
                  <c:v>15576.504</c:v>
                </c:pt>
                <c:pt idx="1519">
                  <c:v>15626.37</c:v>
                </c:pt>
                <c:pt idx="1520">
                  <c:v>15642.732</c:v>
                </c:pt>
                <c:pt idx="1521">
                  <c:v>15638.318</c:v>
                </c:pt>
                <c:pt idx="1522">
                  <c:v>15656.154</c:v>
                </c:pt>
                <c:pt idx="1523">
                  <c:v>15636.84</c:v>
                </c:pt>
                <c:pt idx="1524">
                  <c:v>15629.878</c:v>
                </c:pt>
                <c:pt idx="1525">
                  <c:v>15617.718</c:v>
                </c:pt>
                <c:pt idx="1526">
                  <c:v>15648.192</c:v>
                </c:pt>
                <c:pt idx="1527">
                  <c:v>15636.816</c:v>
                </c:pt>
                <c:pt idx="1528">
                  <c:v>15655.726</c:v>
                </c:pt>
                <c:pt idx="1529">
                  <c:v>15646.608</c:v>
                </c:pt>
                <c:pt idx="1530">
                  <c:v>15665.914</c:v>
                </c:pt>
                <c:pt idx="1531">
                  <c:v>15665.126</c:v>
                </c:pt>
                <c:pt idx="1532">
                  <c:v>15695.506</c:v>
                </c:pt>
                <c:pt idx="1533">
                  <c:v>15904.736</c:v>
                </c:pt>
                <c:pt idx="1534">
                  <c:v>15867.836</c:v>
                </c:pt>
                <c:pt idx="1535">
                  <c:v>15863.32</c:v>
                </c:pt>
                <c:pt idx="1536">
                  <c:v>15870.862</c:v>
                </c:pt>
                <c:pt idx="1537">
                  <c:v>15856.35</c:v>
                </c:pt>
                <c:pt idx="1538">
                  <c:v>15852.422</c:v>
                </c:pt>
                <c:pt idx="1539">
                  <c:v>15885.84</c:v>
                </c:pt>
                <c:pt idx="1540">
                  <c:v>15926.02</c:v>
                </c:pt>
                <c:pt idx="1541">
                  <c:v>15934.44</c:v>
                </c:pt>
                <c:pt idx="1542">
                  <c:v>15918.238</c:v>
                </c:pt>
                <c:pt idx="1543">
                  <c:v>15945.09</c:v>
                </c:pt>
                <c:pt idx="1544">
                  <c:v>15948.128</c:v>
                </c:pt>
                <c:pt idx="1545">
                  <c:v>15939.688</c:v>
                </c:pt>
                <c:pt idx="1546">
                  <c:v>15941.546</c:v>
                </c:pt>
                <c:pt idx="1547">
                  <c:v>15960.264</c:v>
                </c:pt>
                <c:pt idx="1548">
                  <c:v>15950.264</c:v>
                </c:pt>
                <c:pt idx="1549">
                  <c:v>15953.2</c:v>
                </c:pt>
                <c:pt idx="1550">
                  <c:v>15995.438</c:v>
                </c:pt>
                <c:pt idx="1551">
                  <c:v>15926.908</c:v>
                </c:pt>
                <c:pt idx="1552">
                  <c:v>16061.552</c:v>
                </c:pt>
                <c:pt idx="1553">
                  <c:v>16064.292</c:v>
                </c:pt>
                <c:pt idx="1554">
                  <c:v>16105.154</c:v>
                </c:pt>
                <c:pt idx="1555">
                  <c:v>16105.938</c:v>
                </c:pt>
                <c:pt idx="1556">
                  <c:v>16095.938</c:v>
                </c:pt>
                <c:pt idx="1557">
                  <c:v>16079.074</c:v>
                </c:pt>
                <c:pt idx="1558">
                  <c:v>16077.208</c:v>
                </c:pt>
                <c:pt idx="1559">
                  <c:v>16067.008</c:v>
                </c:pt>
                <c:pt idx="1560">
                  <c:v>16057.008</c:v>
                </c:pt>
                <c:pt idx="1561">
                  <c:v>16053.084</c:v>
                </c:pt>
                <c:pt idx="1562">
                  <c:v>16044.162</c:v>
                </c:pt>
                <c:pt idx="1563">
                  <c:v>16038.278</c:v>
                </c:pt>
                <c:pt idx="1564">
                  <c:v>16036.792</c:v>
                </c:pt>
                <c:pt idx="1565">
                  <c:v>15914.1</c:v>
                </c:pt>
                <c:pt idx="1566">
                  <c:v>15999.842</c:v>
                </c:pt>
                <c:pt idx="1567">
                  <c:v>16051.092</c:v>
                </c:pt>
                <c:pt idx="1568">
                  <c:v>16043.934</c:v>
                </c:pt>
                <c:pt idx="1569">
                  <c:v>16033.934</c:v>
                </c:pt>
                <c:pt idx="1570">
                  <c:v>16032.942</c:v>
                </c:pt>
                <c:pt idx="1571">
                  <c:v>16028.426</c:v>
                </c:pt>
                <c:pt idx="1572">
                  <c:v>16018.426</c:v>
                </c:pt>
                <c:pt idx="1573">
                  <c:v>16006.952</c:v>
                </c:pt>
                <c:pt idx="1574">
                  <c:v>15996.16</c:v>
                </c:pt>
                <c:pt idx="1575">
                  <c:v>15998.704</c:v>
                </c:pt>
                <c:pt idx="1576">
                  <c:v>16066.814</c:v>
                </c:pt>
                <c:pt idx="1577">
                  <c:v>16080.436</c:v>
                </c:pt>
                <c:pt idx="1578">
                  <c:v>16080.236</c:v>
                </c:pt>
                <c:pt idx="1579">
                  <c:v>16077.412</c:v>
                </c:pt>
                <c:pt idx="1580">
                  <c:v>16156.592</c:v>
                </c:pt>
                <c:pt idx="1581">
                  <c:v>16146.592</c:v>
                </c:pt>
                <c:pt idx="1582">
                  <c:v>16158.838</c:v>
                </c:pt>
                <c:pt idx="1583">
                  <c:v>16150.602</c:v>
                </c:pt>
                <c:pt idx="1584">
                  <c:v>16184.02</c:v>
                </c:pt>
                <c:pt idx="1585">
                  <c:v>16184.706</c:v>
                </c:pt>
                <c:pt idx="1586">
                  <c:v>16187.548</c:v>
                </c:pt>
                <c:pt idx="1587">
                  <c:v>16190.096</c:v>
                </c:pt>
                <c:pt idx="1588">
                  <c:v>16215.376</c:v>
                </c:pt>
                <c:pt idx="1589">
                  <c:v>16230.272</c:v>
                </c:pt>
                <c:pt idx="1590">
                  <c:v>16232.134</c:v>
                </c:pt>
                <c:pt idx="1591">
                  <c:v>16251.334</c:v>
                </c:pt>
                <c:pt idx="1592">
                  <c:v>16241.334</c:v>
                </c:pt>
                <c:pt idx="1593">
                  <c:v>16244.372</c:v>
                </c:pt>
                <c:pt idx="1594">
                  <c:v>16261.522</c:v>
                </c:pt>
                <c:pt idx="1595">
                  <c:v>16271.714</c:v>
                </c:pt>
                <c:pt idx="1596">
                  <c:v>16281.22</c:v>
                </c:pt>
                <c:pt idx="1597">
                  <c:v>16271.02</c:v>
                </c:pt>
                <c:pt idx="1598">
                  <c:v>16262.882</c:v>
                </c:pt>
                <c:pt idx="1599">
                  <c:v>16583.436</c:v>
                </c:pt>
                <c:pt idx="1600">
                  <c:v>16598.132</c:v>
                </c:pt>
                <c:pt idx="1601">
                  <c:v>16578.72</c:v>
                </c:pt>
                <c:pt idx="1602">
                  <c:v>16606.846</c:v>
                </c:pt>
                <c:pt idx="1603">
                  <c:v>16607.238</c:v>
                </c:pt>
                <c:pt idx="1604">
                  <c:v>16616.838</c:v>
                </c:pt>
                <c:pt idx="1605">
                  <c:v>16627.912</c:v>
                </c:pt>
                <c:pt idx="1606">
                  <c:v>16626.928</c:v>
                </c:pt>
                <c:pt idx="1607">
                  <c:v>16657.112</c:v>
                </c:pt>
                <c:pt idx="1608">
                  <c:v>16668.872</c:v>
                </c:pt>
                <c:pt idx="1609">
                  <c:v>16739.624</c:v>
                </c:pt>
                <c:pt idx="1610">
                  <c:v>16720.702</c:v>
                </c:pt>
                <c:pt idx="1611">
                  <c:v>16728.146</c:v>
                </c:pt>
                <c:pt idx="1612">
                  <c:v>16711.482</c:v>
                </c:pt>
                <c:pt idx="1613">
                  <c:v>16728.82</c:v>
                </c:pt>
                <c:pt idx="1614">
                  <c:v>16747.93</c:v>
                </c:pt>
                <c:pt idx="1615">
                  <c:v>16750.184</c:v>
                </c:pt>
                <c:pt idx="1616">
                  <c:v>16763.218</c:v>
                </c:pt>
                <c:pt idx="1617">
                  <c:v>16753.218</c:v>
                </c:pt>
                <c:pt idx="1618">
                  <c:v>16743.218</c:v>
                </c:pt>
                <c:pt idx="1619">
                  <c:v>16744.778</c:v>
                </c:pt>
                <c:pt idx="1620">
                  <c:v>16785.252</c:v>
                </c:pt>
                <c:pt idx="1621">
                  <c:v>16775.252</c:v>
                </c:pt>
                <c:pt idx="1622">
                  <c:v>16765.252</c:v>
                </c:pt>
                <c:pt idx="1623">
                  <c:v>16809.646</c:v>
                </c:pt>
                <c:pt idx="1624">
                  <c:v>16750.846</c:v>
                </c:pt>
                <c:pt idx="1625">
                  <c:v>16754.668</c:v>
                </c:pt>
                <c:pt idx="1626">
                  <c:v>16797.004</c:v>
                </c:pt>
                <c:pt idx="1627">
                  <c:v>16851.48</c:v>
                </c:pt>
                <c:pt idx="1628">
                  <c:v>16954.666</c:v>
                </c:pt>
                <c:pt idx="1629">
                  <c:v>16957.214</c:v>
                </c:pt>
                <c:pt idx="1630">
                  <c:v>16972.694</c:v>
                </c:pt>
                <c:pt idx="1631">
                  <c:v>16976.222</c:v>
                </c:pt>
                <c:pt idx="1632">
                  <c:v>16986.022</c:v>
                </c:pt>
                <c:pt idx="1633">
                  <c:v>16995.23</c:v>
                </c:pt>
                <c:pt idx="1634">
                  <c:v>16995.72</c:v>
                </c:pt>
                <c:pt idx="1635">
                  <c:v>16996.602</c:v>
                </c:pt>
                <c:pt idx="1636">
                  <c:v>16986.602</c:v>
                </c:pt>
                <c:pt idx="1637">
                  <c:v>16921.302</c:v>
                </c:pt>
                <c:pt idx="1638">
                  <c:v>16998.624</c:v>
                </c:pt>
              </c:numCache>
            </c:numRef>
          </c:val>
          <c:smooth val="0"/>
        </c:ser>
        <c:hiLowLines>
          <c:spPr>
            <a:ln>
              <a:noFill/>
            </a:ln>
          </c:spPr>
        </c:hiLowLines>
        <c:marker val="0"/>
        <c:axId val="1514236"/>
        <c:axId val="37725278"/>
      </c:lineChart>
      <c:catAx>
        <c:axId val="15142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37725278"/>
        <c:crosses val="autoZero"/>
        <c:auto val="1"/>
        <c:lblAlgn val="ctr"/>
        <c:lblOffset val="100"/>
        <c:noMultiLvlLbl val="0"/>
      </c:catAx>
      <c:valAx>
        <c:axId val="37725278"/>
        <c:scaling>
          <c:orientation val="minMax"/>
          <c:min val="500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numFmt formatCode="[$£-809]#,##0.00;[RED]\-[$£-809]#,##0.00" sourceLinked="1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1514236"/>
        <c:crossesAt val="0"/>
        <c:crossBetween val="midCat"/>
      </c:valAx>
      <c:spPr>
        <a:noFill/>
        <a:ln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>
      <a:noFill/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92.xml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chart" Target="../charts/chart93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4</xdr:col>
      <xdr:colOff>37080</xdr:colOff>
      <xdr:row>1</xdr:row>
      <xdr:rowOff>38520</xdr:rowOff>
    </xdr:from>
    <xdr:to>
      <xdr:col>21</xdr:col>
      <xdr:colOff>714240</xdr:colOff>
      <xdr:row>44</xdr:row>
      <xdr:rowOff>143640</xdr:rowOff>
    </xdr:to>
    <xdr:graphicFrame>
      <xdr:nvGraphicFramePr>
        <xdr:cNvPr id="0" name=""/>
        <xdr:cNvGraphicFramePr/>
      </xdr:nvGraphicFramePr>
      <xdr:xfrm>
        <a:off x="3093120" y="200880"/>
        <a:ext cx="14494680" cy="70952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4</xdr:col>
      <xdr:colOff>37080</xdr:colOff>
      <xdr:row>1</xdr:row>
      <xdr:rowOff>38520</xdr:rowOff>
    </xdr:from>
    <xdr:to>
      <xdr:col>21</xdr:col>
      <xdr:colOff>714240</xdr:colOff>
      <xdr:row>44</xdr:row>
      <xdr:rowOff>143640</xdr:rowOff>
    </xdr:to>
    <xdr:graphicFrame>
      <xdr:nvGraphicFramePr>
        <xdr:cNvPr id="1" name=""/>
        <xdr:cNvGraphicFramePr/>
      </xdr:nvGraphicFramePr>
      <xdr:xfrm>
        <a:off x="3093120" y="200880"/>
        <a:ext cx="14494680" cy="70952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297360</xdr:colOff>
      <xdr:row>5355</xdr:row>
      <xdr:rowOff>47520</xdr:rowOff>
    </xdr:from>
    <xdr:to>
      <xdr:col>21</xdr:col>
      <xdr:colOff>356040</xdr:colOff>
      <xdr:row>5368</xdr:row>
      <xdr:rowOff>47880</xdr:rowOff>
    </xdr:to>
    <xdr:sp>
      <xdr:nvSpPr>
        <xdr:cNvPr id="2" name="CustomShape 1"/>
        <xdr:cNvSpPr/>
      </xdr:nvSpPr>
      <xdr:spPr>
        <a:xfrm>
          <a:off x="6509880" y="870556320"/>
          <a:ext cx="9739440" cy="2113560"/>
        </a:xfrm>
        <a:prstGeom prst="rect">
          <a:avLst/>
        </a:prstGeom>
        <a:solidFill>
          <a:srgbClr val="729fcf"/>
        </a:solidFill>
        <a:ln>
          <a:solidFill>
            <a:srgbClr val="3465a4"/>
          </a:solidFill>
        </a:ln>
      </xdr:spPr>
      <xdr:style>
        <a:lnRef idx="0"/>
        <a:fillRef idx="0"/>
        <a:effectRef idx="0"/>
        <a:fontRef idx="minor"/>
      </xdr:style>
      <xdr:txBody>
        <a:bodyPr wrap="none" lIns="0" rIns="0" tIns="0" bIns="0" anchor="ctr">
          <a:noAutofit/>
        </a:bodyPr>
        <a:p>
          <a:pPr algn="ctr"/>
          <a:r>
            <a:rPr b="0" lang="en-US" sz="1200" spc="-1" strike="noStrike">
              <a:latin typeface="Arial"/>
            </a:rPr>
            <a:t>I know that we’re not exactly at month end for March 2022 </a:t>
          </a:r>
          <a:r>
            <a:rPr b="0" lang="en-US" sz="1200" spc="-1" strike="noStrike">
              <a:latin typeface="Arial"/>
            </a:rPr>
            <a:t>but my data only goes up to there.</a:t>
          </a:r>
          <a:endParaRPr b="0" lang="en-US" sz="1200" spc="-1" strike="noStrike">
            <a:latin typeface="Times New Roman"/>
          </a:endParaRPr>
        </a:p>
        <a:p>
          <a:pPr algn="ctr"/>
          <a:endParaRPr b="0" lang="en-US" sz="1200" spc="-1" strike="noStrike">
            <a:latin typeface="Times New Roman"/>
          </a:endParaRPr>
        </a:p>
        <a:p>
          <a:pPr algn="ctr"/>
          <a:r>
            <a:rPr b="0" lang="en-US" sz="1200" spc="-1" strike="noStrike">
              <a:latin typeface="Arial"/>
            </a:rPr>
            <a:t>Even so, after almost 3 full months our bank is up to </a:t>
          </a:r>
          <a:r>
            <a:rPr b="0" lang="en-US" sz="1200" spc="-1" strike="noStrike">
              <a:latin typeface="Arial"/>
            </a:rPr>
            <a:t>£729.88 and we have taken out £919.49 in takeouts.</a:t>
          </a:r>
          <a:endParaRPr b="0" lang="en-US" sz="1200" spc="-1" strike="noStrike">
            <a:latin typeface="Times New Roman"/>
          </a:endParaRPr>
        </a:p>
        <a:p>
          <a:pPr algn="ctr"/>
          <a:endParaRPr b="0" lang="en-US" sz="1200" spc="-1" strike="noStrike">
            <a:latin typeface="Times New Roman"/>
          </a:endParaRPr>
        </a:p>
        <a:p>
          <a:pPr algn="ctr"/>
          <a:r>
            <a:rPr b="0" lang="en-US" sz="1200" spc="-1" strike="noStrike">
              <a:latin typeface="Arial"/>
            </a:rPr>
            <a:t>That was aided by Ludlow – 2022-02-09 – the Place Bet </a:t>
          </a:r>
          <a:r>
            <a:rPr b="0" lang="en-US" sz="1200" spc="-1" strike="noStrike">
              <a:latin typeface="Arial"/>
            </a:rPr>
            <a:t>on Not Long Now (the second rated horse) was placed (3</a:t>
          </a:r>
          <a:r>
            <a:rPr b="0" lang="en-US" sz="1200" spc="-1" strike="noStrike" baseline="14000000">
              <a:latin typeface="Arial"/>
            </a:rPr>
            <a:t>rd</a:t>
          </a:r>
          <a:r>
            <a:rPr b="0" lang="en-US" sz="1200" spc="-1" strike="noStrike">
              <a:latin typeface="Arial"/>
            </a:rPr>
            <a:t>) </a:t>
          </a:r>
          <a:r>
            <a:rPr b="0" lang="en-US" sz="1200" spc="-1" strike="noStrike">
              <a:latin typeface="Arial"/>
            </a:rPr>
            <a:t>at a Place price of 34.73!</a:t>
          </a:r>
          <a:endParaRPr b="0" lang="en-US" sz="1200" spc="-1" strike="noStrike">
            <a:latin typeface="Times New Roman"/>
          </a:endParaRPr>
        </a:p>
        <a:p>
          <a:pPr algn="ctr"/>
          <a:endParaRPr b="0" lang="en-US" sz="1200" spc="-1" strike="noStrike">
            <a:latin typeface="Times New Roman"/>
          </a:endParaRPr>
        </a:p>
        <a:p>
          <a:pPr algn="ctr"/>
          <a:r>
            <a:rPr b="0" lang="en-US" sz="1200" spc="-1" strike="noStrike">
              <a:latin typeface="Arial"/>
            </a:rPr>
            <a:t>The lowest the bank ever fell to (over the 6 year period) </a:t>
          </a:r>
          <a:r>
            <a:rPr b="0" lang="en-US" sz="1200" spc="-1" strike="noStrike">
              <a:latin typeface="Arial"/>
            </a:rPr>
            <a:t>was £376.75 (Sep 2021) which suggests that a 50 point </a:t>
          </a:r>
          <a:r>
            <a:rPr b="0" lang="en-US" sz="1200" spc="-1" strike="noStrike">
              <a:latin typeface="Arial"/>
            </a:rPr>
            <a:t>bank is about right.</a:t>
          </a:r>
          <a:endParaRPr b="0" lang="en-US" sz="1200" spc="-1" strike="noStrike">
            <a:latin typeface="Times New Roman"/>
          </a:endParaRPr>
        </a:p>
        <a:p>
          <a:pPr algn="ctr"/>
          <a:endParaRPr b="0" lang="en-US" sz="1200" spc="-1" strike="noStrike">
            <a:latin typeface="Times New Roman"/>
          </a:endParaRPr>
        </a:p>
        <a:p>
          <a:pPr algn="ctr"/>
          <a:r>
            <a:rPr b="0" lang="en-US" sz="1200" spc="-1" strike="noStrike">
              <a:latin typeface="Arial"/>
            </a:rPr>
            <a:t>There have been 7 losing months over the 6 year data </a:t>
          </a:r>
          <a:r>
            <a:rPr b="0" lang="en-US" sz="1200" spc="-1" strike="noStrike">
              <a:latin typeface="Arial"/>
            </a:rPr>
            <a:t>period</a:t>
          </a:r>
          <a:endParaRPr b="0" lang="en-US" sz="1200" spc="-1" strike="noStrike">
            <a:latin typeface="Times New Roman"/>
          </a:endParaRPr>
        </a:p>
      </xdr:txBody>
    </xdr:sp>
    <xdr:clientData/>
  </xdr:twoCellAnchor>
</xdr:wsDr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BB535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N2" activeCellId="0" sqref="N2"/>
    </sheetView>
  </sheetViews>
  <sheetFormatPr defaultColWidth="11.53515625" defaultRowHeight="12.8" zeroHeight="false" outlineLevelRow="0" outlineLevelCol="0"/>
  <cols>
    <col collapsed="false" customWidth="true" hidden="false" outlineLevel="0" max="1" min="1" style="0" width="10.46"/>
    <col collapsed="false" customWidth="true" hidden="false" outlineLevel="0" max="2" min="2" style="0" width="9.48"/>
    <col collapsed="false" customWidth="true" hidden="false" outlineLevel="0" max="3" min="3" style="0" width="18.52"/>
    <col collapsed="false" customWidth="true" hidden="false" outlineLevel="0" max="4" min="4" style="0" width="10.32"/>
    <col collapsed="false" customWidth="true" hidden="false" outlineLevel="0" max="5" min="5" style="0" width="20.18"/>
    <col collapsed="false" customWidth="true" hidden="false" outlineLevel="0" max="6" min="6" style="0" width="19.08"/>
    <col collapsed="false" customWidth="true" hidden="false" outlineLevel="0" max="7" min="7" style="0" width="5.14"/>
    <col collapsed="false" customWidth="true" hidden="false" outlineLevel="0" max="8" min="8" style="0" width="17.4"/>
    <col collapsed="false" customWidth="true" hidden="false" outlineLevel="0" max="9" min="9" style="0" width="6.01"/>
    <col collapsed="false" customWidth="true" hidden="false" outlineLevel="0" max="10" min="10" style="0" width="6.11"/>
    <col collapsed="false" customWidth="true" hidden="false" outlineLevel="0" max="11" min="11" style="0" width="7.49"/>
    <col collapsed="false" customWidth="true" hidden="false" outlineLevel="0" max="12" min="12" style="0" width="7.08"/>
    <col collapsed="false" customWidth="true" hidden="false" outlineLevel="0" max="13" min="13" style="0" width="5.28"/>
  </cols>
  <sheetData>
    <row r="1" customFormat="false" ht="12.8" hidden="false" customHeight="false" outlineLevel="0" collapsed="false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customFormat="false" ht="12.8" hidden="false" customHeight="false" outlineLevel="0" collapsed="false">
      <c r="A2" s="2" t="s">
        <v>13</v>
      </c>
      <c r="B2" s="2" t="s">
        <v>14</v>
      </c>
      <c r="C2" s="0" t="s">
        <v>15</v>
      </c>
      <c r="D2" s="0" t="s">
        <v>16</v>
      </c>
      <c r="E2" s="0" t="s">
        <v>17</v>
      </c>
      <c r="F2" s="0" t="s">
        <v>18</v>
      </c>
      <c r="G2" s="0" t="s">
        <v>19</v>
      </c>
      <c r="H2" s="0" t="s">
        <v>20</v>
      </c>
      <c r="I2" s="0" t="n">
        <v>2</v>
      </c>
      <c r="J2" s="0" t="n">
        <v>1.92</v>
      </c>
      <c r="K2" s="0" t="s">
        <v>21</v>
      </c>
      <c r="L2" s="3" t="n">
        <f aca="false">IF(K2="Yes",(J2-1)*0.98,-1)</f>
        <v>0.9016</v>
      </c>
      <c r="M2" s="4" t="s">
        <v>22</v>
      </c>
    </row>
    <row r="3" customFormat="false" ht="12.8" hidden="false" customHeight="false" outlineLevel="0" collapsed="false">
      <c r="A3" s="2" t="s">
        <v>13</v>
      </c>
      <c r="B3" s="2" t="s">
        <v>23</v>
      </c>
      <c r="C3" s="0" t="s">
        <v>24</v>
      </c>
      <c r="D3" s="0" t="s">
        <v>16</v>
      </c>
      <c r="E3" s="0" t="s">
        <v>17</v>
      </c>
      <c r="F3" s="0" t="s">
        <v>18</v>
      </c>
      <c r="G3" s="0" t="s">
        <v>19</v>
      </c>
      <c r="H3" s="0" t="s">
        <v>25</v>
      </c>
      <c r="I3" s="0" t="n">
        <v>1</v>
      </c>
      <c r="J3" s="0" t="n">
        <v>1.07</v>
      </c>
      <c r="K3" s="0" t="s">
        <v>21</v>
      </c>
      <c r="L3" s="3" t="n">
        <f aca="false">IF(K3="Yes",(J3-1)*0.98,-1)</f>
        <v>0.0686000000000001</v>
      </c>
      <c r="M3" s="4" t="s">
        <v>22</v>
      </c>
    </row>
    <row r="4" customFormat="false" ht="12.8" hidden="false" customHeight="false" outlineLevel="0" collapsed="false">
      <c r="A4" s="2" t="s">
        <v>26</v>
      </c>
      <c r="B4" s="2" t="s">
        <v>27</v>
      </c>
      <c r="C4" s="0" t="s">
        <v>28</v>
      </c>
      <c r="D4" s="0" t="s">
        <v>29</v>
      </c>
      <c r="E4" s="0" t="s">
        <v>30</v>
      </c>
      <c r="F4" s="0" t="s">
        <v>31</v>
      </c>
      <c r="G4" s="0" t="s">
        <v>19</v>
      </c>
      <c r="H4" s="0" t="s">
        <v>32</v>
      </c>
      <c r="I4" s="0" t="n">
        <v>1</v>
      </c>
      <c r="J4" s="0" t="n">
        <v>2.38</v>
      </c>
      <c r="K4" s="0" t="str">
        <f aca="false">IF(I4=1,"Yes","No")</f>
        <v>Yes</v>
      </c>
      <c r="L4" s="0" t="n">
        <f aca="false">IF(K4="Yes",(J4-1)*0.98,-1)</f>
        <v>1.3524</v>
      </c>
      <c r="M4" s="5" t="s">
        <v>33</v>
      </c>
    </row>
    <row r="5" customFormat="false" ht="12.8" hidden="false" customHeight="false" outlineLevel="0" collapsed="false">
      <c r="A5" s="2" t="s">
        <v>26</v>
      </c>
      <c r="B5" s="2" t="s">
        <v>27</v>
      </c>
      <c r="C5" s="0" t="s">
        <v>28</v>
      </c>
      <c r="D5" s="0" t="s">
        <v>29</v>
      </c>
      <c r="E5" s="0" t="s">
        <v>30</v>
      </c>
      <c r="F5" s="0" t="s">
        <v>31</v>
      </c>
      <c r="G5" s="0" t="s">
        <v>19</v>
      </c>
      <c r="H5" s="0" t="s">
        <v>32</v>
      </c>
      <c r="I5" s="0" t="n">
        <v>1</v>
      </c>
      <c r="J5" s="0" t="n">
        <v>1.36</v>
      </c>
      <c r="K5" s="0" t="s">
        <v>21</v>
      </c>
      <c r="L5" s="3" t="n">
        <f aca="false">IF(K5="Yes",(J5-1)*0.98,-1)</f>
        <v>0.3528</v>
      </c>
      <c r="M5" s="4" t="s">
        <v>22</v>
      </c>
    </row>
    <row r="6" customFormat="false" ht="12.8" hidden="false" customHeight="false" outlineLevel="0" collapsed="false">
      <c r="A6" s="2" t="s">
        <v>34</v>
      </c>
      <c r="B6" s="2" t="s">
        <v>35</v>
      </c>
      <c r="C6" s="0" t="s">
        <v>36</v>
      </c>
      <c r="D6" s="0" t="s">
        <v>37</v>
      </c>
      <c r="E6" s="0" t="s">
        <v>17</v>
      </c>
      <c r="F6" s="0" t="s">
        <v>18</v>
      </c>
      <c r="G6" s="0" t="s">
        <v>19</v>
      </c>
      <c r="H6" s="0" t="s">
        <v>38</v>
      </c>
      <c r="I6" s="0" t="n">
        <v>1</v>
      </c>
      <c r="J6" s="0" t="n">
        <v>1.44</v>
      </c>
      <c r="K6" s="0" t="str">
        <f aca="false">IF(I6=1,"Yes","No")</f>
        <v>Yes</v>
      </c>
      <c r="L6" s="0" t="n">
        <f aca="false">IF(K6="Yes",(J6-1)*0.98,-1)</f>
        <v>0.4312</v>
      </c>
      <c r="M6" s="5" t="s">
        <v>33</v>
      </c>
    </row>
    <row r="7" customFormat="false" ht="12.8" hidden="false" customHeight="false" outlineLevel="0" collapsed="false">
      <c r="A7" s="2" t="s">
        <v>39</v>
      </c>
      <c r="B7" s="2" t="s">
        <v>40</v>
      </c>
      <c r="C7" s="0" t="s">
        <v>41</v>
      </c>
      <c r="D7" s="0" t="s">
        <v>42</v>
      </c>
      <c r="E7" s="0" t="s">
        <v>17</v>
      </c>
      <c r="F7" s="0" t="s">
        <v>43</v>
      </c>
      <c r="G7" s="0" t="s">
        <v>19</v>
      </c>
      <c r="H7" s="0" t="s">
        <v>44</v>
      </c>
      <c r="I7" s="0" t="n">
        <v>0</v>
      </c>
      <c r="J7" s="0" t="n">
        <v>1.98</v>
      </c>
      <c r="K7" s="0" t="str">
        <f aca="false">IF(I7=1,"Yes","No")</f>
        <v>No</v>
      </c>
      <c r="L7" s="0" t="n">
        <f aca="false">IF(K7="Yes",(J7-1)*0.98,-1)</f>
        <v>-1</v>
      </c>
      <c r="M7" s="5" t="s">
        <v>33</v>
      </c>
    </row>
    <row r="8" customFormat="false" ht="12.8" hidden="false" customHeight="false" outlineLevel="0" collapsed="false">
      <c r="A8" s="2" t="s">
        <v>45</v>
      </c>
      <c r="B8" s="2" t="s">
        <v>46</v>
      </c>
      <c r="C8" s="6" t="s">
        <v>47</v>
      </c>
      <c r="D8" s="6" t="s">
        <v>48</v>
      </c>
      <c r="E8" s="6" t="s">
        <v>30</v>
      </c>
      <c r="F8" s="6" t="s">
        <v>49</v>
      </c>
      <c r="G8" s="6" t="s">
        <v>19</v>
      </c>
      <c r="H8" s="6" t="s">
        <v>50</v>
      </c>
      <c r="I8" s="6" t="n">
        <v>3</v>
      </c>
      <c r="J8" s="6" t="n">
        <v>14</v>
      </c>
      <c r="K8" s="3" t="str">
        <f aca="false">IF(I8=1, "No","Yes")</f>
        <v>Yes</v>
      </c>
      <c r="L8" s="7" t="n">
        <f aca="false">IF(I8=1,-J8,0.98)</f>
        <v>0.98</v>
      </c>
      <c r="M8" s="8" t="s">
        <v>51</v>
      </c>
    </row>
    <row r="9" customFormat="false" ht="12.8" hidden="false" customHeight="false" outlineLevel="0" collapsed="false">
      <c r="A9" s="9" t="s">
        <v>45</v>
      </c>
      <c r="B9" s="9" t="s">
        <v>46</v>
      </c>
      <c r="C9" s="6" t="s">
        <v>47</v>
      </c>
      <c r="D9" s="6" t="s">
        <v>48</v>
      </c>
      <c r="E9" s="6" t="s">
        <v>30</v>
      </c>
      <c r="F9" s="6" t="s">
        <v>49</v>
      </c>
      <c r="G9" s="6" t="s">
        <v>19</v>
      </c>
      <c r="H9" s="6" t="s">
        <v>52</v>
      </c>
      <c r="I9" s="0" t="n">
        <v>1</v>
      </c>
      <c r="J9" s="6" t="n">
        <v>3.02</v>
      </c>
      <c r="K9" s="3" t="str">
        <f aca="false">IF(I9=1,"Yes","No")</f>
        <v>Yes</v>
      </c>
      <c r="L9" s="7" t="n">
        <f aca="false">IF(K9="Yes",(J9-1)*0.98,-1)</f>
        <v>1.9796</v>
      </c>
      <c r="M9" s="10" t="s">
        <v>53</v>
      </c>
    </row>
    <row r="10" customFormat="false" ht="12.8" hidden="false" customHeight="false" outlineLevel="0" collapsed="false">
      <c r="A10" s="2" t="s">
        <v>54</v>
      </c>
      <c r="B10" s="2" t="s">
        <v>55</v>
      </c>
      <c r="C10" s="0" t="s">
        <v>56</v>
      </c>
      <c r="D10" s="0" t="s">
        <v>42</v>
      </c>
      <c r="E10" s="0" t="s">
        <v>17</v>
      </c>
      <c r="F10" s="0" t="s">
        <v>43</v>
      </c>
      <c r="G10" s="0" t="s">
        <v>19</v>
      </c>
      <c r="H10" s="0" t="s">
        <v>57</v>
      </c>
      <c r="I10" s="0" t="n">
        <v>1</v>
      </c>
      <c r="J10" s="0" t="n">
        <v>1.17</v>
      </c>
      <c r="K10" s="0" t="str">
        <f aca="false">IF(I10=1,"Yes","No")</f>
        <v>Yes</v>
      </c>
      <c r="L10" s="0" t="n">
        <f aca="false">IF(K10="Yes",(J10-1)*0.98,-1)</f>
        <v>0.1666</v>
      </c>
      <c r="M10" s="5" t="s">
        <v>33</v>
      </c>
    </row>
    <row r="11" customFormat="false" ht="12.8" hidden="false" customHeight="false" outlineLevel="0" collapsed="false">
      <c r="A11" s="2" t="s">
        <v>54</v>
      </c>
      <c r="B11" s="2" t="s">
        <v>58</v>
      </c>
      <c r="C11" s="0" t="s">
        <v>59</v>
      </c>
      <c r="D11" s="0" t="s">
        <v>29</v>
      </c>
      <c r="E11" s="0" t="s">
        <v>30</v>
      </c>
      <c r="F11" s="0" t="s">
        <v>43</v>
      </c>
      <c r="G11" s="0" t="s">
        <v>19</v>
      </c>
      <c r="H11" s="0" t="s">
        <v>60</v>
      </c>
      <c r="I11" s="0" t="n">
        <v>1</v>
      </c>
      <c r="J11" s="0" t="n">
        <v>1.27</v>
      </c>
      <c r="K11" s="0" t="s">
        <v>21</v>
      </c>
      <c r="L11" s="3" t="n">
        <f aca="false">IF(K11="Yes",(J11-1)*0.98,-1)</f>
        <v>0.2646</v>
      </c>
      <c r="M11" s="4" t="s">
        <v>22</v>
      </c>
    </row>
    <row r="12" customFormat="false" ht="12.8" hidden="false" customHeight="false" outlineLevel="0" collapsed="false">
      <c r="A12" s="2" t="s">
        <v>54</v>
      </c>
      <c r="B12" s="2" t="s">
        <v>58</v>
      </c>
      <c r="C12" s="0" t="s">
        <v>59</v>
      </c>
      <c r="D12" s="0" t="s">
        <v>29</v>
      </c>
      <c r="E12" s="0" t="s">
        <v>30</v>
      </c>
      <c r="F12" s="0" t="s">
        <v>43</v>
      </c>
      <c r="G12" s="0" t="s">
        <v>19</v>
      </c>
      <c r="H12" s="0" t="s">
        <v>61</v>
      </c>
      <c r="I12" s="0" t="n">
        <v>2</v>
      </c>
      <c r="J12" s="0" t="n">
        <v>1.26</v>
      </c>
      <c r="K12" s="0" t="s">
        <v>21</v>
      </c>
      <c r="L12" s="3" t="n">
        <f aca="false">IF(K12="Yes",(J12-1)*0.98,-1)</f>
        <v>0.2548</v>
      </c>
      <c r="M12" s="11" t="s">
        <v>62</v>
      </c>
    </row>
    <row r="13" customFormat="false" ht="12.8" hidden="false" customHeight="false" outlineLevel="0" collapsed="false">
      <c r="A13" s="2" t="s">
        <v>63</v>
      </c>
      <c r="B13" s="2" t="s">
        <v>58</v>
      </c>
      <c r="C13" s="0" t="s">
        <v>47</v>
      </c>
      <c r="D13" s="0" t="s">
        <v>64</v>
      </c>
      <c r="E13" s="0" t="s">
        <v>30</v>
      </c>
      <c r="F13" s="0" t="s">
        <v>65</v>
      </c>
      <c r="G13" s="0" t="s">
        <v>21</v>
      </c>
      <c r="H13" s="0" t="s">
        <v>66</v>
      </c>
      <c r="I13" s="0" t="n">
        <v>1</v>
      </c>
      <c r="J13" s="0" t="n">
        <v>3.3</v>
      </c>
      <c r="K13" s="0" t="str">
        <f aca="false">IF(I13=1,"Yes","No")</f>
        <v>Yes</v>
      </c>
      <c r="L13" s="0" t="n">
        <f aca="false">IF(K13="Yes",(J13-1)*0.98,-1)</f>
        <v>2.254</v>
      </c>
      <c r="M13" s="5" t="s">
        <v>33</v>
      </c>
    </row>
    <row r="14" customFormat="false" ht="12.8" hidden="false" customHeight="false" outlineLevel="0" collapsed="false">
      <c r="A14" s="2" t="s">
        <v>63</v>
      </c>
      <c r="B14" s="2" t="s">
        <v>58</v>
      </c>
      <c r="C14" s="0" t="s">
        <v>47</v>
      </c>
      <c r="D14" s="0" t="s">
        <v>64</v>
      </c>
      <c r="E14" s="0" t="s">
        <v>30</v>
      </c>
      <c r="F14" s="0" t="s">
        <v>65</v>
      </c>
      <c r="G14" s="0" t="s">
        <v>21</v>
      </c>
      <c r="H14" s="0" t="s">
        <v>66</v>
      </c>
      <c r="I14" s="0" t="n">
        <v>1</v>
      </c>
      <c r="J14" s="0" t="n">
        <v>1.51</v>
      </c>
      <c r="K14" s="0" t="s">
        <v>21</v>
      </c>
      <c r="L14" s="3" t="n">
        <f aca="false">IF(K14="Yes",(J14-1)*0.98,-1)</f>
        <v>0.4998</v>
      </c>
      <c r="M14" s="4" t="s">
        <v>22</v>
      </c>
    </row>
    <row r="15" customFormat="false" ht="12.8" hidden="false" customHeight="false" outlineLevel="0" collapsed="false">
      <c r="A15" s="2" t="s">
        <v>67</v>
      </c>
      <c r="B15" s="2" t="s">
        <v>35</v>
      </c>
      <c r="C15" s="0" t="s">
        <v>68</v>
      </c>
      <c r="D15" s="0" t="s">
        <v>16</v>
      </c>
      <c r="E15" s="0" t="s">
        <v>17</v>
      </c>
      <c r="F15" s="0" t="s">
        <v>18</v>
      </c>
      <c r="G15" s="0" t="s">
        <v>19</v>
      </c>
      <c r="H15" s="0" t="s">
        <v>69</v>
      </c>
      <c r="I15" s="0" t="n">
        <v>1</v>
      </c>
      <c r="J15" s="0" t="n">
        <v>1.05</v>
      </c>
      <c r="K15" s="0" t="s">
        <v>21</v>
      </c>
      <c r="L15" s="3" t="n">
        <f aca="false">IF(K15="Yes",(J15-1)*0.98,-1)</f>
        <v>0.049</v>
      </c>
      <c r="M15" s="4" t="s">
        <v>22</v>
      </c>
    </row>
    <row r="16" customFormat="false" ht="12.8" hidden="false" customHeight="false" outlineLevel="0" collapsed="false">
      <c r="A16" s="2" t="s">
        <v>67</v>
      </c>
      <c r="B16" s="2" t="s">
        <v>35</v>
      </c>
      <c r="C16" s="0" t="s">
        <v>68</v>
      </c>
      <c r="D16" s="0" t="s">
        <v>16</v>
      </c>
      <c r="E16" s="0" t="s">
        <v>17</v>
      </c>
      <c r="F16" s="0" t="s">
        <v>18</v>
      </c>
      <c r="G16" s="0" t="s">
        <v>19</v>
      </c>
      <c r="H16" s="0" t="s">
        <v>70</v>
      </c>
      <c r="I16" s="0" t="n">
        <v>3</v>
      </c>
      <c r="J16" s="0" t="n">
        <v>1.21</v>
      </c>
      <c r="K16" s="0" t="s">
        <v>19</v>
      </c>
      <c r="L16" s="3" t="n">
        <f aca="false">IF(K16="Yes",(J16-1)*0.98,-1)</f>
        <v>-1</v>
      </c>
      <c r="M16" s="11" t="s">
        <v>62</v>
      </c>
    </row>
    <row r="17" customFormat="false" ht="12.8" hidden="false" customHeight="false" outlineLevel="0" collapsed="false">
      <c r="A17" s="2" t="s">
        <v>67</v>
      </c>
      <c r="B17" s="2" t="s">
        <v>71</v>
      </c>
      <c r="C17" s="0" t="s">
        <v>68</v>
      </c>
      <c r="D17" s="0" t="s">
        <v>42</v>
      </c>
      <c r="E17" s="0" t="s">
        <v>17</v>
      </c>
      <c r="F17" s="0" t="s">
        <v>43</v>
      </c>
      <c r="G17" s="0" t="s">
        <v>19</v>
      </c>
      <c r="H17" s="0" t="s">
        <v>72</v>
      </c>
      <c r="I17" s="0" t="n">
        <v>1</v>
      </c>
      <c r="J17" s="0" t="n">
        <v>3.33</v>
      </c>
      <c r="K17" s="0" t="str">
        <f aca="false">IF(I17=1,"Yes","No")</f>
        <v>Yes</v>
      </c>
      <c r="L17" s="0" t="n">
        <f aca="false">IF(K17="Yes",(J17-1)*0.98,-1)</f>
        <v>2.2834</v>
      </c>
      <c r="M17" s="5" t="s">
        <v>33</v>
      </c>
    </row>
    <row r="18" customFormat="false" ht="12.8" hidden="false" customHeight="false" outlineLevel="0" collapsed="false">
      <c r="A18" s="2" t="s">
        <v>67</v>
      </c>
      <c r="B18" s="2" t="s">
        <v>73</v>
      </c>
      <c r="C18" s="0" t="s">
        <v>74</v>
      </c>
      <c r="D18" s="0" t="s">
        <v>37</v>
      </c>
      <c r="E18" s="0" t="s">
        <v>30</v>
      </c>
      <c r="F18" s="0" t="s">
        <v>43</v>
      </c>
      <c r="G18" s="0" t="s">
        <v>19</v>
      </c>
      <c r="H18" s="0" t="s">
        <v>75</v>
      </c>
      <c r="I18" s="0" t="n">
        <v>3</v>
      </c>
      <c r="J18" s="0" t="n">
        <v>1.3</v>
      </c>
      <c r="K18" s="0" t="s">
        <v>21</v>
      </c>
      <c r="L18" s="3" t="n">
        <f aca="false">IF(K18="Yes",(J18-1)*0.98,-1)</f>
        <v>0.294</v>
      </c>
      <c r="M18" s="4" t="s">
        <v>22</v>
      </c>
    </row>
    <row r="19" customFormat="false" ht="12.8" hidden="false" customHeight="false" outlineLevel="0" collapsed="false">
      <c r="A19" s="2" t="s">
        <v>76</v>
      </c>
      <c r="B19" s="2" t="s">
        <v>77</v>
      </c>
      <c r="C19" s="0" t="s">
        <v>78</v>
      </c>
      <c r="D19" s="0" t="s">
        <v>16</v>
      </c>
      <c r="E19" s="0" t="s">
        <v>79</v>
      </c>
      <c r="F19" s="0" t="s">
        <v>80</v>
      </c>
      <c r="G19" s="0" t="s">
        <v>19</v>
      </c>
      <c r="H19" s="0" t="s">
        <v>81</v>
      </c>
      <c r="I19" s="0" t="n">
        <v>3</v>
      </c>
      <c r="J19" s="0" t="n">
        <v>1.45</v>
      </c>
      <c r="K19" s="0" t="s">
        <v>21</v>
      </c>
      <c r="L19" s="3" t="n">
        <f aca="false">IF(K19="Yes",(J19-1)*0.98,-1)</f>
        <v>0.441</v>
      </c>
      <c r="M19" s="4" t="s">
        <v>22</v>
      </c>
    </row>
    <row r="20" customFormat="false" ht="12.8" hidden="false" customHeight="false" outlineLevel="0" collapsed="false">
      <c r="A20" s="2" t="s">
        <v>82</v>
      </c>
      <c r="B20" s="2" t="s">
        <v>83</v>
      </c>
      <c r="C20" s="0" t="s">
        <v>59</v>
      </c>
      <c r="D20" s="0" t="s">
        <v>42</v>
      </c>
      <c r="E20" s="0" t="s">
        <v>30</v>
      </c>
      <c r="F20" s="0" t="s">
        <v>43</v>
      </c>
      <c r="G20" s="0" t="s">
        <v>19</v>
      </c>
      <c r="H20" s="0" t="s">
        <v>84</v>
      </c>
      <c r="I20" s="0" t="n">
        <v>3</v>
      </c>
      <c r="J20" s="0" t="n">
        <v>1.68</v>
      </c>
      <c r="K20" s="0" t="s">
        <v>21</v>
      </c>
      <c r="L20" s="3" t="n">
        <f aca="false">IF(K20="Yes",(J20-1)*0.98,-1)</f>
        <v>0.6664</v>
      </c>
      <c r="M20" s="11" t="s">
        <v>62</v>
      </c>
    </row>
    <row r="21" customFormat="false" ht="12.8" hidden="false" customHeight="false" outlineLevel="0" collapsed="false">
      <c r="A21" s="2" t="s">
        <v>85</v>
      </c>
      <c r="B21" s="2" t="s">
        <v>71</v>
      </c>
      <c r="C21" s="0" t="s">
        <v>86</v>
      </c>
      <c r="D21" s="0" t="s">
        <v>48</v>
      </c>
      <c r="E21" s="0" t="s">
        <v>87</v>
      </c>
      <c r="F21" s="0" t="s">
        <v>18</v>
      </c>
      <c r="G21" s="0" t="s">
        <v>19</v>
      </c>
      <c r="H21" s="0" t="s">
        <v>88</v>
      </c>
      <c r="I21" s="0" t="n">
        <v>1</v>
      </c>
      <c r="J21" s="0" t="n">
        <v>1.19</v>
      </c>
      <c r="K21" s="0" t="str">
        <f aca="false">IF(I21=1,"Yes","No")</f>
        <v>Yes</v>
      </c>
      <c r="L21" s="0" t="n">
        <f aca="false">IF(K21="Yes",(J21-1)*0.98,-1)</f>
        <v>0.1862</v>
      </c>
      <c r="M21" s="5" t="s">
        <v>33</v>
      </c>
    </row>
    <row r="22" customFormat="false" ht="12.8" hidden="false" customHeight="false" outlineLevel="0" collapsed="false">
      <c r="A22" s="2" t="s">
        <v>89</v>
      </c>
      <c r="B22" s="2" t="s">
        <v>90</v>
      </c>
      <c r="C22" s="0" t="s">
        <v>91</v>
      </c>
      <c r="D22" s="0" t="s">
        <v>42</v>
      </c>
      <c r="E22" s="0" t="s">
        <v>30</v>
      </c>
      <c r="F22" s="0" t="s">
        <v>43</v>
      </c>
      <c r="G22" s="0" t="s">
        <v>19</v>
      </c>
      <c r="H22" s="0" t="s">
        <v>92</v>
      </c>
      <c r="I22" s="0" t="n">
        <v>2</v>
      </c>
      <c r="J22" s="0" t="n">
        <v>1.21</v>
      </c>
      <c r="K22" s="0" t="s">
        <v>21</v>
      </c>
      <c r="L22" s="3" t="n">
        <f aca="false">IF(K22="Yes",(J22-1)*0.98,-1)</f>
        <v>0.2058</v>
      </c>
      <c r="M22" s="11" t="s">
        <v>62</v>
      </c>
    </row>
    <row r="23" customFormat="false" ht="12.8" hidden="false" customHeight="false" outlineLevel="0" collapsed="false">
      <c r="A23" s="2" t="s">
        <v>93</v>
      </c>
      <c r="B23" s="2" t="s">
        <v>94</v>
      </c>
      <c r="C23" s="0" t="s">
        <v>28</v>
      </c>
      <c r="D23" s="0" t="s">
        <v>29</v>
      </c>
      <c r="E23" s="0" t="s">
        <v>30</v>
      </c>
      <c r="F23" s="0" t="s">
        <v>31</v>
      </c>
      <c r="G23" s="0" t="s">
        <v>21</v>
      </c>
      <c r="H23" s="0" t="s">
        <v>95</v>
      </c>
      <c r="I23" s="0" t="n">
        <v>0</v>
      </c>
      <c r="J23" s="0" t="n">
        <v>2.84</v>
      </c>
      <c r="K23" s="0" t="str">
        <f aca="false">IF(I23=1,"Yes","No")</f>
        <v>No</v>
      </c>
      <c r="L23" s="0" t="n">
        <f aca="false">IF(K23="Yes",(J23-1)*0.98,-1)</f>
        <v>-1</v>
      </c>
      <c r="M23" s="5" t="s">
        <v>33</v>
      </c>
    </row>
    <row r="24" customFormat="false" ht="12.8" hidden="false" customHeight="false" outlineLevel="0" collapsed="false">
      <c r="A24" s="2" t="s">
        <v>93</v>
      </c>
      <c r="B24" s="2" t="s">
        <v>96</v>
      </c>
      <c r="C24" s="6" t="s">
        <v>97</v>
      </c>
      <c r="D24" s="6" t="s">
        <v>37</v>
      </c>
      <c r="E24" s="6" t="s">
        <v>87</v>
      </c>
      <c r="F24" s="6"/>
      <c r="G24" s="6" t="s">
        <v>19</v>
      </c>
      <c r="H24" s="6" t="s">
        <v>98</v>
      </c>
      <c r="I24" s="6" t="n">
        <v>3</v>
      </c>
      <c r="J24" s="6" t="n">
        <v>27.01</v>
      </c>
      <c r="K24" s="3" t="str">
        <f aca="false">IF(I24=1, "No","Yes")</f>
        <v>Yes</v>
      </c>
      <c r="L24" s="7" t="n">
        <f aca="false">IF(I24=1,-J24,0.98)</f>
        <v>0.98</v>
      </c>
      <c r="M24" s="8" t="s">
        <v>51</v>
      </c>
    </row>
    <row r="25" customFormat="false" ht="12.8" hidden="false" customHeight="false" outlineLevel="0" collapsed="false">
      <c r="A25" s="9" t="s">
        <v>93</v>
      </c>
      <c r="B25" s="9" t="s">
        <v>96</v>
      </c>
      <c r="C25" s="6" t="s">
        <v>97</v>
      </c>
      <c r="D25" s="6" t="s">
        <v>37</v>
      </c>
      <c r="E25" s="6" t="s">
        <v>87</v>
      </c>
      <c r="F25" s="6"/>
      <c r="G25" s="6" t="s">
        <v>19</v>
      </c>
      <c r="H25" s="6" t="s">
        <v>99</v>
      </c>
      <c r="I25" s="0" t="n">
        <v>2</v>
      </c>
      <c r="J25" s="6" t="n">
        <v>14.47</v>
      </c>
      <c r="K25" s="3" t="str">
        <f aca="false">IF(I25=1,"Yes","No")</f>
        <v>No</v>
      </c>
      <c r="L25" s="7" t="n">
        <f aca="false">IF(K25="Yes",(J25-1)*0.98,-1)</f>
        <v>-1</v>
      </c>
      <c r="M25" s="10" t="s">
        <v>53</v>
      </c>
    </row>
    <row r="26" customFormat="false" ht="12.8" hidden="false" customHeight="false" outlineLevel="0" collapsed="false">
      <c r="A26" s="2" t="s">
        <v>100</v>
      </c>
      <c r="B26" s="2" t="s">
        <v>101</v>
      </c>
      <c r="C26" s="0" t="s">
        <v>56</v>
      </c>
      <c r="D26" s="0" t="s">
        <v>102</v>
      </c>
      <c r="E26" s="0" t="s">
        <v>87</v>
      </c>
      <c r="F26" s="0" t="s">
        <v>103</v>
      </c>
      <c r="G26" s="0" t="s">
        <v>19</v>
      </c>
      <c r="H26" s="0" t="s">
        <v>104</v>
      </c>
      <c r="I26" s="0" t="n">
        <v>1</v>
      </c>
      <c r="J26" s="0" t="n">
        <v>1.06</v>
      </c>
      <c r="K26" s="0" t="s">
        <v>21</v>
      </c>
      <c r="L26" s="3" t="n">
        <f aca="false">IF(K26="Yes",(J26-1)*0.98,-1)</f>
        <v>0.0588000000000001</v>
      </c>
      <c r="M26" s="4" t="s">
        <v>22</v>
      </c>
    </row>
    <row r="27" customFormat="false" ht="12.8" hidden="false" customHeight="false" outlineLevel="0" collapsed="false">
      <c r="A27" s="2" t="s">
        <v>100</v>
      </c>
      <c r="B27" s="2" t="s">
        <v>105</v>
      </c>
      <c r="C27" s="0" t="s">
        <v>59</v>
      </c>
      <c r="D27" s="0" t="s">
        <v>29</v>
      </c>
      <c r="E27" s="0" t="s">
        <v>30</v>
      </c>
      <c r="F27" s="0" t="s">
        <v>43</v>
      </c>
      <c r="G27" s="0" t="s">
        <v>19</v>
      </c>
      <c r="H27" s="0" t="s">
        <v>106</v>
      </c>
      <c r="I27" s="0" t="n">
        <v>1</v>
      </c>
      <c r="J27" s="0" t="n">
        <v>1.04</v>
      </c>
      <c r="K27" s="0" t="s">
        <v>21</v>
      </c>
      <c r="L27" s="3" t="n">
        <f aca="false">IF(K27="Yes",(J27-1)*0.98,-1)</f>
        <v>0.0392</v>
      </c>
      <c r="M27" s="4" t="s">
        <v>22</v>
      </c>
    </row>
    <row r="28" customFormat="false" ht="12.8" hidden="false" customHeight="false" outlineLevel="0" collapsed="false">
      <c r="A28" s="2" t="s">
        <v>100</v>
      </c>
      <c r="B28" s="2" t="s">
        <v>105</v>
      </c>
      <c r="C28" s="0" t="s">
        <v>59</v>
      </c>
      <c r="D28" s="0" t="s">
        <v>29</v>
      </c>
      <c r="E28" s="0" t="s">
        <v>30</v>
      </c>
      <c r="F28" s="0" t="s">
        <v>43</v>
      </c>
      <c r="G28" s="0" t="s">
        <v>19</v>
      </c>
      <c r="H28" s="0" t="s">
        <v>107</v>
      </c>
      <c r="I28" s="0" t="n">
        <v>2</v>
      </c>
      <c r="J28" s="0" t="n">
        <v>22</v>
      </c>
      <c r="K28" s="0" t="s">
        <v>21</v>
      </c>
      <c r="L28" s="3" t="n">
        <f aca="false">IF(K28="Yes",(J28-1)*0.98,-1)</f>
        <v>20.58</v>
      </c>
      <c r="M28" s="11" t="s">
        <v>62</v>
      </c>
    </row>
    <row r="29" customFormat="false" ht="12.8" hidden="false" customHeight="false" outlineLevel="0" collapsed="false">
      <c r="A29" s="2" t="s">
        <v>108</v>
      </c>
      <c r="B29" s="2" t="s">
        <v>109</v>
      </c>
      <c r="C29" s="0" t="s">
        <v>110</v>
      </c>
      <c r="D29" s="0" t="s">
        <v>29</v>
      </c>
      <c r="E29" s="0" t="s">
        <v>79</v>
      </c>
      <c r="F29" s="0" t="s">
        <v>80</v>
      </c>
      <c r="G29" s="0" t="s">
        <v>19</v>
      </c>
      <c r="H29" s="0" t="s">
        <v>111</v>
      </c>
      <c r="I29" s="0" t="n">
        <v>1</v>
      </c>
      <c r="J29" s="0" t="n">
        <v>1.54</v>
      </c>
      <c r="K29" s="0" t="str">
        <f aca="false">IF(I29=1,"Yes","No")</f>
        <v>Yes</v>
      </c>
      <c r="L29" s="0" t="n">
        <f aca="false">IF(K29="Yes",(J29-1)*0.98,-1)</f>
        <v>0.5292</v>
      </c>
      <c r="M29" s="5" t="s">
        <v>33</v>
      </c>
    </row>
    <row r="30" customFormat="false" ht="12.8" hidden="false" customHeight="false" outlineLevel="0" collapsed="false">
      <c r="A30" s="2" t="s">
        <v>108</v>
      </c>
      <c r="B30" s="2" t="s">
        <v>109</v>
      </c>
      <c r="C30" s="0" t="s">
        <v>110</v>
      </c>
      <c r="D30" s="0" t="s">
        <v>29</v>
      </c>
      <c r="E30" s="0" t="s">
        <v>79</v>
      </c>
      <c r="F30" s="0" t="s">
        <v>80</v>
      </c>
      <c r="G30" s="0" t="s">
        <v>19</v>
      </c>
      <c r="H30" s="0" t="s">
        <v>111</v>
      </c>
      <c r="I30" s="0" t="n">
        <v>1</v>
      </c>
      <c r="J30" s="0" t="n">
        <v>1.13</v>
      </c>
      <c r="K30" s="0" t="s">
        <v>21</v>
      </c>
      <c r="L30" s="3" t="n">
        <f aca="false">IF(K30="Yes",(J30-1)*0.98,-1)</f>
        <v>0.1274</v>
      </c>
      <c r="M30" s="4" t="s">
        <v>22</v>
      </c>
    </row>
    <row r="31" customFormat="false" ht="12.8" hidden="false" customHeight="false" outlineLevel="0" collapsed="false">
      <c r="A31" s="2" t="s">
        <v>112</v>
      </c>
      <c r="B31" s="2" t="s">
        <v>113</v>
      </c>
      <c r="C31" s="0" t="s">
        <v>114</v>
      </c>
      <c r="D31" s="0" t="s">
        <v>16</v>
      </c>
      <c r="E31" s="0" t="s">
        <v>17</v>
      </c>
      <c r="F31" s="0" t="s">
        <v>18</v>
      </c>
      <c r="G31" s="0" t="s">
        <v>19</v>
      </c>
      <c r="H31" s="0" t="s">
        <v>115</v>
      </c>
      <c r="I31" s="0" t="n">
        <v>1</v>
      </c>
      <c r="J31" s="0" t="n">
        <v>1.03</v>
      </c>
      <c r="K31" s="0" t="s">
        <v>21</v>
      </c>
      <c r="L31" s="3" t="n">
        <f aca="false">IF(K31="Yes",(J31-1)*0.98,-1)</f>
        <v>0.0294</v>
      </c>
      <c r="M31" s="4" t="s">
        <v>22</v>
      </c>
    </row>
    <row r="32" customFormat="false" ht="12.8" hidden="false" customHeight="false" outlineLevel="0" collapsed="false">
      <c r="A32" s="2" t="s">
        <v>116</v>
      </c>
      <c r="B32" s="2" t="s">
        <v>23</v>
      </c>
      <c r="C32" s="0" t="s">
        <v>41</v>
      </c>
      <c r="D32" s="0" t="s">
        <v>16</v>
      </c>
      <c r="E32" s="0" t="s">
        <v>17</v>
      </c>
      <c r="F32" s="0" t="s">
        <v>18</v>
      </c>
      <c r="G32" s="0" t="s">
        <v>19</v>
      </c>
      <c r="H32" s="0" t="s">
        <v>117</v>
      </c>
      <c r="I32" s="0" t="n">
        <v>1</v>
      </c>
      <c r="J32" s="0" t="n">
        <v>1.35</v>
      </c>
      <c r="K32" s="0" t="s">
        <v>21</v>
      </c>
      <c r="L32" s="3" t="n">
        <f aca="false">IF(K32="Yes",(J32-1)*0.98,-1)</f>
        <v>0.343</v>
      </c>
      <c r="M32" s="4" t="s">
        <v>22</v>
      </c>
    </row>
    <row r="33" customFormat="false" ht="12.8" hidden="false" customHeight="false" outlineLevel="0" collapsed="false">
      <c r="A33" s="2" t="s">
        <v>118</v>
      </c>
      <c r="B33" s="2" t="s">
        <v>23</v>
      </c>
      <c r="C33" s="0" t="s">
        <v>119</v>
      </c>
      <c r="D33" s="0" t="s">
        <v>102</v>
      </c>
      <c r="E33" s="0" t="s">
        <v>87</v>
      </c>
      <c r="F33" s="0" t="s">
        <v>120</v>
      </c>
      <c r="G33" s="0" t="s">
        <v>19</v>
      </c>
      <c r="H33" s="0" t="s">
        <v>121</v>
      </c>
      <c r="I33" s="0" t="n">
        <v>1</v>
      </c>
      <c r="J33" s="0" t="n">
        <v>3.12</v>
      </c>
      <c r="K33" s="0" t="str">
        <f aca="false">IF(I33=1,"Yes","No")</f>
        <v>Yes</v>
      </c>
      <c r="L33" s="0" t="n">
        <f aca="false">IF(K33="Yes",(J33-1)*0.98,-1)</f>
        <v>2.0776</v>
      </c>
      <c r="M33" s="5" t="s">
        <v>33</v>
      </c>
    </row>
    <row r="34" customFormat="false" ht="12.8" hidden="false" customHeight="false" outlineLevel="0" collapsed="false">
      <c r="A34" s="2" t="s">
        <v>118</v>
      </c>
      <c r="B34" s="2" t="s">
        <v>23</v>
      </c>
      <c r="C34" s="0" t="s">
        <v>119</v>
      </c>
      <c r="D34" s="0" t="s">
        <v>102</v>
      </c>
      <c r="E34" s="0" t="s">
        <v>87</v>
      </c>
      <c r="F34" s="0" t="s">
        <v>120</v>
      </c>
      <c r="G34" s="0" t="s">
        <v>19</v>
      </c>
      <c r="H34" s="0" t="s">
        <v>122</v>
      </c>
      <c r="I34" s="0" t="n">
        <v>3</v>
      </c>
      <c r="J34" s="0" t="n">
        <v>1.85</v>
      </c>
      <c r="K34" s="0" t="s">
        <v>19</v>
      </c>
      <c r="L34" s="3" t="n">
        <f aca="false">IF(K34="Yes",(J34-1)*0.98,-1)</f>
        <v>-1</v>
      </c>
      <c r="M34" s="11" t="s">
        <v>62</v>
      </c>
    </row>
    <row r="35" customFormat="false" ht="12.8" hidden="false" customHeight="false" outlineLevel="0" collapsed="false">
      <c r="A35" s="9" t="s">
        <v>118</v>
      </c>
      <c r="B35" s="9" t="s">
        <v>23</v>
      </c>
      <c r="C35" s="6" t="s">
        <v>119</v>
      </c>
      <c r="D35" s="6" t="s">
        <v>102</v>
      </c>
      <c r="E35" s="6" t="s">
        <v>87</v>
      </c>
      <c r="F35" s="6" t="s">
        <v>120</v>
      </c>
      <c r="G35" s="6" t="s">
        <v>19</v>
      </c>
      <c r="H35" s="6" t="s">
        <v>122</v>
      </c>
      <c r="I35" s="0" t="n">
        <v>3</v>
      </c>
      <c r="J35" s="6" t="n">
        <v>3.35</v>
      </c>
      <c r="K35" s="3" t="str">
        <f aca="false">IF(I35=1,"Yes","No")</f>
        <v>No</v>
      </c>
      <c r="L35" s="7" t="n">
        <f aca="false">IF(K35="Yes",(J35-1)*0.98,-1)</f>
        <v>-1</v>
      </c>
      <c r="M35" s="10" t="s">
        <v>53</v>
      </c>
    </row>
    <row r="36" customFormat="false" ht="12.8" hidden="false" customHeight="false" outlineLevel="0" collapsed="false">
      <c r="A36" s="2" t="s">
        <v>123</v>
      </c>
      <c r="B36" s="2" t="s">
        <v>124</v>
      </c>
      <c r="C36" s="0" t="s">
        <v>125</v>
      </c>
      <c r="D36" s="0" t="s">
        <v>16</v>
      </c>
      <c r="E36" s="0" t="s">
        <v>30</v>
      </c>
      <c r="F36" s="0" t="s">
        <v>43</v>
      </c>
      <c r="G36" s="0" t="s">
        <v>19</v>
      </c>
      <c r="H36" s="0" t="s">
        <v>126</v>
      </c>
      <c r="I36" s="0" t="n">
        <v>2</v>
      </c>
      <c r="J36" s="0" t="n">
        <v>1.34</v>
      </c>
      <c r="K36" s="0" t="s">
        <v>21</v>
      </c>
      <c r="L36" s="3" t="n">
        <f aca="false">IF(K36="Yes",(J36-1)*0.98,-1)</f>
        <v>0.3332</v>
      </c>
      <c r="M36" s="4" t="s">
        <v>22</v>
      </c>
    </row>
    <row r="37" customFormat="false" ht="12.8" hidden="false" customHeight="false" outlineLevel="0" collapsed="false">
      <c r="A37" s="2" t="s">
        <v>123</v>
      </c>
      <c r="B37" s="2" t="s">
        <v>124</v>
      </c>
      <c r="C37" s="6" t="s">
        <v>125</v>
      </c>
      <c r="D37" s="6" t="s">
        <v>16</v>
      </c>
      <c r="E37" s="6" t="s">
        <v>30</v>
      </c>
      <c r="F37" s="6" t="s">
        <v>43</v>
      </c>
      <c r="G37" s="6" t="s">
        <v>19</v>
      </c>
      <c r="H37" s="6" t="s">
        <v>127</v>
      </c>
      <c r="I37" s="6" t="n">
        <v>4</v>
      </c>
      <c r="J37" s="6" t="n">
        <v>29.73</v>
      </c>
      <c r="K37" s="3" t="str">
        <f aca="false">IF(I37=1, "No","Yes")</f>
        <v>Yes</v>
      </c>
      <c r="L37" s="7" t="n">
        <f aca="false">IF(I37=1,-J37,0.98)</f>
        <v>0.98</v>
      </c>
      <c r="M37" s="8" t="s">
        <v>51</v>
      </c>
    </row>
    <row r="38" customFormat="false" ht="12.8" hidden="false" customHeight="false" outlineLevel="0" collapsed="false">
      <c r="A38" s="2" t="s">
        <v>123</v>
      </c>
      <c r="B38" s="2" t="s">
        <v>124</v>
      </c>
      <c r="C38" s="6" t="s">
        <v>125</v>
      </c>
      <c r="D38" s="6" t="s">
        <v>16</v>
      </c>
      <c r="E38" s="6" t="s">
        <v>30</v>
      </c>
      <c r="F38" s="6" t="s">
        <v>43</v>
      </c>
      <c r="G38" s="6" t="s">
        <v>19</v>
      </c>
      <c r="H38" s="6" t="s">
        <v>127</v>
      </c>
      <c r="I38" s="6" t="n">
        <v>4</v>
      </c>
      <c r="J38" s="6" t="n">
        <v>29.73</v>
      </c>
      <c r="K38" s="3" t="str">
        <f aca="false">IF(I38=1, "No","Yes")</f>
        <v>Yes</v>
      </c>
      <c r="L38" s="7" t="n">
        <f aca="false">IF(I38=1,-J38,0.98)</f>
        <v>0.98</v>
      </c>
      <c r="M38" s="12" t="s">
        <v>128</v>
      </c>
    </row>
    <row r="39" customFormat="false" ht="12.8" hidden="false" customHeight="false" outlineLevel="0" collapsed="false">
      <c r="A39" s="9" t="s">
        <v>129</v>
      </c>
      <c r="B39" s="9" t="s">
        <v>130</v>
      </c>
      <c r="C39" s="6" t="s">
        <v>131</v>
      </c>
      <c r="D39" s="6" t="s">
        <v>16</v>
      </c>
      <c r="E39" s="6" t="s">
        <v>87</v>
      </c>
      <c r="F39" s="6" t="s">
        <v>18</v>
      </c>
      <c r="G39" s="6" t="s">
        <v>19</v>
      </c>
      <c r="H39" s="6" t="s">
        <v>132</v>
      </c>
      <c r="I39" s="0" t="s">
        <v>133</v>
      </c>
      <c r="J39" s="6" t="n">
        <v>10.03</v>
      </c>
      <c r="K39" s="3" t="str">
        <f aca="false">IF(I39=1,"Yes","No")</f>
        <v>No</v>
      </c>
      <c r="L39" s="7" t="n">
        <f aca="false">IF(K39="Yes",(J39-1)*0.98,-1)</f>
        <v>-1</v>
      </c>
      <c r="M39" s="10" t="s">
        <v>53</v>
      </c>
    </row>
    <row r="40" customFormat="false" ht="12.8" hidden="false" customHeight="false" outlineLevel="0" collapsed="false">
      <c r="A40" s="9" t="s">
        <v>129</v>
      </c>
      <c r="B40" s="9" t="s">
        <v>130</v>
      </c>
      <c r="C40" s="6" t="s">
        <v>131</v>
      </c>
      <c r="D40" s="6" t="s">
        <v>16</v>
      </c>
      <c r="E40" s="6" t="s">
        <v>87</v>
      </c>
      <c r="F40" s="6" t="s">
        <v>18</v>
      </c>
      <c r="G40" s="6" t="s">
        <v>19</v>
      </c>
      <c r="H40" s="6" t="s">
        <v>134</v>
      </c>
      <c r="I40" s="0" t="n">
        <v>1</v>
      </c>
      <c r="J40" s="6" t="n">
        <v>4.27</v>
      </c>
      <c r="K40" s="3" t="str">
        <f aca="false">IF(I40=1,"Yes","No")</f>
        <v>Yes</v>
      </c>
      <c r="L40" s="7" t="n">
        <f aca="false">IF(K40="Yes",(J40-1)*0.98,-1)</f>
        <v>3.2046</v>
      </c>
      <c r="M40" s="10" t="s">
        <v>53</v>
      </c>
    </row>
    <row r="41" customFormat="false" ht="12.8" hidden="false" customHeight="false" outlineLevel="0" collapsed="false">
      <c r="A41" s="2" t="s">
        <v>129</v>
      </c>
      <c r="B41" s="2" t="s">
        <v>135</v>
      </c>
      <c r="C41" s="0" t="s">
        <v>131</v>
      </c>
      <c r="D41" s="0" t="s">
        <v>42</v>
      </c>
      <c r="E41" s="0" t="s">
        <v>17</v>
      </c>
      <c r="F41" s="0" t="s">
        <v>18</v>
      </c>
      <c r="G41" s="0" t="s">
        <v>19</v>
      </c>
      <c r="H41" s="0" t="s">
        <v>136</v>
      </c>
      <c r="I41" s="0" t="n">
        <v>1</v>
      </c>
      <c r="J41" s="0" t="n">
        <v>1.35</v>
      </c>
      <c r="K41" s="0" t="str">
        <f aca="false">IF(I41=1,"Yes","No")</f>
        <v>Yes</v>
      </c>
      <c r="L41" s="0" t="n">
        <f aca="false">IF(K41="Yes",(J41-1)*0.98,-1)</f>
        <v>0.343</v>
      </c>
      <c r="M41" s="5" t="s">
        <v>33</v>
      </c>
    </row>
    <row r="42" customFormat="false" ht="12.8" hidden="false" customHeight="false" outlineLevel="0" collapsed="false">
      <c r="A42" s="2" t="s">
        <v>129</v>
      </c>
      <c r="B42" s="2" t="s">
        <v>135</v>
      </c>
      <c r="C42" s="0" t="s">
        <v>131</v>
      </c>
      <c r="D42" s="0" t="s">
        <v>42</v>
      </c>
      <c r="E42" s="0" t="s">
        <v>17</v>
      </c>
      <c r="F42" s="0" t="s">
        <v>18</v>
      </c>
      <c r="G42" s="0" t="s">
        <v>19</v>
      </c>
      <c r="H42" s="0" t="s">
        <v>136</v>
      </c>
      <c r="I42" s="0" t="n">
        <v>1</v>
      </c>
      <c r="J42" s="0" t="n">
        <v>1.08</v>
      </c>
      <c r="K42" s="0" t="s">
        <v>21</v>
      </c>
      <c r="L42" s="3" t="n">
        <f aca="false">IF(K42="Yes",(J42-1)*0.98,-1)</f>
        <v>0.0784000000000001</v>
      </c>
      <c r="M42" s="4" t="s">
        <v>22</v>
      </c>
    </row>
    <row r="43" customFormat="false" ht="12.8" hidden="false" customHeight="false" outlineLevel="0" collapsed="false">
      <c r="A43" s="2" t="s">
        <v>129</v>
      </c>
      <c r="B43" s="2" t="s">
        <v>135</v>
      </c>
      <c r="C43" s="0" t="s">
        <v>131</v>
      </c>
      <c r="D43" s="0" t="s">
        <v>42</v>
      </c>
      <c r="E43" s="0" t="s">
        <v>17</v>
      </c>
      <c r="F43" s="0" t="s">
        <v>18</v>
      </c>
      <c r="G43" s="0" t="s">
        <v>19</v>
      </c>
      <c r="H43" s="0" t="s">
        <v>137</v>
      </c>
      <c r="I43" s="0" t="n">
        <v>2</v>
      </c>
      <c r="J43" s="0" t="n">
        <v>1.49</v>
      </c>
      <c r="K43" s="0" t="s">
        <v>21</v>
      </c>
      <c r="L43" s="3" t="n">
        <f aca="false">IF(K43="Yes",(J43-1)*0.98,-1)</f>
        <v>0.4802</v>
      </c>
      <c r="M43" s="11" t="s">
        <v>62</v>
      </c>
    </row>
    <row r="44" customFormat="false" ht="12.8" hidden="false" customHeight="false" outlineLevel="0" collapsed="false">
      <c r="A44" s="2" t="s">
        <v>138</v>
      </c>
      <c r="B44" s="2" t="s">
        <v>139</v>
      </c>
      <c r="C44" s="0" t="s">
        <v>110</v>
      </c>
      <c r="D44" s="0" t="s">
        <v>42</v>
      </c>
      <c r="E44" s="0" t="s">
        <v>17</v>
      </c>
      <c r="F44" s="0" t="s">
        <v>43</v>
      </c>
      <c r="G44" s="0" t="s">
        <v>19</v>
      </c>
      <c r="H44" s="0" t="s">
        <v>140</v>
      </c>
      <c r="I44" s="0" t="n">
        <v>1</v>
      </c>
      <c r="J44" s="0" t="n">
        <v>1.93</v>
      </c>
      <c r="K44" s="0" t="str">
        <f aca="false">IF(I44=1,"Yes","No")</f>
        <v>Yes</v>
      </c>
      <c r="L44" s="0" t="n">
        <f aca="false">IF(K44="Yes",(J44-1)*0.98,-1)</f>
        <v>0.9114</v>
      </c>
      <c r="M44" s="5" t="s">
        <v>33</v>
      </c>
    </row>
    <row r="45" customFormat="false" ht="12.8" hidden="false" customHeight="false" outlineLevel="0" collapsed="false">
      <c r="A45" s="2" t="s">
        <v>141</v>
      </c>
      <c r="B45" s="2" t="s">
        <v>142</v>
      </c>
      <c r="C45" s="0" t="s">
        <v>15</v>
      </c>
      <c r="D45" s="0" t="s">
        <v>16</v>
      </c>
      <c r="E45" s="0" t="s">
        <v>17</v>
      </c>
      <c r="F45" s="0" t="s">
        <v>18</v>
      </c>
      <c r="G45" s="0" t="s">
        <v>19</v>
      </c>
      <c r="H45" s="0" t="s">
        <v>143</v>
      </c>
      <c r="I45" s="0" t="n">
        <v>1</v>
      </c>
      <c r="J45" s="0" t="n">
        <v>1.31</v>
      </c>
      <c r="K45" s="0" t="s">
        <v>21</v>
      </c>
      <c r="L45" s="3" t="n">
        <f aca="false">IF(K45="Yes",(J45-1)*0.98,-1)</f>
        <v>0.3038</v>
      </c>
      <c r="M45" s="4" t="s">
        <v>22</v>
      </c>
    </row>
    <row r="46" customFormat="false" ht="12.8" hidden="false" customHeight="false" outlineLevel="0" collapsed="false">
      <c r="A46" s="2" t="s">
        <v>141</v>
      </c>
      <c r="B46" s="2" t="s">
        <v>142</v>
      </c>
      <c r="C46" s="0" t="s">
        <v>15</v>
      </c>
      <c r="D46" s="0" t="s">
        <v>16</v>
      </c>
      <c r="E46" s="0" t="s">
        <v>17</v>
      </c>
      <c r="F46" s="0" t="s">
        <v>18</v>
      </c>
      <c r="G46" s="0" t="s">
        <v>19</v>
      </c>
      <c r="H46" s="0" t="s">
        <v>144</v>
      </c>
      <c r="I46" s="0" t="n">
        <v>3</v>
      </c>
      <c r="J46" s="0" t="n">
        <v>3.15</v>
      </c>
      <c r="K46" s="0" t="s">
        <v>19</v>
      </c>
      <c r="L46" s="3" t="n">
        <f aca="false">IF(K46="Yes",(J46-1)*0.98,-1)</f>
        <v>-1</v>
      </c>
      <c r="M46" s="11" t="s">
        <v>62</v>
      </c>
    </row>
    <row r="47" customFormat="false" ht="12.8" hidden="false" customHeight="false" outlineLevel="0" collapsed="false">
      <c r="A47" s="2" t="s">
        <v>145</v>
      </c>
      <c r="B47" s="2" t="s">
        <v>146</v>
      </c>
      <c r="C47" s="0" t="s">
        <v>97</v>
      </c>
      <c r="D47" s="0" t="s">
        <v>37</v>
      </c>
      <c r="E47" s="0" t="s">
        <v>147</v>
      </c>
      <c r="G47" s="0" t="s">
        <v>19</v>
      </c>
      <c r="H47" s="0" t="s">
        <v>148</v>
      </c>
      <c r="I47" s="0" t="n">
        <v>1</v>
      </c>
      <c r="J47" s="0" t="n">
        <v>3.86</v>
      </c>
      <c r="K47" s="0" t="str">
        <f aca="false">IF(I47=1,"Yes","No")</f>
        <v>Yes</v>
      </c>
      <c r="L47" s="0" t="n">
        <f aca="false">IF(K47="Yes",(J47-1)*0.98,-1)</f>
        <v>2.8028</v>
      </c>
      <c r="M47" s="5" t="s">
        <v>33</v>
      </c>
    </row>
    <row r="48" customFormat="false" ht="12.8" hidden="false" customHeight="false" outlineLevel="0" collapsed="false">
      <c r="A48" s="2" t="s">
        <v>145</v>
      </c>
      <c r="B48" s="2" t="s">
        <v>149</v>
      </c>
      <c r="C48" s="0" t="s">
        <v>150</v>
      </c>
      <c r="D48" s="0" t="s">
        <v>16</v>
      </c>
      <c r="E48" s="0" t="s">
        <v>17</v>
      </c>
      <c r="F48" s="0" t="s">
        <v>18</v>
      </c>
      <c r="G48" s="0" t="s">
        <v>19</v>
      </c>
      <c r="H48" s="0" t="s">
        <v>151</v>
      </c>
      <c r="I48" s="0" t="n">
        <v>2</v>
      </c>
      <c r="J48" s="0" t="n">
        <v>2.3</v>
      </c>
      <c r="K48" s="0" t="s">
        <v>21</v>
      </c>
      <c r="L48" s="3" t="n">
        <f aca="false">IF(K48="Yes",(J48-1)*0.98,-1)</f>
        <v>1.274</v>
      </c>
      <c r="M48" s="4" t="s">
        <v>22</v>
      </c>
    </row>
    <row r="49" customFormat="false" ht="12.8" hidden="false" customHeight="false" outlineLevel="0" collapsed="false">
      <c r="A49" s="2" t="s">
        <v>145</v>
      </c>
      <c r="B49" s="2" t="s">
        <v>77</v>
      </c>
      <c r="C49" s="0" t="s">
        <v>150</v>
      </c>
      <c r="D49" s="0" t="s">
        <v>29</v>
      </c>
      <c r="E49" s="0" t="s">
        <v>87</v>
      </c>
      <c r="F49" s="0" t="s">
        <v>152</v>
      </c>
      <c r="G49" s="0" t="s">
        <v>19</v>
      </c>
      <c r="H49" s="0" t="s">
        <v>153</v>
      </c>
      <c r="I49" s="0" t="n">
        <v>1</v>
      </c>
      <c r="J49" s="0" t="n">
        <v>1.13</v>
      </c>
      <c r="K49" s="0" t="s">
        <v>21</v>
      </c>
      <c r="L49" s="3" t="n">
        <f aca="false">IF(K49="Yes",(J49-1)*0.98,-1)</f>
        <v>0.1274</v>
      </c>
      <c r="M49" s="4" t="s">
        <v>22</v>
      </c>
    </row>
    <row r="50" customFormat="false" ht="12.8" hidden="false" customHeight="false" outlineLevel="0" collapsed="false">
      <c r="A50" s="2" t="s">
        <v>154</v>
      </c>
      <c r="B50" s="2" t="s">
        <v>155</v>
      </c>
      <c r="C50" s="0" t="s">
        <v>56</v>
      </c>
      <c r="D50" s="0" t="s">
        <v>16</v>
      </c>
      <c r="E50" s="0" t="s">
        <v>17</v>
      </c>
      <c r="F50" s="0" t="s">
        <v>18</v>
      </c>
      <c r="G50" s="0" t="s">
        <v>19</v>
      </c>
      <c r="H50" s="0" t="s">
        <v>156</v>
      </c>
      <c r="I50" s="0" t="n">
        <v>1</v>
      </c>
      <c r="J50" s="0" t="n">
        <v>1.03</v>
      </c>
      <c r="K50" s="0" t="s">
        <v>21</v>
      </c>
      <c r="L50" s="3" t="n">
        <f aca="false">IF(K50="Yes",(J50-1)*0.98,-1)</f>
        <v>0.0294</v>
      </c>
      <c r="M50" s="4" t="s">
        <v>22</v>
      </c>
    </row>
    <row r="51" customFormat="false" ht="12.8" hidden="false" customHeight="false" outlineLevel="0" collapsed="false">
      <c r="A51" s="2" t="s">
        <v>154</v>
      </c>
      <c r="B51" s="2" t="s">
        <v>157</v>
      </c>
      <c r="C51" s="0" t="s">
        <v>68</v>
      </c>
      <c r="D51" s="0" t="s">
        <v>42</v>
      </c>
      <c r="E51" s="0" t="s">
        <v>17</v>
      </c>
      <c r="F51" s="0" t="s">
        <v>43</v>
      </c>
      <c r="G51" s="0" t="s">
        <v>19</v>
      </c>
      <c r="H51" s="0" t="s">
        <v>158</v>
      </c>
      <c r="I51" s="0" t="n">
        <v>1</v>
      </c>
      <c r="J51" s="0" t="n">
        <v>3.27</v>
      </c>
      <c r="K51" s="0" t="str">
        <f aca="false">IF(I51=1,"Yes","No")</f>
        <v>Yes</v>
      </c>
      <c r="L51" s="0" t="n">
        <f aca="false">IF(K51="Yes",(J51-1)*0.98,-1)</f>
        <v>2.2246</v>
      </c>
      <c r="M51" s="5" t="s">
        <v>33</v>
      </c>
    </row>
    <row r="52" customFormat="false" ht="12.8" hidden="false" customHeight="false" outlineLevel="0" collapsed="false">
      <c r="A52" s="2" t="s">
        <v>154</v>
      </c>
      <c r="B52" s="2" t="s">
        <v>159</v>
      </c>
      <c r="C52" s="0" t="s">
        <v>56</v>
      </c>
      <c r="D52" s="0" t="s">
        <v>29</v>
      </c>
      <c r="E52" s="0" t="s">
        <v>79</v>
      </c>
      <c r="F52" s="0" t="s">
        <v>80</v>
      </c>
      <c r="G52" s="0" t="s">
        <v>19</v>
      </c>
      <c r="H52" s="0" t="s">
        <v>160</v>
      </c>
      <c r="I52" s="0" t="n">
        <v>1</v>
      </c>
      <c r="J52" s="0" t="n">
        <v>2.78</v>
      </c>
      <c r="K52" s="0" t="str">
        <f aca="false">IF(I52=1,"Yes","No")</f>
        <v>Yes</v>
      </c>
      <c r="L52" s="0" t="n">
        <f aca="false">IF(K52="Yes",(J52-1)*0.98,-1)</f>
        <v>1.7444</v>
      </c>
      <c r="M52" s="5" t="s">
        <v>33</v>
      </c>
    </row>
    <row r="53" customFormat="false" ht="12.8" hidden="false" customHeight="false" outlineLevel="0" collapsed="false">
      <c r="A53" s="2" t="s">
        <v>154</v>
      </c>
      <c r="B53" s="2" t="s">
        <v>159</v>
      </c>
      <c r="C53" s="0" t="s">
        <v>56</v>
      </c>
      <c r="D53" s="0" t="s">
        <v>29</v>
      </c>
      <c r="E53" s="0" t="s">
        <v>79</v>
      </c>
      <c r="F53" s="0" t="s">
        <v>80</v>
      </c>
      <c r="G53" s="0" t="s">
        <v>19</v>
      </c>
      <c r="H53" s="0" t="s">
        <v>160</v>
      </c>
      <c r="I53" s="0" t="n">
        <v>1</v>
      </c>
      <c r="J53" s="0" t="n">
        <v>1.46</v>
      </c>
      <c r="K53" s="0" t="s">
        <v>21</v>
      </c>
      <c r="L53" s="3" t="n">
        <f aca="false">IF(K53="Yes",(J53-1)*0.98,-1)</f>
        <v>0.4508</v>
      </c>
      <c r="M53" s="4" t="s">
        <v>22</v>
      </c>
    </row>
    <row r="54" customFormat="false" ht="12.8" hidden="false" customHeight="false" outlineLevel="0" collapsed="false">
      <c r="A54" s="2" t="s">
        <v>161</v>
      </c>
      <c r="B54" s="2" t="s">
        <v>162</v>
      </c>
      <c r="C54" s="0" t="s">
        <v>163</v>
      </c>
      <c r="D54" s="0" t="s">
        <v>37</v>
      </c>
      <c r="E54" s="0" t="s">
        <v>87</v>
      </c>
      <c r="G54" s="0" t="s">
        <v>19</v>
      </c>
      <c r="H54" s="0" t="s">
        <v>164</v>
      </c>
      <c r="I54" s="0" t="n">
        <v>0</v>
      </c>
      <c r="J54" s="0" t="n">
        <v>1.77</v>
      </c>
      <c r="K54" s="0" t="s">
        <v>19</v>
      </c>
      <c r="L54" s="3" t="n">
        <f aca="false">IF(K54="Yes",(J54-1)*0.98,-1)</f>
        <v>-1</v>
      </c>
      <c r="M54" s="11" t="s">
        <v>62</v>
      </c>
    </row>
    <row r="55" customFormat="false" ht="12.8" hidden="false" customHeight="false" outlineLevel="0" collapsed="false">
      <c r="A55" s="2" t="s">
        <v>161</v>
      </c>
      <c r="B55" s="2" t="s">
        <v>162</v>
      </c>
      <c r="C55" s="6" t="s">
        <v>163</v>
      </c>
      <c r="D55" s="6" t="s">
        <v>37</v>
      </c>
      <c r="E55" s="6" t="s">
        <v>87</v>
      </c>
      <c r="F55" s="6"/>
      <c r="G55" s="6" t="s">
        <v>19</v>
      </c>
      <c r="H55" s="6" t="s">
        <v>165</v>
      </c>
      <c r="I55" s="6" t="n">
        <v>3</v>
      </c>
      <c r="J55" s="6" t="n">
        <v>6.4</v>
      </c>
      <c r="K55" s="3" t="str">
        <f aca="false">IF(I55=1, "No","Yes")</f>
        <v>Yes</v>
      </c>
      <c r="L55" s="7" t="n">
        <f aca="false">IF(I55=1,-J55,0.98)</f>
        <v>0.98</v>
      </c>
      <c r="M55" s="8" t="s">
        <v>51</v>
      </c>
    </row>
    <row r="56" customFormat="false" ht="12.8" hidden="false" customHeight="false" outlineLevel="0" collapsed="false">
      <c r="A56" s="9" t="s">
        <v>161</v>
      </c>
      <c r="B56" s="9" t="s">
        <v>162</v>
      </c>
      <c r="C56" s="6" t="s">
        <v>163</v>
      </c>
      <c r="D56" s="6" t="s">
        <v>37</v>
      </c>
      <c r="E56" s="6" t="s">
        <v>87</v>
      </c>
      <c r="F56" s="6"/>
      <c r="G56" s="6" t="s">
        <v>19</v>
      </c>
      <c r="H56" s="6" t="s">
        <v>164</v>
      </c>
      <c r="I56" s="0" t="n">
        <v>0</v>
      </c>
      <c r="J56" s="6" t="n">
        <v>2.64</v>
      </c>
      <c r="K56" s="3" t="str">
        <f aca="false">IF(I56=1,"Yes","No")</f>
        <v>No</v>
      </c>
      <c r="L56" s="7" t="n">
        <f aca="false">IF(K56="Yes",(J56-1)*0.98,-1)</f>
        <v>-1</v>
      </c>
      <c r="M56" s="10" t="s">
        <v>53</v>
      </c>
    </row>
    <row r="57" customFormat="false" ht="12.8" hidden="false" customHeight="false" outlineLevel="0" collapsed="false">
      <c r="A57" s="2" t="s">
        <v>166</v>
      </c>
      <c r="B57" s="2" t="s">
        <v>167</v>
      </c>
      <c r="C57" s="0" t="s">
        <v>59</v>
      </c>
      <c r="D57" s="0" t="s">
        <v>102</v>
      </c>
      <c r="E57" s="0" t="s">
        <v>30</v>
      </c>
      <c r="F57" s="0" t="s">
        <v>65</v>
      </c>
      <c r="G57" s="0" t="s">
        <v>21</v>
      </c>
      <c r="H57" s="0" t="s">
        <v>168</v>
      </c>
      <c r="I57" s="0" t="n">
        <v>3</v>
      </c>
      <c r="J57" s="0" t="n">
        <v>1.37</v>
      </c>
      <c r="K57" s="0" t="s">
        <v>21</v>
      </c>
      <c r="L57" s="3" t="n">
        <f aca="false">IF(K57="Yes",(J57-1)*0.98,-1)</f>
        <v>0.3626</v>
      </c>
      <c r="M57" s="4" t="s">
        <v>22</v>
      </c>
    </row>
    <row r="58" customFormat="false" ht="12.8" hidden="false" customHeight="false" outlineLevel="0" collapsed="false">
      <c r="A58" s="2" t="s">
        <v>169</v>
      </c>
      <c r="B58" s="2" t="s">
        <v>170</v>
      </c>
      <c r="C58" s="0" t="s">
        <v>86</v>
      </c>
      <c r="D58" s="0" t="s">
        <v>42</v>
      </c>
      <c r="E58" s="0" t="s">
        <v>17</v>
      </c>
      <c r="F58" s="0" t="s">
        <v>43</v>
      </c>
      <c r="G58" s="0" t="s">
        <v>19</v>
      </c>
      <c r="H58" s="0" t="s">
        <v>171</v>
      </c>
      <c r="I58" s="0" t="n">
        <v>1</v>
      </c>
      <c r="J58" s="0" t="n">
        <v>1.29</v>
      </c>
      <c r="K58" s="0" t="str">
        <f aca="false">IF(I58=1,"Yes","No")</f>
        <v>Yes</v>
      </c>
      <c r="L58" s="0" t="n">
        <f aca="false">IF(K58="Yes",(J58-1)*0.98,-1)</f>
        <v>0.2842</v>
      </c>
      <c r="M58" s="5" t="s">
        <v>33</v>
      </c>
    </row>
    <row r="59" customFormat="false" ht="12.8" hidden="false" customHeight="false" outlineLevel="0" collapsed="false">
      <c r="A59" s="2" t="s">
        <v>172</v>
      </c>
      <c r="B59" s="2" t="s">
        <v>173</v>
      </c>
      <c r="C59" s="0" t="s">
        <v>125</v>
      </c>
      <c r="D59" s="0" t="s">
        <v>42</v>
      </c>
      <c r="E59" s="0" t="s">
        <v>30</v>
      </c>
      <c r="F59" s="0" t="s">
        <v>43</v>
      </c>
      <c r="G59" s="0" t="s">
        <v>19</v>
      </c>
      <c r="H59" s="0" t="s">
        <v>174</v>
      </c>
      <c r="I59" s="0" t="n">
        <v>3</v>
      </c>
      <c r="J59" s="0" t="n">
        <v>6.57</v>
      </c>
      <c r="K59" s="0" t="s">
        <v>19</v>
      </c>
      <c r="L59" s="3" t="n">
        <f aca="false">IF(K59="Yes",(J59-1)*0.98,-1)</f>
        <v>-1</v>
      </c>
      <c r="M59" s="11" t="s">
        <v>62</v>
      </c>
    </row>
    <row r="60" customFormat="false" ht="12.8" hidden="false" customHeight="false" outlineLevel="0" collapsed="false">
      <c r="A60" s="2" t="s">
        <v>175</v>
      </c>
      <c r="B60" s="2" t="s">
        <v>142</v>
      </c>
      <c r="C60" s="0" t="s">
        <v>15</v>
      </c>
      <c r="D60" s="0" t="s">
        <v>16</v>
      </c>
      <c r="E60" s="0" t="s">
        <v>87</v>
      </c>
      <c r="F60" s="0" t="s">
        <v>103</v>
      </c>
      <c r="G60" s="0" t="s">
        <v>19</v>
      </c>
      <c r="H60" s="0" t="s">
        <v>176</v>
      </c>
      <c r="I60" s="0" t="n">
        <v>1</v>
      </c>
      <c r="J60" s="0" t="n">
        <v>1.81</v>
      </c>
      <c r="K60" s="0" t="str">
        <f aca="false">IF(I60=1,"Yes","No")</f>
        <v>Yes</v>
      </c>
      <c r="L60" s="0" t="n">
        <f aca="false">IF(K60="Yes",(J60-1)*0.98,-1)</f>
        <v>0.7938</v>
      </c>
      <c r="M60" s="5" t="s">
        <v>33</v>
      </c>
    </row>
    <row r="61" customFormat="false" ht="12.8" hidden="false" customHeight="false" outlineLevel="0" collapsed="false">
      <c r="A61" s="2" t="s">
        <v>175</v>
      </c>
      <c r="B61" s="2" t="s">
        <v>142</v>
      </c>
      <c r="C61" s="0" t="s">
        <v>15</v>
      </c>
      <c r="D61" s="0" t="s">
        <v>16</v>
      </c>
      <c r="E61" s="0" t="s">
        <v>87</v>
      </c>
      <c r="F61" s="0" t="s">
        <v>103</v>
      </c>
      <c r="G61" s="0" t="s">
        <v>19</v>
      </c>
      <c r="H61" s="0" t="s">
        <v>176</v>
      </c>
      <c r="I61" s="0" t="n">
        <v>1</v>
      </c>
      <c r="J61" s="0" t="n">
        <v>1.13</v>
      </c>
      <c r="K61" s="0" t="s">
        <v>21</v>
      </c>
      <c r="L61" s="3" t="n">
        <f aca="false">IF(K61="Yes",(J61-1)*0.98,-1)</f>
        <v>0.1274</v>
      </c>
      <c r="M61" s="4" t="s">
        <v>22</v>
      </c>
    </row>
    <row r="62" customFormat="false" ht="12.8" hidden="false" customHeight="false" outlineLevel="0" collapsed="false">
      <c r="A62" s="2" t="s">
        <v>175</v>
      </c>
      <c r="B62" s="2" t="s">
        <v>142</v>
      </c>
      <c r="C62" s="0" t="s">
        <v>15</v>
      </c>
      <c r="D62" s="0" t="s">
        <v>16</v>
      </c>
      <c r="E62" s="0" t="s">
        <v>87</v>
      </c>
      <c r="F62" s="0" t="s">
        <v>103</v>
      </c>
      <c r="G62" s="0" t="s">
        <v>19</v>
      </c>
      <c r="H62" s="0" t="s">
        <v>177</v>
      </c>
      <c r="I62" s="0" t="n">
        <v>2</v>
      </c>
      <c r="J62" s="0" t="n">
        <v>1.34</v>
      </c>
      <c r="K62" s="0" t="s">
        <v>21</v>
      </c>
      <c r="L62" s="3" t="n">
        <f aca="false">IF(K62="Yes",(J62-1)*0.98,-1)</f>
        <v>0.3332</v>
      </c>
      <c r="M62" s="11" t="s">
        <v>62</v>
      </c>
    </row>
    <row r="63" customFormat="false" ht="12.8" hidden="false" customHeight="false" outlineLevel="0" collapsed="false">
      <c r="A63" s="2" t="s">
        <v>178</v>
      </c>
      <c r="B63" s="2" t="s">
        <v>55</v>
      </c>
      <c r="C63" s="0" t="s">
        <v>179</v>
      </c>
      <c r="D63" s="0" t="s">
        <v>48</v>
      </c>
      <c r="E63" s="0" t="s">
        <v>87</v>
      </c>
      <c r="F63" s="0" t="s">
        <v>103</v>
      </c>
      <c r="G63" s="0" t="s">
        <v>19</v>
      </c>
      <c r="H63" s="0" t="s">
        <v>180</v>
      </c>
      <c r="I63" s="0" t="s">
        <v>133</v>
      </c>
      <c r="J63" s="0" t="n">
        <v>2.54</v>
      </c>
      <c r="K63" s="0" t="str">
        <f aca="false">IF(I63=1,"Yes","No")</f>
        <v>No</v>
      </c>
      <c r="L63" s="0" t="n">
        <f aca="false">IF(K63="Yes",(J63-1)*0.98,-1)</f>
        <v>-1</v>
      </c>
      <c r="M63" s="5" t="s">
        <v>33</v>
      </c>
    </row>
    <row r="64" customFormat="false" ht="12.8" hidden="false" customHeight="false" outlineLevel="0" collapsed="false">
      <c r="A64" s="2" t="s">
        <v>178</v>
      </c>
      <c r="B64" s="2" t="s">
        <v>181</v>
      </c>
      <c r="C64" s="0" t="s">
        <v>47</v>
      </c>
      <c r="D64" s="0" t="s">
        <v>42</v>
      </c>
      <c r="E64" s="0" t="s">
        <v>30</v>
      </c>
      <c r="F64" s="0" t="s">
        <v>43</v>
      </c>
      <c r="G64" s="0" t="s">
        <v>19</v>
      </c>
      <c r="H64" s="0" t="s">
        <v>182</v>
      </c>
      <c r="I64" s="0" t="n">
        <v>3</v>
      </c>
      <c r="J64" s="0" t="n">
        <v>3.95</v>
      </c>
      <c r="K64" s="0" t="s">
        <v>19</v>
      </c>
      <c r="L64" s="3" t="n">
        <f aca="false">IF(K64="Yes",(J64-1)*0.98,-1)</f>
        <v>-1</v>
      </c>
      <c r="M64" s="11" t="s">
        <v>62</v>
      </c>
    </row>
    <row r="65" customFormat="false" ht="12.8" hidden="false" customHeight="false" outlineLevel="0" collapsed="false">
      <c r="A65" s="9" t="s">
        <v>178</v>
      </c>
      <c r="B65" s="9" t="s">
        <v>181</v>
      </c>
      <c r="C65" s="6" t="s">
        <v>47</v>
      </c>
      <c r="D65" s="6" t="s">
        <v>42</v>
      </c>
      <c r="E65" s="6" t="s">
        <v>30</v>
      </c>
      <c r="F65" s="6" t="s">
        <v>43</v>
      </c>
      <c r="G65" s="6" t="s">
        <v>19</v>
      </c>
      <c r="H65" s="6" t="s">
        <v>183</v>
      </c>
      <c r="I65" s="6" t="n">
        <v>1</v>
      </c>
      <c r="J65" s="6" t="n">
        <v>1.58</v>
      </c>
      <c r="K65" s="3" t="s">
        <v>21</v>
      </c>
      <c r="L65" s="6" t="n">
        <f aca="false">IF(K65="Yes",(J65-1)*0.98,-1)</f>
        <v>0.5684</v>
      </c>
      <c r="M65" s="13" t="s">
        <v>184</v>
      </c>
    </row>
    <row r="66" customFormat="false" ht="12.8" hidden="false" customHeight="false" outlineLevel="0" collapsed="false">
      <c r="A66" s="2" t="s">
        <v>185</v>
      </c>
      <c r="B66" s="2" t="s">
        <v>186</v>
      </c>
      <c r="C66" s="0" t="s">
        <v>41</v>
      </c>
      <c r="D66" s="0" t="s">
        <v>16</v>
      </c>
      <c r="E66" s="0" t="s">
        <v>17</v>
      </c>
      <c r="F66" s="0" t="s">
        <v>18</v>
      </c>
      <c r="G66" s="0" t="s">
        <v>19</v>
      </c>
      <c r="H66" s="0" t="s">
        <v>187</v>
      </c>
      <c r="I66" s="0" t="n">
        <v>1</v>
      </c>
      <c r="J66" s="0" t="n">
        <v>1.04</v>
      </c>
      <c r="K66" s="0" t="s">
        <v>21</v>
      </c>
      <c r="L66" s="3" t="n">
        <f aca="false">IF(K66="Yes",(J66-1)*0.98,-1)</f>
        <v>0.0392</v>
      </c>
      <c r="M66" s="4" t="s">
        <v>22</v>
      </c>
    </row>
    <row r="67" customFormat="false" ht="12.8" hidden="false" customHeight="false" outlineLevel="0" collapsed="false">
      <c r="A67" s="2" t="s">
        <v>188</v>
      </c>
      <c r="B67" s="2" t="s">
        <v>113</v>
      </c>
      <c r="C67" s="0" t="s">
        <v>68</v>
      </c>
      <c r="D67" s="0" t="s">
        <v>16</v>
      </c>
      <c r="E67" s="0" t="s">
        <v>17</v>
      </c>
      <c r="F67" s="0" t="s">
        <v>18</v>
      </c>
      <c r="G67" s="0" t="s">
        <v>19</v>
      </c>
      <c r="H67" s="0" t="s">
        <v>189</v>
      </c>
      <c r="I67" s="0" t="n">
        <v>1</v>
      </c>
      <c r="J67" s="0" t="n">
        <v>1.55</v>
      </c>
      <c r="K67" s="0" t="s">
        <v>21</v>
      </c>
      <c r="L67" s="3" t="n">
        <f aca="false">IF(K67="Yes",(J67-1)*0.98,-1)</f>
        <v>0.539</v>
      </c>
      <c r="M67" s="4" t="s">
        <v>22</v>
      </c>
    </row>
    <row r="68" customFormat="false" ht="12.8" hidden="false" customHeight="false" outlineLevel="0" collapsed="false">
      <c r="A68" s="2" t="s">
        <v>190</v>
      </c>
      <c r="B68" s="2" t="s">
        <v>155</v>
      </c>
      <c r="C68" s="0" t="s">
        <v>131</v>
      </c>
      <c r="D68" s="0" t="s">
        <v>16</v>
      </c>
      <c r="E68" s="0" t="s">
        <v>17</v>
      </c>
      <c r="F68" s="0" t="s">
        <v>18</v>
      </c>
      <c r="G68" s="0" t="s">
        <v>19</v>
      </c>
      <c r="H68" s="0" t="s">
        <v>191</v>
      </c>
      <c r="I68" s="0" t="n">
        <v>2</v>
      </c>
      <c r="J68" s="0" t="n">
        <v>1.13</v>
      </c>
      <c r="K68" s="0" t="s">
        <v>21</v>
      </c>
      <c r="L68" s="3" t="n">
        <f aca="false">IF(K68="Yes",(J68-1)*0.98,-1)</f>
        <v>0.1274</v>
      </c>
      <c r="M68" s="4" t="s">
        <v>22</v>
      </c>
    </row>
    <row r="69" customFormat="false" ht="12.8" hidden="false" customHeight="false" outlineLevel="0" collapsed="false">
      <c r="A69" s="2" t="s">
        <v>192</v>
      </c>
      <c r="B69" s="2" t="s">
        <v>193</v>
      </c>
      <c r="C69" s="0" t="s">
        <v>194</v>
      </c>
      <c r="D69" s="0" t="s">
        <v>195</v>
      </c>
      <c r="E69" s="0" t="s">
        <v>79</v>
      </c>
      <c r="F69" s="0" t="s">
        <v>80</v>
      </c>
      <c r="G69" s="0" t="s">
        <v>19</v>
      </c>
      <c r="H69" s="0" t="s">
        <v>196</v>
      </c>
      <c r="I69" s="0" t="n">
        <v>1</v>
      </c>
      <c r="J69" s="0" t="n">
        <v>2.48</v>
      </c>
      <c r="K69" s="0" t="str">
        <f aca="false">IF(I69=1,"Yes","No")</f>
        <v>Yes</v>
      </c>
      <c r="L69" s="0" t="n">
        <f aca="false">IF(K69="Yes",(J69-1)*0.98,-1)</f>
        <v>1.4504</v>
      </c>
      <c r="M69" s="5" t="s">
        <v>33</v>
      </c>
    </row>
    <row r="70" customFormat="false" ht="12.8" hidden="false" customHeight="false" outlineLevel="0" collapsed="false">
      <c r="A70" s="2" t="s">
        <v>192</v>
      </c>
      <c r="B70" s="2" t="s">
        <v>193</v>
      </c>
      <c r="C70" s="0" t="s">
        <v>194</v>
      </c>
      <c r="D70" s="0" t="s">
        <v>195</v>
      </c>
      <c r="E70" s="0" t="s">
        <v>79</v>
      </c>
      <c r="F70" s="0" t="s">
        <v>80</v>
      </c>
      <c r="G70" s="0" t="s">
        <v>19</v>
      </c>
      <c r="H70" s="0" t="s">
        <v>196</v>
      </c>
      <c r="I70" s="0" t="n">
        <v>1</v>
      </c>
      <c r="J70" s="0" t="n">
        <v>1.65</v>
      </c>
      <c r="K70" s="0" t="s">
        <v>21</v>
      </c>
      <c r="L70" s="3" t="n">
        <f aca="false">IF(K70="Yes",(J70-1)*0.98,-1)</f>
        <v>0.637</v>
      </c>
      <c r="M70" s="4" t="s">
        <v>22</v>
      </c>
    </row>
    <row r="71" customFormat="false" ht="12.8" hidden="false" customHeight="false" outlineLevel="0" collapsed="false">
      <c r="A71" s="2" t="s">
        <v>192</v>
      </c>
      <c r="B71" s="2" t="s">
        <v>197</v>
      </c>
      <c r="C71" s="0" t="s">
        <v>198</v>
      </c>
      <c r="D71" s="0" t="s">
        <v>37</v>
      </c>
      <c r="E71" s="0" t="s">
        <v>147</v>
      </c>
      <c r="G71" s="0" t="s">
        <v>19</v>
      </c>
      <c r="H71" s="0" t="s">
        <v>199</v>
      </c>
      <c r="I71" s="0" t="n">
        <v>1</v>
      </c>
      <c r="J71" s="0" t="n">
        <v>1.41</v>
      </c>
      <c r="K71" s="0" t="str">
        <f aca="false">IF(I71=1,"Yes","No")</f>
        <v>Yes</v>
      </c>
      <c r="L71" s="0" t="n">
        <f aca="false">IF(K71="Yes",(J71-1)*0.98,-1)</f>
        <v>0.4018</v>
      </c>
      <c r="M71" s="5" t="s">
        <v>33</v>
      </c>
    </row>
    <row r="72" customFormat="false" ht="12.8" hidden="false" customHeight="false" outlineLevel="0" collapsed="false">
      <c r="A72" s="2" t="s">
        <v>200</v>
      </c>
      <c r="B72" s="2" t="s">
        <v>96</v>
      </c>
      <c r="C72" s="0" t="s">
        <v>24</v>
      </c>
      <c r="D72" s="0" t="s">
        <v>16</v>
      </c>
      <c r="E72" s="0" t="s">
        <v>17</v>
      </c>
      <c r="F72" s="0" t="s">
        <v>18</v>
      </c>
      <c r="G72" s="0" t="s">
        <v>19</v>
      </c>
      <c r="H72" s="0" t="s">
        <v>201</v>
      </c>
      <c r="I72" s="0" t="n">
        <v>2</v>
      </c>
      <c r="J72" s="0" t="n">
        <v>1.08</v>
      </c>
      <c r="K72" s="0" t="s">
        <v>21</v>
      </c>
      <c r="L72" s="3" t="n">
        <f aca="false">IF(K72="Yes",(J72-1)*0.98,-1)</f>
        <v>0.0784000000000001</v>
      </c>
      <c r="M72" s="4" t="s">
        <v>22</v>
      </c>
    </row>
    <row r="73" customFormat="false" ht="12.8" hidden="false" customHeight="false" outlineLevel="0" collapsed="false">
      <c r="A73" s="9" t="s">
        <v>200</v>
      </c>
      <c r="B73" s="9" t="s">
        <v>23</v>
      </c>
      <c r="C73" s="6" t="s">
        <v>28</v>
      </c>
      <c r="D73" s="6" t="s">
        <v>29</v>
      </c>
      <c r="E73" s="6" t="s">
        <v>30</v>
      </c>
      <c r="F73" s="6" t="s">
        <v>65</v>
      </c>
      <c r="G73" s="6" t="s">
        <v>21</v>
      </c>
      <c r="H73" s="6" t="s">
        <v>202</v>
      </c>
      <c r="I73" s="6" t="n">
        <v>2</v>
      </c>
      <c r="J73" s="6" t="n">
        <v>2.55</v>
      </c>
      <c r="K73" s="3" t="s">
        <v>21</v>
      </c>
      <c r="L73" s="6" t="n">
        <f aca="false">IF(K73="Yes",(J73-1)*0.98,-1)</f>
        <v>1.519</v>
      </c>
      <c r="M73" s="13" t="s">
        <v>184</v>
      </c>
    </row>
    <row r="74" customFormat="false" ht="12.8" hidden="false" customHeight="false" outlineLevel="0" collapsed="false">
      <c r="A74" s="2" t="s">
        <v>200</v>
      </c>
      <c r="B74" s="2" t="s">
        <v>130</v>
      </c>
      <c r="C74" s="0" t="s">
        <v>24</v>
      </c>
      <c r="D74" s="0" t="s">
        <v>195</v>
      </c>
      <c r="E74" s="0" t="s">
        <v>17</v>
      </c>
      <c r="F74" s="0" t="s">
        <v>18</v>
      </c>
      <c r="G74" s="0" t="s">
        <v>19</v>
      </c>
      <c r="H74" s="0" t="s">
        <v>203</v>
      </c>
      <c r="I74" s="0" t="n">
        <v>1</v>
      </c>
      <c r="J74" s="0" t="n">
        <v>1.09</v>
      </c>
      <c r="K74" s="0" t="s">
        <v>21</v>
      </c>
      <c r="L74" s="3" t="n">
        <f aca="false">IF(K74="Yes",(J74-1)*0.98,-1)</f>
        <v>0.0882000000000001</v>
      </c>
      <c r="M74" s="4" t="s">
        <v>22</v>
      </c>
    </row>
    <row r="75" customFormat="false" ht="12.8" hidden="false" customHeight="false" outlineLevel="0" collapsed="false">
      <c r="A75" s="2" t="s">
        <v>200</v>
      </c>
      <c r="B75" s="2" t="s">
        <v>130</v>
      </c>
      <c r="C75" s="0" t="s">
        <v>24</v>
      </c>
      <c r="D75" s="0" t="s">
        <v>195</v>
      </c>
      <c r="E75" s="0" t="s">
        <v>17</v>
      </c>
      <c r="F75" s="0" t="s">
        <v>18</v>
      </c>
      <c r="G75" s="0" t="s">
        <v>19</v>
      </c>
      <c r="H75" s="0" t="s">
        <v>204</v>
      </c>
      <c r="I75" s="0" t="n">
        <v>2</v>
      </c>
      <c r="J75" s="0" t="n">
        <v>3.43</v>
      </c>
      <c r="K75" s="0" t="s">
        <v>21</v>
      </c>
      <c r="L75" s="3" t="n">
        <f aca="false">IF(K75="Yes",(J75-1)*0.98,-1)</f>
        <v>2.3814</v>
      </c>
      <c r="M75" s="11" t="s">
        <v>62</v>
      </c>
    </row>
    <row r="76" customFormat="false" ht="12.8" hidden="false" customHeight="false" outlineLevel="0" collapsed="false">
      <c r="A76" s="2" t="s">
        <v>200</v>
      </c>
      <c r="B76" s="2" t="s">
        <v>205</v>
      </c>
      <c r="C76" s="0" t="s">
        <v>24</v>
      </c>
      <c r="D76" s="0" t="s">
        <v>29</v>
      </c>
      <c r="E76" s="0" t="s">
        <v>79</v>
      </c>
      <c r="F76" s="0" t="s">
        <v>206</v>
      </c>
      <c r="G76" s="0" t="s">
        <v>19</v>
      </c>
      <c r="H76" s="0" t="s">
        <v>207</v>
      </c>
      <c r="I76" s="0" t="n">
        <v>1</v>
      </c>
      <c r="J76" s="0" t="n">
        <v>1.57</v>
      </c>
      <c r="K76" s="0" t="str">
        <f aca="false">IF(I76=1,"Yes","No")</f>
        <v>Yes</v>
      </c>
      <c r="L76" s="0" t="n">
        <f aca="false">IF(K76="Yes",(J76-1)*0.98,-1)</f>
        <v>0.5586</v>
      </c>
      <c r="M76" s="5" t="s">
        <v>33</v>
      </c>
    </row>
    <row r="77" customFormat="false" ht="12.8" hidden="false" customHeight="false" outlineLevel="0" collapsed="false">
      <c r="A77" s="2" t="s">
        <v>200</v>
      </c>
      <c r="B77" s="2" t="s">
        <v>205</v>
      </c>
      <c r="C77" s="0" t="s">
        <v>24</v>
      </c>
      <c r="D77" s="0" t="s">
        <v>29</v>
      </c>
      <c r="E77" s="0" t="s">
        <v>79</v>
      </c>
      <c r="F77" s="0" t="s">
        <v>206</v>
      </c>
      <c r="G77" s="0" t="s">
        <v>19</v>
      </c>
      <c r="H77" s="0" t="s">
        <v>207</v>
      </c>
      <c r="I77" s="0" t="n">
        <v>1</v>
      </c>
      <c r="J77" s="0" t="n">
        <v>1.07</v>
      </c>
      <c r="K77" s="0" t="s">
        <v>21</v>
      </c>
      <c r="L77" s="3" t="n">
        <f aca="false">IF(K77="Yes",(J77-1)*0.98,-1)</f>
        <v>0.0686000000000001</v>
      </c>
      <c r="M77" s="4" t="s">
        <v>22</v>
      </c>
    </row>
    <row r="78" customFormat="false" ht="12.8" hidden="false" customHeight="false" outlineLevel="0" collapsed="false">
      <c r="A78" s="2" t="s">
        <v>208</v>
      </c>
      <c r="B78" s="2" t="s">
        <v>96</v>
      </c>
      <c r="C78" s="0" t="s">
        <v>15</v>
      </c>
      <c r="D78" s="0" t="s">
        <v>16</v>
      </c>
      <c r="E78" s="0" t="s">
        <v>17</v>
      </c>
      <c r="F78" s="0" t="s">
        <v>18</v>
      </c>
      <c r="G78" s="0" t="s">
        <v>19</v>
      </c>
      <c r="H78" s="0" t="s">
        <v>209</v>
      </c>
      <c r="I78" s="0" t="n">
        <v>1</v>
      </c>
      <c r="J78" s="0" t="n">
        <v>1.27</v>
      </c>
      <c r="K78" s="0" t="s">
        <v>21</v>
      </c>
      <c r="L78" s="3" t="n">
        <f aca="false">IF(K78="Yes",(J78-1)*0.98,-1)</f>
        <v>0.2646</v>
      </c>
      <c r="M78" s="4" t="s">
        <v>22</v>
      </c>
    </row>
    <row r="79" customFormat="false" ht="12.8" hidden="false" customHeight="false" outlineLevel="0" collapsed="false">
      <c r="A79" s="9" t="s">
        <v>210</v>
      </c>
      <c r="B79" s="9" t="s">
        <v>155</v>
      </c>
      <c r="C79" s="6" t="s">
        <v>211</v>
      </c>
      <c r="D79" s="6" t="s">
        <v>37</v>
      </c>
      <c r="E79" s="6" t="s">
        <v>17</v>
      </c>
      <c r="F79" s="6"/>
      <c r="G79" s="6" t="s">
        <v>19</v>
      </c>
      <c r="H79" s="6" t="s">
        <v>212</v>
      </c>
      <c r="I79" s="0" t="n">
        <v>2</v>
      </c>
      <c r="J79" s="6" t="n">
        <v>17</v>
      </c>
      <c r="K79" s="3" t="str">
        <f aca="false">IF(I79=1,"Yes","No")</f>
        <v>No</v>
      </c>
      <c r="L79" s="7" t="n">
        <f aca="false">IF(K79="Yes",(J79-1)*0.98,-1)</f>
        <v>-1</v>
      </c>
      <c r="M79" s="10" t="s">
        <v>53</v>
      </c>
    </row>
    <row r="80" customFormat="false" ht="12.8" hidden="false" customHeight="false" outlineLevel="0" collapsed="false">
      <c r="A80" s="2" t="s">
        <v>210</v>
      </c>
      <c r="B80" s="2" t="s">
        <v>14</v>
      </c>
      <c r="C80" s="0" t="s">
        <v>41</v>
      </c>
      <c r="D80" s="0" t="s">
        <v>42</v>
      </c>
      <c r="E80" s="0" t="s">
        <v>17</v>
      </c>
      <c r="F80" s="0" t="s">
        <v>43</v>
      </c>
      <c r="G80" s="0" t="s">
        <v>19</v>
      </c>
      <c r="H80" s="0" t="s">
        <v>213</v>
      </c>
      <c r="I80" s="0" t="n">
        <v>1</v>
      </c>
      <c r="J80" s="0" t="n">
        <v>2.02</v>
      </c>
      <c r="K80" s="0" t="str">
        <f aca="false">IF(I80=1,"Yes","No")</f>
        <v>Yes</v>
      </c>
      <c r="L80" s="0" t="n">
        <f aca="false">IF(K80="Yes",(J80-1)*0.98,-1)</f>
        <v>0.9996</v>
      </c>
      <c r="M80" s="5" t="s">
        <v>33</v>
      </c>
    </row>
    <row r="81" customFormat="false" ht="12.8" hidden="false" customHeight="false" outlineLevel="0" collapsed="false">
      <c r="A81" s="2" t="s">
        <v>214</v>
      </c>
      <c r="B81" s="2" t="s">
        <v>23</v>
      </c>
      <c r="C81" s="0" t="s">
        <v>215</v>
      </c>
      <c r="D81" s="0" t="s">
        <v>16</v>
      </c>
      <c r="E81" s="0" t="s">
        <v>17</v>
      </c>
      <c r="F81" s="0" t="s">
        <v>18</v>
      </c>
      <c r="G81" s="0" t="s">
        <v>19</v>
      </c>
      <c r="H81" s="0" t="s">
        <v>216</v>
      </c>
      <c r="I81" s="0" t="n">
        <v>1</v>
      </c>
      <c r="J81" s="0" t="n">
        <v>1.13</v>
      </c>
      <c r="K81" s="0" t="s">
        <v>21</v>
      </c>
      <c r="L81" s="3" t="n">
        <f aca="false">IF(K81="Yes",(J81-1)*0.98,-1)</f>
        <v>0.1274</v>
      </c>
      <c r="M81" s="4" t="s">
        <v>22</v>
      </c>
    </row>
    <row r="82" customFormat="false" ht="12.8" hidden="false" customHeight="false" outlineLevel="0" collapsed="false">
      <c r="A82" s="2" t="s">
        <v>214</v>
      </c>
      <c r="B82" s="2" t="s">
        <v>23</v>
      </c>
      <c r="C82" s="0" t="s">
        <v>215</v>
      </c>
      <c r="D82" s="0" t="s">
        <v>16</v>
      </c>
      <c r="E82" s="0" t="s">
        <v>17</v>
      </c>
      <c r="F82" s="0" t="s">
        <v>18</v>
      </c>
      <c r="G82" s="0" t="s">
        <v>19</v>
      </c>
      <c r="H82" s="0" t="s">
        <v>217</v>
      </c>
      <c r="I82" s="0" t="n">
        <v>2</v>
      </c>
      <c r="J82" s="0" t="n">
        <v>1.67</v>
      </c>
      <c r="K82" s="0" t="s">
        <v>21</v>
      </c>
      <c r="L82" s="3" t="n">
        <f aca="false">IF(K82="Yes",(J82-1)*0.98,-1)</f>
        <v>0.6566</v>
      </c>
      <c r="M82" s="11" t="s">
        <v>62</v>
      </c>
    </row>
    <row r="83" customFormat="false" ht="12.8" hidden="false" customHeight="false" outlineLevel="0" collapsed="false">
      <c r="A83" s="2" t="s">
        <v>214</v>
      </c>
      <c r="B83" s="2" t="s">
        <v>46</v>
      </c>
      <c r="C83" s="0" t="s">
        <v>218</v>
      </c>
      <c r="D83" s="0" t="s">
        <v>102</v>
      </c>
      <c r="E83" s="0" t="s">
        <v>17</v>
      </c>
      <c r="G83" s="0" t="s">
        <v>19</v>
      </c>
      <c r="H83" s="0" t="s">
        <v>219</v>
      </c>
      <c r="I83" s="0" t="n">
        <v>1</v>
      </c>
      <c r="J83" s="0" t="n">
        <v>1.34</v>
      </c>
      <c r="K83" s="0" t="str">
        <f aca="false">IF(I83=1,"Yes","No")</f>
        <v>Yes</v>
      </c>
      <c r="L83" s="0" t="n">
        <f aca="false">IF(K83="Yes",(J83-1)*0.98,-1)</f>
        <v>0.3332</v>
      </c>
      <c r="M83" s="5" t="s">
        <v>33</v>
      </c>
    </row>
    <row r="84" customFormat="false" ht="12.8" hidden="false" customHeight="false" outlineLevel="0" collapsed="false">
      <c r="A84" s="2" t="s">
        <v>214</v>
      </c>
      <c r="B84" s="2" t="s">
        <v>46</v>
      </c>
      <c r="C84" s="6" t="s">
        <v>218</v>
      </c>
      <c r="D84" s="6" t="s">
        <v>102</v>
      </c>
      <c r="E84" s="6" t="s">
        <v>17</v>
      </c>
      <c r="F84" s="6"/>
      <c r="G84" s="6" t="s">
        <v>19</v>
      </c>
      <c r="H84" s="6" t="s">
        <v>220</v>
      </c>
      <c r="I84" s="6" t="n">
        <v>3</v>
      </c>
      <c r="J84" s="6" t="n">
        <v>13.5</v>
      </c>
      <c r="K84" s="3" t="str">
        <f aca="false">IF(I84=1, "No","Yes")</f>
        <v>Yes</v>
      </c>
      <c r="L84" s="7" t="n">
        <f aca="false">IF(I84=1,-J84,0.98)</f>
        <v>0.98</v>
      </c>
      <c r="M84" s="8" t="s">
        <v>51</v>
      </c>
    </row>
    <row r="85" customFormat="false" ht="12.8" hidden="false" customHeight="false" outlineLevel="0" collapsed="false">
      <c r="A85" s="9" t="s">
        <v>221</v>
      </c>
      <c r="B85" s="9" t="s">
        <v>222</v>
      </c>
      <c r="C85" s="6" t="s">
        <v>223</v>
      </c>
      <c r="D85" s="6" t="s">
        <v>102</v>
      </c>
      <c r="E85" s="6" t="s">
        <v>87</v>
      </c>
      <c r="F85" s="6" t="s">
        <v>103</v>
      </c>
      <c r="G85" s="6" t="s">
        <v>19</v>
      </c>
      <c r="H85" s="6" t="s">
        <v>224</v>
      </c>
      <c r="I85" s="0" t="n">
        <v>1</v>
      </c>
      <c r="J85" s="6" t="n">
        <v>6.02</v>
      </c>
      <c r="K85" s="3" t="str">
        <f aca="false">IF(I85=1,"Yes","No")</f>
        <v>Yes</v>
      </c>
      <c r="L85" s="7" t="n">
        <f aca="false">IF(K85="Yes",(J85-1)*0.98,-1)</f>
        <v>4.9196</v>
      </c>
      <c r="M85" s="10" t="s">
        <v>53</v>
      </c>
    </row>
    <row r="86" customFormat="false" ht="12.8" hidden="false" customHeight="false" outlineLevel="0" collapsed="false">
      <c r="A86" s="2" t="s">
        <v>221</v>
      </c>
      <c r="B86" s="2" t="s">
        <v>186</v>
      </c>
      <c r="C86" s="0" t="s">
        <v>47</v>
      </c>
      <c r="D86" s="0" t="s">
        <v>42</v>
      </c>
      <c r="E86" s="0" t="s">
        <v>30</v>
      </c>
      <c r="F86" s="0" t="s">
        <v>43</v>
      </c>
      <c r="G86" s="0" t="s">
        <v>19</v>
      </c>
      <c r="H86" s="0" t="s">
        <v>92</v>
      </c>
      <c r="I86" s="0" t="n">
        <v>1</v>
      </c>
      <c r="J86" s="0" t="n">
        <v>1.13</v>
      </c>
      <c r="K86" s="0" t="s">
        <v>21</v>
      </c>
      <c r="L86" s="3" t="n">
        <f aca="false">IF(K86="Yes",(J86-1)*0.98,-1)</f>
        <v>0.1274</v>
      </c>
      <c r="M86" s="11" t="s">
        <v>62</v>
      </c>
    </row>
    <row r="87" customFormat="false" ht="12.8" hidden="false" customHeight="false" outlineLevel="0" collapsed="false">
      <c r="A87" s="2" t="s">
        <v>221</v>
      </c>
      <c r="B87" s="2" t="s">
        <v>197</v>
      </c>
      <c r="C87" s="0" t="s">
        <v>225</v>
      </c>
      <c r="D87" s="0" t="s">
        <v>16</v>
      </c>
      <c r="E87" s="0" t="s">
        <v>17</v>
      </c>
      <c r="F87" s="0" t="s">
        <v>18</v>
      </c>
      <c r="G87" s="0" t="s">
        <v>19</v>
      </c>
      <c r="H87" s="0" t="s">
        <v>226</v>
      </c>
      <c r="I87" s="0" t="n">
        <v>1</v>
      </c>
      <c r="J87" s="0" t="n">
        <v>1.12</v>
      </c>
      <c r="K87" s="0" t="s">
        <v>21</v>
      </c>
      <c r="L87" s="3" t="n">
        <f aca="false">IF(K87="Yes",(J87-1)*0.98,-1)</f>
        <v>0.1176</v>
      </c>
      <c r="M87" s="4" t="s">
        <v>22</v>
      </c>
    </row>
    <row r="88" customFormat="false" ht="12.8" hidden="false" customHeight="false" outlineLevel="0" collapsed="false">
      <c r="A88" s="2" t="s">
        <v>227</v>
      </c>
      <c r="B88" s="2" t="s">
        <v>96</v>
      </c>
      <c r="C88" s="0" t="s">
        <v>119</v>
      </c>
      <c r="D88" s="0" t="s">
        <v>16</v>
      </c>
      <c r="E88" s="0" t="s">
        <v>17</v>
      </c>
      <c r="F88" s="0" t="s">
        <v>18</v>
      </c>
      <c r="G88" s="0" t="s">
        <v>19</v>
      </c>
      <c r="H88" s="0" t="s">
        <v>228</v>
      </c>
      <c r="I88" s="0" t="n">
        <v>2</v>
      </c>
      <c r="J88" s="0" t="n">
        <v>1.32</v>
      </c>
      <c r="K88" s="0" t="s">
        <v>21</v>
      </c>
      <c r="L88" s="3" t="n">
        <f aca="false">IF(K88="Yes",(J88-1)*0.98,-1)</f>
        <v>0.3136</v>
      </c>
      <c r="M88" s="4" t="s">
        <v>22</v>
      </c>
    </row>
    <row r="89" customFormat="false" ht="12.8" hidden="false" customHeight="false" outlineLevel="0" collapsed="false">
      <c r="A89" s="9" t="s">
        <v>229</v>
      </c>
      <c r="B89" s="9" t="s">
        <v>193</v>
      </c>
      <c r="C89" s="6" t="s">
        <v>230</v>
      </c>
      <c r="D89" s="6" t="s">
        <v>16</v>
      </c>
      <c r="E89" s="6" t="s">
        <v>17</v>
      </c>
      <c r="F89" s="6" t="s">
        <v>65</v>
      </c>
      <c r="G89" s="6" t="s">
        <v>21</v>
      </c>
      <c r="H89" s="6" t="s">
        <v>231</v>
      </c>
      <c r="I89" s="0" t="n">
        <v>0</v>
      </c>
      <c r="J89" s="6" t="n">
        <v>8.18</v>
      </c>
      <c r="K89" s="3" t="str">
        <f aca="false">IF(I89=1,"Yes","No")</f>
        <v>No</v>
      </c>
      <c r="L89" s="7" t="n">
        <f aca="false">IF(K89="Yes",(J89-1)*0.98,-1)</f>
        <v>-1</v>
      </c>
      <c r="M89" s="10" t="s">
        <v>53</v>
      </c>
    </row>
    <row r="90" customFormat="false" ht="12.8" hidden="false" customHeight="false" outlineLevel="0" collapsed="false">
      <c r="A90" s="2" t="s">
        <v>232</v>
      </c>
      <c r="B90" s="2" t="s">
        <v>186</v>
      </c>
      <c r="C90" s="0" t="s">
        <v>68</v>
      </c>
      <c r="D90" s="0" t="s">
        <v>16</v>
      </c>
      <c r="E90" s="0" t="s">
        <v>17</v>
      </c>
      <c r="F90" s="0" t="s">
        <v>18</v>
      </c>
      <c r="G90" s="0" t="s">
        <v>19</v>
      </c>
      <c r="H90" s="0" t="s">
        <v>171</v>
      </c>
      <c r="I90" s="0" t="n">
        <v>3</v>
      </c>
      <c r="J90" s="0" t="n">
        <v>1.14</v>
      </c>
      <c r="K90" s="0" t="s">
        <v>21</v>
      </c>
      <c r="L90" s="3" t="n">
        <f aca="false">IF(K90="Yes",(J90-1)*0.98,-1)</f>
        <v>0.1372</v>
      </c>
      <c r="M90" s="4" t="s">
        <v>22</v>
      </c>
    </row>
    <row r="91" customFormat="false" ht="12.8" hidden="false" customHeight="false" outlineLevel="0" collapsed="false">
      <c r="A91" s="2" t="s">
        <v>232</v>
      </c>
      <c r="B91" s="2" t="s">
        <v>181</v>
      </c>
      <c r="C91" s="0" t="s">
        <v>68</v>
      </c>
      <c r="D91" s="0" t="s">
        <v>29</v>
      </c>
      <c r="E91" s="0" t="s">
        <v>87</v>
      </c>
      <c r="F91" s="0" t="s">
        <v>152</v>
      </c>
      <c r="G91" s="0" t="s">
        <v>19</v>
      </c>
      <c r="H91" s="0" t="s">
        <v>233</v>
      </c>
      <c r="I91" s="0" t="n">
        <v>1</v>
      </c>
      <c r="J91" s="0" t="n">
        <v>1.09</v>
      </c>
      <c r="K91" s="0" t="s">
        <v>21</v>
      </c>
      <c r="L91" s="3" t="n">
        <f aca="false">IF(K91="Yes",(J91-1)*0.98,-1)</f>
        <v>0.0882000000000001</v>
      </c>
      <c r="M91" s="4" t="s">
        <v>22</v>
      </c>
    </row>
    <row r="92" customFormat="false" ht="12.8" hidden="false" customHeight="false" outlineLevel="0" collapsed="false">
      <c r="A92" s="2" t="s">
        <v>234</v>
      </c>
      <c r="B92" s="2" t="s">
        <v>23</v>
      </c>
      <c r="C92" s="0" t="s">
        <v>24</v>
      </c>
      <c r="D92" s="0" t="s">
        <v>16</v>
      </c>
      <c r="E92" s="0" t="s">
        <v>17</v>
      </c>
      <c r="F92" s="0" t="s">
        <v>18</v>
      </c>
      <c r="G92" s="0" t="s">
        <v>19</v>
      </c>
      <c r="H92" s="0" t="s">
        <v>235</v>
      </c>
      <c r="I92" s="0" t="n">
        <v>1</v>
      </c>
      <c r="J92" s="0" t="n">
        <v>1.1</v>
      </c>
      <c r="K92" s="0" t="s">
        <v>21</v>
      </c>
      <c r="L92" s="3" t="n">
        <f aca="false">IF(K92="Yes",(J92-1)*0.98,-1)</f>
        <v>0.0980000000000001</v>
      </c>
      <c r="M92" s="4" t="s">
        <v>22</v>
      </c>
    </row>
    <row r="93" customFormat="false" ht="12.8" hidden="false" customHeight="false" outlineLevel="0" collapsed="false">
      <c r="A93" s="2" t="s">
        <v>234</v>
      </c>
      <c r="B93" s="2" t="s">
        <v>23</v>
      </c>
      <c r="C93" s="0" t="s">
        <v>24</v>
      </c>
      <c r="D93" s="0" t="s">
        <v>16</v>
      </c>
      <c r="E93" s="0" t="s">
        <v>17</v>
      </c>
      <c r="F93" s="0" t="s">
        <v>18</v>
      </c>
      <c r="G93" s="0" t="s">
        <v>19</v>
      </c>
      <c r="H93" s="0" t="s">
        <v>236</v>
      </c>
      <c r="I93" s="0" t="n">
        <v>2</v>
      </c>
      <c r="J93" s="0" t="n">
        <v>1.54</v>
      </c>
      <c r="K93" s="0" t="s">
        <v>21</v>
      </c>
      <c r="L93" s="3" t="n">
        <f aca="false">IF(K93="Yes",(J93-1)*0.98,-1)</f>
        <v>0.5292</v>
      </c>
      <c r="M93" s="11" t="s">
        <v>62</v>
      </c>
    </row>
    <row r="94" customFormat="false" ht="12.8" hidden="false" customHeight="false" outlineLevel="0" collapsed="false">
      <c r="A94" s="2" t="s">
        <v>234</v>
      </c>
      <c r="B94" s="2" t="s">
        <v>237</v>
      </c>
      <c r="C94" s="0" t="s">
        <v>150</v>
      </c>
      <c r="D94" s="0" t="s">
        <v>29</v>
      </c>
      <c r="E94" s="0" t="s">
        <v>79</v>
      </c>
      <c r="F94" s="0" t="s">
        <v>80</v>
      </c>
      <c r="G94" s="0" t="s">
        <v>19</v>
      </c>
      <c r="H94" s="0" t="s">
        <v>238</v>
      </c>
      <c r="I94" s="0" t="n">
        <v>1</v>
      </c>
      <c r="J94" s="0" t="n">
        <v>1.49</v>
      </c>
      <c r="K94" s="0" t="str">
        <f aca="false">IF(I94=1,"Yes","No")</f>
        <v>Yes</v>
      </c>
      <c r="L94" s="0" t="n">
        <f aca="false">IF(K94="Yes",(J94-1)*0.98,-1)</f>
        <v>0.4802</v>
      </c>
      <c r="M94" s="5" t="s">
        <v>33</v>
      </c>
    </row>
    <row r="95" customFormat="false" ht="12.8" hidden="false" customHeight="false" outlineLevel="0" collapsed="false">
      <c r="A95" s="2" t="s">
        <v>234</v>
      </c>
      <c r="B95" s="2" t="s">
        <v>237</v>
      </c>
      <c r="C95" s="0" t="s">
        <v>150</v>
      </c>
      <c r="D95" s="0" t="s">
        <v>29</v>
      </c>
      <c r="E95" s="0" t="s">
        <v>79</v>
      </c>
      <c r="F95" s="0" t="s">
        <v>80</v>
      </c>
      <c r="G95" s="0" t="s">
        <v>19</v>
      </c>
      <c r="H95" s="0" t="s">
        <v>238</v>
      </c>
      <c r="I95" s="0" t="n">
        <v>1</v>
      </c>
      <c r="J95" s="0" t="n">
        <v>1.07</v>
      </c>
      <c r="K95" s="0" t="s">
        <v>21</v>
      </c>
      <c r="L95" s="3" t="n">
        <f aca="false">IF(K95="Yes",(J95-1)*0.98,-1)</f>
        <v>0.0686000000000001</v>
      </c>
      <c r="M95" s="4" t="s">
        <v>22</v>
      </c>
    </row>
    <row r="96" customFormat="false" ht="12.8" hidden="false" customHeight="false" outlineLevel="0" collapsed="false">
      <c r="A96" s="2" t="s">
        <v>234</v>
      </c>
      <c r="B96" s="2" t="s">
        <v>239</v>
      </c>
      <c r="C96" s="0" t="s">
        <v>74</v>
      </c>
      <c r="D96" s="0" t="s">
        <v>37</v>
      </c>
      <c r="E96" s="0" t="s">
        <v>30</v>
      </c>
      <c r="F96" s="0" t="s">
        <v>43</v>
      </c>
      <c r="G96" s="0" t="s">
        <v>19</v>
      </c>
      <c r="H96" s="0" t="s">
        <v>240</v>
      </c>
      <c r="I96" s="0" t="n">
        <v>2</v>
      </c>
      <c r="J96" s="0" t="n">
        <v>1.13</v>
      </c>
      <c r="K96" s="0" t="s">
        <v>21</v>
      </c>
      <c r="L96" s="3" t="n">
        <f aca="false">IF(K96="Yes",(J96-1)*0.98,-1)</f>
        <v>0.1274</v>
      </c>
      <c r="M96" s="4" t="s">
        <v>22</v>
      </c>
    </row>
    <row r="97" customFormat="false" ht="12.8" hidden="false" customHeight="false" outlineLevel="0" collapsed="false">
      <c r="A97" s="2" t="s">
        <v>241</v>
      </c>
      <c r="B97" s="2" t="s">
        <v>35</v>
      </c>
      <c r="C97" s="0" t="s">
        <v>242</v>
      </c>
      <c r="D97" s="0" t="s">
        <v>102</v>
      </c>
      <c r="E97" s="0" t="s">
        <v>87</v>
      </c>
      <c r="F97" s="0" t="s">
        <v>18</v>
      </c>
      <c r="G97" s="0" t="s">
        <v>19</v>
      </c>
      <c r="H97" s="0" t="s">
        <v>243</v>
      </c>
      <c r="I97" s="0" t="n">
        <v>1</v>
      </c>
      <c r="J97" s="0" t="n">
        <v>1.15</v>
      </c>
      <c r="K97" s="0" t="str">
        <f aca="false">IF(I97=1,"Yes","No")</f>
        <v>Yes</v>
      </c>
      <c r="L97" s="0" t="n">
        <f aca="false">IF(K97="Yes",(J97-1)*0.98,-1)</f>
        <v>0.147</v>
      </c>
      <c r="M97" s="5" t="s">
        <v>33</v>
      </c>
    </row>
    <row r="98" customFormat="false" ht="12.8" hidden="false" customHeight="false" outlineLevel="0" collapsed="false">
      <c r="A98" s="2" t="s">
        <v>241</v>
      </c>
      <c r="B98" s="2" t="s">
        <v>35</v>
      </c>
      <c r="C98" s="6" t="s">
        <v>242</v>
      </c>
      <c r="D98" s="6" t="s">
        <v>102</v>
      </c>
      <c r="E98" s="6" t="s">
        <v>87</v>
      </c>
      <c r="F98" s="6" t="s">
        <v>18</v>
      </c>
      <c r="G98" s="6" t="s">
        <v>19</v>
      </c>
      <c r="H98" s="6" t="s">
        <v>244</v>
      </c>
      <c r="I98" s="6" t="n">
        <v>3</v>
      </c>
      <c r="J98" s="6" t="n">
        <v>161.26</v>
      </c>
      <c r="K98" s="3" t="str">
        <f aca="false">IF(I98=1, "No","Yes")</f>
        <v>Yes</v>
      </c>
      <c r="L98" s="7" t="n">
        <f aca="false">IF(I98=1,-J98,0.98)</f>
        <v>0.98</v>
      </c>
      <c r="M98" s="8" t="s">
        <v>51</v>
      </c>
    </row>
    <row r="99" customFormat="false" ht="12.8" hidden="false" customHeight="false" outlineLevel="0" collapsed="false">
      <c r="A99" s="2" t="s">
        <v>241</v>
      </c>
      <c r="B99" s="2" t="s">
        <v>245</v>
      </c>
      <c r="C99" s="0" t="s">
        <v>78</v>
      </c>
      <c r="D99" s="0" t="s">
        <v>29</v>
      </c>
      <c r="E99" s="0" t="s">
        <v>79</v>
      </c>
      <c r="F99" s="0" t="s">
        <v>43</v>
      </c>
      <c r="G99" s="0" t="s">
        <v>19</v>
      </c>
      <c r="H99" s="0" t="s">
        <v>246</v>
      </c>
      <c r="I99" s="0" t="n">
        <v>3</v>
      </c>
      <c r="J99" s="0" t="n">
        <v>1.43</v>
      </c>
      <c r="K99" s="0" t="s">
        <v>21</v>
      </c>
      <c r="L99" s="3" t="n">
        <f aca="false">IF(K99="Yes",(J99-1)*0.98,-1)</f>
        <v>0.4214</v>
      </c>
      <c r="M99" s="4" t="s">
        <v>22</v>
      </c>
    </row>
    <row r="100" customFormat="false" ht="12.8" hidden="false" customHeight="false" outlineLevel="0" collapsed="false">
      <c r="A100" s="2" t="s">
        <v>247</v>
      </c>
      <c r="B100" s="2" t="s">
        <v>96</v>
      </c>
      <c r="C100" s="0" t="s">
        <v>248</v>
      </c>
      <c r="D100" s="0" t="s">
        <v>42</v>
      </c>
      <c r="E100" s="0" t="s">
        <v>17</v>
      </c>
      <c r="F100" s="0" t="s">
        <v>43</v>
      </c>
      <c r="G100" s="0" t="s">
        <v>19</v>
      </c>
      <c r="H100" s="0" t="s">
        <v>249</v>
      </c>
      <c r="I100" s="0" t="n">
        <v>1</v>
      </c>
      <c r="J100" s="0" t="n">
        <v>1.17</v>
      </c>
      <c r="K100" s="0" t="str">
        <f aca="false">IF(I100=1,"Yes","No")</f>
        <v>Yes</v>
      </c>
      <c r="L100" s="0" t="n">
        <f aca="false">IF(K100="Yes",(J100-1)*0.98,-1)</f>
        <v>0.1666</v>
      </c>
      <c r="M100" s="5" t="s">
        <v>33</v>
      </c>
    </row>
    <row r="101" customFormat="false" ht="12.8" hidden="false" customHeight="false" outlineLevel="0" collapsed="false">
      <c r="A101" s="2" t="s">
        <v>250</v>
      </c>
      <c r="B101" s="2" t="s">
        <v>96</v>
      </c>
      <c r="C101" s="0" t="s">
        <v>225</v>
      </c>
      <c r="D101" s="0" t="s">
        <v>16</v>
      </c>
      <c r="E101" s="0" t="s">
        <v>17</v>
      </c>
      <c r="F101" s="0" t="s">
        <v>18</v>
      </c>
      <c r="G101" s="0" t="s">
        <v>19</v>
      </c>
      <c r="H101" s="0" t="s">
        <v>251</v>
      </c>
      <c r="I101" s="0" t="n">
        <v>2</v>
      </c>
      <c r="J101" s="0" t="n">
        <v>1.08</v>
      </c>
      <c r="K101" s="0" t="s">
        <v>21</v>
      </c>
      <c r="L101" s="3" t="n">
        <f aca="false">IF(K101="Yes",(J101-1)*0.98,-1)</f>
        <v>0.0784000000000001</v>
      </c>
      <c r="M101" s="4" t="s">
        <v>22</v>
      </c>
    </row>
    <row r="102" customFormat="false" ht="12.8" hidden="false" customHeight="false" outlineLevel="0" collapsed="false">
      <c r="A102" s="2" t="s">
        <v>250</v>
      </c>
      <c r="B102" s="2" t="s">
        <v>252</v>
      </c>
      <c r="C102" s="0" t="s">
        <v>225</v>
      </c>
      <c r="D102" s="0" t="s">
        <v>16</v>
      </c>
      <c r="E102" s="0" t="s">
        <v>17</v>
      </c>
      <c r="F102" s="0" t="s">
        <v>18</v>
      </c>
      <c r="G102" s="0" t="s">
        <v>19</v>
      </c>
      <c r="H102" s="0" t="s">
        <v>253</v>
      </c>
      <c r="I102" s="0" t="n">
        <v>1</v>
      </c>
      <c r="J102" s="0" t="n">
        <v>1.14</v>
      </c>
      <c r="K102" s="0" t="s">
        <v>21</v>
      </c>
      <c r="L102" s="3" t="n">
        <f aca="false">IF(K102="Yes",(J102-1)*0.98,-1)</f>
        <v>0.1372</v>
      </c>
      <c r="M102" s="4" t="s">
        <v>22</v>
      </c>
    </row>
    <row r="103" customFormat="false" ht="12.8" hidden="false" customHeight="false" outlineLevel="0" collapsed="false">
      <c r="A103" s="2" t="s">
        <v>250</v>
      </c>
      <c r="B103" s="2" t="s">
        <v>252</v>
      </c>
      <c r="C103" s="0" t="s">
        <v>225</v>
      </c>
      <c r="D103" s="0" t="s">
        <v>16</v>
      </c>
      <c r="E103" s="0" t="s">
        <v>17</v>
      </c>
      <c r="F103" s="0" t="s">
        <v>18</v>
      </c>
      <c r="G103" s="0" t="s">
        <v>19</v>
      </c>
      <c r="H103" s="0" t="s">
        <v>254</v>
      </c>
      <c r="I103" s="0" t="n">
        <v>4</v>
      </c>
      <c r="J103" s="0" t="n">
        <v>1.21</v>
      </c>
      <c r="K103" s="0" t="s">
        <v>19</v>
      </c>
      <c r="L103" s="3" t="n">
        <f aca="false">IF(K103="Yes",(J103-1)*0.98,-1)</f>
        <v>-1</v>
      </c>
      <c r="M103" s="11" t="s">
        <v>62</v>
      </c>
    </row>
    <row r="104" customFormat="false" ht="12.8" hidden="false" customHeight="false" outlineLevel="0" collapsed="false">
      <c r="A104" s="2" t="s">
        <v>250</v>
      </c>
      <c r="B104" s="2" t="s">
        <v>255</v>
      </c>
      <c r="C104" s="0" t="s">
        <v>256</v>
      </c>
      <c r="D104" s="0" t="s">
        <v>29</v>
      </c>
      <c r="E104" s="0" t="s">
        <v>79</v>
      </c>
      <c r="F104" s="0" t="s">
        <v>80</v>
      </c>
      <c r="G104" s="0" t="s">
        <v>19</v>
      </c>
      <c r="H104" s="0" t="s">
        <v>257</v>
      </c>
      <c r="I104" s="0" t="n">
        <v>1</v>
      </c>
      <c r="J104" s="0" t="n">
        <v>3.46</v>
      </c>
      <c r="K104" s="0" t="str">
        <f aca="false">IF(I104=1,"Yes","No")</f>
        <v>Yes</v>
      </c>
      <c r="L104" s="0" t="n">
        <f aca="false">IF(K104="Yes",(J104-1)*0.98,-1)</f>
        <v>2.4108</v>
      </c>
      <c r="M104" s="5" t="s">
        <v>33</v>
      </c>
    </row>
    <row r="105" customFormat="false" ht="12.8" hidden="false" customHeight="false" outlineLevel="0" collapsed="false">
      <c r="A105" s="2" t="s">
        <v>258</v>
      </c>
      <c r="B105" s="2" t="s">
        <v>130</v>
      </c>
      <c r="C105" s="0" t="s">
        <v>259</v>
      </c>
      <c r="D105" s="0" t="s">
        <v>16</v>
      </c>
      <c r="E105" s="0" t="s">
        <v>17</v>
      </c>
      <c r="F105" s="0" t="s">
        <v>18</v>
      </c>
      <c r="G105" s="0" t="s">
        <v>19</v>
      </c>
      <c r="H105" s="0" t="s">
        <v>260</v>
      </c>
      <c r="I105" s="0" t="n">
        <v>1</v>
      </c>
      <c r="J105" s="0" t="n">
        <v>1.3</v>
      </c>
      <c r="K105" s="0" t="s">
        <v>21</v>
      </c>
      <c r="L105" s="3" t="n">
        <f aca="false">IF(K105="Yes",(J105-1)*0.98,-1)</f>
        <v>0.294</v>
      </c>
      <c r="M105" s="4" t="s">
        <v>22</v>
      </c>
    </row>
    <row r="106" customFormat="false" ht="12.8" hidden="false" customHeight="false" outlineLevel="0" collapsed="false">
      <c r="A106" s="2" t="s">
        <v>261</v>
      </c>
      <c r="B106" s="2" t="s">
        <v>149</v>
      </c>
      <c r="C106" s="6" t="s">
        <v>56</v>
      </c>
      <c r="D106" s="6" t="s">
        <v>48</v>
      </c>
      <c r="E106" s="6" t="s">
        <v>87</v>
      </c>
      <c r="F106" s="6" t="s">
        <v>65</v>
      </c>
      <c r="G106" s="6" t="s">
        <v>21</v>
      </c>
      <c r="H106" s="6" t="s">
        <v>262</v>
      </c>
      <c r="I106" s="6" t="n">
        <v>2</v>
      </c>
      <c r="J106" s="6" t="n">
        <v>12.39</v>
      </c>
      <c r="K106" s="3" t="str">
        <f aca="false">IF(I106=1, "No","Yes")</f>
        <v>Yes</v>
      </c>
      <c r="L106" s="7" t="n">
        <f aca="false">IF(I106=1,-J106,0.98)</f>
        <v>0.98</v>
      </c>
      <c r="M106" s="8" t="s">
        <v>51</v>
      </c>
    </row>
    <row r="107" customFormat="false" ht="12.8" hidden="false" customHeight="false" outlineLevel="0" collapsed="false">
      <c r="A107" s="2" t="s">
        <v>263</v>
      </c>
      <c r="B107" s="2" t="s">
        <v>96</v>
      </c>
      <c r="C107" s="0" t="s">
        <v>264</v>
      </c>
      <c r="D107" s="0" t="s">
        <v>16</v>
      </c>
      <c r="E107" s="0" t="s">
        <v>17</v>
      </c>
      <c r="F107" s="0" t="s">
        <v>18</v>
      </c>
      <c r="G107" s="0" t="s">
        <v>19</v>
      </c>
      <c r="H107" s="0" t="s">
        <v>265</v>
      </c>
      <c r="I107" s="0" t="n">
        <v>3</v>
      </c>
      <c r="J107" s="0" t="n">
        <v>1.85</v>
      </c>
      <c r="K107" s="0" t="s">
        <v>19</v>
      </c>
      <c r="L107" s="3" t="n">
        <f aca="false">IF(K107="Yes",(J107-1)*0.98,-1)</f>
        <v>-1</v>
      </c>
      <c r="M107" s="4" t="s">
        <v>22</v>
      </c>
    </row>
    <row r="108" customFormat="false" ht="12.8" hidden="false" customHeight="false" outlineLevel="0" collapsed="false">
      <c r="A108" s="2" t="s">
        <v>266</v>
      </c>
      <c r="B108" s="2" t="s">
        <v>267</v>
      </c>
      <c r="C108" s="0" t="s">
        <v>91</v>
      </c>
      <c r="D108" s="0" t="s">
        <v>42</v>
      </c>
      <c r="E108" s="0" t="s">
        <v>30</v>
      </c>
      <c r="F108" s="0" t="s">
        <v>43</v>
      </c>
      <c r="G108" s="0" t="s">
        <v>19</v>
      </c>
      <c r="H108" s="0" t="s">
        <v>268</v>
      </c>
      <c r="I108" s="0" t="n">
        <v>2</v>
      </c>
      <c r="J108" s="0" t="n">
        <v>1.79</v>
      </c>
      <c r="K108" s="0" t="s">
        <v>21</v>
      </c>
      <c r="L108" s="3" t="n">
        <f aca="false">IF(K108="Yes",(J108-1)*0.98,-1)</f>
        <v>0.7742</v>
      </c>
      <c r="M108" s="11" t="s">
        <v>62</v>
      </c>
    </row>
    <row r="109" customFormat="false" ht="12.8" hidden="false" customHeight="false" outlineLevel="0" collapsed="false">
      <c r="A109" s="9" t="s">
        <v>266</v>
      </c>
      <c r="B109" s="9" t="s">
        <v>267</v>
      </c>
      <c r="C109" s="6" t="s">
        <v>91</v>
      </c>
      <c r="D109" s="6" t="s">
        <v>42</v>
      </c>
      <c r="E109" s="6" t="s">
        <v>30</v>
      </c>
      <c r="F109" s="6" t="s">
        <v>43</v>
      </c>
      <c r="G109" s="6" t="s">
        <v>19</v>
      </c>
      <c r="H109" s="6" t="s">
        <v>269</v>
      </c>
      <c r="I109" s="6" t="n">
        <v>3</v>
      </c>
      <c r="J109" s="6" t="n">
        <v>8.09</v>
      </c>
      <c r="K109" s="3" t="s">
        <v>19</v>
      </c>
      <c r="L109" s="6" t="n">
        <f aca="false">IF(K109="Yes",(J109-1)*0.98,-1)</f>
        <v>-1</v>
      </c>
      <c r="M109" s="13" t="s">
        <v>184</v>
      </c>
    </row>
    <row r="110" customFormat="false" ht="12.8" hidden="false" customHeight="false" outlineLevel="0" collapsed="false">
      <c r="A110" s="2" t="s">
        <v>270</v>
      </c>
      <c r="B110" s="2" t="s">
        <v>205</v>
      </c>
      <c r="C110" s="0" t="s">
        <v>271</v>
      </c>
      <c r="D110" s="0" t="s">
        <v>29</v>
      </c>
      <c r="E110" s="0" t="s">
        <v>87</v>
      </c>
      <c r="F110" s="0" t="s">
        <v>152</v>
      </c>
      <c r="G110" s="0" t="s">
        <v>19</v>
      </c>
      <c r="H110" s="0" t="s">
        <v>272</v>
      </c>
      <c r="I110" s="0" t="n">
        <v>2</v>
      </c>
      <c r="J110" s="0" t="n">
        <v>1.7</v>
      </c>
      <c r="K110" s="0" t="s">
        <v>21</v>
      </c>
      <c r="L110" s="3" t="n">
        <f aca="false">IF(K110="Yes",(J110-1)*0.98,-1)</f>
        <v>0.686</v>
      </c>
      <c r="M110" s="4" t="s">
        <v>22</v>
      </c>
    </row>
    <row r="111" customFormat="false" ht="12.8" hidden="false" customHeight="false" outlineLevel="0" collapsed="false">
      <c r="A111" s="2" t="s">
        <v>270</v>
      </c>
      <c r="B111" s="2" t="s">
        <v>273</v>
      </c>
      <c r="C111" s="0" t="s">
        <v>125</v>
      </c>
      <c r="D111" s="0" t="s">
        <v>42</v>
      </c>
      <c r="E111" s="0" t="s">
        <v>30</v>
      </c>
      <c r="F111" s="0" t="s">
        <v>43</v>
      </c>
      <c r="G111" s="0" t="s">
        <v>19</v>
      </c>
      <c r="H111" s="0" t="s">
        <v>274</v>
      </c>
      <c r="I111" s="0" t="n">
        <v>2</v>
      </c>
      <c r="J111" s="0" t="n">
        <v>3.89</v>
      </c>
      <c r="K111" s="0" t="s">
        <v>21</v>
      </c>
      <c r="L111" s="3" t="n">
        <f aca="false">IF(K111="Yes",(J111-1)*0.98,-1)</f>
        <v>2.8322</v>
      </c>
      <c r="M111" s="11" t="s">
        <v>62</v>
      </c>
    </row>
    <row r="112" customFormat="false" ht="12.8" hidden="false" customHeight="false" outlineLevel="0" collapsed="false">
      <c r="A112" s="2" t="s">
        <v>275</v>
      </c>
      <c r="B112" s="2" t="s">
        <v>276</v>
      </c>
      <c r="C112" s="0" t="s">
        <v>78</v>
      </c>
      <c r="D112" s="0" t="s">
        <v>16</v>
      </c>
      <c r="E112" s="0" t="s">
        <v>17</v>
      </c>
      <c r="F112" s="0" t="s">
        <v>18</v>
      </c>
      <c r="G112" s="0" t="s">
        <v>19</v>
      </c>
      <c r="H112" s="0" t="s">
        <v>277</v>
      </c>
      <c r="I112" s="0" t="n">
        <v>1</v>
      </c>
      <c r="J112" s="0" t="n">
        <v>1.08</v>
      </c>
      <c r="K112" s="0" t="s">
        <v>21</v>
      </c>
      <c r="L112" s="3" t="n">
        <f aca="false">IF(K112="Yes",(J112-1)*0.98,-1)</f>
        <v>0.0784000000000001</v>
      </c>
      <c r="M112" s="4" t="s">
        <v>22</v>
      </c>
    </row>
    <row r="113" customFormat="false" ht="12.8" hidden="false" customHeight="false" outlineLevel="0" collapsed="false">
      <c r="A113" s="2" t="s">
        <v>275</v>
      </c>
      <c r="B113" s="2" t="s">
        <v>130</v>
      </c>
      <c r="C113" s="0" t="s">
        <v>278</v>
      </c>
      <c r="D113" s="0" t="s">
        <v>37</v>
      </c>
      <c r="E113" s="0" t="s">
        <v>147</v>
      </c>
      <c r="G113" s="0" t="s">
        <v>19</v>
      </c>
      <c r="H113" s="0" t="s">
        <v>279</v>
      </c>
      <c r="I113" s="0" t="n">
        <v>1</v>
      </c>
      <c r="J113" s="0" t="n">
        <v>1.48</v>
      </c>
      <c r="K113" s="0" t="str">
        <f aca="false">IF(I113=1,"Yes","No")</f>
        <v>Yes</v>
      </c>
      <c r="L113" s="0" t="n">
        <f aca="false">IF(K113="Yes",(J113-1)*0.98,-1)</f>
        <v>0.4704</v>
      </c>
      <c r="M113" s="5" t="s">
        <v>33</v>
      </c>
    </row>
    <row r="114" customFormat="false" ht="12.8" hidden="false" customHeight="false" outlineLevel="0" collapsed="false">
      <c r="A114" s="2" t="s">
        <v>275</v>
      </c>
      <c r="B114" s="2" t="s">
        <v>280</v>
      </c>
      <c r="C114" s="0" t="s">
        <v>248</v>
      </c>
      <c r="D114" s="0" t="s">
        <v>29</v>
      </c>
      <c r="E114" s="0" t="s">
        <v>79</v>
      </c>
      <c r="F114" s="0" t="s">
        <v>80</v>
      </c>
      <c r="G114" s="0" t="s">
        <v>19</v>
      </c>
      <c r="H114" s="0" t="s">
        <v>281</v>
      </c>
      <c r="I114" s="0" t="n">
        <v>2</v>
      </c>
      <c r="J114" s="0" t="n">
        <v>4.1</v>
      </c>
      <c r="K114" s="0" t="str">
        <f aca="false">IF(I114=1,"Yes","No")</f>
        <v>No</v>
      </c>
      <c r="L114" s="0" t="n">
        <f aca="false">IF(K114="Yes",(J114-1)*0.98,-1)</f>
        <v>-1</v>
      </c>
      <c r="M114" s="5" t="s">
        <v>33</v>
      </c>
    </row>
    <row r="115" customFormat="false" ht="12.8" hidden="false" customHeight="false" outlineLevel="0" collapsed="false">
      <c r="A115" s="2" t="s">
        <v>275</v>
      </c>
      <c r="B115" s="2" t="s">
        <v>280</v>
      </c>
      <c r="C115" s="0" t="s">
        <v>248</v>
      </c>
      <c r="D115" s="0" t="s">
        <v>29</v>
      </c>
      <c r="E115" s="0" t="s">
        <v>79</v>
      </c>
      <c r="F115" s="0" t="s">
        <v>80</v>
      </c>
      <c r="G115" s="0" t="s">
        <v>19</v>
      </c>
      <c r="H115" s="0" t="s">
        <v>281</v>
      </c>
      <c r="I115" s="0" t="n">
        <v>2</v>
      </c>
      <c r="J115" s="0" t="n">
        <v>1.32</v>
      </c>
      <c r="K115" s="0" t="s">
        <v>21</v>
      </c>
      <c r="L115" s="3" t="n">
        <f aca="false">IF(K115="Yes",(J115-1)*0.98,-1)</f>
        <v>0.3136</v>
      </c>
      <c r="M115" s="4" t="s">
        <v>22</v>
      </c>
    </row>
    <row r="116" customFormat="false" ht="12.8" hidden="false" customHeight="false" outlineLevel="0" collapsed="false">
      <c r="A116" s="2" t="s">
        <v>282</v>
      </c>
      <c r="B116" s="2" t="s">
        <v>186</v>
      </c>
      <c r="C116" s="0" t="s">
        <v>150</v>
      </c>
      <c r="D116" s="0" t="s">
        <v>16</v>
      </c>
      <c r="E116" s="0" t="s">
        <v>17</v>
      </c>
      <c r="F116" s="0" t="s">
        <v>18</v>
      </c>
      <c r="G116" s="0" t="s">
        <v>19</v>
      </c>
      <c r="H116" s="0" t="s">
        <v>283</v>
      </c>
      <c r="I116" s="0" t="n">
        <v>3</v>
      </c>
      <c r="J116" s="0" t="n">
        <v>1.28</v>
      </c>
      <c r="K116" s="0" t="s">
        <v>19</v>
      </c>
      <c r="L116" s="3" t="n">
        <f aca="false">IF(K116="Yes",(J116-1)*0.98,-1)</f>
        <v>-1</v>
      </c>
      <c r="M116" s="4" t="s">
        <v>22</v>
      </c>
    </row>
    <row r="117" customFormat="false" ht="12.8" hidden="false" customHeight="false" outlineLevel="0" collapsed="false">
      <c r="A117" s="2" t="s">
        <v>282</v>
      </c>
      <c r="B117" s="2" t="s">
        <v>77</v>
      </c>
      <c r="C117" s="0" t="s">
        <v>284</v>
      </c>
      <c r="D117" s="0" t="s">
        <v>37</v>
      </c>
      <c r="E117" s="0" t="s">
        <v>17</v>
      </c>
      <c r="F117" s="0" t="s">
        <v>18</v>
      </c>
      <c r="G117" s="0" t="s">
        <v>19</v>
      </c>
      <c r="H117" s="0" t="s">
        <v>285</v>
      </c>
      <c r="I117" s="0" t="n">
        <v>2</v>
      </c>
      <c r="J117" s="0" t="n">
        <v>1.7</v>
      </c>
      <c r="K117" s="0" t="str">
        <f aca="false">IF(I117=1,"Yes","No")</f>
        <v>No</v>
      </c>
      <c r="L117" s="0" t="n">
        <f aca="false">IF(K117="Yes",(J117-1)*0.98,-1)</f>
        <v>-1</v>
      </c>
      <c r="M117" s="5" t="s">
        <v>33</v>
      </c>
    </row>
    <row r="118" customFormat="false" ht="12.8" hidden="false" customHeight="false" outlineLevel="0" collapsed="false">
      <c r="A118" s="2" t="s">
        <v>286</v>
      </c>
      <c r="B118" s="2" t="s">
        <v>83</v>
      </c>
      <c r="C118" s="0" t="s">
        <v>287</v>
      </c>
      <c r="D118" s="0" t="s">
        <v>16</v>
      </c>
      <c r="E118" s="0" t="s">
        <v>17</v>
      </c>
      <c r="F118" s="0" t="s">
        <v>18</v>
      </c>
      <c r="G118" s="0" t="s">
        <v>19</v>
      </c>
      <c r="H118" s="0" t="s">
        <v>288</v>
      </c>
      <c r="I118" s="0" t="n">
        <v>1</v>
      </c>
      <c r="J118" s="0" t="n">
        <v>1.06</v>
      </c>
      <c r="K118" s="0" t="s">
        <v>21</v>
      </c>
      <c r="L118" s="3" t="n">
        <f aca="false">IF(K118="Yes",(J118-1)*0.98,-1)</f>
        <v>0.0588000000000001</v>
      </c>
      <c r="M118" s="4" t="s">
        <v>22</v>
      </c>
    </row>
    <row r="119" customFormat="false" ht="12.8" hidden="false" customHeight="false" outlineLevel="0" collapsed="false">
      <c r="A119" s="2" t="s">
        <v>286</v>
      </c>
      <c r="B119" s="2" t="s">
        <v>289</v>
      </c>
      <c r="C119" s="0" t="s">
        <v>287</v>
      </c>
      <c r="D119" s="0" t="s">
        <v>29</v>
      </c>
      <c r="E119" s="0" t="s">
        <v>87</v>
      </c>
      <c r="F119" s="0" t="s">
        <v>152</v>
      </c>
      <c r="G119" s="0" t="s">
        <v>19</v>
      </c>
      <c r="H119" s="0" t="s">
        <v>290</v>
      </c>
      <c r="I119" s="0" t="n">
        <v>1</v>
      </c>
      <c r="J119" s="0" t="n">
        <v>1.18</v>
      </c>
      <c r="K119" s="0" t="s">
        <v>21</v>
      </c>
      <c r="L119" s="3" t="n">
        <f aca="false">IF(K119="Yes",(J119-1)*0.98,-1)</f>
        <v>0.1764</v>
      </c>
      <c r="M119" s="4" t="s">
        <v>22</v>
      </c>
    </row>
    <row r="120" customFormat="false" ht="12.8" hidden="false" customHeight="false" outlineLevel="0" collapsed="false">
      <c r="A120" s="2" t="s">
        <v>286</v>
      </c>
      <c r="B120" s="2" t="s">
        <v>289</v>
      </c>
      <c r="C120" s="0" t="s">
        <v>287</v>
      </c>
      <c r="D120" s="0" t="s">
        <v>29</v>
      </c>
      <c r="E120" s="0" t="s">
        <v>87</v>
      </c>
      <c r="F120" s="0" t="s">
        <v>152</v>
      </c>
      <c r="G120" s="0" t="s">
        <v>19</v>
      </c>
      <c r="H120" s="0" t="s">
        <v>291</v>
      </c>
      <c r="I120" s="0" t="n">
        <v>2</v>
      </c>
      <c r="J120" s="0" t="n">
        <v>1.72</v>
      </c>
      <c r="K120" s="0" t="s">
        <v>21</v>
      </c>
      <c r="L120" s="3" t="n">
        <f aca="false">IF(K120="Yes",(J120-1)*0.98,-1)</f>
        <v>0.7056</v>
      </c>
      <c r="M120" s="11" t="s">
        <v>62</v>
      </c>
    </row>
    <row r="121" customFormat="false" ht="12.8" hidden="false" customHeight="false" outlineLevel="0" collapsed="false">
      <c r="A121" s="2" t="s">
        <v>286</v>
      </c>
      <c r="B121" s="2" t="s">
        <v>289</v>
      </c>
      <c r="C121" s="6" t="s">
        <v>287</v>
      </c>
      <c r="D121" s="6" t="s">
        <v>29</v>
      </c>
      <c r="E121" s="6" t="s">
        <v>87</v>
      </c>
      <c r="F121" s="6" t="s">
        <v>152</v>
      </c>
      <c r="G121" s="6" t="s">
        <v>19</v>
      </c>
      <c r="H121" s="6" t="s">
        <v>292</v>
      </c>
      <c r="I121" s="6" t="n">
        <v>4</v>
      </c>
      <c r="J121" s="6" t="n">
        <v>4.32</v>
      </c>
      <c r="K121" s="3" t="str">
        <f aca="false">IF(I121=1, "No","Yes")</f>
        <v>Yes</v>
      </c>
      <c r="L121" s="7" t="n">
        <f aca="false">IF(I121=1,-J121,0.98)</f>
        <v>0.98</v>
      </c>
      <c r="M121" s="8" t="s">
        <v>51</v>
      </c>
    </row>
    <row r="122" customFormat="false" ht="12.8" hidden="false" customHeight="false" outlineLevel="0" collapsed="false">
      <c r="A122" s="9" t="s">
        <v>286</v>
      </c>
      <c r="B122" s="9" t="s">
        <v>289</v>
      </c>
      <c r="C122" s="6" t="s">
        <v>287</v>
      </c>
      <c r="D122" s="6" t="s">
        <v>29</v>
      </c>
      <c r="E122" s="6" t="s">
        <v>87</v>
      </c>
      <c r="F122" s="6" t="s">
        <v>152</v>
      </c>
      <c r="G122" s="6" t="s">
        <v>19</v>
      </c>
      <c r="H122" s="6" t="s">
        <v>292</v>
      </c>
      <c r="I122" s="6" t="n">
        <v>4</v>
      </c>
      <c r="J122" s="6" t="n">
        <v>1.59</v>
      </c>
      <c r="K122" s="3" t="s">
        <v>19</v>
      </c>
      <c r="L122" s="6" t="n">
        <f aca="false">IF(K122="Yes",(J122-1)*0.98,-1)</f>
        <v>-1</v>
      </c>
      <c r="M122" s="13" t="s">
        <v>184</v>
      </c>
    </row>
    <row r="123" customFormat="false" ht="12.8" hidden="false" customHeight="false" outlineLevel="0" collapsed="false">
      <c r="A123" s="9" t="s">
        <v>286</v>
      </c>
      <c r="B123" s="9" t="s">
        <v>289</v>
      </c>
      <c r="C123" s="6" t="s">
        <v>287</v>
      </c>
      <c r="D123" s="6" t="s">
        <v>29</v>
      </c>
      <c r="E123" s="6" t="s">
        <v>87</v>
      </c>
      <c r="F123" s="6" t="s">
        <v>152</v>
      </c>
      <c r="G123" s="6" t="s">
        <v>19</v>
      </c>
      <c r="H123" s="6" t="s">
        <v>291</v>
      </c>
      <c r="I123" s="0" t="n">
        <v>2</v>
      </c>
      <c r="J123" s="6" t="n">
        <v>5.8</v>
      </c>
      <c r="K123" s="3" t="str">
        <f aca="false">IF(I123=1,"Yes","No")</f>
        <v>No</v>
      </c>
      <c r="L123" s="7" t="n">
        <f aca="false">IF(K123="Yes",(J123-1)*0.98,-1)</f>
        <v>-1</v>
      </c>
      <c r="M123" s="10" t="s">
        <v>53</v>
      </c>
    </row>
    <row r="124" customFormat="false" ht="12.8" hidden="false" customHeight="false" outlineLevel="0" collapsed="false">
      <c r="A124" s="2" t="s">
        <v>286</v>
      </c>
      <c r="B124" s="2" t="s">
        <v>293</v>
      </c>
      <c r="C124" s="0" t="s">
        <v>294</v>
      </c>
      <c r="D124" s="0" t="s">
        <v>42</v>
      </c>
      <c r="E124" s="0" t="s">
        <v>17</v>
      </c>
      <c r="F124" s="0" t="s">
        <v>43</v>
      </c>
      <c r="G124" s="0" t="s">
        <v>19</v>
      </c>
      <c r="H124" s="0" t="s">
        <v>44</v>
      </c>
      <c r="I124" s="0" t="s">
        <v>133</v>
      </c>
      <c r="J124" s="0" t="n">
        <v>4.05</v>
      </c>
      <c r="K124" s="0" t="str">
        <f aca="false">IF(I124=1,"Yes","No")</f>
        <v>No</v>
      </c>
      <c r="L124" s="0" t="n">
        <f aca="false">IF(K124="Yes",(J124-1)*0.98,-1)</f>
        <v>-1</v>
      </c>
      <c r="M124" s="5" t="s">
        <v>33</v>
      </c>
    </row>
    <row r="125" customFormat="false" ht="12.8" hidden="false" customHeight="false" outlineLevel="0" collapsed="false">
      <c r="A125" s="2" t="s">
        <v>295</v>
      </c>
      <c r="B125" s="2" t="s">
        <v>296</v>
      </c>
      <c r="C125" s="0" t="s">
        <v>297</v>
      </c>
      <c r="D125" s="0" t="s">
        <v>48</v>
      </c>
      <c r="E125" s="0" t="s">
        <v>87</v>
      </c>
      <c r="F125" s="0" t="s">
        <v>298</v>
      </c>
      <c r="G125" s="0" t="s">
        <v>19</v>
      </c>
      <c r="H125" s="0" t="s">
        <v>299</v>
      </c>
      <c r="I125" s="0" t="n">
        <v>1</v>
      </c>
      <c r="J125" s="0" t="n">
        <v>1.27</v>
      </c>
      <c r="K125" s="0" t="str">
        <f aca="false">IF(I125=1,"Yes","No")</f>
        <v>Yes</v>
      </c>
      <c r="L125" s="0" t="n">
        <f aca="false">IF(K125="Yes",(J125-1)*0.98,-1)</f>
        <v>0.2646</v>
      </c>
      <c r="M125" s="5" t="s">
        <v>33</v>
      </c>
    </row>
    <row r="126" customFormat="false" ht="12.8" hidden="false" customHeight="false" outlineLevel="0" collapsed="false">
      <c r="A126" s="2" t="s">
        <v>300</v>
      </c>
      <c r="B126" s="2" t="s">
        <v>96</v>
      </c>
      <c r="C126" s="0" t="s">
        <v>259</v>
      </c>
      <c r="D126" s="0" t="s">
        <v>16</v>
      </c>
      <c r="E126" s="0" t="s">
        <v>17</v>
      </c>
      <c r="F126" s="0" t="s">
        <v>18</v>
      </c>
      <c r="G126" s="0" t="s">
        <v>19</v>
      </c>
      <c r="H126" s="0" t="s">
        <v>189</v>
      </c>
      <c r="I126" s="0" t="n">
        <v>1</v>
      </c>
      <c r="J126" s="0" t="n">
        <v>1.04</v>
      </c>
      <c r="K126" s="0" t="s">
        <v>21</v>
      </c>
      <c r="L126" s="3" t="n">
        <f aca="false">IF(K126="Yes",(J126-1)*0.98,-1)</f>
        <v>0.0392</v>
      </c>
      <c r="M126" s="4" t="s">
        <v>22</v>
      </c>
    </row>
    <row r="127" customFormat="false" ht="12.8" hidden="false" customHeight="false" outlineLevel="0" collapsed="false">
      <c r="A127" s="2" t="s">
        <v>300</v>
      </c>
      <c r="B127" s="2" t="s">
        <v>71</v>
      </c>
      <c r="C127" s="0" t="s">
        <v>218</v>
      </c>
      <c r="D127" s="0" t="s">
        <v>16</v>
      </c>
      <c r="E127" s="0" t="s">
        <v>17</v>
      </c>
      <c r="F127" s="0" t="s">
        <v>18</v>
      </c>
      <c r="G127" s="0" t="s">
        <v>19</v>
      </c>
      <c r="H127" s="0" t="s">
        <v>288</v>
      </c>
      <c r="I127" s="0" t="n">
        <v>1</v>
      </c>
      <c r="J127" s="0" t="n">
        <v>1.14</v>
      </c>
      <c r="K127" s="0" t="s">
        <v>21</v>
      </c>
      <c r="L127" s="3" t="n">
        <f aca="false">IF(K127="Yes",(J127-1)*0.98,-1)</f>
        <v>0.1372</v>
      </c>
      <c r="M127" s="4" t="s">
        <v>22</v>
      </c>
    </row>
    <row r="128" customFormat="false" ht="12.8" hidden="false" customHeight="false" outlineLevel="0" collapsed="false">
      <c r="A128" s="2" t="s">
        <v>301</v>
      </c>
      <c r="B128" s="2" t="s">
        <v>73</v>
      </c>
      <c r="C128" s="0" t="s">
        <v>74</v>
      </c>
      <c r="D128" s="0" t="s">
        <v>37</v>
      </c>
      <c r="E128" s="0" t="s">
        <v>30</v>
      </c>
      <c r="G128" s="0" t="s">
        <v>19</v>
      </c>
      <c r="H128" s="0" t="s">
        <v>302</v>
      </c>
      <c r="I128" s="0" t="n">
        <v>1</v>
      </c>
      <c r="J128" s="0" t="n">
        <v>1.11</v>
      </c>
      <c r="K128" s="0" t="s">
        <v>21</v>
      </c>
      <c r="L128" s="3" t="n">
        <f aca="false">IF(K128="Yes",(J128-1)*0.98,-1)</f>
        <v>0.1078</v>
      </c>
      <c r="M128" s="11" t="s">
        <v>62</v>
      </c>
    </row>
    <row r="129" customFormat="false" ht="12.8" hidden="false" customHeight="false" outlineLevel="0" collapsed="false">
      <c r="A129" s="2" t="s">
        <v>303</v>
      </c>
      <c r="B129" s="2" t="s">
        <v>101</v>
      </c>
      <c r="C129" s="0" t="s">
        <v>59</v>
      </c>
      <c r="D129" s="0" t="s">
        <v>29</v>
      </c>
      <c r="E129" s="0" t="s">
        <v>30</v>
      </c>
      <c r="F129" s="0" t="s">
        <v>304</v>
      </c>
      <c r="G129" s="0" t="s">
        <v>19</v>
      </c>
      <c r="H129" s="0" t="s">
        <v>305</v>
      </c>
      <c r="I129" s="0" t="n">
        <v>4</v>
      </c>
      <c r="J129" s="0" t="n">
        <v>1.27</v>
      </c>
      <c r="K129" s="0" t="s">
        <v>19</v>
      </c>
      <c r="L129" s="3" t="n">
        <f aca="false">IF(K129="Yes",(J129-1)*0.98,-1)</f>
        <v>-1</v>
      </c>
      <c r="M129" s="4" t="s">
        <v>22</v>
      </c>
    </row>
    <row r="130" customFormat="false" ht="12.8" hidden="false" customHeight="false" outlineLevel="0" collapsed="false">
      <c r="A130" s="2" t="s">
        <v>303</v>
      </c>
      <c r="B130" s="2" t="s">
        <v>306</v>
      </c>
      <c r="C130" s="0" t="s">
        <v>86</v>
      </c>
      <c r="D130" s="0" t="s">
        <v>16</v>
      </c>
      <c r="E130" s="0" t="s">
        <v>87</v>
      </c>
      <c r="F130" s="0" t="s">
        <v>18</v>
      </c>
      <c r="G130" s="0" t="s">
        <v>21</v>
      </c>
      <c r="H130" s="0" t="s">
        <v>307</v>
      </c>
      <c r="I130" s="0" t="n">
        <v>1</v>
      </c>
      <c r="J130" s="0" t="n">
        <v>2.36</v>
      </c>
      <c r="K130" s="0" t="s">
        <v>21</v>
      </c>
      <c r="L130" s="3" t="n">
        <f aca="false">IF(K130="Yes",(J130-1)*0.98,-1)</f>
        <v>1.3328</v>
      </c>
      <c r="M130" s="4" t="s">
        <v>22</v>
      </c>
    </row>
    <row r="131" customFormat="false" ht="12.8" hidden="false" customHeight="false" outlineLevel="0" collapsed="false">
      <c r="A131" s="2" t="s">
        <v>308</v>
      </c>
      <c r="B131" s="2" t="s">
        <v>113</v>
      </c>
      <c r="C131" s="0" t="s">
        <v>230</v>
      </c>
      <c r="D131" s="0" t="s">
        <v>16</v>
      </c>
      <c r="E131" s="0" t="s">
        <v>17</v>
      </c>
      <c r="F131" s="0" t="s">
        <v>18</v>
      </c>
      <c r="G131" s="0" t="s">
        <v>19</v>
      </c>
      <c r="H131" s="0" t="s">
        <v>309</v>
      </c>
      <c r="I131" s="0" t="n">
        <v>1</v>
      </c>
      <c r="J131" s="0" t="n">
        <v>1.16</v>
      </c>
      <c r="K131" s="0" t="s">
        <v>21</v>
      </c>
      <c r="L131" s="3" t="n">
        <f aca="false">IF(K131="Yes",(J131-1)*0.98,-1)</f>
        <v>0.1568</v>
      </c>
      <c r="M131" s="4" t="s">
        <v>22</v>
      </c>
    </row>
    <row r="132" customFormat="false" ht="12.8" hidden="false" customHeight="false" outlineLevel="0" collapsed="false">
      <c r="A132" s="2" t="s">
        <v>308</v>
      </c>
      <c r="B132" s="2" t="s">
        <v>310</v>
      </c>
      <c r="C132" s="0" t="s">
        <v>311</v>
      </c>
      <c r="D132" s="0" t="s">
        <v>42</v>
      </c>
      <c r="E132" s="0" t="s">
        <v>17</v>
      </c>
      <c r="F132" s="0" t="s">
        <v>43</v>
      </c>
      <c r="G132" s="0" t="s">
        <v>19</v>
      </c>
      <c r="H132" s="0" t="s">
        <v>312</v>
      </c>
      <c r="I132" s="0" t="n">
        <v>0</v>
      </c>
      <c r="J132" s="0" t="n">
        <v>5.61</v>
      </c>
      <c r="K132" s="0" t="str">
        <f aca="false">IF(I132=1,"Yes","No")</f>
        <v>No</v>
      </c>
      <c r="L132" s="0" t="n">
        <f aca="false">IF(K132="Yes",(J132-1)*0.98,-1)</f>
        <v>-1</v>
      </c>
      <c r="M132" s="5" t="s">
        <v>33</v>
      </c>
    </row>
    <row r="133" customFormat="false" ht="12.8" hidden="false" customHeight="false" outlineLevel="0" collapsed="false">
      <c r="A133" s="2" t="s">
        <v>313</v>
      </c>
      <c r="B133" s="2" t="s">
        <v>14</v>
      </c>
      <c r="C133" s="0" t="s">
        <v>114</v>
      </c>
      <c r="D133" s="0" t="s">
        <v>16</v>
      </c>
      <c r="E133" s="0" t="s">
        <v>17</v>
      </c>
      <c r="F133" s="0" t="s">
        <v>18</v>
      </c>
      <c r="G133" s="0" t="s">
        <v>19</v>
      </c>
      <c r="H133" s="0" t="s">
        <v>314</v>
      </c>
      <c r="I133" s="0" t="n">
        <v>1</v>
      </c>
      <c r="J133" s="0" t="n">
        <v>1.02</v>
      </c>
      <c r="K133" s="0" t="s">
        <v>21</v>
      </c>
      <c r="L133" s="3" t="n">
        <f aca="false">IF(K133="Yes",(J133-1)*0.98,-1)</f>
        <v>0.0196</v>
      </c>
      <c r="M133" s="4" t="s">
        <v>22</v>
      </c>
    </row>
    <row r="134" customFormat="false" ht="12.8" hidden="false" customHeight="false" outlineLevel="0" collapsed="false">
      <c r="A134" s="2" t="s">
        <v>315</v>
      </c>
      <c r="B134" s="2" t="s">
        <v>96</v>
      </c>
      <c r="C134" s="0" t="s">
        <v>56</v>
      </c>
      <c r="D134" s="0" t="s">
        <v>16</v>
      </c>
      <c r="E134" s="0" t="s">
        <v>17</v>
      </c>
      <c r="F134" s="0" t="s">
        <v>316</v>
      </c>
      <c r="G134" s="0" t="s">
        <v>21</v>
      </c>
      <c r="H134" s="0" t="s">
        <v>317</v>
      </c>
      <c r="I134" s="0" t="n">
        <v>2</v>
      </c>
      <c r="J134" s="0" t="n">
        <v>3.89</v>
      </c>
      <c r="K134" s="0" t="str">
        <f aca="false">IF(I134=1,"Yes","No")</f>
        <v>No</v>
      </c>
      <c r="L134" s="0" t="n">
        <f aca="false">IF(K134="Yes",(J134-1)*0.98,-1)</f>
        <v>-1</v>
      </c>
      <c r="M134" s="5" t="s">
        <v>33</v>
      </c>
    </row>
    <row r="135" customFormat="false" ht="12.8" hidden="false" customHeight="false" outlineLevel="0" collapsed="false">
      <c r="A135" s="2" t="s">
        <v>315</v>
      </c>
      <c r="B135" s="2" t="s">
        <v>96</v>
      </c>
      <c r="C135" s="0" t="s">
        <v>56</v>
      </c>
      <c r="D135" s="0" t="s">
        <v>16</v>
      </c>
      <c r="E135" s="0" t="s">
        <v>17</v>
      </c>
      <c r="F135" s="0" t="s">
        <v>316</v>
      </c>
      <c r="G135" s="0" t="s">
        <v>21</v>
      </c>
      <c r="H135" s="0" t="s">
        <v>317</v>
      </c>
      <c r="I135" s="0" t="n">
        <v>2</v>
      </c>
      <c r="J135" s="0" t="n">
        <v>1.31</v>
      </c>
      <c r="K135" s="0" t="s">
        <v>21</v>
      </c>
      <c r="L135" s="3" t="n">
        <f aca="false">IF(K135="Yes",(J135-1)*0.98,-1)</f>
        <v>0.3038</v>
      </c>
      <c r="M135" s="4" t="s">
        <v>22</v>
      </c>
    </row>
    <row r="136" customFormat="false" ht="12.8" hidden="false" customHeight="false" outlineLevel="0" collapsed="false">
      <c r="A136" s="2" t="s">
        <v>315</v>
      </c>
      <c r="B136" s="2" t="s">
        <v>96</v>
      </c>
      <c r="C136" s="0" t="s">
        <v>56</v>
      </c>
      <c r="D136" s="0" t="s">
        <v>16</v>
      </c>
      <c r="E136" s="0" t="s">
        <v>17</v>
      </c>
      <c r="F136" s="0" t="s">
        <v>316</v>
      </c>
      <c r="G136" s="0" t="s">
        <v>21</v>
      </c>
      <c r="H136" s="0" t="s">
        <v>318</v>
      </c>
      <c r="I136" s="0" t="n">
        <v>1</v>
      </c>
      <c r="J136" s="0" t="n">
        <v>1.53</v>
      </c>
      <c r="K136" s="0" t="s">
        <v>21</v>
      </c>
      <c r="L136" s="3" t="n">
        <f aca="false">IF(K136="Yes",(J136-1)*0.98,-1)</f>
        <v>0.5194</v>
      </c>
      <c r="M136" s="11" t="s">
        <v>62</v>
      </c>
    </row>
    <row r="137" customFormat="false" ht="12.8" hidden="false" customHeight="false" outlineLevel="0" collapsed="false">
      <c r="A137" s="9" t="s">
        <v>315</v>
      </c>
      <c r="B137" s="9" t="s">
        <v>96</v>
      </c>
      <c r="C137" s="6" t="s">
        <v>56</v>
      </c>
      <c r="D137" s="6" t="s">
        <v>16</v>
      </c>
      <c r="E137" s="6" t="s">
        <v>17</v>
      </c>
      <c r="F137" s="6" t="s">
        <v>316</v>
      </c>
      <c r="G137" s="6" t="s">
        <v>21</v>
      </c>
      <c r="H137" s="6" t="s">
        <v>318</v>
      </c>
      <c r="I137" s="0" t="n">
        <v>1</v>
      </c>
      <c r="J137" s="6" t="n">
        <v>5.9</v>
      </c>
      <c r="K137" s="3" t="str">
        <f aca="false">IF(I137=1,"Yes","No")</f>
        <v>Yes</v>
      </c>
      <c r="L137" s="7" t="n">
        <f aca="false">IF(K137="Yes",(J137-1)*0.98,-1)</f>
        <v>4.802</v>
      </c>
      <c r="M137" s="10" t="s">
        <v>53</v>
      </c>
    </row>
    <row r="138" customFormat="false" ht="12.8" hidden="false" customHeight="false" outlineLevel="0" collapsed="false">
      <c r="A138" s="2" t="s">
        <v>315</v>
      </c>
      <c r="B138" s="2" t="s">
        <v>14</v>
      </c>
      <c r="C138" s="6" t="s">
        <v>297</v>
      </c>
      <c r="D138" s="6" t="s">
        <v>16</v>
      </c>
      <c r="E138" s="6" t="s">
        <v>17</v>
      </c>
      <c r="F138" s="6" t="s">
        <v>304</v>
      </c>
      <c r="G138" s="6" t="s">
        <v>19</v>
      </c>
      <c r="H138" s="6" t="s">
        <v>319</v>
      </c>
      <c r="I138" s="6" t="n">
        <v>3</v>
      </c>
      <c r="J138" s="6" t="n">
        <v>10.76</v>
      </c>
      <c r="K138" s="3" t="str">
        <f aca="false">IF(I138=1, "No","Yes")</f>
        <v>Yes</v>
      </c>
      <c r="L138" s="7" t="n">
        <f aca="false">IF(I138=1,-J138,0.98)</f>
        <v>0.98</v>
      </c>
      <c r="M138" s="8" t="s">
        <v>51</v>
      </c>
    </row>
    <row r="139" customFormat="false" ht="12.8" hidden="false" customHeight="false" outlineLevel="0" collapsed="false">
      <c r="A139" s="9" t="s">
        <v>315</v>
      </c>
      <c r="B139" s="9" t="s">
        <v>14</v>
      </c>
      <c r="C139" s="6" t="s">
        <v>297</v>
      </c>
      <c r="D139" s="6" t="s">
        <v>16</v>
      </c>
      <c r="E139" s="6" t="s">
        <v>17</v>
      </c>
      <c r="F139" s="6" t="s">
        <v>304</v>
      </c>
      <c r="G139" s="6" t="s">
        <v>19</v>
      </c>
      <c r="H139" s="6" t="s">
        <v>320</v>
      </c>
      <c r="I139" s="0" t="n">
        <v>1</v>
      </c>
      <c r="J139" s="6" t="n">
        <v>2.86</v>
      </c>
      <c r="K139" s="3" t="str">
        <f aca="false">IF(I139=1,"Yes","No")</f>
        <v>Yes</v>
      </c>
      <c r="L139" s="7" t="n">
        <f aca="false">IF(K139="Yes",(J139-1)*0.98,-1)</f>
        <v>1.8228</v>
      </c>
      <c r="M139" s="10" t="s">
        <v>53</v>
      </c>
    </row>
    <row r="140" customFormat="false" ht="12.8" hidden="false" customHeight="false" outlineLevel="0" collapsed="false">
      <c r="A140" s="2" t="s">
        <v>315</v>
      </c>
      <c r="B140" s="2" t="s">
        <v>146</v>
      </c>
      <c r="C140" s="0" t="s">
        <v>56</v>
      </c>
      <c r="D140" s="0" t="s">
        <v>16</v>
      </c>
      <c r="E140" s="0" t="s">
        <v>17</v>
      </c>
      <c r="F140" s="0" t="s">
        <v>18</v>
      </c>
      <c r="G140" s="0" t="s">
        <v>19</v>
      </c>
      <c r="H140" s="0" t="s">
        <v>321</v>
      </c>
      <c r="I140" s="0" t="n">
        <v>1</v>
      </c>
      <c r="J140" s="0" t="n">
        <v>1.07</v>
      </c>
      <c r="K140" s="0" t="s">
        <v>21</v>
      </c>
      <c r="L140" s="3" t="n">
        <f aca="false">IF(K140="Yes",(J140-1)*0.98,-1)</f>
        <v>0.0686000000000001</v>
      </c>
      <c r="M140" s="4" t="s">
        <v>22</v>
      </c>
    </row>
    <row r="141" customFormat="false" ht="12.8" hidden="false" customHeight="false" outlineLevel="0" collapsed="false">
      <c r="A141" s="2" t="s">
        <v>315</v>
      </c>
      <c r="B141" s="2" t="s">
        <v>146</v>
      </c>
      <c r="C141" s="0" t="s">
        <v>56</v>
      </c>
      <c r="D141" s="0" t="s">
        <v>16</v>
      </c>
      <c r="E141" s="0" t="s">
        <v>17</v>
      </c>
      <c r="F141" s="0" t="s">
        <v>18</v>
      </c>
      <c r="G141" s="0" t="s">
        <v>19</v>
      </c>
      <c r="H141" s="0" t="s">
        <v>322</v>
      </c>
      <c r="I141" s="0" t="n">
        <v>4</v>
      </c>
      <c r="J141" s="0" t="n">
        <v>1.62</v>
      </c>
      <c r="K141" s="0" t="s">
        <v>19</v>
      </c>
      <c r="L141" s="3" t="n">
        <f aca="false">IF(K141="Yes",(J141-1)*0.98,-1)</f>
        <v>-1</v>
      </c>
      <c r="M141" s="11" t="s">
        <v>62</v>
      </c>
    </row>
    <row r="142" customFormat="false" ht="12.8" hidden="false" customHeight="false" outlineLevel="0" collapsed="false">
      <c r="A142" s="9" t="s">
        <v>315</v>
      </c>
      <c r="B142" s="9" t="s">
        <v>58</v>
      </c>
      <c r="C142" s="6" t="s">
        <v>56</v>
      </c>
      <c r="D142" s="6" t="s">
        <v>16</v>
      </c>
      <c r="E142" s="6" t="s">
        <v>87</v>
      </c>
      <c r="F142" s="6" t="s">
        <v>18</v>
      </c>
      <c r="G142" s="6" t="s">
        <v>19</v>
      </c>
      <c r="H142" s="6" t="s">
        <v>323</v>
      </c>
      <c r="I142" s="0" t="n">
        <v>1</v>
      </c>
      <c r="J142" s="6" t="n">
        <v>2.84</v>
      </c>
      <c r="K142" s="3" t="str">
        <f aca="false">IF(I142=1,"Yes","No")</f>
        <v>Yes</v>
      </c>
      <c r="L142" s="7" t="n">
        <f aca="false">IF(K142="Yes",(J142-1)*0.98,-1)</f>
        <v>1.8032</v>
      </c>
      <c r="M142" s="10" t="s">
        <v>53</v>
      </c>
    </row>
    <row r="143" customFormat="false" ht="12.8" hidden="false" customHeight="false" outlineLevel="0" collapsed="false">
      <c r="A143" s="2" t="s">
        <v>315</v>
      </c>
      <c r="B143" s="2" t="s">
        <v>324</v>
      </c>
      <c r="C143" s="0" t="s">
        <v>297</v>
      </c>
      <c r="D143" s="0" t="s">
        <v>16</v>
      </c>
      <c r="E143" s="0" t="s">
        <v>79</v>
      </c>
      <c r="F143" s="0" t="s">
        <v>43</v>
      </c>
      <c r="G143" s="0" t="s">
        <v>19</v>
      </c>
      <c r="H143" s="0" t="s">
        <v>325</v>
      </c>
      <c r="I143" s="0" t="n">
        <v>1</v>
      </c>
      <c r="J143" s="0" t="n">
        <v>1.07</v>
      </c>
      <c r="K143" s="0" t="s">
        <v>21</v>
      </c>
      <c r="L143" s="3" t="n">
        <f aca="false">IF(K143="Yes",(J143-1)*0.98,-1)</f>
        <v>0.0686000000000001</v>
      </c>
      <c r="M143" s="4" t="s">
        <v>22</v>
      </c>
    </row>
    <row r="144" customFormat="false" ht="12.8" hidden="false" customHeight="false" outlineLevel="0" collapsed="false">
      <c r="A144" s="2" t="s">
        <v>326</v>
      </c>
      <c r="B144" s="2" t="s">
        <v>181</v>
      </c>
      <c r="C144" s="0" t="s">
        <v>327</v>
      </c>
      <c r="D144" s="0" t="s">
        <v>16</v>
      </c>
      <c r="E144" s="0" t="s">
        <v>17</v>
      </c>
      <c r="F144" s="0" t="s">
        <v>18</v>
      </c>
      <c r="G144" s="0" t="s">
        <v>19</v>
      </c>
      <c r="H144" s="0" t="s">
        <v>328</v>
      </c>
      <c r="I144" s="0" t="n">
        <v>1</v>
      </c>
      <c r="J144" s="0" t="n">
        <v>1.39</v>
      </c>
      <c r="K144" s="0" t="s">
        <v>21</v>
      </c>
      <c r="L144" s="3" t="n">
        <f aca="false">IF(K144="Yes",(J144-1)*0.98,-1)</f>
        <v>0.3822</v>
      </c>
      <c r="M144" s="4" t="s">
        <v>22</v>
      </c>
    </row>
    <row r="145" customFormat="false" ht="12.8" hidden="false" customHeight="false" outlineLevel="0" collapsed="false">
      <c r="A145" s="2" t="s">
        <v>329</v>
      </c>
      <c r="B145" s="2" t="s">
        <v>255</v>
      </c>
      <c r="C145" s="0" t="s">
        <v>256</v>
      </c>
      <c r="D145" s="0" t="s">
        <v>16</v>
      </c>
      <c r="E145" s="0" t="s">
        <v>17</v>
      </c>
      <c r="F145" s="0" t="s">
        <v>18</v>
      </c>
      <c r="G145" s="0" t="s">
        <v>19</v>
      </c>
      <c r="H145" s="0" t="s">
        <v>330</v>
      </c>
      <c r="I145" s="0" t="n">
        <v>3</v>
      </c>
      <c r="J145" s="0" t="n">
        <v>1.59</v>
      </c>
      <c r="K145" s="0" t="s">
        <v>19</v>
      </c>
      <c r="L145" s="3" t="n">
        <f aca="false">IF(K145="Yes",(J145-1)*0.98,-1)</f>
        <v>-1</v>
      </c>
      <c r="M145" s="4" t="s">
        <v>22</v>
      </c>
    </row>
    <row r="146" customFormat="false" ht="12.8" hidden="false" customHeight="false" outlineLevel="0" collapsed="false">
      <c r="A146" s="2" t="s">
        <v>329</v>
      </c>
      <c r="B146" s="2" t="s">
        <v>331</v>
      </c>
      <c r="C146" s="0" t="s">
        <v>332</v>
      </c>
      <c r="D146" s="0" t="s">
        <v>29</v>
      </c>
      <c r="E146" s="0" t="s">
        <v>79</v>
      </c>
      <c r="F146" s="0" t="s">
        <v>206</v>
      </c>
      <c r="G146" s="0" t="s">
        <v>19</v>
      </c>
      <c r="H146" s="0" t="s">
        <v>333</v>
      </c>
      <c r="I146" s="0" t="n">
        <v>1</v>
      </c>
      <c r="J146" s="0" t="n">
        <v>1.83</v>
      </c>
      <c r="K146" s="0" t="str">
        <f aca="false">IF(I146=1,"Yes","No")</f>
        <v>Yes</v>
      </c>
      <c r="L146" s="0" t="n">
        <f aca="false">IF(K146="Yes",(J146-1)*0.98,-1)</f>
        <v>0.8134</v>
      </c>
      <c r="M146" s="5" t="s">
        <v>33</v>
      </c>
    </row>
    <row r="147" customFormat="false" ht="12.8" hidden="false" customHeight="false" outlineLevel="0" collapsed="false">
      <c r="A147" s="2" t="s">
        <v>329</v>
      </c>
      <c r="B147" s="2" t="s">
        <v>331</v>
      </c>
      <c r="C147" s="0" t="s">
        <v>332</v>
      </c>
      <c r="D147" s="0" t="s">
        <v>29</v>
      </c>
      <c r="E147" s="0" t="s">
        <v>79</v>
      </c>
      <c r="F147" s="0" t="s">
        <v>206</v>
      </c>
      <c r="G147" s="0" t="s">
        <v>19</v>
      </c>
      <c r="H147" s="0" t="s">
        <v>333</v>
      </c>
      <c r="I147" s="0" t="n">
        <v>1</v>
      </c>
      <c r="J147" s="0" t="n">
        <v>1.28</v>
      </c>
      <c r="K147" s="0" t="s">
        <v>21</v>
      </c>
      <c r="L147" s="3" t="n">
        <f aca="false">IF(K147="Yes",(J147-1)*0.98,-1)</f>
        <v>0.2744</v>
      </c>
      <c r="M147" s="4" t="s">
        <v>22</v>
      </c>
    </row>
    <row r="148" customFormat="false" ht="12.8" hidden="false" customHeight="false" outlineLevel="0" collapsed="false">
      <c r="A148" s="2" t="s">
        <v>329</v>
      </c>
      <c r="B148" s="2" t="s">
        <v>331</v>
      </c>
      <c r="C148" s="0" t="s">
        <v>332</v>
      </c>
      <c r="D148" s="0" t="s">
        <v>29</v>
      </c>
      <c r="E148" s="0" t="s">
        <v>79</v>
      </c>
      <c r="F148" s="0" t="s">
        <v>206</v>
      </c>
      <c r="G148" s="0" t="s">
        <v>19</v>
      </c>
      <c r="H148" s="0" t="s">
        <v>334</v>
      </c>
      <c r="I148" s="0" t="n">
        <v>2</v>
      </c>
      <c r="J148" s="0" t="n">
        <v>3.01</v>
      </c>
      <c r="K148" s="0" t="s">
        <v>21</v>
      </c>
      <c r="L148" s="3" t="n">
        <f aca="false">IF(K148="Yes",(J148-1)*0.98,-1)</f>
        <v>1.9698</v>
      </c>
      <c r="M148" s="11" t="s">
        <v>62</v>
      </c>
    </row>
    <row r="149" customFormat="false" ht="12.8" hidden="false" customHeight="false" outlineLevel="0" collapsed="false">
      <c r="A149" s="9" t="s">
        <v>329</v>
      </c>
      <c r="B149" s="9" t="s">
        <v>331</v>
      </c>
      <c r="C149" s="6" t="s">
        <v>332</v>
      </c>
      <c r="D149" s="6" t="s">
        <v>29</v>
      </c>
      <c r="E149" s="6" t="s">
        <v>79</v>
      </c>
      <c r="F149" s="6" t="s">
        <v>206</v>
      </c>
      <c r="G149" s="6" t="s">
        <v>19</v>
      </c>
      <c r="H149" s="6" t="s">
        <v>334</v>
      </c>
      <c r="I149" s="0" t="n">
        <v>2</v>
      </c>
      <c r="J149" s="6" t="n">
        <v>9.25</v>
      </c>
      <c r="K149" s="3" t="str">
        <f aca="false">IF(I149=1,"Yes","No")</f>
        <v>No</v>
      </c>
      <c r="L149" s="7" t="n">
        <f aca="false">IF(K149="Yes",(J149-1)*0.98,-1)</f>
        <v>-1</v>
      </c>
      <c r="M149" s="10" t="s">
        <v>53</v>
      </c>
    </row>
    <row r="150" customFormat="false" ht="12.8" hidden="false" customHeight="false" outlineLevel="0" collapsed="false">
      <c r="A150" s="2" t="s">
        <v>329</v>
      </c>
      <c r="B150" s="2" t="s">
        <v>324</v>
      </c>
      <c r="C150" s="0" t="s">
        <v>335</v>
      </c>
      <c r="D150" s="0" t="s">
        <v>37</v>
      </c>
      <c r="E150" s="0" t="s">
        <v>87</v>
      </c>
      <c r="F150" s="0" t="s">
        <v>298</v>
      </c>
      <c r="G150" s="0" t="s">
        <v>19</v>
      </c>
      <c r="H150" s="0" t="s">
        <v>336</v>
      </c>
      <c r="I150" s="0" t="n">
        <v>4</v>
      </c>
      <c r="J150" s="0" t="n">
        <v>2.54</v>
      </c>
      <c r="K150" s="0" t="s">
        <v>19</v>
      </c>
      <c r="L150" s="3" t="n">
        <f aca="false">IF(K150="Yes",(J150-1)*0.98,-1)</f>
        <v>-1</v>
      </c>
      <c r="M150" s="11" t="s">
        <v>62</v>
      </c>
    </row>
    <row r="151" customFormat="false" ht="12.8" hidden="false" customHeight="false" outlineLevel="0" collapsed="false">
      <c r="A151" s="9" t="s">
        <v>329</v>
      </c>
      <c r="B151" s="9" t="s">
        <v>324</v>
      </c>
      <c r="C151" s="6" t="s">
        <v>335</v>
      </c>
      <c r="D151" s="6" t="s">
        <v>37</v>
      </c>
      <c r="E151" s="6" t="s">
        <v>87</v>
      </c>
      <c r="F151" s="6" t="s">
        <v>298</v>
      </c>
      <c r="G151" s="6" t="s">
        <v>19</v>
      </c>
      <c r="H151" s="6" t="s">
        <v>336</v>
      </c>
      <c r="I151" s="0" t="n">
        <v>4</v>
      </c>
      <c r="J151" s="6" t="n">
        <v>7.8</v>
      </c>
      <c r="K151" s="3" t="str">
        <f aca="false">IF(I151=1,"Yes","No")</f>
        <v>No</v>
      </c>
      <c r="L151" s="7" t="n">
        <f aca="false">IF(K151="Yes",(J151-1)*0.98,-1)</f>
        <v>-1</v>
      </c>
      <c r="M151" s="10" t="s">
        <v>53</v>
      </c>
    </row>
    <row r="152" customFormat="false" ht="12.8" hidden="false" customHeight="false" outlineLevel="0" collapsed="false">
      <c r="A152" s="2" t="s">
        <v>329</v>
      </c>
      <c r="B152" s="2" t="s">
        <v>337</v>
      </c>
      <c r="C152" s="0" t="s">
        <v>335</v>
      </c>
      <c r="D152" s="0" t="s">
        <v>37</v>
      </c>
      <c r="E152" s="0" t="s">
        <v>87</v>
      </c>
      <c r="G152" s="0" t="s">
        <v>19</v>
      </c>
      <c r="H152" s="0" t="s">
        <v>338</v>
      </c>
      <c r="I152" s="0" t="n">
        <v>3</v>
      </c>
      <c r="J152" s="0" t="n">
        <v>2.04</v>
      </c>
      <c r="K152" s="0" t="s">
        <v>19</v>
      </c>
      <c r="L152" s="3" t="n">
        <f aca="false">IF(K152="Yes",(J152-1)*0.98,-1)</f>
        <v>-1</v>
      </c>
      <c r="M152" s="11" t="s">
        <v>62</v>
      </c>
    </row>
    <row r="153" customFormat="false" ht="12.8" hidden="false" customHeight="false" outlineLevel="0" collapsed="false">
      <c r="A153" s="2" t="s">
        <v>329</v>
      </c>
      <c r="B153" s="2" t="s">
        <v>337</v>
      </c>
      <c r="C153" s="6" t="s">
        <v>335</v>
      </c>
      <c r="D153" s="6" t="s">
        <v>37</v>
      </c>
      <c r="E153" s="6" t="s">
        <v>87</v>
      </c>
      <c r="F153" s="6"/>
      <c r="G153" s="6" t="s">
        <v>19</v>
      </c>
      <c r="H153" s="6" t="s">
        <v>339</v>
      </c>
      <c r="I153" s="6" t="n">
        <v>4</v>
      </c>
      <c r="J153" s="6" t="n">
        <v>4</v>
      </c>
      <c r="K153" s="3" t="str">
        <f aca="false">IF(I153=1, "No","Yes")</f>
        <v>Yes</v>
      </c>
      <c r="L153" s="7" t="n">
        <f aca="false">IF(I153=1,-J153,0.98)</f>
        <v>0.98</v>
      </c>
      <c r="M153" s="8" t="s">
        <v>51</v>
      </c>
    </row>
    <row r="154" customFormat="false" ht="12.8" hidden="false" customHeight="false" outlineLevel="0" collapsed="false">
      <c r="A154" s="9" t="s">
        <v>329</v>
      </c>
      <c r="B154" s="9" t="s">
        <v>337</v>
      </c>
      <c r="C154" s="6" t="s">
        <v>335</v>
      </c>
      <c r="D154" s="6" t="s">
        <v>37</v>
      </c>
      <c r="E154" s="6" t="s">
        <v>87</v>
      </c>
      <c r="F154" s="6"/>
      <c r="G154" s="6" t="s">
        <v>19</v>
      </c>
      <c r="H154" s="6" t="s">
        <v>338</v>
      </c>
      <c r="I154" s="0" t="n">
        <v>3</v>
      </c>
      <c r="J154" s="6" t="n">
        <v>4.28</v>
      </c>
      <c r="K154" s="3" t="str">
        <f aca="false">IF(I154=1,"Yes","No")</f>
        <v>No</v>
      </c>
      <c r="L154" s="7" t="n">
        <f aca="false">IF(K154="Yes",(J154-1)*0.98,-1)</f>
        <v>-1</v>
      </c>
      <c r="M154" s="10" t="s">
        <v>53</v>
      </c>
    </row>
    <row r="155" customFormat="false" ht="12.8" hidden="false" customHeight="false" outlineLevel="0" collapsed="false">
      <c r="A155" s="2" t="s">
        <v>340</v>
      </c>
      <c r="B155" s="2" t="s">
        <v>310</v>
      </c>
      <c r="C155" s="0" t="s">
        <v>110</v>
      </c>
      <c r="D155" s="0" t="s">
        <v>16</v>
      </c>
      <c r="E155" s="0" t="s">
        <v>17</v>
      </c>
      <c r="F155" s="0" t="s">
        <v>316</v>
      </c>
      <c r="G155" s="0" t="s">
        <v>19</v>
      </c>
      <c r="H155" s="0" t="s">
        <v>341</v>
      </c>
      <c r="I155" s="0" t="n">
        <v>3</v>
      </c>
      <c r="J155" s="0" t="n">
        <v>1.24</v>
      </c>
      <c r="K155" s="0" t="s">
        <v>19</v>
      </c>
      <c r="L155" s="3" t="n">
        <f aca="false">IF(K155="Yes",(J155-1)*0.98,-1)</f>
        <v>-1</v>
      </c>
      <c r="M155" s="11" t="s">
        <v>62</v>
      </c>
    </row>
    <row r="156" customFormat="false" ht="12.8" hidden="false" customHeight="false" outlineLevel="0" collapsed="false">
      <c r="A156" s="9" t="s">
        <v>340</v>
      </c>
      <c r="B156" s="9" t="s">
        <v>193</v>
      </c>
      <c r="C156" s="6" t="s">
        <v>194</v>
      </c>
      <c r="D156" s="6" t="s">
        <v>29</v>
      </c>
      <c r="E156" s="6" t="s">
        <v>87</v>
      </c>
      <c r="F156" s="6" t="s">
        <v>152</v>
      </c>
      <c r="G156" s="6" t="s">
        <v>19</v>
      </c>
      <c r="H156" s="6" t="s">
        <v>342</v>
      </c>
      <c r="I156" s="0" t="n">
        <v>3</v>
      </c>
      <c r="J156" s="6" t="n">
        <v>34</v>
      </c>
      <c r="K156" s="3" t="str">
        <f aca="false">IF(I156=1,"Yes","No")</f>
        <v>No</v>
      </c>
      <c r="L156" s="7" t="n">
        <f aca="false">IF(K156="Yes",(J156-1)*0.98,-1)</f>
        <v>-1</v>
      </c>
      <c r="M156" s="10" t="s">
        <v>53</v>
      </c>
    </row>
    <row r="157" customFormat="false" ht="12.8" hidden="false" customHeight="false" outlineLevel="0" collapsed="false">
      <c r="A157" s="2" t="s">
        <v>340</v>
      </c>
      <c r="B157" s="2" t="s">
        <v>343</v>
      </c>
      <c r="C157" s="0" t="s">
        <v>59</v>
      </c>
      <c r="D157" s="0" t="s">
        <v>29</v>
      </c>
      <c r="E157" s="0" t="s">
        <v>30</v>
      </c>
      <c r="F157" s="0" t="s">
        <v>43</v>
      </c>
      <c r="G157" s="0" t="s">
        <v>19</v>
      </c>
      <c r="H157" s="0" t="s">
        <v>344</v>
      </c>
      <c r="I157" s="0" t="n">
        <v>2</v>
      </c>
      <c r="J157" s="0" t="n">
        <v>1.28</v>
      </c>
      <c r="K157" s="0" t="s">
        <v>21</v>
      </c>
      <c r="L157" s="3" t="n">
        <f aca="false">IF(K157="Yes",(J157-1)*0.98,-1)</f>
        <v>0.2744</v>
      </c>
      <c r="M157" s="4" t="s">
        <v>22</v>
      </c>
    </row>
    <row r="158" customFormat="false" ht="12.8" hidden="false" customHeight="false" outlineLevel="0" collapsed="false">
      <c r="A158" s="2" t="s">
        <v>340</v>
      </c>
      <c r="B158" s="2" t="s">
        <v>343</v>
      </c>
      <c r="C158" s="0" t="s">
        <v>59</v>
      </c>
      <c r="D158" s="0" t="s">
        <v>29</v>
      </c>
      <c r="E158" s="0" t="s">
        <v>30</v>
      </c>
      <c r="F158" s="0" t="s">
        <v>43</v>
      </c>
      <c r="G158" s="0" t="s">
        <v>19</v>
      </c>
      <c r="H158" s="0" t="s">
        <v>345</v>
      </c>
      <c r="I158" s="0" t="n">
        <v>1</v>
      </c>
      <c r="J158" s="0" t="n">
        <v>1.29</v>
      </c>
      <c r="K158" s="0" t="s">
        <v>21</v>
      </c>
      <c r="L158" s="3" t="n">
        <f aca="false">IF(K158="Yes",(J158-1)*0.98,-1)</f>
        <v>0.2842</v>
      </c>
      <c r="M158" s="11" t="s">
        <v>62</v>
      </c>
    </row>
    <row r="159" customFormat="false" ht="12.8" hidden="false" customHeight="false" outlineLevel="0" collapsed="false">
      <c r="A159" s="2" t="s">
        <v>346</v>
      </c>
      <c r="B159" s="2" t="s">
        <v>146</v>
      </c>
      <c r="C159" s="6" t="s">
        <v>230</v>
      </c>
      <c r="D159" s="6" t="s">
        <v>16</v>
      </c>
      <c r="E159" s="6" t="s">
        <v>87</v>
      </c>
      <c r="F159" s="6" t="s">
        <v>18</v>
      </c>
      <c r="G159" s="6" t="s">
        <v>19</v>
      </c>
      <c r="H159" s="6" t="s">
        <v>347</v>
      </c>
      <c r="I159" s="6" t="n">
        <v>3</v>
      </c>
      <c r="J159" s="6" t="n">
        <v>36</v>
      </c>
      <c r="K159" s="3" t="str">
        <f aca="false">IF(I159=1, "No","Yes")</f>
        <v>Yes</v>
      </c>
      <c r="L159" s="7" t="n">
        <f aca="false">IF(I159=1,-J159,0.98)</f>
        <v>0.98</v>
      </c>
      <c r="M159" s="8" t="s">
        <v>51</v>
      </c>
    </row>
    <row r="160" customFormat="false" ht="12.8" hidden="false" customHeight="false" outlineLevel="0" collapsed="false">
      <c r="A160" s="9" t="s">
        <v>346</v>
      </c>
      <c r="B160" s="9" t="s">
        <v>146</v>
      </c>
      <c r="C160" s="6" t="s">
        <v>230</v>
      </c>
      <c r="D160" s="6" t="s">
        <v>16</v>
      </c>
      <c r="E160" s="6" t="s">
        <v>87</v>
      </c>
      <c r="F160" s="6" t="s">
        <v>18</v>
      </c>
      <c r="G160" s="6" t="s">
        <v>19</v>
      </c>
      <c r="H160" s="6" t="s">
        <v>348</v>
      </c>
      <c r="I160" s="0" t="n">
        <v>1</v>
      </c>
      <c r="J160" s="6" t="n">
        <v>7</v>
      </c>
      <c r="K160" s="3" t="str">
        <f aca="false">IF(I160=1,"Yes","No")</f>
        <v>Yes</v>
      </c>
      <c r="L160" s="7" t="n">
        <f aca="false">IF(K160="Yes",(J160-1)*0.98,-1)</f>
        <v>5.88</v>
      </c>
      <c r="M160" s="10" t="s">
        <v>53</v>
      </c>
    </row>
    <row r="161" customFormat="false" ht="12.8" hidden="false" customHeight="false" outlineLevel="0" collapsed="false">
      <c r="A161" s="2" t="s">
        <v>349</v>
      </c>
      <c r="B161" s="2" t="s">
        <v>186</v>
      </c>
      <c r="C161" s="0" t="s">
        <v>150</v>
      </c>
      <c r="D161" s="0" t="s">
        <v>42</v>
      </c>
      <c r="E161" s="0" t="s">
        <v>17</v>
      </c>
      <c r="F161" s="0" t="s">
        <v>43</v>
      </c>
      <c r="G161" s="0" t="s">
        <v>19</v>
      </c>
      <c r="H161" s="0" t="s">
        <v>350</v>
      </c>
      <c r="I161" s="0" t="n">
        <v>4</v>
      </c>
      <c r="J161" s="0" t="n">
        <v>8.82</v>
      </c>
      <c r="K161" s="0" t="str">
        <f aca="false">IF(I161=1,"Yes","No")</f>
        <v>No</v>
      </c>
      <c r="L161" s="0" t="n">
        <f aca="false">IF(K161="Yes",(J161-1)*0.98,-1)</f>
        <v>-1</v>
      </c>
      <c r="M161" s="5" t="s">
        <v>33</v>
      </c>
    </row>
    <row r="162" customFormat="false" ht="12.8" hidden="false" customHeight="false" outlineLevel="0" collapsed="false">
      <c r="A162" s="2" t="s">
        <v>349</v>
      </c>
      <c r="B162" s="2" t="s">
        <v>245</v>
      </c>
      <c r="C162" s="0" t="s">
        <v>150</v>
      </c>
      <c r="D162" s="0" t="s">
        <v>29</v>
      </c>
      <c r="E162" s="0" t="s">
        <v>79</v>
      </c>
      <c r="F162" s="0" t="s">
        <v>43</v>
      </c>
      <c r="G162" s="0" t="s">
        <v>19</v>
      </c>
      <c r="H162" s="0" t="s">
        <v>351</v>
      </c>
      <c r="I162" s="0" t="n">
        <v>0</v>
      </c>
      <c r="J162" s="0" t="n">
        <v>4.02</v>
      </c>
      <c r="K162" s="0" t="s">
        <v>19</v>
      </c>
      <c r="L162" s="3" t="n">
        <f aca="false">IF(K162="Yes",(J162-1)*0.98,-1)</f>
        <v>-1</v>
      </c>
      <c r="M162" s="4" t="s">
        <v>22</v>
      </c>
    </row>
    <row r="163" customFormat="false" ht="12.8" hidden="false" customHeight="false" outlineLevel="0" collapsed="false">
      <c r="A163" s="2" t="s">
        <v>352</v>
      </c>
      <c r="B163" s="2" t="s">
        <v>276</v>
      </c>
      <c r="C163" s="6" t="s">
        <v>311</v>
      </c>
      <c r="D163" s="6" t="s">
        <v>16</v>
      </c>
      <c r="E163" s="6" t="s">
        <v>17</v>
      </c>
      <c r="F163" s="6" t="s">
        <v>43</v>
      </c>
      <c r="G163" s="6" t="s">
        <v>19</v>
      </c>
      <c r="H163" s="6" t="s">
        <v>353</v>
      </c>
      <c r="I163" s="6" t="n">
        <v>0</v>
      </c>
      <c r="J163" s="6" t="n">
        <v>60.78</v>
      </c>
      <c r="K163" s="3" t="str">
        <f aca="false">IF(I163=1, "No","Yes")</f>
        <v>Yes</v>
      </c>
      <c r="L163" s="7" t="n">
        <f aca="false">IF(I163=1,-J163,0.98)</f>
        <v>0.98</v>
      </c>
      <c r="M163" s="8" t="s">
        <v>51</v>
      </c>
    </row>
    <row r="164" customFormat="false" ht="12.8" hidden="false" customHeight="false" outlineLevel="0" collapsed="false">
      <c r="A164" s="2" t="s">
        <v>354</v>
      </c>
      <c r="B164" s="2" t="s">
        <v>130</v>
      </c>
      <c r="C164" s="0" t="s">
        <v>259</v>
      </c>
      <c r="D164" s="0" t="s">
        <v>16</v>
      </c>
      <c r="E164" s="0" t="s">
        <v>17</v>
      </c>
      <c r="F164" s="0" t="s">
        <v>18</v>
      </c>
      <c r="G164" s="0" t="s">
        <v>19</v>
      </c>
      <c r="H164" s="0" t="s">
        <v>355</v>
      </c>
      <c r="I164" s="0" t="n">
        <v>1</v>
      </c>
      <c r="J164" s="0" t="n">
        <v>1.09</v>
      </c>
      <c r="K164" s="0" t="s">
        <v>21</v>
      </c>
      <c r="L164" s="3" t="n">
        <f aca="false">IF(K164="Yes",(J164-1)*0.98,-1)</f>
        <v>0.0882000000000001</v>
      </c>
      <c r="M164" s="4" t="s">
        <v>22</v>
      </c>
    </row>
    <row r="165" customFormat="false" ht="12.8" hidden="false" customHeight="false" outlineLevel="0" collapsed="false">
      <c r="A165" s="2" t="s">
        <v>356</v>
      </c>
      <c r="B165" s="2" t="s">
        <v>276</v>
      </c>
      <c r="C165" s="0" t="s">
        <v>357</v>
      </c>
      <c r="D165" s="0" t="s">
        <v>195</v>
      </c>
      <c r="E165" s="0" t="s">
        <v>17</v>
      </c>
      <c r="F165" s="0" t="s">
        <v>18</v>
      </c>
      <c r="G165" s="0" t="s">
        <v>19</v>
      </c>
      <c r="H165" s="0" t="s">
        <v>358</v>
      </c>
      <c r="I165" s="0" t="n">
        <v>1</v>
      </c>
      <c r="J165" s="0" t="n">
        <v>1.19</v>
      </c>
      <c r="K165" s="0" t="s">
        <v>21</v>
      </c>
      <c r="L165" s="3" t="n">
        <f aca="false">IF(K165="Yes",(J165-1)*0.98,-1)</f>
        <v>0.1862</v>
      </c>
      <c r="M165" s="4" t="s">
        <v>22</v>
      </c>
    </row>
    <row r="166" customFormat="false" ht="12.8" hidden="false" customHeight="false" outlineLevel="0" collapsed="false">
      <c r="A166" s="2" t="s">
        <v>356</v>
      </c>
      <c r="B166" s="2" t="s">
        <v>130</v>
      </c>
      <c r="C166" s="0" t="s">
        <v>359</v>
      </c>
      <c r="D166" s="0" t="s">
        <v>16</v>
      </c>
      <c r="E166" s="0" t="s">
        <v>17</v>
      </c>
      <c r="F166" s="0" t="s">
        <v>18</v>
      </c>
      <c r="G166" s="0" t="s">
        <v>19</v>
      </c>
      <c r="H166" s="0" t="s">
        <v>360</v>
      </c>
      <c r="I166" s="0" t="n">
        <v>1</v>
      </c>
      <c r="J166" s="0" t="n">
        <v>1.19</v>
      </c>
      <c r="K166" s="0" t="s">
        <v>21</v>
      </c>
      <c r="L166" s="3" t="n">
        <f aca="false">IF(K166="Yes",(J166-1)*0.98,-1)</f>
        <v>0.1862</v>
      </c>
      <c r="M166" s="4" t="s">
        <v>22</v>
      </c>
    </row>
    <row r="167" customFormat="false" ht="12.8" hidden="false" customHeight="false" outlineLevel="0" collapsed="false">
      <c r="A167" s="2" t="s">
        <v>356</v>
      </c>
      <c r="B167" s="2" t="s">
        <v>71</v>
      </c>
      <c r="C167" s="0" t="s">
        <v>357</v>
      </c>
      <c r="D167" s="0" t="s">
        <v>195</v>
      </c>
      <c r="E167" s="0" t="s">
        <v>87</v>
      </c>
      <c r="F167" s="0" t="s">
        <v>18</v>
      </c>
      <c r="G167" s="0" t="s">
        <v>19</v>
      </c>
      <c r="H167" s="0" t="s">
        <v>361</v>
      </c>
      <c r="I167" s="0" t="n">
        <v>1</v>
      </c>
      <c r="J167" s="0" t="n">
        <v>1.11</v>
      </c>
      <c r="K167" s="0" t="s">
        <v>21</v>
      </c>
      <c r="L167" s="3" t="n">
        <f aca="false">IF(K167="Yes",(J167-1)*0.98,-1)</f>
        <v>0.1078</v>
      </c>
      <c r="M167" s="4" t="s">
        <v>22</v>
      </c>
    </row>
    <row r="168" customFormat="false" ht="12.8" hidden="false" customHeight="false" outlineLevel="0" collapsed="false">
      <c r="A168" s="2" t="s">
        <v>356</v>
      </c>
      <c r="B168" s="2" t="s">
        <v>157</v>
      </c>
      <c r="C168" s="0" t="s">
        <v>357</v>
      </c>
      <c r="D168" s="0" t="s">
        <v>195</v>
      </c>
      <c r="E168" s="0" t="s">
        <v>17</v>
      </c>
      <c r="G168" s="0" t="s">
        <v>19</v>
      </c>
      <c r="H168" s="0" t="s">
        <v>362</v>
      </c>
      <c r="I168" s="0" t="n">
        <v>1</v>
      </c>
      <c r="J168" s="0" t="n">
        <v>1.32</v>
      </c>
      <c r="K168" s="0" t="str">
        <f aca="false">IF(I168=1,"Yes","No")</f>
        <v>Yes</v>
      </c>
      <c r="L168" s="0" t="n">
        <f aca="false">IF(K168="Yes",(J168-1)*0.98,-1)</f>
        <v>0.3136</v>
      </c>
      <c r="M168" s="5" t="s">
        <v>33</v>
      </c>
    </row>
    <row r="169" customFormat="false" ht="12.8" hidden="false" customHeight="false" outlineLevel="0" collapsed="false">
      <c r="A169" s="2" t="s">
        <v>363</v>
      </c>
      <c r="B169" s="2" t="s">
        <v>364</v>
      </c>
      <c r="C169" s="0" t="s">
        <v>365</v>
      </c>
      <c r="D169" s="0" t="s">
        <v>37</v>
      </c>
      <c r="E169" s="0" t="s">
        <v>147</v>
      </c>
      <c r="G169" s="0" t="s">
        <v>19</v>
      </c>
      <c r="H169" s="0" t="s">
        <v>366</v>
      </c>
      <c r="I169" s="0" t="n">
        <v>3</v>
      </c>
      <c r="J169" s="0" t="n">
        <v>2.52</v>
      </c>
      <c r="K169" s="0" t="str">
        <f aca="false">IF(I169=1,"Yes","No")</f>
        <v>No</v>
      </c>
      <c r="L169" s="0" t="n">
        <f aca="false">IF(K169="Yes",(J169-1)*0.98,-1)</f>
        <v>-1</v>
      </c>
      <c r="M169" s="5" t="s">
        <v>33</v>
      </c>
    </row>
    <row r="170" customFormat="false" ht="12.8" hidden="false" customHeight="false" outlineLevel="0" collapsed="false">
      <c r="A170" s="2" t="s">
        <v>363</v>
      </c>
      <c r="B170" s="2" t="s">
        <v>280</v>
      </c>
      <c r="C170" s="0" t="s">
        <v>332</v>
      </c>
      <c r="D170" s="0" t="s">
        <v>29</v>
      </c>
      <c r="E170" s="0" t="s">
        <v>79</v>
      </c>
      <c r="F170" s="0" t="s">
        <v>206</v>
      </c>
      <c r="G170" s="0" t="s">
        <v>19</v>
      </c>
      <c r="H170" s="0" t="s">
        <v>367</v>
      </c>
      <c r="I170" s="0" t="n">
        <v>2</v>
      </c>
      <c r="J170" s="0" t="n">
        <v>1.58</v>
      </c>
      <c r="K170" s="0" t="str">
        <f aca="false">IF(I170=1,"Yes","No")</f>
        <v>No</v>
      </c>
      <c r="L170" s="0" t="n">
        <f aca="false">IF(K170="Yes",(J170-1)*0.98,-1)</f>
        <v>-1</v>
      </c>
      <c r="M170" s="5" t="s">
        <v>33</v>
      </c>
    </row>
    <row r="171" customFormat="false" ht="12.8" hidden="false" customHeight="false" outlineLevel="0" collapsed="false">
      <c r="A171" s="9" t="s">
        <v>363</v>
      </c>
      <c r="B171" s="9" t="s">
        <v>280</v>
      </c>
      <c r="C171" s="6" t="s">
        <v>332</v>
      </c>
      <c r="D171" s="6" t="s">
        <v>29</v>
      </c>
      <c r="E171" s="6" t="s">
        <v>79</v>
      </c>
      <c r="F171" s="6" t="s">
        <v>206</v>
      </c>
      <c r="G171" s="6" t="s">
        <v>19</v>
      </c>
      <c r="H171" s="6" t="s">
        <v>368</v>
      </c>
      <c r="I171" s="0" t="n">
        <v>1</v>
      </c>
      <c r="J171" s="6" t="n">
        <v>8.1</v>
      </c>
      <c r="K171" s="3" t="str">
        <f aca="false">IF(I171=1,"Yes","No")</f>
        <v>Yes</v>
      </c>
      <c r="L171" s="7" t="n">
        <f aca="false">IF(K171="Yes",(J171-1)*0.98,-1)</f>
        <v>6.958</v>
      </c>
      <c r="M171" s="10" t="s">
        <v>53</v>
      </c>
    </row>
    <row r="172" customFormat="false" ht="12.8" hidden="false" customHeight="false" outlineLevel="0" collapsed="false">
      <c r="A172" s="2" t="s">
        <v>369</v>
      </c>
      <c r="B172" s="2" t="s">
        <v>159</v>
      </c>
      <c r="C172" s="0" t="s">
        <v>370</v>
      </c>
      <c r="D172" s="0" t="s">
        <v>42</v>
      </c>
      <c r="E172" s="0" t="s">
        <v>147</v>
      </c>
      <c r="F172" s="0" t="s">
        <v>65</v>
      </c>
      <c r="G172" s="0" t="s">
        <v>21</v>
      </c>
      <c r="H172" s="0" t="s">
        <v>371</v>
      </c>
      <c r="I172" s="0" t="n">
        <v>2</v>
      </c>
      <c r="J172" s="0" t="n">
        <v>4.65</v>
      </c>
      <c r="K172" s="0" t="str">
        <f aca="false">IF(I172=1,"Yes","No")</f>
        <v>No</v>
      </c>
      <c r="L172" s="0" t="n">
        <f aca="false">IF(K172="Yes",(J172-1)*0.98,-1)</f>
        <v>-1</v>
      </c>
      <c r="M172" s="5" t="s">
        <v>33</v>
      </c>
    </row>
    <row r="173" customFormat="false" ht="12.8" hidden="false" customHeight="false" outlineLevel="0" collapsed="false">
      <c r="A173" s="2" t="s">
        <v>369</v>
      </c>
      <c r="B173" s="2" t="s">
        <v>159</v>
      </c>
      <c r="C173" s="0" t="s">
        <v>370</v>
      </c>
      <c r="D173" s="0" t="s">
        <v>42</v>
      </c>
      <c r="E173" s="0" t="s">
        <v>147</v>
      </c>
      <c r="F173" s="0" t="s">
        <v>65</v>
      </c>
      <c r="G173" s="0" t="s">
        <v>21</v>
      </c>
      <c r="H173" s="0" t="s">
        <v>371</v>
      </c>
      <c r="I173" s="0" t="n">
        <v>2</v>
      </c>
      <c r="J173" s="0" t="n">
        <v>1.71</v>
      </c>
      <c r="K173" s="0" t="s">
        <v>21</v>
      </c>
      <c r="L173" s="3" t="n">
        <f aca="false">IF(K173="Yes",(J173-1)*0.98,-1)</f>
        <v>0.6958</v>
      </c>
      <c r="M173" s="4" t="s">
        <v>22</v>
      </c>
    </row>
    <row r="174" customFormat="false" ht="12.8" hidden="false" customHeight="false" outlineLevel="0" collapsed="false">
      <c r="A174" s="2" t="s">
        <v>372</v>
      </c>
      <c r="B174" s="2" t="s">
        <v>124</v>
      </c>
      <c r="C174" s="0" t="s">
        <v>373</v>
      </c>
      <c r="D174" s="0" t="s">
        <v>195</v>
      </c>
      <c r="E174" s="0" t="s">
        <v>147</v>
      </c>
      <c r="G174" s="0" t="s">
        <v>19</v>
      </c>
      <c r="H174" s="0" t="s">
        <v>374</v>
      </c>
      <c r="I174" s="0" t="n">
        <v>1</v>
      </c>
      <c r="J174" s="0" t="n">
        <v>2.95</v>
      </c>
      <c r="K174" s="0" t="str">
        <f aca="false">IF(I174=1,"Yes","No")</f>
        <v>Yes</v>
      </c>
      <c r="L174" s="0" t="n">
        <f aca="false">IF(K174="Yes",(J174-1)*0.98,-1)</f>
        <v>1.911</v>
      </c>
      <c r="M174" s="5" t="s">
        <v>33</v>
      </c>
    </row>
    <row r="175" customFormat="false" ht="12.8" hidden="false" customHeight="false" outlineLevel="0" collapsed="false">
      <c r="A175" s="2" t="s">
        <v>372</v>
      </c>
      <c r="B175" s="2" t="s">
        <v>375</v>
      </c>
      <c r="C175" s="0" t="s">
        <v>28</v>
      </c>
      <c r="D175" s="0" t="s">
        <v>42</v>
      </c>
      <c r="E175" s="0" t="s">
        <v>30</v>
      </c>
      <c r="F175" s="0" t="s">
        <v>31</v>
      </c>
      <c r="G175" s="0" t="s">
        <v>19</v>
      </c>
      <c r="H175" s="0" t="s">
        <v>305</v>
      </c>
      <c r="I175" s="0" t="n">
        <v>3</v>
      </c>
      <c r="J175" s="0" t="n">
        <v>1.92</v>
      </c>
      <c r="K175" s="0" t="str">
        <f aca="false">IF(I175=1,"Yes","No")</f>
        <v>No</v>
      </c>
      <c r="L175" s="0" t="n">
        <f aca="false">IF(K175="Yes",(J175-1)*0.98,-1)</f>
        <v>-1</v>
      </c>
      <c r="M175" s="5" t="s">
        <v>33</v>
      </c>
    </row>
    <row r="176" customFormat="false" ht="12.8" hidden="false" customHeight="false" outlineLevel="0" collapsed="false">
      <c r="A176" s="2" t="s">
        <v>372</v>
      </c>
      <c r="B176" s="2" t="s">
        <v>376</v>
      </c>
      <c r="C176" s="0" t="s">
        <v>24</v>
      </c>
      <c r="D176" s="0" t="s">
        <v>29</v>
      </c>
      <c r="E176" s="0" t="s">
        <v>87</v>
      </c>
      <c r="F176" s="0" t="s">
        <v>152</v>
      </c>
      <c r="G176" s="0" t="s">
        <v>19</v>
      </c>
      <c r="H176" s="0" t="s">
        <v>377</v>
      </c>
      <c r="I176" s="0" t="n">
        <v>3</v>
      </c>
      <c r="J176" s="0" t="n">
        <v>1.43</v>
      </c>
      <c r="K176" s="0" t="s">
        <v>21</v>
      </c>
      <c r="L176" s="3" t="n">
        <f aca="false">IF(K176="Yes",(J176-1)*0.98,-1)</f>
        <v>0.4214</v>
      </c>
      <c r="M176" s="4" t="s">
        <v>22</v>
      </c>
    </row>
    <row r="177" customFormat="false" ht="12.8" hidden="false" customHeight="false" outlineLevel="0" collapsed="false">
      <c r="A177" s="2" t="s">
        <v>378</v>
      </c>
      <c r="B177" s="2" t="s">
        <v>58</v>
      </c>
      <c r="C177" s="0" t="s">
        <v>373</v>
      </c>
      <c r="D177" s="0" t="s">
        <v>102</v>
      </c>
      <c r="E177" s="0" t="s">
        <v>147</v>
      </c>
      <c r="G177" s="0" t="s">
        <v>19</v>
      </c>
      <c r="H177" s="0" t="s">
        <v>379</v>
      </c>
      <c r="I177" s="0" t="n">
        <v>1</v>
      </c>
      <c r="J177" s="0" t="n">
        <v>1.16</v>
      </c>
      <c r="K177" s="0" t="s">
        <v>21</v>
      </c>
      <c r="L177" s="3" t="n">
        <f aca="false">IF(K177="Yes",(J177-1)*0.98,-1)</f>
        <v>0.1568</v>
      </c>
      <c r="M177" s="4" t="s">
        <v>22</v>
      </c>
    </row>
    <row r="178" customFormat="false" ht="12.8" hidden="false" customHeight="false" outlineLevel="0" collapsed="false">
      <c r="A178" s="2" t="s">
        <v>380</v>
      </c>
      <c r="B178" s="2" t="s">
        <v>146</v>
      </c>
      <c r="C178" s="0" t="s">
        <v>215</v>
      </c>
      <c r="D178" s="0" t="s">
        <v>16</v>
      </c>
      <c r="E178" s="0" t="s">
        <v>17</v>
      </c>
      <c r="F178" s="0" t="s">
        <v>18</v>
      </c>
      <c r="G178" s="0" t="s">
        <v>19</v>
      </c>
      <c r="H178" s="0" t="s">
        <v>381</v>
      </c>
      <c r="I178" s="0" t="n">
        <v>2</v>
      </c>
      <c r="J178" s="0" t="n">
        <v>1.05</v>
      </c>
      <c r="K178" s="0" t="s">
        <v>21</v>
      </c>
      <c r="L178" s="3" t="n">
        <f aca="false">IF(K178="Yes",(J178-1)*0.98,-1)</f>
        <v>0.049</v>
      </c>
      <c r="M178" s="4" t="s">
        <v>22</v>
      </c>
    </row>
    <row r="179" customFormat="false" ht="12.8" hidden="false" customHeight="false" outlineLevel="0" collapsed="false">
      <c r="A179" s="2" t="s">
        <v>380</v>
      </c>
      <c r="B179" s="2" t="s">
        <v>376</v>
      </c>
      <c r="C179" s="0" t="s">
        <v>382</v>
      </c>
      <c r="D179" s="0" t="s">
        <v>16</v>
      </c>
      <c r="E179" s="0" t="s">
        <v>147</v>
      </c>
      <c r="F179" s="0" t="s">
        <v>65</v>
      </c>
      <c r="G179" s="0" t="s">
        <v>21</v>
      </c>
      <c r="H179" s="0" t="s">
        <v>383</v>
      </c>
      <c r="I179" s="0" t="n">
        <v>2</v>
      </c>
      <c r="J179" s="0" t="n">
        <v>4.17</v>
      </c>
      <c r="K179" s="0" t="str">
        <f aca="false">IF(I179=1,"Yes","No")</f>
        <v>No</v>
      </c>
      <c r="L179" s="0" t="n">
        <f aca="false">IF(K179="Yes",(J179-1)*0.98,-1)</f>
        <v>-1</v>
      </c>
      <c r="M179" s="5" t="s">
        <v>33</v>
      </c>
    </row>
    <row r="180" customFormat="false" ht="12.8" hidden="false" customHeight="false" outlineLevel="0" collapsed="false">
      <c r="A180" s="2" t="s">
        <v>380</v>
      </c>
      <c r="B180" s="2" t="s">
        <v>384</v>
      </c>
      <c r="C180" s="0" t="s">
        <v>74</v>
      </c>
      <c r="D180" s="0" t="s">
        <v>37</v>
      </c>
      <c r="E180" s="0" t="s">
        <v>30</v>
      </c>
      <c r="F180" s="0" t="s">
        <v>43</v>
      </c>
      <c r="G180" s="0" t="s">
        <v>19</v>
      </c>
      <c r="H180" s="0" t="s">
        <v>385</v>
      </c>
      <c r="I180" s="0" t="n">
        <v>2</v>
      </c>
      <c r="J180" s="0" t="n">
        <v>1.17</v>
      </c>
      <c r="K180" s="0" t="s">
        <v>21</v>
      </c>
      <c r="L180" s="3" t="n">
        <f aca="false">IF(K180="Yes",(J180-1)*0.98,-1)</f>
        <v>0.1666</v>
      </c>
      <c r="M180" s="4" t="s">
        <v>22</v>
      </c>
    </row>
    <row r="181" customFormat="false" ht="12.8" hidden="false" customHeight="false" outlineLevel="0" collapsed="false">
      <c r="A181" s="2" t="s">
        <v>380</v>
      </c>
      <c r="B181" s="2" t="s">
        <v>384</v>
      </c>
      <c r="C181" s="0" t="s">
        <v>74</v>
      </c>
      <c r="D181" s="0" t="s">
        <v>37</v>
      </c>
      <c r="E181" s="0" t="s">
        <v>30</v>
      </c>
      <c r="F181" s="0" t="s">
        <v>43</v>
      </c>
      <c r="G181" s="0" t="s">
        <v>19</v>
      </c>
      <c r="H181" s="0" t="s">
        <v>386</v>
      </c>
      <c r="I181" s="0" t="n">
        <v>0</v>
      </c>
      <c r="J181" s="0" t="n">
        <v>1.57</v>
      </c>
      <c r="K181" s="0" t="s">
        <v>19</v>
      </c>
      <c r="L181" s="3" t="n">
        <f aca="false">IF(K181="Yes",(J181-1)*0.98,-1)</f>
        <v>-1</v>
      </c>
      <c r="M181" s="11" t="s">
        <v>62</v>
      </c>
    </row>
    <row r="182" customFormat="false" ht="12.8" hidden="false" customHeight="false" outlineLevel="0" collapsed="false">
      <c r="A182" s="9" t="s">
        <v>380</v>
      </c>
      <c r="B182" s="9" t="s">
        <v>384</v>
      </c>
      <c r="C182" s="6" t="s">
        <v>74</v>
      </c>
      <c r="D182" s="6" t="s">
        <v>37</v>
      </c>
      <c r="E182" s="6" t="s">
        <v>30</v>
      </c>
      <c r="F182" s="6" t="s">
        <v>43</v>
      </c>
      <c r="G182" s="6" t="s">
        <v>19</v>
      </c>
      <c r="H182" s="6" t="s">
        <v>386</v>
      </c>
      <c r="I182" s="0" t="n">
        <v>0</v>
      </c>
      <c r="J182" s="6" t="n">
        <v>4.7</v>
      </c>
      <c r="K182" s="3" t="str">
        <f aca="false">IF(I182=1,"Yes","No")</f>
        <v>No</v>
      </c>
      <c r="L182" s="7" t="n">
        <f aca="false">IF(K182="Yes",(J182-1)*0.98,-1)</f>
        <v>-1</v>
      </c>
      <c r="M182" s="10" t="s">
        <v>53</v>
      </c>
    </row>
    <row r="183" customFormat="false" ht="12.8" hidden="false" customHeight="false" outlineLevel="0" collapsed="false">
      <c r="A183" s="2" t="s">
        <v>380</v>
      </c>
      <c r="B183" s="2" t="s">
        <v>267</v>
      </c>
      <c r="C183" s="0" t="s">
        <v>327</v>
      </c>
      <c r="D183" s="0" t="s">
        <v>29</v>
      </c>
      <c r="E183" s="0" t="s">
        <v>79</v>
      </c>
      <c r="F183" s="0" t="s">
        <v>80</v>
      </c>
      <c r="G183" s="0" t="s">
        <v>19</v>
      </c>
      <c r="H183" s="0" t="s">
        <v>387</v>
      </c>
      <c r="I183" s="0" t="n">
        <v>3</v>
      </c>
      <c r="J183" s="0" t="n">
        <v>5.97</v>
      </c>
      <c r="K183" s="0" t="str">
        <f aca="false">IF(I183=1,"Yes","No")</f>
        <v>No</v>
      </c>
      <c r="L183" s="0" t="n">
        <f aca="false">IF(K183="Yes",(J183-1)*0.98,-1)</f>
        <v>-1</v>
      </c>
      <c r="M183" s="5" t="s">
        <v>33</v>
      </c>
    </row>
    <row r="184" customFormat="false" ht="12.8" hidden="false" customHeight="false" outlineLevel="0" collapsed="false">
      <c r="A184" s="2" t="s">
        <v>380</v>
      </c>
      <c r="B184" s="2" t="s">
        <v>267</v>
      </c>
      <c r="C184" s="0" t="s">
        <v>327</v>
      </c>
      <c r="D184" s="0" t="s">
        <v>29</v>
      </c>
      <c r="E184" s="0" t="s">
        <v>79</v>
      </c>
      <c r="F184" s="0" t="s">
        <v>80</v>
      </c>
      <c r="G184" s="0" t="s">
        <v>19</v>
      </c>
      <c r="H184" s="0" t="s">
        <v>387</v>
      </c>
      <c r="I184" s="0" t="n">
        <v>3</v>
      </c>
      <c r="J184" s="0" t="n">
        <v>1.89</v>
      </c>
      <c r="K184" s="0" t="s">
        <v>21</v>
      </c>
      <c r="L184" s="3" t="n">
        <f aca="false">IF(K184="Yes",(J184-1)*0.98,-1)</f>
        <v>0.8722</v>
      </c>
      <c r="M184" s="4" t="s">
        <v>22</v>
      </c>
    </row>
    <row r="185" customFormat="false" ht="12.8" hidden="false" customHeight="false" outlineLevel="0" collapsed="false">
      <c r="A185" s="2" t="s">
        <v>388</v>
      </c>
      <c r="B185" s="2" t="s">
        <v>155</v>
      </c>
      <c r="C185" s="0" t="s">
        <v>125</v>
      </c>
      <c r="D185" s="0" t="s">
        <v>42</v>
      </c>
      <c r="E185" s="0" t="s">
        <v>30</v>
      </c>
      <c r="F185" s="0" t="s">
        <v>43</v>
      </c>
      <c r="G185" s="0" t="s">
        <v>19</v>
      </c>
      <c r="H185" s="0" t="s">
        <v>389</v>
      </c>
      <c r="I185" s="0" t="n">
        <v>2</v>
      </c>
      <c r="J185" s="0" t="n">
        <v>1.68</v>
      </c>
      <c r="K185" s="0" t="s">
        <v>21</v>
      </c>
      <c r="L185" s="3" t="n">
        <f aca="false">IF(K185="Yes",(J185-1)*0.98,-1)</f>
        <v>0.6664</v>
      </c>
      <c r="M185" s="11" t="s">
        <v>62</v>
      </c>
    </row>
    <row r="186" customFormat="false" ht="12.8" hidden="false" customHeight="false" outlineLevel="0" collapsed="false">
      <c r="A186" s="2" t="s">
        <v>388</v>
      </c>
      <c r="B186" s="2" t="s">
        <v>14</v>
      </c>
      <c r="C186" s="0" t="s">
        <v>256</v>
      </c>
      <c r="D186" s="0" t="s">
        <v>42</v>
      </c>
      <c r="E186" s="0" t="s">
        <v>17</v>
      </c>
      <c r="F186" s="0" t="s">
        <v>43</v>
      </c>
      <c r="G186" s="0" t="s">
        <v>19</v>
      </c>
      <c r="H186" s="0" t="s">
        <v>390</v>
      </c>
      <c r="I186" s="0" t="n">
        <v>1</v>
      </c>
      <c r="J186" s="0" t="n">
        <v>1.94</v>
      </c>
      <c r="K186" s="0" t="str">
        <f aca="false">IF(I186=1,"Yes","No")</f>
        <v>Yes</v>
      </c>
      <c r="L186" s="0" t="n">
        <f aca="false">IF(K186="Yes",(J186-1)*0.98,-1)</f>
        <v>0.9212</v>
      </c>
      <c r="M186" s="5" t="s">
        <v>33</v>
      </c>
    </row>
    <row r="187" customFormat="false" ht="12.8" hidden="false" customHeight="false" outlineLevel="0" collapsed="false">
      <c r="A187" s="2" t="s">
        <v>388</v>
      </c>
      <c r="B187" s="2" t="s">
        <v>173</v>
      </c>
      <c r="C187" s="0" t="s">
        <v>59</v>
      </c>
      <c r="D187" s="0" t="s">
        <v>29</v>
      </c>
      <c r="E187" s="0" t="s">
        <v>30</v>
      </c>
      <c r="F187" s="0" t="s">
        <v>304</v>
      </c>
      <c r="G187" s="0" t="s">
        <v>21</v>
      </c>
      <c r="H187" s="0" t="s">
        <v>391</v>
      </c>
      <c r="I187" s="0" t="n">
        <v>1</v>
      </c>
      <c r="J187" s="0" t="n">
        <v>1.44</v>
      </c>
      <c r="K187" s="0" t="s">
        <v>21</v>
      </c>
      <c r="L187" s="3" t="n">
        <f aca="false">IF(K187="Yes",(J187-1)*0.98,-1)</f>
        <v>0.4312</v>
      </c>
      <c r="M187" s="4" t="s">
        <v>22</v>
      </c>
    </row>
    <row r="188" customFormat="false" ht="12.8" hidden="false" customHeight="false" outlineLevel="0" collapsed="false">
      <c r="A188" s="2" t="s">
        <v>392</v>
      </c>
      <c r="B188" s="2" t="s">
        <v>276</v>
      </c>
      <c r="C188" s="0" t="s">
        <v>225</v>
      </c>
      <c r="D188" s="0" t="s">
        <v>16</v>
      </c>
      <c r="E188" s="0" t="s">
        <v>17</v>
      </c>
      <c r="F188" s="0" t="s">
        <v>18</v>
      </c>
      <c r="G188" s="0" t="s">
        <v>19</v>
      </c>
      <c r="H188" s="0" t="s">
        <v>393</v>
      </c>
      <c r="I188" s="0" t="n">
        <v>1</v>
      </c>
      <c r="J188" s="0" t="n">
        <v>1.04</v>
      </c>
      <c r="K188" s="0" t="s">
        <v>21</v>
      </c>
      <c r="L188" s="3" t="n">
        <f aca="false">IF(K188="Yes",(J188-1)*0.98,-1)</f>
        <v>0.0392</v>
      </c>
      <c r="M188" s="4" t="s">
        <v>22</v>
      </c>
    </row>
    <row r="189" customFormat="false" ht="12.8" hidden="false" customHeight="false" outlineLevel="0" collapsed="false">
      <c r="A189" s="2" t="s">
        <v>394</v>
      </c>
      <c r="B189" s="2" t="s">
        <v>71</v>
      </c>
      <c r="C189" s="0" t="s">
        <v>294</v>
      </c>
      <c r="D189" s="0" t="s">
        <v>42</v>
      </c>
      <c r="E189" s="0" t="s">
        <v>17</v>
      </c>
      <c r="F189" s="0" t="s">
        <v>43</v>
      </c>
      <c r="G189" s="0" t="s">
        <v>19</v>
      </c>
      <c r="H189" s="0" t="s">
        <v>395</v>
      </c>
      <c r="I189" s="0" t="n">
        <v>3</v>
      </c>
      <c r="J189" s="0" t="n">
        <v>1.5</v>
      </c>
      <c r="K189" s="0" t="str">
        <f aca="false">IF(I189=1,"Yes","No")</f>
        <v>No</v>
      </c>
      <c r="L189" s="0" t="n">
        <f aca="false">IF(K189="Yes",(J189-1)*0.98,-1)</f>
        <v>-1</v>
      </c>
      <c r="M189" s="5" t="s">
        <v>33</v>
      </c>
    </row>
    <row r="190" customFormat="false" ht="12.8" hidden="false" customHeight="false" outlineLevel="0" collapsed="false">
      <c r="A190" s="2" t="s">
        <v>394</v>
      </c>
      <c r="B190" s="2" t="s">
        <v>205</v>
      </c>
      <c r="C190" s="0" t="s">
        <v>294</v>
      </c>
      <c r="D190" s="0" t="s">
        <v>29</v>
      </c>
      <c r="E190" s="0" t="s">
        <v>79</v>
      </c>
      <c r="F190" s="0" t="s">
        <v>80</v>
      </c>
      <c r="G190" s="0" t="s">
        <v>19</v>
      </c>
      <c r="H190" s="0" t="s">
        <v>396</v>
      </c>
      <c r="I190" s="0" t="n">
        <v>2</v>
      </c>
      <c r="J190" s="0" t="n">
        <v>2.64</v>
      </c>
      <c r="K190" s="0" t="str">
        <f aca="false">IF(I190=1,"Yes","No")</f>
        <v>No</v>
      </c>
      <c r="L190" s="0" t="n">
        <f aca="false">IF(K190="Yes",(J190-1)*0.98,-1)</f>
        <v>-1</v>
      </c>
      <c r="M190" s="5" t="s">
        <v>33</v>
      </c>
    </row>
    <row r="191" customFormat="false" ht="12.8" hidden="false" customHeight="false" outlineLevel="0" collapsed="false">
      <c r="A191" s="2" t="s">
        <v>394</v>
      </c>
      <c r="B191" s="2" t="s">
        <v>293</v>
      </c>
      <c r="C191" s="0" t="s">
        <v>56</v>
      </c>
      <c r="D191" s="0" t="s">
        <v>42</v>
      </c>
      <c r="E191" s="0" t="s">
        <v>17</v>
      </c>
      <c r="F191" s="0" t="s">
        <v>43</v>
      </c>
      <c r="G191" s="0" t="s">
        <v>19</v>
      </c>
      <c r="H191" s="0" t="s">
        <v>397</v>
      </c>
      <c r="I191" s="0" t="n">
        <v>1</v>
      </c>
      <c r="J191" s="0" t="n">
        <v>2.96</v>
      </c>
      <c r="K191" s="0" t="str">
        <f aca="false">IF(I191=1,"Yes","No")</f>
        <v>Yes</v>
      </c>
      <c r="L191" s="0" t="n">
        <f aca="false">IF(K191="Yes",(J191-1)*0.98,-1)</f>
        <v>1.9208</v>
      </c>
      <c r="M191" s="5" t="s">
        <v>33</v>
      </c>
    </row>
    <row r="192" customFormat="false" ht="12.8" hidden="false" customHeight="false" outlineLevel="0" collapsed="false">
      <c r="A192" s="2" t="s">
        <v>398</v>
      </c>
      <c r="B192" s="2" t="s">
        <v>96</v>
      </c>
      <c r="C192" s="0" t="s">
        <v>86</v>
      </c>
      <c r="D192" s="0" t="s">
        <v>16</v>
      </c>
      <c r="E192" s="0" t="s">
        <v>17</v>
      </c>
      <c r="F192" s="0" t="s">
        <v>18</v>
      </c>
      <c r="G192" s="0" t="s">
        <v>19</v>
      </c>
      <c r="H192" s="0" t="s">
        <v>399</v>
      </c>
      <c r="I192" s="0" t="n">
        <v>1</v>
      </c>
      <c r="J192" s="0" t="n">
        <v>1.05</v>
      </c>
      <c r="K192" s="0" t="s">
        <v>21</v>
      </c>
      <c r="L192" s="3" t="n">
        <f aca="false">IF(K192="Yes",(J192-1)*0.98,-1)</f>
        <v>0.049</v>
      </c>
      <c r="M192" s="4" t="s">
        <v>22</v>
      </c>
    </row>
    <row r="193" customFormat="false" ht="12.8" hidden="false" customHeight="false" outlineLevel="0" collapsed="false">
      <c r="A193" s="2" t="s">
        <v>398</v>
      </c>
      <c r="B193" s="2" t="s">
        <v>400</v>
      </c>
      <c r="C193" s="0" t="s">
        <v>359</v>
      </c>
      <c r="D193" s="0" t="s">
        <v>29</v>
      </c>
      <c r="E193" s="0" t="s">
        <v>79</v>
      </c>
      <c r="F193" s="0" t="s">
        <v>80</v>
      </c>
      <c r="G193" s="0" t="s">
        <v>19</v>
      </c>
      <c r="H193" s="0" t="s">
        <v>401</v>
      </c>
      <c r="I193" s="0" t="n">
        <v>3</v>
      </c>
      <c r="J193" s="0" t="n">
        <v>1.2</v>
      </c>
      <c r="K193" s="0" t="str">
        <f aca="false">IF(I193=1,"Yes","No")</f>
        <v>No</v>
      </c>
      <c r="L193" s="0" t="n">
        <f aca="false">IF(K193="Yes",(J193-1)*0.98,-1)</f>
        <v>-1</v>
      </c>
      <c r="M193" s="5" t="s">
        <v>33</v>
      </c>
    </row>
    <row r="194" customFormat="false" ht="12.8" hidden="false" customHeight="false" outlineLevel="0" collapsed="false">
      <c r="A194" s="2" t="s">
        <v>398</v>
      </c>
      <c r="B194" s="2" t="s">
        <v>400</v>
      </c>
      <c r="C194" s="0" t="s">
        <v>359</v>
      </c>
      <c r="D194" s="0" t="s">
        <v>29</v>
      </c>
      <c r="E194" s="0" t="s">
        <v>79</v>
      </c>
      <c r="F194" s="0" t="s">
        <v>80</v>
      </c>
      <c r="G194" s="0" t="s">
        <v>19</v>
      </c>
      <c r="H194" s="0" t="s">
        <v>401</v>
      </c>
      <c r="I194" s="0" t="n">
        <v>3</v>
      </c>
      <c r="J194" s="0" t="n">
        <v>1.08</v>
      </c>
      <c r="K194" s="0" t="s">
        <v>19</v>
      </c>
      <c r="L194" s="3" t="n">
        <f aca="false">IF(K194="Yes",(J194-1)*0.98,-1)</f>
        <v>-1</v>
      </c>
      <c r="M194" s="4" t="s">
        <v>22</v>
      </c>
    </row>
    <row r="195" customFormat="false" ht="12.8" hidden="false" customHeight="false" outlineLevel="0" collapsed="false">
      <c r="A195" s="2" t="s">
        <v>402</v>
      </c>
      <c r="B195" s="2" t="s">
        <v>109</v>
      </c>
      <c r="C195" s="0" t="s">
        <v>403</v>
      </c>
      <c r="D195" s="0" t="s">
        <v>42</v>
      </c>
      <c r="E195" s="0" t="s">
        <v>147</v>
      </c>
      <c r="F195" s="0" t="s">
        <v>65</v>
      </c>
      <c r="G195" s="0" t="s">
        <v>21</v>
      </c>
      <c r="H195" s="0" t="s">
        <v>404</v>
      </c>
      <c r="I195" s="0" t="n">
        <v>1</v>
      </c>
      <c r="J195" s="0" t="n">
        <v>1.46</v>
      </c>
      <c r="K195" s="0" t="str">
        <f aca="false">IF(I195=1,"Yes","No")</f>
        <v>Yes</v>
      </c>
      <c r="L195" s="0" t="n">
        <f aca="false">IF(K195="Yes",(J195-1)*0.98,-1)</f>
        <v>0.4508</v>
      </c>
      <c r="M195" s="5" t="s">
        <v>33</v>
      </c>
    </row>
    <row r="196" customFormat="false" ht="12.8" hidden="false" customHeight="false" outlineLevel="0" collapsed="false">
      <c r="A196" s="2" t="s">
        <v>402</v>
      </c>
      <c r="B196" s="2" t="s">
        <v>109</v>
      </c>
      <c r="C196" s="6" t="s">
        <v>403</v>
      </c>
      <c r="D196" s="6" t="s">
        <v>42</v>
      </c>
      <c r="E196" s="6" t="s">
        <v>147</v>
      </c>
      <c r="F196" s="6" t="s">
        <v>65</v>
      </c>
      <c r="G196" s="6" t="s">
        <v>21</v>
      </c>
      <c r="H196" s="6" t="s">
        <v>405</v>
      </c>
      <c r="I196" s="6" t="n">
        <v>4</v>
      </c>
      <c r="J196" s="6" t="n">
        <v>12.74</v>
      </c>
      <c r="K196" s="3" t="str">
        <f aca="false">IF(I196=1, "No","Yes")</f>
        <v>Yes</v>
      </c>
      <c r="L196" s="7" t="n">
        <f aca="false">IF(I196=1,-J196,0.98)</f>
        <v>0.98</v>
      </c>
      <c r="M196" s="8" t="s">
        <v>51</v>
      </c>
    </row>
    <row r="197" customFormat="false" ht="12.8" hidden="false" customHeight="false" outlineLevel="0" collapsed="false">
      <c r="A197" s="9" t="s">
        <v>402</v>
      </c>
      <c r="B197" s="9" t="s">
        <v>252</v>
      </c>
      <c r="C197" s="6" t="s">
        <v>406</v>
      </c>
      <c r="D197" s="6" t="s">
        <v>42</v>
      </c>
      <c r="E197" s="6" t="s">
        <v>87</v>
      </c>
      <c r="F197" s="6" t="s">
        <v>152</v>
      </c>
      <c r="G197" s="6" t="s">
        <v>19</v>
      </c>
      <c r="H197" s="6" t="s">
        <v>407</v>
      </c>
      <c r="I197" s="0" t="n">
        <v>1</v>
      </c>
      <c r="J197" s="6" t="n">
        <v>5.95</v>
      </c>
      <c r="K197" s="3" t="str">
        <f aca="false">IF(I197=1,"Yes","No")</f>
        <v>Yes</v>
      </c>
      <c r="L197" s="7" t="n">
        <f aca="false">IF(K197="Yes",(J197-1)*0.98,-1)</f>
        <v>4.851</v>
      </c>
      <c r="M197" s="10" t="s">
        <v>53</v>
      </c>
    </row>
    <row r="198" customFormat="false" ht="12.8" hidden="false" customHeight="false" outlineLevel="0" collapsed="false">
      <c r="A198" s="9" t="s">
        <v>402</v>
      </c>
      <c r="B198" s="9" t="s">
        <v>255</v>
      </c>
      <c r="C198" s="6" t="s">
        <v>403</v>
      </c>
      <c r="D198" s="6" t="s">
        <v>42</v>
      </c>
      <c r="E198" s="6" t="s">
        <v>147</v>
      </c>
      <c r="F198" s="6" t="s">
        <v>43</v>
      </c>
      <c r="G198" s="6" t="s">
        <v>19</v>
      </c>
      <c r="H198" s="6" t="s">
        <v>408</v>
      </c>
      <c r="I198" s="0" t="n">
        <v>0</v>
      </c>
      <c r="J198" s="6" t="n">
        <v>4.1</v>
      </c>
      <c r="K198" s="3" t="str">
        <f aca="false">IF(I198=1,"Yes","No")</f>
        <v>No</v>
      </c>
      <c r="L198" s="7" t="n">
        <f aca="false">IF(K198="Yes",(J198-1)*0.98,-1)</f>
        <v>-1</v>
      </c>
      <c r="M198" s="10" t="s">
        <v>53</v>
      </c>
    </row>
    <row r="199" customFormat="false" ht="12.8" hidden="false" customHeight="false" outlineLevel="0" collapsed="false">
      <c r="A199" s="2" t="s">
        <v>409</v>
      </c>
      <c r="B199" s="2" t="s">
        <v>252</v>
      </c>
      <c r="C199" s="0" t="s">
        <v>78</v>
      </c>
      <c r="D199" s="0" t="s">
        <v>16</v>
      </c>
      <c r="E199" s="0" t="s">
        <v>17</v>
      </c>
      <c r="F199" s="0" t="s">
        <v>18</v>
      </c>
      <c r="G199" s="0" t="s">
        <v>19</v>
      </c>
      <c r="H199" s="0" t="s">
        <v>158</v>
      </c>
      <c r="I199" s="0" t="n">
        <v>1</v>
      </c>
      <c r="J199" s="0" t="n">
        <v>1.06</v>
      </c>
      <c r="K199" s="0" t="s">
        <v>21</v>
      </c>
      <c r="L199" s="3" t="n">
        <f aca="false">IF(K199="Yes",(J199-1)*0.98,-1)</f>
        <v>0.0588000000000001</v>
      </c>
      <c r="M199" s="4" t="s">
        <v>22</v>
      </c>
    </row>
    <row r="200" customFormat="false" ht="12.8" hidden="false" customHeight="false" outlineLevel="0" collapsed="false">
      <c r="A200" s="2" t="s">
        <v>409</v>
      </c>
      <c r="B200" s="2" t="s">
        <v>410</v>
      </c>
      <c r="C200" s="0" t="s">
        <v>74</v>
      </c>
      <c r="D200" s="0" t="s">
        <v>37</v>
      </c>
      <c r="E200" s="0" t="s">
        <v>30</v>
      </c>
      <c r="F200" s="0" t="s">
        <v>43</v>
      </c>
      <c r="G200" s="0" t="s">
        <v>19</v>
      </c>
      <c r="H200" s="0" t="s">
        <v>411</v>
      </c>
      <c r="I200" s="0" t="n">
        <v>1</v>
      </c>
      <c r="J200" s="0" t="n">
        <v>1.15</v>
      </c>
      <c r="K200" s="0" t="s">
        <v>21</v>
      </c>
      <c r="L200" s="3" t="n">
        <f aca="false">IF(K200="Yes",(J200-1)*0.98,-1)</f>
        <v>0.147</v>
      </c>
      <c r="M200" s="4" t="s">
        <v>22</v>
      </c>
    </row>
    <row r="201" customFormat="false" ht="12.8" hidden="false" customHeight="false" outlineLevel="0" collapsed="false">
      <c r="A201" s="2" t="s">
        <v>409</v>
      </c>
      <c r="B201" s="2" t="s">
        <v>410</v>
      </c>
      <c r="C201" s="0" t="s">
        <v>74</v>
      </c>
      <c r="D201" s="0" t="s">
        <v>37</v>
      </c>
      <c r="E201" s="0" t="s">
        <v>30</v>
      </c>
      <c r="F201" s="0" t="s">
        <v>43</v>
      </c>
      <c r="G201" s="0" t="s">
        <v>19</v>
      </c>
      <c r="H201" s="0" t="s">
        <v>412</v>
      </c>
      <c r="I201" s="0" t="n">
        <v>2</v>
      </c>
      <c r="J201" s="0" t="n">
        <v>1.5</v>
      </c>
      <c r="K201" s="0" t="s">
        <v>21</v>
      </c>
      <c r="L201" s="3" t="n">
        <f aca="false">IF(K201="Yes",(J201-1)*0.98,-1)</f>
        <v>0.49</v>
      </c>
      <c r="M201" s="11" t="s">
        <v>62</v>
      </c>
    </row>
    <row r="202" customFormat="false" ht="12.8" hidden="false" customHeight="false" outlineLevel="0" collapsed="false">
      <c r="A202" s="9" t="s">
        <v>409</v>
      </c>
      <c r="B202" s="9" t="s">
        <v>410</v>
      </c>
      <c r="C202" s="6" t="s">
        <v>74</v>
      </c>
      <c r="D202" s="6" t="s">
        <v>37</v>
      </c>
      <c r="E202" s="6" t="s">
        <v>30</v>
      </c>
      <c r="F202" s="6" t="s">
        <v>43</v>
      </c>
      <c r="G202" s="6" t="s">
        <v>19</v>
      </c>
      <c r="H202" s="6" t="s">
        <v>412</v>
      </c>
      <c r="I202" s="0" t="n">
        <v>2</v>
      </c>
      <c r="J202" s="6" t="n">
        <v>4.47</v>
      </c>
      <c r="K202" s="3" t="str">
        <f aca="false">IF(I202=1,"Yes","No")</f>
        <v>No</v>
      </c>
      <c r="L202" s="7" t="n">
        <f aca="false">IF(K202="Yes",(J202-1)*0.98,-1)</f>
        <v>-1</v>
      </c>
      <c r="M202" s="10" t="s">
        <v>53</v>
      </c>
    </row>
    <row r="203" customFormat="false" ht="12.8" hidden="false" customHeight="false" outlineLevel="0" collapsed="false">
      <c r="A203" s="2" t="s">
        <v>413</v>
      </c>
      <c r="B203" s="2" t="s">
        <v>162</v>
      </c>
      <c r="C203" s="0" t="s">
        <v>278</v>
      </c>
      <c r="D203" s="0" t="s">
        <v>37</v>
      </c>
      <c r="E203" s="0" t="s">
        <v>147</v>
      </c>
      <c r="G203" s="0" t="s">
        <v>19</v>
      </c>
      <c r="H203" s="0" t="s">
        <v>414</v>
      </c>
      <c r="I203" s="0" t="n">
        <v>1</v>
      </c>
      <c r="J203" s="0" t="n">
        <v>2.02</v>
      </c>
      <c r="K203" s="0" t="str">
        <f aca="false">IF(I203=1,"Yes","No")</f>
        <v>Yes</v>
      </c>
      <c r="L203" s="0" t="n">
        <f aca="false">IF(K203="Yes",(J203-1)*0.98,-1)</f>
        <v>0.9996</v>
      </c>
      <c r="M203" s="5" t="s">
        <v>33</v>
      </c>
    </row>
    <row r="204" customFormat="false" ht="12.8" hidden="false" customHeight="false" outlineLevel="0" collapsed="false">
      <c r="A204" s="2" t="s">
        <v>415</v>
      </c>
      <c r="B204" s="2" t="s">
        <v>157</v>
      </c>
      <c r="C204" s="0" t="s">
        <v>198</v>
      </c>
      <c r="D204" s="0" t="s">
        <v>37</v>
      </c>
      <c r="E204" s="0" t="s">
        <v>147</v>
      </c>
      <c r="G204" s="0" t="s">
        <v>19</v>
      </c>
      <c r="H204" s="0" t="s">
        <v>416</v>
      </c>
      <c r="I204" s="0" t="n">
        <v>1</v>
      </c>
      <c r="J204" s="0" t="n">
        <v>2.53</v>
      </c>
      <c r="K204" s="0" t="str">
        <f aca="false">IF(I204=1,"Yes","No")</f>
        <v>Yes</v>
      </c>
      <c r="L204" s="0" t="n">
        <f aca="false">IF(K204="Yes",(J204-1)*0.98,-1)</f>
        <v>1.4994</v>
      </c>
      <c r="M204" s="5" t="s">
        <v>33</v>
      </c>
    </row>
    <row r="205" customFormat="false" ht="12.8" hidden="false" customHeight="false" outlineLevel="0" collapsed="false">
      <c r="A205" s="2" t="s">
        <v>415</v>
      </c>
      <c r="B205" s="2" t="s">
        <v>205</v>
      </c>
      <c r="C205" s="0" t="s">
        <v>198</v>
      </c>
      <c r="D205" s="0" t="s">
        <v>37</v>
      </c>
      <c r="E205" s="0" t="s">
        <v>147</v>
      </c>
      <c r="G205" s="0" t="s">
        <v>19</v>
      </c>
      <c r="H205" s="0" t="s">
        <v>417</v>
      </c>
      <c r="I205" s="0" t="n">
        <v>4</v>
      </c>
      <c r="J205" s="0" t="n">
        <v>7.41</v>
      </c>
      <c r="K205" s="0" t="str">
        <f aca="false">IF(I205=1,"Yes","No")</f>
        <v>No</v>
      </c>
      <c r="L205" s="0" t="n">
        <f aca="false">IF(K205="Yes",(J205-1)*0.98,-1)</f>
        <v>-1</v>
      </c>
      <c r="M205" s="5" t="s">
        <v>33</v>
      </c>
    </row>
    <row r="206" customFormat="false" ht="12.8" hidden="false" customHeight="false" outlineLevel="0" collapsed="false">
      <c r="A206" s="9" t="s">
        <v>418</v>
      </c>
      <c r="B206" s="9" t="s">
        <v>331</v>
      </c>
      <c r="C206" s="6" t="s">
        <v>125</v>
      </c>
      <c r="D206" s="6" t="s">
        <v>29</v>
      </c>
      <c r="E206" s="6" t="s">
        <v>30</v>
      </c>
      <c r="F206" s="6" t="s">
        <v>65</v>
      </c>
      <c r="G206" s="6" t="s">
        <v>21</v>
      </c>
      <c r="H206" s="6" t="s">
        <v>419</v>
      </c>
      <c r="I206" s="6" t="n">
        <v>3</v>
      </c>
      <c r="J206" s="6" t="n">
        <v>3.2</v>
      </c>
      <c r="K206" s="3" t="s">
        <v>21</v>
      </c>
      <c r="L206" s="6" t="n">
        <f aca="false">IF(K206="Yes",(J206-1)*0.98,-1)</f>
        <v>2.156</v>
      </c>
      <c r="M206" s="13" t="s">
        <v>184</v>
      </c>
    </row>
    <row r="207" customFormat="false" ht="12.8" hidden="false" customHeight="false" outlineLevel="0" collapsed="false">
      <c r="A207" s="2" t="s">
        <v>420</v>
      </c>
      <c r="B207" s="2" t="s">
        <v>421</v>
      </c>
      <c r="C207" s="0" t="s">
        <v>59</v>
      </c>
      <c r="D207" s="0" t="s">
        <v>29</v>
      </c>
      <c r="E207" s="0" t="s">
        <v>30</v>
      </c>
      <c r="F207" s="0" t="s">
        <v>304</v>
      </c>
      <c r="G207" s="0" t="s">
        <v>19</v>
      </c>
      <c r="H207" s="0" t="s">
        <v>422</v>
      </c>
      <c r="I207" s="0" t="n">
        <v>1</v>
      </c>
      <c r="J207" s="0" t="n">
        <v>2.17</v>
      </c>
      <c r="K207" s="0" t="s">
        <v>21</v>
      </c>
      <c r="L207" s="3" t="n">
        <f aca="false">IF(K207="Yes",(J207-1)*0.98,-1)</f>
        <v>1.1466</v>
      </c>
      <c r="M207" s="4" t="s">
        <v>22</v>
      </c>
    </row>
    <row r="208" customFormat="false" ht="12.8" hidden="false" customHeight="false" outlineLevel="0" collapsed="false">
      <c r="A208" s="2" t="s">
        <v>420</v>
      </c>
      <c r="B208" s="2" t="s">
        <v>423</v>
      </c>
      <c r="C208" s="6" t="s">
        <v>59</v>
      </c>
      <c r="D208" s="6" t="s">
        <v>16</v>
      </c>
      <c r="E208" s="6" t="s">
        <v>30</v>
      </c>
      <c r="F208" s="6" t="s">
        <v>65</v>
      </c>
      <c r="G208" s="6" t="s">
        <v>21</v>
      </c>
      <c r="H208" s="6" t="s">
        <v>424</v>
      </c>
      <c r="I208" s="6" t="n">
        <v>2</v>
      </c>
      <c r="J208" s="6" t="n">
        <v>4.5</v>
      </c>
      <c r="K208" s="3" t="str">
        <f aca="false">IF(I208=1, "No","Yes")</f>
        <v>Yes</v>
      </c>
      <c r="L208" s="7" t="n">
        <f aca="false">IF(I208=1,-J208,0.98)</f>
        <v>0.98</v>
      </c>
      <c r="M208" s="8" t="s">
        <v>51</v>
      </c>
    </row>
    <row r="209" customFormat="false" ht="12.8" hidden="false" customHeight="false" outlineLevel="0" collapsed="false">
      <c r="A209" s="2" t="s">
        <v>420</v>
      </c>
      <c r="B209" s="2" t="s">
        <v>425</v>
      </c>
      <c r="C209" s="6" t="s">
        <v>59</v>
      </c>
      <c r="D209" s="6" t="s">
        <v>29</v>
      </c>
      <c r="E209" s="6" t="s">
        <v>30</v>
      </c>
      <c r="F209" s="6" t="s">
        <v>65</v>
      </c>
      <c r="G209" s="6" t="s">
        <v>21</v>
      </c>
      <c r="H209" s="6" t="s">
        <v>426</v>
      </c>
      <c r="I209" s="6" t="n">
        <v>3</v>
      </c>
      <c r="J209" s="6" t="n">
        <v>24</v>
      </c>
      <c r="K209" s="3" t="str">
        <f aca="false">IF(I209=1, "No","Yes")</f>
        <v>Yes</v>
      </c>
      <c r="L209" s="7" t="n">
        <f aca="false">IF(I209=1,-J209,0.98)</f>
        <v>0.98</v>
      </c>
      <c r="M209" s="12" t="s">
        <v>128</v>
      </c>
    </row>
    <row r="210" customFormat="false" ht="12.8" hidden="false" customHeight="false" outlineLevel="0" collapsed="false">
      <c r="A210" s="9" t="s">
        <v>420</v>
      </c>
      <c r="B210" s="9" t="s">
        <v>425</v>
      </c>
      <c r="C210" s="6" t="s">
        <v>59</v>
      </c>
      <c r="D210" s="6" t="s">
        <v>29</v>
      </c>
      <c r="E210" s="6" t="s">
        <v>30</v>
      </c>
      <c r="F210" s="6" t="s">
        <v>65</v>
      </c>
      <c r="G210" s="6" t="s">
        <v>21</v>
      </c>
      <c r="H210" s="6" t="s">
        <v>426</v>
      </c>
      <c r="I210" s="6" t="n">
        <v>3</v>
      </c>
      <c r="J210" s="6" t="n">
        <v>3.53</v>
      </c>
      <c r="K210" s="3" t="s">
        <v>21</v>
      </c>
      <c r="L210" s="6" t="n">
        <f aca="false">IF(K210="Yes",(J210-1)*0.98,-1)</f>
        <v>2.4794</v>
      </c>
      <c r="M210" s="13" t="s">
        <v>184</v>
      </c>
    </row>
    <row r="211" customFormat="false" ht="12.8" hidden="false" customHeight="false" outlineLevel="0" collapsed="false">
      <c r="A211" s="2" t="s">
        <v>427</v>
      </c>
      <c r="B211" s="2" t="s">
        <v>35</v>
      </c>
      <c r="C211" s="0" t="s">
        <v>59</v>
      </c>
      <c r="D211" s="0" t="s">
        <v>29</v>
      </c>
      <c r="E211" s="0" t="s">
        <v>30</v>
      </c>
      <c r="F211" s="0" t="s">
        <v>428</v>
      </c>
      <c r="G211" s="0" t="s">
        <v>21</v>
      </c>
      <c r="H211" s="0" t="s">
        <v>429</v>
      </c>
      <c r="I211" s="0" t="n">
        <v>4</v>
      </c>
      <c r="J211" s="0" t="n">
        <v>2.07</v>
      </c>
      <c r="K211" s="0" t="str">
        <f aca="false">IF(I211=1,"Yes","No")</f>
        <v>No</v>
      </c>
      <c r="L211" s="0" t="n">
        <f aca="false">IF(K211="Yes",(J211-1)*0.98,-1)</f>
        <v>-1</v>
      </c>
      <c r="M211" s="5" t="s">
        <v>33</v>
      </c>
    </row>
    <row r="212" customFormat="false" ht="12.8" hidden="false" customHeight="false" outlineLevel="0" collapsed="false">
      <c r="A212" s="2" t="s">
        <v>427</v>
      </c>
      <c r="B212" s="2" t="s">
        <v>35</v>
      </c>
      <c r="C212" s="0" t="s">
        <v>59</v>
      </c>
      <c r="D212" s="0" t="s">
        <v>29</v>
      </c>
      <c r="E212" s="0" t="s">
        <v>30</v>
      </c>
      <c r="F212" s="0" t="s">
        <v>428</v>
      </c>
      <c r="G212" s="0" t="s">
        <v>21</v>
      </c>
      <c r="H212" s="0" t="s">
        <v>429</v>
      </c>
      <c r="I212" s="0" t="n">
        <v>4</v>
      </c>
      <c r="J212" s="0" t="n">
        <v>1.38</v>
      </c>
      <c r="K212" s="0" t="s">
        <v>19</v>
      </c>
      <c r="L212" s="3" t="n">
        <f aca="false">IF(K212="Yes",(J212-1)*0.98,-1)</f>
        <v>-1</v>
      </c>
      <c r="M212" s="4" t="s">
        <v>22</v>
      </c>
    </row>
    <row r="213" customFormat="false" ht="12.8" hidden="false" customHeight="false" outlineLevel="0" collapsed="false">
      <c r="A213" s="2" t="s">
        <v>427</v>
      </c>
      <c r="B213" s="2" t="s">
        <v>186</v>
      </c>
      <c r="C213" s="0" t="s">
        <v>430</v>
      </c>
      <c r="D213" s="0" t="s">
        <v>16</v>
      </c>
      <c r="E213" s="0" t="s">
        <v>147</v>
      </c>
      <c r="F213" s="0" t="s">
        <v>18</v>
      </c>
      <c r="G213" s="0" t="s">
        <v>19</v>
      </c>
      <c r="H213" s="0" t="s">
        <v>431</v>
      </c>
      <c r="I213" s="0" t="n">
        <v>2</v>
      </c>
      <c r="J213" s="0" t="n">
        <v>1.62</v>
      </c>
      <c r="K213" s="0" t="s">
        <v>21</v>
      </c>
      <c r="L213" s="3" t="n">
        <f aca="false">IF(K213="Yes",(J213-1)*0.98,-1)</f>
        <v>0.6076</v>
      </c>
      <c r="M213" s="11" t="s">
        <v>62</v>
      </c>
    </row>
    <row r="214" customFormat="false" ht="12.8" hidden="false" customHeight="false" outlineLevel="0" collapsed="false">
      <c r="A214" s="9" t="s">
        <v>427</v>
      </c>
      <c r="B214" s="9" t="s">
        <v>186</v>
      </c>
      <c r="C214" s="6" t="s">
        <v>430</v>
      </c>
      <c r="D214" s="6" t="s">
        <v>16</v>
      </c>
      <c r="E214" s="6" t="s">
        <v>147</v>
      </c>
      <c r="F214" s="6" t="s">
        <v>18</v>
      </c>
      <c r="G214" s="6" t="s">
        <v>19</v>
      </c>
      <c r="H214" s="6" t="s">
        <v>432</v>
      </c>
      <c r="I214" s="6" t="n">
        <v>1</v>
      </c>
      <c r="J214" s="6" t="n">
        <v>1.92</v>
      </c>
      <c r="K214" s="3" t="s">
        <v>21</v>
      </c>
      <c r="L214" s="6" t="n">
        <f aca="false">IF(K214="Yes",(J214-1)*0.98,-1)</f>
        <v>0.9016</v>
      </c>
      <c r="M214" s="13" t="s">
        <v>184</v>
      </c>
    </row>
    <row r="215" customFormat="false" ht="12.8" hidden="false" customHeight="false" outlineLevel="0" collapsed="false">
      <c r="A215" s="9" t="s">
        <v>427</v>
      </c>
      <c r="B215" s="9" t="s">
        <v>186</v>
      </c>
      <c r="C215" s="6" t="s">
        <v>430</v>
      </c>
      <c r="D215" s="6" t="s">
        <v>16</v>
      </c>
      <c r="E215" s="6" t="s">
        <v>147</v>
      </c>
      <c r="F215" s="6" t="s">
        <v>18</v>
      </c>
      <c r="G215" s="6" t="s">
        <v>19</v>
      </c>
      <c r="H215" s="6" t="s">
        <v>431</v>
      </c>
      <c r="I215" s="0" t="n">
        <v>2</v>
      </c>
      <c r="J215" s="6" t="n">
        <v>4.64</v>
      </c>
      <c r="K215" s="3" t="str">
        <f aca="false">IF(I215=1,"Yes","No")</f>
        <v>No</v>
      </c>
      <c r="L215" s="7" t="n">
        <f aca="false">IF(K215="Yes",(J215-1)*0.98,-1)</f>
        <v>-1</v>
      </c>
      <c r="M215" s="10" t="s">
        <v>53</v>
      </c>
    </row>
    <row r="216" customFormat="false" ht="12.8" hidden="false" customHeight="false" outlineLevel="0" collapsed="false">
      <c r="A216" s="2" t="s">
        <v>427</v>
      </c>
      <c r="B216" s="2" t="s">
        <v>96</v>
      </c>
      <c r="C216" s="0" t="s">
        <v>433</v>
      </c>
      <c r="D216" s="0" t="s">
        <v>102</v>
      </c>
      <c r="E216" s="0" t="s">
        <v>147</v>
      </c>
      <c r="F216" s="0" t="s">
        <v>49</v>
      </c>
      <c r="G216" s="0" t="s">
        <v>19</v>
      </c>
      <c r="H216" s="0" t="s">
        <v>434</v>
      </c>
      <c r="I216" s="0" t="n">
        <v>3</v>
      </c>
      <c r="J216" s="0" t="n">
        <v>1.09</v>
      </c>
      <c r="K216" s="0" t="s">
        <v>21</v>
      </c>
      <c r="L216" s="3" t="n">
        <f aca="false">IF(K216="Yes",(J216-1)*0.98,-1)</f>
        <v>0.0882000000000001</v>
      </c>
      <c r="M216" s="4" t="s">
        <v>22</v>
      </c>
    </row>
    <row r="217" customFormat="false" ht="12.8" hidden="false" customHeight="false" outlineLevel="0" collapsed="false">
      <c r="A217" s="2" t="s">
        <v>427</v>
      </c>
      <c r="B217" s="2" t="s">
        <v>280</v>
      </c>
      <c r="C217" s="0" t="s">
        <v>435</v>
      </c>
      <c r="D217" s="0" t="s">
        <v>16</v>
      </c>
      <c r="E217" s="0" t="s">
        <v>87</v>
      </c>
      <c r="F217" s="0" t="s">
        <v>152</v>
      </c>
      <c r="G217" s="0" t="s">
        <v>19</v>
      </c>
      <c r="H217" s="0" t="s">
        <v>436</v>
      </c>
      <c r="I217" s="0" t="n">
        <v>1</v>
      </c>
      <c r="J217" s="0" t="n">
        <v>2.5</v>
      </c>
      <c r="K217" s="0" t="str">
        <f aca="false">IF(I217=1,"Yes","No")</f>
        <v>Yes</v>
      </c>
      <c r="L217" s="0" t="n">
        <f aca="false">IF(K217="Yes",(J217-1)*0.98,-1)</f>
        <v>1.47</v>
      </c>
      <c r="M217" s="5" t="s">
        <v>33</v>
      </c>
    </row>
    <row r="218" customFormat="false" ht="12.8" hidden="false" customHeight="false" outlineLevel="0" collapsed="false">
      <c r="A218" s="2" t="s">
        <v>427</v>
      </c>
      <c r="B218" s="2" t="s">
        <v>280</v>
      </c>
      <c r="C218" s="0" t="s">
        <v>435</v>
      </c>
      <c r="D218" s="0" t="s">
        <v>16</v>
      </c>
      <c r="E218" s="0" t="s">
        <v>87</v>
      </c>
      <c r="F218" s="0" t="s">
        <v>152</v>
      </c>
      <c r="G218" s="0" t="s">
        <v>19</v>
      </c>
      <c r="H218" s="0" t="s">
        <v>436</v>
      </c>
      <c r="I218" s="0" t="n">
        <v>1</v>
      </c>
      <c r="J218" s="0" t="n">
        <v>1.4</v>
      </c>
      <c r="K218" s="0" t="s">
        <v>21</v>
      </c>
      <c r="L218" s="3" t="n">
        <f aca="false">IF(K218="Yes",(J218-1)*0.98,-1)</f>
        <v>0.392</v>
      </c>
      <c r="M218" s="4" t="s">
        <v>22</v>
      </c>
    </row>
    <row r="219" customFormat="false" ht="12.8" hidden="false" customHeight="false" outlineLevel="0" collapsed="false">
      <c r="A219" s="2" t="s">
        <v>437</v>
      </c>
      <c r="B219" s="2" t="s">
        <v>438</v>
      </c>
      <c r="C219" s="0" t="s">
        <v>359</v>
      </c>
      <c r="D219" s="0" t="s">
        <v>29</v>
      </c>
      <c r="E219" s="0" t="s">
        <v>79</v>
      </c>
      <c r="F219" s="0" t="s">
        <v>80</v>
      </c>
      <c r="G219" s="0" t="s">
        <v>19</v>
      </c>
      <c r="H219" s="0" t="s">
        <v>439</v>
      </c>
      <c r="I219" s="0" t="n">
        <v>1</v>
      </c>
      <c r="J219" s="0" t="n">
        <v>1.8</v>
      </c>
      <c r="K219" s="0" t="str">
        <f aca="false">IF(I219=1,"Yes","No")</f>
        <v>Yes</v>
      </c>
      <c r="L219" s="0" t="n">
        <f aca="false">IF(K219="Yes",(J219-1)*0.98,-1)</f>
        <v>0.784</v>
      </c>
      <c r="M219" s="5" t="s">
        <v>33</v>
      </c>
    </row>
    <row r="220" customFormat="false" ht="12.8" hidden="false" customHeight="false" outlineLevel="0" collapsed="false">
      <c r="A220" s="2" t="s">
        <v>437</v>
      </c>
      <c r="B220" s="2" t="s">
        <v>438</v>
      </c>
      <c r="C220" s="0" t="s">
        <v>359</v>
      </c>
      <c r="D220" s="0" t="s">
        <v>29</v>
      </c>
      <c r="E220" s="0" t="s">
        <v>79</v>
      </c>
      <c r="F220" s="0" t="s">
        <v>80</v>
      </c>
      <c r="G220" s="0" t="s">
        <v>19</v>
      </c>
      <c r="H220" s="0" t="s">
        <v>439</v>
      </c>
      <c r="I220" s="0" t="n">
        <v>1</v>
      </c>
      <c r="J220" s="0" t="n">
        <v>1.08</v>
      </c>
      <c r="K220" s="0" t="s">
        <v>21</v>
      </c>
      <c r="L220" s="3" t="n">
        <f aca="false">IF(K220="Yes",(J220-1)*0.98,-1)</f>
        <v>0.0784000000000001</v>
      </c>
      <c r="M220" s="4" t="s">
        <v>22</v>
      </c>
    </row>
    <row r="221" customFormat="false" ht="12.8" hidden="false" customHeight="false" outlineLevel="0" collapsed="false">
      <c r="A221" s="2" t="s">
        <v>440</v>
      </c>
      <c r="B221" s="2" t="s">
        <v>273</v>
      </c>
      <c r="C221" s="0" t="s">
        <v>211</v>
      </c>
      <c r="D221" s="0" t="s">
        <v>37</v>
      </c>
      <c r="E221" s="0" t="s">
        <v>87</v>
      </c>
      <c r="F221" s="0" t="s">
        <v>152</v>
      </c>
      <c r="G221" s="0" t="s">
        <v>19</v>
      </c>
      <c r="H221" s="0" t="s">
        <v>441</v>
      </c>
      <c r="I221" s="0" t="n">
        <v>1</v>
      </c>
      <c r="J221" s="0" t="n">
        <v>1.23</v>
      </c>
      <c r="K221" s="0" t="s">
        <v>21</v>
      </c>
      <c r="L221" s="3" t="n">
        <f aca="false">IF(K221="Yes",(J221-1)*0.98,-1)</f>
        <v>0.2254</v>
      </c>
      <c r="M221" s="11" t="s">
        <v>62</v>
      </c>
    </row>
    <row r="222" customFormat="false" ht="12.8" hidden="false" customHeight="false" outlineLevel="0" collapsed="false">
      <c r="A222" s="9" t="s">
        <v>440</v>
      </c>
      <c r="B222" s="9" t="s">
        <v>273</v>
      </c>
      <c r="C222" s="6" t="s">
        <v>211</v>
      </c>
      <c r="D222" s="6" t="s">
        <v>37</v>
      </c>
      <c r="E222" s="6" t="s">
        <v>87</v>
      </c>
      <c r="F222" s="6" t="s">
        <v>152</v>
      </c>
      <c r="G222" s="6" t="s">
        <v>19</v>
      </c>
      <c r="H222" s="6" t="s">
        <v>441</v>
      </c>
      <c r="I222" s="0" t="n">
        <v>1</v>
      </c>
      <c r="J222" s="6" t="n">
        <v>2.01</v>
      </c>
      <c r="K222" s="3" t="str">
        <f aca="false">IF(I222=1,"Yes","No")</f>
        <v>Yes</v>
      </c>
      <c r="L222" s="7" t="n">
        <f aca="false">IF(K222="Yes",(J222-1)*0.98,-1)</f>
        <v>0.9898</v>
      </c>
      <c r="M222" s="10" t="s">
        <v>53</v>
      </c>
    </row>
    <row r="223" customFormat="false" ht="12.8" hidden="false" customHeight="false" outlineLevel="0" collapsed="false">
      <c r="A223" s="2" t="s">
        <v>442</v>
      </c>
      <c r="B223" s="2" t="s">
        <v>306</v>
      </c>
      <c r="C223" s="0" t="s">
        <v>373</v>
      </c>
      <c r="D223" s="0" t="s">
        <v>195</v>
      </c>
      <c r="E223" s="0" t="s">
        <v>147</v>
      </c>
      <c r="G223" s="0" t="s">
        <v>19</v>
      </c>
      <c r="H223" s="0" t="s">
        <v>443</v>
      </c>
      <c r="I223" s="0" t="s">
        <v>133</v>
      </c>
      <c r="J223" s="0" t="n">
        <v>1.57</v>
      </c>
      <c r="K223" s="0" t="str">
        <f aca="false">IF(I223=1,"Yes","No")</f>
        <v>No</v>
      </c>
      <c r="L223" s="0" t="n">
        <f aca="false">IF(K223="Yes",(J223-1)*0.98,-1)</f>
        <v>-1</v>
      </c>
      <c r="M223" s="5" t="s">
        <v>33</v>
      </c>
    </row>
    <row r="224" customFormat="false" ht="12.8" hidden="false" customHeight="false" outlineLevel="0" collapsed="false">
      <c r="A224" s="2" t="s">
        <v>444</v>
      </c>
      <c r="B224" s="2" t="s">
        <v>445</v>
      </c>
      <c r="C224" s="0" t="s">
        <v>150</v>
      </c>
      <c r="D224" s="0" t="s">
        <v>42</v>
      </c>
      <c r="E224" s="0" t="s">
        <v>17</v>
      </c>
      <c r="F224" s="0" t="s">
        <v>43</v>
      </c>
      <c r="G224" s="0" t="s">
        <v>19</v>
      </c>
      <c r="H224" s="0" t="s">
        <v>446</v>
      </c>
      <c r="I224" s="0" t="n">
        <v>1</v>
      </c>
      <c r="J224" s="0" t="n">
        <v>1.22</v>
      </c>
      <c r="K224" s="0" t="str">
        <f aca="false">IF(I224=1,"Yes","No")</f>
        <v>Yes</v>
      </c>
      <c r="L224" s="0" t="n">
        <f aca="false">IF(K224="Yes",(J224-1)*0.98,-1)</f>
        <v>0.2156</v>
      </c>
      <c r="M224" s="5" t="s">
        <v>33</v>
      </c>
    </row>
    <row r="225" customFormat="false" ht="12.8" hidden="false" customHeight="false" outlineLevel="0" collapsed="false">
      <c r="A225" s="2" t="s">
        <v>444</v>
      </c>
      <c r="B225" s="2" t="s">
        <v>113</v>
      </c>
      <c r="C225" s="6" t="s">
        <v>403</v>
      </c>
      <c r="D225" s="6" t="s">
        <v>42</v>
      </c>
      <c r="E225" s="6" t="s">
        <v>147</v>
      </c>
      <c r="F225" s="6" t="s">
        <v>43</v>
      </c>
      <c r="G225" s="6" t="s">
        <v>19</v>
      </c>
      <c r="H225" s="6" t="s">
        <v>447</v>
      </c>
      <c r="I225" s="6" t="n">
        <v>4</v>
      </c>
      <c r="J225" s="6" t="n">
        <v>15</v>
      </c>
      <c r="K225" s="3" t="str">
        <f aca="false">IF(I225=1, "No","Yes")</f>
        <v>Yes</v>
      </c>
      <c r="L225" s="7" t="n">
        <f aca="false">IF(I225=1,-J225,0.98)</f>
        <v>0.98</v>
      </c>
      <c r="M225" s="8" t="s">
        <v>51</v>
      </c>
    </row>
    <row r="226" customFormat="false" ht="12.8" hidden="false" customHeight="false" outlineLevel="0" collapsed="false">
      <c r="A226" s="9" t="s">
        <v>444</v>
      </c>
      <c r="B226" s="9" t="s">
        <v>113</v>
      </c>
      <c r="C226" s="6" t="s">
        <v>403</v>
      </c>
      <c r="D226" s="6" t="s">
        <v>42</v>
      </c>
      <c r="E226" s="6" t="s">
        <v>147</v>
      </c>
      <c r="F226" s="6" t="s">
        <v>43</v>
      </c>
      <c r="G226" s="6" t="s">
        <v>19</v>
      </c>
      <c r="H226" s="6" t="s">
        <v>448</v>
      </c>
      <c r="I226" s="0" t="n">
        <v>2</v>
      </c>
      <c r="J226" s="6" t="n">
        <v>3.22</v>
      </c>
      <c r="K226" s="3" t="str">
        <f aca="false">IF(I226=1,"Yes","No")</f>
        <v>No</v>
      </c>
      <c r="L226" s="7" t="n">
        <f aca="false">IF(K226="Yes",(J226-1)*0.98,-1)</f>
        <v>-1</v>
      </c>
      <c r="M226" s="10" t="s">
        <v>53</v>
      </c>
    </row>
    <row r="227" customFormat="false" ht="12.8" hidden="false" customHeight="false" outlineLevel="0" collapsed="false">
      <c r="A227" s="2" t="s">
        <v>444</v>
      </c>
      <c r="B227" s="2" t="s">
        <v>58</v>
      </c>
      <c r="C227" s="0" t="s">
        <v>131</v>
      </c>
      <c r="D227" s="0" t="s">
        <v>16</v>
      </c>
      <c r="E227" s="0" t="s">
        <v>17</v>
      </c>
      <c r="F227" s="0" t="s">
        <v>18</v>
      </c>
      <c r="G227" s="0" t="s">
        <v>19</v>
      </c>
      <c r="H227" s="0" t="s">
        <v>449</v>
      </c>
      <c r="I227" s="0" t="s">
        <v>133</v>
      </c>
      <c r="J227" s="0" t="n">
        <v>1.15</v>
      </c>
      <c r="K227" s="0" t="s">
        <v>19</v>
      </c>
      <c r="L227" s="3" t="n">
        <f aca="false">IF(K227="Yes",(J227-1)*0.98,-1)</f>
        <v>-1</v>
      </c>
      <c r="M227" s="4" t="s">
        <v>22</v>
      </c>
    </row>
    <row r="228" customFormat="false" ht="12.8" hidden="false" customHeight="false" outlineLevel="0" collapsed="false">
      <c r="A228" s="2" t="s">
        <v>444</v>
      </c>
      <c r="B228" s="2" t="s">
        <v>58</v>
      </c>
      <c r="C228" s="0" t="s">
        <v>131</v>
      </c>
      <c r="D228" s="0" t="s">
        <v>16</v>
      </c>
      <c r="E228" s="0" t="s">
        <v>17</v>
      </c>
      <c r="F228" s="0" t="s">
        <v>18</v>
      </c>
      <c r="G228" s="0" t="s">
        <v>19</v>
      </c>
      <c r="H228" s="0" t="s">
        <v>450</v>
      </c>
      <c r="I228" s="0" t="n">
        <v>1</v>
      </c>
      <c r="J228" s="0" t="n">
        <v>1.47</v>
      </c>
      <c r="K228" s="0" t="s">
        <v>21</v>
      </c>
      <c r="L228" s="3" t="n">
        <f aca="false">IF(K228="Yes",(J228-1)*0.98,-1)</f>
        <v>0.4606</v>
      </c>
      <c r="M228" s="11" t="s">
        <v>62</v>
      </c>
    </row>
    <row r="229" customFormat="false" ht="12.8" hidden="false" customHeight="false" outlineLevel="0" collapsed="false">
      <c r="A229" s="2" t="s">
        <v>451</v>
      </c>
      <c r="B229" s="2" t="s">
        <v>452</v>
      </c>
      <c r="C229" s="0" t="s">
        <v>15</v>
      </c>
      <c r="D229" s="0" t="s">
        <v>42</v>
      </c>
      <c r="E229" s="0" t="s">
        <v>147</v>
      </c>
      <c r="F229" s="0" t="s">
        <v>453</v>
      </c>
      <c r="G229" s="0" t="s">
        <v>19</v>
      </c>
      <c r="H229" s="0" t="s">
        <v>454</v>
      </c>
      <c r="I229" s="0" t="n">
        <v>1</v>
      </c>
      <c r="J229" s="0" t="n">
        <v>1.76</v>
      </c>
      <c r="K229" s="0" t="str">
        <f aca="false">IF(I229=1,"Yes","No")</f>
        <v>Yes</v>
      </c>
      <c r="L229" s="0" t="n">
        <f aca="false">IF(K229="Yes",(J229-1)*0.98,-1)</f>
        <v>0.7448</v>
      </c>
      <c r="M229" s="5" t="s">
        <v>33</v>
      </c>
    </row>
    <row r="230" customFormat="false" ht="12.8" hidden="false" customHeight="false" outlineLevel="0" collapsed="false">
      <c r="A230" s="2" t="s">
        <v>455</v>
      </c>
      <c r="B230" s="2" t="s">
        <v>456</v>
      </c>
      <c r="C230" s="0" t="s">
        <v>457</v>
      </c>
      <c r="D230" s="0" t="s">
        <v>42</v>
      </c>
      <c r="E230" s="0" t="s">
        <v>79</v>
      </c>
      <c r="F230" s="0" t="s">
        <v>80</v>
      </c>
      <c r="G230" s="0" t="s">
        <v>19</v>
      </c>
      <c r="H230" s="0" t="s">
        <v>458</v>
      </c>
      <c r="I230" s="0" t="n">
        <v>1</v>
      </c>
      <c r="J230" s="0" t="n">
        <v>1.83</v>
      </c>
      <c r="K230" s="0" t="s">
        <v>21</v>
      </c>
      <c r="L230" s="3" t="n">
        <f aca="false">IF(K230="Yes",(J230-1)*0.98,-1)</f>
        <v>0.8134</v>
      </c>
      <c r="M230" s="4" t="s">
        <v>22</v>
      </c>
    </row>
    <row r="231" customFormat="false" ht="12.8" hidden="false" customHeight="false" outlineLevel="0" collapsed="false">
      <c r="A231" s="2" t="s">
        <v>455</v>
      </c>
      <c r="B231" s="2" t="s">
        <v>337</v>
      </c>
      <c r="C231" s="0" t="s">
        <v>225</v>
      </c>
      <c r="D231" s="0" t="s">
        <v>16</v>
      </c>
      <c r="E231" s="0" t="s">
        <v>17</v>
      </c>
      <c r="F231" s="0" t="s">
        <v>18</v>
      </c>
      <c r="G231" s="0" t="s">
        <v>19</v>
      </c>
      <c r="H231" s="0" t="s">
        <v>459</v>
      </c>
      <c r="I231" s="0" t="n">
        <v>1</v>
      </c>
      <c r="J231" s="0" t="n">
        <v>1.05</v>
      </c>
      <c r="K231" s="0" t="s">
        <v>21</v>
      </c>
      <c r="L231" s="3" t="n">
        <f aca="false">IF(K231="Yes",(J231-1)*0.98,-1)</f>
        <v>0.049</v>
      </c>
      <c r="M231" s="4" t="s">
        <v>22</v>
      </c>
    </row>
    <row r="232" customFormat="false" ht="12.8" hidden="false" customHeight="false" outlineLevel="0" collapsed="false">
      <c r="A232" s="2" t="s">
        <v>455</v>
      </c>
      <c r="B232" s="2" t="s">
        <v>337</v>
      </c>
      <c r="C232" s="0" t="s">
        <v>225</v>
      </c>
      <c r="D232" s="0" t="s">
        <v>16</v>
      </c>
      <c r="E232" s="0" t="s">
        <v>17</v>
      </c>
      <c r="F232" s="0" t="s">
        <v>18</v>
      </c>
      <c r="G232" s="0" t="s">
        <v>19</v>
      </c>
      <c r="H232" s="0" t="s">
        <v>460</v>
      </c>
      <c r="I232" s="0" t="n">
        <v>3</v>
      </c>
      <c r="J232" s="0" t="n">
        <v>2.1</v>
      </c>
      <c r="K232" s="0" t="s">
        <v>19</v>
      </c>
      <c r="L232" s="3" t="n">
        <f aca="false">IF(K232="Yes",(J232-1)*0.98,-1)</f>
        <v>-1</v>
      </c>
      <c r="M232" s="11" t="s">
        <v>62</v>
      </c>
    </row>
    <row r="233" customFormat="false" ht="12.8" hidden="false" customHeight="false" outlineLevel="0" collapsed="false">
      <c r="A233" s="2" t="s">
        <v>461</v>
      </c>
      <c r="B233" s="2" t="s">
        <v>237</v>
      </c>
      <c r="C233" s="0" t="s">
        <v>462</v>
      </c>
      <c r="D233" s="0" t="s">
        <v>37</v>
      </c>
      <c r="E233" s="0" t="s">
        <v>17</v>
      </c>
      <c r="F233" s="0" t="s">
        <v>43</v>
      </c>
      <c r="G233" s="0" t="s">
        <v>19</v>
      </c>
      <c r="H233" s="0" t="s">
        <v>463</v>
      </c>
      <c r="I233" s="0" t="n">
        <v>1</v>
      </c>
      <c r="J233" s="0" t="n">
        <v>1.46</v>
      </c>
      <c r="K233" s="0" t="s">
        <v>21</v>
      </c>
      <c r="L233" s="3" t="n">
        <f aca="false">IF(K233="Yes",(J233-1)*0.98,-1)</f>
        <v>0.4508</v>
      </c>
      <c r="M233" s="11" t="s">
        <v>62</v>
      </c>
    </row>
    <row r="234" customFormat="false" ht="12.8" hidden="false" customHeight="false" outlineLevel="0" collapsed="false">
      <c r="A234" s="2" t="s">
        <v>464</v>
      </c>
      <c r="B234" s="2" t="s">
        <v>276</v>
      </c>
      <c r="C234" s="0" t="s">
        <v>294</v>
      </c>
      <c r="D234" s="0" t="s">
        <v>42</v>
      </c>
      <c r="E234" s="0" t="s">
        <v>17</v>
      </c>
      <c r="F234" s="0" t="s">
        <v>43</v>
      </c>
      <c r="G234" s="0" t="s">
        <v>19</v>
      </c>
      <c r="H234" s="0" t="s">
        <v>465</v>
      </c>
      <c r="I234" s="0" t="n">
        <v>1</v>
      </c>
      <c r="J234" s="0" t="n">
        <v>1.73</v>
      </c>
      <c r="K234" s="0" t="str">
        <f aca="false">IF(I234=1,"Yes","No")</f>
        <v>Yes</v>
      </c>
      <c r="L234" s="0" t="n">
        <f aca="false">IF(K234="Yes",(J234-1)*0.98,-1)</f>
        <v>0.7154</v>
      </c>
      <c r="M234" s="5" t="s">
        <v>33</v>
      </c>
    </row>
    <row r="235" customFormat="false" ht="12.8" hidden="false" customHeight="false" outlineLevel="0" collapsed="false">
      <c r="A235" s="2" t="s">
        <v>464</v>
      </c>
      <c r="B235" s="2" t="s">
        <v>205</v>
      </c>
      <c r="C235" s="0" t="s">
        <v>294</v>
      </c>
      <c r="D235" s="0" t="s">
        <v>29</v>
      </c>
      <c r="E235" s="0" t="s">
        <v>79</v>
      </c>
      <c r="F235" s="0" t="s">
        <v>80</v>
      </c>
      <c r="G235" s="0" t="s">
        <v>19</v>
      </c>
      <c r="H235" s="0" t="s">
        <v>466</v>
      </c>
      <c r="I235" s="0" t="n">
        <v>1</v>
      </c>
      <c r="J235" s="0" t="n">
        <v>1.78</v>
      </c>
      <c r="K235" s="0" t="str">
        <f aca="false">IF(I235=1,"Yes","No")</f>
        <v>Yes</v>
      </c>
      <c r="L235" s="0" t="n">
        <f aca="false">IF(K235="Yes",(J235-1)*0.98,-1)</f>
        <v>0.7644</v>
      </c>
      <c r="M235" s="5" t="s">
        <v>33</v>
      </c>
    </row>
    <row r="236" customFormat="false" ht="12.8" hidden="false" customHeight="false" outlineLevel="0" collapsed="false">
      <c r="A236" s="2" t="s">
        <v>464</v>
      </c>
      <c r="B236" s="2" t="s">
        <v>205</v>
      </c>
      <c r="C236" s="0" t="s">
        <v>294</v>
      </c>
      <c r="D236" s="0" t="s">
        <v>29</v>
      </c>
      <c r="E236" s="0" t="s">
        <v>79</v>
      </c>
      <c r="F236" s="0" t="s">
        <v>80</v>
      </c>
      <c r="G236" s="0" t="s">
        <v>19</v>
      </c>
      <c r="H236" s="0" t="s">
        <v>466</v>
      </c>
      <c r="I236" s="0" t="n">
        <v>1</v>
      </c>
      <c r="J236" s="0" t="n">
        <v>1.09</v>
      </c>
      <c r="K236" s="0" t="s">
        <v>21</v>
      </c>
      <c r="L236" s="3" t="n">
        <f aca="false">IF(K236="Yes",(J236-1)*0.98,-1)</f>
        <v>0.0882000000000001</v>
      </c>
      <c r="M236" s="4" t="s">
        <v>22</v>
      </c>
    </row>
    <row r="237" customFormat="false" ht="12.8" hidden="false" customHeight="false" outlineLevel="0" collapsed="false">
      <c r="A237" s="2" t="s">
        <v>467</v>
      </c>
      <c r="B237" s="2" t="s">
        <v>186</v>
      </c>
      <c r="C237" s="0" t="s">
        <v>86</v>
      </c>
      <c r="D237" s="0" t="s">
        <v>16</v>
      </c>
      <c r="E237" s="0" t="s">
        <v>17</v>
      </c>
      <c r="F237" s="0" t="s">
        <v>18</v>
      </c>
      <c r="G237" s="0" t="s">
        <v>19</v>
      </c>
      <c r="H237" s="0" t="s">
        <v>468</v>
      </c>
      <c r="I237" s="0" t="n">
        <v>1</v>
      </c>
      <c r="J237" s="0" t="n">
        <v>1.05</v>
      </c>
      <c r="K237" s="0" t="s">
        <v>21</v>
      </c>
      <c r="L237" s="3" t="n">
        <f aca="false">IF(K237="Yes",(J237-1)*0.98,-1)</f>
        <v>0.049</v>
      </c>
      <c r="M237" s="4" t="s">
        <v>22</v>
      </c>
    </row>
    <row r="238" customFormat="false" ht="12.8" hidden="false" customHeight="false" outlineLevel="0" collapsed="false">
      <c r="A238" s="2" t="s">
        <v>467</v>
      </c>
      <c r="B238" s="2" t="s">
        <v>245</v>
      </c>
      <c r="C238" s="0" t="s">
        <v>114</v>
      </c>
      <c r="D238" s="0" t="s">
        <v>29</v>
      </c>
      <c r="E238" s="0" t="s">
        <v>79</v>
      </c>
      <c r="F238" s="0" t="s">
        <v>80</v>
      </c>
      <c r="G238" s="0" t="s">
        <v>19</v>
      </c>
      <c r="H238" s="0" t="s">
        <v>469</v>
      </c>
      <c r="I238" s="0" t="n">
        <v>3</v>
      </c>
      <c r="J238" s="0" t="n">
        <v>4.2</v>
      </c>
      <c r="K238" s="0" t="str">
        <f aca="false">IF(I238=1,"Yes","No")</f>
        <v>No</v>
      </c>
      <c r="L238" s="0" t="n">
        <f aca="false">IF(K238="Yes",(J238-1)*0.98,-1)</f>
        <v>-1</v>
      </c>
      <c r="M238" s="5" t="s">
        <v>33</v>
      </c>
    </row>
    <row r="239" customFormat="false" ht="12.8" hidden="false" customHeight="false" outlineLevel="0" collapsed="false">
      <c r="A239" s="2" t="s">
        <v>467</v>
      </c>
      <c r="B239" s="2" t="s">
        <v>245</v>
      </c>
      <c r="C239" s="0" t="s">
        <v>114</v>
      </c>
      <c r="D239" s="0" t="s">
        <v>29</v>
      </c>
      <c r="E239" s="0" t="s">
        <v>79</v>
      </c>
      <c r="F239" s="0" t="s">
        <v>80</v>
      </c>
      <c r="G239" s="0" t="s">
        <v>19</v>
      </c>
      <c r="H239" s="0" t="s">
        <v>469</v>
      </c>
      <c r="I239" s="0" t="n">
        <v>3</v>
      </c>
      <c r="J239" s="0" t="n">
        <v>1.62</v>
      </c>
      <c r="K239" s="0" t="s">
        <v>21</v>
      </c>
      <c r="L239" s="3" t="n">
        <f aca="false">IF(K239="Yes",(J239-1)*0.98,-1)</f>
        <v>0.6076</v>
      </c>
      <c r="M239" s="4" t="s">
        <v>22</v>
      </c>
    </row>
    <row r="240" customFormat="false" ht="12.8" hidden="false" customHeight="false" outlineLevel="0" collapsed="false">
      <c r="A240" s="2" t="s">
        <v>470</v>
      </c>
      <c r="B240" s="2" t="s">
        <v>130</v>
      </c>
      <c r="C240" s="0" t="s">
        <v>41</v>
      </c>
      <c r="D240" s="0" t="s">
        <v>42</v>
      </c>
      <c r="E240" s="0" t="s">
        <v>147</v>
      </c>
      <c r="F240" s="0" t="s">
        <v>453</v>
      </c>
      <c r="G240" s="0" t="s">
        <v>19</v>
      </c>
      <c r="H240" s="0" t="s">
        <v>431</v>
      </c>
      <c r="I240" s="0" t="n">
        <v>3</v>
      </c>
      <c r="J240" s="0" t="n">
        <v>1.98</v>
      </c>
      <c r="K240" s="0" t="str">
        <f aca="false">IF(I240=1,"Yes","No")</f>
        <v>No</v>
      </c>
      <c r="L240" s="0" t="n">
        <f aca="false">IF(K240="Yes",(J240-1)*0.98,-1)</f>
        <v>-1</v>
      </c>
      <c r="M240" s="5" t="s">
        <v>33</v>
      </c>
    </row>
    <row r="241" customFormat="false" ht="12.8" hidden="false" customHeight="false" outlineLevel="0" collapsed="false">
      <c r="A241" s="2" t="s">
        <v>470</v>
      </c>
      <c r="B241" s="2" t="s">
        <v>471</v>
      </c>
      <c r="C241" s="6" t="s">
        <v>287</v>
      </c>
      <c r="D241" s="6" t="s">
        <v>29</v>
      </c>
      <c r="E241" s="6" t="s">
        <v>87</v>
      </c>
      <c r="F241" s="6" t="s">
        <v>152</v>
      </c>
      <c r="G241" s="6" t="s">
        <v>19</v>
      </c>
      <c r="H241" s="6" t="s">
        <v>472</v>
      </c>
      <c r="I241" s="6" t="n">
        <v>2</v>
      </c>
      <c r="J241" s="6" t="n">
        <v>3.75</v>
      </c>
      <c r="K241" s="3" t="str">
        <f aca="false">IF(I241=1, "No","Yes")</f>
        <v>Yes</v>
      </c>
      <c r="L241" s="7" t="n">
        <f aca="false">IF(I241=1,-J241,0.98)</f>
        <v>0.98</v>
      </c>
      <c r="M241" s="8" t="s">
        <v>51</v>
      </c>
    </row>
    <row r="242" customFormat="false" ht="12.8" hidden="false" customHeight="false" outlineLevel="0" collapsed="false">
      <c r="A242" s="2" t="s">
        <v>473</v>
      </c>
      <c r="B242" s="2" t="s">
        <v>293</v>
      </c>
      <c r="C242" s="0" t="s">
        <v>225</v>
      </c>
      <c r="D242" s="0" t="s">
        <v>29</v>
      </c>
      <c r="E242" s="0" t="s">
        <v>79</v>
      </c>
      <c r="F242" s="0" t="s">
        <v>80</v>
      </c>
      <c r="G242" s="0" t="s">
        <v>19</v>
      </c>
      <c r="H242" s="0" t="s">
        <v>474</v>
      </c>
      <c r="I242" s="0" t="n">
        <v>1</v>
      </c>
      <c r="J242" s="0" t="n">
        <v>1.6</v>
      </c>
      <c r="K242" s="0" t="str">
        <f aca="false">IF(I242=1,"Yes","No")</f>
        <v>Yes</v>
      </c>
      <c r="L242" s="0" t="n">
        <f aca="false">IF(K242="Yes",(J242-1)*0.98,-1)</f>
        <v>0.588</v>
      </c>
      <c r="M242" s="5" t="s">
        <v>33</v>
      </c>
    </row>
    <row r="243" customFormat="false" ht="12.8" hidden="false" customHeight="false" outlineLevel="0" collapsed="false">
      <c r="A243" s="2" t="s">
        <v>473</v>
      </c>
      <c r="B243" s="2" t="s">
        <v>293</v>
      </c>
      <c r="C243" s="0" t="s">
        <v>225</v>
      </c>
      <c r="D243" s="0" t="s">
        <v>29</v>
      </c>
      <c r="E243" s="0" t="s">
        <v>79</v>
      </c>
      <c r="F243" s="0" t="s">
        <v>80</v>
      </c>
      <c r="G243" s="0" t="s">
        <v>19</v>
      </c>
      <c r="H243" s="0" t="s">
        <v>474</v>
      </c>
      <c r="I243" s="0" t="n">
        <v>1</v>
      </c>
      <c r="J243" s="0" t="n">
        <v>1.11</v>
      </c>
      <c r="K243" s="0" t="s">
        <v>21</v>
      </c>
      <c r="L243" s="3" t="n">
        <f aca="false">IF(K243="Yes",(J243-1)*0.98,-1)</f>
        <v>0.1078</v>
      </c>
      <c r="M243" s="4" t="s">
        <v>22</v>
      </c>
    </row>
    <row r="244" customFormat="false" ht="12.8" hidden="false" customHeight="false" outlineLevel="0" collapsed="false">
      <c r="A244" s="2" t="s">
        <v>473</v>
      </c>
      <c r="B244" s="2" t="s">
        <v>384</v>
      </c>
      <c r="C244" s="0" t="s">
        <v>327</v>
      </c>
      <c r="D244" s="0" t="s">
        <v>48</v>
      </c>
      <c r="E244" s="0" t="s">
        <v>87</v>
      </c>
      <c r="F244" s="0" t="s">
        <v>18</v>
      </c>
      <c r="G244" s="0" t="s">
        <v>21</v>
      </c>
      <c r="H244" s="0" t="s">
        <v>475</v>
      </c>
      <c r="I244" s="0" t="n">
        <v>2</v>
      </c>
      <c r="J244" s="0" t="n">
        <v>1.45</v>
      </c>
      <c r="K244" s="0" t="s">
        <v>21</v>
      </c>
      <c r="L244" s="3" t="n">
        <f aca="false">IF(K244="Yes",(J244-1)*0.98,-1)</f>
        <v>0.441</v>
      </c>
      <c r="M244" s="4" t="s">
        <v>22</v>
      </c>
    </row>
    <row r="245" customFormat="false" ht="12.8" hidden="false" customHeight="false" outlineLevel="0" collapsed="false">
      <c r="A245" s="2" t="s">
        <v>476</v>
      </c>
      <c r="B245" s="2" t="s">
        <v>173</v>
      </c>
      <c r="C245" s="0" t="s">
        <v>36</v>
      </c>
      <c r="D245" s="0" t="s">
        <v>37</v>
      </c>
      <c r="E245" s="0" t="s">
        <v>147</v>
      </c>
      <c r="G245" s="0" t="s">
        <v>19</v>
      </c>
      <c r="H245" s="0" t="s">
        <v>477</v>
      </c>
      <c r="I245" s="0" t="n">
        <v>0</v>
      </c>
      <c r="J245" s="0" t="n">
        <v>4.91</v>
      </c>
      <c r="K245" s="0" t="str">
        <f aca="false">IF(I245=1,"Yes","No")</f>
        <v>No</v>
      </c>
      <c r="L245" s="0" t="n">
        <f aca="false">IF(K245="Yes",(J245-1)*0.98,-1)</f>
        <v>-1</v>
      </c>
      <c r="M245" s="5" t="s">
        <v>33</v>
      </c>
    </row>
    <row r="246" customFormat="false" ht="12.8" hidden="false" customHeight="false" outlineLevel="0" collapsed="false">
      <c r="A246" s="2" t="s">
        <v>478</v>
      </c>
      <c r="B246" s="2" t="s">
        <v>101</v>
      </c>
      <c r="C246" s="0" t="s">
        <v>406</v>
      </c>
      <c r="D246" s="0" t="s">
        <v>16</v>
      </c>
      <c r="E246" s="0" t="s">
        <v>87</v>
      </c>
      <c r="F246" s="0" t="s">
        <v>18</v>
      </c>
      <c r="G246" s="0" t="s">
        <v>19</v>
      </c>
      <c r="H246" s="0" t="s">
        <v>479</v>
      </c>
      <c r="I246" s="0" t="n">
        <v>1</v>
      </c>
      <c r="J246" s="0" t="n">
        <v>1.05</v>
      </c>
      <c r="K246" s="0" t="s">
        <v>21</v>
      </c>
      <c r="L246" s="3" t="n">
        <f aca="false">IF(K246="Yes",(J246-1)*0.98,-1)</f>
        <v>0.049</v>
      </c>
      <c r="M246" s="4" t="s">
        <v>22</v>
      </c>
    </row>
    <row r="247" customFormat="false" ht="12.8" hidden="false" customHeight="false" outlineLevel="0" collapsed="false">
      <c r="A247" s="2" t="s">
        <v>478</v>
      </c>
      <c r="B247" s="2" t="s">
        <v>480</v>
      </c>
      <c r="C247" s="0" t="s">
        <v>481</v>
      </c>
      <c r="D247" s="0" t="s">
        <v>195</v>
      </c>
      <c r="E247" s="0" t="s">
        <v>147</v>
      </c>
      <c r="G247" s="0" t="s">
        <v>19</v>
      </c>
      <c r="H247" s="0" t="s">
        <v>482</v>
      </c>
      <c r="I247" s="0" t="n">
        <v>1</v>
      </c>
      <c r="J247" s="0" t="n">
        <v>4.31</v>
      </c>
      <c r="K247" s="0" t="str">
        <f aca="false">IF(I247=1,"Yes","No")</f>
        <v>Yes</v>
      </c>
      <c r="L247" s="0" t="n">
        <f aca="false">IF(K247="Yes",(J247-1)*0.98,-1)</f>
        <v>3.2438</v>
      </c>
      <c r="M247" s="5" t="s">
        <v>33</v>
      </c>
    </row>
    <row r="248" customFormat="false" ht="12.8" hidden="false" customHeight="false" outlineLevel="0" collapsed="false">
      <c r="A248" s="2" t="s">
        <v>478</v>
      </c>
      <c r="B248" s="2" t="s">
        <v>239</v>
      </c>
      <c r="C248" s="0" t="s">
        <v>215</v>
      </c>
      <c r="D248" s="0" t="s">
        <v>29</v>
      </c>
      <c r="E248" s="0" t="s">
        <v>87</v>
      </c>
      <c r="F248" s="0" t="s">
        <v>152</v>
      </c>
      <c r="G248" s="0" t="s">
        <v>19</v>
      </c>
      <c r="H248" s="0" t="s">
        <v>483</v>
      </c>
      <c r="I248" s="0" t="n">
        <v>2</v>
      </c>
      <c r="J248" s="0" t="n">
        <v>1.36</v>
      </c>
      <c r="K248" s="0" t="s">
        <v>21</v>
      </c>
      <c r="L248" s="3" t="n">
        <f aca="false">IF(K248="Yes",(J248-1)*0.98,-1)</f>
        <v>0.3528</v>
      </c>
      <c r="M248" s="4" t="s">
        <v>22</v>
      </c>
    </row>
    <row r="249" customFormat="false" ht="12.8" hidden="false" customHeight="false" outlineLevel="0" collapsed="false">
      <c r="A249" s="2" t="s">
        <v>478</v>
      </c>
      <c r="B249" s="2" t="s">
        <v>239</v>
      </c>
      <c r="C249" s="0" t="s">
        <v>215</v>
      </c>
      <c r="D249" s="0" t="s">
        <v>29</v>
      </c>
      <c r="E249" s="0" t="s">
        <v>87</v>
      </c>
      <c r="F249" s="0" t="s">
        <v>152</v>
      </c>
      <c r="G249" s="0" t="s">
        <v>19</v>
      </c>
      <c r="H249" s="0" t="s">
        <v>484</v>
      </c>
      <c r="I249" s="0" t="n">
        <v>1</v>
      </c>
      <c r="J249" s="0" t="n">
        <v>3.62</v>
      </c>
      <c r="K249" s="0" t="s">
        <v>21</v>
      </c>
      <c r="L249" s="3" t="n">
        <f aca="false">IF(K249="Yes",(J249-1)*0.98,-1)</f>
        <v>2.5676</v>
      </c>
      <c r="M249" s="11" t="s">
        <v>62</v>
      </c>
    </row>
    <row r="250" customFormat="false" ht="12.8" hidden="false" customHeight="false" outlineLevel="0" collapsed="false">
      <c r="A250" s="2" t="s">
        <v>478</v>
      </c>
      <c r="B250" s="2" t="s">
        <v>239</v>
      </c>
      <c r="C250" s="6" t="s">
        <v>215</v>
      </c>
      <c r="D250" s="6" t="s">
        <v>29</v>
      </c>
      <c r="E250" s="6" t="s">
        <v>87</v>
      </c>
      <c r="F250" s="6" t="s">
        <v>152</v>
      </c>
      <c r="G250" s="6" t="s">
        <v>19</v>
      </c>
      <c r="H250" s="6" t="s">
        <v>485</v>
      </c>
      <c r="I250" s="6" t="n">
        <v>4</v>
      </c>
      <c r="J250" s="6" t="n">
        <v>6.2</v>
      </c>
      <c r="K250" s="3" t="str">
        <f aca="false">IF(I250=1, "No","Yes")</f>
        <v>Yes</v>
      </c>
      <c r="L250" s="7" t="n">
        <f aca="false">IF(I250=1,-J250,0.98)</f>
        <v>0.98</v>
      </c>
      <c r="M250" s="8" t="s">
        <v>51</v>
      </c>
    </row>
    <row r="251" customFormat="false" ht="12.8" hidden="false" customHeight="false" outlineLevel="0" collapsed="false">
      <c r="A251" s="9" t="s">
        <v>478</v>
      </c>
      <c r="B251" s="9" t="s">
        <v>239</v>
      </c>
      <c r="C251" s="6" t="s">
        <v>215</v>
      </c>
      <c r="D251" s="6" t="s">
        <v>29</v>
      </c>
      <c r="E251" s="6" t="s">
        <v>87</v>
      </c>
      <c r="F251" s="6" t="s">
        <v>152</v>
      </c>
      <c r="G251" s="6" t="s">
        <v>19</v>
      </c>
      <c r="H251" s="6" t="s">
        <v>485</v>
      </c>
      <c r="I251" s="6" t="n">
        <v>4</v>
      </c>
      <c r="J251" s="6" t="n">
        <v>2.54</v>
      </c>
      <c r="K251" s="3" t="s">
        <v>19</v>
      </c>
      <c r="L251" s="6" t="n">
        <f aca="false">IF(K251="Yes",(J251-1)*0.98,-1)</f>
        <v>-1</v>
      </c>
      <c r="M251" s="13" t="s">
        <v>184</v>
      </c>
    </row>
    <row r="252" customFormat="false" ht="12.8" hidden="false" customHeight="false" outlineLevel="0" collapsed="false">
      <c r="A252" s="9" t="s">
        <v>478</v>
      </c>
      <c r="B252" s="9" t="s">
        <v>239</v>
      </c>
      <c r="C252" s="6" t="s">
        <v>215</v>
      </c>
      <c r="D252" s="6" t="s">
        <v>29</v>
      </c>
      <c r="E252" s="6" t="s">
        <v>87</v>
      </c>
      <c r="F252" s="6" t="s">
        <v>152</v>
      </c>
      <c r="G252" s="6" t="s">
        <v>19</v>
      </c>
      <c r="H252" s="6" t="s">
        <v>484</v>
      </c>
      <c r="I252" s="0" t="n">
        <v>1</v>
      </c>
      <c r="J252" s="6" t="n">
        <v>10</v>
      </c>
      <c r="K252" s="3" t="str">
        <f aca="false">IF(I252=1,"Yes","No")</f>
        <v>Yes</v>
      </c>
      <c r="L252" s="7" t="n">
        <f aca="false">IF(K252="Yes",(J252-1)*0.98,-1)</f>
        <v>8.82</v>
      </c>
      <c r="M252" s="10" t="s">
        <v>53</v>
      </c>
    </row>
    <row r="253" customFormat="false" ht="12.8" hidden="false" customHeight="false" outlineLevel="0" collapsed="false">
      <c r="A253" s="9" t="s">
        <v>486</v>
      </c>
      <c r="B253" s="9" t="s">
        <v>480</v>
      </c>
      <c r="C253" s="6" t="s">
        <v>194</v>
      </c>
      <c r="D253" s="6" t="s">
        <v>16</v>
      </c>
      <c r="E253" s="6" t="s">
        <v>147</v>
      </c>
      <c r="F253" s="6" t="s">
        <v>43</v>
      </c>
      <c r="G253" s="6" t="s">
        <v>19</v>
      </c>
      <c r="H253" s="6" t="s">
        <v>487</v>
      </c>
      <c r="I253" s="0" t="n">
        <v>0</v>
      </c>
      <c r="J253" s="6" t="n">
        <v>12.31</v>
      </c>
      <c r="K253" s="3" t="str">
        <f aca="false">IF(I253=1,"Yes","No")</f>
        <v>No</v>
      </c>
      <c r="L253" s="7" t="n">
        <f aca="false">IF(K253="Yes",(J253-1)*0.98,-1)</f>
        <v>-1</v>
      </c>
      <c r="M253" s="10" t="s">
        <v>53</v>
      </c>
    </row>
    <row r="254" customFormat="false" ht="12.8" hidden="false" customHeight="false" outlineLevel="0" collapsed="false">
      <c r="A254" s="2" t="s">
        <v>488</v>
      </c>
      <c r="B254" s="2" t="s">
        <v>376</v>
      </c>
      <c r="C254" s="0" t="s">
        <v>256</v>
      </c>
      <c r="D254" s="0" t="s">
        <v>42</v>
      </c>
      <c r="E254" s="0" t="s">
        <v>79</v>
      </c>
      <c r="F254" s="0" t="s">
        <v>80</v>
      </c>
      <c r="G254" s="0" t="s">
        <v>19</v>
      </c>
      <c r="H254" s="0" t="s">
        <v>489</v>
      </c>
      <c r="I254" s="0" t="n">
        <v>1</v>
      </c>
      <c r="J254" s="0" t="n">
        <v>1.33</v>
      </c>
      <c r="K254" s="0" t="s">
        <v>21</v>
      </c>
      <c r="L254" s="3" t="n">
        <f aca="false">IF(K254="Yes",(J254-1)*0.98,-1)</f>
        <v>0.3234</v>
      </c>
      <c r="M254" s="4" t="s">
        <v>22</v>
      </c>
    </row>
    <row r="255" customFormat="false" ht="12.8" hidden="false" customHeight="false" outlineLevel="0" collapsed="false">
      <c r="A255" s="2" t="s">
        <v>488</v>
      </c>
      <c r="B255" s="2" t="s">
        <v>105</v>
      </c>
      <c r="C255" s="0" t="s">
        <v>68</v>
      </c>
      <c r="D255" s="0" t="s">
        <v>42</v>
      </c>
      <c r="E255" s="0" t="s">
        <v>147</v>
      </c>
      <c r="F255" s="0" t="s">
        <v>453</v>
      </c>
      <c r="G255" s="0" t="s">
        <v>19</v>
      </c>
      <c r="H255" s="0" t="s">
        <v>490</v>
      </c>
      <c r="I255" s="0" t="n">
        <v>1</v>
      </c>
      <c r="J255" s="0" t="n">
        <v>2.94</v>
      </c>
      <c r="K255" s="0" t="str">
        <f aca="false">IF(I255=1,"Yes","No")</f>
        <v>Yes</v>
      </c>
      <c r="L255" s="0" t="n">
        <f aca="false">IF(K255="Yes",(J255-1)*0.98,-1)</f>
        <v>1.9012</v>
      </c>
      <c r="M255" s="5" t="s">
        <v>33</v>
      </c>
    </row>
    <row r="256" customFormat="false" ht="12.8" hidden="false" customHeight="false" outlineLevel="0" collapsed="false">
      <c r="A256" s="2" t="s">
        <v>491</v>
      </c>
      <c r="B256" s="2" t="s">
        <v>90</v>
      </c>
      <c r="C256" s="0" t="s">
        <v>492</v>
      </c>
      <c r="D256" s="0" t="s">
        <v>16</v>
      </c>
      <c r="E256" s="0" t="s">
        <v>17</v>
      </c>
      <c r="F256" s="0" t="s">
        <v>18</v>
      </c>
      <c r="G256" s="0" t="s">
        <v>19</v>
      </c>
      <c r="H256" s="0" t="s">
        <v>493</v>
      </c>
      <c r="I256" s="0" t="n">
        <v>2</v>
      </c>
      <c r="J256" s="0" t="n">
        <v>1.25</v>
      </c>
      <c r="K256" s="0" t="s">
        <v>21</v>
      </c>
      <c r="L256" s="3" t="n">
        <f aca="false">IF(K256="Yes",(J256-1)*0.98,-1)</f>
        <v>0.245</v>
      </c>
      <c r="M256" s="4" t="s">
        <v>22</v>
      </c>
    </row>
    <row r="257" customFormat="false" ht="12.8" hidden="false" customHeight="false" outlineLevel="0" collapsed="false">
      <c r="A257" s="2" t="s">
        <v>494</v>
      </c>
      <c r="B257" s="2" t="s">
        <v>197</v>
      </c>
      <c r="C257" s="0" t="s">
        <v>495</v>
      </c>
      <c r="D257" s="0" t="s">
        <v>29</v>
      </c>
      <c r="E257" s="0" t="s">
        <v>147</v>
      </c>
      <c r="F257" s="0" t="s">
        <v>43</v>
      </c>
      <c r="G257" s="0" t="s">
        <v>19</v>
      </c>
      <c r="H257" s="0" t="s">
        <v>496</v>
      </c>
      <c r="I257" s="0" t="n">
        <v>2</v>
      </c>
      <c r="J257" s="0" t="n">
        <v>1.57</v>
      </c>
      <c r="K257" s="0" t="str">
        <f aca="false">IF(I257=1,"Yes","No")</f>
        <v>No</v>
      </c>
      <c r="L257" s="0" t="n">
        <f aca="false">IF(K257="Yes",(J257-1)*0.98,-1)</f>
        <v>-1</v>
      </c>
      <c r="M257" s="5" t="s">
        <v>33</v>
      </c>
    </row>
    <row r="258" customFormat="false" ht="12.8" hidden="false" customHeight="false" outlineLevel="0" collapsed="false">
      <c r="A258" s="2" t="s">
        <v>497</v>
      </c>
      <c r="B258" s="2" t="s">
        <v>96</v>
      </c>
      <c r="C258" s="0" t="s">
        <v>150</v>
      </c>
      <c r="D258" s="0" t="s">
        <v>16</v>
      </c>
      <c r="E258" s="0" t="s">
        <v>17</v>
      </c>
      <c r="F258" s="0" t="s">
        <v>18</v>
      </c>
      <c r="G258" s="0" t="s">
        <v>19</v>
      </c>
      <c r="H258" s="0" t="s">
        <v>498</v>
      </c>
      <c r="I258" s="0" t="n">
        <v>2</v>
      </c>
      <c r="J258" s="0" t="n">
        <v>1.07</v>
      </c>
      <c r="K258" s="0" t="s">
        <v>21</v>
      </c>
      <c r="L258" s="3" t="n">
        <f aca="false">IF(K258="Yes",(J258-1)*0.98,-1)</f>
        <v>0.0686000000000001</v>
      </c>
      <c r="M258" s="4" t="s">
        <v>22</v>
      </c>
    </row>
    <row r="259" customFormat="false" ht="12.8" hidden="false" customHeight="false" outlineLevel="0" collapsed="false">
      <c r="A259" s="2" t="s">
        <v>497</v>
      </c>
      <c r="B259" s="2" t="s">
        <v>499</v>
      </c>
      <c r="C259" s="0" t="s">
        <v>150</v>
      </c>
      <c r="D259" s="0" t="s">
        <v>29</v>
      </c>
      <c r="E259" s="0" t="s">
        <v>79</v>
      </c>
      <c r="F259" s="0" t="s">
        <v>206</v>
      </c>
      <c r="G259" s="0" t="s">
        <v>19</v>
      </c>
      <c r="H259" s="0" t="s">
        <v>500</v>
      </c>
      <c r="I259" s="0" t="n">
        <v>1</v>
      </c>
      <c r="J259" s="0" t="n">
        <v>2</v>
      </c>
      <c r="K259" s="0" t="str">
        <f aca="false">IF(I259=1,"Yes","No")</f>
        <v>Yes</v>
      </c>
      <c r="L259" s="0" t="n">
        <f aca="false">IF(K259="Yes",(J259-1)*0.98,-1)</f>
        <v>0.98</v>
      </c>
      <c r="M259" s="5" t="s">
        <v>33</v>
      </c>
    </row>
    <row r="260" customFormat="false" ht="12.8" hidden="false" customHeight="false" outlineLevel="0" collapsed="false">
      <c r="A260" s="2" t="s">
        <v>497</v>
      </c>
      <c r="B260" s="2" t="s">
        <v>499</v>
      </c>
      <c r="C260" s="0" t="s">
        <v>150</v>
      </c>
      <c r="D260" s="0" t="s">
        <v>29</v>
      </c>
      <c r="E260" s="0" t="s">
        <v>79</v>
      </c>
      <c r="F260" s="0" t="s">
        <v>206</v>
      </c>
      <c r="G260" s="0" t="s">
        <v>19</v>
      </c>
      <c r="H260" s="0" t="s">
        <v>500</v>
      </c>
      <c r="I260" s="0" t="n">
        <v>1</v>
      </c>
      <c r="J260" s="0" t="n">
        <v>1.24</v>
      </c>
      <c r="K260" s="0" t="s">
        <v>21</v>
      </c>
      <c r="L260" s="3" t="n">
        <f aca="false">IF(K260="Yes",(J260-1)*0.98,-1)</f>
        <v>0.2352</v>
      </c>
      <c r="M260" s="4" t="s">
        <v>22</v>
      </c>
    </row>
    <row r="261" customFormat="false" ht="12.8" hidden="false" customHeight="false" outlineLevel="0" collapsed="false">
      <c r="A261" s="2" t="s">
        <v>497</v>
      </c>
      <c r="B261" s="2" t="s">
        <v>499</v>
      </c>
      <c r="C261" s="0" t="s">
        <v>150</v>
      </c>
      <c r="D261" s="0" t="s">
        <v>29</v>
      </c>
      <c r="E261" s="0" t="s">
        <v>79</v>
      </c>
      <c r="F261" s="0" t="s">
        <v>206</v>
      </c>
      <c r="G261" s="0" t="s">
        <v>19</v>
      </c>
      <c r="H261" s="0" t="s">
        <v>501</v>
      </c>
      <c r="I261" s="0" t="n">
        <v>4</v>
      </c>
      <c r="J261" s="0" t="n">
        <v>2.65</v>
      </c>
      <c r="K261" s="0" t="s">
        <v>19</v>
      </c>
      <c r="L261" s="3" t="n">
        <f aca="false">IF(K261="Yes",(J261-1)*0.98,-1)</f>
        <v>-1</v>
      </c>
      <c r="M261" s="11" t="s">
        <v>62</v>
      </c>
    </row>
    <row r="262" customFormat="false" ht="12.8" hidden="false" customHeight="false" outlineLevel="0" collapsed="false">
      <c r="A262" s="9" t="s">
        <v>497</v>
      </c>
      <c r="B262" s="9" t="s">
        <v>499</v>
      </c>
      <c r="C262" s="6" t="s">
        <v>150</v>
      </c>
      <c r="D262" s="6" t="s">
        <v>29</v>
      </c>
      <c r="E262" s="6" t="s">
        <v>79</v>
      </c>
      <c r="F262" s="6" t="s">
        <v>206</v>
      </c>
      <c r="G262" s="6" t="s">
        <v>19</v>
      </c>
      <c r="H262" s="6" t="s">
        <v>501</v>
      </c>
      <c r="I262" s="0" t="n">
        <v>4</v>
      </c>
      <c r="J262" s="6" t="n">
        <v>9.89</v>
      </c>
      <c r="K262" s="3" t="str">
        <f aca="false">IF(I262=1,"Yes","No")</f>
        <v>No</v>
      </c>
      <c r="L262" s="7" t="n">
        <f aca="false">IF(K262="Yes",(J262-1)*0.98,-1)</f>
        <v>-1</v>
      </c>
      <c r="M262" s="10" t="s">
        <v>53</v>
      </c>
    </row>
    <row r="263" customFormat="false" ht="12.8" hidden="false" customHeight="false" outlineLevel="0" collapsed="false">
      <c r="A263" s="2" t="s">
        <v>497</v>
      </c>
      <c r="B263" s="2" t="s">
        <v>105</v>
      </c>
      <c r="C263" s="0" t="s">
        <v>327</v>
      </c>
      <c r="D263" s="0" t="s">
        <v>16</v>
      </c>
      <c r="E263" s="0" t="s">
        <v>17</v>
      </c>
      <c r="F263" s="0" t="s">
        <v>18</v>
      </c>
      <c r="G263" s="0" t="s">
        <v>19</v>
      </c>
      <c r="H263" s="0" t="s">
        <v>502</v>
      </c>
      <c r="I263" s="0" t="n">
        <v>1</v>
      </c>
      <c r="J263" s="0" t="n">
        <v>1.52</v>
      </c>
      <c r="K263" s="0" t="s">
        <v>21</v>
      </c>
      <c r="L263" s="3" t="n">
        <f aca="false">IF(K263="Yes",(J263-1)*0.98,-1)</f>
        <v>0.5096</v>
      </c>
      <c r="M263" s="4" t="s">
        <v>22</v>
      </c>
    </row>
    <row r="264" customFormat="false" ht="12.8" hidden="false" customHeight="false" outlineLevel="0" collapsed="false">
      <c r="A264" s="2" t="s">
        <v>497</v>
      </c>
      <c r="B264" s="2" t="s">
        <v>105</v>
      </c>
      <c r="C264" s="0" t="s">
        <v>327</v>
      </c>
      <c r="D264" s="0" t="s">
        <v>16</v>
      </c>
      <c r="E264" s="0" t="s">
        <v>17</v>
      </c>
      <c r="F264" s="0" t="s">
        <v>18</v>
      </c>
      <c r="G264" s="0" t="s">
        <v>19</v>
      </c>
      <c r="H264" s="0" t="s">
        <v>503</v>
      </c>
      <c r="I264" s="0" t="n">
        <v>3</v>
      </c>
      <c r="J264" s="0" t="n">
        <v>1.94</v>
      </c>
      <c r="K264" s="0" t="s">
        <v>19</v>
      </c>
      <c r="L264" s="3" t="n">
        <f aca="false">IF(K264="Yes",(J264-1)*0.98,-1)</f>
        <v>-1</v>
      </c>
      <c r="M264" s="11" t="s">
        <v>62</v>
      </c>
    </row>
    <row r="265" customFormat="false" ht="12.8" hidden="false" customHeight="false" outlineLevel="0" collapsed="false">
      <c r="A265" s="2" t="s">
        <v>504</v>
      </c>
      <c r="B265" s="2" t="s">
        <v>505</v>
      </c>
      <c r="C265" s="0" t="s">
        <v>506</v>
      </c>
      <c r="D265" s="0" t="s">
        <v>16</v>
      </c>
      <c r="E265" s="0" t="s">
        <v>147</v>
      </c>
      <c r="F265" s="0" t="s">
        <v>65</v>
      </c>
      <c r="G265" s="0" t="s">
        <v>21</v>
      </c>
      <c r="H265" s="0" t="s">
        <v>507</v>
      </c>
      <c r="I265" s="0" t="n">
        <v>1</v>
      </c>
      <c r="J265" s="0" t="n">
        <v>1.62</v>
      </c>
      <c r="K265" s="0" t="str">
        <f aca="false">IF(I265=1,"Yes","No")</f>
        <v>Yes</v>
      </c>
      <c r="L265" s="0" t="n">
        <f aca="false">IF(K265="Yes",(J265-1)*0.98,-1)</f>
        <v>0.6076</v>
      </c>
      <c r="M265" s="5" t="s">
        <v>33</v>
      </c>
    </row>
    <row r="266" customFormat="false" ht="12.8" hidden="false" customHeight="false" outlineLevel="0" collapsed="false">
      <c r="A266" s="2" t="s">
        <v>508</v>
      </c>
      <c r="B266" s="2" t="s">
        <v>162</v>
      </c>
      <c r="C266" s="0" t="s">
        <v>509</v>
      </c>
      <c r="D266" s="0" t="s">
        <v>37</v>
      </c>
      <c r="E266" s="0" t="s">
        <v>147</v>
      </c>
      <c r="G266" s="0" t="s">
        <v>19</v>
      </c>
      <c r="H266" s="0" t="s">
        <v>510</v>
      </c>
      <c r="I266" s="0" t="n">
        <v>2</v>
      </c>
      <c r="J266" s="0" t="n">
        <v>1.36</v>
      </c>
      <c r="K266" s="0" t="str">
        <f aca="false">IF(I266=1,"Yes","No")</f>
        <v>No</v>
      </c>
      <c r="L266" s="0" t="n">
        <f aca="false">IF(K266="Yes",(J266-1)*0.98,-1)</f>
        <v>-1</v>
      </c>
      <c r="M266" s="5" t="s">
        <v>33</v>
      </c>
    </row>
    <row r="267" customFormat="false" ht="12.8" hidden="false" customHeight="false" outlineLevel="0" collapsed="false">
      <c r="A267" s="2" t="s">
        <v>511</v>
      </c>
      <c r="B267" s="2" t="s">
        <v>512</v>
      </c>
      <c r="C267" s="0" t="s">
        <v>59</v>
      </c>
      <c r="D267" s="0" t="s">
        <v>29</v>
      </c>
      <c r="E267" s="0" t="s">
        <v>30</v>
      </c>
      <c r="F267" s="0" t="s">
        <v>31</v>
      </c>
      <c r="G267" s="0" t="s">
        <v>19</v>
      </c>
      <c r="H267" s="0" t="s">
        <v>513</v>
      </c>
      <c r="I267" s="0" t="n">
        <v>1</v>
      </c>
      <c r="J267" s="0" t="n">
        <v>2.45</v>
      </c>
      <c r="K267" s="0" t="str">
        <f aca="false">IF(I267=1,"Yes","No")</f>
        <v>Yes</v>
      </c>
      <c r="L267" s="0" t="n">
        <f aca="false">IF(K267="Yes",(J267-1)*0.98,-1)</f>
        <v>1.421</v>
      </c>
      <c r="M267" s="5" t="s">
        <v>33</v>
      </c>
    </row>
    <row r="268" customFormat="false" ht="12.8" hidden="false" customHeight="false" outlineLevel="0" collapsed="false">
      <c r="A268" s="2" t="s">
        <v>514</v>
      </c>
      <c r="B268" s="2" t="s">
        <v>197</v>
      </c>
      <c r="C268" s="0" t="s">
        <v>264</v>
      </c>
      <c r="D268" s="0" t="s">
        <v>29</v>
      </c>
      <c r="E268" s="0" t="s">
        <v>147</v>
      </c>
      <c r="F268" s="0" t="s">
        <v>43</v>
      </c>
      <c r="G268" s="0" t="s">
        <v>19</v>
      </c>
      <c r="H268" s="0" t="s">
        <v>515</v>
      </c>
      <c r="I268" s="0" t="n">
        <v>1</v>
      </c>
      <c r="J268" s="0" t="n">
        <v>3.02</v>
      </c>
      <c r="K268" s="0" t="str">
        <f aca="false">IF(I268=1,"Yes","No")</f>
        <v>Yes</v>
      </c>
      <c r="L268" s="0" t="n">
        <f aca="false">IF(K268="Yes",(J268-1)*0.98,-1)</f>
        <v>1.9796</v>
      </c>
      <c r="M268" s="5" t="s">
        <v>33</v>
      </c>
    </row>
    <row r="269" customFormat="false" ht="12.8" hidden="false" customHeight="false" outlineLevel="0" collapsed="false">
      <c r="A269" s="2" t="s">
        <v>516</v>
      </c>
      <c r="B269" s="2" t="s">
        <v>276</v>
      </c>
      <c r="C269" s="0" t="s">
        <v>403</v>
      </c>
      <c r="D269" s="0" t="s">
        <v>102</v>
      </c>
      <c r="E269" s="0" t="s">
        <v>147</v>
      </c>
      <c r="F269" s="0" t="s">
        <v>49</v>
      </c>
      <c r="G269" s="0" t="s">
        <v>19</v>
      </c>
      <c r="H269" s="0" t="s">
        <v>434</v>
      </c>
      <c r="I269" s="0" t="n">
        <v>2</v>
      </c>
      <c r="J269" s="0" t="n">
        <v>2.12</v>
      </c>
      <c r="K269" s="0" t="s">
        <v>21</v>
      </c>
      <c r="L269" s="3" t="n">
        <f aca="false">IF(K269="Yes",(J269-1)*0.98,-1)</f>
        <v>1.0976</v>
      </c>
      <c r="M269" s="4" t="s">
        <v>22</v>
      </c>
    </row>
    <row r="270" customFormat="false" ht="12.8" hidden="false" customHeight="false" outlineLevel="0" collapsed="false">
      <c r="A270" s="2" t="s">
        <v>516</v>
      </c>
      <c r="B270" s="2" t="s">
        <v>296</v>
      </c>
      <c r="C270" s="0" t="s">
        <v>223</v>
      </c>
      <c r="D270" s="0" t="s">
        <v>195</v>
      </c>
      <c r="E270" s="0" t="s">
        <v>147</v>
      </c>
      <c r="G270" s="0" t="s">
        <v>19</v>
      </c>
      <c r="H270" s="0" t="s">
        <v>517</v>
      </c>
      <c r="I270" s="0" t="n">
        <v>1</v>
      </c>
      <c r="J270" s="0" t="n">
        <v>2.17</v>
      </c>
      <c r="K270" s="0" t="str">
        <f aca="false">IF(I270=1,"Yes","No")</f>
        <v>Yes</v>
      </c>
      <c r="L270" s="0" t="n">
        <f aca="false">IF(K270="Yes",(J270-1)*0.98,-1)</f>
        <v>1.1466</v>
      </c>
      <c r="M270" s="5" t="s">
        <v>33</v>
      </c>
    </row>
    <row r="271" customFormat="false" ht="12.8" hidden="false" customHeight="false" outlineLevel="0" collapsed="false">
      <c r="A271" s="2" t="s">
        <v>518</v>
      </c>
      <c r="B271" s="2" t="s">
        <v>512</v>
      </c>
      <c r="C271" s="0" t="s">
        <v>56</v>
      </c>
      <c r="D271" s="0" t="s">
        <v>42</v>
      </c>
      <c r="E271" s="0" t="s">
        <v>17</v>
      </c>
      <c r="F271" s="0" t="s">
        <v>43</v>
      </c>
      <c r="G271" s="0" t="s">
        <v>19</v>
      </c>
      <c r="H271" s="0" t="s">
        <v>519</v>
      </c>
      <c r="I271" s="0" t="n">
        <v>2</v>
      </c>
      <c r="J271" s="0" t="n">
        <v>2.98</v>
      </c>
      <c r="K271" s="0" t="str">
        <f aca="false">IF(I271=1,"Yes","No")</f>
        <v>No</v>
      </c>
      <c r="L271" s="0" t="n">
        <f aca="false">IF(K271="Yes",(J271-1)*0.98,-1)</f>
        <v>-1</v>
      </c>
      <c r="M271" s="5" t="s">
        <v>33</v>
      </c>
    </row>
    <row r="272" customFormat="false" ht="12.8" hidden="false" customHeight="false" outlineLevel="0" collapsed="false">
      <c r="A272" s="2" t="s">
        <v>518</v>
      </c>
      <c r="B272" s="2" t="s">
        <v>480</v>
      </c>
      <c r="C272" s="0" t="s">
        <v>56</v>
      </c>
      <c r="D272" s="0" t="s">
        <v>29</v>
      </c>
      <c r="E272" s="0" t="s">
        <v>79</v>
      </c>
      <c r="F272" s="0" t="s">
        <v>80</v>
      </c>
      <c r="G272" s="0" t="s">
        <v>19</v>
      </c>
      <c r="H272" s="0" t="s">
        <v>469</v>
      </c>
      <c r="I272" s="0" t="n">
        <v>2</v>
      </c>
      <c r="J272" s="0" t="n">
        <v>2.16</v>
      </c>
      <c r="K272" s="0" t="str">
        <f aca="false">IF(I272=1,"Yes","No")</f>
        <v>No</v>
      </c>
      <c r="L272" s="0" t="n">
        <f aca="false">IF(K272="Yes",(J272-1)*0.98,-1)</f>
        <v>-1</v>
      </c>
      <c r="M272" s="5" t="s">
        <v>33</v>
      </c>
    </row>
    <row r="273" customFormat="false" ht="12.8" hidden="false" customHeight="false" outlineLevel="0" collapsed="false">
      <c r="A273" s="2" t="s">
        <v>518</v>
      </c>
      <c r="B273" s="2" t="s">
        <v>480</v>
      </c>
      <c r="C273" s="0" t="s">
        <v>56</v>
      </c>
      <c r="D273" s="0" t="s">
        <v>29</v>
      </c>
      <c r="E273" s="0" t="s">
        <v>79</v>
      </c>
      <c r="F273" s="0" t="s">
        <v>80</v>
      </c>
      <c r="G273" s="0" t="s">
        <v>19</v>
      </c>
      <c r="H273" s="0" t="s">
        <v>469</v>
      </c>
      <c r="I273" s="0" t="n">
        <v>2</v>
      </c>
      <c r="J273" s="0" t="n">
        <v>1.33</v>
      </c>
      <c r="K273" s="0" t="s">
        <v>21</v>
      </c>
      <c r="L273" s="3" t="n">
        <f aca="false">IF(K273="Yes",(J273-1)*0.98,-1)</f>
        <v>0.3234</v>
      </c>
      <c r="M273" s="4" t="s">
        <v>22</v>
      </c>
    </row>
    <row r="274" customFormat="false" ht="12.8" hidden="false" customHeight="false" outlineLevel="0" collapsed="false">
      <c r="A274" s="2" t="s">
        <v>520</v>
      </c>
      <c r="B274" s="2" t="s">
        <v>96</v>
      </c>
      <c r="C274" s="0" t="s">
        <v>287</v>
      </c>
      <c r="D274" s="0" t="s">
        <v>42</v>
      </c>
      <c r="E274" s="0" t="s">
        <v>17</v>
      </c>
      <c r="F274" s="0" t="s">
        <v>43</v>
      </c>
      <c r="G274" s="0" t="s">
        <v>19</v>
      </c>
      <c r="H274" s="0" t="s">
        <v>521</v>
      </c>
      <c r="I274" s="0" t="n">
        <v>2</v>
      </c>
      <c r="J274" s="0" t="n">
        <v>1.62</v>
      </c>
      <c r="K274" s="0" t="str">
        <f aca="false">IF(I274=1,"Yes","No")</f>
        <v>No</v>
      </c>
      <c r="L274" s="0" t="n">
        <f aca="false">IF(K274="Yes",(J274-1)*0.98,-1)</f>
        <v>-1</v>
      </c>
      <c r="M274" s="5" t="s">
        <v>33</v>
      </c>
    </row>
    <row r="275" customFormat="false" ht="12.8" hidden="false" customHeight="false" outlineLevel="0" collapsed="false">
      <c r="A275" s="2" t="s">
        <v>520</v>
      </c>
      <c r="B275" s="2" t="s">
        <v>452</v>
      </c>
      <c r="C275" s="0" t="s">
        <v>495</v>
      </c>
      <c r="D275" s="0" t="s">
        <v>29</v>
      </c>
      <c r="E275" s="0" t="s">
        <v>147</v>
      </c>
      <c r="F275" s="0" t="s">
        <v>43</v>
      </c>
      <c r="G275" s="0" t="s">
        <v>21</v>
      </c>
      <c r="H275" s="0" t="s">
        <v>522</v>
      </c>
      <c r="I275" s="0" t="n">
        <v>2</v>
      </c>
      <c r="J275" s="0" t="n">
        <v>2.25</v>
      </c>
      <c r="K275" s="0" t="s">
        <v>21</v>
      </c>
      <c r="L275" s="3" t="n">
        <f aca="false">IF(K275="Yes",(J275-1)*0.98,-1)</f>
        <v>1.225</v>
      </c>
      <c r="M275" s="4" t="s">
        <v>22</v>
      </c>
    </row>
    <row r="276" customFormat="false" ht="12.8" hidden="false" customHeight="false" outlineLevel="0" collapsed="false">
      <c r="A276" s="2" t="s">
        <v>523</v>
      </c>
      <c r="B276" s="2" t="s">
        <v>239</v>
      </c>
      <c r="C276" s="0" t="s">
        <v>332</v>
      </c>
      <c r="D276" s="0" t="s">
        <v>16</v>
      </c>
      <c r="E276" s="0" t="s">
        <v>87</v>
      </c>
      <c r="F276" s="0" t="s">
        <v>18</v>
      </c>
      <c r="G276" s="0" t="s">
        <v>21</v>
      </c>
      <c r="H276" s="0" t="s">
        <v>524</v>
      </c>
      <c r="I276" s="0" t="n">
        <v>1</v>
      </c>
      <c r="J276" s="0" t="n">
        <v>1.66</v>
      </c>
      <c r="K276" s="0" t="s">
        <v>21</v>
      </c>
      <c r="L276" s="3" t="n">
        <f aca="false">IF(K276="Yes",(J276-1)*0.98,-1)</f>
        <v>0.6468</v>
      </c>
      <c r="M276" s="4" t="s">
        <v>22</v>
      </c>
    </row>
    <row r="277" customFormat="false" ht="12.8" hidden="false" customHeight="false" outlineLevel="0" collapsed="false">
      <c r="A277" s="2" t="s">
        <v>525</v>
      </c>
      <c r="B277" s="2" t="s">
        <v>252</v>
      </c>
      <c r="C277" s="0" t="s">
        <v>526</v>
      </c>
      <c r="D277" s="0" t="s">
        <v>195</v>
      </c>
      <c r="E277" s="0" t="s">
        <v>147</v>
      </c>
      <c r="G277" s="0" t="s">
        <v>19</v>
      </c>
      <c r="H277" s="0" t="s">
        <v>510</v>
      </c>
      <c r="I277" s="0" t="n">
        <v>1</v>
      </c>
      <c r="J277" s="0" t="n">
        <v>1.99</v>
      </c>
      <c r="K277" s="0" t="str">
        <f aca="false">IF(I277=1,"Yes","No")</f>
        <v>Yes</v>
      </c>
      <c r="L277" s="0" t="n">
        <f aca="false">IF(K277="Yes",(J277-1)*0.98,-1)</f>
        <v>0.9702</v>
      </c>
      <c r="M277" s="5" t="s">
        <v>33</v>
      </c>
    </row>
    <row r="278" customFormat="false" ht="12.8" hidden="false" customHeight="false" outlineLevel="0" collapsed="false">
      <c r="A278" s="2" t="s">
        <v>525</v>
      </c>
      <c r="B278" s="2" t="s">
        <v>527</v>
      </c>
      <c r="C278" s="0" t="s">
        <v>68</v>
      </c>
      <c r="D278" s="0" t="s">
        <v>42</v>
      </c>
      <c r="E278" s="0" t="s">
        <v>147</v>
      </c>
      <c r="F278" s="0" t="s">
        <v>65</v>
      </c>
      <c r="G278" s="0" t="s">
        <v>21</v>
      </c>
      <c r="H278" s="0" t="s">
        <v>515</v>
      </c>
      <c r="I278" s="0" t="n">
        <v>0</v>
      </c>
      <c r="J278" s="0" t="n">
        <v>2.4</v>
      </c>
      <c r="K278" s="0" t="str">
        <f aca="false">IF(I278=1,"Yes","No")</f>
        <v>No</v>
      </c>
      <c r="L278" s="0" t="n">
        <f aca="false">IF(K278="Yes",(J278-1)*0.98,-1)</f>
        <v>-1</v>
      </c>
      <c r="M278" s="5" t="s">
        <v>33</v>
      </c>
    </row>
    <row r="279" customFormat="false" ht="12.8" hidden="false" customHeight="false" outlineLevel="0" collapsed="false">
      <c r="A279" s="2" t="s">
        <v>525</v>
      </c>
      <c r="B279" s="2" t="s">
        <v>527</v>
      </c>
      <c r="C279" s="0" t="s">
        <v>68</v>
      </c>
      <c r="D279" s="0" t="s">
        <v>42</v>
      </c>
      <c r="E279" s="0" t="s">
        <v>147</v>
      </c>
      <c r="F279" s="0" t="s">
        <v>65</v>
      </c>
      <c r="G279" s="0" t="s">
        <v>21</v>
      </c>
      <c r="H279" s="0" t="s">
        <v>515</v>
      </c>
      <c r="I279" s="0" t="n">
        <v>0</v>
      </c>
      <c r="J279" s="0" t="n">
        <v>1.51</v>
      </c>
      <c r="K279" s="0" t="s">
        <v>19</v>
      </c>
      <c r="L279" s="3" t="n">
        <f aca="false">IF(K279="Yes",(J279-1)*0.98,-1)</f>
        <v>-1</v>
      </c>
      <c r="M279" s="4" t="s">
        <v>22</v>
      </c>
    </row>
    <row r="280" customFormat="false" ht="12.8" hidden="false" customHeight="false" outlineLevel="0" collapsed="false">
      <c r="A280" s="2" t="s">
        <v>525</v>
      </c>
      <c r="B280" s="2" t="s">
        <v>528</v>
      </c>
      <c r="C280" s="0" t="s">
        <v>529</v>
      </c>
      <c r="D280" s="0" t="s">
        <v>37</v>
      </c>
      <c r="E280" s="0" t="s">
        <v>147</v>
      </c>
      <c r="G280" s="0" t="s">
        <v>19</v>
      </c>
      <c r="H280" s="0" t="s">
        <v>530</v>
      </c>
      <c r="I280" s="0" t="n">
        <v>4</v>
      </c>
      <c r="J280" s="0" t="n">
        <v>6</v>
      </c>
      <c r="K280" s="0" t="str">
        <f aca="false">IF(I280=1,"Yes","No")</f>
        <v>No</v>
      </c>
      <c r="L280" s="0" t="n">
        <f aca="false">IF(K280="Yes",(J280-1)*0.98,-1)</f>
        <v>-1</v>
      </c>
      <c r="M280" s="5" t="s">
        <v>33</v>
      </c>
    </row>
    <row r="281" customFormat="false" ht="12.8" hidden="false" customHeight="false" outlineLevel="0" collapsed="false">
      <c r="A281" s="2" t="s">
        <v>531</v>
      </c>
      <c r="B281" s="2" t="s">
        <v>149</v>
      </c>
      <c r="C281" s="0" t="s">
        <v>532</v>
      </c>
      <c r="D281" s="0" t="s">
        <v>29</v>
      </c>
      <c r="E281" s="0" t="s">
        <v>79</v>
      </c>
      <c r="F281" s="0" t="s">
        <v>206</v>
      </c>
      <c r="G281" s="0" t="s">
        <v>19</v>
      </c>
      <c r="H281" s="0" t="s">
        <v>533</v>
      </c>
      <c r="I281" s="0" t="n">
        <v>1</v>
      </c>
      <c r="J281" s="0" t="n">
        <v>3.45</v>
      </c>
      <c r="K281" s="0" t="str">
        <f aca="false">IF(I281=1,"Yes","No")</f>
        <v>Yes</v>
      </c>
      <c r="L281" s="0" t="n">
        <f aca="false">IF(K281="Yes",(J281-1)*0.98,-1)</f>
        <v>2.401</v>
      </c>
      <c r="M281" s="5" t="s">
        <v>33</v>
      </c>
    </row>
    <row r="282" customFormat="false" ht="12.8" hidden="false" customHeight="false" outlineLevel="0" collapsed="false">
      <c r="A282" s="2" t="s">
        <v>531</v>
      </c>
      <c r="B282" s="2" t="s">
        <v>149</v>
      </c>
      <c r="C282" s="0" t="s">
        <v>532</v>
      </c>
      <c r="D282" s="0" t="s">
        <v>29</v>
      </c>
      <c r="E282" s="0" t="s">
        <v>79</v>
      </c>
      <c r="F282" s="0" t="s">
        <v>206</v>
      </c>
      <c r="G282" s="0" t="s">
        <v>19</v>
      </c>
      <c r="H282" s="0" t="s">
        <v>533</v>
      </c>
      <c r="I282" s="0" t="n">
        <v>1</v>
      </c>
      <c r="J282" s="0" t="n">
        <v>1.56</v>
      </c>
      <c r="K282" s="0" t="s">
        <v>21</v>
      </c>
      <c r="L282" s="3" t="n">
        <f aca="false">IF(K282="Yes",(J282-1)*0.98,-1)</f>
        <v>0.5488</v>
      </c>
      <c r="M282" s="4" t="s">
        <v>22</v>
      </c>
    </row>
    <row r="283" customFormat="false" ht="12.8" hidden="false" customHeight="false" outlineLevel="0" collapsed="false">
      <c r="A283" s="2" t="s">
        <v>531</v>
      </c>
      <c r="B283" s="2" t="s">
        <v>149</v>
      </c>
      <c r="C283" s="0" t="s">
        <v>532</v>
      </c>
      <c r="D283" s="0" t="s">
        <v>29</v>
      </c>
      <c r="E283" s="0" t="s">
        <v>79</v>
      </c>
      <c r="F283" s="0" t="s">
        <v>206</v>
      </c>
      <c r="G283" s="0" t="s">
        <v>19</v>
      </c>
      <c r="H283" s="0" t="s">
        <v>534</v>
      </c>
      <c r="I283" s="0" t="n">
        <v>4</v>
      </c>
      <c r="J283" s="0" t="n">
        <v>3.03</v>
      </c>
      <c r="K283" s="0" t="s">
        <v>19</v>
      </c>
      <c r="L283" s="3" t="n">
        <f aca="false">IF(K283="Yes",(J283-1)*0.98,-1)</f>
        <v>-1</v>
      </c>
      <c r="M283" s="11" t="s">
        <v>62</v>
      </c>
    </row>
    <row r="284" customFormat="false" ht="12.8" hidden="false" customHeight="false" outlineLevel="0" collapsed="false">
      <c r="A284" s="9" t="s">
        <v>531</v>
      </c>
      <c r="B284" s="9" t="s">
        <v>149</v>
      </c>
      <c r="C284" s="6" t="s">
        <v>532</v>
      </c>
      <c r="D284" s="6" t="s">
        <v>29</v>
      </c>
      <c r="E284" s="6" t="s">
        <v>79</v>
      </c>
      <c r="F284" s="6" t="s">
        <v>206</v>
      </c>
      <c r="G284" s="6" t="s">
        <v>19</v>
      </c>
      <c r="H284" s="6" t="s">
        <v>534</v>
      </c>
      <c r="I284" s="0" t="n">
        <v>4</v>
      </c>
      <c r="J284" s="6" t="n">
        <v>13.5</v>
      </c>
      <c r="K284" s="3" t="str">
        <f aca="false">IF(I284=1,"Yes","No")</f>
        <v>No</v>
      </c>
      <c r="L284" s="7" t="n">
        <f aca="false">IF(K284="Yes",(J284-1)*0.98,-1)</f>
        <v>-1</v>
      </c>
      <c r="M284" s="10" t="s">
        <v>53</v>
      </c>
    </row>
    <row r="285" customFormat="false" ht="12.8" hidden="false" customHeight="false" outlineLevel="0" collapsed="false">
      <c r="A285" s="2" t="s">
        <v>535</v>
      </c>
      <c r="B285" s="2" t="s">
        <v>536</v>
      </c>
      <c r="C285" s="0" t="s">
        <v>406</v>
      </c>
      <c r="D285" s="0" t="s">
        <v>29</v>
      </c>
      <c r="E285" s="0" t="s">
        <v>79</v>
      </c>
      <c r="F285" s="0" t="s">
        <v>80</v>
      </c>
      <c r="G285" s="0" t="s">
        <v>19</v>
      </c>
      <c r="H285" s="0" t="s">
        <v>537</v>
      </c>
      <c r="I285" s="0" t="n">
        <v>1</v>
      </c>
      <c r="J285" s="0" t="n">
        <v>1.9</v>
      </c>
      <c r="K285" s="0" t="str">
        <f aca="false">IF(I285=1,"Yes","No")</f>
        <v>Yes</v>
      </c>
      <c r="L285" s="0" t="n">
        <f aca="false">IF(K285="Yes",(J285-1)*0.98,-1)</f>
        <v>0.882</v>
      </c>
      <c r="M285" s="5" t="s">
        <v>33</v>
      </c>
    </row>
    <row r="286" customFormat="false" ht="12.8" hidden="false" customHeight="false" outlineLevel="0" collapsed="false">
      <c r="A286" s="2" t="s">
        <v>535</v>
      </c>
      <c r="B286" s="2" t="s">
        <v>536</v>
      </c>
      <c r="C286" s="0" t="s">
        <v>406</v>
      </c>
      <c r="D286" s="0" t="s">
        <v>29</v>
      </c>
      <c r="E286" s="0" t="s">
        <v>79</v>
      </c>
      <c r="F286" s="0" t="s">
        <v>80</v>
      </c>
      <c r="G286" s="0" t="s">
        <v>19</v>
      </c>
      <c r="H286" s="0" t="s">
        <v>537</v>
      </c>
      <c r="I286" s="0" t="n">
        <v>1</v>
      </c>
      <c r="J286" s="0" t="n">
        <v>1.28</v>
      </c>
      <c r="K286" s="0" t="s">
        <v>21</v>
      </c>
      <c r="L286" s="3" t="n">
        <f aca="false">IF(K286="Yes",(J286-1)*0.98,-1)</f>
        <v>0.2744</v>
      </c>
      <c r="M286" s="4" t="s">
        <v>22</v>
      </c>
    </row>
    <row r="287" customFormat="false" ht="12.8" hidden="false" customHeight="false" outlineLevel="0" collapsed="false">
      <c r="A287" s="2" t="s">
        <v>538</v>
      </c>
      <c r="B287" s="2" t="s">
        <v>101</v>
      </c>
      <c r="C287" s="0" t="s">
        <v>539</v>
      </c>
      <c r="D287" s="0" t="s">
        <v>37</v>
      </c>
      <c r="E287" s="0" t="s">
        <v>147</v>
      </c>
      <c r="G287" s="0" t="s">
        <v>19</v>
      </c>
      <c r="H287" s="0" t="s">
        <v>540</v>
      </c>
      <c r="I287" s="0" t="n">
        <v>1</v>
      </c>
      <c r="J287" s="0" t="n">
        <v>1.49</v>
      </c>
      <c r="K287" s="0" t="str">
        <f aca="false">IF(I287=1,"Yes","No")</f>
        <v>Yes</v>
      </c>
      <c r="L287" s="0" t="n">
        <f aca="false">IF(K287="Yes",(J287-1)*0.98,-1)</f>
        <v>0.4802</v>
      </c>
      <c r="M287" s="5" t="s">
        <v>33</v>
      </c>
    </row>
    <row r="288" customFormat="false" ht="12.8" hidden="false" customHeight="false" outlineLevel="0" collapsed="false">
      <c r="A288" s="2" t="s">
        <v>541</v>
      </c>
      <c r="B288" s="2" t="s">
        <v>239</v>
      </c>
      <c r="C288" s="0" t="s">
        <v>91</v>
      </c>
      <c r="D288" s="0" t="s">
        <v>42</v>
      </c>
      <c r="E288" s="0" t="s">
        <v>30</v>
      </c>
      <c r="F288" s="0" t="s">
        <v>428</v>
      </c>
      <c r="G288" s="0" t="s">
        <v>21</v>
      </c>
      <c r="H288" s="0" t="s">
        <v>542</v>
      </c>
      <c r="I288" s="0" t="n">
        <v>0</v>
      </c>
      <c r="J288" s="0" t="n">
        <v>3.25</v>
      </c>
      <c r="K288" s="0" t="str">
        <f aca="false">IF(I288=1,"Yes","No")</f>
        <v>No</v>
      </c>
      <c r="L288" s="0" t="n">
        <f aca="false">IF(K288="Yes",(J288-1)*0.98,-1)</f>
        <v>-1</v>
      </c>
      <c r="M288" s="5" t="s">
        <v>33</v>
      </c>
    </row>
    <row r="289" customFormat="false" ht="12.8" hidden="false" customHeight="false" outlineLevel="0" collapsed="false">
      <c r="A289" s="2" t="s">
        <v>543</v>
      </c>
      <c r="B289" s="2" t="s">
        <v>384</v>
      </c>
      <c r="C289" s="0" t="s">
        <v>457</v>
      </c>
      <c r="D289" s="0" t="s">
        <v>16</v>
      </c>
      <c r="E289" s="0" t="s">
        <v>17</v>
      </c>
      <c r="F289" s="0" t="s">
        <v>18</v>
      </c>
      <c r="G289" s="0" t="s">
        <v>19</v>
      </c>
      <c r="H289" s="0" t="s">
        <v>468</v>
      </c>
      <c r="I289" s="0" t="n">
        <v>1</v>
      </c>
      <c r="J289" s="0" t="n">
        <v>1.17</v>
      </c>
      <c r="K289" s="0" t="s">
        <v>21</v>
      </c>
      <c r="L289" s="3" t="n">
        <f aca="false">IF(K289="Yes",(J289-1)*0.98,-1)</f>
        <v>0.1666</v>
      </c>
      <c r="M289" s="4" t="s">
        <v>22</v>
      </c>
    </row>
    <row r="290" customFormat="false" ht="12.8" hidden="false" customHeight="false" outlineLevel="0" collapsed="false">
      <c r="A290" s="2" t="s">
        <v>544</v>
      </c>
      <c r="B290" s="2" t="s">
        <v>96</v>
      </c>
      <c r="C290" s="0" t="s">
        <v>311</v>
      </c>
      <c r="D290" s="0" t="s">
        <v>16</v>
      </c>
      <c r="E290" s="0" t="s">
        <v>17</v>
      </c>
      <c r="F290" s="0" t="s">
        <v>18</v>
      </c>
      <c r="G290" s="0" t="s">
        <v>19</v>
      </c>
      <c r="H290" s="0" t="s">
        <v>545</v>
      </c>
      <c r="I290" s="0" t="n">
        <v>3</v>
      </c>
      <c r="J290" s="0" t="n">
        <v>1.12</v>
      </c>
      <c r="K290" s="0" t="s">
        <v>21</v>
      </c>
      <c r="L290" s="3" t="n">
        <f aca="false">IF(K290="Yes",(J290-1)*0.98,-1)</f>
        <v>0.1176</v>
      </c>
      <c r="M290" s="4" t="s">
        <v>22</v>
      </c>
    </row>
    <row r="291" customFormat="false" ht="12.8" hidden="false" customHeight="false" outlineLevel="0" collapsed="false">
      <c r="A291" s="2" t="s">
        <v>544</v>
      </c>
      <c r="B291" s="2" t="s">
        <v>96</v>
      </c>
      <c r="C291" s="0" t="s">
        <v>311</v>
      </c>
      <c r="D291" s="0" t="s">
        <v>16</v>
      </c>
      <c r="E291" s="0" t="s">
        <v>17</v>
      </c>
      <c r="F291" s="0" t="s">
        <v>18</v>
      </c>
      <c r="G291" s="0" t="s">
        <v>19</v>
      </c>
      <c r="H291" s="0" t="s">
        <v>546</v>
      </c>
      <c r="I291" s="0" t="n">
        <v>2</v>
      </c>
      <c r="J291" s="0" t="n">
        <v>1.14</v>
      </c>
      <c r="K291" s="0" t="s">
        <v>21</v>
      </c>
      <c r="L291" s="3" t="n">
        <f aca="false">IF(K291="Yes",(J291-1)*0.98,-1)</f>
        <v>0.1372</v>
      </c>
      <c r="M291" s="11" t="s">
        <v>62</v>
      </c>
    </row>
    <row r="292" customFormat="false" ht="12.8" hidden="false" customHeight="false" outlineLevel="0" collapsed="false">
      <c r="A292" s="2" t="s">
        <v>544</v>
      </c>
      <c r="B292" s="2" t="s">
        <v>456</v>
      </c>
      <c r="C292" s="0" t="s">
        <v>179</v>
      </c>
      <c r="D292" s="0" t="s">
        <v>42</v>
      </c>
      <c r="E292" s="0" t="s">
        <v>147</v>
      </c>
      <c r="F292" s="0" t="s">
        <v>65</v>
      </c>
      <c r="G292" s="0" t="s">
        <v>21</v>
      </c>
      <c r="H292" s="0" t="s">
        <v>547</v>
      </c>
      <c r="I292" s="0" t="n">
        <v>3</v>
      </c>
      <c r="J292" s="0" t="n">
        <v>5.01</v>
      </c>
      <c r="K292" s="0" t="str">
        <f aca="false">IF(I292=1,"Yes","No")</f>
        <v>No</v>
      </c>
      <c r="L292" s="0" t="n">
        <f aca="false">IF(K292="Yes",(J292-1)*0.98,-1)</f>
        <v>-1</v>
      </c>
      <c r="M292" s="5" t="s">
        <v>33</v>
      </c>
    </row>
    <row r="293" customFormat="false" ht="12.8" hidden="false" customHeight="false" outlineLevel="0" collapsed="false">
      <c r="A293" s="2" t="s">
        <v>544</v>
      </c>
      <c r="B293" s="2" t="s">
        <v>456</v>
      </c>
      <c r="C293" s="0" t="s">
        <v>179</v>
      </c>
      <c r="D293" s="0" t="s">
        <v>42</v>
      </c>
      <c r="E293" s="0" t="s">
        <v>147</v>
      </c>
      <c r="F293" s="0" t="s">
        <v>65</v>
      </c>
      <c r="G293" s="0" t="s">
        <v>21</v>
      </c>
      <c r="H293" s="0" t="s">
        <v>547</v>
      </c>
      <c r="I293" s="0" t="n">
        <v>3</v>
      </c>
      <c r="J293" s="0" t="n">
        <v>2.1</v>
      </c>
      <c r="K293" s="0" t="s">
        <v>21</v>
      </c>
      <c r="L293" s="3" t="n">
        <f aca="false">IF(K293="Yes",(J293-1)*0.98,-1)</f>
        <v>1.078</v>
      </c>
      <c r="M293" s="4" t="s">
        <v>22</v>
      </c>
    </row>
    <row r="294" customFormat="false" ht="12.8" hidden="false" customHeight="false" outlineLevel="0" collapsed="false">
      <c r="A294" s="2" t="s">
        <v>548</v>
      </c>
      <c r="B294" s="2" t="s">
        <v>71</v>
      </c>
      <c r="C294" s="0" t="s">
        <v>481</v>
      </c>
      <c r="D294" s="0" t="s">
        <v>195</v>
      </c>
      <c r="E294" s="0" t="s">
        <v>147</v>
      </c>
      <c r="G294" s="0" t="s">
        <v>19</v>
      </c>
      <c r="H294" s="0" t="s">
        <v>549</v>
      </c>
      <c r="I294" s="0" t="n">
        <v>1</v>
      </c>
      <c r="J294" s="0" t="n">
        <v>4.5</v>
      </c>
      <c r="K294" s="0" t="str">
        <f aca="false">IF(I294=1,"Yes","No")</f>
        <v>Yes</v>
      </c>
      <c r="L294" s="0" t="n">
        <f aca="false">IF(K294="Yes",(J294-1)*0.98,-1)</f>
        <v>3.43</v>
      </c>
      <c r="M294" s="5" t="s">
        <v>33</v>
      </c>
    </row>
    <row r="295" customFormat="false" ht="12.8" hidden="false" customHeight="false" outlineLevel="0" collapsed="false">
      <c r="A295" s="2" t="s">
        <v>548</v>
      </c>
      <c r="B295" s="2" t="s">
        <v>252</v>
      </c>
      <c r="C295" s="6" t="s">
        <v>179</v>
      </c>
      <c r="D295" s="6" t="s">
        <v>42</v>
      </c>
      <c r="E295" s="6" t="s">
        <v>147</v>
      </c>
      <c r="F295" s="6" t="s">
        <v>43</v>
      </c>
      <c r="G295" s="6" t="s">
        <v>19</v>
      </c>
      <c r="H295" s="6" t="s">
        <v>550</v>
      </c>
      <c r="I295" s="6" t="n">
        <v>2</v>
      </c>
      <c r="J295" s="6" t="n">
        <v>4.55</v>
      </c>
      <c r="K295" s="3" t="str">
        <f aca="false">IF(I295=1, "No","Yes")</f>
        <v>Yes</v>
      </c>
      <c r="L295" s="7" t="n">
        <f aca="false">IF(I295=1,-J295,0.98)</f>
        <v>0.98</v>
      </c>
      <c r="M295" s="8" t="s">
        <v>51</v>
      </c>
    </row>
    <row r="296" customFormat="false" ht="12.8" hidden="false" customHeight="false" outlineLevel="0" collapsed="false">
      <c r="A296" s="2" t="s">
        <v>548</v>
      </c>
      <c r="B296" s="2" t="s">
        <v>252</v>
      </c>
      <c r="C296" s="6" t="s">
        <v>179</v>
      </c>
      <c r="D296" s="6" t="s">
        <v>42</v>
      </c>
      <c r="E296" s="6" t="s">
        <v>147</v>
      </c>
      <c r="F296" s="6" t="s">
        <v>43</v>
      </c>
      <c r="G296" s="6" t="s">
        <v>19</v>
      </c>
      <c r="H296" s="6" t="s">
        <v>550</v>
      </c>
      <c r="I296" s="6" t="n">
        <v>2</v>
      </c>
      <c r="J296" s="6" t="n">
        <v>4.55</v>
      </c>
      <c r="K296" s="3" t="str">
        <f aca="false">IF(I296=1, "No","Yes")</f>
        <v>Yes</v>
      </c>
      <c r="L296" s="7" t="n">
        <f aca="false">IF(I296=1,-J296,0.98)</f>
        <v>0.98</v>
      </c>
      <c r="M296" s="12" t="s">
        <v>128</v>
      </c>
    </row>
    <row r="297" customFormat="false" ht="12.8" hidden="false" customHeight="false" outlineLevel="0" collapsed="false">
      <c r="A297" s="9" t="s">
        <v>548</v>
      </c>
      <c r="B297" s="9" t="s">
        <v>252</v>
      </c>
      <c r="C297" s="6" t="s">
        <v>179</v>
      </c>
      <c r="D297" s="6" t="s">
        <v>42</v>
      </c>
      <c r="E297" s="6" t="s">
        <v>147</v>
      </c>
      <c r="F297" s="6" t="s">
        <v>43</v>
      </c>
      <c r="G297" s="6" t="s">
        <v>19</v>
      </c>
      <c r="H297" s="6" t="s">
        <v>551</v>
      </c>
      <c r="I297" s="0" t="n">
        <v>3</v>
      </c>
      <c r="J297" s="6" t="n">
        <v>2.69</v>
      </c>
      <c r="K297" s="3" t="str">
        <f aca="false">IF(I297=1,"Yes","No")</f>
        <v>No</v>
      </c>
      <c r="L297" s="7" t="n">
        <f aca="false">IF(K297="Yes",(J297-1)*0.98,-1)</f>
        <v>-1</v>
      </c>
      <c r="M297" s="10" t="s">
        <v>53</v>
      </c>
    </row>
    <row r="298" customFormat="false" ht="12.8" hidden="false" customHeight="false" outlineLevel="0" collapsed="false">
      <c r="A298" s="2" t="s">
        <v>548</v>
      </c>
      <c r="B298" s="2" t="s">
        <v>499</v>
      </c>
      <c r="C298" s="0" t="s">
        <v>294</v>
      </c>
      <c r="D298" s="0" t="s">
        <v>29</v>
      </c>
      <c r="E298" s="0" t="s">
        <v>79</v>
      </c>
      <c r="F298" s="0" t="s">
        <v>80</v>
      </c>
      <c r="G298" s="0" t="s">
        <v>19</v>
      </c>
      <c r="H298" s="0" t="s">
        <v>552</v>
      </c>
      <c r="I298" s="0" t="n">
        <v>1</v>
      </c>
      <c r="J298" s="0" t="n">
        <v>3.39</v>
      </c>
      <c r="K298" s="0" t="str">
        <f aca="false">IF(I298=1,"Yes","No")</f>
        <v>Yes</v>
      </c>
      <c r="L298" s="0" t="n">
        <f aca="false">IF(K298="Yes",(J298-1)*0.98,-1)</f>
        <v>2.3422</v>
      </c>
      <c r="M298" s="5" t="s">
        <v>33</v>
      </c>
    </row>
    <row r="299" customFormat="false" ht="12.8" hidden="false" customHeight="false" outlineLevel="0" collapsed="false">
      <c r="A299" s="2" t="s">
        <v>548</v>
      </c>
      <c r="B299" s="2" t="s">
        <v>499</v>
      </c>
      <c r="C299" s="0" t="s">
        <v>294</v>
      </c>
      <c r="D299" s="0" t="s">
        <v>29</v>
      </c>
      <c r="E299" s="0" t="s">
        <v>79</v>
      </c>
      <c r="F299" s="0" t="s">
        <v>80</v>
      </c>
      <c r="G299" s="0" t="s">
        <v>19</v>
      </c>
      <c r="H299" s="0" t="s">
        <v>552</v>
      </c>
      <c r="I299" s="0" t="n">
        <v>1</v>
      </c>
      <c r="J299" s="0" t="n">
        <v>1.33</v>
      </c>
      <c r="K299" s="0" t="s">
        <v>21</v>
      </c>
      <c r="L299" s="3" t="n">
        <f aca="false">IF(K299="Yes",(J299-1)*0.98,-1)</f>
        <v>0.3234</v>
      </c>
      <c r="M299" s="4" t="s">
        <v>22</v>
      </c>
    </row>
    <row r="300" customFormat="false" ht="12.8" hidden="false" customHeight="false" outlineLevel="0" collapsed="false">
      <c r="A300" s="2" t="s">
        <v>548</v>
      </c>
      <c r="B300" s="2" t="s">
        <v>410</v>
      </c>
      <c r="C300" s="0" t="s">
        <v>278</v>
      </c>
      <c r="D300" s="0" t="s">
        <v>37</v>
      </c>
      <c r="E300" s="0" t="s">
        <v>17</v>
      </c>
      <c r="F300" s="0" t="s">
        <v>18</v>
      </c>
      <c r="G300" s="0" t="s">
        <v>19</v>
      </c>
      <c r="H300" s="0" t="s">
        <v>553</v>
      </c>
      <c r="I300" s="0" t="n">
        <v>2</v>
      </c>
      <c r="J300" s="0" t="n">
        <v>2.58</v>
      </c>
      <c r="K300" s="0" t="str">
        <f aca="false">IF(I300=1,"Yes","No")</f>
        <v>No</v>
      </c>
      <c r="L300" s="0" t="n">
        <f aca="false">IF(K300="Yes",(J300-1)*0.98,-1)</f>
        <v>-1</v>
      </c>
      <c r="M300" s="5" t="s">
        <v>33</v>
      </c>
    </row>
    <row r="301" customFormat="false" ht="12.8" hidden="false" customHeight="false" outlineLevel="0" collapsed="false">
      <c r="A301" s="2" t="s">
        <v>554</v>
      </c>
      <c r="B301" s="2" t="s">
        <v>364</v>
      </c>
      <c r="C301" s="6" t="s">
        <v>555</v>
      </c>
      <c r="D301" s="6" t="s">
        <v>42</v>
      </c>
      <c r="E301" s="6" t="s">
        <v>147</v>
      </c>
      <c r="F301" s="6" t="s">
        <v>43</v>
      </c>
      <c r="G301" s="6" t="s">
        <v>19</v>
      </c>
      <c r="H301" s="6" t="s">
        <v>556</v>
      </c>
      <c r="I301" s="6" t="n">
        <v>0</v>
      </c>
      <c r="J301" s="6" t="n">
        <v>10.25</v>
      </c>
      <c r="K301" s="3" t="str">
        <f aca="false">IF(I301=1, "No","Yes")</f>
        <v>Yes</v>
      </c>
      <c r="L301" s="7" t="n">
        <f aca="false">IF(I301=1,-J301,0.98)</f>
        <v>0.98</v>
      </c>
      <c r="M301" s="8" t="s">
        <v>51</v>
      </c>
    </row>
    <row r="302" customFormat="false" ht="12.8" hidden="false" customHeight="false" outlineLevel="0" collapsed="false">
      <c r="A302" s="2" t="s">
        <v>554</v>
      </c>
      <c r="B302" s="2" t="s">
        <v>364</v>
      </c>
      <c r="C302" s="6" t="s">
        <v>555</v>
      </c>
      <c r="D302" s="6" t="s">
        <v>42</v>
      </c>
      <c r="E302" s="6" t="s">
        <v>147</v>
      </c>
      <c r="F302" s="6" t="s">
        <v>43</v>
      </c>
      <c r="G302" s="6" t="s">
        <v>19</v>
      </c>
      <c r="H302" s="6" t="s">
        <v>556</v>
      </c>
      <c r="I302" s="6" t="n">
        <v>0</v>
      </c>
      <c r="J302" s="6" t="n">
        <v>10.25</v>
      </c>
      <c r="K302" s="3" t="str">
        <f aca="false">IF(I302=1, "No","Yes")</f>
        <v>Yes</v>
      </c>
      <c r="L302" s="7" t="n">
        <f aca="false">IF(I302=1,-J302,0.98)</f>
        <v>0.98</v>
      </c>
      <c r="M302" s="12" t="s">
        <v>128</v>
      </c>
    </row>
    <row r="303" customFormat="false" ht="12.8" hidden="false" customHeight="false" outlineLevel="0" collapsed="false">
      <c r="A303" s="9" t="s">
        <v>554</v>
      </c>
      <c r="B303" s="9" t="s">
        <v>364</v>
      </c>
      <c r="C303" s="6" t="s">
        <v>555</v>
      </c>
      <c r="D303" s="6" t="s">
        <v>42</v>
      </c>
      <c r="E303" s="6" t="s">
        <v>147</v>
      </c>
      <c r="F303" s="6" t="s">
        <v>43</v>
      </c>
      <c r="G303" s="6" t="s">
        <v>19</v>
      </c>
      <c r="H303" s="6" t="s">
        <v>557</v>
      </c>
      <c r="I303" s="0" t="n">
        <v>3</v>
      </c>
      <c r="J303" s="6" t="n">
        <v>2.37</v>
      </c>
      <c r="K303" s="3" t="str">
        <f aca="false">IF(I303=1,"Yes","No")</f>
        <v>No</v>
      </c>
      <c r="L303" s="7" t="n">
        <f aca="false">IF(K303="Yes",(J303-1)*0.98,-1)</f>
        <v>-1</v>
      </c>
      <c r="M303" s="10" t="s">
        <v>53</v>
      </c>
    </row>
    <row r="304" customFormat="false" ht="12.8" hidden="false" customHeight="false" outlineLevel="0" collapsed="false">
      <c r="A304" s="9" t="s">
        <v>558</v>
      </c>
      <c r="B304" s="9" t="s">
        <v>438</v>
      </c>
      <c r="C304" s="6" t="s">
        <v>370</v>
      </c>
      <c r="D304" s="6" t="s">
        <v>42</v>
      </c>
      <c r="E304" s="6" t="s">
        <v>147</v>
      </c>
      <c r="F304" s="6" t="s">
        <v>43</v>
      </c>
      <c r="G304" s="6" t="s">
        <v>19</v>
      </c>
      <c r="H304" s="6" t="s">
        <v>487</v>
      </c>
      <c r="I304" s="0" t="n">
        <v>3</v>
      </c>
      <c r="J304" s="6" t="n">
        <v>5.5</v>
      </c>
      <c r="K304" s="3" t="str">
        <f aca="false">IF(I304=1,"Yes","No")</f>
        <v>No</v>
      </c>
      <c r="L304" s="7" t="n">
        <f aca="false">IF(K304="Yes",(J304-1)*0.98,-1)</f>
        <v>-1</v>
      </c>
      <c r="M304" s="10" t="s">
        <v>53</v>
      </c>
    </row>
    <row r="305" customFormat="false" ht="12.8" hidden="false" customHeight="false" outlineLevel="0" collapsed="false">
      <c r="A305" s="2" t="s">
        <v>559</v>
      </c>
      <c r="B305" s="2" t="s">
        <v>157</v>
      </c>
      <c r="C305" s="0" t="s">
        <v>433</v>
      </c>
      <c r="D305" s="0" t="s">
        <v>195</v>
      </c>
      <c r="E305" s="0" t="s">
        <v>147</v>
      </c>
      <c r="G305" s="0" t="s">
        <v>19</v>
      </c>
      <c r="H305" s="0" t="s">
        <v>560</v>
      </c>
      <c r="I305" s="0" t="n">
        <v>0</v>
      </c>
      <c r="J305" s="0" t="n">
        <v>2.6</v>
      </c>
      <c r="K305" s="0" t="str">
        <f aca="false">IF(I305=1,"Yes","No")</f>
        <v>No</v>
      </c>
      <c r="L305" s="0" t="n">
        <f aca="false">IF(K305="Yes",(J305-1)*0.98,-1)</f>
        <v>-1</v>
      </c>
      <c r="M305" s="5" t="s">
        <v>33</v>
      </c>
    </row>
    <row r="306" customFormat="false" ht="12.8" hidden="false" customHeight="false" outlineLevel="0" collapsed="false">
      <c r="A306" s="2" t="s">
        <v>561</v>
      </c>
      <c r="B306" s="2" t="s">
        <v>337</v>
      </c>
      <c r="C306" s="0" t="s">
        <v>47</v>
      </c>
      <c r="D306" s="0" t="s">
        <v>42</v>
      </c>
      <c r="E306" s="0" t="s">
        <v>30</v>
      </c>
      <c r="F306" s="0" t="s">
        <v>18</v>
      </c>
      <c r="G306" s="0" t="s">
        <v>19</v>
      </c>
      <c r="H306" s="0" t="s">
        <v>562</v>
      </c>
      <c r="I306" s="0" t="n">
        <v>4</v>
      </c>
      <c r="J306" s="0" t="n">
        <v>1.48</v>
      </c>
      <c r="K306" s="0" t="s">
        <v>19</v>
      </c>
      <c r="L306" s="3" t="n">
        <f aca="false">IF(K306="Yes",(J306-1)*0.98,-1)</f>
        <v>-1</v>
      </c>
      <c r="M306" s="11" t="s">
        <v>62</v>
      </c>
    </row>
    <row r="307" customFormat="false" ht="12.8" hidden="false" customHeight="false" outlineLevel="0" collapsed="false">
      <c r="A307" s="2" t="s">
        <v>561</v>
      </c>
      <c r="B307" s="2" t="s">
        <v>563</v>
      </c>
      <c r="C307" s="0" t="s">
        <v>365</v>
      </c>
      <c r="D307" s="0" t="s">
        <v>37</v>
      </c>
      <c r="E307" s="0" t="s">
        <v>147</v>
      </c>
      <c r="G307" s="0" t="s">
        <v>19</v>
      </c>
      <c r="H307" s="0" t="s">
        <v>564</v>
      </c>
      <c r="I307" s="0" t="n">
        <v>1</v>
      </c>
      <c r="J307" s="0" t="n">
        <v>1.6</v>
      </c>
      <c r="K307" s="0" t="str">
        <f aca="false">IF(I307=1,"Yes","No")</f>
        <v>Yes</v>
      </c>
      <c r="L307" s="0" t="n">
        <f aca="false">IF(K307="Yes",(J307-1)*0.98,-1)</f>
        <v>0.588</v>
      </c>
      <c r="M307" s="5" t="s">
        <v>33</v>
      </c>
    </row>
    <row r="308" customFormat="false" ht="12.8" hidden="false" customHeight="false" outlineLevel="0" collapsed="false">
      <c r="A308" s="2" t="s">
        <v>561</v>
      </c>
      <c r="B308" s="2" t="s">
        <v>267</v>
      </c>
      <c r="C308" s="0" t="s">
        <v>332</v>
      </c>
      <c r="D308" s="0" t="s">
        <v>16</v>
      </c>
      <c r="E308" s="0" t="s">
        <v>17</v>
      </c>
      <c r="F308" s="0" t="s">
        <v>18</v>
      </c>
      <c r="G308" s="0" t="s">
        <v>19</v>
      </c>
      <c r="H308" s="0" t="s">
        <v>519</v>
      </c>
      <c r="I308" s="0" t="n">
        <v>3</v>
      </c>
      <c r="J308" s="0" t="n">
        <v>1.91</v>
      </c>
      <c r="K308" s="0" t="s">
        <v>21</v>
      </c>
      <c r="L308" s="3" t="n">
        <f aca="false">IF(K308="Yes",(J308-1)*0.98,-1)</f>
        <v>0.8918</v>
      </c>
      <c r="M308" s="4" t="s">
        <v>22</v>
      </c>
    </row>
    <row r="309" customFormat="false" ht="12.8" hidden="false" customHeight="false" outlineLevel="0" collapsed="false">
      <c r="A309" s="2" t="s">
        <v>561</v>
      </c>
      <c r="B309" s="2" t="s">
        <v>267</v>
      </c>
      <c r="C309" s="0" t="s">
        <v>332</v>
      </c>
      <c r="D309" s="0" t="s">
        <v>16</v>
      </c>
      <c r="E309" s="0" t="s">
        <v>17</v>
      </c>
      <c r="F309" s="0" t="s">
        <v>18</v>
      </c>
      <c r="G309" s="0" t="s">
        <v>19</v>
      </c>
      <c r="H309" s="0" t="s">
        <v>565</v>
      </c>
      <c r="I309" s="0" t="n">
        <v>1</v>
      </c>
      <c r="J309" s="0" t="n">
        <v>1.31</v>
      </c>
      <c r="K309" s="0" t="s">
        <v>21</v>
      </c>
      <c r="L309" s="3" t="n">
        <f aca="false">IF(K309="Yes",(J309-1)*0.98,-1)</f>
        <v>0.3038</v>
      </c>
      <c r="M309" s="11" t="s">
        <v>62</v>
      </c>
    </row>
    <row r="310" customFormat="false" ht="12.8" hidden="false" customHeight="false" outlineLevel="0" collapsed="false">
      <c r="A310" s="2" t="s">
        <v>566</v>
      </c>
      <c r="B310" s="2" t="s">
        <v>205</v>
      </c>
      <c r="C310" s="0" t="s">
        <v>119</v>
      </c>
      <c r="D310" s="0" t="s">
        <v>29</v>
      </c>
      <c r="E310" s="0" t="s">
        <v>79</v>
      </c>
      <c r="F310" s="0" t="s">
        <v>80</v>
      </c>
      <c r="G310" s="0" t="s">
        <v>19</v>
      </c>
      <c r="H310" s="0" t="s">
        <v>567</v>
      </c>
      <c r="I310" s="0" t="n">
        <v>2</v>
      </c>
      <c r="J310" s="0" t="n">
        <v>2.72</v>
      </c>
      <c r="K310" s="0" t="str">
        <f aca="false">IF(I310=1,"Yes","No")</f>
        <v>No</v>
      </c>
      <c r="L310" s="0" t="n">
        <f aca="false">IF(K310="Yes",(J310-1)*0.98,-1)</f>
        <v>-1</v>
      </c>
      <c r="M310" s="5" t="s">
        <v>33</v>
      </c>
    </row>
    <row r="311" customFormat="false" ht="12.8" hidden="false" customHeight="false" outlineLevel="0" collapsed="false">
      <c r="A311" s="2" t="s">
        <v>566</v>
      </c>
      <c r="B311" s="2" t="s">
        <v>205</v>
      </c>
      <c r="C311" s="0" t="s">
        <v>119</v>
      </c>
      <c r="D311" s="0" t="s">
        <v>29</v>
      </c>
      <c r="E311" s="0" t="s">
        <v>79</v>
      </c>
      <c r="F311" s="0" t="s">
        <v>80</v>
      </c>
      <c r="G311" s="0" t="s">
        <v>19</v>
      </c>
      <c r="H311" s="0" t="s">
        <v>567</v>
      </c>
      <c r="I311" s="0" t="n">
        <v>2</v>
      </c>
      <c r="J311" s="0" t="n">
        <v>1.32</v>
      </c>
      <c r="K311" s="0" t="s">
        <v>21</v>
      </c>
      <c r="L311" s="3" t="n">
        <f aca="false">IF(K311="Yes",(J311-1)*0.98,-1)</f>
        <v>0.3136</v>
      </c>
      <c r="M311" s="4" t="s">
        <v>22</v>
      </c>
    </row>
    <row r="312" customFormat="false" ht="12.8" hidden="false" customHeight="false" outlineLevel="0" collapsed="false">
      <c r="A312" s="2" t="s">
        <v>568</v>
      </c>
      <c r="B312" s="2" t="s">
        <v>239</v>
      </c>
      <c r="C312" s="6" t="s">
        <v>311</v>
      </c>
      <c r="D312" s="6" t="s">
        <v>48</v>
      </c>
      <c r="E312" s="6" t="s">
        <v>17</v>
      </c>
      <c r="F312" s="6" t="s">
        <v>18</v>
      </c>
      <c r="G312" s="6" t="s">
        <v>19</v>
      </c>
      <c r="H312" s="6" t="s">
        <v>569</v>
      </c>
      <c r="I312" s="6" t="n">
        <v>3</v>
      </c>
      <c r="J312" s="6" t="n">
        <v>69.02</v>
      </c>
      <c r="K312" s="3" t="str">
        <f aca="false">IF(I312=1, "No","Yes")</f>
        <v>Yes</v>
      </c>
      <c r="L312" s="7" t="n">
        <f aca="false">IF(I312=1,-J312,0.98)</f>
        <v>0.98</v>
      </c>
      <c r="M312" s="8" t="s">
        <v>51</v>
      </c>
    </row>
    <row r="313" customFormat="false" ht="12.8" hidden="false" customHeight="false" outlineLevel="0" collapsed="false">
      <c r="A313" s="2" t="s">
        <v>568</v>
      </c>
      <c r="B313" s="2" t="s">
        <v>570</v>
      </c>
      <c r="C313" s="0" t="s">
        <v>271</v>
      </c>
      <c r="D313" s="0" t="s">
        <v>42</v>
      </c>
      <c r="E313" s="0" t="s">
        <v>147</v>
      </c>
      <c r="F313" s="0" t="s">
        <v>65</v>
      </c>
      <c r="G313" s="0" t="s">
        <v>21</v>
      </c>
      <c r="H313" s="0" t="s">
        <v>571</v>
      </c>
      <c r="I313" s="0" t="n">
        <v>1</v>
      </c>
      <c r="J313" s="0" t="n">
        <v>2.08</v>
      </c>
      <c r="K313" s="0" t="str">
        <f aca="false">IF(I313=1,"Yes","No")</f>
        <v>Yes</v>
      </c>
      <c r="L313" s="0" t="n">
        <f aca="false">IF(K313="Yes",(J313-1)*0.98,-1)</f>
        <v>1.0584</v>
      </c>
      <c r="M313" s="5" t="s">
        <v>33</v>
      </c>
    </row>
    <row r="314" customFormat="false" ht="12.8" hidden="false" customHeight="false" outlineLevel="0" collapsed="false">
      <c r="A314" s="2" t="s">
        <v>568</v>
      </c>
      <c r="B314" s="2" t="s">
        <v>570</v>
      </c>
      <c r="C314" s="0" t="s">
        <v>271</v>
      </c>
      <c r="D314" s="0" t="s">
        <v>42</v>
      </c>
      <c r="E314" s="0" t="s">
        <v>147</v>
      </c>
      <c r="F314" s="0" t="s">
        <v>65</v>
      </c>
      <c r="G314" s="0" t="s">
        <v>21</v>
      </c>
      <c r="H314" s="0" t="s">
        <v>571</v>
      </c>
      <c r="I314" s="0" t="n">
        <v>1</v>
      </c>
      <c r="J314" s="0" t="n">
        <v>1.19</v>
      </c>
      <c r="K314" s="0" t="s">
        <v>21</v>
      </c>
      <c r="L314" s="3" t="n">
        <f aca="false">IF(K314="Yes",(J314-1)*0.98,-1)</f>
        <v>0.1862</v>
      </c>
      <c r="M314" s="4" t="s">
        <v>22</v>
      </c>
    </row>
    <row r="315" customFormat="false" ht="12.8" hidden="false" customHeight="false" outlineLevel="0" collapsed="false">
      <c r="A315" s="2" t="s">
        <v>572</v>
      </c>
      <c r="B315" s="2" t="s">
        <v>23</v>
      </c>
      <c r="C315" s="0" t="s">
        <v>532</v>
      </c>
      <c r="D315" s="0" t="s">
        <v>16</v>
      </c>
      <c r="E315" s="0" t="s">
        <v>87</v>
      </c>
      <c r="F315" s="0" t="s">
        <v>18</v>
      </c>
      <c r="G315" s="0" t="s">
        <v>19</v>
      </c>
      <c r="H315" s="0" t="s">
        <v>573</v>
      </c>
      <c r="I315" s="0" t="n">
        <v>2</v>
      </c>
      <c r="J315" s="0" t="n">
        <v>1.53</v>
      </c>
      <c r="K315" s="0" t="s">
        <v>21</v>
      </c>
      <c r="L315" s="3" t="n">
        <f aca="false">IF(K315="Yes",(J315-1)*0.98,-1)</f>
        <v>0.5194</v>
      </c>
      <c r="M315" s="4" t="s">
        <v>22</v>
      </c>
    </row>
    <row r="316" customFormat="false" ht="12.8" hidden="false" customHeight="false" outlineLevel="0" collapsed="false">
      <c r="A316" s="9" t="s">
        <v>572</v>
      </c>
      <c r="B316" s="9" t="s">
        <v>23</v>
      </c>
      <c r="C316" s="6" t="s">
        <v>532</v>
      </c>
      <c r="D316" s="6" t="s">
        <v>16</v>
      </c>
      <c r="E316" s="6" t="s">
        <v>87</v>
      </c>
      <c r="F316" s="6" t="s">
        <v>18</v>
      </c>
      <c r="G316" s="6" t="s">
        <v>19</v>
      </c>
      <c r="H316" s="6" t="s">
        <v>574</v>
      </c>
      <c r="I316" s="0" t="n">
        <v>1</v>
      </c>
      <c r="J316" s="6" t="n">
        <v>3.45</v>
      </c>
      <c r="K316" s="3" t="str">
        <f aca="false">IF(I316=1,"Yes","No")</f>
        <v>Yes</v>
      </c>
      <c r="L316" s="7" t="n">
        <f aca="false">IF(K316="Yes",(J316-1)*0.98,-1)</f>
        <v>2.401</v>
      </c>
      <c r="M316" s="10" t="s">
        <v>53</v>
      </c>
    </row>
    <row r="317" customFormat="false" ht="12.8" hidden="false" customHeight="false" outlineLevel="0" collapsed="false">
      <c r="A317" s="9" t="s">
        <v>575</v>
      </c>
      <c r="B317" s="9" t="s">
        <v>58</v>
      </c>
      <c r="C317" s="6" t="s">
        <v>576</v>
      </c>
      <c r="D317" s="6" t="s">
        <v>42</v>
      </c>
      <c r="E317" s="6" t="s">
        <v>147</v>
      </c>
      <c r="F317" s="6" t="s">
        <v>43</v>
      </c>
      <c r="G317" s="6" t="s">
        <v>19</v>
      </c>
      <c r="H317" s="6" t="s">
        <v>577</v>
      </c>
      <c r="I317" s="0" t="n">
        <v>1</v>
      </c>
      <c r="J317" s="6" t="n">
        <v>1.72</v>
      </c>
      <c r="K317" s="3" t="str">
        <f aca="false">IF(I317=1,"Yes","No")</f>
        <v>Yes</v>
      </c>
      <c r="L317" s="7" t="n">
        <f aca="false">IF(K317="Yes",(J317-1)*0.98,-1)</f>
        <v>0.7056</v>
      </c>
      <c r="M317" s="10" t="s">
        <v>53</v>
      </c>
    </row>
    <row r="318" customFormat="false" ht="12.8" hidden="false" customHeight="false" outlineLevel="0" collapsed="false">
      <c r="A318" s="2" t="s">
        <v>578</v>
      </c>
      <c r="B318" s="2" t="s">
        <v>186</v>
      </c>
      <c r="C318" s="0" t="s">
        <v>579</v>
      </c>
      <c r="D318" s="0" t="s">
        <v>42</v>
      </c>
      <c r="E318" s="0" t="s">
        <v>17</v>
      </c>
      <c r="F318" s="0" t="s">
        <v>43</v>
      </c>
      <c r="G318" s="0" t="s">
        <v>19</v>
      </c>
      <c r="H318" s="0" t="s">
        <v>580</v>
      </c>
      <c r="I318" s="0" t="n">
        <v>1</v>
      </c>
      <c r="J318" s="0" t="n">
        <v>1.55</v>
      </c>
      <c r="K318" s="0" t="str">
        <f aca="false">IF(I318=1,"Yes","No")</f>
        <v>Yes</v>
      </c>
      <c r="L318" s="0" t="n">
        <f aca="false">IF(K318="Yes",(J318-1)*0.98,-1)</f>
        <v>0.539</v>
      </c>
      <c r="M318" s="5" t="s">
        <v>33</v>
      </c>
    </row>
    <row r="319" customFormat="false" ht="12.8" hidden="false" customHeight="false" outlineLevel="0" collapsed="false">
      <c r="A319" s="2" t="s">
        <v>578</v>
      </c>
      <c r="B319" s="2" t="s">
        <v>167</v>
      </c>
      <c r="C319" s="6" t="s">
        <v>579</v>
      </c>
      <c r="D319" s="6" t="s">
        <v>42</v>
      </c>
      <c r="E319" s="6" t="s">
        <v>87</v>
      </c>
      <c r="F319" s="6" t="s">
        <v>65</v>
      </c>
      <c r="G319" s="6" t="s">
        <v>21</v>
      </c>
      <c r="H319" s="6" t="s">
        <v>581</v>
      </c>
      <c r="I319" s="6" t="s">
        <v>133</v>
      </c>
      <c r="J319" s="6" t="n">
        <v>21</v>
      </c>
      <c r="K319" s="3" t="str">
        <f aca="false">IF(I319=1, "No","Yes")</f>
        <v>Yes</v>
      </c>
      <c r="L319" s="7" t="n">
        <f aca="false">IF(I319=1,-J319,0.98)</f>
        <v>0.98</v>
      </c>
      <c r="M319" s="12" t="s">
        <v>128</v>
      </c>
    </row>
    <row r="320" customFormat="false" ht="12.8" hidden="false" customHeight="false" outlineLevel="0" collapsed="false">
      <c r="A320" s="9" t="s">
        <v>578</v>
      </c>
      <c r="B320" s="9" t="s">
        <v>167</v>
      </c>
      <c r="C320" s="6" t="s">
        <v>579</v>
      </c>
      <c r="D320" s="6" t="s">
        <v>42</v>
      </c>
      <c r="E320" s="6" t="s">
        <v>87</v>
      </c>
      <c r="F320" s="6" t="s">
        <v>65</v>
      </c>
      <c r="G320" s="6" t="s">
        <v>21</v>
      </c>
      <c r="H320" s="6" t="s">
        <v>581</v>
      </c>
      <c r="I320" s="6" t="s">
        <v>133</v>
      </c>
      <c r="J320" s="6" t="n">
        <v>3.95</v>
      </c>
      <c r="K320" s="3" t="s">
        <v>19</v>
      </c>
      <c r="L320" s="6" t="n">
        <f aca="false">IF(K320="Yes",(J320-1)*0.98,-1)</f>
        <v>-1</v>
      </c>
      <c r="M320" s="13" t="s">
        <v>184</v>
      </c>
    </row>
    <row r="321" customFormat="false" ht="12.8" hidden="false" customHeight="false" outlineLevel="0" collapsed="false">
      <c r="A321" s="2" t="s">
        <v>582</v>
      </c>
      <c r="B321" s="2" t="s">
        <v>456</v>
      </c>
      <c r="C321" s="0" t="s">
        <v>509</v>
      </c>
      <c r="D321" s="0" t="s">
        <v>37</v>
      </c>
      <c r="E321" s="0" t="s">
        <v>147</v>
      </c>
      <c r="G321" s="0" t="s">
        <v>19</v>
      </c>
      <c r="H321" s="0" t="s">
        <v>583</v>
      </c>
      <c r="I321" s="0" t="n">
        <v>2</v>
      </c>
      <c r="J321" s="0" t="n">
        <v>2.95</v>
      </c>
      <c r="K321" s="0" t="str">
        <f aca="false">IF(I321=1,"Yes","No")</f>
        <v>No</v>
      </c>
      <c r="L321" s="0" t="n">
        <f aca="false">IF(K321="Yes",(J321-1)*0.98,-1)</f>
        <v>-1</v>
      </c>
      <c r="M321" s="5" t="s">
        <v>33</v>
      </c>
    </row>
    <row r="322" customFormat="false" ht="12.8" hidden="false" customHeight="false" outlineLevel="0" collapsed="false">
      <c r="A322" s="2" t="s">
        <v>582</v>
      </c>
      <c r="B322" s="2" t="s">
        <v>205</v>
      </c>
      <c r="C322" s="0" t="s">
        <v>584</v>
      </c>
      <c r="D322" s="0" t="s">
        <v>16</v>
      </c>
      <c r="E322" s="0" t="s">
        <v>147</v>
      </c>
      <c r="F322" s="0" t="s">
        <v>65</v>
      </c>
      <c r="G322" s="0" t="s">
        <v>21</v>
      </c>
      <c r="H322" s="0" t="s">
        <v>507</v>
      </c>
      <c r="I322" s="0" t="n">
        <v>1</v>
      </c>
      <c r="J322" s="0" t="n">
        <v>3.3</v>
      </c>
      <c r="K322" s="0" t="str">
        <f aca="false">IF(I322=1,"Yes","No")</f>
        <v>Yes</v>
      </c>
      <c r="L322" s="0" t="n">
        <f aca="false">IF(K322="Yes",(J322-1)*0.98,-1)</f>
        <v>2.254</v>
      </c>
      <c r="M322" s="5" t="s">
        <v>33</v>
      </c>
    </row>
    <row r="323" customFormat="false" ht="12.8" hidden="false" customHeight="false" outlineLevel="0" collapsed="false">
      <c r="A323" s="2" t="s">
        <v>585</v>
      </c>
      <c r="B323" s="2" t="s">
        <v>135</v>
      </c>
      <c r="C323" s="0" t="s">
        <v>370</v>
      </c>
      <c r="D323" s="0" t="s">
        <v>102</v>
      </c>
      <c r="E323" s="0" t="s">
        <v>147</v>
      </c>
      <c r="F323" s="0" t="s">
        <v>49</v>
      </c>
      <c r="G323" s="0" t="s">
        <v>19</v>
      </c>
      <c r="H323" s="0" t="s">
        <v>586</v>
      </c>
      <c r="I323" s="0" t="n">
        <v>1</v>
      </c>
      <c r="J323" s="0" t="n">
        <v>1.3</v>
      </c>
      <c r="K323" s="0" t="s">
        <v>21</v>
      </c>
      <c r="L323" s="3" t="n">
        <f aca="false">IF(K323="Yes",(J323-1)*0.98,-1)</f>
        <v>0.294</v>
      </c>
      <c r="M323" s="4" t="s">
        <v>22</v>
      </c>
    </row>
    <row r="324" customFormat="false" ht="12.8" hidden="false" customHeight="false" outlineLevel="0" collapsed="false">
      <c r="A324" s="2" t="s">
        <v>585</v>
      </c>
      <c r="B324" s="2" t="s">
        <v>135</v>
      </c>
      <c r="C324" s="0" t="s">
        <v>370</v>
      </c>
      <c r="D324" s="0" t="s">
        <v>102</v>
      </c>
      <c r="E324" s="0" t="s">
        <v>147</v>
      </c>
      <c r="F324" s="0" t="s">
        <v>49</v>
      </c>
      <c r="G324" s="0" t="s">
        <v>19</v>
      </c>
      <c r="H324" s="0" t="s">
        <v>587</v>
      </c>
      <c r="I324" s="0" t="n">
        <v>2</v>
      </c>
      <c r="J324" s="0" t="n">
        <v>1.82</v>
      </c>
      <c r="K324" s="0" t="s">
        <v>21</v>
      </c>
      <c r="L324" s="3" t="n">
        <f aca="false">IF(K324="Yes",(J324-1)*0.98,-1)</f>
        <v>0.8036</v>
      </c>
      <c r="M324" s="11" t="s">
        <v>62</v>
      </c>
    </row>
    <row r="325" customFormat="false" ht="12.8" hidden="false" customHeight="false" outlineLevel="0" collapsed="false">
      <c r="A325" s="2" t="s">
        <v>585</v>
      </c>
      <c r="B325" s="2" t="s">
        <v>135</v>
      </c>
      <c r="C325" s="6" t="s">
        <v>370</v>
      </c>
      <c r="D325" s="6" t="s">
        <v>102</v>
      </c>
      <c r="E325" s="6" t="s">
        <v>147</v>
      </c>
      <c r="F325" s="6" t="s">
        <v>49</v>
      </c>
      <c r="G325" s="6" t="s">
        <v>19</v>
      </c>
      <c r="H325" s="6" t="s">
        <v>588</v>
      </c>
      <c r="I325" s="6" t="n">
        <v>3</v>
      </c>
      <c r="J325" s="6" t="n">
        <v>9.86</v>
      </c>
      <c r="K325" s="3" t="str">
        <f aca="false">IF(I325=1, "No","Yes")</f>
        <v>Yes</v>
      </c>
      <c r="L325" s="7" t="n">
        <f aca="false">IF(I325=1,-J325,0.98)</f>
        <v>0.98</v>
      </c>
      <c r="M325" s="8" t="s">
        <v>51</v>
      </c>
    </row>
    <row r="326" customFormat="false" ht="12.8" hidden="false" customHeight="false" outlineLevel="0" collapsed="false">
      <c r="A326" s="9" t="s">
        <v>585</v>
      </c>
      <c r="B326" s="9" t="s">
        <v>135</v>
      </c>
      <c r="C326" s="6" t="s">
        <v>370</v>
      </c>
      <c r="D326" s="6" t="s">
        <v>102</v>
      </c>
      <c r="E326" s="6" t="s">
        <v>147</v>
      </c>
      <c r="F326" s="6" t="s">
        <v>49</v>
      </c>
      <c r="G326" s="6" t="s">
        <v>19</v>
      </c>
      <c r="H326" s="6" t="s">
        <v>588</v>
      </c>
      <c r="I326" s="6" t="n">
        <v>3</v>
      </c>
      <c r="J326" s="6" t="n">
        <v>3.6</v>
      </c>
      <c r="K326" s="3" t="s">
        <v>19</v>
      </c>
      <c r="L326" s="6" t="n">
        <f aca="false">IF(K326="Yes",(J326-1)*0.98,-1)</f>
        <v>-1</v>
      </c>
      <c r="M326" s="13" t="s">
        <v>184</v>
      </c>
    </row>
    <row r="327" customFormat="false" ht="12.8" hidden="false" customHeight="false" outlineLevel="0" collapsed="false">
      <c r="A327" s="9" t="s">
        <v>585</v>
      </c>
      <c r="B327" s="9" t="s">
        <v>135</v>
      </c>
      <c r="C327" s="6" t="s">
        <v>370</v>
      </c>
      <c r="D327" s="6" t="s">
        <v>102</v>
      </c>
      <c r="E327" s="6" t="s">
        <v>147</v>
      </c>
      <c r="F327" s="6" t="s">
        <v>49</v>
      </c>
      <c r="G327" s="6" t="s">
        <v>19</v>
      </c>
      <c r="H327" s="6" t="s">
        <v>587</v>
      </c>
      <c r="I327" s="0" t="n">
        <v>2</v>
      </c>
      <c r="J327" s="6" t="n">
        <v>4.3</v>
      </c>
      <c r="K327" s="3" t="str">
        <f aca="false">IF(I327=1,"Yes","No")</f>
        <v>No</v>
      </c>
      <c r="L327" s="7" t="n">
        <f aca="false">IF(K327="Yes",(J327-1)*0.98,-1)</f>
        <v>-1</v>
      </c>
      <c r="M327" s="10" t="s">
        <v>53</v>
      </c>
    </row>
    <row r="328" customFormat="false" ht="12.8" hidden="false" customHeight="false" outlineLevel="0" collapsed="false">
      <c r="A328" s="2" t="s">
        <v>585</v>
      </c>
      <c r="B328" s="2" t="s">
        <v>159</v>
      </c>
      <c r="C328" s="0" t="s">
        <v>509</v>
      </c>
      <c r="D328" s="0" t="s">
        <v>37</v>
      </c>
      <c r="E328" s="0" t="s">
        <v>147</v>
      </c>
      <c r="G328" s="0" t="s">
        <v>19</v>
      </c>
      <c r="H328" s="0" t="s">
        <v>510</v>
      </c>
      <c r="I328" s="0" t="n">
        <v>1</v>
      </c>
      <c r="J328" s="0" t="n">
        <v>1.2</v>
      </c>
      <c r="K328" s="0" t="str">
        <f aca="false">IF(I328=1,"Yes","No")</f>
        <v>Yes</v>
      </c>
      <c r="L328" s="0" t="n">
        <f aca="false">IF(K328="Yes",(J328-1)*0.98,-1)</f>
        <v>0.196</v>
      </c>
      <c r="M328" s="5" t="s">
        <v>33</v>
      </c>
    </row>
    <row r="329" customFormat="false" ht="12.8" hidden="false" customHeight="false" outlineLevel="0" collapsed="false">
      <c r="A329" s="2" t="s">
        <v>589</v>
      </c>
      <c r="B329" s="2" t="s">
        <v>536</v>
      </c>
      <c r="C329" s="0" t="s">
        <v>311</v>
      </c>
      <c r="D329" s="0" t="s">
        <v>29</v>
      </c>
      <c r="E329" s="0" t="s">
        <v>79</v>
      </c>
      <c r="F329" s="0" t="s">
        <v>80</v>
      </c>
      <c r="G329" s="0" t="s">
        <v>19</v>
      </c>
      <c r="H329" s="0" t="s">
        <v>590</v>
      </c>
      <c r="I329" s="0" t="n">
        <v>1</v>
      </c>
      <c r="J329" s="0" t="n">
        <v>3.09</v>
      </c>
      <c r="K329" s="0" t="str">
        <f aca="false">IF(I329=1,"Yes","No")</f>
        <v>Yes</v>
      </c>
      <c r="L329" s="0" t="n">
        <f aca="false">IF(K329="Yes",(J329-1)*0.98,-1)</f>
        <v>2.0482</v>
      </c>
      <c r="M329" s="5" t="s">
        <v>33</v>
      </c>
    </row>
    <row r="330" customFormat="false" ht="12.8" hidden="false" customHeight="false" outlineLevel="0" collapsed="false">
      <c r="A330" s="2" t="s">
        <v>589</v>
      </c>
      <c r="B330" s="2" t="s">
        <v>536</v>
      </c>
      <c r="C330" s="0" t="s">
        <v>311</v>
      </c>
      <c r="D330" s="0" t="s">
        <v>29</v>
      </c>
      <c r="E330" s="0" t="s">
        <v>79</v>
      </c>
      <c r="F330" s="0" t="s">
        <v>80</v>
      </c>
      <c r="G330" s="0" t="s">
        <v>19</v>
      </c>
      <c r="H330" s="0" t="s">
        <v>590</v>
      </c>
      <c r="I330" s="0" t="n">
        <v>1</v>
      </c>
      <c r="J330" s="0" t="n">
        <v>1.52</v>
      </c>
      <c r="K330" s="0" t="s">
        <v>21</v>
      </c>
      <c r="L330" s="3" t="n">
        <f aca="false">IF(K330="Yes",(J330-1)*0.98,-1)</f>
        <v>0.5096</v>
      </c>
      <c r="M330" s="4" t="s">
        <v>22</v>
      </c>
    </row>
    <row r="331" customFormat="false" ht="12.8" hidden="false" customHeight="false" outlineLevel="0" collapsed="false">
      <c r="A331" s="2" t="s">
        <v>591</v>
      </c>
      <c r="B331" s="2" t="s">
        <v>186</v>
      </c>
      <c r="C331" s="0" t="s">
        <v>179</v>
      </c>
      <c r="D331" s="0" t="s">
        <v>195</v>
      </c>
      <c r="E331" s="0" t="s">
        <v>147</v>
      </c>
      <c r="G331" s="0" t="s">
        <v>19</v>
      </c>
      <c r="H331" s="0" t="s">
        <v>592</v>
      </c>
      <c r="I331" s="0" t="n">
        <v>1</v>
      </c>
      <c r="J331" s="0" t="n">
        <v>3.42</v>
      </c>
      <c r="K331" s="0" t="str">
        <f aca="false">IF(I331=1,"Yes","No")</f>
        <v>Yes</v>
      </c>
      <c r="L331" s="0" t="n">
        <f aca="false">IF(K331="Yes",(J331-1)*0.98,-1)</f>
        <v>2.3716</v>
      </c>
      <c r="M331" s="5" t="s">
        <v>33</v>
      </c>
    </row>
    <row r="332" customFormat="false" ht="12.8" hidden="false" customHeight="false" outlineLevel="0" collapsed="false">
      <c r="A332" s="2" t="s">
        <v>591</v>
      </c>
      <c r="B332" s="2" t="s">
        <v>421</v>
      </c>
      <c r="C332" s="0" t="s">
        <v>230</v>
      </c>
      <c r="D332" s="0" t="s">
        <v>42</v>
      </c>
      <c r="E332" s="0" t="s">
        <v>147</v>
      </c>
      <c r="F332" s="0" t="s">
        <v>65</v>
      </c>
      <c r="G332" s="0" t="s">
        <v>21</v>
      </c>
      <c r="H332" s="0" t="s">
        <v>593</v>
      </c>
      <c r="I332" s="0" t="n">
        <v>4</v>
      </c>
      <c r="J332" s="0" t="n">
        <v>3.01</v>
      </c>
      <c r="K332" s="0" t="str">
        <f aca="false">IF(I332=1,"Yes","No")</f>
        <v>No</v>
      </c>
      <c r="L332" s="0" t="n">
        <f aca="false">IF(K332="Yes",(J332-1)*0.98,-1)</f>
        <v>-1</v>
      </c>
      <c r="M332" s="5" t="s">
        <v>33</v>
      </c>
    </row>
    <row r="333" customFormat="false" ht="12.8" hidden="false" customHeight="false" outlineLevel="0" collapsed="false">
      <c r="A333" s="2" t="s">
        <v>591</v>
      </c>
      <c r="B333" s="2" t="s">
        <v>421</v>
      </c>
      <c r="C333" s="0" t="s">
        <v>230</v>
      </c>
      <c r="D333" s="0" t="s">
        <v>42</v>
      </c>
      <c r="E333" s="0" t="s">
        <v>147</v>
      </c>
      <c r="F333" s="0" t="s">
        <v>65</v>
      </c>
      <c r="G333" s="0" t="s">
        <v>21</v>
      </c>
      <c r="H333" s="0" t="s">
        <v>593</v>
      </c>
      <c r="I333" s="0" t="n">
        <v>4</v>
      </c>
      <c r="J333" s="0" t="n">
        <v>1.96</v>
      </c>
      <c r="K333" s="0" t="s">
        <v>19</v>
      </c>
      <c r="L333" s="3" t="n">
        <f aca="false">IF(K333="Yes",(J333-1)*0.98,-1)</f>
        <v>-1</v>
      </c>
      <c r="M333" s="4" t="s">
        <v>22</v>
      </c>
    </row>
    <row r="334" customFormat="false" ht="12.8" hidden="false" customHeight="false" outlineLevel="0" collapsed="false">
      <c r="A334" s="2" t="s">
        <v>591</v>
      </c>
      <c r="B334" s="2" t="s">
        <v>594</v>
      </c>
      <c r="C334" s="0" t="s">
        <v>230</v>
      </c>
      <c r="D334" s="0" t="s">
        <v>42</v>
      </c>
      <c r="E334" s="0" t="s">
        <v>147</v>
      </c>
      <c r="G334" s="0" t="s">
        <v>19</v>
      </c>
      <c r="H334" s="0" t="s">
        <v>595</v>
      </c>
      <c r="I334" s="0" t="n">
        <v>1</v>
      </c>
      <c r="J334" s="0" t="n">
        <v>1.31</v>
      </c>
      <c r="K334" s="0" t="str">
        <f aca="false">IF(I334=1,"Yes","No")</f>
        <v>Yes</v>
      </c>
      <c r="L334" s="0" t="n">
        <f aca="false">IF(K334="Yes",(J334-1)*0.98,-1)</f>
        <v>0.3038</v>
      </c>
      <c r="M334" s="5" t="s">
        <v>33</v>
      </c>
    </row>
    <row r="335" customFormat="false" ht="12.8" hidden="false" customHeight="false" outlineLevel="0" collapsed="false">
      <c r="A335" s="2" t="s">
        <v>591</v>
      </c>
      <c r="B335" s="2" t="s">
        <v>594</v>
      </c>
      <c r="C335" s="0" t="s">
        <v>230</v>
      </c>
      <c r="D335" s="0" t="s">
        <v>42</v>
      </c>
      <c r="E335" s="0" t="s">
        <v>147</v>
      </c>
      <c r="G335" s="0" t="s">
        <v>19</v>
      </c>
      <c r="H335" s="0" t="s">
        <v>595</v>
      </c>
      <c r="I335" s="0" t="n">
        <v>1</v>
      </c>
      <c r="J335" s="0" t="n">
        <v>1.06</v>
      </c>
      <c r="K335" s="0" t="s">
        <v>21</v>
      </c>
      <c r="L335" s="3" t="n">
        <f aca="false">IF(K335="Yes",(J335-1)*0.98,-1)</f>
        <v>0.0588000000000001</v>
      </c>
      <c r="M335" s="4" t="s">
        <v>22</v>
      </c>
    </row>
    <row r="336" customFormat="false" ht="12.8" hidden="false" customHeight="false" outlineLevel="0" collapsed="false">
      <c r="A336" s="2" t="s">
        <v>596</v>
      </c>
      <c r="B336" s="2" t="s">
        <v>157</v>
      </c>
      <c r="C336" s="0" t="s">
        <v>119</v>
      </c>
      <c r="D336" s="0" t="s">
        <v>16</v>
      </c>
      <c r="E336" s="0" t="s">
        <v>17</v>
      </c>
      <c r="F336" s="0" t="s">
        <v>18</v>
      </c>
      <c r="G336" s="0" t="s">
        <v>19</v>
      </c>
      <c r="H336" s="0" t="s">
        <v>458</v>
      </c>
      <c r="I336" s="0" t="n">
        <v>2</v>
      </c>
      <c r="J336" s="0" t="n">
        <v>1.23</v>
      </c>
      <c r="K336" s="0" t="s">
        <v>21</v>
      </c>
      <c r="L336" s="3" t="n">
        <f aca="false">IF(K336="Yes",(J336-1)*0.98,-1)</f>
        <v>0.2254</v>
      </c>
      <c r="M336" s="4" t="s">
        <v>22</v>
      </c>
    </row>
    <row r="337" customFormat="false" ht="12.8" hidden="false" customHeight="false" outlineLevel="0" collapsed="false">
      <c r="A337" s="2" t="s">
        <v>597</v>
      </c>
      <c r="B337" s="2" t="s">
        <v>456</v>
      </c>
      <c r="C337" s="0" t="s">
        <v>532</v>
      </c>
      <c r="D337" s="0" t="s">
        <v>42</v>
      </c>
      <c r="E337" s="0" t="s">
        <v>17</v>
      </c>
      <c r="F337" s="0" t="s">
        <v>43</v>
      </c>
      <c r="G337" s="0" t="s">
        <v>19</v>
      </c>
      <c r="H337" s="0" t="s">
        <v>598</v>
      </c>
      <c r="I337" s="0" t="n">
        <v>1</v>
      </c>
      <c r="J337" s="0" t="n">
        <v>2.29</v>
      </c>
      <c r="K337" s="0" t="str">
        <f aca="false">IF(I337=1,"Yes","No")</f>
        <v>Yes</v>
      </c>
      <c r="L337" s="0" t="n">
        <f aca="false">IF(K337="Yes",(J337-1)*0.98,-1)</f>
        <v>1.2642</v>
      </c>
      <c r="M337" s="5" t="s">
        <v>33</v>
      </c>
    </row>
    <row r="338" customFormat="false" ht="12.8" hidden="false" customHeight="false" outlineLevel="0" collapsed="false">
      <c r="A338" s="2" t="s">
        <v>597</v>
      </c>
      <c r="B338" s="2" t="s">
        <v>421</v>
      </c>
      <c r="C338" s="0" t="s">
        <v>370</v>
      </c>
      <c r="D338" s="0" t="s">
        <v>42</v>
      </c>
      <c r="E338" s="0" t="s">
        <v>147</v>
      </c>
      <c r="F338" s="0" t="s">
        <v>31</v>
      </c>
      <c r="G338" s="0" t="s">
        <v>19</v>
      </c>
      <c r="H338" s="0" t="s">
        <v>599</v>
      </c>
      <c r="I338" s="0" t="n">
        <v>1</v>
      </c>
      <c r="J338" s="0" t="n">
        <v>1.63</v>
      </c>
      <c r="K338" s="0" t="str">
        <f aca="false">IF(I338=1,"Yes","No")</f>
        <v>Yes</v>
      </c>
      <c r="L338" s="0" t="n">
        <f aca="false">IF(K338="Yes",(J338-1)*0.98,-1)</f>
        <v>0.6174</v>
      </c>
      <c r="M338" s="5" t="s">
        <v>33</v>
      </c>
    </row>
    <row r="339" customFormat="false" ht="12.8" hidden="false" customHeight="false" outlineLevel="0" collapsed="false">
      <c r="A339" s="2" t="s">
        <v>597</v>
      </c>
      <c r="B339" s="2" t="s">
        <v>421</v>
      </c>
      <c r="C339" s="0" t="s">
        <v>370</v>
      </c>
      <c r="D339" s="0" t="s">
        <v>42</v>
      </c>
      <c r="E339" s="0" t="s">
        <v>147</v>
      </c>
      <c r="F339" s="0" t="s">
        <v>31</v>
      </c>
      <c r="G339" s="0" t="s">
        <v>19</v>
      </c>
      <c r="H339" s="0" t="s">
        <v>599</v>
      </c>
      <c r="I339" s="0" t="n">
        <v>1</v>
      </c>
      <c r="J339" s="0" t="n">
        <v>1.22</v>
      </c>
      <c r="K339" s="0" t="s">
        <v>21</v>
      </c>
      <c r="L339" s="3" t="n">
        <f aca="false">IF(K339="Yes",(J339-1)*0.98,-1)</f>
        <v>0.2156</v>
      </c>
      <c r="M339" s="4" t="s">
        <v>22</v>
      </c>
    </row>
    <row r="340" customFormat="false" ht="12.8" hidden="false" customHeight="false" outlineLevel="0" collapsed="false">
      <c r="A340" s="2" t="s">
        <v>600</v>
      </c>
      <c r="B340" s="2" t="s">
        <v>601</v>
      </c>
      <c r="C340" s="0" t="s">
        <v>602</v>
      </c>
      <c r="D340" s="0" t="s">
        <v>37</v>
      </c>
      <c r="E340" s="0" t="s">
        <v>147</v>
      </c>
      <c r="G340" s="0" t="s">
        <v>19</v>
      </c>
      <c r="H340" s="0" t="s">
        <v>603</v>
      </c>
      <c r="I340" s="0" t="n">
        <v>3</v>
      </c>
      <c r="J340" s="0" t="n">
        <v>4.67</v>
      </c>
      <c r="K340" s="0" t="str">
        <f aca="false">IF(I340=1,"Yes","No")</f>
        <v>No</v>
      </c>
      <c r="L340" s="0" t="n">
        <f aca="false">IF(K340="Yes",(J340-1)*0.98,-1)</f>
        <v>-1</v>
      </c>
      <c r="M340" s="5" t="s">
        <v>33</v>
      </c>
    </row>
    <row r="341" customFormat="false" ht="12.8" hidden="false" customHeight="false" outlineLevel="0" collapsed="false">
      <c r="A341" s="2" t="s">
        <v>604</v>
      </c>
      <c r="B341" s="2" t="s">
        <v>605</v>
      </c>
      <c r="C341" s="6" t="s">
        <v>365</v>
      </c>
      <c r="D341" s="6" t="s">
        <v>37</v>
      </c>
      <c r="E341" s="6" t="s">
        <v>147</v>
      </c>
      <c r="F341" s="6" t="s">
        <v>65</v>
      </c>
      <c r="G341" s="6" t="s">
        <v>21</v>
      </c>
      <c r="H341" s="6" t="s">
        <v>606</v>
      </c>
      <c r="I341" s="6" t="n">
        <v>3</v>
      </c>
      <c r="J341" s="6" t="n">
        <v>5.1</v>
      </c>
      <c r="K341" s="3" t="str">
        <f aca="false">IF(I341=1, "No","Yes")</f>
        <v>Yes</v>
      </c>
      <c r="L341" s="7" t="n">
        <f aca="false">IF(I341=1,-J341,0.98)</f>
        <v>0.98</v>
      </c>
      <c r="M341" s="8" t="s">
        <v>51</v>
      </c>
    </row>
    <row r="342" customFormat="false" ht="12.8" hidden="false" customHeight="false" outlineLevel="0" collapsed="false">
      <c r="A342" s="2" t="s">
        <v>607</v>
      </c>
      <c r="B342" s="2" t="s">
        <v>438</v>
      </c>
      <c r="C342" s="0" t="s">
        <v>608</v>
      </c>
      <c r="D342" s="0" t="s">
        <v>29</v>
      </c>
      <c r="E342" s="0" t="s">
        <v>147</v>
      </c>
      <c r="F342" s="0" t="s">
        <v>65</v>
      </c>
      <c r="G342" s="0" t="s">
        <v>21</v>
      </c>
      <c r="H342" s="0" t="s">
        <v>609</v>
      </c>
      <c r="I342" s="0" t="n">
        <v>1</v>
      </c>
      <c r="J342" s="0" t="n">
        <v>1.75</v>
      </c>
      <c r="K342" s="0" t="s">
        <v>21</v>
      </c>
      <c r="L342" s="3" t="n">
        <f aca="false">IF(K342="Yes",(J342-1)*0.98,-1)</f>
        <v>0.735</v>
      </c>
      <c r="M342" s="11" t="s">
        <v>62</v>
      </c>
    </row>
    <row r="343" customFormat="false" ht="12.8" hidden="false" customHeight="false" outlineLevel="0" collapsed="false">
      <c r="A343" s="9" t="s">
        <v>610</v>
      </c>
      <c r="B343" s="9" t="s">
        <v>456</v>
      </c>
      <c r="C343" s="6" t="s">
        <v>611</v>
      </c>
      <c r="D343" s="6" t="s">
        <v>42</v>
      </c>
      <c r="E343" s="6" t="s">
        <v>147</v>
      </c>
      <c r="F343" s="6" t="s">
        <v>43</v>
      </c>
      <c r="G343" s="6" t="s">
        <v>19</v>
      </c>
      <c r="H343" s="6" t="s">
        <v>612</v>
      </c>
      <c r="I343" s="0" t="n">
        <v>3</v>
      </c>
      <c r="J343" s="6" t="n">
        <v>12.5</v>
      </c>
      <c r="K343" s="3" t="str">
        <f aca="false">IF(I343=1,"Yes","No")</f>
        <v>No</v>
      </c>
      <c r="L343" s="7" t="n">
        <f aca="false">IF(K343="Yes",(J343-1)*0.98,-1)</f>
        <v>-1</v>
      </c>
      <c r="M343" s="10" t="s">
        <v>53</v>
      </c>
    </row>
    <row r="344" customFormat="false" ht="12.8" hidden="false" customHeight="false" outlineLevel="0" collapsed="false">
      <c r="A344" s="2" t="s">
        <v>613</v>
      </c>
      <c r="B344" s="2" t="s">
        <v>400</v>
      </c>
      <c r="C344" s="0" t="s">
        <v>223</v>
      </c>
      <c r="D344" s="0" t="s">
        <v>48</v>
      </c>
      <c r="E344" s="0" t="s">
        <v>147</v>
      </c>
      <c r="F344" s="0" t="s">
        <v>49</v>
      </c>
      <c r="G344" s="0" t="s">
        <v>19</v>
      </c>
      <c r="H344" s="0" t="s">
        <v>614</v>
      </c>
      <c r="I344" s="0" t="n">
        <v>1</v>
      </c>
      <c r="J344" s="0" t="n">
        <v>1.41</v>
      </c>
      <c r="K344" s="0" t="str">
        <f aca="false">IF(I344=1,"Yes","No")</f>
        <v>Yes</v>
      </c>
      <c r="L344" s="0" t="n">
        <f aca="false">IF(K344="Yes",(J344-1)*0.98,-1)</f>
        <v>0.4018</v>
      </c>
      <c r="M344" s="5" t="s">
        <v>33</v>
      </c>
    </row>
    <row r="345" customFormat="false" ht="12.8" hidden="false" customHeight="false" outlineLevel="0" collapsed="false">
      <c r="A345" s="2" t="s">
        <v>615</v>
      </c>
      <c r="B345" s="2" t="s">
        <v>101</v>
      </c>
      <c r="C345" s="0" t="s">
        <v>492</v>
      </c>
      <c r="D345" s="0" t="s">
        <v>16</v>
      </c>
      <c r="E345" s="0" t="s">
        <v>17</v>
      </c>
      <c r="F345" s="0" t="s">
        <v>18</v>
      </c>
      <c r="G345" s="0" t="s">
        <v>19</v>
      </c>
      <c r="H345" s="0" t="s">
        <v>616</v>
      </c>
      <c r="I345" s="0" t="n">
        <v>2</v>
      </c>
      <c r="J345" s="0" t="n">
        <v>1.07</v>
      </c>
      <c r="K345" s="0" t="s">
        <v>21</v>
      </c>
      <c r="L345" s="3" t="n">
        <f aca="false">IF(K345="Yes",(J345-1)*0.98,-1)</f>
        <v>0.0686000000000001</v>
      </c>
      <c r="M345" s="4" t="s">
        <v>22</v>
      </c>
    </row>
    <row r="346" customFormat="false" ht="12.8" hidden="false" customHeight="false" outlineLevel="0" collapsed="false">
      <c r="A346" s="9" t="s">
        <v>617</v>
      </c>
      <c r="B346" s="9" t="s">
        <v>343</v>
      </c>
      <c r="C346" s="6" t="s">
        <v>370</v>
      </c>
      <c r="D346" s="6" t="s">
        <v>42</v>
      </c>
      <c r="E346" s="6" t="s">
        <v>147</v>
      </c>
      <c r="F346" s="6" t="s">
        <v>43</v>
      </c>
      <c r="G346" s="6" t="s">
        <v>19</v>
      </c>
      <c r="H346" s="6" t="s">
        <v>618</v>
      </c>
      <c r="I346" s="0" t="n">
        <v>0</v>
      </c>
      <c r="J346" s="6" t="n">
        <v>143.5</v>
      </c>
      <c r="K346" s="3" t="str">
        <f aca="false">IF(I346=1,"Yes","No")</f>
        <v>No</v>
      </c>
      <c r="L346" s="7" t="n">
        <f aca="false">IF(K346="Yes",(J346-1)*0.98,-1)</f>
        <v>-1</v>
      </c>
      <c r="M346" s="10" t="s">
        <v>53</v>
      </c>
    </row>
    <row r="347" customFormat="false" ht="12.8" hidden="false" customHeight="false" outlineLevel="0" collapsed="false">
      <c r="A347" s="2" t="s">
        <v>619</v>
      </c>
      <c r="B347" s="2" t="s">
        <v>527</v>
      </c>
      <c r="C347" s="0" t="s">
        <v>271</v>
      </c>
      <c r="D347" s="0" t="s">
        <v>42</v>
      </c>
      <c r="E347" s="0" t="s">
        <v>147</v>
      </c>
      <c r="F347" s="0" t="s">
        <v>65</v>
      </c>
      <c r="G347" s="0" t="s">
        <v>21</v>
      </c>
      <c r="H347" s="0" t="s">
        <v>620</v>
      </c>
      <c r="I347" s="0" t="n">
        <v>0</v>
      </c>
      <c r="J347" s="0" t="n">
        <v>2.72</v>
      </c>
      <c r="K347" s="0" t="str">
        <f aca="false">IF(I347=1,"Yes","No")</f>
        <v>No</v>
      </c>
      <c r="L347" s="0" t="n">
        <f aca="false">IF(K347="Yes",(J347-1)*0.98,-1)</f>
        <v>-1</v>
      </c>
      <c r="M347" s="5" t="s">
        <v>33</v>
      </c>
    </row>
    <row r="348" customFormat="false" ht="12.8" hidden="false" customHeight="false" outlineLevel="0" collapsed="false">
      <c r="A348" s="2" t="s">
        <v>619</v>
      </c>
      <c r="B348" s="2" t="s">
        <v>527</v>
      </c>
      <c r="C348" s="0" t="s">
        <v>271</v>
      </c>
      <c r="D348" s="0" t="s">
        <v>42</v>
      </c>
      <c r="E348" s="0" t="s">
        <v>147</v>
      </c>
      <c r="F348" s="0" t="s">
        <v>65</v>
      </c>
      <c r="G348" s="0" t="s">
        <v>21</v>
      </c>
      <c r="H348" s="0" t="s">
        <v>620</v>
      </c>
      <c r="I348" s="0" t="n">
        <v>0</v>
      </c>
      <c r="J348" s="0" t="n">
        <v>1.48</v>
      </c>
      <c r="K348" s="0" t="s">
        <v>19</v>
      </c>
      <c r="L348" s="3" t="n">
        <f aca="false">IF(K348="Yes",(J348-1)*0.98,-1)</f>
        <v>-1</v>
      </c>
      <c r="M348" s="4" t="s">
        <v>22</v>
      </c>
    </row>
    <row r="349" customFormat="false" ht="12.8" hidden="false" customHeight="false" outlineLevel="0" collapsed="false">
      <c r="A349" s="9" t="s">
        <v>621</v>
      </c>
      <c r="B349" s="9" t="s">
        <v>384</v>
      </c>
      <c r="C349" s="6" t="s">
        <v>194</v>
      </c>
      <c r="D349" s="6" t="s">
        <v>16</v>
      </c>
      <c r="E349" s="6" t="s">
        <v>147</v>
      </c>
      <c r="F349" s="6" t="s">
        <v>43</v>
      </c>
      <c r="G349" s="6" t="s">
        <v>19</v>
      </c>
      <c r="H349" s="6" t="s">
        <v>622</v>
      </c>
      <c r="I349" s="0" t="n">
        <v>1</v>
      </c>
      <c r="J349" s="6" t="n">
        <v>13.86</v>
      </c>
      <c r="K349" s="3" t="str">
        <f aca="false">IF(I349=1,"Yes","No")</f>
        <v>Yes</v>
      </c>
      <c r="L349" s="7" t="n">
        <f aca="false">IF(K349="Yes",(J349-1)*0.98,-1)</f>
        <v>12.6028</v>
      </c>
      <c r="M349" s="10" t="s">
        <v>53</v>
      </c>
    </row>
    <row r="350" customFormat="false" ht="12.8" hidden="false" customHeight="false" outlineLevel="0" collapsed="false">
      <c r="A350" s="2" t="s">
        <v>621</v>
      </c>
      <c r="B350" s="2" t="s">
        <v>423</v>
      </c>
      <c r="C350" s="0" t="s">
        <v>194</v>
      </c>
      <c r="D350" s="0" t="s">
        <v>16</v>
      </c>
      <c r="E350" s="0" t="s">
        <v>147</v>
      </c>
      <c r="F350" s="0" t="s">
        <v>65</v>
      </c>
      <c r="G350" s="0" t="s">
        <v>21</v>
      </c>
      <c r="H350" s="0" t="s">
        <v>623</v>
      </c>
      <c r="I350" s="0" t="n">
        <v>4</v>
      </c>
      <c r="J350" s="0" t="n">
        <v>2.69</v>
      </c>
      <c r="K350" s="0" t="str">
        <f aca="false">IF(I350=1,"Yes","No")</f>
        <v>No</v>
      </c>
      <c r="L350" s="0" t="n">
        <f aca="false">IF(K350="Yes",(J350-1)*0.98,-1)</f>
        <v>-1</v>
      </c>
      <c r="M350" s="5" t="s">
        <v>33</v>
      </c>
    </row>
    <row r="351" customFormat="false" ht="12.8" hidden="false" customHeight="false" outlineLevel="0" collapsed="false">
      <c r="A351" s="2" t="s">
        <v>624</v>
      </c>
      <c r="B351" s="2" t="s">
        <v>625</v>
      </c>
      <c r="C351" s="0" t="s">
        <v>626</v>
      </c>
      <c r="D351" s="0" t="s">
        <v>37</v>
      </c>
      <c r="E351" s="0" t="s">
        <v>147</v>
      </c>
      <c r="G351" s="0" t="s">
        <v>19</v>
      </c>
      <c r="H351" s="0" t="s">
        <v>477</v>
      </c>
      <c r="I351" s="0" t="n">
        <v>1</v>
      </c>
      <c r="J351" s="0" t="n">
        <v>1.4</v>
      </c>
      <c r="K351" s="0" t="str">
        <f aca="false">IF(I351=1,"Yes","No")</f>
        <v>Yes</v>
      </c>
      <c r="L351" s="0" t="n">
        <f aca="false">IF(K351="Yes",(J351-1)*0.98,-1)</f>
        <v>0.392</v>
      </c>
      <c r="M351" s="5" t="s">
        <v>33</v>
      </c>
    </row>
    <row r="352" customFormat="false" ht="12.8" hidden="false" customHeight="false" outlineLevel="0" collapsed="false">
      <c r="A352" s="2" t="s">
        <v>627</v>
      </c>
      <c r="B352" s="2" t="s">
        <v>337</v>
      </c>
      <c r="C352" s="0" t="s">
        <v>555</v>
      </c>
      <c r="D352" s="0" t="s">
        <v>29</v>
      </c>
      <c r="E352" s="0" t="s">
        <v>147</v>
      </c>
      <c r="F352" s="0" t="s">
        <v>65</v>
      </c>
      <c r="G352" s="0" t="s">
        <v>21</v>
      </c>
      <c r="H352" s="0" t="s">
        <v>628</v>
      </c>
      <c r="I352" s="0" t="n">
        <v>0</v>
      </c>
      <c r="J352" s="0" t="n">
        <v>1.67</v>
      </c>
      <c r="K352" s="0" t="s">
        <v>19</v>
      </c>
      <c r="L352" s="3" t="n">
        <f aca="false">IF(K352="Yes",(J352-1)*0.98,-1)</f>
        <v>-1</v>
      </c>
      <c r="M352" s="11" t="s">
        <v>62</v>
      </c>
    </row>
    <row r="353" customFormat="false" ht="12.8" hidden="false" customHeight="false" outlineLevel="0" collapsed="false">
      <c r="A353" s="2" t="s">
        <v>629</v>
      </c>
      <c r="B353" s="2" t="s">
        <v>289</v>
      </c>
      <c r="C353" s="6" t="s">
        <v>230</v>
      </c>
      <c r="D353" s="6" t="s">
        <v>42</v>
      </c>
      <c r="E353" s="6" t="s">
        <v>147</v>
      </c>
      <c r="F353" s="6" t="s">
        <v>43</v>
      </c>
      <c r="G353" s="6" t="s">
        <v>19</v>
      </c>
      <c r="H353" s="6" t="s">
        <v>630</v>
      </c>
      <c r="I353" s="6" t="n">
        <v>0</v>
      </c>
      <c r="J353" s="6" t="n">
        <v>4.24</v>
      </c>
      <c r="K353" s="3" t="str">
        <f aca="false">IF(I353=1, "No","Yes")</f>
        <v>Yes</v>
      </c>
      <c r="L353" s="7" t="n">
        <f aca="false">IF(I353=1,-J353,0.98)</f>
        <v>0.98</v>
      </c>
      <c r="M353" s="8" t="s">
        <v>51</v>
      </c>
    </row>
    <row r="354" customFormat="false" ht="12.8" hidden="false" customHeight="false" outlineLevel="0" collapsed="false">
      <c r="A354" s="2" t="s">
        <v>629</v>
      </c>
      <c r="B354" s="2" t="s">
        <v>289</v>
      </c>
      <c r="C354" s="6" t="s">
        <v>230</v>
      </c>
      <c r="D354" s="6" t="s">
        <v>42</v>
      </c>
      <c r="E354" s="6" t="s">
        <v>147</v>
      </c>
      <c r="F354" s="6" t="s">
        <v>43</v>
      </c>
      <c r="G354" s="6" t="s">
        <v>19</v>
      </c>
      <c r="H354" s="6" t="s">
        <v>630</v>
      </c>
      <c r="I354" s="6" t="n">
        <v>0</v>
      </c>
      <c r="J354" s="6" t="n">
        <v>4.24</v>
      </c>
      <c r="K354" s="3" t="str">
        <f aca="false">IF(I354=1, "No","Yes")</f>
        <v>Yes</v>
      </c>
      <c r="L354" s="7" t="n">
        <f aca="false">IF(I354=1,-J354,0.98)</f>
        <v>0.98</v>
      </c>
      <c r="M354" s="12" t="s">
        <v>128</v>
      </c>
    </row>
    <row r="355" customFormat="false" ht="12.8" hidden="false" customHeight="false" outlineLevel="0" collapsed="false">
      <c r="A355" s="9" t="s">
        <v>629</v>
      </c>
      <c r="B355" s="9" t="s">
        <v>289</v>
      </c>
      <c r="C355" s="6" t="s">
        <v>230</v>
      </c>
      <c r="D355" s="6" t="s">
        <v>42</v>
      </c>
      <c r="E355" s="6" t="s">
        <v>147</v>
      </c>
      <c r="F355" s="6" t="s">
        <v>43</v>
      </c>
      <c r="G355" s="6" t="s">
        <v>19</v>
      </c>
      <c r="H355" s="6" t="s">
        <v>631</v>
      </c>
      <c r="I355" s="0" t="n">
        <v>2</v>
      </c>
      <c r="J355" s="6" t="n">
        <v>3.22</v>
      </c>
      <c r="K355" s="3" t="str">
        <f aca="false">IF(I355=1,"Yes","No")</f>
        <v>No</v>
      </c>
      <c r="L355" s="7" t="n">
        <f aca="false">IF(K355="Yes",(J355-1)*0.98,-1)</f>
        <v>-1</v>
      </c>
      <c r="M355" s="10" t="s">
        <v>53</v>
      </c>
    </row>
    <row r="356" customFormat="false" ht="12.8" hidden="false" customHeight="false" outlineLevel="0" collapsed="false">
      <c r="A356" s="2" t="s">
        <v>632</v>
      </c>
      <c r="B356" s="2" t="s">
        <v>239</v>
      </c>
      <c r="C356" s="0" t="s">
        <v>406</v>
      </c>
      <c r="D356" s="0" t="s">
        <v>16</v>
      </c>
      <c r="E356" s="0" t="s">
        <v>17</v>
      </c>
      <c r="F356" s="0" t="s">
        <v>18</v>
      </c>
      <c r="G356" s="0" t="s">
        <v>19</v>
      </c>
      <c r="H356" s="0" t="s">
        <v>633</v>
      </c>
      <c r="I356" s="0" t="n">
        <v>1</v>
      </c>
      <c r="J356" s="0" t="n">
        <v>1.15</v>
      </c>
      <c r="K356" s="0" t="s">
        <v>21</v>
      </c>
      <c r="L356" s="3" t="n">
        <f aca="false">IF(K356="Yes",(J356-1)*0.98,-1)</f>
        <v>0.147</v>
      </c>
      <c r="M356" s="4" t="s">
        <v>22</v>
      </c>
    </row>
    <row r="357" customFormat="false" ht="12.8" hidden="false" customHeight="false" outlineLevel="0" collapsed="false">
      <c r="A357" s="2" t="s">
        <v>634</v>
      </c>
      <c r="B357" s="2" t="s">
        <v>146</v>
      </c>
      <c r="C357" s="0" t="s">
        <v>406</v>
      </c>
      <c r="D357" s="0" t="s">
        <v>48</v>
      </c>
      <c r="E357" s="0" t="s">
        <v>17</v>
      </c>
      <c r="F357" s="0" t="s">
        <v>65</v>
      </c>
      <c r="G357" s="0" t="s">
        <v>21</v>
      </c>
      <c r="H357" s="0" t="s">
        <v>635</v>
      </c>
      <c r="I357" s="0" t="s">
        <v>133</v>
      </c>
      <c r="J357" s="0" t="n">
        <v>3.1</v>
      </c>
      <c r="K357" s="0" t="s">
        <v>19</v>
      </c>
      <c r="L357" s="3" t="n">
        <f aca="false">IF(K357="Yes",(J357-1)*0.98,-1)</f>
        <v>-1</v>
      </c>
      <c r="M357" s="11" t="s">
        <v>62</v>
      </c>
    </row>
    <row r="358" customFormat="false" ht="12.8" hidden="false" customHeight="false" outlineLevel="0" collapsed="false">
      <c r="A358" s="9" t="s">
        <v>634</v>
      </c>
      <c r="B358" s="9" t="s">
        <v>146</v>
      </c>
      <c r="C358" s="6" t="s">
        <v>406</v>
      </c>
      <c r="D358" s="6" t="s">
        <v>48</v>
      </c>
      <c r="E358" s="6" t="s">
        <v>17</v>
      </c>
      <c r="F358" s="6" t="s">
        <v>65</v>
      </c>
      <c r="G358" s="6" t="s">
        <v>21</v>
      </c>
      <c r="H358" s="6" t="s">
        <v>635</v>
      </c>
      <c r="I358" s="0" t="s">
        <v>133</v>
      </c>
      <c r="J358" s="6" t="n">
        <v>7.72</v>
      </c>
      <c r="K358" s="3" t="str">
        <f aca="false">IF(I358=1,"Yes","No")</f>
        <v>No</v>
      </c>
      <c r="L358" s="7" t="n">
        <f aca="false">IF(K358="Yes",(J358-1)*0.98,-1)</f>
        <v>-1</v>
      </c>
      <c r="M358" s="10" t="s">
        <v>53</v>
      </c>
    </row>
    <row r="359" customFormat="false" ht="12.8" hidden="false" customHeight="false" outlineLevel="0" collapsed="false">
      <c r="A359" s="2" t="s">
        <v>634</v>
      </c>
      <c r="B359" s="2" t="s">
        <v>376</v>
      </c>
      <c r="C359" s="0" t="s">
        <v>495</v>
      </c>
      <c r="D359" s="0" t="s">
        <v>29</v>
      </c>
      <c r="E359" s="0" t="s">
        <v>147</v>
      </c>
      <c r="F359" s="0" t="s">
        <v>18</v>
      </c>
      <c r="G359" s="0" t="s">
        <v>21</v>
      </c>
      <c r="H359" s="0" t="s">
        <v>636</v>
      </c>
      <c r="I359" s="0" t="n">
        <v>3</v>
      </c>
      <c r="J359" s="0" t="n">
        <v>1.96</v>
      </c>
      <c r="K359" s="0" t="s">
        <v>21</v>
      </c>
      <c r="L359" s="3" t="n">
        <f aca="false">IF(K359="Yes",(J359-1)*0.98,-1)</f>
        <v>0.9408</v>
      </c>
      <c r="M359" s="4" t="s">
        <v>22</v>
      </c>
    </row>
    <row r="360" customFormat="false" ht="12.8" hidden="false" customHeight="false" outlineLevel="0" collapsed="false">
      <c r="A360" s="2" t="s">
        <v>637</v>
      </c>
      <c r="B360" s="2" t="s">
        <v>135</v>
      </c>
      <c r="C360" s="0" t="s">
        <v>638</v>
      </c>
      <c r="D360" s="0" t="s">
        <v>195</v>
      </c>
      <c r="E360" s="0" t="s">
        <v>147</v>
      </c>
      <c r="G360" s="0" t="s">
        <v>19</v>
      </c>
      <c r="H360" s="0" t="s">
        <v>510</v>
      </c>
      <c r="I360" s="0" t="n">
        <v>1</v>
      </c>
      <c r="J360" s="0" t="n">
        <v>1.24</v>
      </c>
      <c r="K360" s="0" t="str">
        <f aca="false">IF(I360=1,"Yes","No")</f>
        <v>Yes</v>
      </c>
      <c r="L360" s="0" t="n">
        <f aca="false">IF(K360="Yes",(J360-1)*0.98,-1)</f>
        <v>0.2352</v>
      </c>
      <c r="M360" s="5" t="s">
        <v>33</v>
      </c>
    </row>
    <row r="361" customFormat="false" ht="12.8" hidden="false" customHeight="false" outlineLevel="0" collapsed="false">
      <c r="A361" s="9" t="s">
        <v>637</v>
      </c>
      <c r="B361" s="9" t="s">
        <v>193</v>
      </c>
      <c r="C361" s="6" t="s">
        <v>639</v>
      </c>
      <c r="D361" s="6" t="s">
        <v>16</v>
      </c>
      <c r="E361" s="6" t="s">
        <v>147</v>
      </c>
      <c r="F361" s="6" t="s">
        <v>43</v>
      </c>
      <c r="G361" s="6" t="s">
        <v>19</v>
      </c>
      <c r="H361" s="6" t="s">
        <v>640</v>
      </c>
      <c r="I361" s="0" t="n">
        <v>0</v>
      </c>
      <c r="J361" s="6" t="n">
        <v>22</v>
      </c>
      <c r="K361" s="3" t="str">
        <f aca="false">IF(I361=1,"Yes","No")</f>
        <v>No</v>
      </c>
      <c r="L361" s="7" t="n">
        <f aca="false">IF(K361="Yes",(J361-1)*0.98,-1)</f>
        <v>-1</v>
      </c>
      <c r="M361" s="10" t="s">
        <v>53</v>
      </c>
    </row>
    <row r="362" customFormat="false" ht="12.8" hidden="false" customHeight="false" outlineLevel="0" collapsed="false">
      <c r="A362" s="2" t="s">
        <v>641</v>
      </c>
      <c r="B362" s="2" t="s">
        <v>23</v>
      </c>
      <c r="C362" s="0" t="s">
        <v>119</v>
      </c>
      <c r="D362" s="0" t="s">
        <v>42</v>
      </c>
      <c r="E362" s="0" t="s">
        <v>17</v>
      </c>
      <c r="F362" s="0" t="s">
        <v>43</v>
      </c>
      <c r="G362" s="0" t="s">
        <v>19</v>
      </c>
      <c r="H362" s="0" t="s">
        <v>642</v>
      </c>
      <c r="I362" s="0" t="n">
        <v>1</v>
      </c>
      <c r="J362" s="0" t="n">
        <v>1.73</v>
      </c>
      <c r="K362" s="0" t="str">
        <f aca="false">IF(I362=1,"Yes","No")</f>
        <v>Yes</v>
      </c>
      <c r="L362" s="0" t="n">
        <f aca="false">IF(K362="Yes",(J362-1)*0.98,-1)</f>
        <v>0.7154</v>
      </c>
      <c r="M362" s="5" t="s">
        <v>33</v>
      </c>
    </row>
    <row r="363" customFormat="false" ht="12.8" hidden="false" customHeight="false" outlineLevel="0" collapsed="false">
      <c r="A363" s="2" t="s">
        <v>643</v>
      </c>
      <c r="B363" s="2" t="s">
        <v>267</v>
      </c>
      <c r="C363" s="0" t="s">
        <v>602</v>
      </c>
      <c r="D363" s="0" t="s">
        <v>37</v>
      </c>
      <c r="E363" s="0" t="s">
        <v>17</v>
      </c>
      <c r="F363" s="0" t="s">
        <v>65</v>
      </c>
      <c r="G363" s="0" t="s">
        <v>21</v>
      </c>
      <c r="H363" s="0" t="s">
        <v>644</v>
      </c>
      <c r="I363" s="0" t="n">
        <v>0</v>
      </c>
      <c r="J363" s="0" t="n">
        <v>4.7</v>
      </c>
      <c r="K363" s="0" t="str">
        <f aca="false">IF(I363=1,"Yes","No")</f>
        <v>No</v>
      </c>
      <c r="L363" s="0" t="n">
        <f aca="false">IF(K363="Yes",(J363-1)*0.98,-1)</f>
        <v>-1</v>
      </c>
      <c r="M363" s="5" t="s">
        <v>33</v>
      </c>
    </row>
    <row r="364" customFormat="false" ht="12.8" hidden="false" customHeight="false" outlineLevel="0" collapsed="false">
      <c r="A364" s="2" t="s">
        <v>643</v>
      </c>
      <c r="B364" s="2" t="s">
        <v>267</v>
      </c>
      <c r="C364" s="0" t="s">
        <v>602</v>
      </c>
      <c r="D364" s="0" t="s">
        <v>37</v>
      </c>
      <c r="E364" s="0" t="s">
        <v>17</v>
      </c>
      <c r="F364" s="0" t="s">
        <v>65</v>
      </c>
      <c r="G364" s="0" t="s">
        <v>21</v>
      </c>
      <c r="H364" s="0" t="s">
        <v>644</v>
      </c>
      <c r="I364" s="0" t="n">
        <v>0</v>
      </c>
      <c r="J364" s="0" t="n">
        <v>1.63</v>
      </c>
      <c r="K364" s="0" t="s">
        <v>19</v>
      </c>
      <c r="L364" s="3" t="n">
        <f aca="false">IF(K364="Yes",(J364-1)*0.98,-1)</f>
        <v>-1</v>
      </c>
      <c r="M364" s="4" t="s">
        <v>22</v>
      </c>
    </row>
    <row r="365" customFormat="false" ht="12.8" hidden="false" customHeight="false" outlineLevel="0" collapsed="false">
      <c r="A365" s="2" t="s">
        <v>643</v>
      </c>
      <c r="B365" s="2" t="s">
        <v>438</v>
      </c>
      <c r="C365" s="0" t="s">
        <v>125</v>
      </c>
      <c r="D365" s="0" t="s">
        <v>16</v>
      </c>
      <c r="E365" s="0" t="s">
        <v>30</v>
      </c>
      <c r="F365" s="0" t="s">
        <v>43</v>
      </c>
      <c r="G365" s="0" t="s">
        <v>19</v>
      </c>
      <c r="H365" s="0" t="s">
        <v>645</v>
      </c>
      <c r="I365" s="0" t="n">
        <v>1</v>
      </c>
      <c r="J365" s="0" t="n">
        <v>2.13</v>
      </c>
      <c r="K365" s="0" t="s">
        <v>21</v>
      </c>
      <c r="L365" s="3" t="n">
        <f aca="false">IF(K365="Yes",(J365-1)*0.98,-1)</f>
        <v>1.1074</v>
      </c>
      <c r="M365" s="4" t="s">
        <v>22</v>
      </c>
    </row>
    <row r="366" customFormat="false" ht="12.8" hidden="false" customHeight="false" outlineLevel="0" collapsed="false">
      <c r="A366" s="2" t="s">
        <v>646</v>
      </c>
      <c r="B366" s="2" t="s">
        <v>245</v>
      </c>
      <c r="C366" s="0" t="s">
        <v>647</v>
      </c>
      <c r="D366" s="0" t="s">
        <v>37</v>
      </c>
      <c r="E366" s="0" t="s">
        <v>17</v>
      </c>
      <c r="F366" s="0" t="s">
        <v>43</v>
      </c>
      <c r="G366" s="0" t="s">
        <v>19</v>
      </c>
      <c r="H366" s="0" t="s">
        <v>648</v>
      </c>
      <c r="I366" s="0" t="n">
        <v>1</v>
      </c>
      <c r="J366" s="0" t="n">
        <v>1.34</v>
      </c>
      <c r="K366" s="0" t="s">
        <v>21</v>
      </c>
      <c r="L366" s="3" t="n">
        <f aca="false">IF(K366="Yes",(J366-1)*0.98,-1)</f>
        <v>0.3332</v>
      </c>
      <c r="M366" s="11" t="s">
        <v>62</v>
      </c>
    </row>
    <row r="367" customFormat="false" ht="12.8" hidden="false" customHeight="false" outlineLevel="0" collapsed="false">
      <c r="A367" s="2" t="s">
        <v>649</v>
      </c>
      <c r="B367" s="2" t="s">
        <v>35</v>
      </c>
      <c r="C367" s="0" t="s">
        <v>59</v>
      </c>
      <c r="D367" s="0" t="s">
        <v>42</v>
      </c>
      <c r="E367" s="0" t="s">
        <v>30</v>
      </c>
      <c r="F367" s="0" t="s">
        <v>18</v>
      </c>
      <c r="G367" s="0" t="s">
        <v>19</v>
      </c>
      <c r="H367" s="0" t="s">
        <v>650</v>
      </c>
      <c r="I367" s="0" t="n">
        <v>0</v>
      </c>
      <c r="J367" s="0" t="n">
        <v>4.3</v>
      </c>
      <c r="K367" s="0" t="s">
        <v>19</v>
      </c>
      <c r="L367" s="3" t="n">
        <f aca="false">IF(K367="Yes",(J367-1)*0.98,-1)</f>
        <v>-1</v>
      </c>
      <c r="M367" s="11" t="s">
        <v>62</v>
      </c>
    </row>
    <row r="368" customFormat="false" ht="12.8" hidden="false" customHeight="false" outlineLevel="0" collapsed="false">
      <c r="A368" s="2" t="s">
        <v>649</v>
      </c>
      <c r="B368" s="2" t="s">
        <v>35</v>
      </c>
      <c r="C368" s="6" t="s">
        <v>59</v>
      </c>
      <c r="D368" s="6" t="s">
        <v>42</v>
      </c>
      <c r="E368" s="6" t="s">
        <v>30</v>
      </c>
      <c r="F368" s="6" t="s">
        <v>18</v>
      </c>
      <c r="G368" s="6" t="s">
        <v>19</v>
      </c>
      <c r="H368" s="6" t="s">
        <v>651</v>
      </c>
      <c r="I368" s="6" t="n">
        <v>2</v>
      </c>
      <c r="J368" s="6" t="n">
        <v>5.5</v>
      </c>
      <c r="K368" s="3" t="str">
        <f aca="false">IF(I368=1, "No","Yes")</f>
        <v>Yes</v>
      </c>
      <c r="L368" s="7" t="n">
        <f aca="false">IF(I368=1,-J368,0.98)</f>
        <v>0.98</v>
      </c>
      <c r="M368" s="8" t="s">
        <v>51</v>
      </c>
    </row>
    <row r="369" customFormat="false" ht="12.8" hidden="false" customHeight="false" outlineLevel="0" collapsed="false">
      <c r="A369" s="2" t="s">
        <v>649</v>
      </c>
      <c r="B369" s="2" t="s">
        <v>652</v>
      </c>
      <c r="C369" s="0" t="s">
        <v>223</v>
      </c>
      <c r="D369" s="0" t="s">
        <v>16</v>
      </c>
      <c r="E369" s="0" t="s">
        <v>147</v>
      </c>
      <c r="F369" s="0" t="s">
        <v>65</v>
      </c>
      <c r="G369" s="0" t="s">
        <v>21</v>
      </c>
      <c r="H369" s="0" t="s">
        <v>653</v>
      </c>
      <c r="I369" s="0" t="n">
        <v>4</v>
      </c>
      <c r="J369" s="0" t="n">
        <v>3.4</v>
      </c>
      <c r="K369" s="0" t="str">
        <f aca="false">IF(I369=1,"Yes","No")</f>
        <v>No</v>
      </c>
      <c r="L369" s="0" t="n">
        <f aca="false">IF(K369="Yes",(J369-1)*0.98,-1)</f>
        <v>-1</v>
      </c>
      <c r="M369" s="5" t="s">
        <v>33</v>
      </c>
    </row>
    <row r="370" customFormat="false" ht="12.8" hidden="false" customHeight="false" outlineLevel="0" collapsed="false">
      <c r="A370" s="2" t="s">
        <v>654</v>
      </c>
      <c r="B370" s="2" t="s">
        <v>237</v>
      </c>
      <c r="C370" s="0" t="s">
        <v>264</v>
      </c>
      <c r="D370" s="0" t="s">
        <v>29</v>
      </c>
      <c r="E370" s="0" t="s">
        <v>147</v>
      </c>
      <c r="F370" s="0" t="s">
        <v>43</v>
      </c>
      <c r="G370" s="0" t="s">
        <v>19</v>
      </c>
      <c r="H370" s="0" t="s">
        <v>655</v>
      </c>
      <c r="I370" s="0" t="n">
        <v>2</v>
      </c>
      <c r="J370" s="0" t="n">
        <v>1.41</v>
      </c>
      <c r="K370" s="0" t="str">
        <f aca="false">IF(I370=1,"Yes","No")</f>
        <v>No</v>
      </c>
      <c r="L370" s="0" t="n">
        <f aca="false">IF(K370="Yes",(J370-1)*0.98,-1)</f>
        <v>-1</v>
      </c>
      <c r="M370" s="5" t="s">
        <v>33</v>
      </c>
    </row>
    <row r="371" customFormat="false" ht="12.8" hidden="false" customHeight="false" outlineLevel="0" collapsed="false">
      <c r="A371" s="2" t="s">
        <v>656</v>
      </c>
      <c r="B371" s="2" t="s">
        <v>657</v>
      </c>
      <c r="C371" s="0" t="s">
        <v>509</v>
      </c>
      <c r="D371" s="0" t="s">
        <v>37</v>
      </c>
      <c r="E371" s="0" t="s">
        <v>147</v>
      </c>
      <c r="G371" s="0" t="s">
        <v>19</v>
      </c>
      <c r="H371" s="0" t="s">
        <v>658</v>
      </c>
      <c r="I371" s="0" t="n">
        <v>1</v>
      </c>
      <c r="J371" s="0" t="n">
        <v>1.14</v>
      </c>
      <c r="K371" s="0" t="str">
        <f aca="false">IF(I371=1,"Yes","No")</f>
        <v>Yes</v>
      </c>
      <c r="L371" s="0" t="n">
        <f aca="false">IF(K371="Yes",(J371-1)*0.98,-1)</f>
        <v>0.1372</v>
      </c>
      <c r="M371" s="5" t="s">
        <v>33</v>
      </c>
    </row>
    <row r="372" customFormat="false" ht="12.8" hidden="false" customHeight="false" outlineLevel="0" collapsed="false">
      <c r="A372" s="9" t="s">
        <v>659</v>
      </c>
      <c r="B372" s="9" t="s">
        <v>605</v>
      </c>
      <c r="C372" s="6" t="s">
        <v>370</v>
      </c>
      <c r="D372" s="6" t="s">
        <v>16</v>
      </c>
      <c r="E372" s="6" t="s">
        <v>147</v>
      </c>
      <c r="F372" s="6" t="s">
        <v>43</v>
      </c>
      <c r="G372" s="6" t="s">
        <v>19</v>
      </c>
      <c r="H372" s="6" t="s">
        <v>660</v>
      </c>
      <c r="I372" s="0" t="n">
        <v>1</v>
      </c>
      <c r="J372" s="6" t="n">
        <v>2.07</v>
      </c>
      <c r="K372" s="3" t="str">
        <f aca="false">IF(I372=1,"Yes","No")</f>
        <v>Yes</v>
      </c>
      <c r="L372" s="7" t="n">
        <f aca="false">IF(K372="Yes",(J372-1)*0.98,-1)</f>
        <v>1.0486</v>
      </c>
      <c r="M372" s="10" t="s">
        <v>53</v>
      </c>
    </row>
    <row r="373" customFormat="false" ht="12.8" hidden="false" customHeight="false" outlineLevel="0" collapsed="false">
      <c r="A373" s="2" t="s">
        <v>659</v>
      </c>
      <c r="B373" s="2" t="s">
        <v>410</v>
      </c>
      <c r="C373" s="0" t="s">
        <v>332</v>
      </c>
      <c r="D373" s="0" t="s">
        <v>29</v>
      </c>
      <c r="E373" s="0" t="s">
        <v>147</v>
      </c>
      <c r="F373" s="0" t="s">
        <v>43</v>
      </c>
      <c r="G373" s="0" t="s">
        <v>19</v>
      </c>
      <c r="H373" s="0" t="s">
        <v>661</v>
      </c>
      <c r="I373" s="0" t="n">
        <v>1</v>
      </c>
      <c r="J373" s="0" t="n">
        <v>1.12</v>
      </c>
      <c r="K373" s="0" t="str">
        <f aca="false">IF(I373=1,"Yes","No")</f>
        <v>Yes</v>
      </c>
      <c r="L373" s="0" t="n">
        <f aca="false">IF(K373="Yes",(J373-1)*0.98,-1)</f>
        <v>0.1176</v>
      </c>
      <c r="M373" s="5" t="s">
        <v>33</v>
      </c>
    </row>
    <row r="374" customFormat="false" ht="12.8" hidden="false" customHeight="false" outlineLevel="0" collapsed="false">
      <c r="A374" s="2" t="s">
        <v>662</v>
      </c>
      <c r="B374" s="2" t="s">
        <v>186</v>
      </c>
      <c r="C374" s="0" t="s">
        <v>639</v>
      </c>
      <c r="D374" s="0" t="s">
        <v>29</v>
      </c>
      <c r="E374" s="0" t="s">
        <v>147</v>
      </c>
      <c r="F374" s="0" t="s">
        <v>43</v>
      </c>
      <c r="G374" s="0" t="s">
        <v>19</v>
      </c>
      <c r="H374" s="0" t="s">
        <v>663</v>
      </c>
      <c r="I374" s="0" t="n">
        <v>3</v>
      </c>
      <c r="J374" s="0" t="n">
        <v>3.8</v>
      </c>
      <c r="K374" s="0" t="str">
        <f aca="false">IF(I374=1,"Yes","No")</f>
        <v>No</v>
      </c>
      <c r="L374" s="0" t="n">
        <f aca="false">IF(K374="Yes",(J374-1)*0.98,-1)</f>
        <v>-1</v>
      </c>
      <c r="M374" s="5" t="s">
        <v>33</v>
      </c>
    </row>
    <row r="375" customFormat="false" ht="12.8" hidden="false" customHeight="false" outlineLevel="0" collapsed="false">
      <c r="A375" s="9" t="s">
        <v>662</v>
      </c>
      <c r="B375" s="9" t="s">
        <v>14</v>
      </c>
      <c r="C375" s="6" t="s">
        <v>78</v>
      </c>
      <c r="D375" s="6" t="s">
        <v>42</v>
      </c>
      <c r="E375" s="6" t="s">
        <v>147</v>
      </c>
      <c r="F375" s="6" t="s">
        <v>43</v>
      </c>
      <c r="G375" s="6" t="s">
        <v>19</v>
      </c>
      <c r="H375" s="6" t="s">
        <v>664</v>
      </c>
      <c r="I375" s="0" t="n">
        <v>3</v>
      </c>
      <c r="J375" s="6" t="n">
        <v>14.59</v>
      </c>
      <c r="K375" s="3" t="str">
        <f aca="false">IF(I375=1,"Yes","No")</f>
        <v>No</v>
      </c>
      <c r="L375" s="7" t="n">
        <f aca="false">IF(K375="Yes",(J375-1)*0.98,-1)</f>
        <v>-1</v>
      </c>
      <c r="M375" s="10" t="s">
        <v>53</v>
      </c>
    </row>
    <row r="376" customFormat="false" ht="12.8" hidden="false" customHeight="false" outlineLevel="0" collapsed="false">
      <c r="A376" s="2" t="s">
        <v>662</v>
      </c>
      <c r="B376" s="2" t="s">
        <v>105</v>
      </c>
      <c r="C376" s="6" t="s">
        <v>264</v>
      </c>
      <c r="D376" s="6" t="s">
        <v>42</v>
      </c>
      <c r="E376" s="6" t="s">
        <v>147</v>
      </c>
      <c r="F376" s="6" t="s">
        <v>43</v>
      </c>
      <c r="G376" s="6" t="s">
        <v>19</v>
      </c>
      <c r="H376" s="6" t="s">
        <v>665</v>
      </c>
      <c r="I376" s="6" t="n">
        <v>3</v>
      </c>
      <c r="J376" s="6" t="n">
        <v>26.42</v>
      </c>
      <c r="K376" s="3" t="str">
        <f aca="false">IF(I376=1, "No","Yes")</f>
        <v>Yes</v>
      </c>
      <c r="L376" s="7" t="n">
        <f aca="false">IF(I376=1,-J376,0.98)</f>
        <v>0.98</v>
      </c>
      <c r="M376" s="8" t="s">
        <v>51</v>
      </c>
    </row>
    <row r="377" customFormat="false" ht="12.8" hidden="false" customHeight="false" outlineLevel="0" collapsed="false">
      <c r="A377" s="9" t="s">
        <v>662</v>
      </c>
      <c r="B377" s="9" t="s">
        <v>105</v>
      </c>
      <c r="C377" s="6" t="s">
        <v>264</v>
      </c>
      <c r="D377" s="6" t="s">
        <v>42</v>
      </c>
      <c r="E377" s="6" t="s">
        <v>147</v>
      </c>
      <c r="F377" s="6" t="s">
        <v>43</v>
      </c>
      <c r="G377" s="6" t="s">
        <v>19</v>
      </c>
      <c r="H377" s="6" t="s">
        <v>666</v>
      </c>
      <c r="I377" s="0" t="n">
        <v>2</v>
      </c>
      <c r="J377" s="6" t="n">
        <v>2.63</v>
      </c>
      <c r="K377" s="3" t="str">
        <f aca="false">IF(I377=1,"Yes","No")</f>
        <v>No</v>
      </c>
      <c r="L377" s="7" t="n">
        <f aca="false">IF(K377="Yes",(J377-1)*0.98,-1)</f>
        <v>-1</v>
      </c>
      <c r="M377" s="10" t="s">
        <v>53</v>
      </c>
    </row>
    <row r="378" customFormat="false" ht="12.8" hidden="false" customHeight="false" outlineLevel="0" collapsed="false">
      <c r="A378" s="2" t="s">
        <v>667</v>
      </c>
      <c r="B378" s="2" t="s">
        <v>267</v>
      </c>
      <c r="C378" s="0" t="s">
        <v>91</v>
      </c>
      <c r="D378" s="0" t="s">
        <v>42</v>
      </c>
      <c r="E378" s="0" t="s">
        <v>30</v>
      </c>
      <c r="F378" s="0" t="s">
        <v>43</v>
      </c>
      <c r="G378" s="0" t="s">
        <v>19</v>
      </c>
      <c r="H378" s="0" t="s">
        <v>668</v>
      </c>
      <c r="I378" s="0" t="n">
        <v>2</v>
      </c>
      <c r="J378" s="0" t="n">
        <v>3.48</v>
      </c>
      <c r="K378" s="0" t="s">
        <v>21</v>
      </c>
      <c r="L378" s="3" t="n">
        <f aca="false">IF(K378="Yes",(J378-1)*0.98,-1)</f>
        <v>2.4304</v>
      </c>
      <c r="M378" s="11" t="s">
        <v>62</v>
      </c>
    </row>
    <row r="379" customFormat="false" ht="12.8" hidden="false" customHeight="false" outlineLevel="0" collapsed="false">
      <c r="A379" s="9" t="s">
        <v>667</v>
      </c>
      <c r="B379" s="9" t="s">
        <v>267</v>
      </c>
      <c r="C379" s="6" t="s">
        <v>91</v>
      </c>
      <c r="D379" s="6" t="s">
        <v>42</v>
      </c>
      <c r="E379" s="6" t="s">
        <v>30</v>
      </c>
      <c r="F379" s="6" t="s">
        <v>43</v>
      </c>
      <c r="G379" s="6" t="s">
        <v>19</v>
      </c>
      <c r="H379" s="6" t="s">
        <v>669</v>
      </c>
      <c r="I379" s="6" t="n">
        <v>4</v>
      </c>
      <c r="J379" s="6" t="n">
        <v>1.27</v>
      </c>
      <c r="K379" s="3" t="s">
        <v>19</v>
      </c>
      <c r="L379" s="6" t="n">
        <f aca="false">IF(K379="Yes",(J379-1)*0.98,-1)</f>
        <v>-1</v>
      </c>
      <c r="M379" s="13" t="s">
        <v>184</v>
      </c>
    </row>
    <row r="380" customFormat="false" ht="12.8" hidden="false" customHeight="false" outlineLevel="0" collapsed="false">
      <c r="A380" s="2" t="s">
        <v>670</v>
      </c>
      <c r="B380" s="2" t="s">
        <v>252</v>
      </c>
      <c r="C380" s="0" t="s">
        <v>532</v>
      </c>
      <c r="D380" s="0" t="s">
        <v>42</v>
      </c>
      <c r="E380" s="0" t="s">
        <v>17</v>
      </c>
      <c r="F380" s="0" t="s">
        <v>43</v>
      </c>
      <c r="G380" s="0" t="s">
        <v>19</v>
      </c>
      <c r="H380" s="0" t="s">
        <v>671</v>
      </c>
      <c r="I380" s="0" t="n">
        <v>3</v>
      </c>
      <c r="J380" s="0" t="n">
        <v>3.55</v>
      </c>
      <c r="K380" s="0" t="str">
        <f aca="false">IF(I380=1,"Yes","No")</f>
        <v>No</v>
      </c>
      <c r="L380" s="0" t="n">
        <f aca="false">IF(K380="Yes",(J380-1)*0.98,-1)</f>
        <v>-1</v>
      </c>
      <c r="M380" s="5" t="s">
        <v>33</v>
      </c>
    </row>
    <row r="381" customFormat="false" ht="12.8" hidden="false" customHeight="false" outlineLevel="0" collapsed="false">
      <c r="A381" s="2" t="s">
        <v>672</v>
      </c>
      <c r="B381" s="2" t="s">
        <v>222</v>
      </c>
      <c r="C381" s="6" t="s">
        <v>673</v>
      </c>
      <c r="D381" s="6" t="s">
        <v>16</v>
      </c>
      <c r="E381" s="6" t="s">
        <v>30</v>
      </c>
      <c r="F381" s="6" t="s">
        <v>43</v>
      </c>
      <c r="G381" s="6" t="s">
        <v>19</v>
      </c>
      <c r="H381" s="6" t="s">
        <v>674</v>
      </c>
      <c r="I381" s="6" t="n">
        <v>2</v>
      </c>
      <c r="J381" s="6" t="n">
        <v>20.26</v>
      </c>
      <c r="K381" s="3" t="str">
        <f aca="false">IF(I381=1, "No","Yes")</f>
        <v>Yes</v>
      </c>
      <c r="L381" s="7" t="n">
        <f aca="false">IF(I381=1,-J381,0.98)</f>
        <v>0.98</v>
      </c>
      <c r="M381" s="8" t="s">
        <v>51</v>
      </c>
    </row>
    <row r="382" customFormat="false" ht="12.8" hidden="false" customHeight="false" outlineLevel="0" collapsed="false">
      <c r="A382" s="9" t="s">
        <v>672</v>
      </c>
      <c r="B382" s="9" t="s">
        <v>331</v>
      </c>
      <c r="C382" s="6" t="s">
        <v>194</v>
      </c>
      <c r="D382" s="6" t="s">
        <v>42</v>
      </c>
      <c r="E382" s="6" t="s">
        <v>147</v>
      </c>
      <c r="F382" s="6" t="s">
        <v>43</v>
      </c>
      <c r="G382" s="6" t="s">
        <v>19</v>
      </c>
      <c r="H382" s="6" t="s">
        <v>675</v>
      </c>
      <c r="I382" s="0" t="n">
        <v>1</v>
      </c>
      <c r="J382" s="6" t="n">
        <v>2.88</v>
      </c>
      <c r="K382" s="3" t="str">
        <f aca="false">IF(I382=1,"Yes","No")</f>
        <v>Yes</v>
      </c>
      <c r="L382" s="7" t="n">
        <f aca="false">IF(K382="Yes",(J382-1)*0.98,-1)</f>
        <v>1.8424</v>
      </c>
      <c r="M382" s="10" t="s">
        <v>53</v>
      </c>
    </row>
    <row r="383" customFormat="false" ht="12.8" hidden="false" customHeight="false" outlineLevel="0" collapsed="false">
      <c r="A383" s="2" t="s">
        <v>672</v>
      </c>
      <c r="B383" s="2" t="s">
        <v>505</v>
      </c>
      <c r="C383" s="6" t="s">
        <v>15</v>
      </c>
      <c r="D383" s="6" t="s">
        <v>42</v>
      </c>
      <c r="E383" s="6" t="s">
        <v>147</v>
      </c>
      <c r="F383" s="6" t="s">
        <v>43</v>
      </c>
      <c r="G383" s="6" t="s">
        <v>19</v>
      </c>
      <c r="H383" s="6" t="s">
        <v>676</v>
      </c>
      <c r="I383" s="6" t="n">
        <v>1</v>
      </c>
      <c r="J383" s="6" t="n">
        <v>1.83</v>
      </c>
      <c r="K383" s="3" t="str">
        <f aca="false">IF(I383=1, "No","Yes")</f>
        <v>No</v>
      </c>
      <c r="L383" s="7" t="n">
        <f aca="false">IF(I383=1,-J383,0.98)</f>
        <v>-1.83</v>
      </c>
      <c r="M383" s="8" t="s">
        <v>51</v>
      </c>
    </row>
    <row r="384" customFormat="false" ht="12.8" hidden="false" customHeight="false" outlineLevel="0" collapsed="false">
      <c r="A384" s="9" t="s">
        <v>672</v>
      </c>
      <c r="B384" s="9" t="s">
        <v>505</v>
      </c>
      <c r="C384" s="6" t="s">
        <v>15</v>
      </c>
      <c r="D384" s="6" t="s">
        <v>42</v>
      </c>
      <c r="E384" s="6" t="s">
        <v>147</v>
      </c>
      <c r="F384" s="6" t="s">
        <v>43</v>
      </c>
      <c r="G384" s="6" t="s">
        <v>19</v>
      </c>
      <c r="H384" s="6" t="s">
        <v>677</v>
      </c>
      <c r="I384" s="0" t="n">
        <v>3</v>
      </c>
      <c r="J384" s="6" t="n">
        <v>11.33</v>
      </c>
      <c r="K384" s="3" t="str">
        <f aca="false">IF(I384=1,"Yes","No")</f>
        <v>No</v>
      </c>
      <c r="L384" s="7" t="n">
        <f aca="false">IF(K384="Yes",(J384-1)*0.98,-1)</f>
        <v>-1</v>
      </c>
      <c r="M384" s="10" t="s">
        <v>53</v>
      </c>
    </row>
    <row r="385" customFormat="false" ht="12.8" hidden="false" customHeight="false" outlineLevel="0" collapsed="false">
      <c r="A385" s="2" t="s">
        <v>678</v>
      </c>
      <c r="B385" s="2" t="s">
        <v>296</v>
      </c>
      <c r="C385" s="6" t="s">
        <v>68</v>
      </c>
      <c r="D385" s="6" t="s">
        <v>42</v>
      </c>
      <c r="E385" s="6" t="s">
        <v>147</v>
      </c>
      <c r="F385" s="6" t="s">
        <v>43</v>
      </c>
      <c r="G385" s="6" t="s">
        <v>19</v>
      </c>
      <c r="H385" s="6" t="s">
        <v>679</v>
      </c>
      <c r="I385" s="6" t="n">
        <v>0</v>
      </c>
      <c r="J385" s="6" t="n">
        <v>23.46</v>
      </c>
      <c r="K385" s="3" t="str">
        <f aca="false">IF(I385=1, "No","Yes")</f>
        <v>Yes</v>
      </c>
      <c r="L385" s="7" t="n">
        <f aca="false">IF(I385=1,-J385,0.98)</f>
        <v>0.98</v>
      </c>
      <c r="M385" s="8" t="s">
        <v>51</v>
      </c>
    </row>
    <row r="386" customFormat="false" ht="12.8" hidden="false" customHeight="false" outlineLevel="0" collapsed="false">
      <c r="A386" s="9" t="s">
        <v>678</v>
      </c>
      <c r="B386" s="9" t="s">
        <v>296</v>
      </c>
      <c r="C386" s="6" t="s">
        <v>68</v>
      </c>
      <c r="D386" s="6" t="s">
        <v>42</v>
      </c>
      <c r="E386" s="6" t="s">
        <v>147</v>
      </c>
      <c r="F386" s="6" t="s">
        <v>43</v>
      </c>
      <c r="G386" s="6" t="s">
        <v>19</v>
      </c>
      <c r="H386" s="6" t="s">
        <v>680</v>
      </c>
      <c r="I386" s="0" t="n">
        <v>0</v>
      </c>
      <c r="J386" s="6" t="n">
        <v>31.72</v>
      </c>
      <c r="K386" s="3" t="str">
        <f aca="false">IF(I386=1,"Yes","No")</f>
        <v>No</v>
      </c>
      <c r="L386" s="7" t="n">
        <f aca="false">IF(K386="Yes",(J386-1)*0.98,-1)</f>
        <v>-1</v>
      </c>
      <c r="M386" s="10" t="s">
        <v>53</v>
      </c>
    </row>
    <row r="387" customFormat="false" ht="12.8" hidden="false" customHeight="false" outlineLevel="0" collapsed="false">
      <c r="A387" s="2" t="s">
        <v>678</v>
      </c>
      <c r="B387" s="2" t="s">
        <v>245</v>
      </c>
      <c r="C387" s="6" t="s">
        <v>264</v>
      </c>
      <c r="D387" s="6" t="s">
        <v>42</v>
      </c>
      <c r="E387" s="6" t="s">
        <v>147</v>
      </c>
      <c r="F387" s="6" t="s">
        <v>18</v>
      </c>
      <c r="G387" s="6" t="s">
        <v>19</v>
      </c>
      <c r="H387" s="6" t="s">
        <v>681</v>
      </c>
      <c r="I387" s="6" t="n">
        <v>2</v>
      </c>
      <c r="J387" s="6" t="n">
        <v>28.12</v>
      </c>
      <c r="K387" s="3" t="str">
        <f aca="false">IF(I387=1, "No","Yes")</f>
        <v>Yes</v>
      </c>
      <c r="L387" s="7" t="n">
        <f aca="false">IF(I387=1,-J387,0.98)</f>
        <v>0.98</v>
      </c>
      <c r="M387" s="8" t="s">
        <v>51</v>
      </c>
    </row>
    <row r="388" customFormat="false" ht="12.8" hidden="false" customHeight="false" outlineLevel="0" collapsed="false">
      <c r="A388" s="2" t="s">
        <v>682</v>
      </c>
      <c r="B388" s="2" t="s">
        <v>96</v>
      </c>
      <c r="C388" s="0" t="s">
        <v>74</v>
      </c>
      <c r="D388" s="0" t="s">
        <v>37</v>
      </c>
      <c r="E388" s="0" t="s">
        <v>30</v>
      </c>
      <c r="F388" s="0" t="s">
        <v>43</v>
      </c>
      <c r="G388" s="0" t="s">
        <v>19</v>
      </c>
      <c r="H388" s="0" t="s">
        <v>683</v>
      </c>
      <c r="I388" s="0" t="n">
        <v>1</v>
      </c>
      <c r="J388" s="0" t="n">
        <v>1.21</v>
      </c>
      <c r="K388" s="0" t="s">
        <v>21</v>
      </c>
      <c r="L388" s="3" t="n">
        <f aca="false">IF(K388="Yes",(J388-1)*0.98,-1)</f>
        <v>0.2058</v>
      </c>
      <c r="M388" s="4" t="s">
        <v>22</v>
      </c>
    </row>
    <row r="389" customFormat="false" ht="12.8" hidden="false" customHeight="false" outlineLevel="0" collapsed="false">
      <c r="A389" s="9" t="s">
        <v>684</v>
      </c>
      <c r="B389" s="9" t="s">
        <v>471</v>
      </c>
      <c r="C389" s="6" t="s">
        <v>370</v>
      </c>
      <c r="D389" s="6" t="s">
        <v>42</v>
      </c>
      <c r="E389" s="6" t="s">
        <v>147</v>
      </c>
      <c r="F389" s="6" t="s">
        <v>43</v>
      </c>
      <c r="G389" s="6" t="s">
        <v>19</v>
      </c>
      <c r="H389" s="6" t="s">
        <v>685</v>
      </c>
      <c r="I389" s="0" t="n">
        <v>0</v>
      </c>
      <c r="J389" s="6" t="n">
        <v>11.5</v>
      </c>
      <c r="K389" s="3" t="str">
        <f aca="false">IF(I389=1,"Yes","No")</f>
        <v>No</v>
      </c>
      <c r="L389" s="7" t="n">
        <f aca="false">IF(K389="Yes",(J389-1)*0.98,-1)</f>
        <v>-1</v>
      </c>
      <c r="M389" s="10" t="s">
        <v>53</v>
      </c>
    </row>
    <row r="390" customFormat="false" ht="12.8" hidden="false" customHeight="false" outlineLevel="0" collapsed="false">
      <c r="A390" s="2" t="s">
        <v>686</v>
      </c>
      <c r="B390" s="2" t="s">
        <v>252</v>
      </c>
      <c r="C390" s="0" t="s">
        <v>230</v>
      </c>
      <c r="D390" s="0" t="s">
        <v>42</v>
      </c>
      <c r="E390" s="0" t="s">
        <v>147</v>
      </c>
      <c r="F390" s="0" t="s">
        <v>65</v>
      </c>
      <c r="G390" s="0" t="s">
        <v>21</v>
      </c>
      <c r="H390" s="0" t="s">
        <v>687</v>
      </c>
      <c r="I390" s="0" t="n">
        <v>4</v>
      </c>
      <c r="J390" s="0" t="n">
        <v>3.58</v>
      </c>
      <c r="K390" s="0" t="str">
        <f aca="false">IF(I390=1,"Yes","No")</f>
        <v>No</v>
      </c>
      <c r="L390" s="0" t="n">
        <f aca="false">IF(K390="Yes",(J390-1)*0.98,-1)</f>
        <v>-1</v>
      </c>
      <c r="M390" s="5" t="s">
        <v>33</v>
      </c>
    </row>
    <row r="391" customFormat="false" ht="12.8" hidden="false" customHeight="false" outlineLevel="0" collapsed="false">
      <c r="A391" s="2" t="s">
        <v>686</v>
      </c>
      <c r="B391" s="2" t="s">
        <v>252</v>
      </c>
      <c r="C391" s="0" t="s">
        <v>230</v>
      </c>
      <c r="D391" s="0" t="s">
        <v>42</v>
      </c>
      <c r="E391" s="0" t="s">
        <v>147</v>
      </c>
      <c r="F391" s="0" t="s">
        <v>65</v>
      </c>
      <c r="G391" s="0" t="s">
        <v>21</v>
      </c>
      <c r="H391" s="0" t="s">
        <v>687</v>
      </c>
      <c r="I391" s="0" t="n">
        <v>4</v>
      </c>
      <c r="J391" s="0" t="n">
        <v>1.91</v>
      </c>
      <c r="K391" s="0" t="s">
        <v>19</v>
      </c>
      <c r="L391" s="3" t="n">
        <f aca="false">IF(K391="Yes",(J391-1)*0.98,-1)</f>
        <v>-1</v>
      </c>
      <c r="M391" s="4" t="s">
        <v>22</v>
      </c>
    </row>
    <row r="392" customFormat="false" ht="12.8" hidden="false" customHeight="false" outlineLevel="0" collapsed="false">
      <c r="A392" s="2" t="s">
        <v>686</v>
      </c>
      <c r="B392" s="2" t="s">
        <v>688</v>
      </c>
      <c r="C392" s="0" t="s">
        <v>91</v>
      </c>
      <c r="D392" s="0" t="s">
        <v>16</v>
      </c>
      <c r="E392" s="0" t="s">
        <v>30</v>
      </c>
      <c r="F392" s="0" t="s">
        <v>43</v>
      </c>
      <c r="G392" s="0" t="s">
        <v>19</v>
      </c>
      <c r="H392" s="0" t="s">
        <v>689</v>
      </c>
      <c r="I392" s="0" t="n">
        <v>3</v>
      </c>
      <c r="J392" s="0" t="n">
        <v>1.71</v>
      </c>
      <c r="K392" s="0" t="s">
        <v>21</v>
      </c>
      <c r="L392" s="3" t="n">
        <f aca="false">IF(K392="Yes",(J392-1)*0.98,-1)</f>
        <v>0.6958</v>
      </c>
      <c r="M392" s="4" t="s">
        <v>22</v>
      </c>
    </row>
    <row r="393" customFormat="false" ht="12.8" hidden="false" customHeight="false" outlineLevel="0" collapsed="false">
      <c r="A393" s="2" t="s">
        <v>686</v>
      </c>
      <c r="B393" s="2" t="s">
        <v>267</v>
      </c>
      <c r="C393" s="0" t="s">
        <v>91</v>
      </c>
      <c r="D393" s="0" t="s">
        <v>16</v>
      </c>
      <c r="E393" s="0" t="s">
        <v>30</v>
      </c>
      <c r="F393" s="0" t="s">
        <v>65</v>
      </c>
      <c r="G393" s="0" t="s">
        <v>21</v>
      </c>
      <c r="H393" s="0" t="s">
        <v>690</v>
      </c>
      <c r="I393" s="0" t="n">
        <v>3</v>
      </c>
      <c r="J393" s="0" t="n">
        <v>1.45</v>
      </c>
      <c r="K393" s="0" t="s">
        <v>21</v>
      </c>
      <c r="L393" s="3" t="n">
        <f aca="false">IF(K393="Yes",(J393-1)*0.98,-1)</f>
        <v>0.441</v>
      </c>
      <c r="M393" s="4" t="s">
        <v>22</v>
      </c>
    </row>
    <row r="394" customFormat="false" ht="12.8" hidden="false" customHeight="false" outlineLevel="0" collapsed="false">
      <c r="A394" s="9" t="s">
        <v>691</v>
      </c>
      <c r="B394" s="9" t="s">
        <v>96</v>
      </c>
      <c r="C394" s="6" t="s">
        <v>78</v>
      </c>
      <c r="D394" s="6" t="s">
        <v>42</v>
      </c>
      <c r="E394" s="6" t="s">
        <v>147</v>
      </c>
      <c r="F394" s="6" t="s">
        <v>43</v>
      </c>
      <c r="G394" s="6" t="s">
        <v>19</v>
      </c>
      <c r="H394" s="6" t="s">
        <v>692</v>
      </c>
      <c r="I394" s="0" t="n">
        <v>0</v>
      </c>
      <c r="J394" s="6" t="n">
        <v>15.97</v>
      </c>
      <c r="K394" s="3" t="str">
        <f aca="false">IF(I394=1,"Yes","No")</f>
        <v>No</v>
      </c>
      <c r="L394" s="7" t="n">
        <f aca="false">IF(K394="Yes",(J394-1)*0.98,-1)</f>
        <v>-1</v>
      </c>
      <c r="M394" s="10" t="s">
        <v>53</v>
      </c>
    </row>
    <row r="395" customFormat="false" ht="12.8" hidden="false" customHeight="false" outlineLevel="0" collapsed="false">
      <c r="A395" s="2" t="s">
        <v>693</v>
      </c>
      <c r="B395" s="2" t="s">
        <v>146</v>
      </c>
      <c r="C395" s="0" t="s">
        <v>509</v>
      </c>
      <c r="D395" s="0" t="s">
        <v>37</v>
      </c>
      <c r="E395" s="0" t="s">
        <v>147</v>
      </c>
      <c r="G395" s="0" t="s">
        <v>19</v>
      </c>
      <c r="H395" s="0" t="s">
        <v>694</v>
      </c>
      <c r="I395" s="0" t="n">
        <v>1</v>
      </c>
      <c r="J395" s="0" t="n">
        <v>1.2</v>
      </c>
      <c r="K395" s="0" t="str">
        <f aca="false">IF(I395=1,"Yes","No")</f>
        <v>Yes</v>
      </c>
      <c r="L395" s="0" t="n">
        <f aca="false">IF(K395="Yes",(J395-1)*0.98,-1)</f>
        <v>0.196</v>
      </c>
      <c r="M395" s="5" t="s">
        <v>33</v>
      </c>
    </row>
    <row r="396" customFormat="false" ht="12.8" hidden="false" customHeight="false" outlineLevel="0" collapsed="false">
      <c r="A396" s="2" t="s">
        <v>693</v>
      </c>
      <c r="B396" s="2" t="s">
        <v>58</v>
      </c>
      <c r="C396" s="0" t="s">
        <v>509</v>
      </c>
      <c r="D396" s="0" t="s">
        <v>37</v>
      </c>
      <c r="E396" s="0" t="s">
        <v>147</v>
      </c>
      <c r="G396" s="0" t="s">
        <v>19</v>
      </c>
      <c r="H396" s="0" t="s">
        <v>695</v>
      </c>
      <c r="I396" s="0" t="n">
        <v>3</v>
      </c>
      <c r="J396" s="0" t="n">
        <v>3.55</v>
      </c>
      <c r="K396" s="0" t="str">
        <f aca="false">IF(I396=1,"Yes","No")</f>
        <v>No</v>
      </c>
      <c r="L396" s="0" t="n">
        <f aca="false">IF(K396="Yes",(J396-1)*0.98,-1)</f>
        <v>-1</v>
      </c>
      <c r="M396" s="5" t="s">
        <v>33</v>
      </c>
    </row>
    <row r="397" customFormat="false" ht="12.8" hidden="false" customHeight="false" outlineLevel="0" collapsed="false">
      <c r="A397" s="9" t="s">
        <v>696</v>
      </c>
      <c r="B397" s="9" t="s">
        <v>697</v>
      </c>
      <c r="C397" s="6" t="s">
        <v>639</v>
      </c>
      <c r="D397" s="6" t="s">
        <v>42</v>
      </c>
      <c r="E397" s="6" t="s">
        <v>147</v>
      </c>
      <c r="F397" s="6" t="s">
        <v>43</v>
      </c>
      <c r="G397" s="6" t="s">
        <v>19</v>
      </c>
      <c r="H397" s="6" t="s">
        <v>640</v>
      </c>
      <c r="I397" s="0" t="n">
        <v>0</v>
      </c>
      <c r="J397" s="6" t="n">
        <v>45.23</v>
      </c>
      <c r="K397" s="3" t="str">
        <f aca="false">IF(I397=1,"Yes","No")</f>
        <v>No</v>
      </c>
      <c r="L397" s="7" t="n">
        <f aca="false">IF(K397="Yes",(J397-1)*0.98,-1)</f>
        <v>-1</v>
      </c>
      <c r="M397" s="10" t="s">
        <v>53</v>
      </c>
    </row>
    <row r="398" customFormat="false" ht="12.8" hidden="false" customHeight="false" outlineLevel="0" collapsed="false">
      <c r="A398" s="2" t="s">
        <v>698</v>
      </c>
      <c r="B398" s="2" t="s">
        <v>46</v>
      </c>
      <c r="C398" s="0" t="s">
        <v>608</v>
      </c>
      <c r="D398" s="0" t="s">
        <v>29</v>
      </c>
      <c r="E398" s="0" t="s">
        <v>147</v>
      </c>
      <c r="F398" s="0" t="s">
        <v>43</v>
      </c>
      <c r="G398" s="0" t="s">
        <v>19</v>
      </c>
      <c r="H398" s="0" t="s">
        <v>699</v>
      </c>
      <c r="I398" s="0" t="n">
        <v>2</v>
      </c>
      <c r="J398" s="0" t="n">
        <v>1.32</v>
      </c>
      <c r="K398" s="0" t="str">
        <f aca="false">IF(I398=1,"Yes","No")</f>
        <v>No</v>
      </c>
      <c r="L398" s="0" t="n">
        <f aca="false">IF(K398="Yes",(J398-1)*0.98,-1)</f>
        <v>-1</v>
      </c>
      <c r="M398" s="5" t="s">
        <v>33</v>
      </c>
    </row>
    <row r="399" customFormat="false" ht="12.8" hidden="false" customHeight="false" outlineLevel="0" collapsed="false">
      <c r="A399" s="2" t="s">
        <v>698</v>
      </c>
      <c r="B399" s="2" t="s">
        <v>688</v>
      </c>
      <c r="C399" s="0" t="s">
        <v>125</v>
      </c>
      <c r="D399" s="0" t="s">
        <v>42</v>
      </c>
      <c r="E399" s="0" t="s">
        <v>30</v>
      </c>
      <c r="F399" s="0" t="s">
        <v>43</v>
      </c>
      <c r="G399" s="0" t="s">
        <v>19</v>
      </c>
      <c r="H399" s="0" t="s">
        <v>700</v>
      </c>
      <c r="I399" s="0" t="n">
        <v>2</v>
      </c>
      <c r="J399" s="0" t="n">
        <v>1.41</v>
      </c>
      <c r="K399" s="0" t="s">
        <v>21</v>
      </c>
      <c r="L399" s="3" t="n">
        <f aca="false">IF(K399="Yes",(J399-1)*0.98,-1)</f>
        <v>0.4018</v>
      </c>
      <c r="M399" s="11" t="s">
        <v>62</v>
      </c>
    </row>
    <row r="400" customFormat="false" ht="12.8" hidden="false" customHeight="false" outlineLevel="0" collapsed="false">
      <c r="A400" s="2" t="s">
        <v>701</v>
      </c>
      <c r="B400" s="2" t="s">
        <v>35</v>
      </c>
      <c r="C400" s="0" t="s">
        <v>15</v>
      </c>
      <c r="D400" s="0" t="s">
        <v>42</v>
      </c>
      <c r="E400" s="0" t="s">
        <v>147</v>
      </c>
      <c r="F400" s="0" t="s">
        <v>453</v>
      </c>
      <c r="G400" s="0" t="s">
        <v>19</v>
      </c>
      <c r="H400" s="0" t="s">
        <v>702</v>
      </c>
      <c r="I400" s="0" t="n">
        <v>1</v>
      </c>
      <c r="J400" s="0" t="n">
        <v>2.62</v>
      </c>
      <c r="K400" s="0" t="str">
        <f aca="false">IF(I400=1,"Yes","No")</f>
        <v>Yes</v>
      </c>
      <c r="L400" s="0" t="n">
        <f aca="false">IF(K400="Yes",(J400-1)*0.98,-1)</f>
        <v>1.5876</v>
      </c>
      <c r="M400" s="5" t="s">
        <v>33</v>
      </c>
    </row>
    <row r="401" customFormat="false" ht="12.8" hidden="false" customHeight="false" outlineLevel="0" collapsed="false">
      <c r="A401" s="2" t="s">
        <v>701</v>
      </c>
      <c r="B401" s="2" t="s">
        <v>35</v>
      </c>
      <c r="C401" s="0" t="s">
        <v>15</v>
      </c>
      <c r="D401" s="0" t="s">
        <v>42</v>
      </c>
      <c r="E401" s="0" t="s">
        <v>147</v>
      </c>
      <c r="F401" s="0" t="s">
        <v>453</v>
      </c>
      <c r="G401" s="0" t="s">
        <v>19</v>
      </c>
      <c r="H401" s="0" t="s">
        <v>703</v>
      </c>
      <c r="I401" s="0" t="n">
        <v>3</v>
      </c>
      <c r="J401" s="0" t="n">
        <v>1.64</v>
      </c>
      <c r="K401" s="0" t="s">
        <v>21</v>
      </c>
      <c r="L401" s="3" t="n">
        <f aca="false">IF(K401="Yes",(J401-1)*0.98,-1)</f>
        <v>0.6272</v>
      </c>
      <c r="M401" s="11" t="s">
        <v>62</v>
      </c>
    </row>
    <row r="402" customFormat="false" ht="12.8" hidden="false" customHeight="false" outlineLevel="0" collapsed="false">
      <c r="A402" s="9" t="s">
        <v>701</v>
      </c>
      <c r="B402" s="9" t="s">
        <v>35</v>
      </c>
      <c r="C402" s="6" t="s">
        <v>15</v>
      </c>
      <c r="D402" s="6" t="s">
        <v>42</v>
      </c>
      <c r="E402" s="6" t="s">
        <v>147</v>
      </c>
      <c r="F402" s="6" t="s">
        <v>453</v>
      </c>
      <c r="G402" s="6" t="s">
        <v>19</v>
      </c>
      <c r="H402" s="6" t="s">
        <v>704</v>
      </c>
      <c r="I402" s="6" t="n">
        <v>2</v>
      </c>
      <c r="J402" s="6" t="n">
        <v>2.86</v>
      </c>
      <c r="K402" s="3" t="s">
        <v>21</v>
      </c>
      <c r="L402" s="6" t="n">
        <f aca="false">IF(K402="Yes",(J402-1)*0.98,-1)</f>
        <v>1.8228</v>
      </c>
      <c r="M402" s="13" t="s">
        <v>184</v>
      </c>
    </row>
    <row r="403" customFormat="false" ht="12.8" hidden="false" customHeight="false" outlineLevel="0" collapsed="false">
      <c r="A403" s="2" t="s">
        <v>705</v>
      </c>
      <c r="B403" s="2" t="s">
        <v>337</v>
      </c>
      <c r="C403" s="0" t="s">
        <v>706</v>
      </c>
      <c r="D403" s="0" t="s">
        <v>37</v>
      </c>
      <c r="E403" s="0" t="s">
        <v>17</v>
      </c>
      <c r="F403" s="0" t="s">
        <v>43</v>
      </c>
      <c r="G403" s="0" t="s">
        <v>19</v>
      </c>
      <c r="H403" s="0" t="s">
        <v>707</v>
      </c>
      <c r="I403" s="0" t="n">
        <v>2</v>
      </c>
      <c r="J403" s="0" t="n">
        <v>1.82</v>
      </c>
      <c r="K403" s="0" t="s">
        <v>21</v>
      </c>
      <c r="L403" s="3" t="n">
        <f aca="false">IF(K403="Yes",(J403-1)*0.98,-1)</f>
        <v>0.8036</v>
      </c>
      <c r="M403" s="11" t="s">
        <v>62</v>
      </c>
    </row>
    <row r="404" customFormat="false" ht="12.8" hidden="false" customHeight="false" outlineLevel="0" collapsed="false">
      <c r="A404" s="2" t="s">
        <v>708</v>
      </c>
      <c r="B404" s="2" t="s">
        <v>14</v>
      </c>
      <c r="C404" s="0" t="s">
        <v>579</v>
      </c>
      <c r="D404" s="0" t="s">
        <v>16</v>
      </c>
      <c r="E404" s="0" t="s">
        <v>17</v>
      </c>
      <c r="F404" s="0" t="s">
        <v>18</v>
      </c>
      <c r="G404" s="0" t="s">
        <v>19</v>
      </c>
      <c r="H404" s="0" t="s">
        <v>709</v>
      </c>
      <c r="I404" s="0" t="n">
        <v>1</v>
      </c>
      <c r="J404" s="0" t="n">
        <v>1.23</v>
      </c>
      <c r="K404" s="0" t="s">
        <v>21</v>
      </c>
      <c r="L404" s="3" t="n">
        <f aca="false">IF(K404="Yes",(J404-1)*0.98,-1)</f>
        <v>0.2254</v>
      </c>
      <c r="M404" s="4" t="s">
        <v>22</v>
      </c>
    </row>
    <row r="405" customFormat="false" ht="12.8" hidden="false" customHeight="false" outlineLevel="0" collapsed="false">
      <c r="A405" s="9" t="s">
        <v>708</v>
      </c>
      <c r="B405" s="9" t="s">
        <v>101</v>
      </c>
      <c r="C405" s="6" t="s">
        <v>579</v>
      </c>
      <c r="D405" s="6" t="s">
        <v>16</v>
      </c>
      <c r="E405" s="6" t="s">
        <v>87</v>
      </c>
      <c r="F405" s="6" t="s">
        <v>18</v>
      </c>
      <c r="G405" s="6" t="s">
        <v>19</v>
      </c>
      <c r="H405" s="6" t="s">
        <v>710</v>
      </c>
      <c r="I405" s="0" t="n">
        <v>2</v>
      </c>
      <c r="J405" s="6" t="n">
        <v>2.18</v>
      </c>
      <c r="K405" s="3" t="str">
        <f aca="false">IF(I405=1,"Yes","No")</f>
        <v>No</v>
      </c>
      <c r="L405" s="7" t="n">
        <f aca="false">IF(K405="Yes",(J405-1)*0.98,-1)</f>
        <v>-1</v>
      </c>
      <c r="M405" s="10" t="s">
        <v>53</v>
      </c>
    </row>
    <row r="406" customFormat="false" ht="12.8" hidden="false" customHeight="false" outlineLevel="0" collapsed="false">
      <c r="A406" s="2" t="s">
        <v>708</v>
      </c>
      <c r="B406" s="2" t="s">
        <v>289</v>
      </c>
      <c r="C406" s="6" t="s">
        <v>284</v>
      </c>
      <c r="D406" s="6" t="s">
        <v>37</v>
      </c>
      <c r="E406" s="6" t="s">
        <v>147</v>
      </c>
      <c r="F406" s="6" t="s">
        <v>43</v>
      </c>
      <c r="G406" s="6" t="s">
        <v>19</v>
      </c>
      <c r="H406" s="6" t="s">
        <v>711</v>
      </c>
      <c r="I406" s="6" t="n">
        <v>4</v>
      </c>
      <c r="J406" s="6" t="n">
        <v>32</v>
      </c>
      <c r="K406" s="3" t="str">
        <f aca="false">IF(I406=1, "No","Yes")</f>
        <v>Yes</v>
      </c>
      <c r="L406" s="7" t="n">
        <f aca="false">IF(I406=1,-J406,0.98)</f>
        <v>0.98</v>
      </c>
      <c r="M406" s="8" t="s">
        <v>51</v>
      </c>
    </row>
    <row r="407" customFormat="false" ht="12.8" hidden="false" customHeight="false" outlineLevel="0" collapsed="false">
      <c r="A407" s="2" t="s">
        <v>708</v>
      </c>
      <c r="B407" s="2" t="s">
        <v>376</v>
      </c>
      <c r="C407" s="0" t="s">
        <v>495</v>
      </c>
      <c r="D407" s="0" t="s">
        <v>42</v>
      </c>
      <c r="E407" s="0" t="s">
        <v>147</v>
      </c>
      <c r="F407" s="0" t="s">
        <v>453</v>
      </c>
      <c r="G407" s="0" t="s">
        <v>19</v>
      </c>
      <c r="H407" s="0" t="s">
        <v>712</v>
      </c>
      <c r="I407" s="0" t="n">
        <v>3</v>
      </c>
      <c r="J407" s="0" t="n">
        <v>2.43</v>
      </c>
      <c r="K407" s="0" t="str">
        <f aca="false">IF(I407=1,"Yes","No")</f>
        <v>No</v>
      </c>
      <c r="L407" s="0" t="n">
        <f aca="false">IF(K407="Yes",(J407-1)*0.98,-1)</f>
        <v>-1</v>
      </c>
      <c r="M407" s="5" t="s">
        <v>33</v>
      </c>
    </row>
    <row r="408" customFormat="false" ht="12.8" hidden="false" customHeight="false" outlineLevel="0" collapsed="false">
      <c r="A408" s="9" t="s">
        <v>713</v>
      </c>
      <c r="B408" s="9" t="s">
        <v>276</v>
      </c>
      <c r="C408" s="6" t="s">
        <v>714</v>
      </c>
      <c r="D408" s="6" t="s">
        <v>37</v>
      </c>
      <c r="E408" s="6" t="s">
        <v>17</v>
      </c>
      <c r="F408" s="6"/>
      <c r="G408" s="6" t="s">
        <v>19</v>
      </c>
      <c r="H408" s="6" t="s">
        <v>715</v>
      </c>
      <c r="I408" s="0" t="n">
        <v>3</v>
      </c>
      <c r="J408" s="6" t="n">
        <v>25.7</v>
      </c>
      <c r="K408" s="3" t="str">
        <f aca="false">IF(I408=1,"Yes","No")</f>
        <v>No</v>
      </c>
      <c r="L408" s="7" t="n">
        <f aca="false">IF(K408="Yes",(J408-1)*0.98,-1)</f>
        <v>-1</v>
      </c>
      <c r="M408" s="10" t="s">
        <v>53</v>
      </c>
    </row>
    <row r="409" customFormat="false" ht="12.8" hidden="false" customHeight="false" outlineLevel="0" collapsed="false">
      <c r="A409" s="2" t="s">
        <v>716</v>
      </c>
      <c r="B409" s="2" t="s">
        <v>445</v>
      </c>
      <c r="C409" s="6" t="s">
        <v>78</v>
      </c>
      <c r="D409" s="6" t="s">
        <v>16</v>
      </c>
      <c r="E409" s="6" t="s">
        <v>147</v>
      </c>
      <c r="F409" s="6" t="s">
        <v>43</v>
      </c>
      <c r="G409" s="6" t="s">
        <v>19</v>
      </c>
      <c r="H409" s="6" t="s">
        <v>717</v>
      </c>
      <c r="I409" s="6" t="n">
        <v>0</v>
      </c>
      <c r="J409" s="6" t="n">
        <v>14</v>
      </c>
      <c r="K409" s="3" t="str">
        <f aca="false">IF(I409=1, "No","Yes")</f>
        <v>Yes</v>
      </c>
      <c r="L409" s="7" t="n">
        <f aca="false">IF(I409=1,-J409,0.98)</f>
        <v>0.98</v>
      </c>
      <c r="M409" s="8" t="s">
        <v>51</v>
      </c>
    </row>
    <row r="410" customFormat="false" ht="12.8" hidden="false" customHeight="false" outlineLevel="0" collapsed="false">
      <c r="A410" s="9" t="s">
        <v>716</v>
      </c>
      <c r="B410" s="9" t="s">
        <v>445</v>
      </c>
      <c r="C410" s="6" t="s">
        <v>78</v>
      </c>
      <c r="D410" s="6" t="s">
        <v>16</v>
      </c>
      <c r="E410" s="6" t="s">
        <v>147</v>
      </c>
      <c r="F410" s="6" t="s">
        <v>43</v>
      </c>
      <c r="G410" s="6" t="s">
        <v>19</v>
      </c>
      <c r="H410" s="6" t="s">
        <v>717</v>
      </c>
      <c r="I410" s="6" t="n">
        <v>0</v>
      </c>
      <c r="J410" s="6" t="n">
        <v>2.02</v>
      </c>
      <c r="K410" s="3" t="s">
        <v>19</v>
      </c>
      <c r="L410" s="6" t="n">
        <f aca="false">IF(K410="Yes",(J410-1)*0.98,-1)</f>
        <v>-1</v>
      </c>
      <c r="M410" s="13" t="s">
        <v>184</v>
      </c>
    </row>
    <row r="411" customFormat="false" ht="12.8" hidden="false" customHeight="false" outlineLevel="0" collapsed="false">
      <c r="A411" s="9" t="s">
        <v>716</v>
      </c>
      <c r="B411" s="9" t="s">
        <v>445</v>
      </c>
      <c r="C411" s="6" t="s">
        <v>78</v>
      </c>
      <c r="D411" s="6" t="s">
        <v>16</v>
      </c>
      <c r="E411" s="6" t="s">
        <v>147</v>
      </c>
      <c r="F411" s="6" t="s">
        <v>43</v>
      </c>
      <c r="G411" s="6" t="s">
        <v>19</v>
      </c>
      <c r="H411" s="6" t="s">
        <v>718</v>
      </c>
      <c r="I411" s="0" t="n">
        <v>1</v>
      </c>
      <c r="J411" s="6" t="n">
        <v>5.13</v>
      </c>
      <c r="K411" s="3" t="str">
        <f aca="false">IF(I411=1,"Yes","No")</f>
        <v>Yes</v>
      </c>
      <c r="L411" s="7" t="n">
        <f aca="false">IF(K411="Yes",(J411-1)*0.98,-1)</f>
        <v>4.0474</v>
      </c>
      <c r="M411" s="10" t="s">
        <v>53</v>
      </c>
    </row>
    <row r="412" customFormat="false" ht="12.8" hidden="false" customHeight="false" outlineLevel="0" collapsed="false">
      <c r="A412" s="2" t="s">
        <v>716</v>
      </c>
      <c r="B412" s="2" t="s">
        <v>71</v>
      </c>
      <c r="C412" s="0" t="s">
        <v>462</v>
      </c>
      <c r="D412" s="0" t="s">
        <v>37</v>
      </c>
      <c r="E412" s="0" t="s">
        <v>17</v>
      </c>
      <c r="F412" s="0" t="s">
        <v>43</v>
      </c>
      <c r="G412" s="0" t="s">
        <v>19</v>
      </c>
      <c r="H412" s="0" t="s">
        <v>719</v>
      </c>
      <c r="I412" s="0" t="n">
        <v>2</v>
      </c>
      <c r="J412" s="0" t="n">
        <v>2.02</v>
      </c>
      <c r="K412" s="0" t="s">
        <v>21</v>
      </c>
      <c r="L412" s="3" t="n">
        <f aca="false">IF(K412="Yes",(J412-1)*0.98,-1)</f>
        <v>0.9996</v>
      </c>
      <c r="M412" s="11" t="s">
        <v>62</v>
      </c>
    </row>
    <row r="413" customFormat="false" ht="12.8" hidden="false" customHeight="false" outlineLevel="0" collapsed="false">
      <c r="A413" s="2" t="s">
        <v>720</v>
      </c>
      <c r="B413" s="2" t="s">
        <v>280</v>
      </c>
      <c r="C413" s="0" t="s">
        <v>264</v>
      </c>
      <c r="D413" s="0" t="s">
        <v>29</v>
      </c>
      <c r="E413" s="0" t="s">
        <v>147</v>
      </c>
      <c r="F413" s="0" t="s">
        <v>43</v>
      </c>
      <c r="G413" s="0" t="s">
        <v>19</v>
      </c>
      <c r="H413" s="0" t="s">
        <v>620</v>
      </c>
      <c r="I413" s="0" t="n">
        <v>1</v>
      </c>
      <c r="J413" s="0" t="n">
        <v>2.57</v>
      </c>
      <c r="K413" s="0" t="str">
        <f aca="false">IF(I413=1,"Yes","No")</f>
        <v>Yes</v>
      </c>
      <c r="L413" s="0" t="n">
        <f aca="false">IF(K413="Yes",(J413-1)*0.98,-1)</f>
        <v>1.5386</v>
      </c>
      <c r="M413" s="5" t="s">
        <v>33</v>
      </c>
    </row>
    <row r="414" customFormat="false" ht="12.8" hidden="false" customHeight="false" outlineLevel="0" collapsed="false">
      <c r="A414" s="2" t="s">
        <v>721</v>
      </c>
      <c r="B414" s="2" t="s">
        <v>101</v>
      </c>
      <c r="C414" s="0" t="s">
        <v>359</v>
      </c>
      <c r="D414" s="0" t="s">
        <v>16</v>
      </c>
      <c r="E414" s="0" t="s">
        <v>17</v>
      </c>
      <c r="F414" s="0" t="s">
        <v>18</v>
      </c>
      <c r="G414" s="0" t="s">
        <v>19</v>
      </c>
      <c r="H414" s="0" t="s">
        <v>722</v>
      </c>
      <c r="I414" s="0" t="n">
        <v>2</v>
      </c>
      <c r="J414" s="0" t="n">
        <v>1.14</v>
      </c>
      <c r="K414" s="0" t="s">
        <v>21</v>
      </c>
      <c r="L414" s="3" t="n">
        <f aca="false">IF(K414="Yes",(J414-1)*0.98,-1)</f>
        <v>0.1372</v>
      </c>
      <c r="M414" s="4" t="s">
        <v>22</v>
      </c>
    </row>
    <row r="415" customFormat="false" ht="12.8" hidden="false" customHeight="false" outlineLevel="0" collapsed="false">
      <c r="A415" s="2" t="s">
        <v>721</v>
      </c>
      <c r="B415" s="2" t="s">
        <v>293</v>
      </c>
      <c r="C415" s="0" t="s">
        <v>125</v>
      </c>
      <c r="D415" s="0" t="s">
        <v>16</v>
      </c>
      <c r="E415" s="0" t="s">
        <v>30</v>
      </c>
      <c r="F415" s="0" t="s">
        <v>43</v>
      </c>
      <c r="G415" s="0" t="s">
        <v>19</v>
      </c>
      <c r="H415" s="0" t="s">
        <v>689</v>
      </c>
      <c r="I415" s="0" t="n">
        <v>2</v>
      </c>
      <c r="J415" s="0" t="n">
        <v>1.39</v>
      </c>
      <c r="K415" s="0" t="s">
        <v>21</v>
      </c>
      <c r="L415" s="3" t="n">
        <f aca="false">IF(K415="Yes",(J415-1)*0.98,-1)</f>
        <v>0.3822</v>
      </c>
      <c r="M415" s="4" t="s">
        <v>22</v>
      </c>
    </row>
    <row r="416" customFormat="false" ht="12.8" hidden="false" customHeight="false" outlineLevel="0" collapsed="false">
      <c r="A416" s="2" t="s">
        <v>723</v>
      </c>
      <c r="B416" s="2" t="s">
        <v>376</v>
      </c>
      <c r="C416" s="0" t="s">
        <v>41</v>
      </c>
      <c r="D416" s="0" t="s">
        <v>29</v>
      </c>
      <c r="E416" s="0" t="s">
        <v>147</v>
      </c>
      <c r="F416" s="0" t="s">
        <v>65</v>
      </c>
      <c r="G416" s="0" t="s">
        <v>21</v>
      </c>
      <c r="H416" s="0" t="s">
        <v>724</v>
      </c>
      <c r="I416" s="0" t="n">
        <v>1</v>
      </c>
      <c r="J416" s="0" t="n">
        <v>1.42</v>
      </c>
      <c r="K416" s="0" t="s">
        <v>21</v>
      </c>
      <c r="L416" s="3" t="n">
        <f aca="false">IF(K416="Yes",(J416-1)*0.98,-1)</f>
        <v>0.4116</v>
      </c>
      <c r="M416" s="11" t="s">
        <v>62</v>
      </c>
    </row>
    <row r="417" customFormat="false" ht="12.8" hidden="false" customHeight="false" outlineLevel="0" collapsed="false">
      <c r="A417" s="2" t="s">
        <v>725</v>
      </c>
      <c r="B417" s="2" t="s">
        <v>205</v>
      </c>
      <c r="C417" s="0" t="s">
        <v>492</v>
      </c>
      <c r="D417" s="0" t="s">
        <v>29</v>
      </c>
      <c r="E417" s="0" t="s">
        <v>79</v>
      </c>
      <c r="F417" s="0" t="s">
        <v>80</v>
      </c>
      <c r="G417" s="0" t="s">
        <v>19</v>
      </c>
      <c r="H417" s="0" t="s">
        <v>726</v>
      </c>
      <c r="I417" s="0" t="n">
        <v>2</v>
      </c>
      <c r="J417" s="0" t="n">
        <v>1.81</v>
      </c>
      <c r="K417" s="0" t="str">
        <f aca="false">IF(I417=1,"Yes","No")</f>
        <v>No</v>
      </c>
      <c r="L417" s="0" t="n">
        <f aca="false">IF(K417="Yes",(J417-1)*0.98,-1)</f>
        <v>-1</v>
      </c>
      <c r="M417" s="5" t="s">
        <v>33</v>
      </c>
    </row>
    <row r="418" customFormat="false" ht="12.8" hidden="false" customHeight="false" outlineLevel="0" collapsed="false">
      <c r="A418" s="2" t="s">
        <v>725</v>
      </c>
      <c r="B418" s="2" t="s">
        <v>205</v>
      </c>
      <c r="C418" s="0" t="s">
        <v>492</v>
      </c>
      <c r="D418" s="0" t="s">
        <v>29</v>
      </c>
      <c r="E418" s="0" t="s">
        <v>79</v>
      </c>
      <c r="F418" s="0" t="s">
        <v>80</v>
      </c>
      <c r="G418" s="0" t="s">
        <v>19</v>
      </c>
      <c r="H418" s="0" t="s">
        <v>726</v>
      </c>
      <c r="I418" s="0" t="n">
        <v>2</v>
      </c>
      <c r="J418" s="0" t="n">
        <v>1.07</v>
      </c>
      <c r="K418" s="0" t="s">
        <v>21</v>
      </c>
      <c r="L418" s="3" t="n">
        <f aca="false">IF(K418="Yes",(J418-1)*0.98,-1)</f>
        <v>0.0686000000000001</v>
      </c>
      <c r="M418" s="4" t="s">
        <v>22</v>
      </c>
    </row>
    <row r="419" customFormat="false" ht="12.8" hidden="false" customHeight="false" outlineLevel="0" collapsed="false">
      <c r="A419" s="2" t="s">
        <v>727</v>
      </c>
      <c r="B419" s="2" t="s">
        <v>130</v>
      </c>
      <c r="C419" s="0" t="s">
        <v>532</v>
      </c>
      <c r="D419" s="0" t="s">
        <v>16</v>
      </c>
      <c r="E419" s="0" t="s">
        <v>87</v>
      </c>
      <c r="F419" s="0" t="s">
        <v>18</v>
      </c>
      <c r="G419" s="0" t="s">
        <v>21</v>
      </c>
      <c r="H419" s="0" t="s">
        <v>524</v>
      </c>
      <c r="I419" s="0" t="n">
        <v>0</v>
      </c>
      <c r="J419" s="0" t="n">
        <v>2.08</v>
      </c>
      <c r="K419" s="0" t="s">
        <v>19</v>
      </c>
      <c r="L419" s="3" t="n">
        <f aca="false">IF(K419="Yes",(J419-1)*0.98,-1)</f>
        <v>-1</v>
      </c>
      <c r="M419" s="4" t="s">
        <v>22</v>
      </c>
    </row>
    <row r="420" customFormat="false" ht="12.8" hidden="false" customHeight="false" outlineLevel="0" collapsed="false">
      <c r="A420" s="2" t="s">
        <v>728</v>
      </c>
      <c r="B420" s="2" t="s">
        <v>197</v>
      </c>
      <c r="C420" s="0" t="s">
        <v>230</v>
      </c>
      <c r="D420" s="0" t="s">
        <v>42</v>
      </c>
      <c r="E420" s="0" t="s">
        <v>147</v>
      </c>
      <c r="F420" s="0" t="s">
        <v>65</v>
      </c>
      <c r="G420" s="0" t="s">
        <v>21</v>
      </c>
      <c r="H420" s="0" t="s">
        <v>729</v>
      </c>
      <c r="I420" s="0" t="n">
        <v>2</v>
      </c>
      <c r="J420" s="0" t="n">
        <v>3.93</v>
      </c>
      <c r="K420" s="0" t="str">
        <f aca="false">IF(I420=1,"Yes","No")</f>
        <v>No</v>
      </c>
      <c r="L420" s="0" t="n">
        <f aca="false">IF(K420="Yes",(J420-1)*0.98,-1)</f>
        <v>-1</v>
      </c>
      <c r="M420" s="5" t="s">
        <v>33</v>
      </c>
    </row>
    <row r="421" customFormat="false" ht="12.8" hidden="false" customHeight="false" outlineLevel="0" collapsed="false">
      <c r="A421" s="2" t="s">
        <v>728</v>
      </c>
      <c r="B421" s="2" t="s">
        <v>197</v>
      </c>
      <c r="C421" s="0" t="s">
        <v>230</v>
      </c>
      <c r="D421" s="0" t="s">
        <v>42</v>
      </c>
      <c r="E421" s="0" t="s">
        <v>147</v>
      </c>
      <c r="F421" s="0" t="s">
        <v>65</v>
      </c>
      <c r="G421" s="0" t="s">
        <v>21</v>
      </c>
      <c r="H421" s="0" t="s">
        <v>729</v>
      </c>
      <c r="I421" s="0" t="n">
        <v>2</v>
      </c>
      <c r="J421" s="0" t="n">
        <v>2.06</v>
      </c>
      <c r="K421" s="0" t="s">
        <v>21</v>
      </c>
      <c r="L421" s="3" t="n">
        <f aca="false">IF(K421="Yes",(J421-1)*0.98,-1)</f>
        <v>1.0388</v>
      </c>
      <c r="M421" s="4" t="s">
        <v>22</v>
      </c>
    </row>
    <row r="422" customFormat="false" ht="12.8" hidden="false" customHeight="false" outlineLevel="0" collapsed="false">
      <c r="A422" s="9" t="s">
        <v>730</v>
      </c>
      <c r="B422" s="9" t="s">
        <v>46</v>
      </c>
      <c r="C422" s="6" t="s">
        <v>332</v>
      </c>
      <c r="D422" s="6" t="s">
        <v>42</v>
      </c>
      <c r="E422" s="6" t="s">
        <v>147</v>
      </c>
      <c r="F422" s="6" t="s">
        <v>43</v>
      </c>
      <c r="G422" s="6" t="s">
        <v>19</v>
      </c>
      <c r="H422" s="6" t="s">
        <v>731</v>
      </c>
      <c r="I422" s="0" t="n">
        <v>2</v>
      </c>
      <c r="J422" s="6" t="n">
        <v>7.02</v>
      </c>
      <c r="K422" s="3" t="str">
        <f aca="false">IF(I422=1,"Yes","No")</f>
        <v>No</v>
      </c>
      <c r="L422" s="7" t="n">
        <f aca="false">IF(K422="Yes",(J422-1)*0.98,-1)</f>
        <v>-1</v>
      </c>
      <c r="M422" s="10" t="s">
        <v>53</v>
      </c>
    </row>
    <row r="423" customFormat="false" ht="12.8" hidden="false" customHeight="false" outlineLevel="0" collapsed="false">
      <c r="A423" s="2" t="s">
        <v>730</v>
      </c>
      <c r="B423" s="2" t="s">
        <v>480</v>
      </c>
      <c r="C423" s="0" t="s">
        <v>509</v>
      </c>
      <c r="D423" s="0" t="s">
        <v>37</v>
      </c>
      <c r="E423" s="0" t="s">
        <v>147</v>
      </c>
      <c r="G423" s="0" t="s">
        <v>19</v>
      </c>
      <c r="H423" s="0" t="s">
        <v>732</v>
      </c>
      <c r="I423" s="0" t="n">
        <v>1</v>
      </c>
      <c r="J423" s="0" t="n">
        <v>1.85</v>
      </c>
      <c r="K423" s="0" t="str">
        <f aca="false">IF(I423=1,"Yes","No")</f>
        <v>Yes</v>
      </c>
      <c r="L423" s="0" t="n">
        <f aca="false">IF(K423="Yes",(J423-1)*0.98,-1)</f>
        <v>0.833</v>
      </c>
      <c r="M423" s="5" t="s">
        <v>33</v>
      </c>
    </row>
    <row r="424" customFormat="false" ht="12.8" hidden="false" customHeight="false" outlineLevel="0" collapsed="false">
      <c r="A424" s="2" t="s">
        <v>730</v>
      </c>
      <c r="B424" s="2" t="s">
        <v>255</v>
      </c>
      <c r="C424" s="0" t="s">
        <v>509</v>
      </c>
      <c r="D424" s="0" t="s">
        <v>37</v>
      </c>
      <c r="E424" s="0" t="s">
        <v>147</v>
      </c>
      <c r="G424" s="0" t="s">
        <v>19</v>
      </c>
      <c r="H424" s="0" t="s">
        <v>694</v>
      </c>
      <c r="I424" s="0" t="n">
        <v>2</v>
      </c>
      <c r="J424" s="0" t="n">
        <v>1.14</v>
      </c>
      <c r="K424" s="0" t="str">
        <f aca="false">IF(I424=1,"Yes","No")</f>
        <v>No</v>
      </c>
      <c r="L424" s="0" t="n">
        <f aca="false">IF(K424="Yes",(J424-1)*0.98,-1)</f>
        <v>-1</v>
      </c>
      <c r="M424" s="5" t="s">
        <v>33</v>
      </c>
    </row>
    <row r="425" customFormat="false" ht="12.8" hidden="false" customHeight="false" outlineLevel="0" collapsed="false">
      <c r="A425" s="2" t="s">
        <v>733</v>
      </c>
      <c r="B425" s="2" t="s">
        <v>35</v>
      </c>
      <c r="C425" s="0" t="s">
        <v>734</v>
      </c>
      <c r="D425" s="0" t="s">
        <v>29</v>
      </c>
      <c r="E425" s="0" t="s">
        <v>147</v>
      </c>
      <c r="F425" s="0" t="s">
        <v>43</v>
      </c>
      <c r="G425" s="0" t="s">
        <v>19</v>
      </c>
      <c r="H425" s="0" t="s">
        <v>735</v>
      </c>
      <c r="I425" s="0" t="n">
        <v>0</v>
      </c>
      <c r="J425" s="0" t="n">
        <v>6.24</v>
      </c>
      <c r="K425" s="0" t="str">
        <f aca="false">IF(I425=1,"Yes","No")</f>
        <v>No</v>
      </c>
      <c r="L425" s="0" t="n">
        <f aca="false">IF(K425="Yes",(J425-1)*0.98,-1)</f>
        <v>-1</v>
      </c>
      <c r="M425" s="5" t="s">
        <v>33</v>
      </c>
    </row>
    <row r="426" customFormat="false" ht="12.8" hidden="false" customHeight="false" outlineLevel="0" collapsed="false">
      <c r="A426" s="2" t="s">
        <v>733</v>
      </c>
      <c r="B426" s="2" t="s">
        <v>159</v>
      </c>
      <c r="C426" s="0" t="s">
        <v>532</v>
      </c>
      <c r="D426" s="0" t="s">
        <v>29</v>
      </c>
      <c r="E426" s="0" t="s">
        <v>79</v>
      </c>
      <c r="F426" s="0" t="s">
        <v>206</v>
      </c>
      <c r="G426" s="0" t="s">
        <v>19</v>
      </c>
      <c r="H426" s="0" t="s">
        <v>736</v>
      </c>
      <c r="I426" s="0" t="n">
        <v>4</v>
      </c>
      <c r="J426" s="0" t="n">
        <v>3.94</v>
      </c>
      <c r="K426" s="0" t="str">
        <f aca="false">IF(I426=1,"Yes","No")</f>
        <v>No</v>
      </c>
      <c r="L426" s="0" t="n">
        <f aca="false">IF(K426="Yes",(J426-1)*0.98,-1)</f>
        <v>-1</v>
      </c>
      <c r="M426" s="5" t="s">
        <v>33</v>
      </c>
    </row>
    <row r="427" customFormat="false" ht="12.8" hidden="false" customHeight="false" outlineLevel="0" collapsed="false">
      <c r="A427" s="2" t="s">
        <v>733</v>
      </c>
      <c r="B427" s="2" t="s">
        <v>159</v>
      </c>
      <c r="C427" s="0" t="s">
        <v>532</v>
      </c>
      <c r="D427" s="0" t="s">
        <v>29</v>
      </c>
      <c r="E427" s="0" t="s">
        <v>79</v>
      </c>
      <c r="F427" s="0" t="s">
        <v>206</v>
      </c>
      <c r="G427" s="0" t="s">
        <v>19</v>
      </c>
      <c r="H427" s="0" t="s">
        <v>736</v>
      </c>
      <c r="I427" s="0" t="n">
        <v>4</v>
      </c>
      <c r="J427" s="0" t="n">
        <v>1.62</v>
      </c>
      <c r="K427" s="0" t="s">
        <v>19</v>
      </c>
      <c r="L427" s="3" t="n">
        <f aca="false">IF(K427="Yes",(J427-1)*0.98,-1)</f>
        <v>-1</v>
      </c>
      <c r="M427" s="4" t="s">
        <v>22</v>
      </c>
    </row>
    <row r="428" customFormat="false" ht="12.8" hidden="false" customHeight="false" outlineLevel="0" collapsed="false">
      <c r="A428" s="2" t="s">
        <v>737</v>
      </c>
      <c r="B428" s="2" t="s">
        <v>255</v>
      </c>
      <c r="C428" s="6" t="s">
        <v>608</v>
      </c>
      <c r="D428" s="6" t="s">
        <v>42</v>
      </c>
      <c r="E428" s="6" t="s">
        <v>147</v>
      </c>
      <c r="F428" s="6" t="s">
        <v>43</v>
      </c>
      <c r="G428" s="6" t="s">
        <v>19</v>
      </c>
      <c r="H428" s="6" t="s">
        <v>738</v>
      </c>
      <c r="I428" s="6" t="n">
        <v>3</v>
      </c>
      <c r="J428" s="6" t="n">
        <v>129.6</v>
      </c>
      <c r="K428" s="3" t="str">
        <f aca="false">IF(I428=1, "No","Yes")</f>
        <v>Yes</v>
      </c>
      <c r="L428" s="7" t="n">
        <f aca="false">IF(I428=1,-J428,0.98)</f>
        <v>0.98</v>
      </c>
      <c r="M428" s="8" t="s">
        <v>51</v>
      </c>
    </row>
    <row r="429" customFormat="false" ht="12.8" hidden="false" customHeight="false" outlineLevel="0" collapsed="false">
      <c r="A429" s="9" t="s">
        <v>737</v>
      </c>
      <c r="B429" s="9" t="s">
        <v>255</v>
      </c>
      <c r="C429" s="6" t="s">
        <v>608</v>
      </c>
      <c r="D429" s="6" t="s">
        <v>42</v>
      </c>
      <c r="E429" s="6" t="s">
        <v>147</v>
      </c>
      <c r="F429" s="6" t="s">
        <v>43</v>
      </c>
      <c r="G429" s="6" t="s">
        <v>19</v>
      </c>
      <c r="H429" s="6" t="s">
        <v>739</v>
      </c>
      <c r="I429" s="0" t="n">
        <v>2</v>
      </c>
      <c r="J429" s="6" t="n">
        <v>1.95</v>
      </c>
      <c r="K429" s="3" t="str">
        <f aca="false">IF(I429=1,"Yes","No")</f>
        <v>No</v>
      </c>
      <c r="L429" s="7" t="n">
        <f aca="false">IF(K429="Yes",(J429-1)*0.98,-1)</f>
        <v>-1</v>
      </c>
      <c r="M429" s="10" t="s">
        <v>53</v>
      </c>
    </row>
    <row r="430" customFormat="false" ht="12.8" hidden="false" customHeight="false" outlineLevel="0" collapsed="false">
      <c r="A430" s="2" t="s">
        <v>740</v>
      </c>
      <c r="B430" s="2" t="s">
        <v>289</v>
      </c>
      <c r="C430" s="0" t="s">
        <v>608</v>
      </c>
      <c r="D430" s="0" t="s">
        <v>16</v>
      </c>
      <c r="E430" s="0" t="s">
        <v>147</v>
      </c>
      <c r="F430" s="0" t="s">
        <v>65</v>
      </c>
      <c r="G430" s="0" t="s">
        <v>21</v>
      </c>
      <c r="H430" s="0" t="s">
        <v>741</v>
      </c>
      <c r="I430" s="0" t="n">
        <v>0</v>
      </c>
      <c r="J430" s="0" t="n">
        <v>2.88</v>
      </c>
      <c r="K430" s="0" t="str">
        <f aca="false">IF(I430=1,"Yes","No")</f>
        <v>No</v>
      </c>
      <c r="L430" s="0" t="n">
        <f aca="false">IF(K430="Yes",(J430-1)*0.98,-1)</f>
        <v>-1</v>
      </c>
      <c r="M430" s="5" t="s">
        <v>33</v>
      </c>
    </row>
    <row r="431" customFormat="false" ht="12.8" hidden="false" customHeight="false" outlineLevel="0" collapsed="false">
      <c r="A431" s="9" t="s">
        <v>742</v>
      </c>
      <c r="B431" s="9" t="s">
        <v>170</v>
      </c>
      <c r="C431" s="6" t="s">
        <v>194</v>
      </c>
      <c r="D431" s="6" t="s">
        <v>16</v>
      </c>
      <c r="E431" s="6" t="s">
        <v>147</v>
      </c>
      <c r="F431" s="6" t="s">
        <v>43</v>
      </c>
      <c r="G431" s="6" t="s">
        <v>19</v>
      </c>
      <c r="H431" s="6" t="s">
        <v>743</v>
      </c>
      <c r="I431" s="0" t="n">
        <v>4</v>
      </c>
      <c r="J431" s="6" t="n">
        <v>3.45</v>
      </c>
      <c r="K431" s="3" t="str">
        <f aca="false">IF(I431=1,"Yes","No")</f>
        <v>No</v>
      </c>
      <c r="L431" s="7" t="n">
        <f aca="false">IF(K431="Yes",(J431-1)*0.98,-1)</f>
        <v>-1</v>
      </c>
      <c r="M431" s="10" t="s">
        <v>53</v>
      </c>
    </row>
    <row r="432" customFormat="false" ht="12.8" hidden="false" customHeight="false" outlineLevel="0" collapsed="false">
      <c r="A432" s="2" t="s">
        <v>742</v>
      </c>
      <c r="B432" s="2" t="s">
        <v>252</v>
      </c>
      <c r="C432" s="0" t="s">
        <v>294</v>
      </c>
      <c r="D432" s="0" t="s">
        <v>42</v>
      </c>
      <c r="E432" s="0" t="s">
        <v>17</v>
      </c>
      <c r="F432" s="0" t="s">
        <v>43</v>
      </c>
      <c r="G432" s="0" t="s">
        <v>19</v>
      </c>
      <c r="H432" s="0" t="s">
        <v>744</v>
      </c>
      <c r="I432" s="0" t="n">
        <v>1</v>
      </c>
      <c r="J432" s="0" t="n">
        <v>2.02</v>
      </c>
      <c r="K432" s="0" t="str">
        <f aca="false">IF(I432=1,"Yes","No")</f>
        <v>Yes</v>
      </c>
      <c r="L432" s="0" t="n">
        <f aca="false">IF(K432="Yes",(J432-1)*0.98,-1)</f>
        <v>0.9996</v>
      </c>
      <c r="M432" s="5" t="s">
        <v>33</v>
      </c>
    </row>
    <row r="433" customFormat="false" ht="12.8" hidden="false" customHeight="false" outlineLevel="0" collapsed="false">
      <c r="A433" s="2" t="s">
        <v>745</v>
      </c>
      <c r="B433" s="2" t="s">
        <v>296</v>
      </c>
      <c r="C433" s="0" t="s">
        <v>462</v>
      </c>
      <c r="D433" s="0" t="s">
        <v>37</v>
      </c>
      <c r="E433" s="0" t="s">
        <v>17</v>
      </c>
      <c r="F433" s="0" t="s">
        <v>65</v>
      </c>
      <c r="G433" s="0" t="s">
        <v>21</v>
      </c>
      <c r="H433" s="0" t="s">
        <v>746</v>
      </c>
      <c r="I433" s="0" t="n">
        <v>1</v>
      </c>
      <c r="J433" s="0" t="n">
        <v>1.85</v>
      </c>
      <c r="K433" s="0" t="str">
        <f aca="false">IF(I433=1,"Yes","No")</f>
        <v>Yes</v>
      </c>
      <c r="L433" s="0" t="n">
        <f aca="false">IF(K433="Yes",(J433-1)*0.98,-1)</f>
        <v>0.833</v>
      </c>
      <c r="M433" s="5" t="s">
        <v>33</v>
      </c>
    </row>
    <row r="434" customFormat="false" ht="12.8" hidden="false" customHeight="false" outlineLevel="0" collapsed="false">
      <c r="A434" s="2" t="s">
        <v>745</v>
      </c>
      <c r="B434" s="2" t="s">
        <v>296</v>
      </c>
      <c r="C434" s="0" t="s">
        <v>462</v>
      </c>
      <c r="D434" s="0" t="s">
        <v>37</v>
      </c>
      <c r="E434" s="0" t="s">
        <v>17</v>
      </c>
      <c r="F434" s="0" t="s">
        <v>65</v>
      </c>
      <c r="G434" s="0" t="s">
        <v>21</v>
      </c>
      <c r="H434" s="0" t="s">
        <v>746</v>
      </c>
      <c r="I434" s="0" t="n">
        <v>1</v>
      </c>
      <c r="J434" s="0" t="n">
        <v>1.21</v>
      </c>
      <c r="K434" s="0" t="s">
        <v>21</v>
      </c>
      <c r="L434" s="3" t="n">
        <f aca="false">IF(K434="Yes",(J434-1)*0.98,-1)</f>
        <v>0.2058</v>
      </c>
      <c r="M434" s="4" t="s">
        <v>22</v>
      </c>
    </row>
    <row r="435" customFormat="false" ht="12.8" hidden="false" customHeight="false" outlineLevel="0" collapsed="false">
      <c r="A435" s="2" t="s">
        <v>745</v>
      </c>
      <c r="B435" s="2" t="s">
        <v>306</v>
      </c>
      <c r="C435" s="0" t="s">
        <v>373</v>
      </c>
      <c r="D435" s="0" t="s">
        <v>195</v>
      </c>
      <c r="E435" s="0" t="s">
        <v>147</v>
      </c>
      <c r="G435" s="0" t="s">
        <v>19</v>
      </c>
      <c r="H435" s="0" t="s">
        <v>747</v>
      </c>
      <c r="I435" s="0" t="n">
        <v>2</v>
      </c>
      <c r="J435" s="0" t="n">
        <v>1.45</v>
      </c>
      <c r="K435" s="0" t="str">
        <f aca="false">IF(I435=1,"Yes","No")</f>
        <v>No</v>
      </c>
      <c r="L435" s="0" t="n">
        <f aca="false">IF(K435="Yes",(J435-1)*0.98,-1)</f>
        <v>-1</v>
      </c>
      <c r="M435" s="5" t="s">
        <v>33</v>
      </c>
    </row>
    <row r="436" customFormat="false" ht="12.8" hidden="false" customHeight="false" outlineLevel="0" collapsed="false">
      <c r="A436" s="2" t="s">
        <v>748</v>
      </c>
      <c r="B436" s="2" t="s">
        <v>480</v>
      </c>
      <c r="C436" s="6" t="s">
        <v>584</v>
      </c>
      <c r="D436" s="6" t="s">
        <v>16</v>
      </c>
      <c r="E436" s="6" t="s">
        <v>147</v>
      </c>
      <c r="F436" s="6" t="s">
        <v>43</v>
      </c>
      <c r="G436" s="6" t="s">
        <v>19</v>
      </c>
      <c r="H436" s="6" t="s">
        <v>749</v>
      </c>
      <c r="I436" s="6" t="n">
        <v>3</v>
      </c>
      <c r="J436" s="6" t="n">
        <v>14.57</v>
      </c>
      <c r="K436" s="3" t="str">
        <f aca="false">IF(I436=1, "No","Yes")</f>
        <v>Yes</v>
      </c>
      <c r="L436" s="7" t="n">
        <f aca="false">IF(I436=1,-J436,0.98)</f>
        <v>0.98</v>
      </c>
      <c r="M436" s="8" t="s">
        <v>51</v>
      </c>
    </row>
    <row r="437" customFormat="false" ht="12.8" hidden="false" customHeight="false" outlineLevel="0" collapsed="false">
      <c r="A437" s="9" t="s">
        <v>748</v>
      </c>
      <c r="B437" s="9" t="s">
        <v>480</v>
      </c>
      <c r="C437" s="6" t="s">
        <v>584</v>
      </c>
      <c r="D437" s="6" t="s">
        <v>16</v>
      </c>
      <c r="E437" s="6" t="s">
        <v>147</v>
      </c>
      <c r="F437" s="6" t="s">
        <v>43</v>
      </c>
      <c r="G437" s="6" t="s">
        <v>19</v>
      </c>
      <c r="H437" s="6" t="s">
        <v>749</v>
      </c>
      <c r="I437" s="6" t="n">
        <v>3</v>
      </c>
      <c r="J437" s="6" t="n">
        <v>4.89</v>
      </c>
      <c r="K437" s="3" t="s">
        <v>19</v>
      </c>
      <c r="L437" s="6" t="n">
        <f aca="false">IF(K437="Yes",(J437-1)*0.98,-1)</f>
        <v>-1</v>
      </c>
      <c r="M437" s="13" t="s">
        <v>184</v>
      </c>
    </row>
    <row r="438" customFormat="false" ht="12.8" hidden="false" customHeight="false" outlineLevel="0" collapsed="false">
      <c r="A438" s="9" t="s">
        <v>748</v>
      </c>
      <c r="B438" s="9" t="s">
        <v>480</v>
      </c>
      <c r="C438" s="6" t="s">
        <v>584</v>
      </c>
      <c r="D438" s="6" t="s">
        <v>16</v>
      </c>
      <c r="E438" s="6" t="s">
        <v>147</v>
      </c>
      <c r="F438" s="6" t="s">
        <v>43</v>
      </c>
      <c r="G438" s="6" t="s">
        <v>19</v>
      </c>
      <c r="H438" s="6" t="s">
        <v>750</v>
      </c>
      <c r="I438" s="0" t="n">
        <v>1</v>
      </c>
      <c r="J438" s="6" t="n">
        <v>2.89</v>
      </c>
      <c r="K438" s="3" t="str">
        <f aca="false">IF(I438=1,"Yes","No")</f>
        <v>Yes</v>
      </c>
      <c r="L438" s="7" t="n">
        <f aca="false">IF(K438="Yes",(J438-1)*0.98,-1)</f>
        <v>1.8522</v>
      </c>
      <c r="M438" s="10" t="s">
        <v>53</v>
      </c>
    </row>
    <row r="439" customFormat="false" ht="12.8" hidden="false" customHeight="false" outlineLevel="0" collapsed="false">
      <c r="A439" s="2" t="s">
        <v>748</v>
      </c>
      <c r="B439" s="2" t="s">
        <v>245</v>
      </c>
      <c r="C439" s="0" t="s">
        <v>119</v>
      </c>
      <c r="D439" s="0" t="s">
        <v>29</v>
      </c>
      <c r="E439" s="0" t="s">
        <v>79</v>
      </c>
      <c r="F439" s="0" t="s">
        <v>80</v>
      </c>
      <c r="G439" s="0" t="s">
        <v>19</v>
      </c>
      <c r="H439" s="0" t="s">
        <v>401</v>
      </c>
      <c r="I439" s="0" t="n">
        <v>2</v>
      </c>
      <c r="J439" s="0" t="n">
        <v>5.34</v>
      </c>
      <c r="K439" s="0" t="str">
        <f aca="false">IF(I439=1,"Yes","No")</f>
        <v>No</v>
      </c>
      <c r="L439" s="0" t="n">
        <f aca="false">IF(K439="Yes",(J439-1)*0.98,-1)</f>
        <v>-1</v>
      </c>
      <c r="M439" s="5" t="s">
        <v>33</v>
      </c>
    </row>
    <row r="440" customFormat="false" ht="12.8" hidden="false" customHeight="false" outlineLevel="0" collapsed="false">
      <c r="A440" s="2" t="s">
        <v>748</v>
      </c>
      <c r="B440" s="2" t="s">
        <v>245</v>
      </c>
      <c r="C440" s="0" t="s">
        <v>119</v>
      </c>
      <c r="D440" s="0" t="s">
        <v>29</v>
      </c>
      <c r="E440" s="0" t="s">
        <v>79</v>
      </c>
      <c r="F440" s="0" t="s">
        <v>80</v>
      </c>
      <c r="G440" s="0" t="s">
        <v>19</v>
      </c>
      <c r="H440" s="0" t="s">
        <v>401</v>
      </c>
      <c r="I440" s="0" t="n">
        <v>2</v>
      </c>
      <c r="J440" s="0" t="n">
        <v>2.06</v>
      </c>
      <c r="K440" s="0" t="s">
        <v>21</v>
      </c>
      <c r="L440" s="3" t="n">
        <f aca="false">IF(K440="Yes",(J440-1)*0.98,-1)</f>
        <v>1.0388</v>
      </c>
      <c r="M440" s="4" t="s">
        <v>22</v>
      </c>
    </row>
    <row r="441" customFormat="false" ht="12.8" hidden="false" customHeight="false" outlineLevel="0" collapsed="false">
      <c r="A441" s="2" t="s">
        <v>751</v>
      </c>
      <c r="B441" s="2" t="s">
        <v>109</v>
      </c>
      <c r="C441" s="0" t="s">
        <v>611</v>
      </c>
      <c r="D441" s="0" t="s">
        <v>102</v>
      </c>
      <c r="E441" s="0" t="s">
        <v>147</v>
      </c>
      <c r="F441" s="0" t="s">
        <v>49</v>
      </c>
      <c r="G441" s="0" t="s">
        <v>19</v>
      </c>
      <c r="H441" s="0" t="s">
        <v>752</v>
      </c>
      <c r="I441" s="0" t="n">
        <v>2</v>
      </c>
      <c r="J441" s="0" t="n">
        <v>1.43</v>
      </c>
      <c r="K441" s="0" t="s">
        <v>21</v>
      </c>
      <c r="L441" s="3" t="n">
        <f aca="false">IF(K441="Yes",(J441-1)*0.98,-1)</f>
        <v>0.4214</v>
      </c>
      <c r="M441" s="4" t="s">
        <v>22</v>
      </c>
    </row>
    <row r="442" customFormat="false" ht="12.8" hidden="false" customHeight="false" outlineLevel="0" collapsed="false">
      <c r="A442" s="2" t="s">
        <v>753</v>
      </c>
      <c r="B442" s="2" t="s">
        <v>181</v>
      </c>
      <c r="C442" s="0" t="s">
        <v>327</v>
      </c>
      <c r="D442" s="0" t="s">
        <v>16</v>
      </c>
      <c r="E442" s="0" t="s">
        <v>17</v>
      </c>
      <c r="F442" s="0" t="s">
        <v>18</v>
      </c>
      <c r="G442" s="0" t="s">
        <v>19</v>
      </c>
      <c r="H442" s="0" t="s">
        <v>754</v>
      </c>
      <c r="I442" s="0" t="n">
        <v>1</v>
      </c>
      <c r="J442" s="0" t="n">
        <v>1.04</v>
      </c>
      <c r="K442" s="0" t="s">
        <v>21</v>
      </c>
      <c r="L442" s="3" t="n">
        <f aca="false">IF(K442="Yes",(J442-1)*0.98,-1)</f>
        <v>0.0392</v>
      </c>
      <c r="M442" s="4" t="s">
        <v>22</v>
      </c>
    </row>
    <row r="443" customFormat="false" ht="12.8" hidden="false" customHeight="false" outlineLevel="0" collapsed="false">
      <c r="A443" s="2" t="s">
        <v>755</v>
      </c>
      <c r="B443" s="2" t="s">
        <v>193</v>
      </c>
      <c r="C443" s="0" t="s">
        <v>647</v>
      </c>
      <c r="D443" s="0" t="s">
        <v>37</v>
      </c>
      <c r="E443" s="0" t="s">
        <v>87</v>
      </c>
      <c r="G443" s="0" t="s">
        <v>19</v>
      </c>
      <c r="H443" s="0" t="s">
        <v>756</v>
      </c>
      <c r="I443" s="0" t="n">
        <v>2</v>
      </c>
      <c r="J443" s="0" t="n">
        <v>1.79</v>
      </c>
      <c r="K443" s="0" t="s">
        <v>21</v>
      </c>
      <c r="L443" s="3" t="n">
        <f aca="false">IF(K443="Yes",(J443-1)*0.98,-1)</f>
        <v>0.7742</v>
      </c>
      <c r="M443" s="11" t="s">
        <v>62</v>
      </c>
    </row>
    <row r="444" customFormat="false" ht="12.8" hidden="false" customHeight="false" outlineLevel="0" collapsed="false">
      <c r="A444" s="9" t="s">
        <v>755</v>
      </c>
      <c r="B444" s="9" t="s">
        <v>193</v>
      </c>
      <c r="C444" s="6" t="s">
        <v>647</v>
      </c>
      <c r="D444" s="6" t="s">
        <v>37</v>
      </c>
      <c r="E444" s="6" t="s">
        <v>87</v>
      </c>
      <c r="F444" s="6"/>
      <c r="G444" s="6" t="s">
        <v>19</v>
      </c>
      <c r="H444" s="6" t="s">
        <v>756</v>
      </c>
      <c r="I444" s="0" t="n">
        <v>2</v>
      </c>
      <c r="J444" s="6" t="n">
        <v>3.51</v>
      </c>
      <c r="K444" s="3" t="str">
        <f aca="false">IF(I444=1,"Yes","No")</f>
        <v>No</v>
      </c>
      <c r="L444" s="7" t="n">
        <f aca="false">IF(K444="Yes",(J444-1)*0.98,-1)</f>
        <v>-1</v>
      </c>
      <c r="M444" s="10" t="s">
        <v>53</v>
      </c>
    </row>
    <row r="445" customFormat="false" ht="12.8" hidden="false" customHeight="false" outlineLevel="0" collapsed="false">
      <c r="A445" s="2" t="s">
        <v>755</v>
      </c>
      <c r="B445" s="2" t="s">
        <v>688</v>
      </c>
      <c r="C445" s="0" t="s">
        <v>91</v>
      </c>
      <c r="D445" s="0" t="s">
        <v>42</v>
      </c>
      <c r="E445" s="0" t="s">
        <v>30</v>
      </c>
      <c r="F445" s="0" t="s">
        <v>43</v>
      </c>
      <c r="G445" s="0" t="s">
        <v>19</v>
      </c>
      <c r="H445" s="0" t="s">
        <v>757</v>
      </c>
      <c r="I445" s="0" t="n">
        <v>2</v>
      </c>
      <c r="J445" s="0" t="n">
        <v>1.35</v>
      </c>
      <c r="K445" s="0" t="s">
        <v>21</v>
      </c>
      <c r="L445" s="3" t="n">
        <f aca="false">IF(K445="Yes",(J445-1)*0.98,-1)</f>
        <v>0.343</v>
      </c>
      <c r="M445" s="11" t="s">
        <v>62</v>
      </c>
    </row>
    <row r="446" customFormat="false" ht="12.8" hidden="false" customHeight="false" outlineLevel="0" collapsed="false">
      <c r="A446" s="2" t="s">
        <v>755</v>
      </c>
      <c r="B446" s="2" t="s">
        <v>688</v>
      </c>
      <c r="C446" s="6" t="s">
        <v>91</v>
      </c>
      <c r="D446" s="6" t="s">
        <v>42</v>
      </c>
      <c r="E446" s="6" t="s">
        <v>30</v>
      </c>
      <c r="F446" s="6" t="s">
        <v>43</v>
      </c>
      <c r="G446" s="6" t="s">
        <v>19</v>
      </c>
      <c r="H446" s="6" t="s">
        <v>758</v>
      </c>
      <c r="I446" s="6" t="n">
        <v>3</v>
      </c>
      <c r="J446" s="6" t="n">
        <v>13.06</v>
      </c>
      <c r="K446" s="3" t="str">
        <f aca="false">IF(I446=1, "No","Yes")</f>
        <v>Yes</v>
      </c>
      <c r="L446" s="7" t="n">
        <f aca="false">IF(I446=1,-J446,0.98)</f>
        <v>0.98</v>
      </c>
      <c r="M446" s="12" t="s">
        <v>128</v>
      </c>
    </row>
    <row r="447" customFormat="false" ht="12.8" hidden="false" customHeight="false" outlineLevel="0" collapsed="false">
      <c r="A447" s="9" t="s">
        <v>755</v>
      </c>
      <c r="B447" s="9" t="s">
        <v>688</v>
      </c>
      <c r="C447" s="6" t="s">
        <v>91</v>
      </c>
      <c r="D447" s="6" t="s">
        <v>42</v>
      </c>
      <c r="E447" s="6" t="s">
        <v>30</v>
      </c>
      <c r="F447" s="6" t="s">
        <v>43</v>
      </c>
      <c r="G447" s="6" t="s">
        <v>19</v>
      </c>
      <c r="H447" s="6" t="s">
        <v>758</v>
      </c>
      <c r="I447" s="6" t="n">
        <v>3</v>
      </c>
      <c r="J447" s="6" t="n">
        <v>2.06</v>
      </c>
      <c r="K447" s="3" t="s">
        <v>21</v>
      </c>
      <c r="L447" s="6" t="n">
        <f aca="false">IF(K447="Yes",(J447-1)*0.98,-1)</f>
        <v>1.0388</v>
      </c>
      <c r="M447" s="13" t="s">
        <v>184</v>
      </c>
    </row>
    <row r="448" customFormat="false" ht="12.8" hidden="false" customHeight="false" outlineLevel="0" collapsed="false">
      <c r="A448" s="2" t="s">
        <v>759</v>
      </c>
      <c r="B448" s="2" t="s">
        <v>186</v>
      </c>
      <c r="C448" s="0" t="s">
        <v>150</v>
      </c>
      <c r="D448" s="0" t="s">
        <v>16</v>
      </c>
      <c r="E448" s="0" t="s">
        <v>17</v>
      </c>
      <c r="F448" s="0" t="s">
        <v>18</v>
      </c>
      <c r="G448" s="0" t="s">
        <v>19</v>
      </c>
      <c r="H448" s="0" t="s">
        <v>760</v>
      </c>
      <c r="I448" s="0" t="n">
        <v>1</v>
      </c>
      <c r="J448" s="0" t="n">
        <v>1.1</v>
      </c>
      <c r="K448" s="0" t="s">
        <v>21</v>
      </c>
      <c r="L448" s="3" t="n">
        <f aca="false">IF(K448="Yes",(J448-1)*0.98,-1)</f>
        <v>0.0980000000000001</v>
      </c>
      <c r="M448" s="4" t="s">
        <v>22</v>
      </c>
    </row>
    <row r="449" customFormat="false" ht="12.8" hidden="false" customHeight="false" outlineLevel="0" collapsed="false">
      <c r="A449" s="2" t="s">
        <v>759</v>
      </c>
      <c r="B449" s="2" t="s">
        <v>186</v>
      </c>
      <c r="C449" s="0" t="s">
        <v>150</v>
      </c>
      <c r="D449" s="0" t="s">
        <v>16</v>
      </c>
      <c r="E449" s="0" t="s">
        <v>17</v>
      </c>
      <c r="F449" s="0" t="s">
        <v>18</v>
      </c>
      <c r="G449" s="0" t="s">
        <v>19</v>
      </c>
      <c r="H449" s="0" t="s">
        <v>761</v>
      </c>
      <c r="I449" s="0" t="n">
        <v>0</v>
      </c>
      <c r="J449" s="0" t="n">
        <v>10.62</v>
      </c>
      <c r="K449" s="0" t="s">
        <v>19</v>
      </c>
      <c r="L449" s="3" t="n">
        <f aca="false">IF(K449="Yes",(J449-1)*0.98,-1)</f>
        <v>-1</v>
      </c>
      <c r="M449" s="11" t="s">
        <v>62</v>
      </c>
    </row>
    <row r="450" customFormat="false" ht="12.8" hidden="false" customHeight="false" outlineLevel="0" collapsed="false">
      <c r="A450" s="9" t="s">
        <v>762</v>
      </c>
      <c r="B450" s="9" t="s">
        <v>101</v>
      </c>
      <c r="C450" s="6" t="s">
        <v>215</v>
      </c>
      <c r="D450" s="6" t="s">
        <v>16</v>
      </c>
      <c r="E450" s="6" t="s">
        <v>87</v>
      </c>
      <c r="F450" s="6" t="s">
        <v>18</v>
      </c>
      <c r="G450" s="6" t="s">
        <v>19</v>
      </c>
      <c r="H450" s="6" t="s">
        <v>763</v>
      </c>
      <c r="I450" s="0" t="n">
        <v>3</v>
      </c>
      <c r="J450" s="6" t="n">
        <v>9.94</v>
      </c>
      <c r="K450" s="3" t="str">
        <f aca="false">IF(I450=1,"Yes","No")</f>
        <v>No</v>
      </c>
      <c r="L450" s="7" t="n">
        <f aca="false">IF(K450="Yes",(J450-1)*0.98,-1)</f>
        <v>-1</v>
      </c>
      <c r="M450" s="10" t="s">
        <v>53</v>
      </c>
    </row>
    <row r="451" customFormat="false" ht="12.8" hidden="false" customHeight="false" outlineLevel="0" collapsed="false">
      <c r="A451" s="2" t="s">
        <v>764</v>
      </c>
      <c r="B451" s="2" t="s">
        <v>77</v>
      </c>
      <c r="C451" s="0" t="s">
        <v>218</v>
      </c>
      <c r="D451" s="0" t="s">
        <v>16</v>
      </c>
      <c r="E451" s="0" t="s">
        <v>17</v>
      </c>
      <c r="F451" s="0" t="s">
        <v>206</v>
      </c>
      <c r="G451" s="0" t="s">
        <v>19</v>
      </c>
      <c r="H451" s="0" t="s">
        <v>765</v>
      </c>
      <c r="I451" s="0" t="n">
        <v>1</v>
      </c>
      <c r="J451" s="0" t="n">
        <v>1.34</v>
      </c>
      <c r="K451" s="0" t="str">
        <f aca="false">IF(I451=1,"Yes","No")</f>
        <v>Yes</v>
      </c>
      <c r="L451" s="0" t="n">
        <f aca="false">IF(K451="Yes",(J451-1)*0.98,-1)</f>
        <v>0.3332</v>
      </c>
      <c r="M451" s="5" t="s">
        <v>33</v>
      </c>
    </row>
    <row r="452" customFormat="false" ht="12.8" hidden="false" customHeight="false" outlineLevel="0" collapsed="false">
      <c r="A452" s="2" t="s">
        <v>766</v>
      </c>
      <c r="B452" s="2" t="s">
        <v>135</v>
      </c>
      <c r="C452" s="0" t="s">
        <v>327</v>
      </c>
      <c r="D452" s="0" t="s">
        <v>16</v>
      </c>
      <c r="E452" s="0" t="s">
        <v>17</v>
      </c>
      <c r="F452" s="0" t="s">
        <v>18</v>
      </c>
      <c r="G452" s="0" t="s">
        <v>19</v>
      </c>
      <c r="H452" s="0" t="s">
        <v>767</v>
      </c>
      <c r="I452" s="0" t="n">
        <v>2</v>
      </c>
      <c r="J452" s="0" t="n">
        <v>1.23</v>
      </c>
      <c r="K452" s="0" t="s">
        <v>21</v>
      </c>
      <c r="L452" s="3" t="n">
        <f aca="false">IF(K452="Yes",(J452-1)*0.98,-1)</f>
        <v>0.2254</v>
      </c>
      <c r="M452" s="4" t="s">
        <v>22</v>
      </c>
    </row>
    <row r="453" customFormat="false" ht="12.8" hidden="false" customHeight="false" outlineLevel="0" collapsed="false">
      <c r="A453" s="2" t="s">
        <v>766</v>
      </c>
      <c r="B453" s="2" t="s">
        <v>456</v>
      </c>
      <c r="C453" s="0" t="s">
        <v>327</v>
      </c>
      <c r="D453" s="0" t="s">
        <v>29</v>
      </c>
      <c r="E453" s="0" t="s">
        <v>79</v>
      </c>
      <c r="F453" s="0" t="s">
        <v>43</v>
      </c>
      <c r="G453" s="0" t="s">
        <v>19</v>
      </c>
      <c r="H453" s="0" t="s">
        <v>768</v>
      </c>
      <c r="I453" s="0" t="n">
        <v>2</v>
      </c>
      <c r="J453" s="0" t="n">
        <v>1.9</v>
      </c>
      <c r="K453" s="0" t="s">
        <v>21</v>
      </c>
      <c r="L453" s="3" t="n">
        <f aca="false">IF(K453="Yes",(J453-1)*0.98,-1)</f>
        <v>0.882</v>
      </c>
      <c r="M453" s="4" t="s">
        <v>22</v>
      </c>
    </row>
    <row r="454" customFormat="false" ht="12.8" hidden="false" customHeight="false" outlineLevel="0" collapsed="false">
      <c r="A454" s="2" t="s">
        <v>769</v>
      </c>
      <c r="B454" s="2" t="s">
        <v>149</v>
      </c>
      <c r="C454" s="0" t="s">
        <v>576</v>
      </c>
      <c r="D454" s="0" t="s">
        <v>48</v>
      </c>
      <c r="E454" s="0" t="s">
        <v>147</v>
      </c>
      <c r="F454" s="0" t="s">
        <v>770</v>
      </c>
      <c r="G454" s="0" t="s">
        <v>21</v>
      </c>
      <c r="H454" s="0" t="s">
        <v>771</v>
      </c>
      <c r="I454" s="0" t="n">
        <v>1</v>
      </c>
      <c r="J454" s="0" t="n">
        <v>1.4</v>
      </c>
      <c r="K454" s="0" t="s">
        <v>21</v>
      </c>
      <c r="L454" s="3" t="n">
        <f aca="false">IF(K454="Yes",(J454-1)*0.98,-1)</f>
        <v>0.392</v>
      </c>
      <c r="M454" s="4" t="s">
        <v>22</v>
      </c>
    </row>
    <row r="455" customFormat="false" ht="12.8" hidden="false" customHeight="false" outlineLevel="0" collapsed="false">
      <c r="A455" s="2" t="s">
        <v>772</v>
      </c>
      <c r="B455" s="2" t="s">
        <v>237</v>
      </c>
      <c r="C455" s="0" t="s">
        <v>773</v>
      </c>
      <c r="D455" s="0" t="s">
        <v>42</v>
      </c>
      <c r="E455" s="0" t="s">
        <v>17</v>
      </c>
      <c r="F455" s="0" t="s">
        <v>43</v>
      </c>
      <c r="G455" s="0" t="s">
        <v>19</v>
      </c>
      <c r="H455" s="0" t="s">
        <v>774</v>
      </c>
      <c r="I455" s="0" t="n">
        <v>1</v>
      </c>
      <c r="J455" s="0" t="n">
        <v>1.46</v>
      </c>
      <c r="K455" s="0" t="str">
        <f aca="false">IF(I455=1,"Yes","No")</f>
        <v>Yes</v>
      </c>
      <c r="L455" s="0" t="n">
        <f aca="false">IF(K455="Yes",(J455-1)*0.98,-1)</f>
        <v>0.4508</v>
      </c>
      <c r="M455" s="5" t="s">
        <v>33</v>
      </c>
    </row>
    <row r="456" customFormat="false" ht="12.8" hidden="false" customHeight="false" outlineLevel="0" collapsed="false">
      <c r="A456" s="2" t="s">
        <v>772</v>
      </c>
      <c r="B456" s="2" t="s">
        <v>499</v>
      </c>
      <c r="C456" s="0" t="s">
        <v>529</v>
      </c>
      <c r="D456" s="0" t="s">
        <v>37</v>
      </c>
      <c r="E456" s="0" t="s">
        <v>147</v>
      </c>
      <c r="G456" s="0" t="s">
        <v>19</v>
      </c>
      <c r="H456" s="0" t="s">
        <v>775</v>
      </c>
      <c r="I456" s="0" t="n">
        <v>2</v>
      </c>
      <c r="J456" s="0" t="n">
        <v>7.31</v>
      </c>
      <c r="K456" s="0" t="str">
        <f aca="false">IF(I456=1,"Yes","No")</f>
        <v>No</v>
      </c>
      <c r="L456" s="0" t="n">
        <f aca="false">IF(K456="Yes",(J456-1)*0.98,-1)</f>
        <v>-1</v>
      </c>
      <c r="M456" s="5" t="s">
        <v>33</v>
      </c>
    </row>
    <row r="457" customFormat="false" ht="12.8" hidden="false" customHeight="false" outlineLevel="0" collapsed="false">
      <c r="A457" s="2" t="s">
        <v>772</v>
      </c>
      <c r="B457" s="2" t="s">
        <v>776</v>
      </c>
      <c r="C457" s="0" t="s">
        <v>125</v>
      </c>
      <c r="D457" s="0" t="s">
        <v>42</v>
      </c>
      <c r="E457" s="0" t="s">
        <v>30</v>
      </c>
      <c r="F457" s="0" t="s">
        <v>43</v>
      </c>
      <c r="G457" s="0" t="s">
        <v>19</v>
      </c>
      <c r="H457" s="0" t="s">
        <v>777</v>
      </c>
      <c r="I457" s="0" t="n">
        <v>1</v>
      </c>
      <c r="J457" s="0" t="n">
        <v>1.5</v>
      </c>
      <c r="K457" s="0" t="s">
        <v>21</v>
      </c>
      <c r="L457" s="3" t="n">
        <f aca="false">IF(K457="Yes",(J457-1)*0.98,-1)</f>
        <v>0.49</v>
      </c>
      <c r="M457" s="11" t="s">
        <v>62</v>
      </c>
    </row>
    <row r="458" customFormat="false" ht="12.8" hidden="false" customHeight="false" outlineLevel="0" collapsed="false">
      <c r="A458" s="2" t="s">
        <v>778</v>
      </c>
      <c r="B458" s="2" t="s">
        <v>162</v>
      </c>
      <c r="C458" s="0" t="s">
        <v>311</v>
      </c>
      <c r="D458" s="0" t="s">
        <v>16</v>
      </c>
      <c r="E458" s="0" t="s">
        <v>17</v>
      </c>
      <c r="F458" s="0" t="s">
        <v>18</v>
      </c>
      <c r="G458" s="0" t="s">
        <v>19</v>
      </c>
      <c r="H458" s="0" t="s">
        <v>779</v>
      </c>
      <c r="I458" s="0" t="n">
        <v>1</v>
      </c>
      <c r="J458" s="0" t="n">
        <v>1.05</v>
      </c>
      <c r="K458" s="0" t="s">
        <v>21</v>
      </c>
      <c r="L458" s="3" t="n">
        <f aca="false">IF(K458="Yes",(J458-1)*0.98,-1)</f>
        <v>0.049</v>
      </c>
      <c r="M458" s="4" t="s">
        <v>22</v>
      </c>
    </row>
    <row r="459" customFormat="false" ht="12.8" hidden="false" customHeight="false" outlineLevel="0" collapsed="false">
      <c r="A459" s="2" t="s">
        <v>778</v>
      </c>
      <c r="B459" s="2" t="s">
        <v>657</v>
      </c>
      <c r="C459" s="0" t="s">
        <v>311</v>
      </c>
      <c r="D459" s="0" t="s">
        <v>102</v>
      </c>
      <c r="E459" s="0" t="s">
        <v>87</v>
      </c>
      <c r="F459" s="0" t="s">
        <v>206</v>
      </c>
      <c r="G459" s="0" t="s">
        <v>19</v>
      </c>
      <c r="H459" s="0" t="s">
        <v>780</v>
      </c>
      <c r="I459" s="0" t="n">
        <v>1</v>
      </c>
      <c r="J459" s="0" t="n">
        <v>2.29</v>
      </c>
      <c r="K459" s="0" t="str">
        <f aca="false">IF(I459=1,"Yes","No")</f>
        <v>Yes</v>
      </c>
      <c r="L459" s="0" t="n">
        <f aca="false">IF(K459="Yes",(J459-1)*0.98,-1)</f>
        <v>1.2642</v>
      </c>
      <c r="M459" s="5" t="s">
        <v>33</v>
      </c>
    </row>
    <row r="460" customFormat="false" ht="12.8" hidden="false" customHeight="false" outlineLevel="0" collapsed="false">
      <c r="A460" s="2" t="s">
        <v>778</v>
      </c>
      <c r="B460" s="2" t="s">
        <v>280</v>
      </c>
      <c r="C460" s="0" t="s">
        <v>311</v>
      </c>
      <c r="D460" s="0" t="s">
        <v>42</v>
      </c>
      <c r="E460" s="0" t="s">
        <v>79</v>
      </c>
      <c r="F460" s="0" t="s">
        <v>80</v>
      </c>
      <c r="G460" s="0" t="s">
        <v>19</v>
      </c>
      <c r="H460" s="0" t="s">
        <v>781</v>
      </c>
      <c r="I460" s="0" t="n">
        <v>1</v>
      </c>
      <c r="J460" s="0" t="n">
        <v>1.41</v>
      </c>
      <c r="K460" s="0" t="s">
        <v>21</v>
      </c>
      <c r="L460" s="3" t="n">
        <f aca="false">IF(K460="Yes",(J460-1)*0.98,-1)</f>
        <v>0.4018</v>
      </c>
      <c r="M460" s="4" t="s">
        <v>22</v>
      </c>
    </row>
    <row r="461" customFormat="false" ht="12.8" hidden="false" customHeight="false" outlineLevel="0" collapsed="false">
      <c r="A461" s="2" t="s">
        <v>778</v>
      </c>
      <c r="B461" s="2" t="s">
        <v>527</v>
      </c>
      <c r="C461" s="0" t="s">
        <v>673</v>
      </c>
      <c r="D461" s="0" t="s">
        <v>42</v>
      </c>
      <c r="E461" s="0" t="s">
        <v>30</v>
      </c>
      <c r="F461" s="0" t="s">
        <v>43</v>
      </c>
      <c r="G461" s="0" t="s">
        <v>19</v>
      </c>
      <c r="H461" s="0" t="s">
        <v>782</v>
      </c>
      <c r="I461" s="0" t="n">
        <v>3</v>
      </c>
      <c r="J461" s="0" t="n">
        <v>1.3</v>
      </c>
      <c r="K461" s="0" t="s">
        <v>19</v>
      </c>
      <c r="L461" s="3" t="n">
        <f aca="false">IF(K461="Yes",(J461-1)*0.98,-1)</f>
        <v>-1</v>
      </c>
      <c r="M461" s="11" t="s">
        <v>62</v>
      </c>
    </row>
    <row r="462" customFormat="false" ht="12.8" hidden="false" customHeight="false" outlineLevel="0" collapsed="false">
      <c r="A462" s="2" t="s">
        <v>783</v>
      </c>
      <c r="B462" s="2" t="s">
        <v>205</v>
      </c>
      <c r="C462" s="0" t="s">
        <v>294</v>
      </c>
      <c r="D462" s="0" t="s">
        <v>29</v>
      </c>
      <c r="E462" s="0" t="s">
        <v>79</v>
      </c>
      <c r="F462" s="0" t="s">
        <v>206</v>
      </c>
      <c r="G462" s="0" t="s">
        <v>19</v>
      </c>
      <c r="H462" s="0" t="s">
        <v>567</v>
      </c>
      <c r="I462" s="0" t="n">
        <v>3</v>
      </c>
      <c r="J462" s="0" t="n">
        <v>1.7</v>
      </c>
      <c r="K462" s="0" t="str">
        <f aca="false">IF(I462=1,"Yes","No")</f>
        <v>No</v>
      </c>
      <c r="L462" s="0" t="n">
        <f aca="false">IF(K462="Yes",(J462-1)*0.98,-1)</f>
        <v>-1</v>
      </c>
      <c r="M462" s="5" t="s">
        <v>33</v>
      </c>
    </row>
    <row r="463" customFormat="false" ht="12.8" hidden="false" customHeight="false" outlineLevel="0" collapsed="false">
      <c r="A463" s="2" t="s">
        <v>783</v>
      </c>
      <c r="B463" s="2" t="s">
        <v>205</v>
      </c>
      <c r="C463" s="0" t="s">
        <v>294</v>
      </c>
      <c r="D463" s="0" t="s">
        <v>29</v>
      </c>
      <c r="E463" s="0" t="s">
        <v>79</v>
      </c>
      <c r="F463" s="0" t="s">
        <v>206</v>
      </c>
      <c r="G463" s="0" t="s">
        <v>19</v>
      </c>
      <c r="H463" s="0" t="s">
        <v>567</v>
      </c>
      <c r="I463" s="0" t="n">
        <v>3</v>
      </c>
      <c r="J463" s="0" t="n">
        <v>1.2</v>
      </c>
      <c r="K463" s="0" t="s">
        <v>21</v>
      </c>
      <c r="L463" s="3" t="n">
        <f aca="false">IF(K463="Yes",(J463-1)*0.98,-1)</f>
        <v>0.196</v>
      </c>
      <c r="M463" s="4" t="s">
        <v>22</v>
      </c>
    </row>
    <row r="464" customFormat="false" ht="12.8" hidden="false" customHeight="false" outlineLevel="0" collapsed="false">
      <c r="A464" s="2" t="s">
        <v>784</v>
      </c>
      <c r="B464" s="2" t="s">
        <v>162</v>
      </c>
      <c r="C464" s="0" t="s">
        <v>278</v>
      </c>
      <c r="D464" s="0" t="s">
        <v>37</v>
      </c>
      <c r="E464" s="0" t="s">
        <v>17</v>
      </c>
      <c r="G464" s="0" t="s">
        <v>19</v>
      </c>
      <c r="H464" s="0" t="s">
        <v>785</v>
      </c>
      <c r="I464" s="0" t="n">
        <v>3</v>
      </c>
      <c r="J464" s="0" t="n">
        <v>1.33</v>
      </c>
      <c r="K464" s="0" t="s">
        <v>19</v>
      </c>
      <c r="L464" s="3" t="n">
        <f aca="false">IF(K464="Yes",(J464-1)*0.98,-1)</f>
        <v>-1</v>
      </c>
      <c r="M464" s="11" t="s">
        <v>62</v>
      </c>
    </row>
    <row r="465" customFormat="false" ht="12.8" hidden="false" customHeight="false" outlineLevel="0" collapsed="false">
      <c r="A465" s="9" t="s">
        <v>784</v>
      </c>
      <c r="B465" s="9" t="s">
        <v>162</v>
      </c>
      <c r="C465" s="6" t="s">
        <v>278</v>
      </c>
      <c r="D465" s="6" t="s">
        <v>37</v>
      </c>
      <c r="E465" s="6" t="s">
        <v>17</v>
      </c>
      <c r="F465" s="6"/>
      <c r="G465" s="6" t="s">
        <v>19</v>
      </c>
      <c r="H465" s="6" t="s">
        <v>785</v>
      </c>
      <c r="I465" s="0" t="n">
        <v>3</v>
      </c>
      <c r="J465" s="6" t="n">
        <v>8.6</v>
      </c>
      <c r="K465" s="3" t="str">
        <f aca="false">IF(I465=1,"Yes","No")</f>
        <v>No</v>
      </c>
      <c r="L465" s="7" t="n">
        <f aca="false">IF(K465="Yes",(J465-1)*0.98,-1)</f>
        <v>-1</v>
      </c>
      <c r="M465" s="10" t="s">
        <v>53</v>
      </c>
    </row>
    <row r="466" customFormat="false" ht="12.8" hidden="false" customHeight="false" outlineLevel="0" collapsed="false">
      <c r="A466" s="2" t="s">
        <v>784</v>
      </c>
      <c r="B466" s="2" t="s">
        <v>205</v>
      </c>
      <c r="C466" s="0" t="s">
        <v>278</v>
      </c>
      <c r="D466" s="0" t="s">
        <v>37</v>
      </c>
      <c r="E466" s="0" t="s">
        <v>87</v>
      </c>
      <c r="F466" s="0" t="s">
        <v>298</v>
      </c>
      <c r="G466" s="0" t="s">
        <v>19</v>
      </c>
      <c r="H466" s="0" t="s">
        <v>786</v>
      </c>
      <c r="I466" s="0" t="n">
        <v>1</v>
      </c>
      <c r="J466" s="0" t="n">
        <v>5.27</v>
      </c>
      <c r="K466" s="0" t="s">
        <v>21</v>
      </c>
      <c r="L466" s="3" t="n">
        <f aca="false">IF(K466="Yes",(J466-1)*0.98,-1)</f>
        <v>4.1846</v>
      </c>
      <c r="M466" s="11" t="s">
        <v>62</v>
      </c>
    </row>
    <row r="467" customFormat="false" ht="12.8" hidden="false" customHeight="false" outlineLevel="0" collapsed="false">
      <c r="A467" s="9" t="s">
        <v>784</v>
      </c>
      <c r="B467" s="9" t="s">
        <v>205</v>
      </c>
      <c r="C467" s="6" t="s">
        <v>278</v>
      </c>
      <c r="D467" s="6" t="s">
        <v>37</v>
      </c>
      <c r="E467" s="6" t="s">
        <v>87</v>
      </c>
      <c r="F467" s="6" t="s">
        <v>298</v>
      </c>
      <c r="G467" s="6" t="s">
        <v>19</v>
      </c>
      <c r="H467" s="6" t="s">
        <v>786</v>
      </c>
      <c r="I467" s="0" t="n">
        <v>1</v>
      </c>
      <c r="J467" s="6" t="n">
        <v>29.1</v>
      </c>
      <c r="K467" s="3" t="str">
        <f aca="false">IF(I467=1,"Yes","No")</f>
        <v>Yes</v>
      </c>
      <c r="L467" s="7" t="n">
        <f aca="false">IF(K467="Yes",(J467-1)*0.98,-1)</f>
        <v>27.538</v>
      </c>
      <c r="M467" s="10" t="s">
        <v>53</v>
      </c>
    </row>
    <row r="468" customFormat="false" ht="12.8" hidden="false" customHeight="false" outlineLevel="0" collapsed="false">
      <c r="A468" s="2" t="s">
        <v>787</v>
      </c>
      <c r="B468" s="2" t="s">
        <v>480</v>
      </c>
      <c r="C468" s="6" t="s">
        <v>271</v>
      </c>
      <c r="D468" s="6" t="s">
        <v>16</v>
      </c>
      <c r="E468" s="6" t="s">
        <v>147</v>
      </c>
      <c r="F468" s="6" t="s">
        <v>43</v>
      </c>
      <c r="G468" s="6" t="s">
        <v>19</v>
      </c>
      <c r="H468" s="6" t="s">
        <v>788</v>
      </c>
      <c r="I468" s="6" t="n">
        <v>3</v>
      </c>
      <c r="J468" s="6" t="n">
        <v>16</v>
      </c>
      <c r="K468" s="3" t="str">
        <f aca="false">IF(I468=1, "No","Yes")</f>
        <v>Yes</v>
      </c>
      <c r="L468" s="7" t="n">
        <f aca="false">IF(I468=1,-J468,0.98)</f>
        <v>0.98</v>
      </c>
      <c r="M468" s="8" t="s">
        <v>51</v>
      </c>
    </row>
    <row r="469" customFormat="false" ht="12.8" hidden="false" customHeight="false" outlineLevel="0" collapsed="false">
      <c r="A469" s="9" t="s">
        <v>787</v>
      </c>
      <c r="B469" s="9" t="s">
        <v>480</v>
      </c>
      <c r="C469" s="6" t="s">
        <v>271</v>
      </c>
      <c r="D469" s="6" t="s">
        <v>16</v>
      </c>
      <c r="E469" s="6" t="s">
        <v>147</v>
      </c>
      <c r="F469" s="6" t="s">
        <v>43</v>
      </c>
      <c r="G469" s="6" t="s">
        <v>19</v>
      </c>
      <c r="H469" s="6" t="s">
        <v>788</v>
      </c>
      <c r="I469" s="6" t="n">
        <v>3</v>
      </c>
      <c r="J469" s="6" t="n">
        <v>3.95</v>
      </c>
      <c r="K469" s="3" t="s">
        <v>21</v>
      </c>
      <c r="L469" s="6" t="n">
        <f aca="false">IF(K469="Yes",(J469-1)*0.98,-1)</f>
        <v>2.891</v>
      </c>
      <c r="M469" s="13" t="s">
        <v>184</v>
      </c>
    </row>
    <row r="470" customFormat="false" ht="12.8" hidden="false" customHeight="false" outlineLevel="0" collapsed="false">
      <c r="A470" s="9" t="s">
        <v>787</v>
      </c>
      <c r="B470" s="9" t="s">
        <v>480</v>
      </c>
      <c r="C470" s="6" t="s">
        <v>271</v>
      </c>
      <c r="D470" s="6" t="s">
        <v>16</v>
      </c>
      <c r="E470" s="6" t="s">
        <v>147</v>
      </c>
      <c r="F470" s="6" t="s">
        <v>43</v>
      </c>
      <c r="G470" s="6" t="s">
        <v>19</v>
      </c>
      <c r="H470" s="6" t="s">
        <v>789</v>
      </c>
      <c r="I470" s="0" t="n">
        <v>0</v>
      </c>
      <c r="J470" s="6" t="n">
        <v>4.91</v>
      </c>
      <c r="K470" s="3" t="str">
        <f aca="false">IF(I470=1,"Yes","No")</f>
        <v>No</v>
      </c>
      <c r="L470" s="7" t="n">
        <f aca="false">IF(K470="Yes",(J470-1)*0.98,-1)</f>
        <v>-1</v>
      </c>
      <c r="M470" s="10" t="s">
        <v>53</v>
      </c>
    </row>
    <row r="471" customFormat="false" ht="12.8" hidden="false" customHeight="false" outlineLevel="0" collapsed="false">
      <c r="A471" s="2" t="s">
        <v>790</v>
      </c>
      <c r="B471" s="2" t="s">
        <v>23</v>
      </c>
      <c r="C471" s="0" t="s">
        <v>110</v>
      </c>
      <c r="D471" s="0" t="s">
        <v>42</v>
      </c>
      <c r="E471" s="0" t="s">
        <v>17</v>
      </c>
      <c r="F471" s="0" t="s">
        <v>43</v>
      </c>
      <c r="G471" s="0" t="s">
        <v>19</v>
      </c>
      <c r="H471" s="0" t="s">
        <v>791</v>
      </c>
      <c r="I471" s="0" t="n">
        <v>2</v>
      </c>
      <c r="J471" s="0" t="n">
        <v>5.8</v>
      </c>
      <c r="K471" s="0" t="str">
        <f aca="false">IF(I471=1,"Yes","No")</f>
        <v>No</v>
      </c>
      <c r="L471" s="0" t="n">
        <f aca="false">IF(K471="Yes",(J471-1)*0.98,-1)</f>
        <v>-1</v>
      </c>
      <c r="M471" s="5" t="s">
        <v>33</v>
      </c>
    </row>
    <row r="472" customFormat="false" ht="12.8" hidden="false" customHeight="false" outlineLevel="0" collapsed="false">
      <c r="A472" s="2" t="s">
        <v>790</v>
      </c>
      <c r="B472" s="2" t="s">
        <v>58</v>
      </c>
      <c r="C472" s="0" t="s">
        <v>211</v>
      </c>
      <c r="D472" s="0" t="s">
        <v>37</v>
      </c>
      <c r="E472" s="0" t="s">
        <v>17</v>
      </c>
      <c r="F472" s="0" t="s">
        <v>43</v>
      </c>
      <c r="G472" s="0" t="s">
        <v>19</v>
      </c>
      <c r="H472" s="0" t="s">
        <v>792</v>
      </c>
      <c r="I472" s="0" t="n">
        <v>1</v>
      </c>
      <c r="J472" s="0" t="n">
        <v>1.17</v>
      </c>
      <c r="K472" s="0" t="s">
        <v>21</v>
      </c>
      <c r="L472" s="3" t="n">
        <f aca="false">IF(K472="Yes",(J472-1)*0.98,-1)</f>
        <v>0.1666</v>
      </c>
      <c r="M472" s="11" t="s">
        <v>62</v>
      </c>
    </row>
    <row r="473" customFormat="false" ht="12.8" hidden="false" customHeight="false" outlineLevel="0" collapsed="false">
      <c r="A473" s="2" t="s">
        <v>793</v>
      </c>
      <c r="B473" s="2" t="s">
        <v>23</v>
      </c>
      <c r="C473" s="0" t="s">
        <v>457</v>
      </c>
      <c r="D473" s="0" t="s">
        <v>16</v>
      </c>
      <c r="E473" s="0" t="s">
        <v>17</v>
      </c>
      <c r="F473" s="0" t="s">
        <v>18</v>
      </c>
      <c r="G473" s="0" t="s">
        <v>19</v>
      </c>
      <c r="H473" s="0" t="s">
        <v>330</v>
      </c>
      <c r="I473" s="0" t="n">
        <v>2</v>
      </c>
      <c r="J473" s="0" t="n">
        <v>1.93</v>
      </c>
      <c r="K473" s="0" t="s">
        <v>21</v>
      </c>
      <c r="L473" s="3" t="n">
        <f aca="false">IF(K473="Yes",(J473-1)*0.98,-1)</f>
        <v>0.9114</v>
      </c>
      <c r="M473" s="4" t="s">
        <v>22</v>
      </c>
    </row>
    <row r="474" customFormat="false" ht="12.8" hidden="false" customHeight="false" outlineLevel="0" collapsed="false">
      <c r="A474" s="2" t="s">
        <v>793</v>
      </c>
      <c r="B474" s="2" t="s">
        <v>130</v>
      </c>
      <c r="C474" s="0" t="s">
        <v>230</v>
      </c>
      <c r="D474" s="0" t="s">
        <v>16</v>
      </c>
      <c r="E474" s="0" t="s">
        <v>17</v>
      </c>
      <c r="F474" s="0" t="s">
        <v>18</v>
      </c>
      <c r="G474" s="0" t="s">
        <v>19</v>
      </c>
      <c r="H474" s="0" t="s">
        <v>794</v>
      </c>
      <c r="I474" s="0" t="n">
        <v>2</v>
      </c>
      <c r="J474" s="0" t="n">
        <v>1.22</v>
      </c>
      <c r="K474" s="0" t="s">
        <v>21</v>
      </c>
      <c r="L474" s="3" t="n">
        <f aca="false">IF(K474="Yes",(J474-1)*0.98,-1)</f>
        <v>0.2156</v>
      </c>
      <c r="M474" s="4" t="s">
        <v>22</v>
      </c>
    </row>
    <row r="475" customFormat="false" ht="12.8" hidden="false" customHeight="false" outlineLevel="0" collapsed="false">
      <c r="A475" s="2" t="s">
        <v>793</v>
      </c>
      <c r="B475" s="2" t="s">
        <v>130</v>
      </c>
      <c r="C475" s="0" t="s">
        <v>230</v>
      </c>
      <c r="D475" s="0" t="s">
        <v>16</v>
      </c>
      <c r="E475" s="0" t="s">
        <v>17</v>
      </c>
      <c r="F475" s="0" t="s">
        <v>18</v>
      </c>
      <c r="G475" s="0" t="s">
        <v>19</v>
      </c>
      <c r="H475" s="0" t="s">
        <v>795</v>
      </c>
      <c r="I475" s="0" t="n">
        <v>1</v>
      </c>
      <c r="J475" s="0" t="n">
        <v>1.67</v>
      </c>
      <c r="K475" s="0" t="s">
        <v>21</v>
      </c>
      <c r="L475" s="3" t="n">
        <f aca="false">IF(K475="Yes",(J475-1)*0.98,-1)</f>
        <v>0.6566</v>
      </c>
      <c r="M475" s="11" t="s">
        <v>62</v>
      </c>
    </row>
    <row r="476" customFormat="false" ht="12.8" hidden="false" customHeight="false" outlineLevel="0" collapsed="false">
      <c r="A476" s="2" t="s">
        <v>796</v>
      </c>
      <c r="B476" s="2" t="s">
        <v>364</v>
      </c>
      <c r="C476" s="0" t="s">
        <v>297</v>
      </c>
      <c r="D476" s="0" t="s">
        <v>48</v>
      </c>
      <c r="E476" s="0" t="s">
        <v>87</v>
      </c>
      <c r="F476" s="0" t="s">
        <v>18</v>
      </c>
      <c r="G476" s="0" t="s">
        <v>19</v>
      </c>
      <c r="H476" s="0" t="s">
        <v>797</v>
      </c>
      <c r="I476" s="0" t="n">
        <v>2</v>
      </c>
      <c r="J476" s="0" t="n">
        <v>4.02</v>
      </c>
      <c r="K476" s="0" t="str">
        <f aca="false">IF(I476=1,"Yes","No")</f>
        <v>No</v>
      </c>
      <c r="L476" s="0" t="n">
        <f aca="false">IF(K476="Yes",(J476-1)*0.98,-1)</f>
        <v>-1</v>
      </c>
      <c r="M476" s="5" t="s">
        <v>33</v>
      </c>
    </row>
    <row r="477" customFormat="false" ht="12.8" hidden="false" customHeight="false" outlineLevel="0" collapsed="false">
      <c r="A477" s="2" t="s">
        <v>796</v>
      </c>
      <c r="B477" s="2" t="s">
        <v>364</v>
      </c>
      <c r="C477" s="0" t="s">
        <v>297</v>
      </c>
      <c r="D477" s="0" t="s">
        <v>48</v>
      </c>
      <c r="E477" s="0" t="s">
        <v>87</v>
      </c>
      <c r="F477" s="0" t="s">
        <v>18</v>
      </c>
      <c r="G477" s="0" t="s">
        <v>19</v>
      </c>
      <c r="H477" s="0" t="s">
        <v>797</v>
      </c>
      <c r="I477" s="0" t="n">
        <v>2</v>
      </c>
      <c r="J477" s="0" t="n">
        <v>1.11</v>
      </c>
      <c r="K477" s="0" t="s">
        <v>21</v>
      </c>
      <c r="L477" s="3" t="n">
        <f aca="false">IF(K477="Yes",(J477-1)*0.98,-1)</f>
        <v>0.1078</v>
      </c>
      <c r="M477" s="4" t="s">
        <v>22</v>
      </c>
    </row>
    <row r="478" customFormat="false" ht="12.8" hidden="false" customHeight="false" outlineLevel="0" collapsed="false">
      <c r="A478" s="2" t="s">
        <v>796</v>
      </c>
      <c r="B478" s="2" t="s">
        <v>364</v>
      </c>
      <c r="C478" s="0" t="s">
        <v>297</v>
      </c>
      <c r="D478" s="0" t="s">
        <v>48</v>
      </c>
      <c r="E478" s="0" t="s">
        <v>87</v>
      </c>
      <c r="F478" s="0" t="s">
        <v>18</v>
      </c>
      <c r="G478" s="0" t="s">
        <v>19</v>
      </c>
      <c r="H478" s="0" t="s">
        <v>798</v>
      </c>
      <c r="I478" s="0" t="n">
        <v>3</v>
      </c>
      <c r="J478" s="0" t="n">
        <v>10</v>
      </c>
      <c r="K478" s="0" t="s">
        <v>19</v>
      </c>
      <c r="L478" s="3" t="n">
        <f aca="false">IF(K478="Yes",(J478-1)*0.98,-1)</f>
        <v>-1</v>
      </c>
      <c r="M478" s="11" t="s">
        <v>62</v>
      </c>
    </row>
    <row r="479" customFormat="false" ht="12.8" hidden="false" customHeight="false" outlineLevel="0" collapsed="false">
      <c r="A479" s="2" t="s">
        <v>796</v>
      </c>
      <c r="B479" s="2" t="s">
        <v>331</v>
      </c>
      <c r="C479" s="0" t="s">
        <v>297</v>
      </c>
      <c r="D479" s="0" t="s">
        <v>16</v>
      </c>
      <c r="E479" s="0" t="s">
        <v>17</v>
      </c>
      <c r="F479" s="0" t="s">
        <v>18</v>
      </c>
      <c r="G479" s="0" t="s">
        <v>19</v>
      </c>
      <c r="H479" s="0" t="s">
        <v>799</v>
      </c>
      <c r="I479" s="0" t="n">
        <v>3</v>
      </c>
      <c r="J479" s="0" t="n">
        <v>1.6</v>
      </c>
      <c r="K479" s="0" t="s">
        <v>21</v>
      </c>
      <c r="L479" s="3" t="n">
        <f aca="false">IF(K479="Yes",(J479-1)*0.98,-1)</f>
        <v>0.588</v>
      </c>
      <c r="M479" s="4" t="s">
        <v>22</v>
      </c>
    </row>
    <row r="480" customFormat="false" ht="12.8" hidden="false" customHeight="false" outlineLevel="0" collapsed="false">
      <c r="A480" s="2" t="s">
        <v>796</v>
      </c>
      <c r="B480" s="2" t="s">
        <v>800</v>
      </c>
      <c r="C480" s="0" t="s">
        <v>673</v>
      </c>
      <c r="D480" s="0" t="s">
        <v>29</v>
      </c>
      <c r="E480" s="0" t="s">
        <v>30</v>
      </c>
      <c r="F480" s="0" t="s">
        <v>43</v>
      </c>
      <c r="G480" s="0" t="s">
        <v>19</v>
      </c>
      <c r="H480" s="0" t="s">
        <v>801</v>
      </c>
      <c r="I480" s="0" t="n">
        <v>3</v>
      </c>
      <c r="J480" s="0" t="n">
        <v>1.19</v>
      </c>
      <c r="K480" s="0" t="s">
        <v>21</v>
      </c>
      <c r="L480" s="3" t="n">
        <f aca="false">IF(K480="Yes",(J480-1)*0.98,-1)</f>
        <v>0.1862</v>
      </c>
      <c r="M480" s="4" t="s">
        <v>22</v>
      </c>
    </row>
    <row r="481" customFormat="false" ht="12.8" hidden="false" customHeight="false" outlineLevel="0" collapsed="false">
      <c r="A481" s="2" t="s">
        <v>802</v>
      </c>
      <c r="B481" s="2" t="s">
        <v>71</v>
      </c>
      <c r="C481" s="0" t="s">
        <v>332</v>
      </c>
      <c r="D481" s="0" t="s">
        <v>48</v>
      </c>
      <c r="E481" s="0" t="s">
        <v>87</v>
      </c>
      <c r="F481" s="0" t="s">
        <v>298</v>
      </c>
      <c r="G481" s="0" t="s">
        <v>19</v>
      </c>
      <c r="H481" s="0" t="s">
        <v>803</v>
      </c>
      <c r="I481" s="0" t="n">
        <v>1</v>
      </c>
      <c r="J481" s="0" t="n">
        <v>5.6</v>
      </c>
      <c r="K481" s="0" t="str">
        <f aca="false">IF(I481=1,"Yes","No")</f>
        <v>Yes</v>
      </c>
      <c r="L481" s="0" t="n">
        <f aca="false">IF(K481="Yes",(J481-1)*0.98,-1)</f>
        <v>4.508</v>
      </c>
      <c r="M481" s="5" t="s">
        <v>33</v>
      </c>
    </row>
    <row r="482" customFormat="false" ht="12.8" hidden="false" customHeight="false" outlineLevel="0" collapsed="false">
      <c r="A482" s="2" t="s">
        <v>804</v>
      </c>
      <c r="B482" s="2" t="s">
        <v>186</v>
      </c>
      <c r="C482" s="0" t="s">
        <v>131</v>
      </c>
      <c r="D482" s="0" t="s">
        <v>48</v>
      </c>
      <c r="E482" s="0" t="s">
        <v>87</v>
      </c>
      <c r="F482" s="0" t="s">
        <v>103</v>
      </c>
      <c r="G482" s="0" t="s">
        <v>19</v>
      </c>
      <c r="H482" s="0" t="s">
        <v>805</v>
      </c>
      <c r="I482" s="0" t="n">
        <v>1</v>
      </c>
      <c r="J482" s="0" t="n">
        <v>2.42</v>
      </c>
      <c r="K482" s="0" t="str">
        <f aca="false">IF(I482=1,"Yes","No")</f>
        <v>Yes</v>
      </c>
      <c r="L482" s="0" t="n">
        <f aca="false">IF(K482="Yes",(J482-1)*0.98,-1)</f>
        <v>1.3916</v>
      </c>
      <c r="M482" s="5" t="s">
        <v>33</v>
      </c>
    </row>
    <row r="483" customFormat="false" ht="12.8" hidden="false" customHeight="false" outlineLevel="0" collapsed="false">
      <c r="A483" s="2" t="s">
        <v>804</v>
      </c>
      <c r="B483" s="2" t="s">
        <v>14</v>
      </c>
      <c r="C483" s="0" t="s">
        <v>673</v>
      </c>
      <c r="D483" s="0" t="s">
        <v>16</v>
      </c>
      <c r="E483" s="0" t="s">
        <v>30</v>
      </c>
      <c r="F483" s="0" t="s">
        <v>43</v>
      </c>
      <c r="G483" s="0" t="s">
        <v>19</v>
      </c>
      <c r="H483" s="0" t="s">
        <v>757</v>
      </c>
      <c r="I483" s="0" t="n">
        <v>1</v>
      </c>
      <c r="J483" s="0" t="n">
        <v>1.17</v>
      </c>
      <c r="K483" s="0" t="s">
        <v>21</v>
      </c>
      <c r="L483" s="3" t="n">
        <f aca="false">IF(K483="Yes",(J483-1)*0.98,-1)</f>
        <v>0.1666</v>
      </c>
      <c r="M483" s="4" t="s">
        <v>22</v>
      </c>
    </row>
    <row r="484" customFormat="false" ht="12.8" hidden="false" customHeight="false" outlineLevel="0" collapsed="false">
      <c r="A484" s="2" t="s">
        <v>804</v>
      </c>
      <c r="B484" s="2" t="s">
        <v>197</v>
      </c>
      <c r="C484" s="0" t="s">
        <v>714</v>
      </c>
      <c r="D484" s="0" t="s">
        <v>37</v>
      </c>
      <c r="E484" s="0" t="s">
        <v>147</v>
      </c>
      <c r="G484" s="0" t="s">
        <v>19</v>
      </c>
      <c r="H484" s="0" t="s">
        <v>806</v>
      </c>
      <c r="I484" s="0" t="n">
        <v>2</v>
      </c>
      <c r="J484" s="0" t="n">
        <v>1.93</v>
      </c>
      <c r="K484" s="0" t="str">
        <f aca="false">IF(I484=1,"Yes","No")</f>
        <v>No</v>
      </c>
      <c r="L484" s="0" t="n">
        <f aca="false">IF(K484="Yes",(J484-1)*0.98,-1)</f>
        <v>-1</v>
      </c>
      <c r="M484" s="5" t="s">
        <v>33</v>
      </c>
    </row>
    <row r="485" customFormat="false" ht="12.8" hidden="false" customHeight="false" outlineLevel="0" collapsed="false">
      <c r="A485" s="2" t="s">
        <v>807</v>
      </c>
      <c r="B485" s="2" t="s">
        <v>170</v>
      </c>
      <c r="C485" s="0" t="s">
        <v>215</v>
      </c>
      <c r="D485" s="0" t="s">
        <v>16</v>
      </c>
      <c r="E485" s="0" t="s">
        <v>17</v>
      </c>
      <c r="F485" s="0" t="s">
        <v>18</v>
      </c>
      <c r="G485" s="0" t="s">
        <v>19</v>
      </c>
      <c r="H485" s="0" t="s">
        <v>808</v>
      </c>
      <c r="I485" s="0" t="n">
        <v>0</v>
      </c>
      <c r="J485" s="0" t="n">
        <v>1.29</v>
      </c>
      <c r="K485" s="0" t="s">
        <v>19</v>
      </c>
      <c r="L485" s="3" t="n">
        <f aca="false">IF(K485="Yes",(J485-1)*0.98,-1)</f>
        <v>-1</v>
      </c>
      <c r="M485" s="4" t="s">
        <v>22</v>
      </c>
    </row>
    <row r="486" customFormat="false" ht="12.8" hidden="false" customHeight="false" outlineLevel="0" collapsed="false">
      <c r="A486" s="2" t="s">
        <v>809</v>
      </c>
      <c r="B486" s="2" t="s">
        <v>810</v>
      </c>
      <c r="C486" s="0" t="s">
        <v>311</v>
      </c>
      <c r="D486" s="0" t="s">
        <v>42</v>
      </c>
      <c r="E486" s="0" t="s">
        <v>87</v>
      </c>
      <c r="F486" s="0" t="s">
        <v>316</v>
      </c>
      <c r="G486" s="0" t="s">
        <v>21</v>
      </c>
      <c r="H486" s="0" t="s">
        <v>811</v>
      </c>
      <c r="I486" s="0" t="n">
        <v>3</v>
      </c>
      <c r="J486" s="0" t="n">
        <v>1.67</v>
      </c>
      <c r="K486" s="0" t="s">
        <v>19</v>
      </c>
      <c r="L486" s="3" t="n">
        <f aca="false">IF(K486="Yes",(J486-1)*0.98,-1)</f>
        <v>-1</v>
      </c>
      <c r="M486" s="4" t="s">
        <v>22</v>
      </c>
    </row>
    <row r="487" customFormat="false" ht="12.8" hidden="false" customHeight="false" outlineLevel="0" collapsed="false">
      <c r="A487" s="2" t="s">
        <v>809</v>
      </c>
      <c r="B487" s="2" t="s">
        <v>480</v>
      </c>
      <c r="C487" s="0" t="s">
        <v>86</v>
      </c>
      <c r="D487" s="0" t="s">
        <v>16</v>
      </c>
      <c r="E487" s="0" t="s">
        <v>17</v>
      </c>
      <c r="F487" s="0" t="s">
        <v>18</v>
      </c>
      <c r="G487" s="0" t="s">
        <v>19</v>
      </c>
      <c r="H487" s="0" t="s">
        <v>812</v>
      </c>
      <c r="I487" s="0" t="n">
        <v>3</v>
      </c>
      <c r="J487" s="0" t="n">
        <v>1.94</v>
      </c>
      <c r="K487" s="0" t="s">
        <v>19</v>
      </c>
      <c r="L487" s="3" t="n">
        <f aca="false">IF(K487="Yes",(J487-1)*0.98,-1)</f>
        <v>-1</v>
      </c>
      <c r="M487" s="4" t="s">
        <v>22</v>
      </c>
    </row>
    <row r="488" customFormat="false" ht="12.8" hidden="false" customHeight="false" outlineLevel="0" collapsed="false">
      <c r="A488" s="2" t="s">
        <v>809</v>
      </c>
      <c r="B488" s="2" t="s">
        <v>245</v>
      </c>
      <c r="C488" s="0" t="s">
        <v>230</v>
      </c>
      <c r="D488" s="0" t="s">
        <v>29</v>
      </c>
      <c r="E488" s="0" t="s">
        <v>79</v>
      </c>
      <c r="F488" s="0" t="s">
        <v>80</v>
      </c>
      <c r="G488" s="0" t="s">
        <v>19</v>
      </c>
      <c r="H488" s="0" t="s">
        <v>768</v>
      </c>
      <c r="I488" s="0" t="n">
        <v>1</v>
      </c>
      <c r="J488" s="0" t="n">
        <v>2.59</v>
      </c>
      <c r="K488" s="0" t="str">
        <f aca="false">IF(I488=1,"Yes","No")</f>
        <v>Yes</v>
      </c>
      <c r="L488" s="0" t="n">
        <f aca="false">IF(K488="Yes",(J488-1)*0.98,-1)</f>
        <v>1.5582</v>
      </c>
      <c r="M488" s="5" t="s">
        <v>33</v>
      </c>
    </row>
    <row r="489" customFormat="false" ht="12.8" hidden="false" customHeight="false" outlineLevel="0" collapsed="false">
      <c r="A489" s="2" t="s">
        <v>809</v>
      </c>
      <c r="B489" s="2" t="s">
        <v>245</v>
      </c>
      <c r="C489" s="0" t="s">
        <v>230</v>
      </c>
      <c r="D489" s="0" t="s">
        <v>29</v>
      </c>
      <c r="E489" s="0" t="s">
        <v>79</v>
      </c>
      <c r="F489" s="0" t="s">
        <v>80</v>
      </c>
      <c r="G489" s="0" t="s">
        <v>19</v>
      </c>
      <c r="H489" s="0" t="s">
        <v>768</v>
      </c>
      <c r="I489" s="0" t="n">
        <v>1</v>
      </c>
      <c r="J489" s="0" t="n">
        <v>1.23</v>
      </c>
      <c r="K489" s="0" t="s">
        <v>21</v>
      </c>
      <c r="L489" s="3" t="n">
        <f aca="false">IF(K489="Yes",(J489-1)*0.98,-1)</f>
        <v>0.2254</v>
      </c>
      <c r="M489" s="4" t="s">
        <v>22</v>
      </c>
    </row>
    <row r="490" customFormat="false" ht="12.8" hidden="false" customHeight="false" outlineLevel="0" collapsed="false">
      <c r="A490" s="2" t="s">
        <v>813</v>
      </c>
      <c r="B490" s="2" t="s">
        <v>124</v>
      </c>
      <c r="C490" s="0" t="s">
        <v>435</v>
      </c>
      <c r="D490" s="0" t="s">
        <v>102</v>
      </c>
      <c r="E490" s="0" t="s">
        <v>87</v>
      </c>
      <c r="F490" s="0" t="s">
        <v>18</v>
      </c>
      <c r="G490" s="0" t="s">
        <v>19</v>
      </c>
      <c r="H490" s="0" t="s">
        <v>814</v>
      </c>
      <c r="I490" s="0" t="n">
        <v>3</v>
      </c>
      <c r="J490" s="0" t="n">
        <v>2.61</v>
      </c>
      <c r="K490" s="0" t="str">
        <f aca="false">IF(I490=1,"Yes","No")</f>
        <v>No</v>
      </c>
      <c r="L490" s="0" t="n">
        <f aca="false">IF(K490="Yes",(J490-1)*0.98,-1)</f>
        <v>-1</v>
      </c>
      <c r="M490" s="5" t="s">
        <v>33</v>
      </c>
    </row>
    <row r="491" customFormat="false" ht="12.8" hidden="false" customHeight="false" outlineLevel="0" collapsed="false">
      <c r="A491" s="2" t="s">
        <v>813</v>
      </c>
      <c r="B491" s="2" t="s">
        <v>376</v>
      </c>
      <c r="C491" s="0" t="s">
        <v>59</v>
      </c>
      <c r="D491" s="0" t="s">
        <v>29</v>
      </c>
      <c r="E491" s="0" t="s">
        <v>30</v>
      </c>
      <c r="F491" s="0" t="s">
        <v>815</v>
      </c>
      <c r="G491" s="0" t="s">
        <v>21</v>
      </c>
      <c r="H491" s="0" t="s">
        <v>816</v>
      </c>
      <c r="I491" s="0" t="n">
        <v>2</v>
      </c>
      <c r="J491" s="0" t="n">
        <v>1.48</v>
      </c>
      <c r="K491" s="0" t="s">
        <v>21</v>
      </c>
      <c r="L491" s="3" t="n">
        <f aca="false">IF(K491="Yes",(J491-1)*0.98,-1)</f>
        <v>0.4704</v>
      </c>
      <c r="M491" s="4" t="s">
        <v>22</v>
      </c>
    </row>
    <row r="492" customFormat="false" ht="12.8" hidden="false" customHeight="false" outlineLevel="0" collapsed="false">
      <c r="A492" s="2" t="s">
        <v>817</v>
      </c>
      <c r="B492" s="2" t="s">
        <v>499</v>
      </c>
      <c r="C492" s="0" t="s">
        <v>68</v>
      </c>
      <c r="D492" s="0" t="s">
        <v>48</v>
      </c>
      <c r="E492" s="0" t="s">
        <v>147</v>
      </c>
      <c r="F492" s="0" t="s">
        <v>49</v>
      </c>
      <c r="G492" s="0" t="s">
        <v>19</v>
      </c>
      <c r="H492" s="0" t="s">
        <v>818</v>
      </c>
      <c r="I492" s="0" t="n">
        <v>1</v>
      </c>
      <c r="J492" s="0" t="n">
        <v>8.04</v>
      </c>
      <c r="K492" s="0" t="str">
        <f aca="false">IF(I492=1,"Yes","No")</f>
        <v>Yes</v>
      </c>
      <c r="L492" s="0" t="n">
        <f aca="false">IF(K492="Yes",(J492-1)*0.98,-1)</f>
        <v>6.8992</v>
      </c>
      <c r="M492" s="5" t="s">
        <v>33</v>
      </c>
    </row>
    <row r="493" customFormat="false" ht="12.8" hidden="false" customHeight="false" outlineLevel="0" collapsed="false">
      <c r="A493" s="2" t="s">
        <v>817</v>
      </c>
      <c r="B493" s="2" t="s">
        <v>499</v>
      </c>
      <c r="C493" s="0" t="s">
        <v>68</v>
      </c>
      <c r="D493" s="0" t="s">
        <v>48</v>
      </c>
      <c r="E493" s="0" t="s">
        <v>147</v>
      </c>
      <c r="F493" s="0" t="s">
        <v>49</v>
      </c>
      <c r="G493" s="0" t="s">
        <v>19</v>
      </c>
      <c r="H493" s="0" t="s">
        <v>818</v>
      </c>
      <c r="I493" s="0" t="n">
        <v>1</v>
      </c>
      <c r="J493" s="0" t="n">
        <v>2.08</v>
      </c>
      <c r="K493" s="0" t="s">
        <v>21</v>
      </c>
      <c r="L493" s="3" t="n">
        <f aca="false">IF(K493="Yes",(J493-1)*0.98,-1)</f>
        <v>1.0584</v>
      </c>
      <c r="M493" s="4" t="s">
        <v>22</v>
      </c>
    </row>
    <row r="494" customFormat="false" ht="12.8" hidden="false" customHeight="false" outlineLevel="0" collapsed="false">
      <c r="A494" s="2" t="s">
        <v>819</v>
      </c>
      <c r="B494" s="2" t="s">
        <v>46</v>
      </c>
      <c r="C494" s="0" t="s">
        <v>248</v>
      </c>
      <c r="D494" s="0" t="s">
        <v>16</v>
      </c>
      <c r="E494" s="0" t="s">
        <v>17</v>
      </c>
      <c r="F494" s="0" t="s">
        <v>18</v>
      </c>
      <c r="G494" s="0" t="s">
        <v>19</v>
      </c>
      <c r="H494" s="0" t="s">
        <v>820</v>
      </c>
      <c r="I494" s="0" t="n">
        <v>2</v>
      </c>
      <c r="J494" s="0" t="n">
        <v>3.17</v>
      </c>
      <c r="K494" s="0" t="s">
        <v>21</v>
      </c>
      <c r="L494" s="3" t="n">
        <f aca="false">IF(K494="Yes",(J494-1)*0.98,-1)</f>
        <v>2.1266</v>
      </c>
      <c r="M494" s="4" t="s">
        <v>22</v>
      </c>
    </row>
    <row r="495" customFormat="false" ht="12.8" hidden="false" customHeight="false" outlineLevel="0" collapsed="false">
      <c r="A495" s="2" t="s">
        <v>819</v>
      </c>
      <c r="B495" s="2" t="s">
        <v>46</v>
      </c>
      <c r="C495" s="0" t="s">
        <v>248</v>
      </c>
      <c r="D495" s="0" t="s">
        <v>16</v>
      </c>
      <c r="E495" s="0" t="s">
        <v>17</v>
      </c>
      <c r="F495" s="0" t="s">
        <v>18</v>
      </c>
      <c r="G495" s="0" t="s">
        <v>19</v>
      </c>
      <c r="H495" s="0" t="s">
        <v>821</v>
      </c>
      <c r="I495" s="0" t="n">
        <v>0</v>
      </c>
      <c r="J495" s="0" t="n">
        <v>23</v>
      </c>
      <c r="K495" s="0" t="s">
        <v>19</v>
      </c>
      <c r="L495" s="3" t="n">
        <f aca="false">IF(K495="Yes",(J495-1)*0.98,-1)</f>
        <v>-1</v>
      </c>
      <c r="M495" s="11" t="s">
        <v>62</v>
      </c>
    </row>
    <row r="496" customFormat="false" ht="12.8" hidden="false" customHeight="false" outlineLevel="0" collapsed="false">
      <c r="A496" s="2" t="s">
        <v>822</v>
      </c>
      <c r="B496" s="2" t="s">
        <v>239</v>
      </c>
      <c r="C496" s="0" t="s">
        <v>673</v>
      </c>
      <c r="D496" s="0" t="s">
        <v>29</v>
      </c>
      <c r="E496" s="0" t="s">
        <v>30</v>
      </c>
      <c r="F496" s="0" t="s">
        <v>43</v>
      </c>
      <c r="G496" s="0" t="s">
        <v>19</v>
      </c>
      <c r="H496" s="0" t="s">
        <v>823</v>
      </c>
      <c r="I496" s="0" t="n">
        <v>1</v>
      </c>
      <c r="J496" s="0" t="n">
        <v>1.06</v>
      </c>
      <c r="K496" s="0" t="s">
        <v>21</v>
      </c>
      <c r="L496" s="3" t="n">
        <f aca="false">IF(K496="Yes",(J496-1)*0.98,-1)</f>
        <v>0.0588000000000001</v>
      </c>
      <c r="M496" s="4" t="s">
        <v>22</v>
      </c>
    </row>
    <row r="497" customFormat="false" ht="12.8" hidden="false" customHeight="false" outlineLevel="0" collapsed="false">
      <c r="A497" s="2" t="s">
        <v>824</v>
      </c>
      <c r="B497" s="2" t="s">
        <v>46</v>
      </c>
      <c r="C497" s="0" t="s">
        <v>125</v>
      </c>
      <c r="D497" s="0" t="s">
        <v>16</v>
      </c>
      <c r="E497" s="0" t="s">
        <v>30</v>
      </c>
      <c r="F497" s="0" t="s">
        <v>43</v>
      </c>
      <c r="G497" s="0" t="s">
        <v>19</v>
      </c>
      <c r="H497" s="0" t="s">
        <v>825</v>
      </c>
      <c r="I497" s="0" t="n">
        <v>3</v>
      </c>
      <c r="J497" s="0" t="n">
        <v>1.15</v>
      </c>
      <c r="K497" s="0" t="s">
        <v>21</v>
      </c>
      <c r="L497" s="3" t="n">
        <f aca="false">IF(K497="Yes",(J497-1)*0.98,-1)</f>
        <v>0.147</v>
      </c>
      <c r="M497" s="4" t="s">
        <v>22</v>
      </c>
    </row>
    <row r="498" customFormat="false" ht="12.8" hidden="false" customHeight="false" outlineLevel="0" collapsed="false">
      <c r="A498" s="2" t="s">
        <v>826</v>
      </c>
      <c r="B498" s="2" t="s">
        <v>124</v>
      </c>
      <c r="C498" s="0" t="s">
        <v>110</v>
      </c>
      <c r="D498" s="0" t="s">
        <v>195</v>
      </c>
      <c r="E498" s="0" t="s">
        <v>87</v>
      </c>
      <c r="F498" s="0" t="s">
        <v>103</v>
      </c>
      <c r="G498" s="0" t="s">
        <v>19</v>
      </c>
      <c r="H498" s="0" t="s">
        <v>805</v>
      </c>
      <c r="I498" s="0" t="n">
        <v>1</v>
      </c>
      <c r="J498" s="0" t="n">
        <v>3.04</v>
      </c>
      <c r="K498" s="0" t="str">
        <f aca="false">IF(I498=1,"Yes","No")</f>
        <v>Yes</v>
      </c>
      <c r="L498" s="0" t="n">
        <f aca="false">IF(K498="Yes",(J498-1)*0.98,-1)</f>
        <v>1.9992</v>
      </c>
      <c r="M498" s="5" t="s">
        <v>33</v>
      </c>
    </row>
    <row r="499" customFormat="false" ht="12.8" hidden="false" customHeight="false" outlineLevel="0" collapsed="false">
      <c r="A499" s="2" t="s">
        <v>826</v>
      </c>
      <c r="B499" s="2" t="s">
        <v>124</v>
      </c>
      <c r="C499" s="0" t="s">
        <v>110</v>
      </c>
      <c r="D499" s="0" t="s">
        <v>195</v>
      </c>
      <c r="E499" s="0" t="s">
        <v>87</v>
      </c>
      <c r="F499" s="0" t="s">
        <v>103</v>
      </c>
      <c r="G499" s="0" t="s">
        <v>19</v>
      </c>
      <c r="H499" s="0" t="s">
        <v>805</v>
      </c>
      <c r="I499" s="0" t="n">
        <v>1</v>
      </c>
      <c r="J499" s="0" t="n">
        <v>1.59</v>
      </c>
      <c r="K499" s="0" t="s">
        <v>21</v>
      </c>
      <c r="L499" s="3" t="n">
        <f aca="false">IF(K499="Yes",(J499-1)*0.98,-1)</f>
        <v>0.5782</v>
      </c>
      <c r="M499" s="4" t="s">
        <v>22</v>
      </c>
    </row>
    <row r="500" customFormat="false" ht="12.8" hidden="false" customHeight="false" outlineLevel="0" collapsed="false">
      <c r="A500" s="9" t="s">
        <v>827</v>
      </c>
      <c r="B500" s="9" t="s">
        <v>252</v>
      </c>
      <c r="C500" s="6" t="s">
        <v>110</v>
      </c>
      <c r="D500" s="6" t="s">
        <v>16</v>
      </c>
      <c r="E500" s="6" t="s">
        <v>87</v>
      </c>
      <c r="F500" s="6" t="s">
        <v>18</v>
      </c>
      <c r="G500" s="6" t="s">
        <v>19</v>
      </c>
      <c r="H500" s="6" t="s">
        <v>828</v>
      </c>
      <c r="I500" s="0" t="n">
        <v>1</v>
      </c>
      <c r="J500" s="6" t="n">
        <v>2.2</v>
      </c>
      <c r="K500" s="3" t="str">
        <f aca="false">IF(I500=1,"Yes","No")</f>
        <v>Yes</v>
      </c>
      <c r="L500" s="7" t="n">
        <f aca="false">IF(K500="Yes",(J500-1)*0.98,-1)</f>
        <v>1.176</v>
      </c>
      <c r="M500" s="10" t="s">
        <v>53</v>
      </c>
    </row>
    <row r="501" customFormat="false" ht="12.8" hidden="false" customHeight="false" outlineLevel="0" collapsed="false">
      <c r="A501" s="2" t="s">
        <v>829</v>
      </c>
      <c r="B501" s="2" t="s">
        <v>445</v>
      </c>
      <c r="C501" s="0" t="s">
        <v>230</v>
      </c>
      <c r="D501" s="0" t="s">
        <v>16</v>
      </c>
      <c r="E501" s="0" t="s">
        <v>17</v>
      </c>
      <c r="F501" s="0" t="s">
        <v>18</v>
      </c>
      <c r="G501" s="0" t="s">
        <v>19</v>
      </c>
      <c r="H501" s="0" t="s">
        <v>830</v>
      </c>
      <c r="I501" s="0" t="n">
        <v>1</v>
      </c>
      <c r="J501" s="0" t="n">
        <v>1.1</v>
      </c>
      <c r="K501" s="0" t="s">
        <v>21</v>
      </c>
      <c r="L501" s="3" t="n">
        <f aca="false">IF(K501="Yes",(J501-1)*0.98,-1)</f>
        <v>0.0980000000000001</v>
      </c>
      <c r="M501" s="4" t="s">
        <v>22</v>
      </c>
    </row>
    <row r="502" customFormat="false" ht="12.8" hidden="false" customHeight="false" outlineLevel="0" collapsed="false">
      <c r="A502" s="2" t="s">
        <v>831</v>
      </c>
      <c r="B502" s="2" t="s">
        <v>364</v>
      </c>
      <c r="C502" s="0" t="s">
        <v>832</v>
      </c>
      <c r="D502" s="0" t="s">
        <v>37</v>
      </c>
      <c r="E502" s="0" t="s">
        <v>87</v>
      </c>
      <c r="G502" s="0" t="s">
        <v>19</v>
      </c>
      <c r="H502" s="0" t="s">
        <v>833</v>
      </c>
      <c r="I502" s="0" t="n">
        <v>0</v>
      </c>
      <c r="J502" s="0" t="n">
        <v>1.79</v>
      </c>
      <c r="K502" s="0" t="s">
        <v>19</v>
      </c>
      <c r="L502" s="3" t="n">
        <f aca="false">IF(K502="Yes",(J502-1)*0.98,-1)</f>
        <v>-1</v>
      </c>
      <c r="M502" s="11" t="s">
        <v>62</v>
      </c>
    </row>
    <row r="503" customFormat="false" ht="12.8" hidden="false" customHeight="false" outlineLevel="0" collapsed="false">
      <c r="A503" s="9" t="s">
        <v>831</v>
      </c>
      <c r="B503" s="9" t="s">
        <v>364</v>
      </c>
      <c r="C503" s="6" t="s">
        <v>832</v>
      </c>
      <c r="D503" s="6" t="s">
        <v>37</v>
      </c>
      <c r="E503" s="6" t="s">
        <v>87</v>
      </c>
      <c r="F503" s="6"/>
      <c r="G503" s="6" t="s">
        <v>19</v>
      </c>
      <c r="H503" s="6" t="s">
        <v>833</v>
      </c>
      <c r="I503" s="0" t="n">
        <v>0</v>
      </c>
      <c r="J503" s="6" t="n">
        <v>2.83</v>
      </c>
      <c r="K503" s="3" t="str">
        <f aca="false">IF(I503=1,"Yes","No")</f>
        <v>No</v>
      </c>
      <c r="L503" s="7" t="n">
        <f aca="false">IF(K503="Yes",(J503-1)*0.98,-1)</f>
        <v>-1</v>
      </c>
      <c r="M503" s="10" t="s">
        <v>53</v>
      </c>
    </row>
    <row r="504" customFormat="false" ht="12.8" hidden="false" customHeight="false" outlineLevel="0" collapsed="false">
      <c r="A504" s="2" t="s">
        <v>834</v>
      </c>
      <c r="B504" s="2" t="s">
        <v>296</v>
      </c>
      <c r="C504" s="6" t="s">
        <v>194</v>
      </c>
      <c r="D504" s="6" t="s">
        <v>102</v>
      </c>
      <c r="E504" s="6" t="s">
        <v>17</v>
      </c>
      <c r="F504" s="6" t="s">
        <v>18</v>
      </c>
      <c r="G504" s="6" t="s">
        <v>19</v>
      </c>
      <c r="H504" s="6" t="s">
        <v>835</v>
      </c>
      <c r="I504" s="6" t="n">
        <v>2</v>
      </c>
      <c r="J504" s="6" t="n">
        <v>6.49</v>
      </c>
      <c r="K504" s="3" t="str">
        <f aca="false">IF(I504=1, "No","Yes")</f>
        <v>Yes</v>
      </c>
      <c r="L504" s="7" t="n">
        <f aca="false">IF(I504=1,-J504,0.98)</f>
        <v>0.98</v>
      </c>
      <c r="M504" s="8" t="s">
        <v>51</v>
      </c>
    </row>
    <row r="505" customFormat="false" ht="12.8" hidden="false" customHeight="false" outlineLevel="0" collapsed="false">
      <c r="A505" s="9" t="s">
        <v>834</v>
      </c>
      <c r="B505" s="9" t="s">
        <v>296</v>
      </c>
      <c r="C505" s="6" t="s">
        <v>194</v>
      </c>
      <c r="D505" s="6" t="s">
        <v>102</v>
      </c>
      <c r="E505" s="6" t="s">
        <v>17</v>
      </c>
      <c r="F505" s="6" t="s">
        <v>18</v>
      </c>
      <c r="G505" s="6" t="s">
        <v>19</v>
      </c>
      <c r="H505" s="6" t="s">
        <v>835</v>
      </c>
      <c r="I505" s="6" t="n">
        <v>2</v>
      </c>
      <c r="J505" s="6" t="n">
        <v>1.86</v>
      </c>
      <c r="K505" s="3" t="s">
        <v>21</v>
      </c>
      <c r="L505" s="6" t="n">
        <f aca="false">IF(K505="Yes",(J505-1)*0.98,-1)</f>
        <v>0.8428</v>
      </c>
      <c r="M505" s="13" t="s">
        <v>184</v>
      </c>
    </row>
    <row r="506" customFormat="false" ht="12.8" hidden="false" customHeight="false" outlineLevel="0" collapsed="false">
      <c r="A506" s="2" t="s">
        <v>836</v>
      </c>
      <c r="B506" s="2" t="s">
        <v>27</v>
      </c>
      <c r="C506" s="0" t="s">
        <v>150</v>
      </c>
      <c r="D506" s="0" t="s">
        <v>16</v>
      </c>
      <c r="E506" s="0" t="s">
        <v>17</v>
      </c>
      <c r="F506" s="0" t="s">
        <v>18</v>
      </c>
      <c r="G506" s="0" t="s">
        <v>19</v>
      </c>
      <c r="H506" s="0" t="s">
        <v>837</v>
      </c>
      <c r="I506" s="0" t="n">
        <v>2</v>
      </c>
      <c r="J506" s="0" t="n">
        <v>1.57</v>
      </c>
      <c r="K506" s="0" t="s">
        <v>21</v>
      </c>
      <c r="L506" s="3" t="n">
        <f aca="false">IF(K506="Yes",(J506-1)*0.98,-1)</f>
        <v>0.5586</v>
      </c>
      <c r="M506" s="4" t="s">
        <v>22</v>
      </c>
    </row>
    <row r="507" customFormat="false" ht="12.8" hidden="false" customHeight="false" outlineLevel="0" collapsed="false">
      <c r="A507" s="2" t="s">
        <v>838</v>
      </c>
      <c r="B507" s="2" t="s">
        <v>130</v>
      </c>
      <c r="C507" s="0" t="s">
        <v>714</v>
      </c>
      <c r="D507" s="0" t="s">
        <v>37</v>
      </c>
      <c r="E507" s="0" t="s">
        <v>87</v>
      </c>
      <c r="F507" s="0" t="s">
        <v>18</v>
      </c>
      <c r="G507" s="0" t="s">
        <v>19</v>
      </c>
      <c r="H507" s="0" t="s">
        <v>839</v>
      </c>
      <c r="I507" s="0" t="n">
        <v>2</v>
      </c>
      <c r="J507" s="0" t="n">
        <v>1.13</v>
      </c>
      <c r="K507" s="0" t="s">
        <v>21</v>
      </c>
      <c r="L507" s="3" t="n">
        <f aca="false">IF(K507="Yes",(J507-1)*0.98,-1)</f>
        <v>0.1274</v>
      </c>
      <c r="M507" s="4" t="s">
        <v>22</v>
      </c>
    </row>
    <row r="508" customFormat="false" ht="12.8" hidden="false" customHeight="false" outlineLevel="0" collapsed="false">
      <c r="A508" s="2" t="s">
        <v>838</v>
      </c>
      <c r="B508" s="2" t="s">
        <v>181</v>
      </c>
      <c r="C508" s="0" t="s">
        <v>36</v>
      </c>
      <c r="D508" s="0" t="s">
        <v>37</v>
      </c>
      <c r="E508" s="0" t="s">
        <v>147</v>
      </c>
      <c r="G508" s="0" t="s">
        <v>19</v>
      </c>
      <c r="H508" s="0" t="s">
        <v>840</v>
      </c>
      <c r="I508" s="0" t="n">
        <v>1</v>
      </c>
      <c r="J508" s="0" t="n">
        <v>1.69</v>
      </c>
      <c r="K508" s="0" t="str">
        <f aca="false">IF(I508=1,"Yes","No")</f>
        <v>Yes</v>
      </c>
      <c r="L508" s="0" t="n">
        <f aca="false">IF(K508="Yes",(J508-1)*0.98,-1)</f>
        <v>0.6762</v>
      </c>
      <c r="M508" s="5" t="s">
        <v>33</v>
      </c>
    </row>
    <row r="509" customFormat="false" ht="12.8" hidden="false" customHeight="false" outlineLevel="0" collapsed="false">
      <c r="A509" s="2" t="s">
        <v>838</v>
      </c>
      <c r="B509" s="2" t="s">
        <v>289</v>
      </c>
      <c r="C509" s="0" t="s">
        <v>714</v>
      </c>
      <c r="D509" s="0" t="s">
        <v>37</v>
      </c>
      <c r="E509" s="0" t="s">
        <v>147</v>
      </c>
      <c r="G509" s="0" t="s">
        <v>19</v>
      </c>
      <c r="H509" s="0" t="s">
        <v>841</v>
      </c>
      <c r="I509" s="0" t="n">
        <v>1</v>
      </c>
      <c r="J509" s="0" t="n">
        <v>1.51</v>
      </c>
      <c r="K509" s="0" t="str">
        <f aca="false">IF(I509=1,"Yes","No")</f>
        <v>Yes</v>
      </c>
      <c r="L509" s="0" t="n">
        <f aca="false">IF(K509="Yes",(J509-1)*0.98,-1)</f>
        <v>0.4998</v>
      </c>
      <c r="M509" s="5" t="s">
        <v>33</v>
      </c>
    </row>
    <row r="510" customFormat="false" ht="12.8" hidden="false" customHeight="false" outlineLevel="0" collapsed="false">
      <c r="A510" s="2" t="s">
        <v>842</v>
      </c>
      <c r="B510" s="2" t="s">
        <v>445</v>
      </c>
      <c r="C510" s="0" t="s">
        <v>131</v>
      </c>
      <c r="D510" s="0" t="s">
        <v>16</v>
      </c>
      <c r="E510" s="0" t="s">
        <v>17</v>
      </c>
      <c r="F510" s="0" t="s">
        <v>18</v>
      </c>
      <c r="G510" s="0" t="s">
        <v>19</v>
      </c>
      <c r="H510" s="0" t="s">
        <v>843</v>
      </c>
      <c r="I510" s="0" t="n">
        <v>4</v>
      </c>
      <c r="J510" s="0" t="n">
        <v>1.74</v>
      </c>
      <c r="K510" s="0" t="s">
        <v>19</v>
      </c>
      <c r="L510" s="3" t="n">
        <f aca="false">IF(K510="Yes",(J510-1)*0.98,-1)</f>
        <v>-1</v>
      </c>
      <c r="M510" s="4" t="s">
        <v>22</v>
      </c>
    </row>
    <row r="511" customFormat="false" ht="12.8" hidden="false" customHeight="false" outlineLevel="0" collapsed="false">
      <c r="A511" s="2" t="s">
        <v>842</v>
      </c>
      <c r="B511" s="2" t="s">
        <v>23</v>
      </c>
      <c r="C511" s="0" t="s">
        <v>230</v>
      </c>
      <c r="D511" s="0" t="s">
        <v>16</v>
      </c>
      <c r="E511" s="0" t="s">
        <v>17</v>
      </c>
      <c r="F511" s="0" t="s">
        <v>18</v>
      </c>
      <c r="G511" s="0" t="s">
        <v>19</v>
      </c>
      <c r="H511" s="0" t="s">
        <v>795</v>
      </c>
      <c r="I511" s="0" t="n">
        <v>1</v>
      </c>
      <c r="J511" s="0" t="n">
        <v>1.18</v>
      </c>
      <c r="K511" s="0" t="s">
        <v>21</v>
      </c>
      <c r="L511" s="3" t="n">
        <f aca="false">IF(K511="Yes",(J511-1)*0.98,-1)</f>
        <v>0.1764</v>
      </c>
      <c r="M511" s="4" t="s">
        <v>22</v>
      </c>
    </row>
    <row r="512" customFormat="false" ht="12.8" hidden="false" customHeight="false" outlineLevel="0" collapsed="false">
      <c r="A512" s="2" t="s">
        <v>842</v>
      </c>
      <c r="B512" s="2" t="s">
        <v>109</v>
      </c>
      <c r="C512" s="0" t="s">
        <v>673</v>
      </c>
      <c r="D512" s="0" t="s">
        <v>29</v>
      </c>
      <c r="E512" s="0" t="s">
        <v>30</v>
      </c>
      <c r="F512" s="0" t="s">
        <v>43</v>
      </c>
      <c r="G512" s="0" t="s">
        <v>19</v>
      </c>
      <c r="H512" s="0" t="s">
        <v>844</v>
      </c>
      <c r="I512" s="0" t="n">
        <v>2</v>
      </c>
      <c r="J512" s="0" t="n">
        <v>1.17</v>
      </c>
      <c r="K512" s="0" t="s">
        <v>21</v>
      </c>
      <c r="L512" s="3" t="n">
        <f aca="false">IF(K512="Yes",(J512-1)*0.98,-1)</f>
        <v>0.1666</v>
      </c>
      <c r="M512" s="4" t="s">
        <v>22</v>
      </c>
    </row>
    <row r="513" customFormat="false" ht="12.8" hidden="false" customHeight="false" outlineLevel="0" collapsed="false">
      <c r="A513" s="2" t="s">
        <v>842</v>
      </c>
      <c r="B513" s="2" t="s">
        <v>109</v>
      </c>
      <c r="C513" s="0" t="s">
        <v>673</v>
      </c>
      <c r="D513" s="0" t="s">
        <v>29</v>
      </c>
      <c r="E513" s="0" t="s">
        <v>30</v>
      </c>
      <c r="F513" s="0" t="s">
        <v>43</v>
      </c>
      <c r="G513" s="0" t="s">
        <v>19</v>
      </c>
      <c r="H513" s="0" t="s">
        <v>845</v>
      </c>
      <c r="I513" s="0" t="n">
        <v>1</v>
      </c>
      <c r="J513" s="0" t="n">
        <v>1.25</v>
      </c>
      <c r="K513" s="0" t="s">
        <v>21</v>
      </c>
      <c r="L513" s="3" t="n">
        <f aca="false">IF(K513="Yes",(J513-1)*0.98,-1)</f>
        <v>0.245</v>
      </c>
      <c r="M513" s="11" t="s">
        <v>62</v>
      </c>
    </row>
    <row r="514" customFormat="false" ht="12.8" hidden="false" customHeight="false" outlineLevel="0" collapsed="false">
      <c r="A514" s="2" t="s">
        <v>846</v>
      </c>
      <c r="B514" s="2" t="s">
        <v>96</v>
      </c>
      <c r="C514" s="0" t="s">
        <v>359</v>
      </c>
      <c r="D514" s="0" t="s">
        <v>16</v>
      </c>
      <c r="E514" s="0" t="s">
        <v>17</v>
      </c>
      <c r="F514" s="0" t="s">
        <v>18</v>
      </c>
      <c r="G514" s="0" t="s">
        <v>19</v>
      </c>
      <c r="H514" s="0" t="s">
        <v>847</v>
      </c>
      <c r="I514" s="0" t="n">
        <v>0</v>
      </c>
      <c r="J514" s="0" t="n">
        <v>2.81</v>
      </c>
      <c r="K514" s="0" t="s">
        <v>19</v>
      </c>
      <c r="L514" s="3" t="n">
        <f aca="false">IF(K514="Yes",(J514-1)*0.98,-1)</f>
        <v>-1</v>
      </c>
      <c r="M514" s="4" t="s">
        <v>22</v>
      </c>
    </row>
    <row r="515" customFormat="false" ht="12.8" hidden="false" customHeight="false" outlineLevel="0" collapsed="false">
      <c r="A515" s="2" t="s">
        <v>848</v>
      </c>
      <c r="B515" s="2" t="s">
        <v>157</v>
      </c>
      <c r="C515" s="0" t="s">
        <v>24</v>
      </c>
      <c r="D515" s="0" t="s">
        <v>16</v>
      </c>
      <c r="E515" s="0" t="s">
        <v>17</v>
      </c>
      <c r="F515" s="0" t="s">
        <v>18</v>
      </c>
      <c r="G515" s="0" t="s">
        <v>19</v>
      </c>
      <c r="H515" s="0" t="s">
        <v>849</v>
      </c>
      <c r="I515" s="0" t="n">
        <v>3</v>
      </c>
      <c r="J515" s="0" t="n">
        <v>1.17</v>
      </c>
      <c r="K515" s="0" t="s">
        <v>21</v>
      </c>
      <c r="L515" s="3" t="n">
        <f aca="false">IF(K515="Yes",(J515-1)*0.98,-1)</f>
        <v>0.1666</v>
      </c>
      <c r="M515" s="4" t="s">
        <v>22</v>
      </c>
    </row>
    <row r="516" customFormat="false" ht="12.8" hidden="false" customHeight="false" outlineLevel="0" collapsed="false">
      <c r="A516" s="2" t="s">
        <v>848</v>
      </c>
      <c r="B516" s="2" t="s">
        <v>480</v>
      </c>
      <c r="C516" s="0" t="s">
        <v>24</v>
      </c>
      <c r="D516" s="0" t="s">
        <v>16</v>
      </c>
      <c r="E516" s="0" t="s">
        <v>17</v>
      </c>
      <c r="F516" s="0" t="s">
        <v>18</v>
      </c>
      <c r="G516" s="0" t="s">
        <v>19</v>
      </c>
      <c r="H516" s="0" t="s">
        <v>850</v>
      </c>
      <c r="I516" s="0" t="n">
        <v>2</v>
      </c>
      <c r="J516" s="0" t="n">
        <v>1.22</v>
      </c>
      <c r="K516" s="0" t="s">
        <v>21</v>
      </c>
      <c r="L516" s="3" t="n">
        <f aca="false">IF(K516="Yes",(J516-1)*0.98,-1)</f>
        <v>0.2156</v>
      </c>
      <c r="M516" s="4" t="s">
        <v>22</v>
      </c>
    </row>
    <row r="517" customFormat="false" ht="12.8" hidden="false" customHeight="false" outlineLevel="0" collapsed="false">
      <c r="A517" s="2" t="s">
        <v>851</v>
      </c>
      <c r="B517" s="2" t="s">
        <v>421</v>
      </c>
      <c r="C517" s="0" t="s">
        <v>74</v>
      </c>
      <c r="D517" s="0" t="s">
        <v>37</v>
      </c>
      <c r="E517" s="0" t="s">
        <v>30</v>
      </c>
      <c r="F517" s="0" t="s">
        <v>43</v>
      </c>
      <c r="G517" s="0" t="s">
        <v>19</v>
      </c>
      <c r="H517" s="0" t="s">
        <v>852</v>
      </c>
      <c r="I517" s="0" t="n">
        <v>4</v>
      </c>
      <c r="J517" s="0" t="n">
        <v>2.84</v>
      </c>
      <c r="K517" s="0" t="s">
        <v>19</v>
      </c>
      <c r="L517" s="3" t="n">
        <f aca="false">IF(K517="Yes",(J517-1)*0.98,-1)</f>
        <v>-1</v>
      </c>
      <c r="M517" s="4" t="s">
        <v>22</v>
      </c>
    </row>
    <row r="518" customFormat="false" ht="12.8" hidden="false" customHeight="false" outlineLevel="0" collapsed="false">
      <c r="A518" s="2" t="s">
        <v>853</v>
      </c>
      <c r="B518" s="2" t="s">
        <v>94</v>
      </c>
      <c r="C518" s="0" t="s">
        <v>457</v>
      </c>
      <c r="D518" s="0" t="s">
        <v>16</v>
      </c>
      <c r="E518" s="0" t="s">
        <v>17</v>
      </c>
      <c r="F518" s="0" t="s">
        <v>18</v>
      </c>
      <c r="G518" s="0" t="s">
        <v>19</v>
      </c>
      <c r="H518" s="0" t="s">
        <v>854</v>
      </c>
      <c r="I518" s="0" t="n">
        <v>0</v>
      </c>
      <c r="J518" s="0" t="n">
        <v>1.38</v>
      </c>
      <c r="K518" s="0" t="s">
        <v>19</v>
      </c>
      <c r="L518" s="3" t="n">
        <f aca="false">IF(K518="Yes",(J518-1)*0.98,-1)</f>
        <v>-1</v>
      </c>
      <c r="M518" s="4" t="s">
        <v>22</v>
      </c>
    </row>
    <row r="519" customFormat="false" ht="12.8" hidden="false" customHeight="false" outlineLevel="0" collapsed="false">
      <c r="A519" s="2" t="s">
        <v>853</v>
      </c>
      <c r="B519" s="2" t="s">
        <v>130</v>
      </c>
      <c r="C519" s="0" t="s">
        <v>110</v>
      </c>
      <c r="D519" s="0" t="s">
        <v>16</v>
      </c>
      <c r="E519" s="0" t="s">
        <v>17</v>
      </c>
      <c r="F519" s="0" t="s">
        <v>18</v>
      </c>
      <c r="G519" s="0" t="s">
        <v>19</v>
      </c>
      <c r="H519" s="0" t="s">
        <v>855</v>
      </c>
      <c r="I519" s="0" t="n">
        <v>2</v>
      </c>
      <c r="J519" s="0" t="n">
        <v>1.1</v>
      </c>
      <c r="K519" s="0" t="s">
        <v>21</v>
      </c>
      <c r="L519" s="3" t="n">
        <f aca="false">IF(K519="Yes",(J519-1)*0.98,-1)</f>
        <v>0.0980000000000001</v>
      </c>
      <c r="M519" s="4" t="s">
        <v>22</v>
      </c>
    </row>
    <row r="520" customFormat="false" ht="12.8" hidden="false" customHeight="false" outlineLevel="0" collapsed="false">
      <c r="A520" s="2" t="s">
        <v>856</v>
      </c>
      <c r="B520" s="2" t="s">
        <v>142</v>
      </c>
      <c r="C520" s="0" t="s">
        <v>435</v>
      </c>
      <c r="D520" s="0" t="s">
        <v>195</v>
      </c>
      <c r="E520" s="0" t="s">
        <v>87</v>
      </c>
      <c r="F520" s="0" t="s">
        <v>18</v>
      </c>
      <c r="G520" s="0" t="s">
        <v>19</v>
      </c>
      <c r="H520" s="0" t="s">
        <v>69</v>
      </c>
      <c r="I520" s="0" t="n">
        <v>1</v>
      </c>
      <c r="J520" s="0" t="n">
        <v>1.41</v>
      </c>
      <c r="K520" s="0" t="s">
        <v>21</v>
      </c>
      <c r="L520" s="3" t="n">
        <f aca="false">IF(K520="Yes",(J520-1)*0.98,-1)</f>
        <v>0.4018</v>
      </c>
      <c r="M520" s="4" t="s">
        <v>22</v>
      </c>
    </row>
    <row r="521" customFormat="false" ht="12.8" hidden="false" customHeight="false" outlineLevel="0" collapsed="false">
      <c r="A521" s="2" t="s">
        <v>856</v>
      </c>
      <c r="B521" s="2" t="s">
        <v>142</v>
      </c>
      <c r="C521" s="0" t="s">
        <v>435</v>
      </c>
      <c r="D521" s="0" t="s">
        <v>195</v>
      </c>
      <c r="E521" s="0" t="s">
        <v>87</v>
      </c>
      <c r="F521" s="0" t="s">
        <v>18</v>
      </c>
      <c r="G521" s="0" t="s">
        <v>19</v>
      </c>
      <c r="H521" s="0" t="s">
        <v>857</v>
      </c>
      <c r="I521" s="0" t="s">
        <v>133</v>
      </c>
      <c r="J521" s="0" t="n">
        <v>2.6</v>
      </c>
      <c r="K521" s="0" t="s">
        <v>19</v>
      </c>
      <c r="L521" s="3" t="n">
        <f aca="false">IF(K521="Yes",(J521-1)*0.98,-1)</f>
        <v>-1</v>
      </c>
      <c r="M521" s="11" t="s">
        <v>62</v>
      </c>
    </row>
    <row r="522" customFormat="false" ht="12.8" hidden="false" customHeight="false" outlineLevel="0" collapsed="false">
      <c r="A522" s="9" t="s">
        <v>856</v>
      </c>
      <c r="B522" s="9" t="s">
        <v>142</v>
      </c>
      <c r="C522" s="6" t="s">
        <v>435</v>
      </c>
      <c r="D522" s="6" t="s">
        <v>195</v>
      </c>
      <c r="E522" s="6" t="s">
        <v>87</v>
      </c>
      <c r="F522" s="6" t="s">
        <v>18</v>
      </c>
      <c r="G522" s="6" t="s">
        <v>19</v>
      </c>
      <c r="H522" s="6" t="s">
        <v>857</v>
      </c>
      <c r="I522" s="0" t="s">
        <v>133</v>
      </c>
      <c r="J522" s="6" t="n">
        <v>6.65</v>
      </c>
      <c r="K522" s="3" t="str">
        <f aca="false">IF(I522=1,"Yes","No")</f>
        <v>No</v>
      </c>
      <c r="L522" s="7" t="n">
        <f aca="false">IF(K522="Yes",(J522-1)*0.98,-1)</f>
        <v>-1</v>
      </c>
      <c r="M522" s="10" t="s">
        <v>53</v>
      </c>
    </row>
    <row r="523" customFormat="false" ht="12.8" hidden="false" customHeight="false" outlineLevel="0" collapsed="false">
      <c r="A523" s="2" t="s">
        <v>858</v>
      </c>
      <c r="B523" s="2" t="s">
        <v>155</v>
      </c>
      <c r="C523" s="0" t="s">
        <v>114</v>
      </c>
      <c r="D523" s="0" t="s">
        <v>48</v>
      </c>
      <c r="E523" s="0" t="s">
        <v>87</v>
      </c>
      <c r="F523" s="0" t="s">
        <v>18</v>
      </c>
      <c r="G523" s="0" t="s">
        <v>19</v>
      </c>
      <c r="H523" s="0" t="s">
        <v>859</v>
      </c>
      <c r="I523" s="0" t="n">
        <v>1</v>
      </c>
      <c r="J523" s="0" t="n">
        <v>1.56</v>
      </c>
      <c r="K523" s="0" t="str">
        <f aca="false">IF(I523=1,"Yes","No")</f>
        <v>Yes</v>
      </c>
      <c r="L523" s="0" t="n">
        <f aca="false">IF(K523="Yes",(J523-1)*0.98,-1)</f>
        <v>0.5488</v>
      </c>
      <c r="M523" s="5" t="s">
        <v>33</v>
      </c>
    </row>
    <row r="524" customFormat="false" ht="12.8" hidden="false" customHeight="false" outlineLevel="0" collapsed="false">
      <c r="A524" s="2" t="s">
        <v>860</v>
      </c>
      <c r="B524" s="2" t="s">
        <v>296</v>
      </c>
      <c r="C524" s="0" t="s">
        <v>297</v>
      </c>
      <c r="D524" s="0" t="s">
        <v>48</v>
      </c>
      <c r="E524" s="0" t="s">
        <v>87</v>
      </c>
      <c r="F524" s="0" t="s">
        <v>298</v>
      </c>
      <c r="G524" s="0" t="s">
        <v>19</v>
      </c>
      <c r="H524" s="0" t="s">
        <v>861</v>
      </c>
      <c r="I524" s="0" t="n">
        <v>2</v>
      </c>
      <c r="J524" s="0" t="n">
        <v>2.56</v>
      </c>
      <c r="K524" s="0" t="str">
        <f aca="false">IF(I524=1,"Yes","No")</f>
        <v>No</v>
      </c>
      <c r="L524" s="0" t="n">
        <f aca="false">IF(K524="Yes",(J524-1)*0.98,-1)</f>
        <v>-1</v>
      </c>
      <c r="M524" s="5" t="s">
        <v>33</v>
      </c>
    </row>
    <row r="525" customFormat="false" ht="12.8" hidden="false" customHeight="false" outlineLevel="0" collapsed="false">
      <c r="A525" s="2" t="s">
        <v>862</v>
      </c>
      <c r="B525" s="2" t="s">
        <v>40</v>
      </c>
      <c r="C525" s="0" t="s">
        <v>78</v>
      </c>
      <c r="D525" s="0" t="s">
        <v>16</v>
      </c>
      <c r="E525" s="0" t="s">
        <v>17</v>
      </c>
      <c r="F525" s="0" t="s">
        <v>18</v>
      </c>
      <c r="G525" s="0" t="s">
        <v>19</v>
      </c>
      <c r="H525" s="0" t="s">
        <v>863</v>
      </c>
      <c r="I525" s="0" t="n">
        <v>0</v>
      </c>
      <c r="J525" s="0" t="n">
        <v>1.29</v>
      </c>
      <c r="K525" s="0" t="s">
        <v>19</v>
      </c>
      <c r="L525" s="3" t="n">
        <f aca="false">IF(K525="Yes",(J525-1)*0.98,-1)</f>
        <v>-1</v>
      </c>
      <c r="M525" s="4" t="s">
        <v>22</v>
      </c>
    </row>
    <row r="526" customFormat="false" ht="12.8" hidden="false" customHeight="false" outlineLevel="0" collapsed="false">
      <c r="A526" s="2" t="s">
        <v>862</v>
      </c>
      <c r="B526" s="2" t="s">
        <v>162</v>
      </c>
      <c r="C526" s="0" t="s">
        <v>78</v>
      </c>
      <c r="D526" s="0" t="s">
        <v>16</v>
      </c>
      <c r="E526" s="0" t="s">
        <v>17</v>
      </c>
      <c r="F526" s="0" t="s">
        <v>316</v>
      </c>
      <c r="G526" s="0" t="s">
        <v>21</v>
      </c>
      <c r="H526" s="0" t="s">
        <v>671</v>
      </c>
      <c r="I526" s="0" t="n">
        <v>1</v>
      </c>
      <c r="J526" s="0" t="n">
        <v>2.74</v>
      </c>
      <c r="K526" s="0" t="str">
        <f aca="false">IF(I526=1,"Yes","No")</f>
        <v>Yes</v>
      </c>
      <c r="L526" s="0" t="n">
        <f aca="false">IF(K526="Yes",(J526-1)*0.98,-1)</f>
        <v>1.7052</v>
      </c>
      <c r="M526" s="5" t="s">
        <v>33</v>
      </c>
    </row>
    <row r="527" customFormat="false" ht="12.8" hidden="false" customHeight="false" outlineLevel="0" collapsed="false">
      <c r="A527" s="2" t="s">
        <v>862</v>
      </c>
      <c r="B527" s="2" t="s">
        <v>162</v>
      </c>
      <c r="C527" s="0" t="s">
        <v>78</v>
      </c>
      <c r="D527" s="0" t="s">
        <v>16</v>
      </c>
      <c r="E527" s="0" t="s">
        <v>17</v>
      </c>
      <c r="F527" s="0" t="s">
        <v>316</v>
      </c>
      <c r="G527" s="0" t="s">
        <v>21</v>
      </c>
      <c r="H527" s="0" t="s">
        <v>671</v>
      </c>
      <c r="I527" s="0" t="n">
        <v>1</v>
      </c>
      <c r="J527" s="0" t="n">
        <v>1.34</v>
      </c>
      <c r="K527" s="0" t="s">
        <v>21</v>
      </c>
      <c r="L527" s="3" t="n">
        <f aca="false">IF(K527="Yes",(J527-1)*0.98,-1)</f>
        <v>0.3332</v>
      </c>
      <c r="M527" s="4" t="s">
        <v>22</v>
      </c>
    </row>
    <row r="528" customFormat="false" ht="12.8" hidden="false" customHeight="false" outlineLevel="0" collapsed="false">
      <c r="A528" s="2" t="s">
        <v>862</v>
      </c>
      <c r="B528" s="2" t="s">
        <v>162</v>
      </c>
      <c r="C528" s="0" t="s">
        <v>78</v>
      </c>
      <c r="D528" s="0" t="s">
        <v>16</v>
      </c>
      <c r="E528" s="0" t="s">
        <v>17</v>
      </c>
      <c r="F528" s="0" t="s">
        <v>316</v>
      </c>
      <c r="G528" s="0" t="s">
        <v>21</v>
      </c>
      <c r="H528" s="0" t="s">
        <v>864</v>
      </c>
      <c r="I528" s="0" t="n">
        <v>0</v>
      </c>
      <c r="J528" s="0" t="n">
        <v>1.66</v>
      </c>
      <c r="K528" s="0" t="s">
        <v>19</v>
      </c>
      <c r="L528" s="3" t="n">
        <f aca="false">IF(K528="Yes",(J528-1)*0.98,-1)</f>
        <v>-1</v>
      </c>
      <c r="M528" s="11" t="s">
        <v>62</v>
      </c>
    </row>
    <row r="529" customFormat="false" ht="12.8" hidden="false" customHeight="false" outlineLevel="0" collapsed="false">
      <c r="A529" s="9" t="s">
        <v>862</v>
      </c>
      <c r="B529" s="9" t="s">
        <v>162</v>
      </c>
      <c r="C529" s="6" t="s">
        <v>78</v>
      </c>
      <c r="D529" s="6" t="s">
        <v>16</v>
      </c>
      <c r="E529" s="6" t="s">
        <v>17</v>
      </c>
      <c r="F529" s="6" t="s">
        <v>316</v>
      </c>
      <c r="G529" s="6" t="s">
        <v>21</v>
      </c>
      <c r="H529" s="6" t="s">
        <v>864</v>
      </c>
      <c r="I529" s="0" t="n">
        <v>0</v>
      </c>
      <c r="J529" s="6" t="n">
        <v>5</v>
      </c>
      <c r="K529" s="3" t="str">
        <f aca="false">IF(I529=1,"Yes","No")</f>
        <v>No</v>
      </c>
      <c r="L529" s="7" t="n">
        <f aca="false">IF(K529="Yes",(J529-1)*0.98,-1)</f>
        <v>-1</v>
      </c>
      <c r="M529" s="10" t="s">
        <v>53</v>
      </c>
    </row>
    <row r="530" customFormat="false" ht="12.8" hidden="false" customHeight="false" outlineLevel="0" collapsed="false">
      <c r="A530" s="2" t="s">
        <v>862</v>
      </c>
      <c r="B530" s="2" t="s">
        <v>101</v>
      </c>
      <c r="C530" s="0" t="s">
        <v>163</v>
      </c>
      <c r="D530" s="0" t="s">
        <v>37</v>
      </c>
      <c r="E530" s="0" t="s">
        <v>87</v>
      </c>
      <c r="F530" s="0" t="s">
        <v>18</v>
      </c>
      <c r="G530" s="0" t="s">
        <v>19</v>
      </c>
      <c r="H530" s="0" t="s">
        <v>865</v>
      </c>
      <c r="I530" s="0" t="n">
        <v>2</v>
      </c>
      <c r="J530" s="0" t="n">
        <v>1.74</v>
      </c>
      <c r="K530" s="0" t="s">
        <v>21</v>
      </c>
      <c r="L530" s="3" t="n">
        <f aca="false">IF(K530="Yes",(J530-1)*0.98,-1)</f>
        <v>0.7252</v>
      </c>
      <c r="M530" s="4" t="s">
        <v>22</v>
      </c>
    </row>
    <row r="531" customFormat="false" ht="12.8" hidden="false" customHeight="false" outlineLevel="0" collapsed="false">
      <c r="A531" s="2" t="s">
        <v>866</v>
      </c>
      <c r="B531" s="2" t="s">
        <v>445</v>
      </c>
      <c r="C531" s="0" t="s">
        <v>119</v>
      </c>
      <c r="D531" s="0" t="s">
        <v>16</v>
      </c>
      <c r="E531" s="0" t="s">
        <v>17</v>
      </c>
      <c r="F531" s="0" t="s">
        <v>18</v>
      </c>
      <c r="G531" s="0" t="s">
        <v>19</v>
      </c>
      <c r="H531" s="0" t="s">
        <v>867</v>
      </c>
      <c r="I531" s="0" t="n">
        <v>1</v>
      </c>
      <c r="J531" s="0" t="n">
        <v>1.33</v>
      </c>
      <c r="K531" s="0" t="s">
        <v>21</v>
      </c>
      <c r="L531" s="3" t="n">
        <f aca="false">IF(K531="Yes",(J531-1)*0.98,-1)</f>
        <v>0.3234</v>
      </c>
      <c r="M531" s="4" t="s">
        <v>22</v>
      </c>
    </row>
    <row r="532" customFormat="false" ht="12.8" hidden="false" customHeight="false" outlineLevel="0" collapsed="false">
      <c r="A532" s="2" t="s">
        <v>868</v>
      </c>
      <c r="B532" s="2" t="s">
        <v>35</v>
      </c>
      <c r="C532" s="0" t="s">
        <v>223</v>
      </c>
      <c r="D532" s="0" t="s">
        <v>102</v>
      </c>
      <c r="E532" s="0" t="s">
        <v>17</v>
      </c>
      <c r="G532" s="0" t="s">
        <v>19</v>
      </c>
      <c r="H532" s="0" t="s">
        <v>869</v>
      </c>
      <c r="I532" s="0" t="n">
        <v>3</v>
      </c>
      <c r="J532" s="0" t="n">
        <v>1.96</v>
      </c>
      <c r="K532" s="0" t="str">
        <f aca="false">IF(I532=1,"Yes","No")</f>
        <v>No</v>
      </c>
      <c r="L532" s="0" t="n">
        <f aca="false">IF(K532="Yes",(J532-1)*0.98,-1)</f>
        <v>-1</v>
      </c>
      <c r="M532" s="5" t="s">
        <v>33</v>
      </c>
    </row>
    <row r="533" customFormat="false" ht="12.8" hidden="false" customHeight="false" outlineLevel="0" collapsed="false">
      <c r="A533" s="2" t="s">
        <v>870</v>
      </c>
      <c r="B533" s="2" t="s">
        <v>23</v>
      </c>
      <c r="C533" s="0" t="s">
        <v>211</v>
      </c>
      <c r="D533" s="0" t="s">
        <v>37</v>
      </c>
      <c r="E533" s="0" t="s">
        <v>17</v>
      </c>
      <c r="G533" s="0" t="s">
        <v>19</v>
      </c>
      <c r="H533" s="0" t="s">
        <v>871</v>
      </c>
      <c r="I533" s="0" t="n">
        <v>2</v>
      </c>
      <c r="J533" s="0" t="n">
        <v>1.73</v>
      </c>
      <c r="K533" s="0" t="s">
        <v>21</v>
      </c>
      <c r="L533" s="3" t="n">
        <f aca="false">IF(K533="Yes",(J533-1)*0.98,-1)</f>
        <v>0.7154</v>
      </c>
      <c r="M533" s="11" t="s">
        <v>62</v>
      </c>
    </row>
    <row r="534" customFormat="false" ht="12.8" hidden="false" customHeight="false" outlineLevel="0" collapsed="false">
      <c r="A534" s="9" t="s">
        <v>870</v>
      </c>
      <c r="B534" s="9" t="s">
        <v>23</v>
      </c>
      <c r="C534" s="6" t="s">
        <v>211</v>
      </c>
      <c r="D534" s="6" t="s">
        <v>37</v>
      </c>
      <c r="E534" s="6" t="s">
        <v>17</v>
      </c>
      <c r="F534" s="6"/>
      <c r="G534" s="6" t="s">
        <v>19</v>
      </c>
      <c r="H534" s="6" t="s">
        <v>871</v>
      </c>
      <c r="I534" s="0" t="n">
        <v>2</v>
      </c>
      <c r="J534" s="6" t="n">
        <v>4.54</v>
      </c>
      <c r="K534" s="3" t="str">
        <f aca="false">IF(I534=1,"Yes","No")</f>
        <v>No</v>
      </c>
      <c r="L534" s="7" t="n">
        <f aca="false">IF(K534="Yes",(J534-1)*0.98,-1)</f>
        <v>-1</v>
      </c>
      <c r="M534" s="10" t="s">
        <v>53</v>
      </c>
    </row>
    <row r="535" customFormat="false" ht="12.8" hidden="false" customHeight="false" outlineLevel="0" collapsed="false">
      <c r="A535" s="2" t="s">
        <v>872</v>
      </c>
      <c r="B535" s="2" t="s">
        <v>222</v>
      </c>
      <c r="C535" s="0" t="s">
        <v>264</v>
      </c>
      <c r="D535" s="0" t="s">
        <v>16</v>
      </c>
      <c r="E535" s="0" t="s">
        <v>17</v>
      </c>
      <c r="F535" s="0" t="s">
        <v>18</v>
      </c>
      <c r="G535" s="0" t="s">
        <v>19</v>
      </c>
      <c r="H535" s="0" t="s">
        <v>873</v>
      </c>
      <c r="I535" s="0" t="n">
        <v>2</v>
      </c>
      <c r="J535" s="0" t="n">
        <v>1.19</v>
      </c>
      <c r="K535" s="0" t="s">
        <v>21</v>
      </c>
      <c r="L535" s="3" t="n">
        <f aca="false">IF(K535="Yes",(J535-1)*0.98,-1)</f>
        <v>0.1862</v>
      </c>
      <c r="M535" s="4" t="s">
        <v>22</v>
      </c>
    </row>
    <row r="536" customFormat="false" ht="12.8" hidden="false" customHeight="false" outlineLevel="0" collapsed="false">
      <c r="A536" s="2" t="s">
        <v>874</v>
      </c>
      <c r="B536" s="2" t="s">
        <v>875</v>
      </c>
      <c r="C536" s="0" t="s">
        <v>110</v>
      </c>
      <c r="D536" s="0" t="s">
        <v>16</v>
      </c>
      <c r="E536" s="0" t="s">
        <v>17</v>
      </c>
      <c r="F536" s="0" t="s">
        <v>18</v>
      </c>
      <c r="G536" s="0" t="s">
        <v>19</v>
      </c>
      <c r="H536" s="0" t="s">
        <v>876</v>
      </c>
      <c r="I536" s="0" t="n">
        <v>3</v>
      </c>
      <c r="J536" s="0" t="n">
        <v>1.32</v>
      </c>
      <c r="K536" s="0" t="s">
        <v>21</v>
      </c>
      <c r="L536" s="3" t="n">
        <f aca="false">IF(K536="Yes",(J536-1)*0.98,-1)</f>
        <v>0.3136</v>
      </c>
      <c r="M536" s="4" t="s">
        <v>22</v>
      </c>
    </row>
    <row r="537" customFormat="false" ht="12.8" hidden="false" customHeight="false" outlineLevel="0" collapsed="false">
      <c r="A537" s="2" t="s">
        <v>877</v>
      </c>
      <c r="B537" s="2" t="s">
        <v>157</v>
      </c>
      <c r="C537" s="0" t="s">
        <v>68</v>
      </c>
      <c r="D537" s="0" t="s">
        <v>29</v>
      </c>
      <c r="E537" s="0" t="s">
        <v>79</v>
      </c>
      <c r="F537" s="0" t="s">
        <v>80</v>
      </c>
      <c r="G537" s="0" t="s">
        <v>19</v>
      </c>
      <c r="H537" s="0" t="s">
        <v>878</v>
      </c>
      <c r="I537" s="0" t="n">
        <v>1</v>
      </c>
      <c r="J537" s="0" t="n">
        <v>1.7</v>
      </c>
      <c r="K537" s="0" t="str">
        <f aca="false">IF(I537=1,"Yes","No")</f>
        <v>Yes</v>
      </c>
      <c r="L537" s="0" t="n">
        <f aca="false">IF(K537="Yes",(J537-1)*0.98,-1)</f>
        <v>0.686</v>
      </c>
      <c r="M537" s="5" t="s">
        <v>33</v>
      </c>
    </row>
    <row r="538" customFormat="false" ht="12.8" hidden="false" customHeight="false" outlineLevel="0" collapsed="false">
      <c r="A538" s="2" t="s">
        <v>877</v>
      </c>
      <c r="B538" s="2" t="s">
        <v>157</v>
      </c>
      <c r="C538" s="0" t="s">
        <v>68</v>
      </c>
      <c r="D538" s="0" t="s">
        <v>29</v>
      </c>
      <c r="E538" s="0" t="s">
        <v>79</v>
      </c>
      <c r="F538" s="0" t="s">
        <v>80</v>
      </c>
      <c r="G538" s="0" t="s">
        <v>19</v>
      </c>
      <c r="H538" s="0" t="s">
        <v>878</v>
      </c>
      <c r="I538" s="0" t="n">
        <v>1</v>
      </c>
      <c r="J538" s="0" t="n">
        <v>1.11</v>
      </c>
      <c r="K538" s="0" t="s">
        <v>21</v>
      </c>
      <c r="L538" s="3" t="n">
        <f aca="false">IF(K538="Yes",(J538-1)*0.98,-1)</f>
        <v>0.1078</v>
      </c>
      <c r="M538" s="4" t="s">
        <v>22</v>
      </c>
    </row>
    <row r="539" customFormat="false" ht="12.8" hidden="false" customHeight="false" outlineLevel="0" collapsed="false">
      <c r="A539" s="2" t="s">
        <v>877</v>
      </c>
      <c r="B539" s="2" t="s">
        <v>410</v>
      </c>
      <c r="C539" s="0" t="s">
        <v>74</v>
      </c>
      <c r="D539" s="0" t="s">
        <v>37</v>
      </c>
      <c r="E539" s="0" t="s">
        <v>30</v>
      </c>
      <c r="F539" s="0" t="s">
        <v>43</v>
      </c>
      <c r="G539" s="0" t="s">
        <v>19</v>
      </c>
      <c r="H539" s="0" t="s">
        <v>879</v>
      </c>
      <c r="I539" s="0" t="n">
        <v>3</v>
      </c>
      <c r="J539" s="0" t="n">
        <v>1.43</v>
      </c>
      <c r="K539" s="0" t="s">
        <v>21</v>
      </c>
      <c r="L539" s="3" t="n">
        <f aca="false">IF(K539="Yes",(J539-1)*0.98,-1)</f>
        <v>0.4214</v>
      </c>
      <c r="M539" s="4" t="s">
        <v>22</v>
      </c>
    </row>
    <row r="540" customFormat="false" ht="12.8" hidden="false" customHeight="false" outlineLevel="0" collapsed="false">
      <c r="A540" s="2" t="s">
        <v>880</v>
      </c>
      <c r="B540" s="2" t="s">
        <v>139</v>
      </c>
      <c r="C540" s="0" t="s">
        <v>47</v>
      </c>
      <c r="D540" s="0" t="s">
        <v>29</v>
      </c>
      <c r="E540" s="0" t="s">
        <v>79</v>
      </c>
      <c r="F540" s="0" t="s">
        <v>80</v>
      </c>
      <c r="G540" s="0" t="s">
        <v>19</v>
      </c>
      <c r="H540" s="0" t="s">
        <v>881</v>
      </c>
      <c r="I540" s="0" t="n">
        <v>1</v>
      </c>
      <c r="J540" s="0" t="n">
        <v>1.99</v>
      </c>
      <c r="K540" s="0" t="str">
        <f aca="false">IF(I540=1,"Yes","No")</f>
        <v>Yes</v>
      </c>
      <c r="L540" s="0" t="n">
        <f aca="false">IF(K540="Yes",(J540-1)*0.98,-1)</f>
        <v>0.9702</v>
      </c>
      <c r="M540" s="5" t="s">
        <v>33</v>
      </c>
    </row>
    <row r="541" customFormat="false" ht="12.8" hidden="false" customHeight="false" outlineLevel="0" collapsed="false">
      <c r="A541" s="2" t="s">
        <v>880</v>
      </c>
      <c r="B541" s="2" t="s">
        <v>139</v>
      </c>
      <c r="C541" s="0" t="s">
        <v>47</v>
      </c>
      <c r="D541" s="0" t="s">
        <v>29</v>
      </c>
      <c r="E541" s="0" t="s">
        <v>79</v>
      </c>
      <c r="F541" s="0" t="s">
        <v>80</v>
      </c>
      <c r="G541" s="0" t="s">
        <v>19</v>
      </c>
      <c r="H541" s="0" t="s">
        <v>881</v>
      </c>
      <c r="I541" s="0" t="n">
        <v>1</v>
      </c>
      <c r="J541" s="0" t="n">
        <v>1.4</v>
      </c>
      <c r="K541" s="0" t="s">
        <v>21</v>
      </c>
      <c r="L541" s="3" t="n">
        <f aca="false">IF(K541="Yes",(J541-1)*0.98,-1)</f>
        <v>0.392</v>
      </c>
      <c r="M541" s="4" t="s">
        <v>22</v>
      </c>
    </row>
    <row r="542" customFormat="false" ht="12.8" hidden="false" customHeight="false" outlineLevel="0" collapsed="false">
      <c r="A542" s="2" t="s">
        <v>882</v>
      </c>
      <c r="B542" s="2" t="s">
        <v>149</v>
      </c>
      <c r="C542" s="0" t="s">
        <v>15</v>
      </c>
      <c r="D542" s="0" t="s">
        <v>29</v>
      </c>
      <c r="E542" s="0" t="s">
        <v>79</v>
      </c>
      <c r="F542" s="0" t="s">
        <v>206</v>
      </c>
      <c r="G542" s="0" t="s">
        <v>19</v>
      </c>
      <c r="H542" s="0" t="s">
        <v>883</v>
      </c>
      <c r="I542" s="0" t="n">
        <v>1</v>
      </c>
      <c r="J542" s="0" t="n">
        <v>2.07</v>
      </c>
      <c r="K542" s="0" t="str">
        <f aca="false">IF(I542=1,"Yes","No")</f>
        <v>Yes</v>
      </c>
      <c r="L542" s="0" t="n">
        <f aca="false">IF(K542="Yes",(J542-1)*0.98,-1)</f>
        <v>1.0486</v>
      </c>
      <c r="M542" s="5" t="s">
        <v>33</v>
      </c>
    </row>
    <row r="543" customFormat="false" ht="12.8" hidden="false" customHeight="false" outlineLevel="0" collapsed="false">
      <c r="A543" s="2" t="s">
        <v>882</v>
      </c>
      <c r="B543" s="2" t="s">
        <v>149</v>
      </c>
      <c r="C543" s="0" t="s">
        <v>15</v>
      </c>
      <c r="D543" s="0" t="s">
        <v>29</v>
      </c>
      <c r="E543" s="0" t="s">
        <v>79</v>
      </c>
      <c r="F543" s="0" t="s">
        <v>206</v>
      </c>
      <c r="G543" s="0" t="s">
        <v>19</v>
      </c>
      <c r="H543" s="0" t="s">
        <v>883</v>
      </c>
      <c r="I543" s="0" t="n">
        <v>1</v>
      </c>
      <c r="J543" s="0" t="n">
        <v>1.24</v>
      </c>
      <c r="K543" s="0" t="s">
        <v>21</v>
      </c>
      <c r="L543" s="3" t="n">
        <f aca="false">IF(K543="Yes",(J543-1)*0.98,-1)</f>
        <v>0.2352</v>
      </c>
      <c r="M543" s="4" t="s">
        <v>22</v>
      </c>
    </row>
    <row r="544" customFormat="false" ht="12.8" hidden="false" customHeight="false" outlineLevel="0" collapsed="false">
      <c r="A544" s="2" t="s">
        <v>884</v>
      </c>
      <c r="B544" s="2" t="s">
        <v>885</v>
      </c>
      <c r="C544" s="0" t="s">
        <v>119</v>
      </c>
      <c r="D544" s="0" t="s">
        <v>16</v>
      </c>
      <c r="E544" s="0" t="s">
        <v>17</v>
      </c>
      <c r="F544" s="0" t="s">
        <v>18</v>
      </c>
      <c r="G544" s="0" t="s">
        <v>19</v>
      </c>
      <c r="H544" s="0" t="s">
        <v>401</v>
      </c>
      <c r="I544" s="0" t="n">
        <v>1</v>
      </c>
      <c r="J544" s="0" t="n">
        <v>1.08</v>
      </c>
      <c r="K544" s="0" t="s">
        <v>21</v>
      </c>
      <c r="L544" s="3" t="n">
        <f aca="false">IF(K544="Yes",(J544-1)*0.98,-1)</f>
        <v>0.0784000000000001</v>
      </c>
      <c r="M544" s="4" t="s">
        <v>22</v>
      </c>
    </row>
    <row r="545" customFormat="false" ht="12.8" hidden="false" customHeight="false" outlineLevel="0" collapsed="false">
      <c r="A545" s="2" t="s">
        <v>886</v>
      </c>
      <c r="B545" s="2" t="s">
        <v>276</v>
      </c>
      <c r="C545" s="0" t="s">
        <v>179</v>
      </c>
      <c r="D545" s="0" t="s">
        <v>195</v>
      </c>
      <c r="E545" s="0" t="s">
        <v>17</v>
      </c>
      <c r="F545" s="0" t="s">
        <v>18</v>
      </c>
      <c r="G545" s="0" t="s">
        <v>19</v>
      </c>
      <c r="H545" s="0" t="s">
        <v>887</v>
      </c>
      <c r="I545" s="0" t="n">
        <v>1</v>
      </c>
      <c r="J545" s="0" t="n">
        <v>1.78</v>
      </c>
      <c r="K545" s="0" t="s">
        <v>21</v>
      </c>
      <c r="L545" s="3" t="n">
        <f aca="false">IF(K545="Yes",(J545-1)*0.98,-1)</f>
        <v>0.7644</v>
      </c>
      <c r="M545" s="4" t="s">
        <v>22</v>
      </c>
    </row>
    <row r="546" customFormat="false" ht="12.8" hidden="false" customHeight="false" outlineLevel="0" collapsed="false">
      <c r="A546" s="2" t="s">
        <v>886</v>
      </c>
      <c r="B546" s="2" t="s">
        <v>888</v>
      </c>
      <c r="C546" s="0" t="s">
        <v>359</v>
      </c>
      <c r="D546" s="0" t="s">
        <v>29</v>
      </c>
      <c r="E546" s="0" t="s">
        <v>79</v>
      </c>
      <c r="F546" s="0" t="s">
        <v>80</v>
      </c>
      <c r="G546" s="0" t="s">
        <v>19</v>
      </c>
      <c r="H546" s="0" t="s">
        <v>889</v>
      </c>
      <c r="I546" s="0" t="n">
        <v>2</v>
      </c>
      <c r="J546" s="0" t="n">
        <v>6.2</v>
      </c>
      <c r="K546" s="0" t="str">
        <f aca="false">IF(I546=1,"Yes","No")</f>
        <v>No</v>
      </c>
      <c r="L546" s="0" t="n">
        <f aca="false">IF(K546="Yes",(J546-1)*0.98,-1)</f>
        <v>-1</v>
      </c>
      <c r="M546" s="5" t="s">
        <v>33</v>
      </c>
    </row>
    <row r="547" customFormat="false" ht="12.8" hidden="false" customHeight="false" outlineLevel="0" collapsed="false">
      <c r="A547" s="2" t="s">
        <v>886</v>
      </c>
      <c r="B547" s="2" t="s">
        <v>888</v>
      </c>
      <c r="C547" s="0" t="s">
        <v>359</v>
      </c>
      <c r="D547" s="0" t="s">
        <v>29</v>
      </c>
      <c r="E547" s="0" t="s">
        <v>79</v>
      </c>
      <c r="F547" s="0" t="s">
        <v>80</v>
      </c>
      <c r="G547" s="0" t="s">
        <v>19</v>
      </c>
      <c r="H547" s="0" t="s">
        <v>889</v>
      </c>
      <c r="I547" s="0" t="n">
        <v>2</v>
      </c>
      <c r="J547" s="0" t="n">
        <v>1.52</v>
      </c>
      <c r="K547" s="0" t="s">
        <v>21</v>
      </c>
      <c r="L547" s="3" t="n">
        <f aca="false">IF(K547="Yes",(J547-1)*0.98,-1)</f>
        <v>0.5096</v>
      </c>
      <c r="M547" s="4" t="s">
        <v>22</v>
      </c>
    </row>
    <row r="548" customFormat="false" ht="12.8" hidden="false" customHeight="false" outlineLevel="0" collapsed="false">
      <c r="A548" s="2" t="s">
        <v>890</v>
      </c>
      <c r="B548" s="2" t="s">
        <v>109</v>
      </c>
      <c r="C548" s="0" t="s">
        <v>78</v>
      </c>
      <c r="D548" s="0" t="s">
        <v>29</v>
      </c>
      <c r="E548" s="0" t="s">
        <v>79</v>
      </c>
      <c r="F548" s="0" t="s">
        <v>80</v>
      </c>
      <c r="G548" s="0" t="s">
        <v>19</v>
      </c>
      <c r="H548" s="0" t="s">
        <v>334</v>
      </c>
      <c r="I548" s="0" t="n">
        <v>2</v>
      </c>
      <c r="J548" s="0" t="n">
        <v>5.9</v>
      </c>
      <c r="K548" s="0" t="str">
        <f aca="false">IF(I548=1,"Yes","No")</f>
        <v>No</v>
      </c>
      <c r="L548" s="0" t="n">
        <f aca="false">IF(K548="Yes",(J548-1)*0.98,-1)</f>
        <v>-1</v>
      </c>
      <c r="M548" s="5" t="s">
        <v>33</v>
      </c>
    </row>
    <row r="549" customFormat="false" ht="12.8" hidden="false" customHeight="false" outlineLevel="0" collapsed="false">
      <c r="A549" s="2" t="s">
        <v>890</v>
      </c>
      <c r="B549" s="2" t="s">
        <v>109</v>
      </c>
      <c r="C549" s="0" t="s">
        <v>78</v>
      </c>
      <c r="D549" s="0" t="s">
        <v>29</v>
      </c>
      <c r="E549" s="0" t="s">
        <v>79</v>
      </c>
      <c r="F549" s="0" t="s">
        <v>80</v>
      </c>
      <c r="G549" s="0" t="s">
        <v>19</v>
      </c>
      <c r="H549" s="0" t="s">
        <v>334</v>
      </c>
      <c r="I549" s="0" t="n">
        <v>2</v>
      </c>
      <c r="J549" s="0" t="n">
        <v>1.86</v>
      </c>
      <c r="K549" s="0" t="s">
        <v>21</v>
      </c>
      <c r="L549" s="3" t="n">
        <f aca="false">IF(K549="Yes",(J549-1)*0.98,-1)</f>
        <v>0.8428</v>
      </c>
      <c r="M549" s="4" t="s">
        <v>22</v>
      </c>
    </row>
    <row r="550" customFormat="false" ht="12.8" hidden="false" customHeight="false" outlineLevel="0" collapsed="false">
      <c r="A550" s="2" t="s">
        <v>891</v>
      </c>
      <c r="B550" s="2" t="s">
        <v>170</v>
      </c>
      <c r="C550" s="0" t="s">
        <v>215</v>
      </c>
      <c r="D550" s="0" t="s">
        <v>16</v>
      </c>
      <c r="E550" s="0" t="s">
        <v>87</v>
      </c>
      <c r="F550" s="0" t="s">
        <v>103</v>
      </c>
      <c r="G550" s="0" t="s">
        <v>19</v>
      </c>
      <c r="H550" s="0" t="s">
        <v>892</v>
      </c>
      <c r="I550" s="0" t="n">
        <v>1</v>
      </c>
      <c r="J550" s="0" t="n">
        <v>1.96</v>
      </c>
      <c r="K550" s="0" t="str">
        <f aca="false">IF(I550=1,"Yes","No")</f>
        <v>Yes</v>
      </c>
      <c r="L550" s="0" t="n">
        <f aca="false">IF(K550="Yes",(J550-1)*0.98,-1)</f>
        <v>0.9408</v>
      </c>
      <c r="M550" s="5" t="s">
        <v>33</v>
      </c>
    </row>
    <row r="551" customFormat="false" ht="12.8" hidden="false" customHeight="false" outlineLevel="0" collapsed="false">
      <c r="A551" s="2" t="s">
        <v>891</v>
      </c>
      <c r="B551" s="2" t="s">
        <v>170</v>
      </c>
      <c r="C551" s="0" t="s">
        <v>215</v>
      </c>
      <c r="D551" s="0" t="s">
        <v>16</v>
      </c>
      <c r="E551" s="0" t="s">
        <v>87</v>
      </c>
      <c r="F551" s="0" t="s">
        <v>103</v>
      </c>
      <c r="G551" s="0" t="s">
        <v>19</v>
      </c>
      <c r="H551" s="0" t="s">
        <v>892</v>
      </c>
      <c r="I551" s="0" t="n">
        <v>1</v>
      </c>
      <c r="J551" s="0" t="n">
        <v>1.14</v>
      </c>
      <c r="K551" s="0" t="s">
        <v>21</v>
      </c>
      <c r="L551" s="3" t="n">
        <f aca="false">IF(K551="Yes",(J551-1)*0.98,-1)</f>
        <v>0.1372</v>
      </c>
      <c r="M551" s="4" t="s">
        <v>22</v>
      </c>
    </row>
    <row r="552" customFormat="false" ht="12.8" hidden="false" customHeight="false" outlineLevel="0" collapsed="false">
      <c r="A552" s="2" t="s">
        <v>893</v>
      </c>
      <c r="B552" s="2" t="s">
        <v>894</v>
      </c>
      <c r="C552" s="0" t="s">
        <v>242</v>
      </c>
      <c r="D552" s="0" t="s">
        <v>16</v>
      </c>
      <c r="E552" s="0" t="s">
        <v>17</v>
      </c>
      <c r="F552" s="0" t="s">
        <v>18</v>
      </c>
      <c r="G552" s="0" t="s">
        <v>19</v>
      </c>
      <c r="H552" s="0" t="s">
        <v>895</v>
      </c>
      <c r="I552" s="0" t="n">
        <v>1</v>
      </c>
      <c r="J552" s="0" t="n">
        <v>1.05</v>
      </c>
      <c r="K552" s="0" t="s">
        <v>21</v>
      </c>
      <c r="L552" s="3" t="n">
        <f aca="false">IF(K552="Yes",(J552-1)*0.98,-1)</f>
        <v>0.049</v>
      </c>
      <c r="M552" s="4" t="s">
        <v>22</v>
      </c>
    </row>
    <row r="553" customFormat="false" ht="12.8" hidden="false" customHeight="false" outlineLevel="0" collapsed="false">
      <c r="A553" s="2" t="s">
        <v>896</v>
      </c>
      <c r="B553" s="2" t="s">
        <v>897</v>
      </c>
      <c r="C553" s="0" t="s">
        <v>230</v>
      </c>
      <c r="D553" s="0" t="s">
        <v>16</v>
      </c>
      <c r="E553" s="0" t="s">
        <v>17</v>
      </c>
      <c r="F553" s="0" t="s">
        <v>18</v>
      </c>
      <c r="G553" s="0" t="s">
        <v>19</v>
      </c>
      <c r="H553" s="0" t="s">
        <v>898</v>
      </c>
      <c r="I553" s="0" t="n">
        <v>2</v>
      </c>
      <c r="J553" s="0" t="n">
        <v>1.28</v>
      </c>
      <c r="K553" s="0" t="s">
        <v>21</v>
      </c>
      <c r="L553" s="3" t="n">
        <f aca="false">IF(K553="Yes",(J553-1)*0.98,-1)</f>
        <v>0.2744</v>
      </c>
      <c r="M553" s="4" t="s">
        <v>22</v>
      </c>
    </row>
    <row r="554" customFormat="false" ht="12.8" hidden="false" customHeight="false" outlineLevel="0" collapsed="false">
      <c r="A554" s="2" t="s">
        <v>896</v>
      </c>
      <c r="B554" s="2" t="s">
        <v>94</v>
      </c>
      <c r="C554" s="0" t="s">
        <v>230</v>
      </c>
      <c r="D554" s="0" t="s">
        <v>16</v>
      </c>
      <c r="E554" s="0" t="s">
        <v>87</v>
      </c>
      <c r="F554" s="0" t="s">
        <v>18</v>
      </c>
      <c r="G554" s="0" t="s">
        <v>21</v>
      </c>
      <c r="H554" s="0" t="s">
        <v>899</v>
      </c>
      <c r="I554" s="0" t="n">
        <v>1</v>
      </c>
      <c r="J554" s="0" t="n">
        <v>1.72</v>
      </c>
      <c r="K554" s="0" t="s">
        <v>21</v>
      </c>
      <c r="L554" s="3" t="n">
        <f aca="false">IF(K554="Yes",(J554-1)*0.98,-1)</f>
        <v>0.7056</v>
      </c>
      <c r="M554" s="4" t="s">
        <v>22</v>
      </c>
    </row>
    <row r="555" customFormat="false" ht="12.8" hidden="false" customHeight="false" outlineLevel="0" collapsed="false">
      <c r="A555" s="2" t="s">
        <v>896</v>
      </c>
      <c r="B555" s="2" t="s">
        <v>94</v>
      </c>
      <c r="C555" s="0" t="s">
        <v>230</v>
      </c>
      <c r="D555" s="0" t="s">
        <v>16</v>
      </c>
      <c r="E555" s="0" t="s">
        <v>87</v>
      </c>
      <c r="F555" s="0" t="s">
        <v>18</v>
      </c>
      <c r="G555" s="0" t="s">
        <v>21</v>
      </c>
      <c r="H555" s="0" t="s">
        <v>900</v>
      </c>
      <c r="I555" s="0" t="n">
        <v>0</v>
      </c>
      <c r="J555" s="0" t="n">
        <v>3.1</v>
      </c>
      <c r="K555" s="0" t="s">
        <v>19</v>
      </c>
      <c r="L555" s="3" t="n">
        <f aca="false">IF(K555="Yes",(J555-1)*0.98,-1)</f>
        <v>-1</v>
      </c>
      <c r="M555" s="11" t="s">
        <v>62</v>
      </c>
    </row>
    <row r="556" customFormat="false" ht="12.8" hidden="false" customHeight="false" outlineLevel="0" collapsed="false">
      <c r="A556" s="9" t="s">
        <v>896</v>
      </c>
      <c r="B556" s="9" t="s">
        <v>94</v>
      </c>
      <c r="C556" s="6" t="s">
        <v>230</v>
      </c>
      <c r="D556" s="6" t="s">
        <v>16</v>
      </c>
      <c r="E556" s="6" t="s">
        <v>87</v>
      </c>
      <c r="F556" s="6" t="s">
        <v>18</v>
      </c>
      <c r="G556" s="6" t="s">
        <v>21</v>
      </c>
      <c r="H556" s="6" t="s">
        <v>900</v>
      </c>
      <c r="I556" s="0" t="n">
        <v>0</v>
      </c>
      <c r="J556" s="6" t="n">
        <v>9.6</v>
      </c>
      <c r="K556" s="3" t="str">
        <f aca="false">IF(I556=1,"Yes","No")</f>
        <v>No</v>
      </c>
      <c r="L556" s="7" t="n">
        <f aca="false">IF(K556="Yes",(J556-1)*0.98,-1)</f>
        <v>-1</v>
      </c>
      <c r="M556" s="10" t="s">
        <v>53</v>
      </c>
    </row>
    <row r="557" customFormat="false" ht="12.8" hidden="false" customHeight="false" outlineLevel="0" collapsed="false">
      <c r="A557" s="2" t="s">
        <v>896</v>
      </c>
      <c r="B557" s="2" t="s">
        <v>810</v>
      </c>
      <c r="C557" s="0" t="s">
        <v>327</v>
      </c>
      <c r="D557" s="0" t="s">
        <v>16</v>
      </c>
      <c r="E557" s="0" t="s">
        <v>17</v>
      </c>
      <c r="F557" s="0" t="s">
        <v>18</v>
      </c>
      <c r="G557" s="0" t="s">
        <v>19</v>
      </c>
      <c r="H557" s="0" t="s">
        <v>901</v>
      </c>
      <c r="I557" s="0" t="n">
        <v>2</v>
      </c>
      <c r="J557" s="0" t="n">
        <v>1.07</v>
      </c>
      <c r="K557" s="0" t="s">
        <v>21</v>
      </c>
      <c r="L557" s="3" t="n">
        <f aca="false">IF(K557="Yes",(J557-1)*0.98,-1)</f>
        <v>0.0686000000000001</v>
      </c>
      <c r="M557" s="4" t="s">
        <v>22</v>
      </c>
    </row>
    <row r="558" customFormat="false" ht="12.8" hidden="false" customHeight="false" outlineLevel="0" collapsed="false">
      <c r="A558" s="2" t="s">
        <v>902</v>
      </c>
      <c r="B558" s="2" t="s">
        <v>222</v>
      </c>
      <c r="C558" s="0" t="s">
        <v>114</v>
      </c>
      <c r="D558" s="0" t="s">
        <v>16</v>
      </c>
      <c r="E558" s="0" t="s">
        <v>17</v>
      </c>
      <c r="F558" s="0" t="s">
        <v>18</v>
      </c>
      <c r="G558" s="0" t="s">
        <v>19</v>
      </c>
      <c r="H558" s="0" t="s">
        <v>867</v>
      </c>
      <c r="I558" s="0" t="n">
        <v>1</v>
      </c>
      <c r="J558" s="0" t="n">
        <v>1.1</v>
      </c>
      <c r="K558" s="0" t="s">
        <v>21</v>
      </c>
      <c r="L558" s="3" t="n">
        <f aca="false">IF(K558="Yes",(J558-1)*0.98,-1)</f>
        <v>0.0980000000000001</v>
      </c>
      <c r="M558" s="4" t="s">
        <v>22</v>
      </c>
    </row>
    <row r="559" customFormat="false" ht="12.8" hidden="false" customHeight="false" outlineLevel="0" collapsed="false">
      <c r="A559" s="2" t="s">
        <v>902</v>
      </c>
      <c r="B559" s="2" t="s">
        <v>222</v>
      </c>
      <c r="C559" s="0" t="s">
        <v>114</v>
      </c>
      <c r="D559" s="0" t="s">
        <v>16</v>
      </c>
      <c r="E559" s="0" t="s">
        <v>17</v>
      </c>
      <c r="F559" s="0" t="s">
        <v>18</v>
      </c>
      <c r="G559" s="0" t="s">
        <v>19</v>
      </c>
      <c r="H559" s="0" t="s">
        <v>903</v>
      </c>
      <c r="I559" s="0" t="n">
        <v>2</v>
      </c>
      <c r="J559" s="0" t="n">
        <v>1.14</v>
      </c>
      <c r="K559" s="0" t="s">
        <v>21</v>
      </c>
      <c r="L559" s="3" t="n">
        <f aca="false">IF(K559="Yes",(J559-1)*0.98,-1)</f>
        <v>0.1372</v>
      </c>
      <c r="M559" s="11" t="s">
        <v>62</v>
      </c>
    </row>
    <row r="560" customFormat="false" ht="12.8" hidden="false" customHeight="false" outlineLevel="0" collapsed="false">
      <c r="A560" s="2" t="s">
        <v>904</v>
      </c>
      <c r="B560" s="2" t="s">
        <v>40</v>
      </c>
      <c r="C560" s="0" t="s">
        <v>15</v>
      </c>
      <c r="D560" s="0" t="s">
        <v>16</v>
      </c>
      <c r="E560" s="0" t="s">
        <v>87</v>
      </c>
      <c r="F560" s="0" t="s">
        <v>103</v>
      </c>
      <c r="G560" s="0" t="s">
        <v>19</v>
      </c>
      <c r="H560" s="0" t="s">
        <v>404</v>
      </c>
      <c r="I560" s="0" t="n">
        <v>1</v>
      </c>
      <c r="J560" s="0" t="n">
        <v>1.66</v>
      </c>
      <c r="K560" s="0" t="str">
        <f aca="false">IF(I560=1,"Yes","No")</f>
        <v>Yes</v>
      </c>
      <c r="L560" s="0" t="n">
        <f aca="false">IF(K560="Yes",(J560-1)*0.98,-1)</f>
        <v>0.6468</v>
      </c>
      <c r="M560" s="5" t="s">
        <v>33</v>
      </c>
    </row>
    <row r="561" customFormat="false" ht="12.8" hidden="false" customHeight="false" outlineLevel="0" collapsed="false">
      <c r="A561" s="2" t="s">
        <v>904</v>
      </c>
      <c r="B561" s="2" t="s">
        <v>40</v>
      </c>
      <c r="C561" s="0" t="s">
        <v>15</v>
      </c>
      <c r="D561" s="0" t="s">
        <v>16</v>
      </c>
      <c r="E561" s="0" t="s">
        <v>87</v>
      </c>
      <c r="F561" s="0" t="s">
        <v>103</v>
      </c>
      <c r="G561" s="0" t="s">
        <v>19</v>
      </c>
      <c r="H561" s="0" t="s">
        <v>404</v>
      </c>
      <c r="I561" s="0" t="n">
        <v>1</v>
      </c>
      <c r="J561" s="0" t="n">
        <v>1.15</v>
      </c>
      <c r="K561" s="0" t="s">
        <v>21</v>
      </c>
      <c r="L561" s="3" t="n">
        <f aca="false">IF(K561="Yes",(J561-1)*0.98,-1)</f>
        <v>0.147</v>
      </c>
      <c r="M561" s="4" t="s">
        <v>22</v>
      </c>
    </row>
    <row r="562" customFormat="false" ht="12.8" hidden="false" customHeight="false" outlineLevel="0" collapsed="false">
      <c r="A562" s="2" t="s">
        <v>904</v>
      </c>
      <c r="B562" s="2" t="s">
        <v>445</v>
      </c>
      <c r="C562" s="0" t="s">
        <v>28</v>
      </c>
      <c r="D562" s="0" t="s">
        <v>29</v>
      </c>
      <c r="E562" s="0" t="s">
        <v>30</v>
      </c>
      <c r="F562" s="0" t="s">
        <v>43</v>
      </c>
      <c r="G562" s="0" t="s">
        <v>19</v>
      </c>
      <c r="H562" s="0" t="s">
        <v>905</v>
      </c>
      <c r="I562" s="0" t="n">
        <v>3</v>
      </c>
      <c r="J562" s="0" t="n">
        <v>1.11</v>
      </c>
      <c r="K562" s="0" t="s">
        <v>21</v>
      </c>
      <c r="L562" s="3" t="n">
        <f aca="false">IF(K562="Yes",(J562-1)*0.98,-1)</f>
        <v>0.1078</v>
      </c>
      <c r="M562" s="4" t="s">
        <v>22</v>
      </c>
    </row>
    <row r="563" customFormat="false" ht="12.8" hidden="false" customHeight="false" outlineLevel="0" collapsed="false">
      <c r="A563" s="2" t="s">
        <v>904</v>
      </c>
      <c r="B563" s="2" t="s">
        <v>157</v>
      </c>
      <c r="C563" s="0" t="s">
        <v>225</v>
      </c>
      <c r="D563" s="0" t="s">
        <v>42</v>
      </c>
      <c r="E563" s="0" t="s">
        <v>17</v>
      </c>
      <c r="F563" s="0" t="s">
        <v>43</v>
      </c>
      <c r="G563" s="0" t="s">
        <v>19</v>
      </c>
      <c r="H563" s="0" t="s">
        <v>906</v>
      </c>
      <c r="I563" s="0" t="n">
        <v>2</v>
      </c>
      <c r="J563" s="0" t="n">
        <v>1.97</v>
      </c>
      <c r="K563" s="0" t="str">
        <f aca="false">IF(I563=1,"Yes","No")</f>
        <v>No</v>
      </c>
      <c r="L563" s="0" t="n">
        <f aca="false">IF(K563="Yes",(J563-1)*0.98,-1)</f>
        <v>-1</v>
      </c>
      <c r="M563" s="5" t="s">
        <v>33</v>
      </c>
    </row>
    <row r="564" customFormat="false" ht="12.8" hidden="false" customHeight="false" outlineLevel="0" collapsed="false">
      <c r="A564" s="2" t="s">
        <v>907</v>
      </c>
      <c r="B564" s="2" t="s">
        <v>71</v>
      </c>
      <c r="C564" s="0" t="s">
        <v>47</v>
      </c>
      <c r="D564" s="0" t="s">
        <v>42</v>
      </c>
      <c r="E564" s="0" t="s">
        <v>30</v>
      </c>
      <c r="F564" s="0" t="s">
        <v>43</v>
      </c>
      <c r="G564" s="0" t="s">
        <v>19</v>
      </c>
      <c r="H564" s="0" t="s">
        <v>908</v>
      </c>
      <c r="I564" s="0" t="n">
        <v>0</v>
      </c>
      <c r="J564" s="0" t="n">
        <v>2.27</v>
      </c>
      <c r="K564" s="0" t="s">
        <v>19</v>
      </c>
      <c r="L564" s="3" t="n">
        <f aca="false">IF(K564="Yes",(J564-1)*0.98,-1)</f>
        <v>-1</v>
      </c>
      <c r="M564" s="11" t="s">
        <v>62</v>
      </c>
    </row>
    <row r="565" customFormat="false" ht="12.8" hidden="false" customHeight="false" outlineLevel="0" collapsed="false">
      <c r="A565" s="2" t="s">
        <v>909</v>
      </c>
      <c r="B565" s="2" t="s">
        <v>58</v>
      </c>
      <c r="C565" s="0" t="s">
        <v>287</v>
      </c>
      <c r="D565" s="0" t="s">
        <v>29</v>
      </c>
      <c r="E565" s="0" t="s">
        <v>79</v>
      </c>
      <c r="F565" s="0" t="s">
        <v>80</v>
      </c>
      <c r="G565" s="0" t="s">
        <v>19</v>
      </c>
      <c r="H565" s="0" t="s">
        <v>910</v>
      </c>
      <c r="I565" s="0" t="n">
        <v>2</v>
      </c>
      <c r="J565" s="0" t="n">
        <v>5.71</v>
      </c>
      <c r="K565" s="0" t="str">
        <f aca="false">IF(I565=1,"Yes","No")</f>
        <v>No</v>
      </c>
      <c r="L565" s="0" t="n">
        <f aca="false">IF(K565="Yes",(J565-1)*0.98,-1)</f>
        <v>-1</v>
      </c>
      <c r="M565" s="5" t="s">
        <v>33</v>
      </c>
    </row>
    <row r="566" customFormat="false" ht="12.8" hidden="false" customHeight="false" outlineLevel="0" collapsed="false">
      <c r="A566" s="2" t="s">
        <v>909</v>
      </c>
      <c r="B566" s="2" t="s">
        <v>58</v>
      </c>
      <c r="C566" s="0" t="s">
        <v>287</v>
      </c>
      <c r="D566" s="0" t="s">
        <v>29</v>
      </c>
      <c r="E566" s="0" t="s">
        <v>79</v>
      </c>
      <c r="F566" s="0" t="s">
        <v>80</v>
      </c>
      <c r="G566" s="0" t="s">
        <v>19</v>
      </c>
      <c r="H566" s="0" t="s">
        <v>910</v>
      </c>
      <c r="I566" s="0" t="n">
        <v>2</v>
      </c>
      <c r="J566" s="0" t="n">
        <v>2.13</v>
      </c>
      <c r="K566" s="0" t="s">
        <v>21</v>
      </c>
      <c r="L566" s="3" t="n">
        <f aca="false">IF(K566="Yes",(J566-1)*0.98,-1)</f>
        <v>1.1074</v>
      </c>
      <c r="M566" s="4" t="s">
        <v>22</v>
      </c>
    </row>
    <row r="567" customFormat="false" ht="12.8" hidden="false" customHeight="false" outlineLevel="0" collapsed="false">
      <c r="A567" s="2" t="s">
        <v>911</v>
      </c>
      <c r="B567" s="2" t="s">
        <v>40</v>
      </c>
      <c r="C567" s="0" t="s">
        <v>47</v>
      </c>
      <c r="D567" s="0" t="s">
        <v>29</v>
      </c>
      <c r="E567" s="0" t="s">
        <v>30</v>
      </c>
      <c r="F567" s="0" t="s">
        <v>304</v>
      </c>
      <c r="G567" s="0" t="s">
        <v>19</v>
      </c>
      <c r="H567" s="0" t="s">
        <v>912</v>
      </c>
      <c r="I567" s="0" t="n">
        <v>3</v>
      </c>
      <c r="J567" s="0" t="n">
        <v>1.24</v>
      </c>
      <c r="K567" s="0" t="s">
        <v>21</v>
      </c>
      <c r="L567" s="3" t="n">
        <f aca="false">IF(K567="Yes",(J567-1)*0.98,-1)</f>
        <v>0.2352</v>
      </c>
      <c r="M567" s="4" t="s">
        <v>22</v>
      </c>
    </row>
    <row r="568" customFormat="false" ht="12.8" hidden="false" customHeight="false" outlineLevel="0" collapsed="false">
      <c r="A568" s="2" t="s">
        <v>911</v>
      </c>
      <c r="B568" s="2" t="s">
        <v>276</v>
      </c>
      <c r="C568" s="0" t="s">
        <v>433</v>
      </c>
      <c r="D568" s="0" t="s">
        <v>195</v>
      </c>
      <c r="E568" s="0" t="s">
        <v>17</v>
      </c>
      <c r="G568" s="0" t="s">
        <v>19</v>
      </c>
      <c r="H568" s="0" t="s">
        <v>913</v>
      </c>
      <c r="I568" s="0" t="n">
        <v>1</v>
      </c>
      <c r="J568" s="0" t="n">
        <v>2.33</v>
      </c>
      <c r="K568" s="0" t="str">
        <f aca="false">IF(I568=1,"Yes","No")</f>
        <v>Yes</v>
      </c>
      <c r="L568" s="0" t="n">
        <f aca="false">IF(K568="Yes",(J568-1)*0.98,-1)</f>
        <v>1.3034</v>
      </c>
      <c r="M568" s="5" t="s">
        <v>33</v>
      </c>
    </row>
    <row r="569" customFormat="false" ht="12.8" hidden="false" customHeight="false" outlineLevel="0" collapsed="false">
      <c r="A569" s="2" t="s">
        <v>914</v>
      </c>
      <c r="B569" s="2" t="s">
        <v>915</v>
      </c>
      <c r="C569" s="0" t="s">
        <v>47</v>
      </c>
      <c r="D569" s="0" t="s">
        <v>42</v>
      </c>
      <c r="E569" s="0" t="s">
        <v>30</v>
      </c>
      <c r="F569" s="0" t="s">
        <v>43</v>
      </c>
      <c r="G569" s="0" t="s">
        <v>19</v>
      </c>
      <c r="H569" s="0" t="s">
        <v>916</v>
      </c>
      <c r="I569" s="0" t="n">
        <v>4</v>
      </c>
      <c r="J569" s="0" t="n">
        <v>1.42</v>
      </c>
      <c r="K569" s="0" t="s">
        <v>19</v>
      </c>
      <c r="L569" s="3" t="n">
        <f aca="false">IF(K569="Yes",(J569-1)*0.98,-1)</f>
        <v>-1</v>
      </c>
      <c r="M569" s="11" t="s">
        <v>62</v>
      </c>
    </row>
    <row r="570" customFormat="false" ht="12.8" hidden="false" customHeight="false" outlineLevel="0" collapsed="false">
      <c r="A570" s="2" t="s">
        <v>914</v>
      </c>
      <c r="B570" s="2" t="s">
        <v>96</v>
      </c>
      <c r="C570" s="0" t="s">
        <v>97</v>
      </c>
      <c r="D570" s="0" t="s">
        <v>37</v>
      </c>
      <c r="E570" s="0" t="s">
        <v>17</v>
      </c>
      <c r="F570" s="0" t="s">
        <v>18</v>
      </c>
      <c r="G570" s="0" t="s">
        <v>19</v>
      </c>
      <c r="H570" s="0" t="s">
        <v>917</v>
      </c>
      <c r="I570" s="0" t="n">
        <v>1</v>
      </c>
      <c r="J570" s="0" t="n">
        <v>4.11</v>
      </c>
      <c r="K570" s="0" t="str">
        <f aca="false">IF(I570=1,"Yes","No")</f>
        <v>Yes</v>
      </c>
      <c r="L570" s="0" t="n">
        <f aca="false">IF(K570="Yes",(J570-1)*0.98,-1)</f>
        <v>3.0478</v>
      </c>
      <c r="M570" s="5" t="s">
        <v>33</v>
      </c>
    </row>
    <row r="571" customFormat="false" ht="12.8" hidden="false" customHeight="false" outlineLevel="0" collapsed="false">
      <c r="A571" s="2" t="s">
        <v>918</v>
      </c>
      <c r="B571" s="2" t="s">
        <v>310</v>
      </c>
      <c r="C571" s="0" t="s">
        <v>773</v>
      </c>
      <c r="D571" s="0" t="s">
        <v>16</v>
      </c>
      <c r="E571" s="0" t="s">
        <v>87</v>
      </c>
      <c r="F571" s="0" t="s">
        <v>18</v>
      </c>
      <c r="G571" s="0" t="s">
        <v>19</v>
      </c>
      <c r="H571" s="0" t="s">
        <v>253</v>
      </c>
      <c r="I571" s="0" t="n">
        <v>3</v>
      </c>
      <c r="J571" s="0" t="n">
        <v>2.26</v>
      </c>
      <c r="K571" s="0" t="s">
        <v>21</v>
      </c>
      <c r="L571" s="3" t="n">
        <f aca="false">IF(K571="Yes",(J571-1)*0.98,-1)</f>
        <v>1.2348</v>
      </c>
      <c r="M571" s="4" t="s">
        <v>22</v>
      </c>
    </row>
    <row r="572" customFormat="false" ht="12.8" hidden="false" customHeight="false" outlineLevel="0" collapsed="false">
      <c r="A572" s="2" t="s">
        <v>918</v>
      </c>
      <c r="B572" s="2" t="s">
        <v>157</v>
      </c>
      <c r="C572" s="0" t="s">
        <v>773</v>
      </c>
      <c r="D572" s="0" t="s">
        <v>29</v>
      </c>
      <c r="E572" s="0" t="s">
        <v>79</v>
      </c>
      <c r="F572" s="0" t="s">
        <v>80</v>
      </c>
      <c r="G572" s="0" t="s">
        <v>19</v>
      </c>
      <c r="H572" s="0" t="s">
        <v>919</v>
      </c>
      <c r="I572" s="0" t="n">
        <v>1</v>
      </c>
      <c r="J572" s="0" t="n">
        <v>2.52</v>
      </c>
      <c r="K572" s="0" t="str">
        <f aca="false">IF(I572=1,"Yes","No")</f>
        <v>Yes</v>
      </c>
      <c r="L572" s="0" t="n">
        <f aca="false">IF(K572="Yes",(J572-1)*0.98,-1)</f>
        <v>1.4896</v>
      </c>
      <c r="M572" s="5" t="s">
        <v>33</v>
      </c>
    </row>
    <row r="573" customFormat="false" ht="12.8" hidden="false" customHeight="false" outlineLevel="0" collapsed="false">
      <c r="A573" s="2" t="s">
        <v>918</v>
      </c>
      <c r="B573" s="2" t="s">
        <v>157</v>
      </c>
      <c r="C573" s="0" t="s">
        <v>773</v>
      </c>
      <c r="D573" s="0" t="s">
        <v>29</v>
      </c>
      <c r="E573" s="0" t="s">
        <v>79</v>
      </c>
      <c r="F573" s="0" t="s">
        <v>80</v>
      </c>
      <c r="G573" s="0" t="s">
        <v>19</v>
      </c>
      <c r="H573" s="0" t="s">
        <v>919</v>
      </c>
      <c r="I573" s="0" t="n">
        <v>1</v>
      </c>
      <c r="J573" s="0" t="n">
        <v>1.39</v>
      </c>
      <c r="K573" s="0" t="s">
        <v>21</v>
      </c>
      <c r="L573" s="3" t="n">
        <f aca="false">IF(K573="Yes",(J573-1)*0.98,-1)</f>
        <v>0.3822</v>
      </c>
      <c r="M573" s="4" t="s">
        <v>22</v>
      </c>
    </row>
    <row r="574" customFormat="false" ht="12.8" hidden="false" customHeight="false" outlineLevel="0" collapsed="false">
      <c r="A574" s="2" t="s">
        <v>920</v>
      </c>
      <c r="B574" s="2" t="s">
        <v>35</v>
      </c>
      <c r="C574" s="0" t="s">
        <v>332</v>
      </c>
      <c r="D574" s="0" t="s">
        <v>16</v>
      </c>
      <c r="E574" s="0" t="s">
        <v>17</v>
      </c>
      <c r="F574" s="0" t="s">
        <v>18</v>
      </c>
      <c r="G574" s="0" t="s">
        <v>19</v>
      </c>
      <c r="H574" s="0" t="s">
        <v>921</v>
      </c>
      <c r="I574" s="0" t="n">
        <v>1</v>
      </c>
      <c r="J574" s="0" t="n">
        <v>1.26</v>
      </c>
      <c r="K574" s="0" t="s">
        <v>21</v>
      </c>
      <c r="L574" s="3" t="n">
        <f aca="false">IF(K574="Yes",(J574-1)*0.98,-1)</f>
        <v>0.2548</v>
      </c>
      <c r="M574" s="4" t="s">
        <v>22</v>
      </c>
    </row>
    <row r="575" customFormat="false" ht="12.8" hidden="false" customHeight="false" outlineLevel="0" collapsed="false">
      <c r="A575" s="2" t="s">
        <v>920</v>
      </c>
      <c r="B575" s="2" t="s">
        <v>96</v>
      </c>
      <c r="C575" s="0" t="s">
        <v>86</v>
      </c>
      <c r="D575" s="0" t="s">
        <v>16</v>
      </c>
      <c r="E575" s="0" t="s">
        <v>17</v>
      </c>
      <c r="F575" s="0" t="s">
        <v>18</v>
      </c>
      <c r="G575" s="0" t="s">
        <v>19</v>
      </c>
      <c r="H575" s="0" t="s">
        <v>922</v>
      </c>
      <c r="I575" s="0" t="n">
        <v>4</v>
      </c>
      <c r="J575" s="0" t="n">
        <v>1.76</v>
      </c>
      <c r="K575" s="0" t="s">
        <v>19</v>
      </c>
      <c r="L575" s="3" t="n">
        <f aca="false">IF(K575="Yes",(J575-1)*0.98,-1)</f>
        <v>-1</v>
      </c>
      <c r="M575" s="4" t="s">
        <v>22</v>
      </c>
    </row>
    <row r="576" customFormat="false" ht="12.8" hidden="false" customHeight="false" outlineLevel="0" collapsed="false">
      <c r="A576" s="2" t="s">
        <v>920</v>
      </c>
      <c r="B576" s="2" t="s">
        <v>157</v>
      </c>
      <c r="C576" s="0" t="s">
        <v>86</v>
      </c>
      <c r="D576" s="0" t="s">
        <v>16</v>
      </c>
      <c r="E576" s="0" t="s">
        <v>79</v>
      </c>
      <c r="F576" s="0" t="s">
        <v>80</v>
      </c>
      <c r="G576" s="0" t="s">
        <v>19</v>
      </c>
      <c r="H576" s="0" t="s">
        <v>923</v>
      </c>
      <c r="I576" s="0" t="n">
        <v>3</v>
      </c>
      <c r="J576" s="0" t="n">
        <v>1.73</v>
      </c>
      <c r="K576" s="0" t="s">
        <v>21</v>
      </c>
      <c r="L576" s="3" t="n">
        <f aca="false">IF(K576="Yes",(J576-1)*0.98,-1)</f>
        <v>0.7154</v>
      </c>
      <c r="M576" s="4" t="s">
        <v>22</v>
      </c>
    </row>
    <row r="577" customFormat="false" ht="12.8" hidden="false" customHeight="false" outlineLevel="0" collapsed="false">
      <c r="A577" s="2" t="s">
        <v>924</v>
      </c>
      <c r="B577" s="2" t="s">
        <v>925</v>
      </c>
      <c r="C577" s="0" t="s">
        <v>215</v>
      </c>
      <c r="D577" s="0" t="s">
        <v>16</v>
      </c>
      <c r="E577" s="0" t="s">
        <v>87</v>
      </c>
      <c r="F577" s="0" t="s">
        <v>103</v>
      </c>
      <c r="G577" s="0" t="s">
        <v>19</v>
      </c>
      <c r="H577" s="0" t="s">
        <v>892</v>
      </c>
      <c r="I577" s="0" t="n">
        <v>1</v>
      </c>
      <c r="J577" s="0" t="n">
        <v>2.1</v>
      </c>
      <c r="K577" s="0" t="str">
        <f aca="false">IF(I577=1,"Yes","No")</f>
        <v>Yes</v>
      </c>
      <c r="L577" s="0" t="n">
        <f aca="false">IF(K577="Yes",(J577-1)*0.98,-1)</f>
        <v>1.078</v>
      </c>
      <c r="M577" s="5" t="s">
        <v>33</v>
      </c>
    </row>
    <row r="578" customFormat="false" ht="12.8" hidden="false" customHeight="false" outlineLevel="0" collapsed="false">
      <c r="A578" s="2" t="s">
        <v>924</v>
      </c>
      <c r="B578" s="2" t="s">
        <v>925</v>
      </c>
      <c r="C578" s="0" t="s">
        <v>215</v>
      </c>
      <c r="D578" s="0" t="s">
        <v>16</v>
      </c>
      <c r="E578" s="0" t="s">
        <v>87</v>
      </c>
      <c r="F578" s="0" t="s">
        <v>103</v>
      </c>
      <c r="G578" s="0" t="s">
        <v>19</v>
      </c>
      <c r="H578" s="0" t="s">
        <v>892</v>
      </c>
      <c r="I578" s="0" t="n">
        <v>1</v>
      </c>
      <c r="J578" s="0" t="n">
        <v>1.4</v>
      </c>
      <c r="K578" s="0" t="s">
        <v>21</v>
      </c>
      <c r="L578" s="3" t="n">
        <f aca="false">IF(K578="Yes",(J578-1)*0.98,-1)</f>
        <v>0.392</v>
      </c>
      <c r="M578" s="4" t="s">
        <v>22</v>
      </c>
    </row>
    <row r="579" customFormat="false" ht="12.8" hidden="false" customHeight="false" outlineLevel="0" collapsed="false">
      <c r="A579" s="2" t="s">
        <v>924</v>
      </c>
      <c r="B579" s="2" t="s">
        <v>926</v>
      </c>
      <c r="C579" s="0" t="s">
        <v>359</v>
      </c>
      <c r="D579" s="0" t="s">
        <v>16</v>
      </c>
      <c r="E579" s="0" t="s">
        <v>17</v>
      </c>
      <c r="F579" s="0" t="s">
        <v>18</v>
      </c>
      <c r="G579" s="0" t="s">
        <v>19</v>
      </c>
      <c r="H579" s="0" t="s">
        <v>768</v>
      </c>
      <c r="I579" s="0" t="n">
        <v>1</v>
      </c>
      <c r="J579" s="0" t="n">
        <v>1.06</v>
      </c>
      <c r="K579" s="0" t="s">
        <v>21</v>
      </c>
      <c r="L579" s="3" t="n">
        <f aca="false">IF(K579="Yes",(J579-1)*0.98,-1)</f>
        <v>0.0588000000000001</v>
      </c>
      <c r="M579" s="4" t="s">
        <v>22</v>
      </c>
    </row>
    <row r="580" customFormat="false" ht="12.8" hidden="false" customHeight="false" outlineLevel="0" collapsed="false">
      <c r="A580" s="2" t="s">
        <v>924</v>
      </c>
      <c r="B580" s="2" t="s">
        <v>364</v>
      </c>
      <c r="C580" s="0" t="s">
        <v>131</v>
      </c>
      <c r="D580" s="0" t="s">
        <v>195</v>
      </c>
      <c r="E580" s="0" t="s">
        <v>87</v>
      </c>
      <c r="G580" s="0" t="s">
        <v>19</v>
      </c>
      <c r="H580" s="0" t="s">
        <v>927</v>
      </c>
      <c r="I580" s="0" t="n">
        <v>2</v>
      </c>
      <c r="J580" s="0" t="n">
        <v>1.37</v>
      </c>
      <c r="K580" s="0" t="s">
        <v>21</v>
      </c>
      <c r="L580" s="3" t="n">
        <f aca="false">IF(K580="Yes",(J580-1)*0.98,-1)</f>
        <v>0.3626</v>
      </c>
      <c r="M580" s="4" t="s">
        <v>22</v>
      </c>
    </row>
    <row r="581" customFormat="false" ht="12.8" hidden="false" customHeight="false" outlineLevel="0" collapsed="false">
      <c r="A581" s="2" t="s">
        <v>928</v>
      </c>
      <c r="B581" s="2" t="s">
        <v>55</v>
      </c>
      <c r="C581" s="0" t="s">
        <v>131</v>
      </c>
      <c r="D581" s="0" t="s">
        <v>102</v>
      </c>
      <c r="E581" s="0" t="s">
        <v>17</v>
      </c>
      <c r="F581" s="0" t="s">
        <v>929</v>
      </c>
      <c r="G581" s="0" t="s">
        <v>19</v>
      </c>
      <c r="H581" s="0" t="s">
        <v>930</v>
      </c>
      <c r="I581" s="0" t="n">
        <v>2</v>
      </c>
      <c r="J581" s="0" t="n">
        <v>1.42</v>
      </c>
      <c r="K581" s="0" t="s">
        <v>21</v>
      </c>
      <c r="L581" s="3" t="n">
        <f aca="false">IF(K581="Yes",(J581-1)*0.98,-1)</f>
        <v>0.4116</v>
      </c>
      <c r="M581" s="4" t="s">
        <v>22</v>
      </c>
    </row>
    <row r="582" customFormat="false" ht="12.8" hidden="false" customHeight="false" outlineLevel="0" collapsed="false">
      <c r="A582" s="2" t="s">
        <v>928</v>
      </c>
      <c r="B582" s="2" t="s">
        <v>885</v>
      </c>
      <c r="C582" s="0" t="s">
        <v>110</v>
      </c>
      <c r="D582" s="0" t="s">
        <v>16</v>
      </c>
      <c r="E582" s="0" t="s">
        <v>17</v>
      </c>
      <c r="F582" s="0" t="s">
        <v>18</v>
      </c>
      <c r="G582" s="0" t="s">
        <v>19</v>
      </c>
      <c r="H582" s="0" t="s">
        <v>931</v>
      </c>
      <c r="I582" s="0" t="n">
        <v>2</v>
      </c>
      <c r="J582" s="0" t="n">
        <v>1.26</v>
      </c>
      <c r="K582" s="0" t="s">
        <v>21</v>
      </c>
      <c r="L582" s="3" t="n">
        <f aca="false">IF(K582="Yes",(J582-1)*0.98,-1)</f>
        <v>0.2548</v>
      </c>
      <c r="M582" s="4" t="s">
        <v>22</v>
      </c>
    </row>
    <row r="583" customFormat="false" ht="12.8" hidden="false" customHeight="false" outlineLevel="0" collapsed="false">
      <c r="A583" s="2" t="s">
        <v>932</v>
      </c>
      <c r="B583" s="2" t="s">
        <v>46</v>
      </c>
      <c r="C583" s="0" t="s">
        <v>365</v>
      </c>
      <c r="D583" s="0" t="s">
        <v>37</v>
      </c>
      <c r="E583" s="0" t="s">
        <v>17</v>
      </c>
      <c r="G583" s="0" t="s">
        <v>19</v>
      </c>
      <c r="H583" s="0" t="s">
        <v>933</v>
      </c>
      <c r="I583" s="0" t="n">
        <v>1</v>
      </c>
      <c r="J583" s="0" t="n">
        <v>2.91</v>
      </c>
      <c r="K583" s="0" t="s">
        <v>21</v>
      </c>
      <c r="L583" s="3" t="n">
        <f aca="false">IF(K583="Yes",(J583-1)*0.98,-1)</f>
        <v>1.8718</v>
      </c>
      <c r="M583" s="11" t="s">
        <v>62</v>
      </c>
    </row>
    <row r="584" customFormat="false" ht="12.8" hidden="false" customHeight="false" outlineLevel="0" collapsed="false">
      <c r="A584" s="9" t="s">
        <v>932</v>
      </c>
      <c r="B584" s="9" t="s">
        <v>46</v>
      </c>
      <c r="C584" s="6" t="s">
        <v>365</v>
      </c>
      <c r="D584" s="6" t="s">
        <v>37</v>
      </c>
      <c r="E584" s="6" t="s">
        <v>17</v>
      </c>
      <c r="F584" s="6"/>
      <c r="G584" s="6" t="s">
        <v>19</v>
      </c>
      <c r="H584" s="6" t="s">
        <v>933</v>
      </c>
      <c r="I584" s="0" t="n">
        <v>1</v>
      </c>
      <c r="J584" s="6" t="n">
        <v>10</v>
      </c>
      <c r="K584" s="3" t="str">
        <f aca="false">IF(I584=1,"Yes","No")</f>
        <v>Yes</v>
      </c>
      <c r="L584" s="7" t="n">
        <f aca="false">IF(K584="Yes",(J584-1)*0.98,-1)</f>
        <v>8.82</v>
      </c>
      <c r="M584" s="10" t="s">
        <v>53</v>
      </c>
    </row>
    <row r="585" customFormat="false" ht="12.8" hidden="false" customHeight="false" outlineLevel="0" collapsed="false">
      <c r="A585" s="2" t="s">
        <v>934</v>
      </c>
      <c r="B585" s="2" t="s">
        <v>71</v>
      </c>
      <c r="C585" s="0" t="s">
        <v>259</v>
      </c>
      <c r="D585" s="0" t="s">
        <v>195</v>
      </c>
      <c r="E585" s="0" t="s">
        <v>17</v>
      </c>
      <c r="F585" s="0" t="s">
        <v>18</v>
      </c>
      <c r="G585" s="0" t="s">
        <v>19</v>
      </c>
      <c r="H585" s="0" t="s">
        <v>446</v>
      </c>
      <c r="I585" s="0" t="n">
        <v>2</v>
      </c>
      <c r="J585" s="0" t="n">
        <v>1.2</v>
      </c>
      <c r="K585" s="0" t="s">
        <v>21</v>
      </c>
      <c r="L585" s="3" t="n">
        <f aca="false">IF(K585="Yes",(J585-1)*0.98,-1)</f>
        <v>0.196</v>
      </c>
      <c r="M585" s="4" t="s">
        <v>22</v>
      </c>
    </row>
    <row r="586" customFormat="false" ht="12.8" hidden="false" customHeight="false" outlineLevel="0" collapsed="false">
      <c r="A586" s="2" t="s">
        <v>935</v>
      </c>
      <c r="B586" s="2" t="s">
        <v>94</v>
      </c>
      <c r="C586" s="0" t="s">
        <v>150</v>
      </c>
      <c r="D586" s="0" t="s">
        <v>16</v>
      </c>
      <c r="E586" s="0" t="s">
        <v>17</v>
      </c>
      <c r="F586" s="0" t="s">
        <v>18</v>
      </c>
      <c r="G586" s="0" t="s">
        <v>19</v>
      </c>
      <c r="H586" s="0" t="s">
        <v>835</v>
      </c>
      <c r="I586" s="0" t="n">
        <v>2</v>
      </c>
      <c r="J586" s="0" t="n">
        <v>1.13</v>
      </c>
      <c r="K586" s="0" t="s">
        <v>21</v>
      </c>
      <c r="L586" s="3" t="n">
        <f aca="false">IF(K586="Yes",(J586-1)*0.98,-1)</f>
        <v>0.1274</v>
      </c>
      <c r="M586" s="4" t="s">
        <v>22</v>
      </c>
    </row>
    <row r="587" customFormat="false" ht="12.8" hidden="false" customHeight="false" outlineLevel="0" collapsed="false">
      <c r="A587" s="2" t="s">
        <v>935</v>
      </c>
      <c r="B587" s="2" t="s">
        <v>888</v>
      </c>
      <c r="C587" s="0" t="s">
        <v>457</v>
      </c>
      <c r="D587" s="0" t="s">
        <v>42</v>
      </c>
      <c r="E587" s="0" t="s">
        <v>79</v>
      </c>
      <c r="F587" s="0" t="s">
        <v>43</v>
      </c>
      <c r="G587" s="0" t="s">
        <v>19</v>
      </c>
      <c r="H587" s="0" t="s">
        <v>936</v>
      </c>
      <c r="I587" s="0" t="n">
        <v>1</v>
      </c>
      <c r="J587" s="0" t="n">
        <v>1.72</v>
      </c>
      <c r="K587" s="0" t="s">
        <v>21</v>
      </c>
      <c r="L587" s="3" t="n">
        <f aca="false">IF(K587="Yes",(J587-1)*0.98,-1)</f>
        <v>0.7056</v>
      </c>
      <c r="M587" s="11" t="s">
        <v>62</v>
      </c>
    </row>
    <row r="588" customFormat="false" ht="12.8" hidden="false" customHeight="false" outlineLevel="0" collapsed="false">
      <c r="A588" s="2" t="s">
        <v>935</v>
      </c>
      <c r="B588" s="2" t="s">
        <v>888</v>
      </c>
      <c r="C588" s="6" t="s">
        <v>457</v>
      </c>
      <c r="D588" s="6" t="s">
        <v>42</v>
      </c>
      <c r="E588" s="6" t="s">
        <v>79</v>
      </c>
      <c r="F588" s="6" t="s">
        <v>43</v>
      </c>
      <c r="G588" s="6" t="s">
        <v>19</v>
      </c>
      <c r="H588" s="6" t="s">
        <v>937</v>
      </c>
      <c r="I588" s="6" t="n">
        <v>0</v>
      </c>
      <c r="J588" s="6" t="n">
        <v>42</v>
      </c>
      <c r="K588" s="3" t="str">
        <f aca="false">IF(I588=1, "No","Yes")</f>
        <v>Yes</v>
      </c>
      <c r="L588" s="7" t="n">
        <f aca="false">IF(I588=1,-J588,0.98)</f>
        <v>0.98</v>
      </c>
      <c r="M588" s="8" t="s">
        <v>51</v>
      </c>
    </row>
    <row r="589" customFormat="false" ht="12.8" hidden="false" customHeight="false" outlineLevel="0" collapsed="false">
      <c r="A589" s="9" t="s">
        <v>935</v>
      </c>
      <c r="B589" s="9" t="s">
        <v>888</v>
      </c>
      <c r="C589" s="6" t="s">
        <v>457</v>
      </c>
      <c r="D589" s="6" t="s">
        <v>42</v>
      </c>
      <c r="E589" s="6" t="s">
        <v>79</v>
      </c>
      <c r="F589" s="6" t="s">
        <v>43</v>
      </c>
      <c r="G589" s="6" t="s">
        <v>19</v>
      </c>
      <c r="H589" s="6" t="s">
        <v>937</v>
      </c>
      <c r="I589" s="6" t="n">
        <v>0</v>
      </c>
      <c r="J589" s="6" t="n">
        <v>5.7</v>
      </c>
      <c r="K589" s="3" t="s">
        <v>19</v>
      </c>
      <c r="L589" s="6" t="n">
        <f aca="false">IF(K589="Yes",(J589-1)*0.98,-1)</f>
        <v>-1</v>
      </c>
      <c r="M589" s="13" t="s">
        <v>184</v>
      </c>
    </row>
    <row r="590" customFormat="false" ht="12.8" hidden="false" customHeight="false" outlineLevel="0" collapsed="false">
      <c r="A590" s="9" t="s">
        <v>935</v>
      </c>
      <c r="B590" s="9" t="s">
        <v>888</v>
      </c>
      <c r="C590" s="6" t="s">
        <v>457</v>
      </c>
      <c r="D590" s="6" t="s">
        <v>42</v>
      </c>
      <c r="E590" s="6" t="s">
        <v>79</v>
      </c>
      <c r="F590" s="6" t="s">
        <v>43</v>
      </c>
      <c r="G590" s="6" t="s">
        <v>19</v>
      </c>
      <c r="H590" s="6" t="s">
        <v>936</v>
      </c>
      <c r="I590" s="0" t="n">
        <v>1</v>
      </c>
      <c r="J590" s="6" t="n">
        <v>6.42</v>
      </c>
      <c r="K590" s="3" t="str">
        <f aca="false">IF(I590=1,"Yes","No")</f>
        <v>Yes</v>
      </c>
      <c r="L590" s="7" t="n">
        <f aca="false">IF(K590="Yes",(J590-1)*0.98,-1)</f>
        <v>5.3116</v>
      </c>
      <c r="M590" s="10" t="s">
        <v>53</v>
      </c>
    </row>
    <row r="591" customFormat="false" ht="12.8" hidden="false" customHeight="false" outlineLevel="0" collapsed="false">
      <c r="A591" s="2" t="s">
        <v>938</v>
      </c>
      <c r="B591" s="2" t="s">
        <v>94</v>
      </c>
      <c r="C591" s="0" t="s">
        <v>248</v>
      </c>
      <c r="D591" s="0" t="s">
        <v>42</v>
      </c>
      <c r="E591" s="0" t="s">
        <v>17</v>
      </c>
      <c r="F591" s="0" t="s">
        <v>43</v>
      </c>
      <c r="G591" s="0" t="s">
        <v>19</v>
      </c>
      <c r="H591" s="0" t="s">
        <v>939</v>
      </c>
      <c r="I591" s="0" t="n">
        <v>1</v>
      </c>
      <c r="J591" s="0" t="n">
        <v>2.54</v>
      </c>
      <c r="K591" s="0" t="str">
        <f aca="false">IF(I591=1,"Yes","No")</f>
        <v>Yes</v>
      </c>
      <c r="L591" s="0" t="n">
        <f aca="false">IF(K591="Yes",(J591-1)*0.98,-1)</f>
        <v>1.5092</v>
      </c>
      <c r="M591" s="5" t="s">
        <v>33</v>
      </c>
    </row>
    <row r="592" customFormat="false" ht="12.8" hidden="false" customHeight="false" outlineLevel="0" collapsed="false">
      <c r="A592" s="2" t="s">
        <v>938</v>
      </c>
      <c r="B592" s="2" t="s">
        <v>142</v>
      </c>
      <c r="C592" s="0" t="s">
        <v>114</v>
      </c>
      <c r="D592" s="0" t="s">
        <v>48</v>
      </c>
      <c r="E592" s="0" t="s">
        <v>87</v>
      </c>
      <c r="F592" s="0" t="s">
        <v>18</v>
      </c>
      <c r="G592" s="0" t="s">
        <v>19</v>
      </c>
      <c r="H592" s="0" t="s">
        <v>859</v>
      </c>
      <c r="I592" s="0" t="n">
        <v>1</v>
      </c>
      <c r="J592" s="0" t="n">
        <v>2.86</v>
      </c>
      <c r="K592" s="0" t="str">
        <f aca="false">IF(I592=1,"Yes","No")</f>
        <v>Yes</v>
      </c>
      <c r="L592" s="0" t="n">
        <f aca="false">IF(K592="Yes",(J592-1)*0.98,-1)</f>
        <v>1.8228</v>
      </c>
      <c r="M592" s="5" t="s">
        <v>33</v>
      </c>
    </row>
    <row r="593" customFormat="false" ht="12.8" hidden="false" customHeight="false" outlineLevel="0" collapsed="false">
      <c r="A593" s="2" t="s">
        <v>938</v>
      </c>
      <c r="B593" s="2" t="s">
        <v>142</v>
      </c>
      <c r="C593" s="0" t="s">
        <v>114</v>
      </c>
      <c r="D593" s="0" t="s">
        <v>48</v>
      </c>
      <c r="E593" s="0" t="s">
        <v>87</v>
      </c>
      <c r="F593" s="0" t="s">
        <v>18</v>
      </c>
      <c r="G593" s="0" t="s">
        <v>19</v>
      </c>
      <c r="H593" s="0" t="s">
        <v>859</v>
      </c>
      <c r="I593" s="0" t="n">
        <v>1</v>
      </c>
      <c r="J593" s="0" t="n">
        <v>1.49</v>
      </c>
      <c r="K593" s="0" t="s">
        <v>21</v>
      </c>
      <c r="L593" s="3" t="n">
        <f aca="false">IF(K593="Yes",(J593-1)*0.98,-1)</f>
        <v>0.4802</v>
      </c>
      <c r="M593" s="4" t="s">
        <v>22</v>
      </c>
    </row>
    <row r="594" customFormat="false" ht="12.8" hidden="false" customHeight="false" outlineLevel="0" collapsed="false">
      <c r="A594" s="2" t="s">
        <v>938</v>
      </c>
      <c r="B594" s="2" t="s">
        <v>149</v>
      </c>
      <c r="C594" s="0" t="s">
        <v>248</v>
      </c>
      <c r="D594" s="0" t="s">
        <v>29</v>
      </c>
      <c r="E594" s="0" t="s">
        <v>79</v>
      </c>
      <c r="F594" s="0" t="s">
        <v>80</v>
      </c>
      <c r="G594" s="0" t="s">
        <v>19</v>
      </c>
      <c r="H594" s="0" t="s">
        <v>940</v>
      </c>
      <c r="I594" s="0" t="n">
        <v>1</v>
      </c>
      <c r="J594" s="0" t="n">
        <v>2.3</v>
      </c>
      <c r="K594" s="0" t="str">
        <f aca="false">IF(I594=1,"Yes","No")</f>
        <v>Yes</v>
      </c>
      <c r="L594" s="0" t="n">
        <f aca="false">IF(K594="Yes",(J594-1)*0.98,-1)</f>
        <v>1.274</v>
      </c>
      <c r="M594" s="5" t="s">
        <v>33</v>
      </c>
    </row>
    <row r="595" customFormat="false" ht="12.8" hidden="false" customHeight="false" outlineLevel="0" collapsed="false">
      <c r="A595" s="2" t="s">
        <v>938</v>
      </c>
      <c r="B595" s="2" t="s">
        <v>149</v>
      </c>
      <c r="C595" s="0" t="s">
        <v>248</v>
      </c>
      <c r="D595" s="0" t="s">
        <v>29</v>
      </c>
      <c r="E595" s="0" t="s">
        <v>79</v>
      </c>
      <c r="F595" s="0" t="s">
        <v>80</v>
      </c>
      <c r="G595" s="0" t="s">
        <v>19</v>
      </c>
      <c r="H595" s="0" t="s">
        <v>940</v>
      </c>
      <c r="I595" s="0" t="n">
        <v>1</v>
      </c>
      <c r="J595" s="0" t="n">
        <v>1.31</v>
      </c>
      <c r="K595" s="0" t="s">
        <v>21</v>
      </c>
      <c r="L595" s="3" t="n">
        <f aca="false">IF(K595="Yes",(J595-1)*0.98,-1)</f>
        <v>0.3038</v>
      </c>
      <c r="M595" s="4" t="s">
        <v>22</v>
      </c>
    </row>
    <row r="596" customFormat="false" ht="12.8" hidden="false" customHeight="false" outlineLevel="0" collapsed="false">
      <c r="A596" s="2" t="s">
        <v>941</v>
      </c>
      <c r="B596" s="2" t="s">
        <v>113</v>
      </c>
      <c r="C596" s="0" t="s">
        <v>256</v>
      </c>
      <c r="D596" s="0" t="s">
        <v>16</v>
      </c>
      <c r="E596" s="0" t="s">
        <v>87</v>
      </c>
      <c r="F596" s="0" t="s">
        <v>18</v>
      </c>
      <c r="G596" s="0" t="s">
        <v>21</v>
      </c>
      <c r="H596" s="0" t="s">
        <v>942</v>
      </c>
      <c r="I596" s="0" t="n">
        <v>2</v>
      </c>
      <c r="J596" s="0" t="n">
        <v>1.94</v>
      </c>
      <c r="K596" s="0" t="s">
        <v>21</v>
      </c>
      <c r="L596" s="3" t="n">
        <f aca="false">IF(K596="Yes",(J596-1)*0.98,-1)</f>
        <v>0.9212</v>
      </c>
      <c r="M596" s="4" t="s">
        <v>22</v>
      </c>
    </row>
    <row r="597" customFormat="false" ht="12.8" hidden="false" customHeight="false" outlineLevel="0" collapsed="false">
      <c r="A597" s="2" t="s">
        <v>943</v>
      </c>
      <c r="B597" s="2" t="s">
        <v>162</v>
      </c>
      <c r="C597" s="0" t="s">
        <v>773</v>
      </c>
      <c r="D597" s="0" t="s">
        <v>16</v>
      </c>
      <c r="E597" s="0" t="s">
        <v>87</v>
      </c>
      <c r="F597" s="0" t="s">
        <v>18</v>
      </c>
      <c r="G597" s="0" t="s">
        <v>19</v>
      </c>
      <c r="H597" s="0" t="s">
        <v>944</v>
      </c>
      <c r="I597" s="0" t="n">
        <v>2</v>
      </c>
      <c r="J597" s="0" t="n">
        <v>2.57</v>
      </c>
      <c r="K597" s="0" t="s">
        <v>21</v>
      </c>
      <c r="L597" s="3" t="n">
        <f aca="false">IF(K597="Yes",(J597-1)*0.98,-1)</f>
        <v>1.5386</v>
      </c>
      <c r="M597" s="4" t="s">
        <v>22</v>
      </c>
    </row>
    <row r="598" customFormat="false" ht="12.8" hidden="false" customHeight="false" outlineLevel="0" collapsed="false">
      <c r="A598" s="2" t="s">
        <v>945</v>
      </c>
      <c r="B598" s="2" t="s">
        <v>130</v>
      </c>
      <c r="C598" s="0" t="s">
        <v>28</v>
      </c>
      <c r="D598" s="0" t="s">
        <v>16</v>
      </c>
      <c r="E598" s="0" t="s">
        <v>30</v>
      </c>
      <c r="F598" s="0" t="s">
        <v>65</v>
      </c>
      <c r="G598" s="0" t="s">
        <v>21</v>
      </c>
      <c r="H598" s="0" t="s">
        <v>32</v>
      </c>
      <c r="I598" s="0" t="n">
        <v>0</v>
      </c>
      <c r="J598" s="0" t="n">
        <v>1.56</v>
      </c>
      <c r="K598" s="0" t="s">
        <v>19</v>
      </c>
      <c r="L598" s="3" t="n">
        <f aca="false">IF(K598="Yes",(J598-1)*0.98,-1)</f>
        <v>-1</v>
      </c>
      <c r="M598" s="4" t="s">
        <v>22</v>
      </c>
    </row>
    <row r="599" customFormat="false" ht="12.8" hidden="false" customHeight="false" outlineLevel="0" collapsed="false">
      <c r="A599" s="2" t="s">
        <v>946</v>
      </c>
      <c r="B599" s="2" t="s">
        <v>135</v>
      </c>
      <c r="C599" s="0" t="s">
        <v>110</v>
      </c>
      <c r="D599" s="0" t="s">
        <v>42</v>
      </c>
      <c r="E599" s="0" t="s">
        <v>79</v>
      </c>
      <c r="F599" s="0" t="s">
        <v>80</v>
      </c>
      <c r="G599" s="0" t="s">
        <v>19</v>
      </c>
      <c r="H599" s="0" t="s">
        <v>947</v>
      </c>
      <c r="I599" s="0" t="n">
        <v>2</v>
      </c>
      <c r="J599" s="0" t="n">
        <v>1.62</v>
      </c>
      <c r="K599" s="0" t="s">
        <v>21</v>
      </c>
      <c r="L599" s="3" t="n">
        <f aca="false">IF(K599="Yes",(J599-1)*0.98,-1)</f>
        <v>0.6076</v>
      </c>
      <c r="M599" s="4" t="s">
        <v>22</v>
      </c>
    </row>
    <row r="600" customFormat="false" ht="12.8" hidden="false" customHeight="false" outlineLevel="0" collapsed="false">
      <c r="A600" s="2" t="s">
        <v>948</v>
      </c>
      <c r="B600" s="2" t="s">
        <v>55</v>
      </c>
      <c r="C600" s="0" t="s">
        <v>47</v>
      </c>
      <c r="D600" s="0" t="s">
        <v>29</v>
      </c>
      <c r="E600" s="0" t="s">
        <v>30</v>
      </c>
      <c r="F600" s="0" t="s">
        <v>43</v>
      </c>
      <c r="G600" s="0" t="s">
        <v>19</v>
      </c>
      <c r="H600" s="0" t="s">
        <v>949</v>
      </c>
      <c r="I600" s="0" t="n">
        <v>2</v>
      </c>
      <c r="J600" s="0" t="n">
        <v>1.86</v>
      </c>
      <c r="K600" s="0" t="s">
        <v>21</v>
      </c>
      <c r="L600" s="3" t="n">
        <f aca="false">IF(K600="Yes",(J600-1)*0.98,-1)</f>
        <v>0.8428</v>
      </c>
      <c r="M600" s="4" t="s">
        <v>22</v>
      </c>
    </row>
    <row r="601" customFormat="false" ht="12.8" hidden="false" customHeight="false" outlineLevel="0" collapsed="false">
      <c r="A601" s="2" t="s">
        <v>950</v>
      </c>
      <c r="B601" s="2" t="s">
        <v>222</v>
      </c>
      <c r="C601" s="0" t="s">
        <v>78</v>
      </c>
      <c r="D601" s="0" t="s">
        <v>16</v>
      </c>
      <c r="E601" s="0" t="s">
        <v>17</v>
      </c>
      <c r="F601" s="0" t="s">
        <v>18</v>
      </c>
      <c r="G601" s="0" t="s">
        <v>19</v>
      </c>
      <c r="H601" s="0" t="s">
        <v>873</v>
      </c>
      <c r="I601" s="0" t="n">
        <v>2</v>
      </c>
      <c r="J601" s="0" t="n">
        <v>1.6</v>
      </c>
      <c r="K601" s="0" t="s">
        <v>21</v>
      </c>
      <c r="L601" s="3" t="n">
        <f aca="false">IF(K601="Yes",(J601-1)*0.98,-1)</f>
        <v>0.588</v>
      </c>
      <c r="M601" s="4" t="s">
        <v>22</v>
      </c>
    </row>
    <row r="602" customFormat="false" ht="12.8" hidden="false" customHeight="false" outlineLevel="0" collapsed="false">
      <c r="A602" s="2" t="s">
        <v>950</v>
      </c>
      <c r="B602" s="2" t="s">
        <v>35</v>
      </c>
      <c r="C602" s="0" t="s">
        <v>36</v>
      </c>
      <c r="D602" s="0" t="s">
        <v>37</v>
      </c>
      <c r="E602" s="0" t="s">
        <v>17</v>
      </c>
      <c r="F602" s="0" t="s">
        <v>18</v>
      </c>
      <c r="G602" s="0" t="s">
        <v>19</v>
      </c>
      <c r="H602" s="0" t="s">
        <v>951</v>
      </c>
      <c r="I602" s="0" t="n">
        <v>1</v>
      </c>
      <c r="J602" s="0" t="n">
        <v>1.9</v>
      </c>
      <c r="K602" s="0" t="str">
        <f aca="false">IF(I602=1,"Yes","No")</f>
        <v>Yes</v>
      </c>
      <c r="L602" s="0" t="n">
        <f aca="false">IF(K602="Yes",(J602-1)*0.98,-1)</f>
        <v>0.882</v>
      </c>
      <c r="M602" s="5" t="s">
        <v>33</v>
      </c>
    </row>
    <row r="603" customFormat="false" ht="12.8" hidden="false" customHeight="false" outlineLevel="0" collapsed="false">
      <c r="A603" s="2" t="s">
        <v>952</v>
      </c>
      <c r="B603" s="2" t="s">
        <v>445</v>
      </c>
      <c r="C603" s="0" t="s">
        <v>68</v>
      </c>
      <c r="D603" s="0" t="s">
        <v>42</v>
      </c>
      <c r="E603" s="0" t="s">
        <v>17</v>
      </c>
      <c r="F603" s="0" t="s">
        <v>43</v>
      </c>
      <c r="G603" s="0" t="s">
        <v>19</v>
      </c>
      <c r="H603" s="0" t="s">
        <v>953</v>
      </c>
      <c r="I603" s="0" t="n">
        <v>3</v>
      </c>
      <c r="J603" s="0" t="n">
        <v>3.78</v>
      </c>
      <c r="K603" s="0" t="str">
        <f aca="false">IF(I603=1,"Yes","No")</f>
        <v>No</v>
      </c>
      <c r="L603" s="0" t="n">
        <f aca="false">IF(K603="Yes",(J603-1)*0.98,-1)</f>
        <v>-1</v>
      </c>
      <c r="M603" s="5" t="s">
        <v>33</v>
      </c>
    </row>
    <row r="604" customFormat="false" ht="12.8" hidden="false" customHeight="false" outlineLevel="0" collapsed="false">
      <c r="A604" s="2" t="s">
        <v>952</v>
      </c>
      <c r="B604" s="2" t="s">
        <v>162</v>
      </c>
      <c r="C604" s="0" t="s">
        <v>59</v>
      </c>
      <c r="D604" s="0" t="s">
        <v>29</v>
      </c>
      <c r="E604" s="0" t="s">
        <v>30</v>
      </c>
      <c r="F604" s="0" t="s">
        <v>428</v>
      </c>
      <c r="G604" s="0" t="s">
        <v>21</v>
      </c>
      <c r="H604" s="0" t="s">
        <v>954</v>
      </c>
      <c r="I604" s="0" t="n">
        <v>1</v>
      </c>
      <c r="J604" s="0" t="n">
        <v>1.94</v>
      </c>
      <c r="K604" s="0" t="str">
        <f aca="false">IF(I604=1,"Yes","No")</f>
        <v>Yes</v>
      </c>
      <c r="L604" s="0" t="n">
        <f aca="false">IF(K604="Yes",(J604-1)*0.98,-1)</f>
        <v>0.9212</v>
      </c>
      <c r="M604" s="5" t="s">
        <v>33</v>
      </c>
    </row>
    <row r="605" customFormat="false" ht="12.8" hidden="false" customHeight="false" outlineLevel="0" collapsed="false">
      <c r="A605" s="2" t="s">
        <v>952</v>
      </c>
      <c r="B605" s="2" t="s">
        <v>162</v>
      </c>
      <c r="C605" s="0" t="s">
        <v>59</v>
      </c>
      <c r="D605" s="0" t="s">
        <v>29</v>
      </c>
      <c r="E605" s="0" t="s">
        <v>30</v>
      </c>
      <c r="F605" s="0" t="s">
        <v>428</v>
      </c>
      <c r="G605" s="0" t="s">
        <v>21</v>
      </c>
      <c r="H605" s="0" t="s">
        <v>954</v>
      </c>
      <c r="I605" s="0" t="n">
        <v>1</v>
      </c>
      <c r="J605" s="0" t="n">
        <v>1.16</v>
      </c>
      <c r="K605" s="0" t="s">
        <v>21</v>
      </c>
      <c r="L605" s="3" t="n">
        <f aca="false">IF(K605="Yes",(J605-1)*0.98,-1)</f>
        <v>0.1568</v>
      </c>
      <c r="M605" s="4" t="s">
        <v>22</v>
      </c>
    </row>
    <row r="606" customFormat="false" ht="12.8" hidden="false" customHeight="false" outlineLevel="0" collapsed="false">
      <c r="A606" s="2" t="s">
        <v>952</v>
      </c>
      <c r="B606" s="2" t="s">
        <v>130</v>
      </c>
      <c r="C606" s="0" t="s">
        <v>68</v>
      </c>
      <c r="D606" s="0" t="s">
        <v>16</v>
      </c>
      <c r="E606" s="0" t="s">
        <v>17</v>
      </c>
      <c r="F606" s="0" t="s">
        <v>18</v>
      </c>
      <c r="G606" s="0" t="s">
        <v>19</v>
      </c>
      <c r="H606" s="0" t="s">
        <v>903</v>
      </c>
      <c r="I606" s="0" t="n">
        <v>1</v>
      </c>
      <c r="J606" s="0" t="n">
        <v>1.05</v>
      </c>
      <c r="K606" s="0" t="s">
        <v>21</v>
      </c>
      <c r="L606" s="3" t="n">
        <f aca="false">IF(K606="Yes",(J606-1)*0.98,-1)</f>
        <v>0.049</v>
      </c>
      <c r="M606" s="4" t="s">
        <v>22</v>
      </c>
    </row>
    <row r="607" customFormat="false" ht="12.8" hidden="false" customHeight="false" outlineLevel="0" collapsed="false">
      <c r="A607" s="2" t="s">
        <v>955</v>
      </c>
      <c r="B607" s="2" t="s">
        <v>155</v>
      </c>
      <c r="C607" s="0" t="s">
        <v>259</v>
      </c>
      <c r="D607" s="0" t="s">
        <v>16</v>
      </c>
      <c r="E607" s="0" t="s">
        <v>17</v>
      </c>
      <c r="F607" s="0" t="s">
        <v>18</v>
      </c>
      <c r="G607" s="0" t="s">
        <v>19</v>
      </c>
      <c r="H607" s="0" t="s">
        <v>160</v>
      </c>
      <c r="I607" s="0" t="n">
        <v>1</v>
      </c>
      <c r="J607" s="0" t="n">
        <v>1.04</v>
      </c>
      <c r="K607" s="0" t="s">
        <v>21</v>
      </c>
      <c r="L607" s="3" t="n">
        <f aca="false">IF(K607="Yes",(J607-1)*0.98,-1)</f>
        <v>0.0392</v>
      </c>
      <c r="M607" s="4" t="s">
        <v>22</v>
      </c>
    </row>
    <row r="608" customFormat="false" ht="12.8" hidden="false" customHeight="false" outlineLevel="0" collapsed="false">
      <c r="A608" s="2" t="s">
        <v>955</v>
      </c>
      <c r="B608" s="2" t="s">
        <v>35</v>
      </c>
      <c r="C608" s="0" t="s">
        <v>773</v>
      </c>
      <c r="D608" s="0" t="s">
        <v>42</v>
      </c>
      <c r="E608" s="0" t="s">
        <v>17</v>
      </c>
      <c r="F608" s="0" t="s">
        <v>43</v>
      </c>
      <c r="G608" s="0" t="s">
        <v>19</v>
      </c>
      <c r="H608" s="0" t="s">
        <v>956</v>
      </c>
      <c r="I608" s="0" t="n">
        <v>3</v>
      </c>
      <c r="J608" s="0" t="n">
        <v>3.66</v>
      </c>
      <c r="K608" s="0" t="str">
        <f aca="false">IF(I608=1,"Yes","No")</f>
        <v>No</v>
      </c>
      <c r="L608" s="0" t="n">
        <f aca="false">IF(K608="Yes",(J608-1)*0.98,-1)</f>
        <v>-1</v>
      </c>
      <c r="M608" s="5" t="s">
        <v>33</v>
      </c>
    </row>
    <row r="609" customFormat="false" ht="12.8" hidden="false" customHeight="false" outlineLevel="0" collapsed="false">
      <c r="A609" s="2" t="s">
        <v>957</v>
      </c>
      <c r="B609" s="2" t="s">
        <v>237</v>
      </c>
      <c r="C609" s="0" t="s">
        <v>259</v>
      </c>
      <c r="D609" s="0" t="s">
        <v>42</v>
      </c>
      <c r="E609" s="0" t="s">
        <v>79</v>
      </c>
      <c r="F609" s="0" t="s">
        <v>80</v>
      </c>
      <c r="G609" s="0" t="s">
        <v>19</v>
      </c>
      <c r="H609" s="0" t="s">
        <v>958</v>
      </c>
      <c r="I609" s="0" t="n">
        <v>2</v>
      </c>
      <c r="J609" s="0" t="n">
        <v>1.69</v>
      </c>
      <c r="K609" s="0" t="s">
        <v>21</v>
      </c>
      <c r="L609" s="3" t="n">
        <f aca="false">IF(K609="Yes",(J609-1)*0.98,-1)</f>
        <v>0.6762</v>
      </c>
      <c r="M609" s="4" t="s">
        <v>22</v>
      </c>
    </row>
    <row r="610" customFormat="false" ht="12.8" hidden="false" customHeight="false" outlineLevel="0" collapsed="false">
      <c r="A610" s="2" t="s">
        <v>959</v>
      </c>
      <c r="B610" s="2" t="s">
        <v>193</v>
      </c>
      <c r="C610" s="0" t="s">
        <v>86</v>
      </c>
      <c r="D610" s="0" t="s">
        <v>42</v>
      </c>
      <c r="E610" s="0" t="s">
        <v>87</v>
      </c>
      <c r="G610" s="0" t="s">
        <v>19</v>
      </c>
      <c r="H610" s="0" t="s">
        <v>153</v>
      </c>
      <c r="I610" s="0" t="n">
        <v>2</v>
      </c>
      <c r="J610" s="0" t="n">
        <v>1.09</v>
      </c>
      <c r="K610" s="0" t="s">
        <v>21</v>
      </c>
      <c r="L610" s="3" t="n">
        <f aca="false">IF(K610="Yes",(J610-1)*0.98,-1)</f>
        <v>0.0882000000000001</v>
      </c>
      <c r="M610" s="4" t="s">
        <v>22</v>
      </c>
    </row>
    <row r="611" customFormat="false" ht="12.8" hidden="false" customHeight="false" outlineLevel="0" collapsed="false">
      <c r="A611" s="9" t="s">
        <v>959</v>
      </c>
      <c r="B611" s="9" t="s">
        <v>193</v>
      </c>
      <c r="C611" s="6" t="s">
        <v>86</v>
      </c>
      <c r="D611" s="6" t="s">
        <v>42</v>
      </c>
      <c r="E611" s="6" t="s">
        <v>87</v>
      </c>
      <c r="F611" s="6"/>
      <c r="G611" s="6" t="s">
        <v>19</v>
      </c>
      <c r="H611" s="6" t="s">
        <v>960</v>
      </c>
      <c r="I611" s="6" t="n">
        <v>1</v>
      </c>
      <c r="J611" s="6" t="n">
        <v>1.37</v>
      </c>
      <c r="K611" s="3" t="s">
        <v>21</v>
      </c>
      <c r="L611" s="6" t="n">
        <f aca="false">IF(K611="Yes",(J611-1)*0.98,-1)</f>
        <v>0.3626</v>
      </c>
      <c r="M611" s="13" t="s">
        <v>184</v>
      </c>
    </row>
    <row r="612" customFormat="false" ht="12.8" hidden="false" customHeight="false" outlineLevel="0" collapsed="false">
      <c r="A612" s="2" t="s">
        <v>961</v>
      </c>
      <c r="B612" s="2" t="s">
        <v>276</v>
      </c>
      <c r="C612" s="0" t="s">
        <v>97</v>
      </c>
      <c r="D612" s="0" t="s">
        <v>37</v>
      </c>
      <c r="E612" s="0" t="s">
        <v>87</v>
      </c>
      <c r="F612" s="0" t="s">
        <v>18</v>
      </c>
      <c r="G612" s="0" t="s">
        <v>19</v>
      </c>
      <c r="H612" s="0" t="s">
        <v>962</v>
      </c>
      <c r="I612" s="0" t="s">
        <v>133</v>
      </c>
      <c r="J612" s="0" t="n">
        <v>1.45</v>
      </c>
      <c r="K612" s="0" t="s">
        <v>19</v>
      </c>
      <c r="L612" s="3" t="n">
        <f aca="false">IF(K612="Yes",(J612-1)*0.98,-1)</f>
        <v>-1</v>
      </c>
      <c r="M612" s="4" t="s">
        <v>22</v>
      </c>
    </row>
    <row r="613" customFormat="false" ht="12.8" hidden="false" customHeight="false" outlineLevel="0" collapsed="false">
      <c r="A613" s="2" t="s">
        <v>963</v>
      </c>
      <c r="B613" s="2" t="s">
        <v>96</v>
      </c>
      <c r="C613" s="0" t="s">
        <v>24</v>
      </c>
      <c r="D613" s="0" t="s">
        <v>16</v>
      </c>
      <c r="E613" s="0" t="s">
        <v>17</v>
      </c>
      <c r="F613" s="0" t="s">
        <v>18</v>
      </c>
      <c r="G613" s="0" t="s">
        <v>19</v>
      </c>
      <c r="H613" s="0" t="s">
        <v>238</v>
      </c>
      <c r="I613" s="0" t="n">
        <v>2</v>
      </c>
      <c r="J613" s="0" t="n">
        <v>1.03</v>
      </c>
      <c r="K613" s="0" t="s">
        <v>21</v>
      </c>
      <c r="L613" s="3" t="n">
        <f aca="false">IF(K613="Yes",(J613-1)*0.98,-1)</f>
        <v>0.0294</v>
      </c>
      <c r="M613" s="4" t="s">
        <v>22</v>
      </c>
    </row>
    <row r="614" customFormat="false" ht="12.8" hidden="false" customHeight="false" outlineLevel="0" collapsed="false">
      <c r="A614" s="2" t="s">
        <v>964</v>
      </c>
      <c r="B614" s="2" t="s">
        <v>23</v>
      </c>
      <c r="C614" s="0" t="s">
        <v>163</v>
      </c>
      <c r="D614" s="0" t="s">
        <v>37</v>
      </c>
      <c r="E614" s="0" t="s">
        <v>17</v>
      </c>
      <c r="F614" s="0" t="s">
        <v>65</v>
      </c>
      <c r="G614" s="0" t="s">
        <v>21</v>
      </c>
      <c r="H614" s="0" t="s">
        <v>965</v>
      </c>
      <c r="I614" s="0" t="n">
        <v>2</v>
      </c>
      <c r="J614" s="0" t="n">
        <v>3.35</v>
      </c>
      <c r="K614" s="0" t="str">
        <f aca="false">IF(I614=1,"Yes","No")</f>
        <v>No</v>
      </c>
      <c r="L614" s="0" t="n">
        <f aca="false">IF(K614="Yes",(J614-1)*0.98,-1)</f>
        <v>-1</v>
      </c>
      <c r="M614" s="5" t="s">
        <v>33</v>
      </c>
    </row>
    <row r="615" customFormat="false" ht="12.8" hidden="false" customHeight="false" outlineLevel="0" collapsed="false">
      <c r="A615" s="2" t="s">
        <v>964</v>
      </c>
      <c r="B615" s="2" t="s">
        <v>23</v>
      </c>
      <c r="C615" s="0" t="s">
        <v>163</v>
      </c>
      <c r="D615" s="0" t="s">
        <v>37</v>
      </c>
      <c r="E615" s="0" t="s">
        <v>17</v>
      </c>
      <c r="F615" s="0" t="s">
        <v>65</v>
      </c>
      <c r="G615" s="0" t="s">
        <v>21</v>
      </c>
      <c r="H615" s="0" t="s">
        <v>965</v>
      </c>
      <c r="I615" s="0" t="n">
        <v>2</v>
      </c>
      <c r="J615" s="0" t="n">
        <v>1.66</v>
      </c>
      <c r="K615" s="0" t="s">
        <v>21</v>
      </c>
      <c r="L615" s="3" t="n">
        <f aca="false">IF(K615="Yes",(J615-1)*0.98,-1)</f>
        <v>0.6468</v>
      </c>
      <c r="M615" s="4" t="s">
        <v>22</v>
      </c>
    </row>
    <row r="616" customFormat="false" ht="12.8" hidden="false" customHeight="false" outlineLevel="0" collapsed="false">
      <c r="A616" s="2" t="s">
        <v>966</v>
      </c>
      <c r="B616" s="2" t="s">
        <v>77</v>
      </c>
      <c r="C616" s="0" t="s">
        <v>215</v>
      </c>
      <c r="D616" s="0" t="s">
        <v>29</v>
      </c>
      <c r="E616" s="0" t="s">
        <v>87</v>
      </c>
      <c r="F616" s="0" t="s">
        <v>152</v>
      </c>
      <c r="G616" s="0" t="s">
        <v>19</v>
      </c>
      <c r="H616" s="0" t="s">
        <v>967</v>
      </c>
      <c r="I616" s="0" t="n">
        <v>1</v>
      </c>
      <c r="J616" s="0" t="n">
        <v>1.15</v>
      </c>
      <c r="K616" s="0" t="s">
        <v>21</v>
      </c>
      <c r="L616" s="3" t="n">
        <f aca="false">IF(K616="Yes",(J616-1)*0.98,-1)</f>
        <v>0.147</v>
      </c>
      <c r="M616" s="4" t="s">
        <v>22</v>
      </c>
    </row>
    <row r="617" customFormat="false" ht="12.8" hidden="false" customHeight="false" outlineLevel="0" collapsed="false">
      <c r="A617" s="2" t="s">
        <v>966</v>
      </c>
      <c r="B617" s="2" t="s">
        <v>77</v>
      </c>
      <c r="C617" s="0" t="s">
        <v>215</v>
      </c>
      <c r="D617" s="0" t="s">
        <v>29</v>
      </c>
      <c r="E617" s="0" t="s">
        <v>87</v>
      </c>
      <c r="F617" s="0" t="s">
        <v>152</v>
      </c>
      <c r="G617" s="0" t="s">
        <v>19</v>
      </c>
      <c r="H617" s="0" t="s">
        <v>968</v>
      </c>
      <c r="I617" s="0" t="n">
        <v>2</v>
      </c>
      <c r="J617" s="0" t="n">
        <v>2.14</v>
      </c>
      <c r="K617" s="0" t="s">
        <v>21</v>
      </c>
      <c r="L617" s="3" t="n">
        <f aca="false">IF(K617="Yes",(J617-1)*0.98,-1)</f>
        <v>1.1172</v>
      </c>
      <c r="M617" s="11" t="s">
        <v>62</v>
      </c>
    </row>
    <row r="618" customFormat="false" ht="12.8" hidden="false" customHeight="false" outlineLevel="0" collapsed="false">
      <c r="A618" s="9" t="s">
        <v>966</v>
      </c>
      <c r="B618" s="9" t="s">
        <v>77</v>
      </c>
      <c r="C618" s="6" t="s">
        <v>215</v>
      </c>
      <c r="D618" s="6" t="s">
        <v>29</v>
      </c>
      <c r="E618" s="6" t="s">
        <v>87</v>
      </c>
      <c r="F618" s="6" t="s">
        <v>152</v>
      </c>
      <c r="G618" s="6" t="s">
        <v>19</v>
      </c>
      <c r="H618" s="6" t="s">
        <v>968</v>
      </c>
      <c r="I618" s="0" t="n">
        <v>2</v>
      </c>
      <c r="J618" s="6" t="n">
        <v>8.92</v>
      </c>
      <c r="K618" s="3" t="str">
        <f aca="false">IF(I618=1,"Yes","No")</f>
        <v>No</v>
      </c>
      <c r="L618" s="7" t="n">
        <f aca="false">IF(K618="Yes",(J618-1)*0.98,-1)</f>
        <v>-1</v>
      </c>
      <c r="M618" s="10" t="s">
        <v>53</v>
      </c>
    </row>
    <row r="619" customFormat="false" ht="12.8" hidden="false" customHeight="false" outlineLevel="0" collapsed="false">
      <c r="A619" s="2" t="s">
        <v>966</v>
      </c>
      <c r="B619" s="2" t="s">
        <v>331</v>
      </c>
      <c r="C619" s="0" t="s">
        <v>215</v>
      </c>
      <c r="D619" s="0" t="s">
        <v>29</v>
      </c>
      <c r="E619" s="0" t="s">
        <v>79</v>
      </c>
      <c r="F619" s="0" t="s">
        <v>43</v>
      </c>
      <c r="G619" s="0" t="s">
        <v>19</v>
      </c>
      <c r="H619" s="0" t="s">
        <v>969</v>
      </c>
      <c r="I619" s="0" t="n">
        <v>2</v>
      </c>
      <c r="J619" s="0" t="n">
        <v>1.28</v>
      </c>
      <c r="K619" s="0" t="s">
        <v>21</v>
      </c>
      <c r="L619" s="3" t="n">
        <f aca="false">IF(K619="Yes",(J619-1)*0.98,-1)</f>
        <v>0.2744</v>
      </c>
      <c r="M619" s="4" t="s">
        <v>22</v>
      </c>
    </row>
    <row r="620" customFormat="false" ht="12.8" hidden="false" customHeight="false" outlineLevel="0" collapsed="false">
      <c r="A620" s="2" t="s">
        <v>970</v>
      </c>
      <c r="B620" s="2" t="s">
        <v>96</v>
      </c>
      <c r="C620" s="0" t="s">
        <v>248</v>
      </c>
      <c r="D620" s="0" t="s">
        <v>16</v>
      </c>
      <c r="E620" s="0" t="s">
        <v>17</v>
      </c>
      <c r="F620" s="0" t="s">
        <v>18</v>
      </c>
      <c r="G620" s="0" t="s">
        <v>19</v>
      </c>
      <c r="H620" s="0" t="s">
        <v>820</v>
      </c>
      <c r="I620" s="0" t="n">
        <v>1</v>
      </c>
      <c r="J620" s="0" t="n">
        <v>2.16</v>
      </c>
      <c r="K620" s="0" t="s">
        <v>21</v>
      </c>
      <c r="L620" s="3" t="n">
        <f aca="false">IF(K620="Yes",(J620-1)*0.98,-1)</f>
        <v>1.1368</v>
      </c>
      <c r="M620" s="4" t="s">
        <v>22</v>
      </c>
    </row>
    <row r="621" customFormat="false" ht="12.8" hidden="false" customHeight="false" outlineLevel="0" collapsed="false">
      <c r="A621" s="2" t="s">
        <v>971</v>
      </c>
      <c r="B621" s="2" t="s">
        <v>23</v>
      </c>
      <c r="C621" s="0" t="s">
        <v>15</v>
      </c>
      <c r="D621" s="0" t="s">
        <v>42</v>
      </c>
      <c r="E621" s="0" t="s">
        <v>17</v>
      </c>
      <c r="F621" s="0" t="s">
        <v>65</v>
      </c>
      <c r="G621" s="0" t="s">
        <v>21</v>
      </c>
      <c r="H621" s="0" t="s">
        <v>972</v>
      </c>
      <c r="I621" s="0" t="n">
        <v>1</v>
      </c>
      <c r="J621" s="0" t="n">
        <v>5.5</v>
      </c>
      <c r="K621" s="0" t="s">
        <v>21</v>
      </c>
      <c r="L621" s="3" t="n">
        <f aca="false">IF(K621="Yes",(J621-1)*0.98,-1)</f>
        <v>4.41</v>
      </c>
      <c r="M621" s="11" t="s">
        <v>62</v>
      </c>
    </row>
    <row r="622" customFormat="false" ht="12.8" hidden="false" customHeight="false" outlineLevel="0" collapsed="false">
      <c r="A622" s="9" t="s">
        <v>971</v>
      </c>
      <c r="B622" s="9" t="s">
        <v>23</v>
      </c>
      <c r="C622" s="6" t="s">
        <v>15</v>
      </c>
      <c r="D622" s="6" t="s">
        <v>42</v>
      </c>
      <c r="E622" s="6" t="s">
        <v>17</v>
      </c>
      <c r="F622" s="6" t="s">
        <v>65</v>
      </c>
      <c r="G622" s="6" t="s">
        <v>21</v>
      </c>
      <c r="H622" s="6" t="s">
        <v>972</v>
      </c>
      <c r="I622" s="0" t="n">
        <v>1</v>
      </c>
      <c r="J622" s="6" t="n">
        <v>15.5</v>
      </c>
      <c r="K622" s="3" t="str">
        <f aca="false">IF(I622=1,"Yes","No")</f>
        <v>Yes</v>
      </c>
      <c r="L622" s="7" t="n">
        <f aca="false">IF(K622="Yes",(J622-1)*0.98,-1)</f>
        <v>14.21</v>
      </c>
      <c r="M622" s="10" t="s">
        <v>53</v>
      </c>
    </row>
    <row r="623" customFormat="false" ht="12.8" hidden="false" customHeight="false" outlineLevel="0" collapsed="false">
      <c r="A623" s="2" t="s">
        <v>971</v>
      </c>
      <c r="B623" s="2" t="s">
        <v>101</v>
      </c>
      <c r="C623" s="0" t="s">
        <v>15</v>
      </c>
      <c r="D623" s="0" t="s">
        <v>42</v>
      </c>
      <c r="E623" s="0" t="s">
        <v>17</v>
      </c>
      <c r="F623" s="0" t="s">
        <v>43</v>
      </c>
      <c r="G623" s="0" t="s">
        <v>19</v>
      </c>
      <c r="H623" s="0" t="s">
        <v>973</v>
      </c>
      <c r="I623" s="0" t="n">
        <v>1</v>
      </c>
      <c r="J623" s="0" t="n">
        <v>1.34</v>
      </c>
      <c r="K623" s="0" t="str">
        <f aca="false">IF(I623=1,"Yes","No")</f>
        <v>Yes</v>
      </c>
      <c r="L623" s="0" t="n">
        <f aca="false">IF(K623="Yes",(J623-1)*0.98,-1)</f>
        <v>0.3332</v>
      </c>
      <c r="M623" s="5" t="s">
        <v>33</v>
      </c>
    </row>
    <row r="624" customFormat="false" ht="12.8" hidden="false" customHeight="false" outlineLevel="0" collapsed="false">
      <c r="A624" s="2" t="s">
        <v>971</v>
      </c>
      <c r="B624" s="2" t="s">
        <v>101</v>
      </c>
      <c r="C624" s="0" t="s">
        <v>15</v>
      </c>
      <c r="D624" s="0" t="s">
        <v>42</v>
      </c>
      <c r="E624" s="0" t="s">
        <v>17</v>
      </c>
      <c r="F624" s="0" t="s">
        <v>43</v>
      </c>
      <c r="G624" s="0" t="s">
        <v>19</v>
      </c>
      <c r="H624" s="0" t="s">
        <v>974</v>
      </c>
      <c r="I624" s="0" t="n">
        <v>2</v>
      </c>
      <c r="J624" s="0" t="n">
        <v>1.32</v>
      </c>
      <c r="K624" s="0" t="s">
        <v>21</v>
      </c>
      <c r="L624" s="3" t="n">
        <f aca="false">IF(K624="Yes",(J624-1)*0.98,-1)</f>
        <v>0.3136</v>
      </c>
      <c r="M624" s="11" t="s">
        <v>62</v>
      </c>
    </row>
    <row r="625" customFormat="false" ht="12.8" hidden="false" customHeight="false" outlineLevel="0" collapsed="false">
      <c r="A625" s="2" t="s">
        <v>975</v>
      </c>
      <c r="B625" s="2" t="s">
        <v>252</v>
      </c>
      <c r="C625" s="0" t="s">
        <v>41</v>
      </c>
      <c r="D625" s="0" t="s">
        <v>29</v>
      </c>
      <c r="E625" s="0" t="s">
        <v>87</v>
      </c>
      <c r="F625" s="0" t="s">
        <v>152</v>
      </c>
      <c r="G625" s="0" t="s">
        <v>19</v>
      </c>
      <c r="H625" s="0" t="s">
        <v>976</v>
      </c>
      <c r="I625" s="0" t="n">
        <v>3</v>
      </c>
      <c r="J625" s="0" t="n">
        <v>1.51</v>
      </c>
      <c r="K625" s="0" t="s">
        <v>21</v>
      </c>
      <c r="L625" s="3" t="n">
        <f aca="false">IF(K625="Yes",(J625-1)*0.98,-1)</f>
        <v>0.4998</v>
      </c>
      <c r="M625" s="4" t="s">
        <v>22</v>
      </c>
    </row>
    <row r="626" customFormat="false" ht="12.8" hidden="false" customHeight="false" outlineLevel="0" collapsed="false">
      <c r="A626" s="2" t="s">
        <v>977</v>
      </c>
      <c r="B626" s="2" t="s">
        <v>280</v>
      </c>
      <c r="C626" s="0" t="s">
        <v>673</v>
      </c>
      <c r="D626" s="0" t="s">
        <v>16</v>
      </c>
      <c r="E626" s="0" t="s">
        <v>30</v>
      </c>
      <c r="F626" s="0" t="s">
        <v>65</v>
      </c>
      <c r="G626" s="0" t="s">
        <v>21</v>
      </c>
      <c r="H626" s="0" t="s">
        <v>978</v>
      </c>
      <c r="I626" s="0" t="n">
        <v>3</v>
      </c>
      <c r="J626" s="0" t="n">
        <v>1.46</v>
      </c>
      <c r="K626" s="0" t="s">
        <v>21</v>
      </c>
      <c r="L626" s="3" t="n">
        <f aca="false">IF(K626="Yes",(J626-1)*0.98,-1)</f>
        <v>0.4508</v>
      </c>
      <c r="M626" s="4" t="s">
        <v>22</v>
      </c>
    </row>
    <row r="627" customFormat="false" ht="12.8" hidden="false" customHeight="false" outlineLevel="0" collapsed="false">
      <c r="A627" s="2" t="s">
        <v>979</v>
      </c>
      <c r="B627" s="2" t="s">
        <v>167</v>
      </c>
      <c r="C627" s="0" t="s">
        <v>68</v>
      </c>
      <c r="D627" s="0" t="s">
        <v>16</v>
      </c>
      <c r="E627" s="0" t="s">
        <v>17</v>
      </c>
      <c r="F627" s="0" t="s">
        <v>18</v>
      </c>
      <c r="G627" s="0" t="s">
        <v>19</v>
      </c>
      <c r="H627" s="0" t="s">
        <v>980</v>
      </c>
      <c r="I627" s="0" t="n">
        <v>1</v>
      </c>
      <c r="J627" s="0" t="n">
        <v>1.22</v>
      </c>
      <c r="K627" s="0" t="s">
        <v>21</v>
      </c>
      <c r="L627" s="3" t="n">
        <f aca="false">IF(K627="Yes",(J627-1)*0.98,-1)</f>
        <v>0.2156</v>
      </c>
      <c r="M627" s="4" t="s">
        <v>22</v>
      </c>
    </row>
    <row r="628" customFormat="false" ht="12.8" hidden="false" customHeight="false" outlineLevel="0" collapsed="false">
      <c r="A628" s="2" t="s">
        <v>979</v>
      </c>
      <c r="B628" s="2" t="s">
        <v>167</v>
      </c>
      <c r="C628" s="0" t="s">
        <v>68</v>
      </c>
      <c r="D628" s="0" t="s">
        <v>16</v>
      </c>
      <c r="E628" s="0" t="s">
        <v>17</v>
      </c>
      <c r="F628" s="0" t="s">
        <v>18</v>
      </c>
      <c r="G628" s="0" t="s">
        <v>19</v>
      </c>
      <c r="H628" s="0" t="s">
        <v>981</v>
      </c>
      <c r="I628" s="0" t="n">
        <v>2</v>
      </c>
      <c r="J628" s="0" t="n">
        <v>1.11</v>
      </c>
      <c r="K628" s="0" t="s">
        <v>21</v>
      </c>
      <c r="L628" s="3" t="n">
        <f aca="false">IF(K628="Yes",(J628-1)*0.98,-1)</f>
        <v>0.1078</v>
      </c>
      <c r="M628" s="11" t="s">
        <v>62</v>
      </c>
    </row>
    <row r="629" customFormat="false" ht="12.8" hidden="false" customHeight="false" outlineLevel="0" collapsed="false">
      <c r="A629" s="2" t="s">
        <v>982</v>
      </c>
      <c r="B629" s="2" t="s">
        <v>23</v>
      </c>
      <c r="C629" s="0" t="s">
        <v>47</v>
      </c>
      <c r="D629" s="0" t="s">
        <v>29</v>
      </c>
      <c r="E629" s="0" t="s">
        <v>79</v>
      </c>
      <c r="F629" s="0" t="s">
        <v>80</v>
      </c>
      <c r="G629" s="0" t="s">
        <v>19</v>
      </c>
      <c r="H629" s="0" t="s">
        <v>983</v>
      </c>
      <c r="I629" s="0" t="n">
        <v>2</v>
      </c>
      <c r="J629" s="0" t="n">
        <v>2.16</v>
      </c>
      <c r="K629" s="0" t="str">
        <f aca="false">IF(I629=1,"Yes","No")</f>
        <v>No</v>
      </c>
      <c r="L629" s="0" t="n">
        <f aca="false">IF(K629="Yes",(J629-1)*0.98,-1)</f>
        <v>-1</v>
      </c>
      <c r="M629" s="5" t="s">
        <v>33</v>
      </c>
    </row>
    <row r="630" customFormat="false" ht="12.8" hidden="false" customHeight="false" outlineLevel="0" collapsed="false">
      <c r="A630" s="2" t="s">
        <v>982</v>
      </c>
      <c r="B630" s="2" t="s">
        <v>23</v>
      </c>
      <c r="C630" s="0" t="s">
        <v>47</v>
      </c>
      <c r="D630" s="0" t="s">
        <v>29</v>
      </c>
      <c r="E630" s="0" t="s">
        <v>79</v>
      </c>
      <c r="F630" s="0" t="s">
        <v>80</v>
      </c>
      <c r="G630" s="0" t="s">
        <v>19</v>
      </c>
      <c r="H630" s="0" t="s">
        <v>983</v>
      </c>
      <c r="I630" s="0" t="n">
        <v>2</v>
      </c>
      <c r="J630" s="0" t="n">
        <v>1.38</v>
      </c>
      <c r="K630" s="0" t="s">
        <v>21</v>
      </c>
      <c r="L630" s="3" t="n">
        <f aca="false">IF(K630="Yes",(J630-1)*0.98,-1)</f>
        <v>0.3724</v>
      </c>
      <c r="M630" s="4" t="s">
        <v>22</v>
      </c>
    </row>
    <row r="631" customFormat="false" ht="12.8" hidden="false" customHeight="false" outlineLevel="0" collapsed="false">
      <c r="A631" s="9" t="s">
        <v>984</v>
      </c>
      <c r="B631" s="9" t="s">
        <v>46</v>
      </c>
      <c r="C631" s="6" t="s">
        <v>28</v>
      </c>
      <c r="D631" s="6" t="s">
        <v>29</v>
      </c>
      <c r="E631" s="6" t="s">
        <v>30</v>
      </c>
      <c r="F631" s="6" t="s">
        <v>65</v>
      </c>
      <c r="G631" s="6" t="s">
        <v>21</v>
      </c>
      <c r="H631" s="6" t="s">
        <v>985</v>
      </c>
      <c r="I631" s="6" t="n">
        <v>1</v>
      </c>
      <c r="J631" s="6" t="n">
        <v>3.16</v>
      </c>
      <c r="K631" s="3" t="s">
        <v>21</v>
      </c>
      <c r="L631" s="6" t="n">
        <f aca="false">IF(K631="Yes",(J631-1)*0.98,-1)</f>
        <v>2.1168</v>
      </c>
      <c r="M631" s="13" t="s">
        <v>184</v>
      </c>
    </row>
    <row r="632" customFormat="false" ht="12.8" hidden="false" customHeight="false" outlineLevel="0" collapsed="false">
      <c r="A632" s="2" t="s">
        <v>986</v>
      </c>
      <c r="B632" s="2" t="s">
        <v>237</v>
      </c>
      <c r="C632" s="0" t="s">
        <v>15</v>
      </c>
      <c r="D632" s="0" t="s">
        <v>29</v>
      </c>
      <c r="E632" s="0" t="s">
        <v>79</v>
      </c>
      <c r="F632" s="0" t="s">
        <v>80</v>
      </c>
      <c r="G632" s="0" t="s">
        <v>19</v>
      </c>
      <c r="H632" s="0" t="s">
        <v>987</v>
      </c>
      <c r="I632" s="0" t="n">
        <v>1</v>
      </c>
      <c r="J632" s="0" t="n">
        <v>1.72</v>
      </c>
      <c r="K632" s="0" t="str">
        <f aca="false">IF(I632=1,"Yes","No")</f>
        <v>Yes</v>
      </c>
      <c r="L632" s="0" t="n">
        <f aca="false">IF(K632="Yes",(J632-1)*0.98,-1)</f>
        <v>0.7056</v>
      </c>
      <c r="M632" s="5" t="s">
        <v>33</v>
      </c>
    </row>
    <row r="633" customFormat="false" ht="12.8" hidden="false" customHeight="false" outlineLevel="0" collapsed="false">
      <c r="A633" s="2" t="s">
        <v>986</v>
      </c>
      <c r="B633" s="2" t="s">
        <v>237</v>
      </c>
      <c r="C633" s="0" t="s">
        <v>15</v>
      </c>
      <c r="D633" s="0" t="s">
        <v>29</v>
      </c>
      <c r="E633" s="0" t="s">
        <v>79</v>
      </c>
      <c r="F633" s="0" t="s">
        <v>80</v>
      </c>
      <c r="G633" s="0" t="s">
        <v>19</v>
      </c>
      <c r="H633" s="0" t="s">
        <v>987</v>
      </c>
      <c r="I633" s="0" t="n">
        <v>1</v>
      </c>
      <c r="J633" s="0" t="n">
        <v>1.06</v>
      </c>
      <c r="K633" s="0" t="s">
        <v>21</v>
      </c>
      <c r="L633" s="3" t="n">
        <f aca="false">IF(K633="Yes",(J633-1)*0.98,-1)</f>
        <v>0.0588000000000001</v>
      </c>
      <c r="M633" s="4" t="s">
        <v>22</v>
      </c>
    </row>
    <row r="634" customFormat="false" ht="12.8" hidden="false" customHeight="false" outlineLevel="0" collapsed="false">
      <c r="A634" s="2" t="s">
        <v>986</v>
      </c>
      <c r="B634" s="2" t="s">
        <v>528</v>
      </c>
      <c r="C634" s="0" t="s">
        <v>91</v>
      </c>
      <c r="D634" s="0" t="s">
        <v>42</v>
      </c>
      <c r="E634" s="0" t="s">
        <v>30</v>
      </c>
      <c r="F634" s="0" t="s">
        <v>428</v>
      </c>
      <c r="G634" s="0" t="s">
        <v>21</v>
      </c>
      <c r="H634" s="0" t="s">
        <v>988</v>
      </c>
      <c r="I634" s="0" t="n">
        <v>2</v>
      </c>
      <c r="J634" s="0" t="n">
        <v>3.53</v>
      </c>
      <c r="K634" s="0" t="str">
        <f aca="false">IF(I634=1,"Yes","No")</f>
        <v>No</v>
      </c>
      <c r="L634" s="0" t="n">
        <f aca="false">IF(K634="Yes",(J634-1)*0.98,-1)</f>
        <v>-1</v>
      </c>
      <c r="M634" s="5" t="s">
        <v>33</v>
      </c>
    </row>
    <row r="635" customFormat="false" ht="12.8" hidden="false" customHeight="false" outlineLevel="0" collapsed="false">
      <c r="A635" s="2" t="s">
        <v>989</v>
      </c>
      <c r="B635" s="2" t="s">
        <v>149</v>
      </c>
      <c r="C635" s="0" t="s">
        <v>225</v>
      </c>
      <c r="D635" s="0" t="s">
        <v>16</v>
      </c>
      <c r="E635" s="0" t="s">
        <v>17</v>
      </c>
      <c r="F635" s="0" t="s">
        <v>18</v>
      </c>
      <c r="G635" s="0" t="s">
        <v>19</v>
      </c>
      <c r="H635" s="0" t="s">
        <v>990</v>
      </c>
      <c r="I635" s="0" t="n">
        <v>1</v>
      </c>
      <c r="J635" s="0" t="n">
        <v>1.05</v>
      </c>
      <c r="K635" s="0" t="s">
        <v>21</v>
      </c>
      <c r="L635" s="3" t="n">
        <f aca="false">IF(K635="Yes",(J635-1)*0.98,-1)</f>
        <v>0.049</v>
      </c>
      <c r="M635" s="4" t="s">
        <v>22</v>
      </c>
    </row>
    <row r="636" customFormat="false" ht="12.8" hidden="false" customHeight="false" outlineLevel="0" collapsed="false">
      <c r="A636" s="2" t="s">
        <v>989</v>
      </c>
      <c r="B636" s="2" t="s">
        <v>181</v>
      </c>
      <c r="C636" s="0" t="s">
        <v>225</v>
      </c>
      <c r="D636" s="0" t="s">
        <v>42</v>
      </c>
      <c r="E636" s="0" t="s">
        <v>17</v>
      </c>
      <c r="F636" s="0" t="s">
        <v>43</v>
      </c>
      <c r="G636" s="0" t="s">
        <v>19</v>
      </c>
      <c r="H636" s="0" t="s">
        <v>991</v>
      </c>
      <c r="I636" s="0" t="n">
        <v>1</v>
      </c>
      <c r="J636" s="0" t="n">
        <v>1.57</v>
      </c>
      <c r="K636" s="0" t="str">
        <f aca="false">IF(I636=1,"Yes","No")</f>
        <v>Yes</v>
      </c>
      <c r="L636" s="0" t="n">
        <f aca="false">IF(K636="Yes",(J636-1)*0.98,-1)</f>
        <v>0.5586</v>
      </c>
      <c r="M636" s="5" t="s">
        <v>33</v>
      </c>
    </row>
    <row r="637" customFormat="false" ht="12.8" hidden="false" customHeight="false" outlineLevel="0" collapsed="false">
      <c r="A637" s="2" t="s">
        <v>992</v>
      </c>
      <c r="B637" s="2" t="s">
        <v>46</v>
      </c>
      <c r="C637" s="0" t="s">
        <v>179</v>
      </c>
      <c r="D637" s="0" t="s">
        <v>16</v>
      </c>
      <c r="E637" s="0" t="s">
        <v>17</v>
      </c>
      <c r="F637" s="0" t="s">
        <v>18</v>
      </c>
      <c r="G637" s="0" t="s">
        <v>19</v>
      </c>
      <c r="H637" s="0" t="s">
        <v>993</v>
      </c>
      <c r="I637" s="0" t="n">
        <v>1</v>
      </c>
      <c r="J637" s="0" t="n">
        <v>1.09</v>
      </c>
      <c r="K637" s="0" t="s">
        <v>21</v>
      </c>
      <c r="L637" s="3" t="n">
        <f aca="false">IF(K637="Yes",(J637-1)*0.98,-1)</f>
        <v>0.0882000000000001</v>
      </c>
      <c r="M637" s="4" t="s">
        <v>22</v>
      </c>
    </row>
    <row r="638" customFormat="false" ht="12.8" hidden="false" customHeight="false" outlineLevel="0" collapsed="false">
      <c r="A638" s="2" t="s">
        <v>992</v>
      </c>
      <c r="B638" s="2" t="s">
        <v>46</v>
      </c>
      <c r="C638" s="0" t="s">
        <v>179</v>
      </c>
      <c r="D638" s="0" t="s">
        <v>16</v>
      </c>
      <c r="E638" s="0" t="s">
        <v>17</v>
      </c>
      <c r="F638" s="0" t="s">
        <v>18</v>
      </c>
      <c r="G638" s="0" t="s">
        <v>19</v>
      </c>
      <c r="H638" s="0" t="s">
        <v>994</v>
      </c>
      <c r="I638" s="0" t="n">
        <v>2</v>
      </c>
      <c r="J638" s="0" t="n">
        <v>1.67</v>
      </c>
      <c r="K638" s="0" t="s">
        <v>21</v>
      </c>
      <c r="L638" s="3" t="n">
        <f aca="false">IF(K638="Yes",(J638-1)*0.98,-1)</f>
        <v>0.6566</v>
      </c>
      <c r="M638" s="11" t="s">
        <v>62</v>
      </c>
    </row>
    <row r="639" customFormat="false" ht="12.8" hidden="false" customHeight="false" outlineLevel="0" collapsed="false">
      <c r="A639" s="2" t="s">
        <v>995</v>
      </c>
      <c r="B639" s="2" t="s">
        <v>205</v>
      </c>
      <c r="C639" s="0" t="s">
        <v>773</v>
      </c>
      <c r="D639" s="0" t="s">
        <v>16</v>
      </c>
      <c r="E639" s="0" t="s">
        <v>17</v>
      </c>
      <c r="F639" s="0" t="s">
        <v>18</v>
      </c>
      <c r="G639" s="0" t="s">
        <v>19</v>
      </c>
      <c r="H639" s="0" t="s">
        <v>201</v>
      </c>
      <c r="I639" s="0" t="n">
        <v>2</v>
      </c>
      <c r="J639" s="0" t="n">
        <v>1.53</v>
      </c>
      <c r="K639" s="0" t="s">
        <v>21</v>
      </c>
      <c r="L639" s="3" t="n">
        <f aca="false">IF(K639="Yes",(J639-1)*0.98,-1)</f>
        <v>0.5194</v>
      </c>
      <c r="M639" s="4" t="s">
        <v>22</v>
      </c>
    </row>
    <row r="640" customFormat="false" ht="12.8" hidden="false" customHeight="false" outlineLevel="0" collapsed="false">
      <c r="A640" s="2" t="s">
        <v>995</v>
      </c>
      <c r="B640" s="2" t="s">
        <v>205</v>
      </c>
      <c r="C640" s="0" t="s">
        <v>773</v>
      </c>
      <c r="D640" s="0" t="s">
        <v>16</v>
      </c>
      <c r="E640" s="0" t="s">
        <v>17</v>
      </c>
      <c r="F640" s="0" t="s">
        <v>18</v>
      </c>
      <c r="G640" s="0" t="s">
        <v>19</v>
      </c>
      <c r="H640" s="0" t="s">
        <v>996</v>
      </c>
      <c r="I640" s="0" t="n">
        <v>3</v>
      </c>
      <c r="J640" s="0" t="n">
        <v>1.64</v>
      </c>
      <c r="K640" s="0" t="s">
        <v>19</v>
      </c>
      <c r="L640" s="3" t="n">
        <f aca="false">IF(K640="Yes",(J640-1)*0.98,-1)</f>
        <v>-1</v>
      </c>
      <c r="M640" s="11" t="s">
        <v>62</v>
      </c>
    </row>
    <row r="641" customFormat="false" ht="12.8" hidden="false" customHeight="false" outlineLevel="0" collapsed="false">
      <c r="A641" s="2" t="s">
        <v>997</v>
      </c>
      <c r="B641" s="2" t="s">
        <v>23</v>
      </c>
      <c r="C641" s="0" t="s">
        <v>150</v>
      </c>
      <c r="D641" s="0" t="s">
        <v>16</v>
      </c>
      <c r="E641" s="0" t="s">
        <v>17</v>
      </c>
      <c r="F641" s="0" t="s">
        <v>18</v>
      </c>
      <c r="G641" s="0" t="s">
        <v>19</v>
      </c>
      <c r="H641" s="0" t="s">
        <v>998</v>
      </c>
      <c r="I641" s="0" t="n">
        <v>2</v>
      </c>
      <c r="J641" s="0" t="n">
        <v>1.21</v>
      </c>
      <c r="K641" s="0" t="s">
        <v>21</v>
      </c>
      <c r="L641" s="3" t="n">
        <f aca="false">IF(K641="Yes",(J641-1)*0.98,-1)</f>
        <v>0.2058</v>
      </c>
      <c r="M641" s="4" t="s">
        <v>22</v>
      </c>
    </row>
    <row r="642" customFormat="false" ht="12.8" hidden="false" customHeight="false" outlineLevel="0" collapsed="false">
      <c r="A642" s="2" t="s">
        <v>999</v>
      </c>
      <c r="B642" s="2" t="s">
        <v>159</v>
      </c>
      <c r="C642" s="6" t="s">
        <v>492</v>
      </c>
      <c r="D642" s="6" t="s">
        <v>42</v>
      </c>
      <c r="E642" s="6" t="s">
        <v>87</v>
      </c>
      <c r="F642" s="6" t="s">
        <v>152</v>
      </c>
      <c r="G642" s="6" t="s">
        <v>19</v>
      </c>
      <c r="H642" s="6" t="s">
        <v>1000</v>
      </c>
      <c r="I642" s="6" t="n">
        <v>3</v>
      </c>
      <c r="J642" s="6" t="n">
        <v>9.48</v>
      </c>
      <c r="K642" s="3" t="str">
        <f aca="false">IF(I642=1, "No","Yes")</f>
        <v>Yes</v>
      </c>
      <c r="L642" s="7" t="n">
        <f aca="false">IF(I642=1,-J642,0.98)</f>
        <v>0.98</v>
      </c>
      <c r="M642" s="8" t="s">
        <v>51</v>
      </c>
    </row>
    <row r="643" customFormat="false" ht="12.8" hidden="false" customHeight="false" outlineLevel="0" collapsed="false">
      <c r="A643" s="9" t="s">
        <v>999</v>
      </c>
      <c r="B643" s="9" t="s">
        <v>159</v>
      </c>
      <c r="C643" s="6" t="s">
        <v>492</v>
      </c>
      <c r="D643" s="6" t="s">
        <v>42</v>
      </c>
      <c r="E643" s="6" t="s">
        <v>87</v>
      </c>
      <c r="F643" s="6" t="s">
        <v>152</v>
      </c>
      <c r="G643" s="6" t="s">
        <v>19</v>
      </c>
      <c r="H643" s="6" t="s">
        <v>1001</v>
      </c>
      <c r="I643" s="0" t="n">
        <v>1</v>
      </c>
      <c r="J643" s="6" t="n">
        <v>2.9</v>
      </c>
      <c r="K643" s="3" t="str">
        <f aca="false">IF(I643=1,"Yes","No")</f>
        <v>Yes</v>
      </c>
      <c r="L643" s="7" t="n">
        <f aca="false">IF(K643="Yes",(J643-1)*0.98,-1)</f>
        <v>1.862</v>
      </c>
      <c r="M643" s="10" t="s">
        <v>53</v>
      </c>
    </row>
    <row r="644" customFormat="false" ht="12.8" hidden="false" customHeight="false" outlineLevel="0" collapsed="false">
      <c r="A644" s="2" t="s">
        <v>999</v>
      </c>
      <c r="B644" s="2" t="s">
        <v>255</v>
      </c>
      <c r="C644" s="0" t="s">
        <v>492</v>
      </c>
      <c r="D644" s="0" t="s">
        <v>16</v>
      </c>
      <c r="E644" s="0" t="s">
        <v>79</v>
      </c>
      <c r="F644" s="0" t="s">
        <v>43</v>
      </c>
      <c r="G644" s="0" t="s">
        <v>19</v>
      </c>
      <c r="H644" s="0" t="s">
        <v>1002</v>
      </c>
      <c r="I644" s="0" t="n">
        <v>2</v>
      </c>
      <c r="J644" s="0" t="n">
        <v>1.57</v>
      </c>
      <c r="K644" s="0" t="s">
        <v>21</v>
      </c>
      <c r="L644" s="3" t="n">
        <f aca="false">IF(K644="Yes",(J644-1)*0.98,-1)</f>
        <v>0.5586</v>
      </c>
      <c r="M644" s="4" t="s">
        <v>22</v>
      </c>
    </row>
    <row r="645" customFormat="false" ht="12.8" hidden="false" customHeight="false" outlineLevel="0" collapsed="false">
      <c r="A645" s="2" t="s">
        <v>1003</v>
      </c>
      <c r="B645" s="2" t="s">
        <v>222</v>
      </c>
      <c r="C645" s="0" t="s">
        <v>435</v>
      </c>
      <c r="D645" s="0" t="s">
        <v>195</v>
      </c>
      <c r="E645" s="0" t="s">
        <v>17</v>
      </c>
      <c r="F645" s="0" t="s">
        <v>18</v>
      </c>
      <c r="G645" s="0" t="s">
        <v>19</v>
      </c>
      <c r="H645" s="0" t="s">
        <v>196</v>
      </c>
      <c r="I645" s="0" t="n">
        <v>4</v>
      </c>
      <c r="J645" s="0" t="n">
        <v>1.65</v>
      </c>
      <c r="K645" s="0" t="s">
        <v>19</v>
      </c>
      <c r="L645" s="3" t="n">
        <f aca="false">IF(K645="Yes",(J645-1)*0.98,-1)</f>
        <v>-1</v>
      </c>
      <c r="M645" s="4" t="s">
        <v>22</v>
      </c>
    </row>
    <row r="646" customFormat="false" ht="12.8" hidden="false" customHeight="false" outlineLevel="0" collapsed="false">
      <c r="A646" s="2" t="s">
        <v>1003</v>
      </c>
      <c r="B646" s="2" t="s">
        <v>96</v>
      </c>
      <c r="C646" s="0" t="s">
        <v>435</v>
      </c>
      <c r="D646" s="0" t="s">
        <v>195</v>
      </c>
      <c r="E646" s="0" t="s">
        <v>87</v>
      </c>
      <c r="F646" s="0" t="s">
        <v>18</v>
      </c>
      <c r="G646" s="0" t="s">
        <v>19</v>
      </c>
      <c r="H646" s="0" t="s">
        <v>1004</v>
      </c>
      <c r="I646" s="0" t="n">
        <v>1</v>
      </c>
      <c r="J646" s="0" t="n">
        <v>1.15</v>
      </c>
      <c r="K646" s="0" t="s">
        <v>21</v>
      </c>
      <c r="L646" s="3" t="n">
        <f aca="false">IF(K646="Yes",(J646-1)*0.98,-1)</f>
        <v>0.147</v>
      </c>
      <c r="M646" s="4" t="s">
        <v>22</v>
      </c>
    </row>
    <row r="647" customFormat="false" ht="12.8" hidden="false" customHeight="false" outlineLevel="0" collapsed="false">
      <c r="A647" s="2" t="s">
        <v>1003</v>
      </c>
      <c r="B647" s="2" t="s">
        <v>331</v>
      </c>
      <c r="C647" s="0" t="s">
        <v>28</v>
      </c>
      <c r="D647" s="0" t="s">
        <v>29</v>
      </c>
      <c r="E647" s="0" t="s">
        <v>30</v>
      </c>
      <c r="F647" s="0" t="s">
        <v>428</v>
      </c>
      <c r="G647" s="0" t="s">
        <v>21</v>
      </c>
      <c r="H647" s="0" t="s">
        <v>1005</v>
      </c>
      <c r="I647" s="0" t="n">
        <v>4</v>
      </c>
      <c r="J647" s="0" t="n">
        <v>4</v>
      </c>
      <c r="K647" s="0" t="str">
        <f aca="false">IF(I647=1,"Yes","No")</f>
        <v>No</v>
      </c>
      <c r="L647" s="0" t="n">
        <f aca="false">IF(K647="Yes",(J647-1)*0.98,-1)</f>
        <v>-1</v>
      </c>
      <c r="M647" s="5" t="s">
        <v>33</v>
      </c>
    </row>
    <row r="648" customFormat="false" ht="12.8" hidden="false" customHeight="false" outlineLevel="0" collapsed="false">
      <c r="A648" s="2" t="s">
        <v>1003</v>
      </c>
      <c r="B648" s="2" t="s">
        <v>331</v>
      </c>
      <c r="C648" s="0" t="s">
        <v>28</v>
      </c>
      <c r="D648" s="0" t="s">
        <v>29</v>
      </c>
      <c r="E648" s="0" t="s">
        <v>30</v>
      </c>
      <c r="F648" s="0" t="s">
        <v>428</v>
      </c>
      <c r="G648" s="0" t="s">
        <v>21</v>
      </c>
      <c r="H648" s="0" t="s">
        <v>1005</v>
      </c>
      <c r="I648" s="0" t="n">
        <v>4</v>
      </c>
      <c r="J648" s="0" t="n">
        <v>1.57</v>
      </c>
      <c r="K648" s="0" t="s">
        <v>19</v>
      </c>
      <c r="L648" s="3" t="n">
        <f aca="false">IF(K648="Yes",(J648-1)*0.98,-1)</f>
        <v>-1</v>
      </c>
      <c r="M648" s="4" t="s">
        <v>22</v>
      </c>
    </row>
    <row r="649" customFormat="false" ht="12.8" hidden="false" customHeight="false" outlineLevel="0" collapsed="false">
      <c r="A649" s="2" t="s">
        <v>1003</v>
      </c>
      <c r="B649" s="2" t="s">
        <v>1006</v>
      </c>
      <c r="C649" s="0" t="s">
        <v>59</v>
      </c>
      <c r="D649" s="0" t="s">
        <v>42</v>
      </c>
      <c r="E649" s="0" t="s">
        <v>30</v>
      </c>
      <c r="F649" s="0" t="s">
        <v>815</v>
      </c>
      <c r="G649" s="0" t="s">
        <v>21</v>
      </c>
      <c r="H649" s="0" t="s">
        <v>1007</v>
      </c>
      <c r="I649" s="0" t="n">
        <v>1</v>
      </c>
      <c r="J649" s="0" t="n">
        <v>3.15</v>
      </c>
      <c r="K649" s="0" t="str">
        <f aca="false">IF(I649=1,"Yes","No")</f>
        <v>Yes</v>
      </c>
      <c r="L649" s="0" t="n">
        <f aca="false">IF(K649="Yes",(J649-1)*0.98,-1)</f>
        <v>2.107</v>
      </c>
      <c r="M649" s="5" t="s">
        <v>33</v>
      </c>
    </row>
    <row r="650" customFormat="false" ht="12.8" hidden="false" customHeight="false" outlineLevel="0" collapsed="false">
      <c r="A650" s="2" t="s">
        <v>1008</v>
      </c>
      <c r="B650" s="2" t="s">
        <v>296</v>
      </c>
      <c r="C650" s="6" t="s">
        <v>28</v>
      </c>
      <c r="D650" s="6" t="s">
        <v>29</v>
      </c>
      <c r="E650" s="6" t="s">
        <v>30</v>
      </c>
      <c r="F650" s="6" t="s">
        <v>304</v>
      </c>
      <c r="G650" s="6" t="s">
        <v>19</v>
      </c>
      <c r="H650" s="6" t="s">
        <v>1009</v>
      </c>
      <c r="I650" s="6" t="n">
        <v>2</v>
      </c>
      <c r="J650" s="6" t="n">
        <v>26.94</v>
      </c>
      <c r="K650" s="3" t="str">
        <f aca="false">IF(I650=1, "No","Yes")</f>
        <v>Yes</v>
      </c>
      <c r="L650" s="7" t="n">
        <f aca="false">IF(I650=1,-J650,0.98)</f>
        <v>0.98</v>
      </c>
      <c r="M650" s="8" t="s">
        <v>51</v>
      </c>
    </row>
    <row r="651" customFormat="false" ht="12.8" hidden="false" customHeight="false" outlineLevel="0" collapsed="false">
      <c r="A651" s="9" t="s">
        <v>1008</v>
      </c>
      <c r="B651" s="9" t="s">
        <v>296</v>
      </c>
      <c r="C651" s="6" t="s">
        <v>28</v>
      </c>
      <c r="D651" s="6" t="s">
        <v>29</v>
      </c>
      <c r="E651" s="6" t="s">
        <v>30</v>
      </c>
      <c r="F651" s="6" t="s">
        <v>304</v>
      </c>
      <c r="G651" s="6" t="s">
        <v>19</v>
      </c>
      <c r="H651" s="6" t="s">
        <v>1010</v>
      </c>
      <c r="I651" s="0" t="n">
        <v>3</v>
      </c>
      <c r="J651" s="6" t="n">
        <v>5.4</v>
      </c>
      <c r="K651" s="3" t="str">
        <f aca="false">IF(I651=1,"Yes","No")</f>
        <v>No</v>
      </c>
      <c r="L651" s="7" t="n">
        <f aca="false">IF(K651="Yes",(J651-1)*0.98,-1)</f>
        <v>-1</v>
      </c>
      <c r="M651" s="10" t="s">
        <v>53</v>
      </c>
    </row>
    <row r="652" customFormat="false" ht="12.8" hidden="false" customHeight="false" outlineLevel="0" collapsed="false">
      <c r="A652" s="2" t="s">
        <v>1011</v>
      </c>
      <c r="B652" s="2" t="s">
        <v>364</v>
      </c>
      <c r="C652" s="0" t="s">
        <v>287</v>
      </c>
      <c r="D652" s="0" t="s">
        <v>16</v>
      </c>
      <c r="E652" s="0" t="s">
        <v>17</v>
      </c>
      <c r="F652" s="0" t="s">
        <v>18</v>
      </c>
      <c r="G652" s="0" t="s">
        <v>19</v>
      </c>
      <c r="H652" s="0" t="s">
        <v>1012</v>
      </c>
      <c r="I652" s="0" t="n">
        <v>1</v>
      </c>
      <c r="J652" s="0" t="n">
        <v>1.06</v>
      </c>
      <c r="K652" s="0" t="s">
        <v>21</v>
      </c>
      <c r="L652" s="3" t="n">
        <f aca="false">IF(K652="Yes",(J652-1)*0.98,-1)</f>
        <v>0.0588000000000001</v>
      </c>
      <c r="M652" s="4" t="s">
        <v>22</v>
      </c>
    </row>
    <row r="653" customFormat="false" ht="12.8" hidden="false" customHeight="false" outlineLevel="0" collapsed="false">
      <c r="A653" s="9" t="s">
        <v>1011</v>
      </c>
      <c r="B653" s="9" t="s">
        <v>90</v>
      </c>
      <c r="C653" s="6" t="s">
        <v>287</v>
      </c>
      <c r="D653" s="6" t="s">
        <v>16</v>
      </c>
      <c r="E653" s="6" t="s">
        <v>17</v>
      </c>
      <c r="F653" s="6" t="s">
        <v>65</v>
      </c>
      <c r="G653" s="6" t="s">
        <v>21</v>
      </c>
      <c r="H653" s="6" t="s">
        <v>1013</v>
      </c>
      <c r="I653" s="0" t="n">
        <v>4</v>
      </c>
      <c r="J653" s="6" t="n">
        <v>17</v>
      </c>
      <c r="K653" s="3" t="str">
        <f aca="false">IF(I653=1,"Yes","No")</f>
        <v>No</v>
      </c>
      <c r="L653" s="7" t="n">
        <f aca="false">IF(K653="Yes",(J653-1)*0.98,-1)</f>
        <v>-1</v>
      </c>
      <c r="M653" s="10" t="s">
        <v>53</v>
      </c>
    </row>
    <row r="654" customFormat="false" ht="12.8" hidden="false" customHeight="false" outlineLevel="0" collapsed="false">
      <c r="A654" s="2" t="s">
        <v>1014</v>
      </c>
      <c r="B654" s="2" t="s">
        <v>452</v>
      </c>
      <c r="C654" s="0" t="s">
        <v>832</v>
      </c>
      <c r="D654" s="0" t="s">
        <v>37</v>
      </c>
      <c r="E654" s="0" t="s">
        <v>147</v>
      </c>
      <c r="G654" s="0" t="s">
        <v>19</v>
      </c>
      <c r="H654" s="0" t="s">
        <v>1015</v>
      </c>
      <c r="I654" s="0" t="n">
        <v>2</v>
      </c>
      <c r="J654" s="0" t="n">
        <v>1.65</v>
      </c>
      <c r="K654" s="0" t="str">
        <f aca="false">IF(I654=1,"Yes","No")</f>
        <v>No</v>
      </c>
      <c r="L654" s="0" t="n">
        <f aca="false">IF(K654="Yes",(J654-1)*0.98,-1)</f>
        <v>-1</v>
      </c>
      <c r="M654" s="5" t="s">
        <v>33</v>
      </c>
    </row>
    <row r="655" customFormat="false" ht="12.8" hidden="false" customHeight="false" outlineLevel="0" collapsed="false">
      <c r="A655" s="2" t="s">
        <v>1014</v>
      </c>
      <c r="B655" s="2" t="s">
        <v>343</v>
      </c>
      <c r="C655" s="0" t="s">
        <v>59</v>
      </c>
      <c r="D655" s="0" t="s">
        <v>42</v>
      </c>
      <c r="E655" s="0" t="s">
        <v>30</v>
      </c>
      <c r="F655" s="0" t="s">
        <v>43</v>
      </c>
      <c r="G655" s="0" t="s">
        <v>19</v>
      </c>
      <c r="H655" s="0" t="s">
        <v>1016</v>
      </c>
      <c r="I655" s="0" t="n">
        <v>2</v>
      </c>
      <c r="J655" s="0" t="n">
        <v>1.45</v>
      </c>
      <c r="K655" s="0" t="s">
        <v>21</v>
      </c>
      <c r="L655" s="3" t="n">
        <f aca="false">IF(K655="Yes",(J655-1)*0.98,-1)</f>
        <v>0.441</v>
      </c>
      <c r="M655" s="11" t="s">
        <v>62</v>
      </c>
    </row>
    <row r="656" customFormat="false" ht="12.8" hidden="false" customHeight="false" outlineLevel="0" collapsed="false">
      <c r="A656" s="2" t="s">
        <v>1017</v>
      </c>
      <c r="B656" s="2" t="s">
        <v>197</v>
      </c>
      <c r="C656" s="0" t="s">
        <v>278</v>
      </c>
      <c r="D656" s="0" t="s">
        <v>37</v>
      </c>
      <c r="E656" s="0" t="s">
        <v>147</v>
      </c>
      <c r="G656" s="0" t="s">
        <v>19</v>
      </c>
      <c r="H656" s="0" t="s">
        <v>1018</v>
      </c>
      <c r="I656" s="0" t="n">
        <v>2</v>
      </c>
      <c r="J656" s="0" t="n">
        <v>2.06</v>
      </c>
      <c r="K656" s="0" t="str">
        <f aca="false">IF(I656=1,"Yes","No")</f>
        <v>No</v>
      </c>
      <c r="L656" s="0" t="n">
        <f aca="false">IF(K656="Yes",(J656-1)*0.98,-1)</f>
        <v>-1</v>
      </c>
      <c r="M656" s="5" t="s">
        <v>33</v>
      </c>
    </row>
    <row r="657" customFormat="false" ht="12.8" hidden="false" customHeight="false" outlineLevel="0" collapsed="false">
      <c r="A657" s="2" t="s">
        <v>1019</v>
      </c>
      <c r="B657" s="2" t="s">
        <v>186</v>
      </c>
      <c r="C657" s="0" t="s">
        <v>673</v>
      </c>
      <c r="D657" s="0" t="s">
        <v>42</v>
      </c>
      <c r="E657" s="0" t="s">
        <v>30</v>
      </c>
      <c r="F657" s="0" t="s">
        <v>815</v>
      </c>
      <c r="G657" s="0" t="s">
        <v>21</v>
      </c>
      <c r="H657" s="0" t="s">
        <v>1020</v>
      </c>
      <c r="I657" s="0" t="n">
        <v>2</v>
      </c>
      <c r="J657" s="0" t="n">
        <v>7.65</v>
      </c>
      <c r="K657" s="0" t="str">
        <f aca="false">IF(I657=1,"Yes","No")</f>
        <v>No</v>
      </c>
      <c r="L657" s="0" t="n">
        <f aca="false">IF(K657="Yes",(J657-1)*0.98,-1)</f>
        <v>-1</v>
      </c>
      <c r="M657" s="5" t="s">
        <v>33</v>
      </c>
    </row>
    <row r="658" customFormat="false" ht="12.8" hidden="false" customHeight="false" outlineLevel="0" collapsed="false">
      <c r="A658" s="2" t="s">
        <v>1019</v>
      </c>
      <c r="B658" s="2" t="s">
        <v>186</v>
      </c>
      <c r="C658" s="6" t="s">
        <v>673</v>
      </c>
      <c r="D658" s="6" t="s">
        <v>42</v>
      </c>
      <c r="E658" s="6" t="s">
        <v>30</v>
      </c>
      <c r="F658" s="6" t="s">
        <v>815</v>
      </c>
      <c r="G658" s="6" t="s">
        <v>21</v>
      </c>
      <c r="H658" s="6" t="s">
        <v>1021</v>
      </c>
      <c r="I658" s="6" t="n">
        <v>3</v>
      </c>
      <c r="J658" s="6" t="n">
        <v>14.4</v>
      </c>
      <c r="K658" s="3" t="str">
        <f aca="false">IF(I658=1, "No","Yes")</f>
        <v>Yes</v>
      </c>
      <c r="L658" s="7" t="n">
        <f aca="false">IF(I658=1,-J658,0.98)</f>
        <v>0.98</v>
      </c>
      <c r="M658" s="8" t="s">
        <v>51</v>
      </c>
    </row>
    <row r="659" customFormat="false" ht="12.8" hidden="false" customHeight="false" outlineLevel="0" collapsed="false">
      <c r="A659" s="2" t="s">
        <v>1019</v>
      </c>
      <c r="B659" s="2" t="s">
        <v>105</v>
      </c>
      <c r="C659" s="0" t="s">
        <v>91</v>
      </c>
      <c r="D659" s="0" t="s">
        <v>29</v>
      </c>
      <c r="E659" s="0" t="s">
        <v>30</v>
      </c>
      <c r="F659" s="0" t="s">
        <v>43</v>
      </c>
      <c r="G659" s="0" t="s">
        <v>19</v>
      </c>
      <c r="H659" s="0" t="s">
        <v>1022</v>
      </c>
      <c r="I659" s="0" t="n">
        <v>2</v>
      </c>
      <c r="J659" s="0" t="n">
        <v>1.26</v>
      </c>
      <c r="K659" s="0" t="s">
        <v>21</v>
      </c>
      <c r="L659" s="3" t="n">
        <f aca="false">IF(K659="Yes",(J659-1)*0.98,-1)</f>
        <v>0.2548</v>
      </c>
      <c r="M659" s="11" t="s">
        <v>62</v>
      </c>
    </row>
    <row r="660" customFormat="false" ht="12.8" hidden="false" customHeight="false" outlineLevel="0" collapsed="false">
      <c r="A660" s="2" t="s">
        <v>1023</v>
      </c>
      <c r="B660" s="2" t="s">
        <v>306</v>
      </c>
      <c r="C660" s="0" t="s">
        <v>86</v>
      </c>
      <c r="D660" s="0" t="s">
        <v>48</v>
      </c>
      <c r="E660" s="0" t="s">
        <v>87</v>
      </c>
      <c r="F660" s="0" t="s">
        <v>18</v>
      </c>
      <c r="G660" s="0" t="s">
        <v>19</v>
      </c>
      <c r="H660" s="0" t="s">
        <v>1024</v>
      </c>
      <c r="I660" s="0" t="n">
        <v>1</v>
      </c>
      <c r="J660" s="0" t="n">
        <v>1.12</v>
      </c>
      <c r="K660" s="0" t="str">
        <f aca="false">IF(I660=1,"Yes","No")</f>
        <v>Yes</v>
      </c>
      <c r="L660" s="0" t="n">
        <f aca="false">IF(K660="Yes",(J660-1)*0.98,-1)</f>
        <v>0.1176</v>
      </c>
      <c r="M660" s="5" t="s">
        <v>33</v>
      </c>
    </row>
    <row r="661" customFormat="false" ht="12.8" hidden="false" customHeight="false" outlineLevel="0" collapsed="false">
      <c r="A661" s="2" t="s">
        <v>1023</v>
      </c>
      <c r="B661" s="2" t="s">
        <v>527</v>
      </c>
      <c r="C661" s="0" t="s">
        <v>714</v>
      </c>
      <c r="D661" s="0" t="s">
        <v>37</v>
      </c>
      <c r="E661" s="0" t="s">
        <v>147</v>
      </c>
      <c r="G661" s="0" t="s">
        <v>19</v>
      </c>
      <c r="H661" s="0" t="s">
        <v>1025</v>
      </c>
      <c r="I661" s="0" t="n">
        <v>3</v>
      </c>
      <c r="J661" s="0" t="n">
        <v>1.74</v>
      </c>
      <c r="K661" s="0" t="str">
        <f aca="false">IF(I661=1,"Yes","No")</f>
        <v>No</v>
      </c>
      <c r="L661" s="0" t="n">
        <f aca="false">IF(K661="Yes",(J661-1)*0.98,-1)</f>
        <v>-1</v>
      </c>
      <c r="M661" s="5" t="s">
        <v>33</v>
      </c>
    </row>
    <row r="662" customFormat="false" ht="12.8" hidden="false" customHeight="false" outlineLevel="0" collapsed="false">
      <c r="A662" s="2" t="s">
        <v>1026</v>
      </c>
      <c r="B662" s="2" t="s">
        <v>193</v>
      </c>
      <c r="C662" s="6" t="s">
        <v>225</v>
      </c>
      <c r="D662" s="6" t="s">
        <v>16</v>
      </c>
      <c r="E662" s="6" t="s">
        <v>17</v>
      </c>
      <c r="F662" s="6" t="s">
        <v>43</v>
      </c>
      <c r="G662" s="6" t="s">
        <v>19</v>
      </c>
      <c r="H662" s="6" t="s">
        <v>1027</v>
      </c>
      <c r="I662" s="6" t="n">
        <v>2</v>
      </c>
      <c r="J662" s="6" t="n">
        <v>7.32</v>
      </c>
      <c r="K662" s="3" t="str">
        <f aca="false">IF(I662=1, "No","Yes")</f>
        <v>Yes</v>
      </c>
      <c r="L662" s="7" t="n">
        <f aca="false">IF(I662=1,-J662,0.98)</f>
        <v>0.98</v>
      </c>
      <c r="M662" s="8" t="s">
        <v>51</v>
      </c>
    </row>
    <row r="663" customFormat="false" ht="12.8" hidden="false" customHeight="false" outlineLevel="0" collapsed="false">
      <c r="A663" s="2" t="s">
        <v>1028</v>
      </c>
      <c r="B663" s="2" t="s">
        <v>130</v>
      </c>
      <c r="C663" s="0" t="s">
        <v>28</v>
      </c>
      <c r="D663" s="0" t="s">
        <v>29</v>
      </c>
      <c r="E663" s="0" t="s">
        <v>30</v>
      </c>
      <c r="F663" s="0" t="s">
        <v>43</v>
      </c>
      <c r="G663" s="0" t="s">
        <v>19</v>
      </c>
      <c r="H663" s="0" t="s">
        <v>1029</v>
      </c>
      <c r="I663" s="0" t="n">
        <v>1</v>
      </c>
      <c r="J663" s="0" t="n">
        <v>1.06</v>
      </c>
      <c r="K663" s="0" t="s">
        <v>21</v>
      </c>
      <c r="L663" s="3" t="n">
        <f aca="false">IF(K663="Yes",(J663-1)*0.98,-1)</f>
        <v>0.0588000000000001</v>
      </c>
      <c r="M663" s="4" t="s">
        <v>22</v>
      </c>
    </row>
    <row r="664" customFormat="false" ht="12.8" hidden="false" customHeight="false" outlineLevel="0" collapsed="false">
      <c r="A664" s="2" t="s">
        <v>1030</v>
      </c>
      <c r="B664" s="2" t="s">
        <v>186</v>
      </c>
      <c r="C664" s="0" t="s">
        <v>1031</v>
      </c>
      <c r="D664" s="0" t="s">
        <v>37</v>
      </c>
      <c r="E664" s="0" t="s">
        <v>17</v>
      </c>
      <c r="F664" s="0" t="s">
        <v>43</v>
      </c>
      <c r="G664" s="0" t="s">
        <v>19</v>
      </c>
      <c r="H664" s="0" t="s">
        <v>1032</v>
      </c>
      <c r="I664" s="0" t="n">
        <v>2</v>
      </c>
      <c r="J664" s="0" t="n">
        <v>3.26</v>
      </c>
      <c r="K664" s="0" t="s">
        <v>21</v>
      </c>
      <c r="L664" s="3" t="n">
        <f aca="false">IF(K664="Yes",(J664-1)*0.98,-1)</f>
        <v>2.2148</v>
      </c>
      <c r="M664" s="11" t="s">
        <v>62</v>
      </c>
    </row>
    <row r="665" customFormat="false" ht="12.8" hidden="false" customHeight="false" outlineLevel="0" collapsed="false">
      <c r="A665" s="2" t="s">
        <v>1033</v>
      </c>
      <c r="B665" s="2" t="s">
        <v>364</v>
      </c>
      <c r="C665" s="0" t="s">
        <v>359</v>
      </c>
      <c r="D665" s="0" t="s">
        <v>16</v>
      </c>
      <c r="E665" s="0" t="s">
        <v>17</v>
      </c>
      <c r="F665" s="0" t="s">
        <v>18</v>
      </c>
      <c r="G665" s="0" t="s">
        <v>19</v>
      </c>
      <c r="H665" s="0" t="s">
        <v>1034</v>
      </c>
      <c r="I665" s="0" t="n">
        <v>2</v>
      </c>
      <c r="J665" s="0" t="n">
        <v>1.07</v>
      </c>
      <c r="K665" s="0" t="s">
        <v>21</v>
      </c>
      <c r="L665" s="3" t="n">
        <f aca="false">IF(K665="Yes",(J665-1)*0.98,-1)</f>
        <v>0.0686000000000001</v>
      </c>
      <c r="M665" s="4" t="s">
        <v>22</v>
      </c>
    </row>
    <row r="666" customFormat="false" ht="12.8" hidden="false" customHeight="false" outlineLevel="0" collapsed="false">
      <c r="A666" s="2" t="s">
        <v>1033</v>
      </c>
      <c r="B666" s="2" t="s">
        <v>364</v>
      </c>
      <c r="C666" s="0" t="s">
        <v>359</v>
      </c>
      <c r="D666" s="0" t="s">
        <v>16</v>
      </c>
      <c r="E666" s="0" t="s">
        <v>17</v>
      </c>
      <c r="F666" s="0" t="s">
        <v>18</v>
      </c>
      <c r="G666" s="0" t="s">
        <v>19</v>
      </c>
      <c r="H666" s="0" t="s">
        <v>1035</v>
      </c>
      <c r="I666" s="0" t="n">
        <v>1</v>
      </c>
      <c r="J666" s="0" t="n">
        <v>1.56</v>
      </c>
      <c r="K666" s="0" t="s">
        <v>21</v>
      </c>
      <c r="L666" s="3" t="n">
        <f aca="false">IF(K666="Yes",(J666-1)*0.98,-1)</f>
        <v>0.5488</v>
      </c>
      <c r="M666" s="11" t="s">
        <v>62</v>
      </c>
    </row>
    <row r="667" customFormat="false" ht="12.8" hidden="false" customHeight="false" outlineLevel="0" collapsed="false">
      <c r="A667" s="2" t="s">
        <v>1036</v>
      </c>
      <c r="B667" s="2" t="s">
        <v>149</v>
      </c>
      <c r="C667" s="0" t="s">
        <v>47</v>
      </c>
      <c r="D667" s="0" t="s">
        <v>29</v>
      </c>
      <c r="E667" s="0" t="s">
        <v>30</v>
      </c>
      <c r="F667" s="0" t="s">
        <v>304</v>
      </c>
      <c r="G667" s="0" t="s">
        <v>19</v>
      </c>
      <c r="H667" s="0" t="s">
        <v>1037</v>
      </c>
      <c r="I667" s="0" t="n">
        <v>1</v>
      </c>
      <c r="J667" s="0" t="n">
        <v>1.28</v>
      </c>
      <c r="K667" s="0" t="s">
        <v>21</v>
      </c>
      <c r="L667" s="3" t="n">
        <f aca="false">IF(K667="Yes",(J667-1)*0.98,-1)</f>
        <v>0.2744</v>
      </c>
      <c r="M667" s="4" t="s">
        <v>22</v>
      </c>
    </row>
    <row r="668" customFormat="false" ht="12.8" hidden="false" customHeight="false" outlineLevel="0" collapsed="false">
      <c r="A668" s="2" t="s">
        <v>1036</v>
      </c>
      <c r="B668" s="2" t="s">
        <v>376</v>
      </c>
      <c r="C668" s="0" t="s">
        <v>24</v>
      </c>
      <c r="D668" s="0" t="s">
        <v>29</v>
      </c>
      <c r="E668" s="0" t="s">
        <v>87</v>
      </c>
      <c r="F668" s="0" t="s">
        <v>152</v>
      </c>
      <c r="G668" s="0" t="s">
        <v>19</v>
      </c>
      <c r="H668" s="0" t="s">
        <v>1038</v>
      </c>
      <c r="I668" s="0" t="n">
        <v>2</v>
      </c>
      <c r="J668" s="0" t="n">
        <v>1.39</v>
      </c>
      <c r="K668" s="0" t="s">
        <v>21</v>
      </c>
      <c r="L668" s="3" t="n">
        <f aca="false">IF(K668="Yes",(J668-1)*0.98,-1)</f>
        <v>0.3822</v>
      </c>
      <c r="M668" s="4" t="s">
        <v>22</v>
      </c>
    </row>
    <row r="669" customFormat="false" ht="12.8" hidden="false" customHeight="false" outlineLevel="0" collapsed="false">
      <c r="A669" s="2" t="s">
        <v>1039</v>
      </c>
      <c r="B669" s="2" t="s">
        <v>113</v>
      </c>
      <c r="C669" s="0" t="s">
        <v>230</v>
      </c>
      <c r="D669" s="0" t="s">
        <v>37</v>
      </c>
      <c r="E669" s="0" t="s">
        <v>17</v>
      </c>
      <c r="F669" s="0" t="s">
        <v>65</v>
      </c>
      <c r="G669" s="0" t="s">
        <v>21</v>
      </c>
      <c r="H669" s="0" t="s">
        <v>330</v>
      </c>
      <c r="I669" s="0" t="n">
        <v>1</v>
      </c>
      <c r="J669" s="0" t="n">
        <v>1.48</v>
      </c>
      <c r="K669" s="0" t="str">
        <f aca="false">IF(I669=1,"Yes","No")</f>
        <v>Yes</v>
      </c>
      <c r="L669" s="0" t="n">
        <f aca="false">IF(K669="Yes",(J669-1)*0.98,-1)</f>
        <v>0.4704</v>
      </c>
      <c r="M669" s="5" t="s">
        <v>33</v>
      </c>
    </row>
    <row r="670" customFormat="false" ht="12.8" hidden="false" customHeight="false" outlineLevel="0" collapsed="false">
      <c r="A670" s="2" t="s">
        <v>1039</v>
      </c>
      <c r="B670" s="2" t="s">
        <v>113</v>
      </c>
      <c r="C670" s="0" t="s">
        <v>230</v>
      </c>
      <c r="D670" s="0" t="s">
        <v>37</v>
      </c>
      <c r="E670" s="0" t="s">
        <v>17</v>
      </c>
      <c r="F670" s="0" t="s">
        <v>65</v>
      </c>
      <c r="G670" s="0" t="s">
        <v>21</v>
      </c>
      <c r="H670" s="0" t="s">
        <v>330</v>
      </c>
      <c r="I670" s="0" t="n">
        <v>1</v>
      </c>
      <c r="J670" s="0" t="n">
        <v>1.11</v>
      </c>
      <c r="K670" s="0" t="s">
        <v>21</v>
      </c>
      <c r="L670" s="3" t="n">
        <f aca="false">IF(K670="Yes",(J670-1)*0.98,-1)</f>
        <v>0.1078</v>
      </c>
      <c r="M670" s="4" t="s">
        <v>22</v>
      </c>
    </row>
    <row r="671" customFormat="false" ht="12.8" hidden="false" customHeight="false" outlineLevel="0" collapsed="false">
      <c r="A671" s="2" t="s">
        <v>1040</v>
      </c>
      <c r="B671" s="2" t="s">
        <v>159</v>
      </c>
      <c r="C671" s="0" t="s">
        <v>114</v>
      </c>
      <c r="D671" s="0" t="s">
        <v>42</v>
      </c>
      <c r="E671" s="0" t="s">
        <v>17</v>
      </c>
      <c r="F671" s="0" t="s">
        <v>43</v>
      </c>
      <c r="G671" s="0" t="s">
        <v>19</v>
      </c>
      <c r="H671" s="0" t="s">
        <v>1041</v>
      </c>
      <c r="I671" s="0" t="n">
        <v>2</v>
      </c>
      <c r="J671" s="0" t="n">
        <v>1.77</v>
      </c>
      <c r="K671" s="0" t="str">
        <f aca="false">IF(I671=1,"Yes","No")</f>
        <v>No</v>
      </c>
      <c r="L671" s="0" t="n">
        <f aca="false">IF(K671="Yes",(J671-1)*0.98,-1)</f>
        <v>-1</v>
      </c>
      <c r="M671" s="5" t="s">
        <v>33</v>
      </c>
    </row>
    <row r="672" customFormat="false" ht="12.8" hidden="false" customHeight="false" outlineLevel="0" collapsed="false">
      <c r="A672" s="2" t="s">
        <v>1042</v>
      </c>
      <c r="B672" s="2" t="s">
        <v>445</v>
      </c>
      <c r="C672" s="0" t="s">
        <v>59</v>
      </c>
      <c r="D672" s="0" t="s">
        <v>42</v>
      </c>
      <c r="E672" s="0" t="s">
        <v>30</v>
      </c>
      <c r="F672" s="0" t="s">
        <v>43</v>
      </c>
      <c r="G672" s="0" t="s">
        <v>19</v>
      </c>
      <c r="H672" s="0" t="s">
        <v>1043</v>
      </c>
      <c r="I672" s="0" t="n">
        <v>2</v>
      </c>
      <c r="J672" s="0" t="n">
        <v>1.78</v>
      </c>
      <c r="K672" s="0" t="s">
        <v>21</v>
      </c>
      <c r="L672" s="3" t="n">
        <f aca="false">IF(K672="Yes",(J672-1)*0.98,-1)</f>
        <v>0.7644</v>
      </c>
      <c r="M672" s="11" t="s">
        <v>62</v>
      </c>
    </row>
    <row r="673" customFormat="false" ht="12.8" hidden="false" customHeight="false" outlineLevel="0" collapsed="false">
      <c r="A673" s="2" t="s">
        <v>1042</v>
      </c>
      <c r="B673" s="2" t="s">
        <v>146</v>
      </c>
      <c r="C673" s="0" t="s">
        <v>119</v>
      </c>
      <c r="D673" s="0" t="s">
        <v>16</v>
      </c>
      <c r="E673" s="0" t="s">
        <v>17</v>
      </c>
      <c r="F673" s="0" t="s">
        <v>18</v>
      </c>
      <c r="G673" s="0" t="s">
        <v>19</v>
      </c>
      <c r="H673" s="0" t="s">
        <v>1044</v>
      </c>
      <c r="I673" s="0" t="n">
        <v>1</v>
      </c>
      <c r="J673" s="0" t="n">
        <v>1.3</v>
      </c>
      <c r="K673" s="0" t="s">
        <v>21</v>
      </c>
      <c r="L673" s="3" t="n">
        <f aca="false">IF(K673="Yes",(J673-1)*0.98,-1)</f>
        <v>0.294</v>
      </c>
      <c r="M673" s="4" t="s">
        <v>22</v>
      </c>
    </row>
    <row r="674" customFormat="false" ht="12.8" hidden="false" customHeight="false" outlineLevel="0" collapsed="false">
      <c r="A674" s="2" t="s">
        <v>1042</v>
      </c>
      <c r="B674" s="2" t="s">
        <v>456</v>
      </c>
      <c r="C674" s="0" t="s">
        <v>1045</v>
      </c>
      <c r="D674" s="0" t="s">
        <v>37</v>
      </c>
      <c r="E674" s="0" t="s">
        <v>87</v>
      </c>
      <c r="F674" s="0" t="s">
        <v>152</v>
      </c>
      <c r="G674" s="0" t="s">
        <v>19</v>
      </c>
      <c r="H674" s="0" t="s">
        <v>1046</v>
      </c>
      <c r="I674" s="0" t="n">
        <v>1</v>
      </c>
      <c r="J674" s="0" t="n">
        <v>1.59</v>
      </c>
      <c r="K674" s="0" t="s">
        <v>21</v>
      </c>
      <c r="L674" s="3" t="n">
        <f aca="false">IF(K674="Yes",(J674-1)*0.98,-1)</f>
        <v>0.5782</v>
      </c>
      <c r="M674" s="11" t="s">
        <v>62</v>
      </c>
    </row>
    <row r="675" customFormat="false" ht="12.8" hidden="false" customHeight="false" outlineLevel="0" collapsed="false">
      <c r="A675" s="9" t="s">
        <v>1042</v>
      </c>
      <c r="B675" s="9" t="s">
        <v>456</v>
      </c>
      <c r="C675" s="6" t="s">
        <v>1045</v>
      </c>
      <c r="D675" s="6" t="s">
        <v>37</v>
      </c>
      <c r="E675" s="6" t="s">
        <v>87</v>
      </c>
      <c r="F675" s="6" t="s">
        <v>152</v>
      </c>
      <c r="G675" s="6" t="s">
        <v>19</v>
      </c>
      <c r="H675" s="6" t="s">
        <v>1046</v>
      </c>
      <c r="I675" s="0" t="n">
        <v>1</v>
      </c>
      <c r="J675" s="6" t="n">
        <v>2.54</v>
      </c>
      <c r="K675" s="3" t="str">
        <f aca="false">IF(I675=1,"Yes","No")</f>
        <v>Yes</v>
      </c>
      <c r="L675" s="7" t="n">
        <f aca="false">IF(K675="Yes",(J675-1)*0.98,-1)</f>
        <v>1.5092</v>
      </c>
      <c r="M675" s="10" t="s">
        <v>53</v>
      </c>
    </row>
    <row r="676" customFormat="false" ht="12.8" hidden="false" customHeight="false" outlineLevel="0" collapsed="false">
      <c r="A676" s="2" t="s">
        <v>1047</v>
      </c>
      <c r="B676" s="2" t="s">
        <v>146</v>
      </c>
      <c r="C676" s="0" t="s">
        <v>28</v>
      </c>
      <c r="D676" s="0" t="s">
        <v>29</v>
      </c>
      <c r="E676" s="0" t="s">
        <v>30</v>
      </c>
      <c r="F676" s="0" t="s">
        <v>31</v>
      </c>
      <c r="G676" s="0" t="s">
        <v>19</v>
      </c>
      <c r="H676" s="0" t="s">
        <v>1048</v>
      </c>
      <c r="I676" s="0" t="n">
        <v>3</v>
      </c>
      <c r="J676" s="0" t="n">
        <v>5.65</v>
      </c>
      <c r="K676" s="0" t="str">
        <f aca="false">IF(I676=1,"Yes","No")</f>
        <v>No</v>
      </c>
      <c r="L676" s="0" t="n">
        <f aca="false">IF(K676="Yes",(J676-1)*0.98,-1)</f>
        <v>-1</v>
      </c>
      <c r="M676" s="5" t="s">
        <v>33</v>
      </c>
    </row>
    <row r="677" customFormat="false" ht="12.8" hidden="false" customHeight="false" outlineLevel="0" collapsed="false">
      <c r="A677" s="2" t="s">
        <v>1047</v>
      </c>
      <c r="B677" s="2" t="s">
        <v>146</v>
      </c>
      <c r="C677" s="0" t="s">
        <v>28</v>
      </c>
      <c r="D677" s="0" t="s">
        <v>29</v>
      </c>
      <c r="E677" s="0" t="s">
        <v>30</v>
      </c>
      <c r="F677" s="0" t="s">
        <v>31</v>
      </c>
      <c r="G677" s="0" t="s">
        <v>19</v>
      </c>
      <c r="H677" s="0" t="s">
        <v>1048</v>
      </c>
      <c r="I677" s="0" t="n">
        <v>3</v>
      </c>
      <c r="J677" s="0" t="n">
        <v>2.62</v>
      </c>
      <c r="K677" s="0" t="s">
        <v>19</v>
      </c>
      <c r="L677" s="3" t="n">
        <f aca="false">IF(K677="Yes",(J677-1)*0.98,-1)</f>
        <v>-1</v>
      </c>
      <c r="M677" s="4" t="s">
        <v>22</v>
      </c>
    </row>
    <row r="678" customFormat="false" ht="12.8" hidden="false" customHeight="false" outlineLevel="0" collapsed="false">
      <c r="A678" s="2" t="s">
        <v>1047</v>
      </c>
      <c r="B678" s="2" t="s">
        <v>193</v>
      </c>
      <c r="C678" s="6" t="s">
        <v>131</v>
      </c>
      <c r="D678" s="6" t="s">
        <v>48</v>
      </c>
      <c r="E678" s="6" t="s">
        <v>87</v>
      </c>
      <c r="F678" s="6" t="s">
        <v>65</v>
      </c>
      <c r="G678" s="6" t="s">
        <v>21</v>
      </c>
      <c r="H678" s="6" t="s">
        <v>1049</v>
      </c>
      <c r="I678" s="6" t="n">
        <v>5</v>
      </c>
      <c r="J678" s="6" t="n">
        <v>7</v>
      </c>
      <c r="K678" s="3" t="str">
        <f aca="false">IF(I678=1, "No","Yes")</f>
        <v>Yes</v>
      </c>
      <c r="L678" s="7" t="n">
        <f aca="false">IF(I678=1,-J678,0.98)</f>
        <v>0.98</v>
      </c>
      <c r="M678" s="8" t="s">
        <v>51</v>
      </c>
    </row>
    <row r="679" customFormat="false" ht="12.8" hidden="false" customHeight="false" outlineLevel="0" collapsed="false">
      <c r="A679" s="2" t="s">
        <v>1050</v>
      </c>
      <c r="B679" s="2" t="s">
        <v>343</v>
      </c>
      <c r="C679" s="0" t="s">
        <v>327</v>
      </c>
      <c r="D679" s="0" t="s">
        <v>29</v>
      </c>
      <c r="E679" s="0" t="s">
        <v>87</v>
      </c>
      <c r="F679" s="0" t="s">
        <v>152</v>
      </c>
      <c r="G679" s="0" t="s">
        <v>19</v>
      </c>
      <c r="H679" s="0" t="s">
        <v>1051</v>
      </c>
      <c r="I679" s="0" t="n">
        <v>2</v>
      </c>
      <c r="J679" s="0" t="n">
        <v>1.42</v>
      </c>
      <c r="K679" s="0" t="s">
        <v>21</v>
      </c>
      <c r="L679" s="3" t="n">
        <f aca="false">IF(K679="Yes",(J679-1)*0.98,-1)</f>
        <v>0.4116</v>
      </c>
      <c r="M679" s="4" t="s">
        <v>22</v>
      </c>
    </row>
    <row r="680" customFormat="false" ht="12.8" hidden="false" customHeight="false" outlineLevel="0" collapsed="false">
      <c r="A680" s="2" t="s">
        <v>1052</v>
      </c>
      <c r="B680" s="2" t="s">
        <v>149</v>
      </c>
      <c r="C680" s="0" t="s">
        <v>639</v>
      </c>
      <c r="D680" s="0" t="s">
        <v>48</v>
      </c>
      <c r="E680" s="0" t="s">
        <v>147</v>
      </c>
      <c r="F680" s="0" t="s">
        <v>49</v>
      </c>
      <c r="G680" s="0" t="s">
        <v>19</v>
      </c>
      <c r="H680" s="0" t="s">
        <v>1053</v>
      </c>
      <c r="I680" s="0" t="n">
        <v>2</v>
      </c>
      <c r="J680" s="0" t="n">
        <v>2.11</v>
      </c>
      <c r="K680" s="0" t="str">
        <f aca="false">IF(I680=1,"Yes","No")</f>
        <v>No</v>
      </c>
      <c r="L680" s="0" t="n">
        <f aca="false">IF(K680="Yes",(J680-1)*0.98,-1)</f>
        <v>-1</v>
      </c>
      <c r="M680" s="5" t="s">
        <v>33</v>
      </c>
    </row>
    <row r="681" customFormat="false" ht="12.8" hidden="false" customHeight="false" outlineLevel="0" collapsed="false">
      <c r="A681" s="2" t="s">
        <v>1052</v>
      </c>
      <c r="B681" s="2" t="s">
        <v>149</v>
      </c>
      <c r="C681" s="0" t="s">
        <v>639</v>
      </c>
      <c r="D681" s="0" t="s">
        <v>48</v>
      </c>
      <c r="E681" s="0" t="s">
        <v>147</v>
      </c>
      <c r="F681" s="0" t="s">
        <v>49</v>
      </c>
      <c r="G681" s="0" t="s">
        <v>19</v>
      </c>
      <c r="H681" s="0" t="s">
        <v>1053</v>
      </c>
      <c r="I681" s="0" t="n">
        <v>2</v>
      </c>
      <c r="J681" s="0" t="n">
        <v>1.42</v>
      </c>
      <c r="K681" s="0" t="s">
        <v>21</v>
      </c>
      <c r="L681" s="3" t="n">
        <f aca="false">IF(K681="Yes",(J681-1)*0.98,-1)</f>
        <v>0.4116</v>
      </c>
      <c r="M681" s="4" t="s">
        <v>22</v>
      </c>
    </row>
    <row r="682" customFormat="false" ht="12.8" hidden="false" customHeight="false" outlineLevel="0" collapsed="false">
      <c r="A682" s="9" t="s">
        <v>1052</v>
      </c>
      <c r="B682" s="9" t="s">
        <v>280</v>
      </c>
      <c r="C682" s="6" t="s">
        <v>639</v>
      </c>
      <c r="D682" s="6" t="s">
        <v>42</v>
      </c>
      <c r="E682" s="6" t="s">
        <v>147</v>
      </c>
      <c r="F682" s="6" t="s">
        <v>43</v>
      </c>
      <c r="G682" s="6" t="s">
        <v>19</v>
      </c>
      <c r="H682" s="6" t="s">
        <v>1054</v>
      </c>
      <c r="I682" s="0" t="n">
        <v>3</v>
      </c>
      <c r="J682" s="6" t="n">
        <v>11.82</v>
      </c>
      <c r="K682" s="3" t="str">
        <f aca="false">IF(I682=1,"Yes","No")</f>
        <v>No</v>
      </c>
      <c r="L682" s="7" t="n">
        <f aca="false">IF(K682="Yes",(J682-1)*0.98,-1)</f>
        <v>-1</v>
      </c>
      <c r="M682" s="10" t="s">
        <v>53</v>
      </c>
    </row>
    <row r="683" customFormat="false" ht="12.8" hidden="false" customHeight="false" outlineLevel="0" collapsed="false">
      <c r="A683" s="2" t="s">
        <v>1052</v>
      </c>
      <c r="B683" s="2" t="s">
        <v>324</v>
      </c>
      <c r="C683" s="0" t="s">
        <v>59</v>
      </c>
      <c r="D683" s="0" t="s">
        <v>42</v>
      </c>
      <c r="E683" s="0" t="s">
        <v>30</v>
      </c>
      <c r="F683" s="0" t="s">
        <v>1055</v>
      </c>
      <c r="G683" s="0" t="s">
        <v>21</v>
      </c>
      <c r="H683" s="0" t="s">
        <v>1056</v>
      </c>
      <c r="I683" s="0" t="n">
        <v>2</v>
      </c>
      <c r="J683" s="0" t="n">
        <v>1.2</v>
      </c>
      <c r="K683" s="0" t="s">
        <v>21</v>
      </c>
      <c r="L683" s="3" t="n">
        <f aca="false">IF(K683="Yes",(J683-1)*0.98,-1)</f>
        <v>0.196</v>
      </c>
      <c r="M683" s="4" t="s">
        <v>22</v>
      </c>
    </row>
    <row r="684" customFormat="false" ht="12.8" hidden="false" customHeight="false" outlineLevel="0" collapsed="false">
      <c r="A684" s="2" t="s">
        <v>1057</v>
      </c>
      <c r="B684" s="2" t="s">
        <v>205</v>
      </c>
      <c r="C684" s="0" t="s">
        <v>86</v>
      </c>
      <c r="D684" s="0" t="s">
        <v>16</v>
      </c>
      <c r="E684" s="0" t="s">
        <v>79</v>
      </c>
      <c r="F684" s="0" t="s">
        <v>206</v>
      </c>
      <c r="G684" s="0" t="s">
        <v>19</v>
      </c>
      <c r="H684" s="0" t="s">
        <v>1058</v>
      </c>
      <c r="I684" s="0" t="n">
        <v>2</v>
      </c>
      <c r="J684" s="0" t="n">
        <v>1.13</v>
      </c>
      <c r="K684" s="0" t="s">
        <v>21</v>
      </c>
      <c r="L684" s="3" t="n">
        <f aca="false">IF(K684="Yes",(J684-1)*0.98,-1)</f>
        <v>0.1274</v>
      </c>
      <c r="M684" s="4" t="s">
        <v>22</v>
      </c>
    </row>
    <row r="685" customFormat="false" ht="12.8" hidden="false" customHeight="false" outlineLevel="0" collapsed="false">
      <c r="A685" s="2" t="s">
        <v>1057</v>
      </c>
      <c r="B685" s="2" t="s">
        <v>267</v>
      </c>
      <c r="C685" s="0" t="s">
        <v>59</v>
      </c>
      <c r="D685" s="0" t="s">
        <v>29</v>
      </c>
      <c r="E685" s="0" t="s">
        <v>30</v>
      </c>
      <c r="F685" s="0" t="s">
        <v>43</v>
      </c>
      <c r="G685" s="0" t="s">
        <v>19</v>
      </c>
      <c r="H685" s="0" t="s">
        <v>1059</v>
      </c>
      <c r="I685" s="0" t="n">
        <v>4</v>
      </c>
      <c r="J685" s="0" t="n">
        <v>3.85</v>
      </c>
      <c r="K685" s="0" t="s">
        <v>19</v>
      </c>
      <c r="L685" s="3" t="n">
        <f aca="false">IF(K685="Yes",(J685-1)*0.98,-1)</f>
        <v>-1</v>
      </c>
      <c r="M685" s="4" t="s">
        <v>22</v>
      </c>
    </row>
    <row r="686" customFormat="false" ht="12.8" hidden="false" customHeight="false" outlineLevel="0" collapsed="false">
      <c r="A686" s="2" t="s">
        <v>1060</v>
      </c>
      <c r="B686" s="2" t="s">
        <v>96</v>
      </c>
      <c r="C686" s="0" t="s">
        <v>403</v>
      </c>
      <c r="D686" s="0" t="s">
        <v>42</v>
      </c>
      <c r="E686" s="0" t="s">
        <v>147</v>
      </c>
      <c r="F686" s="0" t="s">
        <v>453</v>
      </c>
      <c r="G686" s="0" t="s">
        <v>19</v>
      </c>
      <c r="H686" s="0" t="s">
        <v>1061</v>
      </c>
      <c r="I686" s="0" t="n">
        <v>1</v>
      </c>
      <c r="J686" s="0" t="n">
        <v>1.47</v>
      </c>
      <c r="K686" s="0" t="str">
        <f aca="false">IF(I686=1,"Yes","No")</f>
        <v>Yes</v>
      </c>
      <c r="L686" s="0" t="n">
        <f aca="false">IF(K686="Yes",(J686-1)*0.98,-1)</f>
        <v>0.4606</v>
      </c>
      <c r="M686" s="5" t="s">
        <v>33</v>
      </c>
    </row>
    <row r="687" customFormat="false" ht="12.8" hidden="false" customHeight="false" outlineLevel="0" collapsed="false">
      <c r="A687" s="2" t="s">
        <v>1060</v>
      </c>
      <c r="B687" s="2" t="s">
        <v>252</v>
      </c>
      <c r="C687" s="0" t="s">
        <v>259</v>
      </c>
      <c r="D687" s="0" t="s">
        <v>29</v>
      </c>
      <c r="E687" s="0" t="s">
        <v>79</v>
      </c>
      <c r="F687" s="0" t="s">
        <v>80</v>
      </c>
      <c r="G687" s="0" t="s">
        <v>19</v>
      </c>
      <c r="H687" s="0" t="s">
        <v>1062</v>
      </c>
      <c r="I687" s="0" t="n">
        <v>1</v>
      </c>
      <c r="J687" s="0" t="n">
        <v>1.69</v>
      </c>
      <c r="K687" s="0" t="str">
        <f aca="false">IF(I687=1,"Yes","No")</f>
        <v>Yes</v>
      </c>
      <c r="L687" s="0" t="n">
        <f aca="false">IF(K687="Yes",(J687-1)*0.98,-1)</f>
        <v>0.6762</v>
      </c>
      <c r="M687" s="5" t="s">
        <v>33</v>
      </c>
    </row>
    <row r="688" customFormat="false" ht="12.8" hidden="false" customHeight="false" outlineLevel="0" collapsed="false">
      <c r="A688" s="2" t="s">
        <v>1060</v>
      </c>
      <c r="B688" s="2" t="s">
        <v>252</v>
      </c>
      <c r="C688" s="0" t="s">
        <v>259</v>
      </c>
      <c r="D688" s="0" t="s">
        <v>29</v>
      </c>
      <c r="E688" s="0" t="s">
        <v>79</v>
      </c>
      <c r="F688" s="0" t="s">
        <v>80</v>
      </c>
      <c r="G688" s="0" t="s">
        <v>19</v>
      </c>
      <c r="H688" s="0" t="s">
        <v>1062</v>
      </c>
      <c r="I688" s="0" t="n">
        <v>1</v>
      </c>
      <c r="J688" s="0" t="n">
        <v>1.18</v>
      </c>
      <c r="K688" s="0" t="s">
        <v>21</v>
      </c>
      <c r="L688" s="3" t="n">
        <f aca="false">IF(K688="Yes",(J688-1)*0.98,-1)</f>
        <v>0.1764</v>
      </c>
      <c r="M688" s="4" t="s">
        <v>22</v>
      </c>
    </row>
    <row r="689" customFormat="false" ht="12.8" hidden="false" customHeight="false" outlineLevel="0" collapsed="false">
      <c r="A689" s="2" t="s">
        <v>1063</v>
      </c>
      <c r="B689" s="2" t="s">
        <v>186</v>
      </c>
      <c r="C689" s="0" t="s">
        <v>406</v>
      </c>
      <c r="D689" s="0" t="s">
        <v>16</v>
      </c>
      <c r="E689" s="0" t="s">
        <v>17</v>
      </c>
      <c r="F689" s="0" t="s">
        <v>18</v>
      </c>
      <c r="G689" s="0" t="s">
        <v>19</v>
      </c>
      <c r="H689" s="0" t="s">
        <v>1064</v>
      </c>
      <c r="I689" s="0" t="n">
        <v>1</v>
      </c>
      <c r="J689" s="0" t="n">
        <v>1.15</v>
      </c>
      <c r="K689" s="0" t="s">
        <v>21</v>
      </c>
      <c r="L689" s="3" t="n">
        <f aca="false">IF(K689="Yes",(J689-1)*0.98,-1)</f>
        <v>0.147</v>
      </c>
      <c r="M689" s="4" t="s">
        <v>22</v>
      </c>
    </row>
    <row r="690" customFormat="false" ht="12.8" hidden="false" customHeight="false" outlineLevel="0" collapsed="false">
      <c r="A690" s="2" t="s">
        <v>1065</v>
      </c>
      <c r="B690" s="2" t="s">
        <v>306</v>
      </c>
      <c r="C690" s="0" t="s">
        <v>403</v>
      </c>
      <c r="D690" s="0" t="s">
        <v>42</v>
      </c>
      <c r="E690" s="0" t="s">
        <v>147</v>
      </c>
      <c r="F690" s="0" t="s">
        <v>65</v>
      </c>
      <c r="G690" s="0" t="s">
        <v>21</v>
      </c>
      <c r="H690" s="0" t="s">
        <v>490</v>
      </c>
      <c r="I690" s="0" t="n">
        <v>3</v>
      </c>
      <c r="J690" s="0" t="n">
        <v>4</v>
      </c>
      <c r="K690" s="0" t="str">
        <f aca="false">IF(I690=1,"Yes","No")</f>
        <v>No</v>
      </c>
      <c r="L690" s="0" t="n">
        <f aca="false">IF(K690="Yes",(J690-1)*0.98,-1)</f>
        <v>-1</v>
      </c>
      <c r="M690" s="5" t="s">
        <v>33</v>
      </c>
    </row>
    <row r="691" customFormat="false" ht="12.8" hidden="false" customHeight="false" outlineLevel="0" collapsed="false">
      <c r="A691" s="2" t="s">
        <v>1065</v>
      </c>
      <c r="B691" s="2" t="s">
        <v>306</v>
      </c>
      <c r="C691" s="0" t="s">
        <v>403</v>
      </c>
      <c r="D691" s="0" t="s">
        <v>42</v>
      </c>
      <c r="E691" s="0" t="s">
        <v>147</v>
      </c>
      <c r="F691" s="0" t="s">
        <v>65</v>
      </c>
      <c r="G691" s="0" t="s">
        <v>21</v>
      </c>
      <c r="H691" s="0" t="s">
        <v>490</v>
      </c>
      <c r="I691" s="0" t="n">
        <v>3</v>
      </c>
      <c r="J691" s="0" t="n">
        <v>1.66</v>
      </c>
      <c r="K691" s="0" t="s">
        <v>21</v>
      </c>
      <c r="L691" s="3" t="n">
        <f aca="false">IF(K691="Yes",(J691-1)*0.98,-1)</f>
        <v>0.6468</v>
      </c>
      <c r="M691" s="4" t="s">
        <v>22</v>
      </c>
    </row>
    <row r="692" customFormat="false" ht="12.8" hidden="false" customHeight="false" outlineLevel="0" collapsed="false">
      <c r="A692" s="2" t="s">
        <v>1066</v>
      </c>
      <c r="B692" s="2" t="s">
        <v>512</v>
      </c>
      <c r="C692" s="0" t="s">
        <v>433</v>
      </c>
      <c r="D692" s="0" t="s">
        <v>195</v>
      </c>
      <c r="E692" s="0" t="s">
        <v>147</v>
      </c>
      <c r="G692" s="0" t="s">
        <v>19</v>
      </c>
      <c r="H692" s="0" t="s">
        <v>1067</v>
      </c>
      <c r="I692" s="0" t="n">
        <v>1</v>
      </c>
      <c r="J692" s="0" t="n">
        <v>2.59</v>
      </c>
      <c r="K692" s="0" t="str">
        <f aca="false">IF(I692=1,"Yes","No")</f>
        <v>Yes</v>
      </c>
      <c r="L692" s="0" t="n">
        <f aca="false">IF(K692="Yes",(J692-1)*0.98,-1)</f>
        <v>1.5582</v>
      </c>
      <c r="M692" s="5" t="s">
        <v>33</v>
      </c>
    </row>
    <row r="693" customFormat="false" ht="12.8" hidden="false" customHeight="false" outlineLevel="0" collapsed="false">
      <c r="A693" s="2" t="s">
        <v>1066</v>
      </c>
      <c r="B693" s="2" t="s">
        <v>438</v>
      </c>
      <c r="C693" s="0" t="s">
        <v>608</v>
      </c>
      <c r="D693" s="0" t="s">
        <v>42</v>
      </c>
      <c r="E693" s="0" t="s">
        <v>147</v>
      </c>
      <c r="F693" s="0" t="s">
        <v>65</v>
      </c>
      <c r="G693" s="0" t="s">
        <v>21</v>
      </c>
      <c r="H693" s="0" t="s">
        <v>1068</v>
      </c>
      <c r="I693" s="0" t="n">
        <v>0</v>
      </c>
      <c r="J693" s="0" t="n">
        <v>2.03</v>
      </c>
      <c r="K693" s="0" t="str">
        <f aca="false">IF(I693=1,"Yes","No")</f>
        <v>No</v>
      </c>
      <c r="L693" s="0" t="n">
        <f aca="false">IF(K693="Yes",(J693-1)*0.98,-1)</f>
        <v>-1</v>
      </c>
      <c r="M693" s="5" t="s">
        <v>33</v>
      </c>
    </row>
    <row r="694" customFormat="false" ht="12.8" hidden="false" customHeight="false" outlineLevel="0" collapsed="false">
      <c r="A694" s="2" t="s">
        <v>1066</v>
      </c>
      <c r="B694" s="2" t="s">
        <v>438</v>
      </c>
      <c r="C694" s="0" t="s">
        <v>608</v>
      </c>
      <c r="D694" s="0" t="s">
        <v>42</v>
      </c>
      <c r="E694" s="0" t="s">
        <v>147</v>
      </c>
      <c r="F694" s="0" t="s">
        <v>65</v>
      </c>
      <c r="G694" s="0" t="s">
        <v>21</v>
      </c>
      <c r="H694" s="0" t="s">
        <v>1068</v>
      </c>
      <c r="I694" s="0" t="n">
        <v>0</v>
      </c>
      <c r="J694" s="0" t="n">
        <v>1.2</v>
      </c>
      <c r="K694" s="0" t="s">
        <v>19</v>
      </c>
      <c r="L694" s="3" t="n">
        <f aca="false">IF(K694="Yes",(J694-1)*0.98,-1)</f>
        <v>-1</v>
      </c>
      <c r="M694" s="4" t="s">
        <v>22</v>
      </c>
    </row>
    <row r="695" customFormat="false" ht="12.8" hidden="false" customHeight="false" outlineLevel="0" collapsed="false">
      <c r="A695" s="2" t="s">
        <v>1069</v>
      </c>
      <c r="B695" s="2" t="s">
        <v>400</v>
      </c>
      <c r="C695" s="0" t="s">
        <v>215</v>
      </c>
      <c r="D695" s="0" t="s">
        <v>29</v>
      </c>
      <c r="E695" s="0" t="s">
        <v>79</v>
      </c>
      <c r="F695" s="0" t="s">
        <v>80</v>
      </c>
      <c r="G695" s="0" t="s">
        <v>19</v>
      </c>
      <c r="H695" s="0" t="s">
        <v>1070</v>
      </c>
      <c r="I695" s="0" t="n">
        <v>1</v>
      </c>
      <c r="J695" s="0" t="n">
        <v>1.88</v>
      </c>
      <c r="K695" s="0" t="str">
        <f aca="false">IF(I695=1,"Yes","No")</f>
        <v>Yes</v>
      </c>
      <c r="L695" s="0" t="n">
        <f aca="false">IF(K695="Yes",(J695-1)*0.98,-1)</f>
        <v>0.8624</v>
      </c>
      <c r="M695" s="5" t="s">
        <v>33</v>
      </c>
    </row>
    <row r="696" customFormat="false" ht="12.8" hidden="false" customHeight="false" outlineLevel="0" collapsed="false">
      <c r="A696" s="2" t="s">
        <v>1069</v>
      </c>
      <c r="B696" s="2" t="s">
        <v>400</v>
      </c>
      <c r="C696" s="0" t="s">
        <v>215</v>
      </c>
      <c r="D696" s="0" t="s">
        <v>29</v>
      </c>
      <c r="E696" s="0" t="s">
        <v>79</v>
      </c>
      <c r="F696" s="0" t="s">
        <v>80</v>
      </c>
      <c r="G696" s="0" t="s">
        <v>19</v>
      </c>
      <c r="H696" s="0" t="s">
        <v>1070</v>
      </c>
      <c r="I696" s="0" t="n">
        <v>1</v>
      </c>
      <c r="J696" s="0" t="n">
        <v>1.2</v>
      </c>
      <c r="K696" s="0" t="s">
        <v>21</v>
      </c>
      <c r="L696" s="3" t="n">
        <f aca="false">IF(K696="Yes",(J696-1)*0.98,-1)</f>
        <v>0.196</v>
      </c>
      <c r="M696" s="4" t="s">
        <v>22</v>
      </c>
    </row>
    <row r="697" customFormat="false" ht="12.8" hidden="false" customHeight="false" outlineLevel="0" collapsed="false">
      <c r="A697" s="2" t="s">
        <v>1069</v>
      </c>
      <c r="B697" s="2" t="s">
        <v>1071</v>
      </c>
      <c r="C697" s="0" t="s">
        <v>435</v>
      </c>
      <c r="D697" s="0" t="s">
        <v>29</v>
      </c>
      <c r="E697" s="0" t="s">
        <v>79</v>
      </c>
      <c r="F697" s="0" t="s">
        <v>80</v>
      </c>
      <c r="G697" s="0" t="s">
        <v>19</v>
      </c>
      <c r="H697" s="0" t="s">
        <v>1072</v>
      </c>
      <c r="I697" s="0" t="s">
        <v>133</v>
      </c>
      <c r="J697" s="0" t="n">
        <v>3.65</v>
      </c>
      <c r="K697" s="0" t="str">
        <f aca="false">IF(I697=1,"Yes","No")</f>
        <v>No</v>
      </c>
      <c r="L697" s="0" t="n">
        <f aca="false">IF(K697="Yes",(J697-1)*0.98,-1)</f>
        <v>-1</v>
      </c>
      <c r="M697" s="5" t="s">
        <v>33</v>
      </c>
    </row>
    <row r="698" customFormat="false" ht="12.8" hidden="false" customHeight="false" outlineLevel="0" collapsed="false">
      <c r="A698" s="2" t="s">
        <v>1069</v>
      </c>
      <c r="B698" s="2" t="s">
        <v>1071</v>
      </c>
      <c r="C698" s="0" t="s">
        <v>435</v>
      </c>
      <c r="D698" s="0" t="s">
        <v>29</v>
      </c>
      <c r="E698" s="0" t="s">
        <v>79</v>
      </c>
      <c r="F698" s="0" t="s">
        <v>80</v>
      </c>
      <c r="G698" s="0" t="s">
        <v>19</v>
      </c>
      <c r="H698" s="0" t="s">
        <v>1072</v>
      </c>
      <c r="I698" s="0" t="s">
        <v>133</v>
      </c>
      <c r="J698" s="0" t="n">
        <v>1.6</v>
      </c>
      <c r="K698" s="0" t="s">
        <v>19</v>
      </c>
      <c r="L698" s="3" t="n">
        <f aca="false">IF(K698="Yes",(J698-1)*0.98,-1)</f>
        <v>-1</v>
      </c>
      <c r="M698" s="4" t="s">
        <v>22</v>
      </c>
    </row>
    <row r="699" customFormat="false" ht="12.8" hidden="false" customHeight="false" outlineLevel="0" collapsed="false">
      <c r="A699" s="2" t="s">
        <v>1073</v>
      </c>
      <c r="B699" s="2" t="s">
        <v>35</v>
      </c>
      <c r="C699" s="0" t="s">
        <v>492</v>
      </c>
      <c r="D699" s="0" t="s">
        <v>16</v>
      </c>
      <c r="E699" s="0" t="s">
        <v>17</v>
      </c>
      <c r="F699" s="0" t="s">
        <v>18</v>
      </c>
      <c r="G699" s="0" t="s">
        <v>19</v>
      </c>
      <c r="H699" s="0" t="s">
        <v>953</v>
      </c>
      <c r="I699" s="0" t="n">
        <v>1</v>
      </c>
      <c r="J699" s="0" t="n">
        <v>1.44</v>
      </c>
      <c r="K699" s="0" t="s">
        <v>21</v>
      </c>
      <c r="L699" s="3" t="n">
        <f aca="false">IF(K699="Yes",(J699-1)*0.98,-1)</f>
        <v>0.4312</v>
      </c>
      <c r="M699" s="4" t="s">
        <v>22</v>
      </c>
    </row>
    <row r="700" customFormat="false" ht="12.8" hidden="false" customHeight="false" outlineLevel="0" collapsed="false">
      <c r="A700" s="2" t="s">
        <v>1073</v>
      </c>
      <c r="B700" s="2" t="s">
        <v>186</v>
      </c>
      <c r="C700" s="6" t="s">
        <v>248</v>
      </c>
      <c r="D700" s="6" t="s">
        <v>42</v>
      </c>
      <c r="E700" s="6" t="s">
        <v>147</v>
      </c>
      <c r="F700" s="6" t="s">
        <v>18</v>
      </c>
      <c r="G700" s="6" t="s">
        <v>19</v>
      </c>
      <c r="H700" s="6" t="s">
        <v>1074</v>
      </c>
      <c r="I700" s="6" t="n">
        <v>3</v>
      </c>
      <c r="J700" s="6" t="n">
        <v>5.69</v>
      </c>
      <c r="K700" s="3" t="str">
        <f aca="false">IF(I700=1, "No","Yes")</f>
        <v>Yes</v>
      </c>
      <c r="L700" s="7" t="n">
        <f aca="false">IF(I700=1,-J700,0.98)</f>
        <v>0.98</v>
      </c>
      <c r="M700" s="8" t="s">
        <v>51</v>
      </c>
    </row>
    <row r="701" customFormat="false" ht="12.8" hidden="false" customHeight="false" outlineLevel="0" collapsed="false">
      <c r="A701" s="2" t="s">
        <v>1073</v>
      </c>
      <c r="B701" s="2" t="s">
        <v>46</v>
      </c>
      <c r="C701" s="0" t="s">
        <v>248</v>
      </c>
      <c r="D701" s="0" t="s">
        <v>29</v>
      </c>
      <c r="E701" s="0" t="s">
        <v>147</v>
      </c>
      <c r="F701" s="0" t="s">
        <v>65</v>
      </c>
      <c r="G701" s="0" t="s">
        <v>21</v>
      </c>
      <c r="H701" s="0" t="s">
        <v>1075</v>
      </c>
      <c r="I701" s="0" t="n">
        <v>0</v>
      </c>
      <c r="J701" s="0" t="n">
        <v>2.63</v>
      </c>
      <c r="K701" s="0" t="s">
        <v>19</v>
      </c>
      <c r="L701" s="3" t="n">
        <f aca="false">IF(K701="Yes",(J701-1)*0.98,-1)</f>
        <v>-1</v>
      </c>
      <c r="M701" s="11" t="s">
        <v>62</v>
      </c>
    </row>
    <row r="702" customFormat="false" ht="12.8" hidden="false" customHeight="false" outlineLevel="0" collapsed="false">
      <c r="A702" s="2" t="s">
        <v>1076</v>
      </c>
      <c r="B702" s="2" t="s">
        <v>456</v>
      </c>
      <c r="C702" s="0" t="s">
        <v>297</v>
      </c>
      <c r="D702" s="0" t="s">
        <v>29</v>
      </c>
      <c r="E702" s="0" t="s">
        <v>87</v>
      </c>
      <c r="F702" s="0" t="s">
        <v>152</v>
      </c>
      <c r="G702" s="0" t="s">
        <v>19</v>
      </c>
      <c r="H702" s="0" t="s">
        <v>1077</v>
      </c>
      <c r="I702" s="0" t="s">
        <v>133</v>
      </c>
      <c r="J702" s="0" t="n">
        <v>1.32</v>
      </c>
      <c r="K702" s="0" t="s">
        <v>19</v>
      </c>
      <c r="L702" s="3" t="n">
        <f aca="false">IF(K702="Yes",(J702-1)*0.98,-1)</f>
        <v>-1</v>
      </c>
      <c r="M702" s="4" t="s">
        <v>22</v>
      </c>
    </row>
    <row r="703" customFormat="false" ht="12.8" hidden="false" customHeight="false" outlineLevel="0" collapsed="false">
      <c r="A703" s="2" t="s">
        <v>1076</v>
      </c>
      <c r="B703" s="2" t="s">
        <v>456</v>
      </c>
      <c r="C703" s="0" t="s">
        <v>297</v>
      </c>
      <c r="D703" s="0" t="s">
        <v>29</v>
      </c>
      <c r="E703" s="0" t="s">
        <v>87</v>
      </c>
      <c r="F703" s="0" t="s">
        <v>152</v>
      </c>
      <c r="G703" s="0" t="s">
        <v>19</v>
      </c>
      <c r="H703" s="0" t="s">
        <v>1078</v>
      </c>
      <c r="I703" s="0" t="n">
        <v>1</v>
      </c>
      <c r="J703" s="0" t="n">
        <v>1.47</v>
      </c>
      <c r="K703" s="0" t="s">
        <v>21</v>
      </c>
      <c r="L703" s="3" t="n">
        <f aca="false">IF(K703="Yes",(J703-1)*0.98,-1)</f>
        <v>0.4606</v>
      </c>
      <c r="M703" s="11" t="s">
        <v>62</v>
      </c>
    </row>
    <row r="704" customFormat="false" ht="12.8" hidden="false" customHeight="false" outlineLevel="0" collapsed="false">
      <c r="A704" s="9" t="s">
        <v>1076</v>
      </c>
      <c r="B704" s="9" t="s">
        <v>456</v>
      </c>
      <c r="C704" s="6" t="s">
        <v>297</v>
      </c>
      <c r="D704" s="6" t="s">
        <v>29</v>
      </c>
      <c r="E704" s="6" t="s">
        <v>87</v>
      </c>
      <c r="F704" s="6" t="s">
        <v>152</v>
      </c>
      <c r="G704" s="6" t="s">
        <v>19</v>
      </c>
      <c r="H704" s="6" t="s">
        <v>1078</v>
      </c>
      <c r="I704" s="0" t="n">
        <v>1</v>
      </c>
      <c r="J704" s="6" t="n">
        <v>3.75</v>
      </c>
      <c r="K704" s="3" t="str">
        <f aca="false">IF(I704=1,"Yes","No")</f>
        <v>Yes</v>
      </c>
      <c r="L704" s="7" t="n">
        <f aca="false">IF(K704="Yes",(J704-1)*0.98,-1)</f>
        <v>2.695</v>
      </c>
      <c r="M704" s="10" t="s">
        <v>53</v>
      </c>
    </row>
    <row r="705" customFormat="false" ht="12.8" hidden="false" customHeight="false" outlineLevel="0" collapsed="false">
      <c r="A705" s="2" t="s">
        <v>1076</v>
      </c>
      <c r="B705" s="2" t="s">
        <v>1006</v>
      </c>
      <c r="C705" s="0" t="s">
        <v>24</v>
      </c>
      <c r="D705" s="0" t="s">
        <v>29</v>
      </c>
      <c r="E705" s="0" t="s">
        <v>79</v>
      </c>
      <c r="F705" s="0" t="s">
        <v>80</v>
      </c>
      <c r="G705" s="0" t="s">
        <v>19</v>
      </c>
      <c r="H705" s="0" t="s">
        <v>1079</v>
      </c>
      <c r="I705" s="0" t="n">
        <v>1</v>
      </c>
      <c r="J705" s="0" t="n">
        <v>4.37</v>
      </c>
      <c r="K705" s="0" t="str">
        <f aca="false">IF(I705=1,"Yes","No")</f>
        <v>Yes</v>
      </c>
      <c r="L705" s="0" t="n">
        <f aca="false">IF(K705="Yes",(J705-1)*0.98,-1)</f>
        <v>3.3026</v>
      </c>
      <c r="M705" s="5" t="s">
        <v>33</v>
      </c>
    </row>
    <row r="706" customFormat="false" ht="12.8" hidden="false" customHeight="false" outlineLevel="0" collapsed="false">
      <c r="A706" s="2" t="s">
        <v>1076</v>
      </c>
      <c r="B706" s="2" t="s">
        <v>1006</v>
      </c>
      <c r="C706" s="0" t="s">
        <v>24</v>
      </c>
      <c r="D706" s="0" t="s">
        <v>29</v>
      </c>
      <c r="E706" s="0" t="s">
        <v>79</v>
      </c>
      <c r="F706" s="0" t="s">
        <v>80</v>
      </c>
      <c r="G706" s="0" t="s">
        <v>19</v>
      </c>
      <c r="H706" s="0" t="s">
        <v>1079</v>
      </c>
      <c r="I706" s="0" t="n">
        <v>1</v>
      </c>
      <c r="J706" s="0" t="n">
        <v>1.38</v>
      </c>
      <c r="K706" s="0" t="s">
        <v>21</v>
      </c>
      <c r="L706" s="3" t="n">
        <f aca="false">IF(K706="Yes",(J706-1)*0.98,-1)</f>
        <v>0.3724</v>
      </c>
      <c r="M706" s="4" t="s">
        <v>22</v>
      </c>
    </row>
    <row r="707" customFormat="false" ht="12.8" hidden="false" customHeight="false" outlineLevel="0" collapsed="false">
      <c r="A707" s="2" t="s">
        <v>1080</v>
      </c>
      <c r="B707" s="2" t="s">
        <v>23</v>
      </c>
      <c r="C707" s="0" t="s">
        <v>294</v>
      </c>
      <c r="D707" s="0" t="s">
        <v>42</v>
      </c>
      <c r="E707" s="0" t="s">
        <v>17</v>
      </c>
      <c r="F707" s="0" t="s">
        <v>43</v>
      </c>
      <c r="G707" s="0" t="s">
        <v>19</v>
      </c>
      <c r="H707" s="0" t="s">
        <v>1081</v>
      </c>
      <c r="I707" s="0" t="n">
        <v>2</v>
      </c>
      <c r="J707" s="0" t="n">
        <v>3.13</v>
      </c>
      <c r="K707" s="0" t="str">
        <f aca="false">IF(I707=1,"Yes","No")</f>
        <v>No</v>
      </c>
      <c r="L707" s="0" t="n">
        <f aca="false">IF(K707="Yes",(J707-1)*0.98,-1)</f>
        <v>-1</v>
      </c>
      <c r="M707" s="5" t="s">
        <v>33</v>
      </c>
    </row>
    <row r="708" customFormat="false" ht="12.8" hidden="false" customHeight="false" outlineLevel="0" collapsed="false">
      <c r="A708" s="2" t="s">
        <v>1080</v>
      </c>
      <c r="B708" s="2" t="s">
        <v>124</v>
      </c>
      <c r="C708" s="0" t="s">
        <v>1082</v>
      </c>
      <c r="D708" s="0" t="s">
        <v>37</v>
      </c>
      <c r="E708" s="0" t="s">
        <v>147</v>
      </c>
      <c r="G708" s="0" t="s">
        <v>19</v>
      </c>
      <c r="H708" s="0" t="s">
        <v>1083</v>
      </c>
      <c r="I708" s="0" t="n">
        <v>2</v>
      </c>
      <c r="J708" s="0" t="n">
        <v>2.72</v>
      </c>
      <c r="K708" s="0" t="str">
        <f aca="false">IF(I708=1,"Yes","No")</f>
        <v>No</v>
      </c>
      <c r="L708" s="0" t="n">
        <f aca="false">IF(K708="Yes",(J708-1)*0.98,-1)</f>
        <v>-1</v>
      </c>
      <c r="M708" s="5" t="s">
        <v>33</v>
      </c>
    </row>
    <row r="709" customFormat="false" ht="12.8" hidden="false" customHeight="false" outlineLevel="0" collapsed="false">
      <c r="A709" s="2" t="s">
        <v>1080</v>
      </c>
      <c r="B709" s="2" t="s">
        <v>280</v>
      </c>
      <c r="C709" s="0" t="s">
        <v>294</v>
      </c>
      <c r="D709" s="0" t="s">
        <v>29</v>
      </c>
      <c r="E709" s="0" t="s">
        <v>79</v>
      </c>
      <c r="F709" s="0" t="s">
        <v>80</v>
      </c>
      <c r="G709" s="0" t="s">
        <v>19</v>
      </c>
      <c r="H709" s="0" t="s">
        <v>1084</v>
      </c>
      <c r="I709" s="0" t="n">
        <v>1</v>
      </c>
      <c r="J709" s="0" t="n">
        <v>3.64</v>
      </c>
      <c r="K709" s="0" t="str">
        <f aca="false">IF(I709=1,"Yes","No")</f>
        <v>Yes</v>
      </c>
      <c r="L709" s="0" t="n">
        <f aca="false">IF(K709="Yes",(J709-1)*0.98,-1)</f>
        <v>2.5872</v>
      </c>
      <c r="M709" s="5" t="s">
        <v>33</v>
      </c>
    </row>
    <row r="710" customFormat="false" ht="12.8" hidden="false" customHeight="false" outlineLevel="0" collapsed="false">
      <c r="A710" s="2" t="s">
        <v>1080</v>
      </c>
      <c r="B710" s="2" t="s">
        <v>280</v>
      </c>
      <c r="C710" s="0" t="s">
        <v>294</v>
      </c>
      <c r="D710" s="0" t="s">
        <v>29</v>
      </c>
      <c r="E710" s="0" t="s">
        <v>79</v>
      </c>
      <c r="F710" s="0" t="s">
        <v>80</v>
      </c>
      <c r="G710" s="0" t="s">
        <v>19</v>
      </c>
      <c r="H710" s="0" t="s">
        <v>1084</v>
      </c>
      <c r="I710" s="0" t="n">
        <v>1</v>
      </c>
      <c r="J710" s="0" t="n">
        <v>1.42</v>
      </c>
      <c r="K710" s="0" t="s">
        <v>21</v>
      </c>
      <c r="L710" s="3" t="n">
        <f aca="false">IF(K710="Yes",(J710-1)*0.98,-1)</f>
        <v>0.4116</v>
      </c>
      <c r="M710" s="4" t="s">
        <v>22</v>
      </c>
    </row>
    <row r="711" customFormat="false" ht="12.8" hidden="false" customHeight="false" outlineLevel="0" collapsed="false">
      <c r="A711" s="2" t="s">
        <v>1080</v>
      </c>
      <c r="B711" s="2" t="s">
        <v>245</v>
      </c>
      <c r="C711" s="0" t="s">
        <v>150</v>
      </c>
      <c r="D711" s="0" t="s">
        <v>16</v>
      </c>
      <c r="E711" s="0" t="s">
        <v>17</v>
      </c>
      <c r="F711" s="0" t="s">
        <v>18</v>
      </c>
      <c r="G711" s="0" t="s">
        <v>19</v>
      </c>
      <c r="H711" s="0" t="s">
        <v>1085</v>
      </c>
      <c r="I711" s="0" t="n">
        <v>1</v>
      </c>
      <c r="J711" s="0" t="n">
        <v>1.09</v>
      </c>
      <c r="K711" s="0" t="s">
        <v>21</v>
      </c>
      <c r="L711" s="3" t="n">
        <f aca="false">IF(K711="Yes",(J711-1)*0.98,-1)</f>
        <v>0.0882000000000001</v>
      </c>
      <c r="M711" s="4" t="s">
        <v>22</v>
      </c>
    </row>
    <row r="712" customFormat="false" ht="12.8" hidden="false" customHeight="false" outlineLevel="0" collapsed="false">
      <c r="A712" s="2" t="s">
        <v>1086</v>
      </c>
      <c r="B712" s="2" t="s">
        <v>186</v>
      </c>
      <c r="C712" s="0" t="s">
        <v>86</v>
      </c>
      <c r="D712" s="0" t="s">
        <v>16</v>
      </c>
      <c r="E712" s="0" t="s">
        <v>17</v>
      </c>
      <c r="F712" s="0" t="s">
        <v>18</v>
      </c>
      <c r="G712" s="0" t="s">
        <v>19</v>
      </c>
      <c r="H712" s="0" t="s">
        <v>931</v>
      </c>
      <c r="I712" s="0" t="n">
        <v>1</v>
      </c>
      <c r="J712" s="0" t="n">
        <v>1.04</v>
      </c>
      <c r="K712" s="0" t="s">
        <v>21</v>
      </c>
      <c r="L712" s="3" t="n">
        <f aca="false">IF(K712="Yes",(J712-1)*0.98,-1)</f>
        <v>0.0392</v>
      </c>
      <c r="M712" s="4" t="s">
        <v>22</v>
      </c>
    </row>
    <row r="713" customFormat="false" ht="12.8" hidden="false" customHeight="false" outlineLevel="0" collapsed="false">
      <c r="A713" s="2" t="s">
        <v>1087</v>
      </c>
      <c r="B713" s="2" t="s">
        <v>423</v>
      </c>
      <c r="C713" s="0" t="s">
        <v>1088</v>
      </c>
      <c r="D713" s="0" t="s">
        <v>37</v>
      </c>
      <c r="E713" s="0" t="s">
        <v>87</v>
      </c>
      <c r="F713" s="0" t="s">
        <v>152</v>
      </c>
      <c r="G713" s="0" t="s">
        <v>19</v>
      </c>
      <c r="H713" s="0" t="s">
        <v>1046</v>
      </c>
      <c r="I713" s="0" t="n">
        <v>1</v>
      </c>
      <c r="J713" s="0" t="n">
        <v>1.3</v>
      </c>
      <c r="K713" s="0" t="s">
        <v>21</v>
      </c>
      <c r="L713" s="3" t="n">
        <f aca="false">IF(K713="Yes",(J713-1)*0.98,-1)</f>
        <v>0.294</v>
      </c>
      <c r="M713" s="11" t="s">
        <v>62</v>
      </c>
    </row>
    <row r="714" customFormat="false" ht="12.8" hidden="false" customHeight="false" outlineLevel="0" collapsed="false">
      <c r="A714" s="9" t="s">
        <v>1087</v>
      </c>
      <c r="B714" s="9" t="s">
        <v>423</v>
      </c>
      <c r="C714" s="6" t="s">
        <v>1088</v>
      </c>
      <c r="D714" s="6" t="s">
        <v>37</v>
      </c>
      <c r="E714" s="6" t="s">
        <v>87</v>
      </c>
      <c r="F714" s="6" t="s">
        <v>152</v>
      </c>
      <c r="G714" s="6" t="s">
        <v>19</v>
      </c>
      <c r="H714" s="6" t="s">
        <v>1046</v>
      </c>
      <c r="I714" s="0" t="n">
        <v>1</v>
      </c>
      <c r="J714" s="6" t="n">
        <v>4.05</v>
      </c>
      <c r="K714" s="3" t="str">
        <f aca="false">IF(I714=1,"Yes","No")</f>
        <v>Yes</v>
      </c>
      <c r="L714" s="7" t="n">
        <f aca="false">IF(K714="Yes",(J714-1)*0.98,-1)</f>
        <v>2.989</v>
      </c>
      <c r="M714" s="10" t="s">
        <v>53</v>
      </c>
    </row>
    <row r="715" customFormat="false" ht="12.8" hidden="false" customHeight="false" outlineLevel="0" collapsed="false">
      <c r="A715" s="2" t="s">
        <v>1089</v>
      </c>
      <c r="B715" s="2" t="s">
        <v>135</v>
      </c>
      <c r="C715" s="0" t="s">
        <v>150</v>
      </c>
      <c r="D715" s="0" t="s">
        <v>102</v>
      </c>
      <c r="E715" s="0" t="s">
        <v>87</v>
      </c>
      <c r="F715" s="0" t="s">
        <v>18</v>
      </c>
      <c r="G715" s="0" t="s">
        <v>19</v>
      </c>
      <c r="H715" s="0" t="s">
        <v>1090</v>
      </c>
      <c r="I715" s="0" t="n">
        <v>2</v>
      </c>
      <c r="J715" s="0" t="n">
        <v>3.57</v>
      </c>
      <c r="K715" s="0" t="str">
        <f aca="false">IF(I715=1,"Yes","No")</f>
        <v>No</v>
      </c>
      <c r="L715" s="0" t="n">
        <f aca="false">IF(K715="Yes",(J715-1)*0.98,-1)</f>
        <v>-1</v>
      </c>
      <c r="M715" s="5" t="s">
        <v>33</v>
      </c>
    </row>
    <row r="716" customFormat="false" ht="12.8" hidden="false" customHeight="false" outlineLevel="0" collapsed="false">
      <c r="A716" s="2" t="s">
        <v>1089</v>
      </c>
      <c r="B716" s="2" t="s">
        <v>410</v>
      </c>
      <c r="C716" s="0" t="s">
        <v>327</v>
      </c>
      <c r="D716" s="0" t="s">
        <v>42</v>
      </c>
      <c r="E716" s="0" t="s">
        <v>17</v>
      </c>
      <c r="F716" s="0" t="s">
        <v>43</v>
      </c>
      <c r="G716" s="0" t="s">
        <v>19</v>
      </c>
      <c r="H716" s="0" t="s">
        <v>1091</v>
      </c>
      <c r="I716" s="0" t="n">
        <v>1</v>
      </c>
      <c r="J716" s="0" t="n">
        <v>1.6</v>
      </c>
      <c r="K716" s="0" t="str">
        <f aca="false">IF(I716=1,"Yes","No")</f>
        <v>Yes</v>
      </c>
      <c r="L716" s="0" t="n">
        <f aca="false">IF(K716="Yes",(J716-1)*0.98,-1)</f>
        <v>0.588</v>
      </c>
      <c r="M716" s="5" t="s">
        <v>33</v>
      </c>
    </row>
    <row r="717" customFormat="false" ht="12.8" hidden="false" customHeight="false" outlineLevel="0" collapsed="false">
      <c r="A717" s="2" t="s">
        <v>1089</v>
      </c>
      <c r="B717" s="2" t="s">
        <v>438</v>
      </c>
      <c r="C717" s="0" t="s">
        <v>1088</v>
      </c>
      <c r="D717" s="0" t="s">
        <v>37</v>
      </c>
      <c r="E717" s="0" t="s">
        <v>147</v>
      </c>
      <c r="G717" s="0" t="s">
        <v>19</v>
      </c>
      <c r="H717" s="0" t="s">
        <v>1092</v>
      </c>
      <c r="I717" s="0" t="n">
        <v>2</v>
      </c>
      <c r="J717" s="0" t="n">
        <v>2.59</v>
      </c>
      <c r="K717" s="0" t="str">
        <f aca="false">IF(I717=1,"Yes","No")</f>
        <v>No</v>
      </c>
      <c r="L717" s="0" t="n">
        <f aca="false">IF(K717="Yes",(J717-1)*0.98,-1)</f>
        <v>-1</v>
      </c>
      <c r="M717" s="5" t="s">
        <v>33</v>
      </c>
    </row>
    <row r="718" customFormat="false" ht="12.8" hidden="false" customHeight="false" outlineLevel="0" collapsed="false">
      <c r="A718" s="2" t="s">
        <v>1093</v>
      </c>
      <c r="B718" s="2" t="s">
        <v>1006</v>
      </c>
      <c r="C718" s="0" t="s">
        <v>1094</v>
      </c>
      <c r="D718" s="0" t="s">
        <v>37</v>
      </c>
      <c r="E718" s="0" t="s">
        <v>17</v>
      </c>
      <c r="F718" s="0" t="s">
        <v>65</v>
      </c>
      <c r="G718" s="0" t="s">
        <v>21</v>
      </c>
      <c r="H718" s="0" t="s">
        <v>1095</v>
      </c>
      <c r="I718" s="0" t="n">
        <v>3</v>
      </c>
      <c r="J718" s="0" t="n">
        <v>3.85</v>
      </c>
      <c r="K718" s="0" t="str">
        <f aca="false">IF(I718=1,"Yes","No")</f>
        <v>No</v>
      </c>
      <c r="L718" s="0" t="n">
        <f aca="false">IF(K718="Yes",(J718-1)*0.98,-1)</f>
        <v>-1</v>
      </c>
      <c r="M718" s="5" t="s">
        <v>33</v>
      </c>
    </row>
    <row r="719" customFormat="false" ht="12.8" hidden="false" customHeight="false" outlineLevel="0" collapsed="false">
      <c r="A719" s="2" t="s">
        <v>1093</v>
      </c>
      <c r="B719" s="2" t="s">
        <v>1006</v>
      </c>
      <c r="C719" s="0" t="s">
        <v>1094</v>
      </c>
      <c r="D719" s="0" t="s">
        <v>37</v>
      </c>
      <c r="E719" s="0" t="s">
        <v>17</v>
      </c>
      <c r="F719" s="0" t="s">
        <v>65</v>
      </c>
      <c r="G719" s="0" t="s">
        <v>21</v>
      </c>
      <c r="H719" s="0" t="s">
        <v>1095</v>
      </c>
      <c r="I719" s="0" t="n">
        <v>3</v>
      </c>
      <c r="J719" s="0" t="n">
        <v>1.52</v>
      </c>
      <c r="K719" s="0" t="s">
        <v>21</v>
      </c>
      <c r="L719" s="3" t="n">
        <f aca="false">IF(K719="Yes",(J719-1)*0.98,-1)</f>
        <v>0.5096</v>
      </c>
      <c r="M719" s="4" t="s">
        <v>22</v>
      </c>
    </row>
    <row r="720" customFormat="false" ht="12.8" hidden="false" customHeight="false" outlineLevel="0" collapsed="false">
      <c r="A720" s="2" t="s">
        <v>1093</v>
      </c>
      <c r="B720" s="2" t="s">
        <v>594</v>
      </c>
      <c r="C720" s="0" t="s">
        <v>406</v>
      </c>
      <c r="D720" s="0" t="s">
        <v>29</v>
      </c>
      <c r="E720" s="0" t="s">
        <v>87</v>
      </c>
      <c r="F720" s="0" t="s">
        <v>152</v>
      </c>
      <c r="G720" s="0" t="s">
        <v>19</v>
      </c>
      <c r="H720" s="0" t="s">
        <v>1096</v>
      </c>
      <c r="I720" s="0" t="n">
        <v>1</v>
      </c>
      <c r="J720" s="0" t="n">
        <v>1.32</v>
      </c>
      <c r="K720" s="0" t="s">
        <v>21</v>
      </c>
      <c r="L720" s="3" t="n">
        <f aca="false">IF(K720="Yes",(J720-1)*0.98,-1)</f>
        <v>0.3136</v>
      </c>
      <c r="M720" s="4" t="s">
        <v>22</v>
      </c>
    </row>
    <row r="721" customFormat="false" ht="12.8" hidden="false" customHeight="false" outlineLevel="0" collapsed="false">
      <c r="A721" s="2" t="s">
        <v>1093</v>
      </c>
      <c r="B721" s="2" t="s">
        <v>594</v>
      </c>
      <c r="C721" s="0" t="s">
        <v>406</v>
      </c>
      <c r="D721" s="0" t="s">
        <v>29</v>
      </c>
      <c r="E721" s="0" t="s">
        <v>87</v>
      </c>
      <c r="F721" s="0" t="s">
        <v>152</v>
      </c>
      <c r="G721" s="0" t="s">
        <v>19</v>
      </c>
      <c r="H721" s="0" t="s">
        <v>407</v>
      </c>
      <c r="I721" s="0" t="n">
        <v>2</v>
      </c>
      <c r="J721" s="0" t="n">
        <v>1.76</v>
      </c>
      <c r="K721" s="0" t="s">
        <v>21</v>
      </c>
      <c r="L721" s="3" t="n">
        <f aca="false">IF(K721="Yes",(J721-1)*0.98,-1)</f>
        <v>0.7448</v>
      </c>
      <c r="M721" s="11" t="s">
        <v>62</v>
      </c>
    </row>
    <row r="722" customFormat="false" ht="12.8" hidden="false" customHeight="false" outlineLevel="0" collapsed="false">
      <c r="A722" s="9" t="s">
        <v>1093</v>
      </c>
      <c r="B722" s="9" t="s">
        <v>594</v>
      </c>
      <c r="C722" s="6" t="s">
        <v>406</v>
      </c>
      <c r="D722" s="6" t="s">
        <v>29</v>
      </c>
      <c r="E722" s="6" t="s">
        <v>87</v>
      </c>
      <c r="F722" s="6" t="s">
        <v>152</v>
      </c>
      <c r="G722" s="6" t="s">
        <v>19</v>
      </c>
      <c r="H722" s="6" t="s">
        <v>407</v>
      </c>
      <c r="I722" s="0" t="n">
        <v>2</v>
      </c>
      <c r="J722" s="6" t="n">
        <v>5.7</v>
      </c>
      <c r="K722" s="3" t="str">
        <f aca="false">IF(I722=1,"Yes","No")</f>
        <v>No</v>
      </c>
      <c r="L722" s="7" t="n">
        <f aca="false">IF(K722="Yes",(J722-1)*0.98,-1)</f>
        <v>-1</v>
      </c>
      <c r="M722" s="10" t="s">
        <v>53</v>
      </c>
    </row>
    <row r="723" customFormat="false" ht="12.8" hidden="false" customHeight="false" outlineLevel="0" collapsed="false">
      <c r="A723" s="2" t="s">
        <v>1097</v>
      </c>
      <c r="B723" s="2" t="s">
        <v>376</v>
      </c>
      <c r="C723" s="0" t="s">
        <v>373</v>
      </c>
      <c r="D723" s="0" t="s">
        <v>37</v>
      </c>
      <c r="E723" s="0" t="s">
        <v>147</v>
      </c>
      <c r="G723" s="0" t="s">
        <v>19</v>
      </c>
      <c r="H723" s="0" t="s">
        <v>1098</v>
      </c>
      <c r="I723" s="0" t="n">
        <v>1</v>
      </c>
      <c r="J723" s="0" t="n">
        <v>3.66</v>
      </c>
      <c r="K723" s="0" t="str">
        <f aca="false">IF(I723=1,"Yes","No")</f>
        <v>Yes</v>
      </c>
      <c r="L723" s="0" t="n">
        <f aca="false">IF(K723="Yes",(J723-1)*0.98,-1)</f>
        <v>2.6068</v>
      </c>
      <c r="M723" s="5" t="s">
        <v>33</v>
      </c>
    </row>
    <row r="724" customFormat="false" ht="12.8" hidden="false" customHeight="false" outlineLevel="0" collapsed="false">
      <c r="A724" s="9" t="s">
        <v>1097</v>
      </c>
      <c r="B724" s="9" t="s">
        <v>1099</v>
      </c>
      <c r="C724" s="6" t="s">
        <v>215</v>
      </c>
      <c r="D724" s="6" t="s">
        <v>29</v>
      </c>
      <c r="E724" s="6" t="s">
        <v>87</v>
      </c>
      <c r="F724" s="6" t="s">
        <v>152</v>
      </c>
      <c r="G724" s="6" t="s">
        <v>19</v>
      </c>
      <c r="H724" s="6" t="s">
        <v>1100</v>
      </c>
      <c r="I724" s="0" t="n">
        <v>2</v>
      </c>
      <c r="J724" s="6" t="n">
        <v>3.28</v>
      </c>
      <c r="K724" s="3" t="str">
        <f aca="false">IF(I724=1,"Yes","No")</f>
        <v>No</v>
      </c>
      <c r="L724" s="7" t="n">
        <f aca="false">IF(K724="Yes",(J724-1)*0.98,-1)</f>
        <v>-1</v>
      </c>
      <c r="M724" s="10" t="s">
        <v>53</v>
      </c>
    </row>
    <row r="725" customFormat="false" ht="12.8" hidden="false" customHeight="false" outlineLevel="0" collapsed="false">
      <c r="A725" s="2" t="s">
        <v>1101</v>
      </c>
      <c r="B725" s="2" t="s">
        <v>331</v>
      </c>
      <c r="C725" s="0" t="s">
        <v>373</v>
      </c>
      <c r="D725" s="0" t="s">
        <v>42</v>
      </c>
      <c r="E725" s="0" t="s">
        <v>79</v>
      </c>
      <c r="F725" s="0" t="s">
        <v>80</v>
      </c>
      <c r="G725" s="0" t="s">
        <v>19</v>
      </c>
      <c r="H725" s="0" t="s">
        <v>1102</v>
      </c>
      <c r="I725" s="0" t="n">
        <v>1</v>
      </c>
      <c r="J725" s="0" t="n">
        <v>1.31</v>
      </c>
      <c r="K725" s="0" t="s">
        <v>21</v>
      </c>
      <c r="L725" s="3" t="n">
        <f aca="false">IF(K725="Yes",(J725-1)*0.98,-1)</f>
        <v>0.3038</v>
      </c>
      <c r="M725" s="4" t="s">
        <v>22</v>
      </c>
    </row>
    <row r="726" customFormat="false" ht="12.8" hidden="false" customHeight="false" outlineLevel="0" collapsed="false">
      <c r="A726" s="9" t="s">
        <v>1101</v>
      </c>
      <c r="B726" s="9" t="s">
        <v>331</v>
      </c>
      <c r="C726" s="6" t="s">
        <v>373</v>
      </c>
      <c r="D726" s="6" t="s">
        <v>42</v>
      </c>
      <c r="E726" s="6" t="s">
        <v>79</v>
      </c>
      <c r="F726" s="6" t="s">
        <v>80</v>
      </c>
      <c r="G726" s="6" t="s">
        <v>19</v>
      </c>
      <c r="H726" s="6" t="s">
        <v>1103</v>
      </c>
      <c r="I726" s="6" t="n">
        <v>3</v>
      </c>
      <c r="J726" s="6" t="n">
        <v>1.62</v>
      </c>
      <c r="K726" s="3" t="s">
        <v>21</v>
      </c>
      <c r="L726" s="6" t="n">
        <f aca="false">IF(K726="Yes",(J726-1)*0.98,-1)</f>
        <v>0.6076</v>
      </c>
      <c r="M726" s="13" t="s">
        <v>184</v>
      </c>
    </row>
    <row r="727" customFormat="false" ht="12.8" hidden="false" customHeight="false" outlineLevel="0" collapsed="false">
      <c r="A727" s="9" t="s">
        <v>1101</v>
      </c>
      <c r="B727" s="9" t="s">
        <v>331</v>
      </c>
      <c r="C727" s="6" t="s">
        <v>373</v>
      </c>
      <c r="D727" s="6" t="s">
        <v>42</v>
      </c>
      <c r="E727" s="6" t="s">
        <v>79</v>
      </c>
      <c r="F727" s="6" t="s">
        <v>80</v>
      </c>
      <c r="G727" s="6" t="s">
        <v>19</v>
      </c>
      <c r="H727" s="6" t="s">
        <v>1104</v>
      </c>
      <c r="I727" s="0" t="n">
        <v>2</v>
      </c>
      <c r="J727" s="6" t="n">
        <v>3.25</v>
      </c>
      <c r="K727" s="3" t="str">
        <f aca="false">IF(I727=1,"Yes","No")</f>
        <v>No</v>
      </c>
      <c r="L727" s="7" t="n">
        <f aca="false">IF(K727="Yes",(J727-1)*0.98,-1)</f>
        <v>-1</v>
      </c>
      <c r="M727" s="10" t="s">
        <v>53</v>
      </c>
    </row>
    <row r="728" customFormat="false" ht="12.8" hidden="false" customHeight="false" outlineLevel="0" collapsed="false">
      <c r="A728" s="2" t="s">
        <v>1101</v>
      </c>
      <c r="B728" s="2" t="s">
        <v>245</v>
      </c>
      <c r="C728" s="0" t="s">
        <v>457</v>
      </c>
      <c r="D728" s="0" t="s">
        <v>16</v>
      </c>
      <c r="E728" s="0" t="s">
        <v>17</v>
      </c>
      <c r="F728" s="0" t="s">
        <v>18</v>
      </c>
      <c r="G728" s="0" t="s">
        <v>19</v>
      </c>
      <c r="H728" s="0" t="s">
        <v>953</v>
      </c>
      <c r="I728" s="0" t="n">
        <v>1</v>
      </c>
      <c r="J728" s="0" t="n">
        <v>1.07</v>
      </c>
      <c r="K728" s="0" t="s">
        <v>21</v>
      </c>
      <c r="L728" s="3" t="n">
        <f aca="false">IF(K728="Yes",(J728-1)*0.98,-1)</f>
        <v>0.0686000000000001</v>
      </c>
      <c r="M728" s="4" t="s">
        <v>22</v>
      </c>
    </row>
    <row r="729" customFormat="false" ht="12.8" hidden="false" customHeight="false" outlineLevel="0" collapsed="false">
      <c r="A729" s="9" t="s">
        <v>1105</v>
      </c>
      <c r="B729" s="9" t="s">
        <v>197</v>
      </c>
      <c r="C729" s="6" t="s">
        <v>1031</v>
      </c>
      <c r="D729" s="6" t="s">
        <v>37</v>
      </c>
      <c r="E729" s="6" t="s">
        <v>79</v>
      </c>
      <c r="F729" s="6" t="s">
        <v>1106</v>
      </c>
      <c r="G729" s="6" t="s">
        <v>19</v>
      </c>
      <c r="H729" s="6" t="s">
        <v>1107</v>
      </c>
      <c r="I729" s="0" t="n">
        <v>0</v>
      </c>
      <c r="J729" s="6" t="n">
        <v>4.81</v>
      </c>
      <c r="K729" s="3" t="str">
        <f aca="false">IF(I729=1,"Yes","No")</f>
        <v>No</v>
      </c>
      <c r="L729" s="7" t="n">
        <f aca="false">IF(K729="Yes",(J729-1)*0.98,-1)</f>
        <v>-1</v>
      </c>
      <c r="M729" s="10" t="s">
        <v>53</v>
      </c>
    </row>
    <row r="730" customFormat="false" ht="12.8" hidden="false" customHeight="false" outlineLevel="0" collapsed="false">
      <c r="A730" s="9" t="s">
        <v>1105</v>
      </c>
      <c r="B730" s="9" t="s">
        <v>197</v>
      </c>
      <c r="C730" s="6" t="s">
        <v>1031</v>
      </c>
      <c r="D730" s="6" t="s">
        <v>37</v>
      </c>
      <c r="E730" s="6" t="s">
        <v>79</v>
      </c>
      <c r="F730" s="6" t="s">
        <v>1106</v>
      </c>
      <c r="G730" s="6" t="s">
        <v>19</v>
      </c>
      <c r="H730" s="6" t="s">
        <v>1108</v>
      </c>
      <c r="I730" s="0" t="n">
        <v>1</v>
      </c>
      <c r="J730" s="6" t="n">
        <v>8.26</v>
      </c>
      <c r="K730" s="3" t="str">
        <f aca="false">IF(I730=1,"Yes","No")</f>
        <v>Yes</v>
      </c>
      <c r="L730" s="7" t="n">
        <f aca="false">IF(K730="Yes",(J730-1)*0.98,-1)</f>
        <v>7.1148</v>
      </c>
      <c r="M730" s="10" t="s">
        <v>53</v>
      </c>
    </row>
    <row r="731" customFormat="false" ht="12.8" hidden="false" customHeight="false" outlineLevel="0" collapsed="false">
      <c r="A731" s="2" t="s">
        <v>1109</v>
      </c>
      <c r="B731" s="2" t="s">
        <v>205</v>
      </c>
      <c r="C731" s="0" t="s">
        <v>495</v>
      </c>
      <c r="D731" s="0" t="s">
        <v>29</v>
      </c>
      <c r="E731" s="0" t="s">
        <v>147</v>
      </c>
      <c r="F731" s="0" t="s">
        <v>65</v>
      </c>
      <c r="G731" s="0" t="s">
        <v>21</v>
      </c>
      <c r="H731" s="0" t="s">
        <v>1110</v>
      </c>
      <c r="I731" s="0" t="n">
        <v>0</v>
      </c>
      <c r="J731" s="0" t="n">
        <v>1.99</v>
      </c>
      <c r="K731" s="0" t="s">
        <v>19</v>
      </c>
      <c r="L731" s="3" t="n">
        <f aca="false">IF(K731="Yes",(J731-1)*0.98,-1)</f>
        <v>-1</v>
      </c>
      <c r="M731" s="11" t="s">
        <v>62</v>
      </c>
    </row>
    <row r="732" customFormat="false" ht="12.8" hidden="false" customHeight="false" outlineLevel="0" collapsed="false">
      <c r="A732" s="2" t="s">
        <v>1109</v>
      </c>
      <c r="B732" s="2" t="s">
        <v>239</v>
      </c>
      <c r="C732" s="0" t="s">
        <v>230</v>
      </c>
      <c r="D732" s="0" t="s">
        <v>42</v>
      </c>
      <c r="E732" s="0" t="s">
        <v>147</v>
      </c>
      <c r="F732" s="0" t="s">
        <v>65</v>
      </c>
      <c r="G732" s="0" t="s">
        <v>21</v>
      </c>
      <c r="H732" s="0" t="s">
        <v>1111</v>
      </c>
      <c r="I732" s="0" t="n">
        <v>1</v>
      </c>
      <c r="J732" s="0" t="n">
        <v>3.68</v>
      </c>
      <c r="K732" s="0" t="str">
        <f aca="false">IF(I732=1,"Yes","No")</f>
        <v>Yes</v>
      </c>
      <c r="L732" s="0" t="n">
        <f aca="false">IF(K732="Yes",(J732-1)*0.98,-1)</f>
        <v>2.6264</v>
      </c>
      <c r="M732" s="5" t="s">
        <v>33</v>
      </c>
    </row>
    <row r="733" customFormat="false" ht="12.8" hidden="false" customHeight="false" outlineLevel="0" collapsed="false">
      <c r="A733" s="2" t="s">
        <v>1109</v>
      </c>
      <c r="B733" s="2" t="s">
        <v>239</v>
      </c>
      <c r="C733" s="0" t="s">
        <v>230</v>
      </c>
      <c r="D733" s="0" t="s">
        <v>42</v>
      </c>
      <c r="E733" s="0" t="s">
        <v>147</v>
      </c>
      <c r="F733" s="0" t="s">
        <v>65</v>
      </c>
      <c r="G733" s="0" t="s">
        <v>21</v>
      </c>
      <c r="H733" s="0" t="s">
        <v>1111</v>
      </c>
      <c r="I733" s="0" t="n">
        <v>1</v>
      </c>
      <c r="J733" s="0" t="n">
        <v>1.65</v>
      </c>
      <c r="K733" s="0" t="s">
        <v>21</v>
      </c>
      <c r="L733" s="3" t="n">
        <f aca="false">IF(K733="Yes",(J733-1)*0.98,-1)</f>
        <v>0.637</v>
      </c>
      <c r="M733" s="4" t="s">
        <v>22</v>
      </c>
    </row>
    <row r="734" customFormat="false" ht="12.8" hidden="false" customHeight="false" outlineLevel="0" collapsed="false">
      <c r="A734" s="2" t="s">
        <v>1112</v>
      </c>
      <c r="B734" s="2" t="s">
        <v>376</v>
      </c>
      <c r="C734" s="0" t="s">
        <v>327</v>
      </c>
      <c r="D734" s="0" t="s">
        <v>16</v>
      </c>
      <c r="E734" s="0" t="s">
        <v>87</v>
      </c>
      <c r="F734" s="0" t="s">
        <v>18</v>
      </c>
      <c r="G734" s="0" t="s">
        <v>21</v>
      </c>
      <c r="H734" s="0" t="s">
        <v>1113</v>
      </c>
      <c r="I734" s="0" t="n">
        <v>3</v>
      </c>
      <c r="J734" s="0" t="n">
        <v>2.23</v>
      </c>
      <c r="K734" s="0" t="s">
        <v>19</v>
      </c>
      <c r="L734" s="3" t="n">
        <f aca="false">IF(K734="Yes",(J734-1)*0.98,-1)</f>
        <v>-1</v>
      </c>
      <c r="M734" s="4" t="s">
        <v>22</v>
      </c>
    </row>
    <row r="735" customFormat="false" ht="12.8" hidden="false" customHeight="false" outlineLevel="0" collapsed="false">
      <c r="A735" s="2" t="s">
        <v>1114</v>
      </c>
      <c r="B735" s="2" t="s">
        <v>343</v>
      </c>
      <c r="C735" s="0" t="s">
        <v>1115</v>
      </c>
      <c r="D735" s="0" t="s">
        <v>37</v>
      </c>
      <c r="E735" s="0" t="s">
        <v>17</v>
      </c>
      <c r="F735" s="0" t="s">
        <v>65</v>
      </c>
      <c r="G735" s="0" t="s">
        <v>21</v>
      </c>
      <c r="H735" s="0" t="s">
        <v>1116</v>
      </c>
      <c r="I735" s="0" t="n">
        <v>1</v>
      </c>
      <c r="J735" s="0" t="n">
        <v>4.69</v>
      </c>
      <c r="K735" s="0" t="str">
        <f aca="false">IF(I735=1,"Yes","No")</f>
        <v>Yes</v>
      </c>
      <c r="L735" s="0" t="n">
        <f aca="false">IF(K735="Yes",(J735-1)*0.98,-1)</f>
        <v>3.6162</v>
      </c>
      <c r="M735" s="5" t="s">
        <v>33</v>
      </c>
    </row>
    <row r="736" customFormat="false" ht="12.8" hidden="false" customHeight="false" outlineLevel="0" collapsed="false">
      <c r="A736" s="2" t="s">
        <v>1114</v>
      </c>
      <c r="B736" s="2" t="s">
        <v>343</v>
      </c>
      <c r="C736" s="0" t="s">
        <v>1115</v>
      </c>
      <c r="D736" s="0" t="s">
        <v>37</v>
      </c>
      <c r="E736" s="0" t="s">
        <v>17</v>
      </c>
      <c r="F736" s="0" t="s">
        <v>65</v>
      </c>
      <c r="G736" s="0" t="s">
        <v>21</v>
      </c>
      <c r="H736" s="0" t="s">
        <v>1116</v>
      </c>
      <c r="I736" s="0" t="n">
        <v>1</v>
      </c>
      <c r="J736" s="0" t="n">
        <v>1.71</v>
      </c>
      <c r="K736" s="0" t="s">
        <v>21</v>
      </c>
      <c r="L736" s="3" t="n">
        <f aca="false">IF(K736="Yes",(J736-1)*0.98,-1)</f>
        <v>0.6958</v>
      </c>
      <c r="M736" s="4" t="s">
        <v>22</v>
      </c>
    </row>
    <row r="737" customFormat="false" ht="12.8" hidden="false" customHeight="false" outlineLevel="0" collapsed="false">
      <c r="A737" s="2" t="s">
        <v>1114</v>
      </c>
      <c r="B737" s="2" t="s">
        <v>1117</v>
      </c>
      <c r="C737" s="0" t="s">
        <v>41</v>
      </c>
      <c r="D737" s="0" t="s">
        <v>42</v>
      </c>
      <c r="E737" s="0" t="s">
        <v>147</v>
      </c>
      <c r="F737" s="0" t="s">
        <v>65</v>
      </c>
      <c r="G737" s="0" t="s">
        <v>21</v>
      </c>
      <c r="H737" s="0" t="s">
        <v>1118</v>
      </c>
      <c r="I737" s="0" t="n">
        <v>1</v>
      </c>
      <c r="J737" s="0" t="n">
        <v>2.76</v>
      </c>
      <c r="K737" s="0" t="str">
        <f aca="false">IF(I737=1,"Yes","No")</f>
        <v>Yes</v>
      </c>
      <c r="L737" s="0" t="n">
        <f aca="false">IF(K737="Yes",(J737-1)*0.98,-1)</f>
        <v>1.7248</v>
      </c>
      <c r="M737" s="5" t="s">
        <v>33</v>
      </c>
    </row>
    <row r="738" customFormat="false" ht="12.8" hidden="false" customHeight="false" outlineLevel="0" collapsed="false">
      <c r="A738" s="2" t="s">
        <v>1114</v>
      </c>
      <c r="B738" s="2" t="s">
        <v>1117</v>
      </c>
      <c r="C738" s="0" t="s">
        <v>41</v>
      </c>
      <c r="D738" s="0" t="s">
        <v>42</v>
      </c>
      <c r="E738" s="0" t="s">
        <v>147</v>
      </c>
      <c r="F738" s="0" t="s">
        <v>65</v>
      </c>
      <c r="G738" s="0" t="s">
        <v>21</v>
      </c>
      <c r="H738" s="0" t="s">
        <v>1118</v>
      </c>
      <c r="I738" s="0" t="n">
        <v>1</v>
      </c>
      <c r="J738" s="0" t="n">
        <v>1.34</v>
      </c>
      <c r="K738" s="0" t="s">
        <v>21</v>
      </c>
      <c r="L738" s="3" t="n">
        <f aca="false">IF(K738="Yes",(J738-1)*0.98,-1)</f>
        <v>0.3332</v>
      </c>
      <c r="M738" s="4" t="s">
        <v>22</v>
      </c>
    </row>
    <row r="739" customFormat="false" ht="12.8" hidden="false" customHeight="false" outlineLevel="0" collapsed="false">
      <c r="A739" s="2" t="s">
        <v>1114</v>
      </c>
      <c r="B739" s="2" t="s">
        <v>528</v>
      </c>
      <c r="C739" s="0" t="s">
        <v>1115</v>
      </c>
      <c r="D739" s="0" t="s">
        <v>37</v>
      </c>
      <c r="E739" s="0" t="s">
        <v>147</v>
      </c>
      <c r="G739" s="0" t="s">
        <v>19</v>
      </c>
      <c r="H739" s="0" t="s">
        <v>1119</v>
      </c>
      <c r="I739" s="0" t="n">
        <v>1</v>
      </c>
      <c r="J739" s="0" t="n">
        <v>1.75</v>
      </c>
      <c r="K739" s="0" t="str">
        <f aca="false">IF(I739=1,"Yes","No")</f>
        <v>Yes</v>
      </c>
      <c r="L739" s="0" t="n">
        <f aca="false">IF(K739="Yes",(J739-1)*0.98,-1)</f>
        <v>0.735</v>
      </c>
      <c r="M739" s="5" t="s">
        <v>33</v>
      </c>
    </row>
    <row r="740" customFormat="false" ht="12.8" hidden="false" customHeight="false" outlineLevel="0" collapsed="false">
      <c r="A740" s="2" t="s">
        <v>1120</v>
      </c>
      <c r="B740" s="2" t="s">
        <v>888</v>
      </c>
      <c r="C740" s="0" t="s">
        <v>1082</v>
      </c>
      <c r="D740" s="0" t="s">
        <v>37</v>
      </c>
      <c r="E740" s="0" t="s">
        <v>147</v>
      </c>
      <c r="G740" s="0" t="s">
        <v>19</v>
      </c>
      <c r="H740" s="0" t="s">
        <v>1121</v>
      </c>
      <c r="I740" s="0" t="n">
        <v>1</v>
      </c>
      <c r="J740" s="0" t="n">
        <v>1.61</v>
      </c>
      <c r="K740" s="0" t="str">
        <f aca="false">IF(I740=1,"Yes","No")</f>
        <v>Yes</v>
      </c>
      <c r="L740" s="0" t="n">
        <f aca="false">IF(K740="Yes",(J740-1)*0.98,-1)</f>
        <v>0.5978</v>
      </c>
      <c r="M740" s="5" t="s">
        <v>33</v>
      </c>
    </row>
    <row r="741" customFormat="false" ht="12.8" hidden="false" customHeight="false" outlineLevel="0" collapsed="false">
      <c r="A741" s="2" t="s">
        <v>1122</v>
      </c>
      <c r="B741" s="2" t="s">
        <v>296</v>
      </c>
      <c r="C741" s="0" t="s">
        <v>56</v>
      </c>
      <c r="D741" s="0" t="s">
        <v>16</v>
      </c>
      <c r="E741" s="0" t="s">
        <v>87</v>
      </c>
      <c r="F741" s="0" t="s">
        <v>18</v>
      </c>
      <c r="G741" s="0" t="s">
        <v>21</v>
      </c>
      <c r="H741" s="0" t="s">
        <v>1123</v>
      </c>
      <c r="I741" s="0" t="n">
        <v>2</v>
      </c>
      <c r="J741" s="0" t="n">
        <v>1.76</v>
      </c>
      <c r="K741" s="0" t="s">
        <v>21</v>
      </c>
      <c r="L741" s="3" t="n">
        <f aca="false">IF(K741="Yes",(J741-1)*0.98,-1)</f>
        <v>0.7448</v>
      </c>
      <c r="M741" s="4" t="s">
        <v>22</v>
      </c>
    </row>
    <row r="742" customFormat="false" ht="12.8" hidden="false" customHeight="false" outlineLevel="0" collapsed="false">
      <c r="A742" s="2" t="s">
        <v>1122</v>
      </c>
      <c r="B742" s="2" t="s">
        <v>296</v>
      </c>
      <c r="C742" s="0" t="s">
        <v>56</v>
      </c>
      <c r="D742" s="0" t="s">
        <v>16</v>
      </c>
      <c r="E742" s="0" t="s">
        <v>87</v>
      </c>
      <c r="F742" s="0" t="s">
        <v>18</v>
      </c>
      <c r="G742" s="0" t="s">
        <v>21</v>
      </c>
      <c r="H742" s="0" t="s">
        <v>1124</v>
      </c>
      <c r="I742" s="0" t="n">
        <v>1</v>
      </c>
      <c r="J742" s="0" t="n">
        <v>4.9</v>
      </c>
      <c r="K742" s="0" t="s">
        <v>21</v>
      </c>
      <c r="L742" s="3" t="n">
        <f aca="false">IF(K742="Yes",(J742-1)*0.98,-1)</f>
        <v>3.822</v>
      </c>
      <c r="M742" s="11" t="s">
        <v>62</v>
      </c>
    </row>
    <row r="743" customFormat="false" ht="12.8" hidden="false" customHeight="false" outlineLevel="0" collapsed="false">
      <c r="A743" s="9" t="s">
        <v>1122</v>
      </c>
      <c r="B743" s="9" t="s">
        <v>296</v>
      </c>
      <c r="C743" s="6" t="s">
        <v>56</v>
      </c>
      <c r="D743" s="6" t="s">
        <v>16</v>
      </c>
      <c r="E743" s="6" t="s">
        <v>87</v>
      </c>
      <c r="F743" s="6" t="s">
        <v>18</v>
      </c>
      <c r="G743" s="6" t="s">
        <v>21</v>
      </c>
      <c r="H743" s="6" t="s">
        <v>1124</v>
      </c>
      <c r="I743" s="0" t="n">
        <v>1</v>
      </c>
      <c r="J743" s="6" t="n">
        <v>12.03</v>
      </c>
      <c r="K743" s="3" t="str">
        <f aca="false">IF(I743=1,"Yes","No")</f>
        <v>Yes</v>
      </c>
      <c r="L743" s="7" t="n">
        <f aca="false">IF(K743="Yes",(J743-1)*0.98,-1)</f>
        <v>10.8094</v>
      </c>
      <c r="M743" s="10" t="s">
        <v>53</v>
      </c>
    </row>
    <row r="744" customFormat="false" ht="12.8" hidden="false" customHeight="false" outlineLevel="0" collapsed="false">
      <c r="A744" s="2" t="s">
        <v>1125</v>
      </c>
      <c r="B744" s="2" t="s">
        <v>376</v>
      </c>
      <c r="C744" s="0" t="s">
        <v>311</v>
      </c>
      <c r="D744" s="0" t="s">
        <v>16</v>
      </c>
      <c r="E744" s="0" t="s">
        <v>17</v>
      </c>
      <c r="F744" s="0" t="s">
        <v>18</v>
      </c>
      <c r="G744" s="0" t="s">
        <v>19</v>
      </c>
      <c r="H744" s="0" t="s">
        <v>1126</v>
      </c>
      <c r="I744" s="0" t="n">
        <v>1</v>
      </c>
      <c r="J744" s="0" t="n">
        <v>1.54</v>
      </c>
      <c r="K744" s="0" t="s">
        <v>21</v>
      </c>
      <c r="L744" s="3" t="n">
        <f aca="false">IF(K744="Yes",(J744-1)*0.98,-1)</f>
        <v>0.5292</v>
      </c>
      <c r="M744" s="4" t="s">
        <v>22</v>
      </c>
    </row>
    <row r="745" customFormat="false" ht="12.8" hidden="false" customHeight="false" outlineLevel="0" collapsed="false">
      <c r="A745" s="2" t="s">
        <v>1125</v>
      </c>
      <c r="B745" s="2" t="s">
        <v>1127</v>
      </c>
      <c r="C745" s="0" t="s">
        <v>311</v>
      </c>
      <c r="D745" s="0" t="s">
        <v>29</v>
      </c>
      <c r="E745" s="0" t="s">
        <v>87</v>
      </c>
      <c r="F745" s="0" t="s">
        <v>152</v>
      </c>
      <c r="G745" s="0" t="s">
        <v>19</v>
      </c>
      <c r="H745" s="0" t="s">
        <v>1128</v>
      </c>
      <c r="I745" s="0" t="n">
        <v>1</v>
      </c>
      <c r="J745" s="0" t="n">
        <v>1.17</v>
      </c>
      <c r="K745" s="0" t="s">
        <v>21</v>
      </c>
      <c r="L745" s="3" t="n">
        <f aca="false">IF(K745="Yes",(J745-1)*0.98,-1)</f>
        <v>0.1666</v>
      </c>
      <c r="M745" s="4" t="s">
        <v>22</v>
      </c>
    </row>
    <row r="746" customFormat="false" ht="12.8" hidden="false" customHeight="false" outlineLevel="0" collapsed="false">
      <c r="A746" s="2" t="s">
        <v>1129</v>
      </c>
      <c r="B746" s="2" t="s">
        <v>96</v>
      </c>
      <c r="C746" s="0" t="s">
        <v>110</v>
      </c>
      <c r="D746" s="0" t="s">
        <v>42</v>
      </c>
      <c r="E746" s="0" t="s">
        <v>147</v>
      </c>
      <c r="F746" s="0" t="s">
        <v>453</v>
      </c>
      <c r="G746" s="0" t="s">
        <v>19</v>
      </c>
      <c r="H746" s="0" t="s">
        <v>1130</v>
      </c>
      <c r="I746" s="0" t="n">
        <v>3</v>
      </c>
      <c r="J746" s="0" t="n">
        <v>1.66</v>
      </c>
      <c r="K746" s="0" t="str">
        <f aca="false">IF(I746=1,"Yes","No")</f>
        <v>No</v>
      </c>
      <c r="L746" s="0" t="n">
        <f aca="false">IF(K746="Yes",(J746-1)*0.98,-1)</f>
        <v>-1</v>
      </c>
      <c r="M746" s="5" t="s">
        <v>33</v>
      </c>
    </row>
    <row r="747" customFormat="false" ht="12.8" hidden="false" customHeight="false" outlineLevel="0" collapsed="false">
      <c r="A747" s="2" t="s">
        <v>1129</v>
      </c>
      <c r="B747" s="2" t="s">
        <v>205</v>
      </c>
      <c r="C747" s="0" t="s">
        <v>110</v>
      </c>
      <c r="D747" s="0" t="s">
        <v>29</v>
      </c>
      <c r="E747" s="0" t="s">
        <v>147</v>
      </c>
      <c r="F747" s="0" t="s">
        <v>43</v>
      </c>
      <c r="G747" s="0" t="s">
        <v>19</v>
      </c>
      <c r="H747" s="0" t="s">
        <v>1131</v>
      </c>
      <c r="I747" s="0" t="n">
        <v>0</v>
      </c>
      <c r="J747" s="0" t="n">
        <v>3.94</v>
      </c>
      <c r="K747" s="0" t="str">
        <f aca="false">IF(I747=1,"Yes","No")</f>
        <v>No</v>
      </c>
      <c r="L747" s="0" t="n">
        <f aca="false">IF(K747="Yes",(J747-1)*0.98,-1)</f>
        <v>-1</v>
      </c>
      <c r="M747" s="5" t="s">
        <v>33</v>
      </c>
    </row>
    <row r="748" customFormat="false" ht="12.8" hidden="false" customHeight="false" outlineLevel="0" collapsed="false">
      <c r="A748" s="2" t="s">
        <v>1132</v>
      </c>
      <c r="B748" s="2" t="s">
        <v>255</v>
      </c>
      <c r="C748" s="0" t="s">
        <v>256</v>
      </c>
      <c r="D748" s="0" t="s">
        <v>29</v>
      </c>
      <c r="E748" s="0" t="s">
        <v>79</v>
      </c>
      <c r="F748" s="0" t="s">
        <v>80</v>
      </c>
      <c r="G748" s="0" t="s">
        <v>19</v>
      </c>
      <c r="H748" s="0" t="s">
        <v>1133</v>
      </c>
      <c r="I748" s="0" t="n">
        <v>2</v>
      </c>
      <c r="J748" s="0" t="n">
        <v>1.5</v>
      </c>
      <c r="K748" s="0" t="str">
        <f aca="false">IF(I748=1,"Yes","No")</f>
        <v>No</v>
      </c>
      <c r="L748" s="0" t="n">
        <f aca="false">IF(K748="Yes",(J748-1)*0.98,-1)</f>
        <v>-1</v>
      </c>
      <c r="M748" s="5" t="s">
        <v>33</v>
      </c>
    </row>
    <row r="749" customFormat="false" ht="12.8" hidden="false" customHeight="false" outlineLevel="0" collapsed="false">
      <c r="A749" s="2" t="s">
        <v>1132</v>
      </c>
      <c r="B749" s="2" t="s">
        <v>255</v>
      </c>
      <c r="C749" s="0" t="s">
        <v>256</v>
      </c>
      <c r="D749" s="0" t="s">
        <v>29</v>
      </c>
      <c r="E749" s="0" t="s">
        <v>79</v>
      </c>
      <c r="F749" s="0" t="s">
        <v>80</v>
      </c>
      <c r="G749" s="0" t="s">
        <v>19</v>
      </c>
      <c r="H749" s="0" t="s">
        <v>1133</v>
      </c>
      <c r="I749" s="0" t="n">
        <v>2</v>
      </c>
      <c r="J749" s="0" t="n">
        <v>1.15</v>
      </c>
      <c r="K749" s="0" t="s">
        <v>21</v>
      </c>
      <c r="L749" s="3" t="n">
        <f aca="false">IF(K749="Yes",(J749-1)*0.98,-1)</f>
        <v>0.147</v>
      </c>
      <c r="M749" s="4" t="s">
        <v>22</v>
      </c>
    </row>
    <row r="750" customFormat="false" ht="12.8" hidden="false" customHeight="false" outlineLevel="0" collapsed="false">
      <c r="A750" s="2" t="s">
        <v>1132</v>
      </c>
      <c r="B750" s="2" t="s">
        <v>255</v>
      </c>
      <c r="C750" s="6" t="s">
        <v>256</v>
      </c>
      <c r="D750" s="6" t="s">
        <v>29</v>
      </c>
      <c r="E750" s="6" t="s">
        <v>79</v>
      </c>
      <c r="F750" s="6" t="s">
        <v>80</v>
      </c>
      <c r="G750" s="6" t="s">
        <v>19</v>
      </c>
      <c r="H750" s="6" t="s">
        <v>1134</v>
      </c>
      <c r="I750" s="6" t="n">
        <v>3</v>
      </c>
      <c r="J750" s="6" t="n">
        <v>5.2</v>
      </c>
      <c r="K750" s="3" t="str">
        <f aca="false">IF(I750=1, "No","Yes")</f>
        <v>Yes</v>
      </c>
      <c r="L750" s="7" t="n">
        <f aca="false">IF(I750=1,-J750,0.98)</f>
        <v>0.98</v>
      </c>
      <c r="M750" s="8" t="s">
        <v>51</v>
      </c>
    </row>
    <row r="751" customFormat="false" ht="12.8" hidden="false" customHeight="false" outlineLevel="0" collapsed="false">
      <c r="A751" s="2" t="s">
        <v>1135</v>
      </c>
      <c r="B751" s="2" t="s">
        <v>601</v>
      </c>
      <c r="C751" s="0" t="s">
        <v>492</v>
      </c>
      <c r="D751" s="0" t="s">
        <v>16</v>
      </c>
      <c r="E751" s="0" t="s">
        <v>79</v>
      </c>
      <c r="F751" s="0" t="s">
        <v>80</v>
      </c>
      <c r="G751" s="0" t="s">
        <v>19</v>
      </c>
      <c r="H751" s="0" t="s">
        <v>1136</v>
      </c>
      <c r="I751" s="0" t="n">
        <v>1</v>
      </c>
      <c r="J751" s="0" t="n">
        <v>2.16</v>
      </c>
      <c r="K751" s="0" t="s">
        <v>21</v>
      </c>
      <c r="L751" s="3" t="n">
        <f aca="false">IF(K751="Yes",(J751-1)*0.98,-1)</f>
        <v>1.1368</v>
      </c>
      <c r="M751" s="4" t="s">
        <v>22</v>
      </c>
    </row>
    <row r="752" customFormat="false" ht="12.8" hidden="false" customHeight="false" outlineLevel="0" collapsed="false">
      <c r="A752" s="2" t="s">
        <v>1137</v>
      </c>
      <c r="B752" s="2" t="s">
        <v>130</v>
      </c>
      <c r="C752" s="0" t="s">
        <v>403</v>
      </c>
      <c r="D752" s="0" t="s">
        <v>102</v>
      </c>
      <c r="E752" s="0" t="s">
        <v>147</v>
      </c>
      <c r="F752" s="0" t="s">
        <v>49</v>
      </c>
      <c r="G752" s="0" t="s">
        <v>19</v>
      </c>
      <c r="H752" s="0" t="s">
        <v>1138</v>
      </c>
      <c r="I752" s="0" t="n">
        <v>1</v>
      </c>
      <c r="J752" s="0" t="n">
        <v>1.83</v>
      </c>
      <c r="K752" s="0" t="s">
        <v>21</v>
      </c>
      <c r="L752" s="3" t="n">
        <f aca="false">IF(K752="Yes",(J752-1)*0.98,-1)</f>
        <v>0.8134</v>
      </c>
      <c r="M752" s="4" t="s">
        <v>22</v>
      </c>
    </row>
    <row r="753" customFormat="false" ht="12.8" hidden="false" customHeight="false" outlineLevel="0" collapsed="false">
      <c r="A753" s="2" t="s">
        <v>1137</v>
      </c>
      <c r="B753" s="2" t="s">
        <v>130</v>
      </c>
      <c r="C753" s="0" t="s">
        <v>403</v>
      </c>
      <c r="D753" s="0" t="s">
        <v>102</v>
      </c>
      <c r="E753" s="0" t="s">
        <v>147</v>
      </c>
      <c r="F753" s="0" t="s">
        <v>49</v>
      </c>
      <c r="G753" s="0" t="s">
        <v>19</v>
      </c>
      <c r="H753" s="0" t="s">
        <v>1139</v>
      </c>
      <c r="I753" s="0" t="n">
        <v>0</v>
      </c>
      <c r="J753" s="0" t="n">
        <v>3.84</v>
      </c>
      <c r="K753" s="0" t="s">
        <v>19</v>
      </c>
      <c r="L753" s="3" t="n">
        <f aca="false">IF(K753="Yes",(J753-1)*0.98,-1)</f>
        <v>-1</v>
      </c>
      <c r="M753" s="11" t="s">
        <v>62</v>
      </c>
    </row>
    <row r="754" customFormat="false" ht="12.8" hidden="false" customHeight="false" outlineLevel="0" collapsed="false">
      <c r="A754" s="9" t="s">
        <v>1137</v>
      </c>
      <c r="B754" s="9" t="s">
        <v>130</v>
      </c>
      <c r="C754" s="6" t="s">
        <v>403</v>
      </c>
      <c r="D754" s="6" t="s">
        <v>102</v>
      </c>
      <c r="E754" s="6" t="s">
        <v>147</v>
      </c>
      <c r="F754" s="6" t="s">
        <v>49</v>
      </c>
      <c r="G754" s="6" t="s">
        <v>19</v>
      </c>
      <c r="H754" s="6" t="s">
        <v>1139</v>
      </c>
      <c r="I754" s="0" t="n">
        <v>0</v>
      </c>
      <c r="J754" s="6" t="n">
        <v>6.8</v>
      </c>
      <c r="K754" s="3" t="str">
        <f aca="false">IF(I754=1,"Yes","No")</f>
        <v>No</v>
      </c>
      <c r="L754" s="7" t="n">
        <f aca="false">IF(K754="Yes",(J754-1)*0.98,-1)</f>
        <v>-1</v>
      </c>
      <c r="M754" s="10" t="s">
        <v>53</v>
      </c>
    </row>
    <row r="755" customFormat="false" ht="12.8" hidden="false" customHeight="false" outlineLevel="0" collapsed="false">
      <c r="A755" s="2" t="s">
        <v>1137</v>
      </c>
      <c r="B755" s="2" t="s">
        <v>71</v>
      </c>
      <c r="C755" s="0" t="s">
        <v>1082</v>
      </c>
      <c r="D755" s="0" t="s">
        <v>37</v>
      </c>
      <c r="E755" s="0" t="s">
        <v>147</v>
      </c>
      <c r="G755" s="0" t="s">
        <v>19</v>
      </c>
      <c r="H755" s="0" t="s">
        <v>1140</v>
      </c>
      <c r="I755" s="0" t="n">
        <v>3</v>
      </c>
      <c r="J755" s="0" t="n">
        <v>3.23</v>
      </c>
      <c r="K755" s="0" t="str">
        <f aca="false">IF(I755=1,"Yes","No")</f>
        <v>No</v>
      </c>
      <c r="L755" s="0" t="n">
        <f aca="false">IF(K755="Yes",(J755-1)*0.98,-1)</f>
        <v>-1</v>
      </c>
      <c r="M755" s="5" t="s">
        <v>33</v>
      </c>
    </row>
    <row r="756" customFormat="false" ht="12.8" hidden="false" customHeight="false" outlineLevel="0" collapsed="false">
      <c r="A756" s="2" t="s">
        <v>1141</v>
      </c>
      <c r="B756" s="2" t="s">
        <v>480</v>
      </c>
      <c r="C756" s="0" t="s">
        <v>638</v>
      </c>
      <c r="D756" s="0" t="s">
        <v>16</v>
      </c>
      <c r="E756" s="0" t="s">
        <v>147</v>
      </c>
      <c r="F756" s="0" t="s">
        <v>304</v>
      </c>
      <c r="G756" s="0" t="s">
        <v>19</v>
      </c>
      <c r="H756" s="0" t="s">
        <v>1142</v>
      </c>
      <c r="I756" s="0" t="n">
        <v>1</v>
      </c>
      <c r="J756" s="0" t="n">
        <v>2.76</v>
      </c>
      <c r="K756" s="0" t="str">
        <f aca="false">IF(I756=1,"Yes","No")</f>
        <v>Yes</v>
      </c>
      <c r="L756" s="0" t="n">
        <f aca="false">IF(K756="Yes",(J756-1)*0.98,-1)</f>
        <v>1.7248</v>
      </c>
      <c r="M756" s="5" t="s">
        <v>33</v>
      </c>
    </row>
    <row r="757" customFormat="false" ht="12.8" hidden="false" customHeight="false" outlineLevel="0" collapsed="false">
      <c r="A757" s="2" t="s">
        <v>1141</v>
      </c>
      <c r="B757" s="2" t="s">
        <v>480</v>
      </c>
      <c r="C757" s="0" t="s">
        <v>638</v>
      </c>
      <c r="D757" s="0" t="s">
        <v>16</v>
      </c>
      <c r="E757" s="0" t="s">
        <v>147</v>
      </c>
      <c r="F757" s="0" t="s">
        <v>304</v>
      </c>
      <c r="G757" s="0" t="s">
        <v>19</v>
      </c>
      <c r="H757" s="0" t="s">
        <v>1142</v>
      </c>
      <c r="I757" s="0" t="n">
        <v>1</v>
      </c>
      <c r="J757" s="0" t="n">
        <v>1.72</v>
      </c>
      <c r="K757" s="0" t="s">
        <v>21</v>
      </c>
      <c r="L757" s="3" t="n">
        <f aca="false">IF(K757="Yes",(J757-1)*0.98,-1)</f>
        <v>0.7056</v>
      </c>
      <c r="M757" s="4" t="s">
        <v>22</v>
      </c>
    </row>
    <row r="758" customFormat="false" ht="12.8" hidden="false" customHeight="false" outlineLevel="0" collapsed="false">
      <c r="A758" s="2" t="s">
        <v>1143</v>
      </c>
      <c r="B758" s="2" t="s">
        <v>146</v>
      </c>
      <c r="C758" s="0" t="s">
        <v>734</v>
      </c>
      <c r="D758" s="0" t="s">
        <v>42</v>
      </c>
      <c r="E758" s="0" t="s">
        <v>147</v>
      </c>
      <c r="F758" s="0" t="s">
        <v>65</v>
      </c>
      <c r="G758" s="0" t="s">
        <v>21</v>
      </c>
      <c r="H758" s="0" t="s">
        <v>1144</v>
      </c>
      <c r="I758" s="0" t="n">
        <v>2</v>
      </c>
      <c r="J758" s="0" t="n">
        <v>3.4</v>
      </c>
      <c r="K758" s="0" t="str">
        <f aca="false">IF(I758=1,"Yes","No")</f>
        <v>No</v>
      </c>
      <c r="L758" s="0" t="n">
        <f aca="false">IF(K758="Yes",(J758-1)*0.98,-1)</f>
        <v>-1</v>
      </c>
      <c r="M758" s="5" t="s">
        <v>33</v>
      </c>
    </row>
    <row r="759" customFormat="false" ht="12.8" hidden="false" customHeight="false" outlineLevel="0" collapsed="false">
      <c r="A759" s="2" t="s">
        <v>1143</v>
      </c>
      <c r="B759" s="2" t="s">
        <v>146</v>
      </c>
      <c r="C759" s="0" t="s">
        <v>734</v>
      </c>
      <c r="D759" s="0" t="s">
        <v>42</v>
      </c>
      <c r="E759" s="0" t="s">
        <v>147</v>
      </c>
      <c r="F759" s="0" t="s">
        <v>65</v>
      </c>
      <c r="G759" s="0" t="s">
        <v>21</v>
      </c>
      <c r="H759" s="0" t="s">
        <v>1144</v>
      </c>
      <c r="I759" s="0" t="n">
        <v>2</v>
      </c>
      <c r="J759" s="0" t="n">
        <v>1.94</v>
      </c>
      <c r="K759" s="0" t="s">
        <v>21</v>
      </c>
      <c r="L759" s="3" t="n">
        <f aca="false">IF(K759="Yes",(J759-1)*0.98,-1)</f>
        <v>0.9212</v>
      </c>
      <c r="M759" s="4" t="s">
        <v>22</v>
      </c>
    </row>
    <row r="760" customFormat="false" ht="12.8" hidden="false" customHeight="false" outlineLevel="0" collapsed="false">
      <c r="A760" s="2" t="s">
        <v>1145</v>
      </c>
      <c r="B760" s="2" t="s">
        <v>173</v>
      </c>
      <c r="C760" s="0" t="s">
        <v>91</v>
      </c>
      <c r="D760" s="0" t="s">
        <v>42</v>
      </c>
      <c r="E760" s="0" t="s">
        <v>30</v>
      </c>
      <c r="F760" s="0" t="s">
        <v>43</v>
      </c>
      <c r="G760" s="0" t="s">
        <v>19</v>
      </c>
      <c r="H760" s="0" t="s">
        <v>1146</v>
      </c>
      <c r="I760" s="0" t="n">
        <v>1</v>
      </c>
      <c r="J760" s="0" t="n">
        <v>2.32</v>
      </c>
      <c r="K760" s="0" t="s">
        <v>21</v>
      </c>
      <c r="L760" s="3" t="n">
        <f aca="false">IF(K760="Yes",(J760-1)*0.98,-1)</f>
        <v>1.2936</v>
      </c>
      <c r="M760" s="11" t="s">
        <v>62</v>
      </c>
    </row>
    <row r="761" customFormat="false" ht="12.8" hidden="false" customHeight="false" outlineLevel="0" collapsed="false">
      <c r="A761" s="2" t="s">
        <v>1147</v>
      </c>
      <c r="B761" s="2" t="s">
        <v>124</v>
      </c>
      <c r="C761" s="0" t="s">
        <v>311</v>
      </c>
      <c r="D761" s="0" t="s">
        <v>48</v>
      </c>
      <c r="E761" s="0" t="s">
        <v>87</v>
      </c>
      <c r="F761" s="0" t="s">
        <v>18</v>
      </c>
      <c r="G761" s="0" t="s">
        <v>19</v>
      </c>
      <c r="H761" s="0" t="s">
        <v>590</v>
      </c>
      <c r="I761" s="0" t="n">
        <v>1</v>
      </c>
      <c r="J761" s="0" t="n">
        <v>1.69</v>
      </c>
      <c r="K761" s="0" t="str">
        <f aca="false">IF(I761=1,"Yes","No")</f>
        <v>Yes</v>
      </c>
      <c r="L761" s="0" t="n">
        <f aca="false">IF(K761="Yes",(J761-1)*0.98,-1)</f>
        <v>0.6762</v>
      </c>
      <c r="M761" s="5" t="s">
        <v>33</v>
      </c>
    </row>
    <row r="762" customFormat="false" ht="12.8" hidden="false" customHeight="false" outlineLevel="0" collapsed="false">
      <c r="A762" s="2" t="s">
        <v>1147</v>
      </c>
      <c r="B762" s="2" t="s">
        <v>252</v>
      </c>
      <c r="C762" s="0" t="s">
        <v>311</v>
      </c>
      <c r="D762" s="0" t="s">
        <v>16</v>
      </c>
      <c r="E762" s="0" t="s">
        <v>17</v>
      </c>
      <c r="F762" s="0" t="s">
        <v>18</v>
      </c>
      <c r="G762" s="0" t="s">
        <v>19</v>
      </c>
      <c r="H762" s="0" t="s">
        <v>1148</v>
      </c>
      <c r="I762" s="0" t="n">
        <v>1</v>
      </c>
      <c r="J762" s="0" t="n">
        <v>1.06</v>
      </c>
      <c r="K762" s="0" t="s">
        <v>21</v>
      </c>
      <c r="L762" s="3" t="n">
        <f aca="false">IF(K762="Yes",(J762-1)*0.98,-1)</f>
        <v>0.0588000000000001</v>
      </c>
      <c r="M762" s="4" t="s">
        <v>22</v>
      </c>
    </row>
    <row r="763" customFormat="false" ht="12.8" hidden="false" customHeight="false" outlineLevel="0" collapsed="false">
      <c r="A763" s="2" t="s">
        <v>1149</v>
      </c>
      <c r="B763" s="2" t="s">
        <v>255</v>
      </c>
      <c r="C763" s="0" t="s">
        <v>1150</v>
      </c>
      <c r="D763" s="0" t="s">
        <v>37</v>
      </c>
      <c r="E763" s="0" t="s">
        <v>17</v>
      </c>
      <c r="F763" s="0" t="s">
        <v>65</v>
      </c>
      <c r="G763" s="0" t="s">
        <v>21</v>
      </c>
      <c r="H763" s="0" t="s">
        <v>1151</v>
      </c>
      <c r="I763" s="0" t="n">
        <v>2</v>
      </c>
      <c r="J763" s="0" t="n">
        <v>3.84</v>
      </c>
      <c r="K763" s="0" t="str">
        <f aca="false">IF(I763=1,"Yes","No")</f>
        <v>No</v>
      </c>
      <c r="L763" s="0" t="n">
        <f aca="false">IF(K763="Yes",(J763-1)*0.98,-1)</f>
        <v>-1</v>
      </c>
      <c r="M763" s="5" t="s">
        <v>33</v>
      </c>
    </row>
    <row r="764" customFormat="false" ht="12.8" hidden="false" customHeight="false" outlineLevel="0" collapsed="false">
      <c r="A764" s="2" t="s">
        <v>1149</v>
      </c>
      <c r="B764" s="2" t="s">
        <v>255</v>
      </c>
      <c r="C764" s="0" t="s">
        <v>1150</v>
      </c>
      <c r="D764" s="0" t="s">
        <v>37</v>
      </c>
      <c r="E764" s="0" t="s">
        <v>17</v>
      </c>
      <c r="F764" s="0" t="s">
        <v>65</v>
      </c>
      <c r="G764" s="0" t="s">
        <v>21</v>
      </c>
      <c r="H764" s="0" t="s">
        <v>1151</v>
      </c>
      <c r="I764" s="0" t="n">
        <v>2</v>
      </c>
      <c r="J764" s="0" t="n">
        <v>1.84</v>
      </c>
      <c r="K764" s="0" t="s">
        <v>21</v>
      </c>
      <c r="L764" s="3" t="n">
        <f aca="false">IF(K764="Yes",(J764-1)*0.98,-1)</f>
        <v>0.8232</v>
      </c>
      <c r="M764" s="4" t="s">
        <v>22</v>
      </c>
    </row>
    <row r="765" customFormat="false" ht="12.8" hidden="false" customHeight="false" outlineLevel="0" collapsed="false">
      <c r="A765" s="2" t="s">
        <v>1149</v>
      </c>
      <c r="B765" s="2" t="s">
        <v>605</v>
      </c>
      <c r="C765" s="0" t="s">
        <v>264</v>
      </c>
      <c r="D765" s="0" t="s">
        <v>42</v>
      </c>
      <c r="E765" s="0" t="s">
        <v>147</v>
      </c>
      <c r="F765" s="0" t="s">
        <v>453</v>
      </c>
      <c r="G765" s="0" t="s">
        <v>19</v>
      </c>
      <c r="H765" s="0" t="s">
        <v>1152</v>
      </c>
      <c r="I765" s="0" t="n">
        <v>4</v>
      </c>
      <c r="J765" s="0" t="n">
        <v>3.1</v>
      </c>
      <c r="K765" s="0" t="str">
        <f aca="false">IF(I765=1,"Yes","No")</f>
        <v>No</v>
      </c>
      <c r="L765" s="0" t="n">
        <f aca="false">IF(K765="Yes",(J765-1)*0.98,-1)</f>
        <v>-1</v>
      </c>
      <c r="M765" s="5" t="s">
        <v>33</v>
      </c>
    </row>
    <row r="766" customFormat="false" ht="12.8" hidden="false" customHeight="false" outlineLevel="0" collapsed="false">
      <c r="A766" s="2" t="s">
        <v>1149</v>
      </c>
      <c r="B766" s="2" t="s">
        <v>173</v>
      </c>
      <c r="C766" s="0" t="s">
        <v>271</v>
      </c>
      <c r="D766" s="0" t="s">
        <v>16</v>
      </c>
      <c r="E766" s="0" t="s">
        <v>147</v>
      </c>
      <c r="F766" s="0" t="s">
        <v>65</v>
      </c>
      <c r="G766" s="0" t="s">
        <v>21</v>
      </c>
      <c r="H766" s="0" t="s">
        <v>1153</v>
      </c>
      <c r="I766" s="0" t="n">
        <v>1</v>
      </c>
      <c r="J766" s="0" t="n">
        <v>4.13</v>
      </c>
      <c r="K766" s="0" t="str">
        <f aca="false">IF(I766=1,"Yes","No")</f>
        <v>Yes</v>
      </c>
      <c r="L766" s="0" t="n">
        <f aca="false">IF(K766="Yes",(J766-1)*0.98,-1)</f>
        <v>3.0674</v>
      </c>
      <c r="M766" s="5" t="s">
        <v>33</v>
      </c>
    </row>
    <row r="767" customFormat="false" ht="12.8" hidden="false" customHeight="false" outlineLevel="0" collapsed="false">
      <c r="A767" s="2" t="s">
        <v>1154</v>
      </c>
      <c r="B767" s="2" t="s">
        <v>71</v>
      </c>
      <c r="C767" s="0" t="s">
        <v>68</v>
      </c>
      <c r="D767" s="0" t="s">
        <v>42</v>
      </c>
      <c r="E767" s="0" t="s">
        <v>147</v>
      </c>
      <c r="F767" s="0" t="s">
        <v>815</v>
      </c>
      <c r="G767" s="0" t="s">
        <v>19</v>
      </c>
      <c r="H767" s="0" t="s">
        <v>1155</v>
      </c>
      <c r="I767" s="0" t="n">
        <v>1</v>
      </c>
      <c r="J767" s="0" t="n">
        <v>2.34</v>
      </c>
      <c r="K767" s="0" t="str">
        <f aca="false">IF(I767=1,"Yes","No")</f>
        <v>Yes</v>
      </c>
      <c r="L767" s="0" t="n">
        <f aca="false">IF(K767="Yes",(J767-1)*0.98,-1)</f>
        <v>1.3132</v>
      </c>
      <c r="M767" s="5" t="s">
        <v>33</v>
      </c>
    </row>
    <row r="768" customFormat="false" ht="12.8" hidden="false" customHeight="false" outlineLevel="0" collapsed="false">
      <c r="A768" s="2" t="s">
        <v>1154</v>
      </c>
      <c r="B768" s="2" t="s">
        <v>71</v>
      </c>
      <c r="C768" s="0" t="s">
        <v>68</v>
      </c>
      <c r="D768" s="0" t="s">
        <v>42</v>
      </c>
      <c r="E768" s="0" t="s">
        <v>147</v>
      </c>
      <c r="F768" s="0" t="s">
        <v>815</v>
      </c>
      <c r="G768" s="0" t="s">
        <v>19</v>
      </c>
      <c r="H768" s="0" t="s">
        <v>1155</v>
      </c>
      <c r="I768" s="0" t="n">
        <v>1</v>
      </c>
      <c r="J768" s="0" t="n">
        <v>1.35</v>
      </c>
      <c r="K768" s="0" t="s">
        <v>21</v>
      </c>
      <c r="L768" s="3" t="n">
        <f aca="false">IF(K768="Yes",(J768-1)*0.98,-1)</f>
        <v>0.343</v>
      </c>
      <c r="M768" s="4" t="s">
        <v>22</v>
      </c>
    </row>
    <row r="769" customFormat="false" ht="12.8" hidden="false" customHeight="false" outlineLevel="0" collapsed="false">
      <c r="A769" s="2" t="s">
        <v>1156</v>
      </c>
      <c r="B769" s="2" t="s">
        <v>239</v>
      </c>
      <c r="C769" s="0" t="s">
        <v>576</v>
      </c>
      <c r="D769" s="0" t="s">
        <v>42</v>
      </c>
      <c r="E769" s="0" t="s">
        <v>147</v>
      </c>
      <c r="F769" s="0" t="s">
        <v>453</v>
      </c>
      <c r="G769" s="0" t="s">
        <v>19</v>
      </c>
      <c r="H769" s="0" t="s">
        <v>1157</v>
      </c>
      <c r="I769" s="0" t="n">
        <v>1</v>
      </c>
      <c r="J769" s="0" t="n">
        <v>5.83</v>
      </c>
      <c r="K769" s="0" t="str">
        <f aca="false">IF(I769=1,"Yes","No")</f>
        <v>Yes</v>
      </c>
      <c r="L769" s="0" t="n">
        <f aca="false">IF(K769="Yes",(J769-1)*0.98,-1)</f>
        <v>4.7334</v>
      </c>
      <c r="M769" s="5" t="s">
        <v>33</v>
      </c>
    </row>
    <row r="770" customFormat="false" ht="12.8" hidden="false" customHeight="false" outlineLevel="0" collapsed="false">
      <c r="A770" s="2" t="s">
        <v>1158</v>
      </c>
      <c r="B770" s="2" t="s">
        <v>58</v>
      </c>
      <c r="C770" s="6" t="s">
        <v>639</v>
      </c>
      <c r="D770" s="6" t="s">
        <v>42</v>
      </c>
      <c r="E770" s="6" t="s">
        <v>147</v>
      </c>
      <c r="F770" s="6" t="s">
        <v>43</v>
      </c>
      <c r="G770" s="6" t="s">
        <v>19</v>
      </c>
      <c r="H770" s="6" t="s">
        <v>1159</v>
      </c>
      <c r="I770" s="6" t="n">
        <v>3</v>
      </c>
      <c r="J770" s="6" t="n">
        <v>24.5</v>
      </c>
      <c r="K770" s="3" t="str">
        <f aca="false">IF(I770=1, "No","Yes")</f>
        <v>Yes</v>
      </c>
      <c r="L770" s="7" t="n">
        <f aca="false">IF(I770=1,-J770,0.98)</f>
        <v>0.98</v>
      </c>
      <c r="M770" s="8" t="s">
        <v>51</v>
      </c>
    </row>
    <row r="771" customFormat="false" ht="12.8" hidden="false" customHeight="false" outlineLevel="0" collapsed="false">
      <c r="A771" s="9" t="s">
        <v>1158</v>
      </c>
      <c r="B771" s="9" t="s">
        <v>58</v>
      </c>
      <c r="C771" s="6" t="s">
        <v>639</v>
      </c>
      <c r="D771" s="6" t="s">
        <v>42</v>
      </c>
      <c r="E771" s="6" t="s">
        <v>147</v>
      </c>
      <c r="F771" s="6" t="s">
        <v>43</v>
      </c>
      <c r="G771" s="6" t="s">
        <v>19</v>
      </c>
      <c r="H771" s="6" t="s">
        <v>1160</v>
      </c>
      <c r="I771" s="0" t="n">
        <v>0</v>
      </c>
      <c r="J771" s="6" t="n">
        <v>11.22</v>
      </c>
      <c r="K771" s="3" t="str">
        <f aca="false">IF(I771=1,"Yes","No")</f>
        <v>No</v>
      </c>
      <c r="L771" s="7" t="n">
        <f aca="false">IF(K771="Yes",(J771-1)*0.98,-1)</f>
        <v>-1</v>
      </c>
      <c r="M771" s="10" t="s">
        <v>53</v>
      </c>
    </row>
    <row r="772" customFormat="false" ht="12.8" hidden="false" customHeight="false" outlineLevel="0" collapsed="false">
      <c r="A772" s="2" t="s">
        <v>1158</v>
      </c>
      <c r="B772" s="2" t="s">
        <v>159</v>
      </c>
      <c r="C772" s="0" t="s">
        <v>433</v>
      </c>
      <c r="D772" s="0" t="s">
        <v>195</v>
      </c>
      <c r="E772" s="0" t="s">
        <v>147</v>
      </c>
      <c r="G772" s="0" t="s">
        <v>19</v>
      </c>
      <c r="H772" s="0" t="s">
        <v>732</v>
      </c>
      <c r="I772" s="0" t="n">
        <v>4</v>
      </c>
      <c r="J772" s="0" t="n">
        <v>1.61</v>
      </c>
      <c r="K772" s="0" t="str">
        <f aca="false">IF(I772=1,"Yes","No")</f>
        <v>No</v>
      </c>
      <c r="L772" s="0" t="n">
        <f aca="false">IF(K772="Yes",(J772-1)*0.98,-1)</f>
        <v>-1</v>
      </c>
      <c r="M772" s="5" t="s">
        <v>33</v>
      </c>
    </row>
    <row r="773" customFormat="false" ht="12.8" hidden="false" customHeight="false" outlineLevel="0" collapsed="false">
      <c r="A773" s="2" t="s">
        <v>1158</v>
      </c>
      <c r="B773" s="2" t="s">
        <v>688</v>
      </c>
      <c r="C773" s="0" t="s">
        <v>734</v>
      </c>
      <c r="D773" s="0" t="s">
        <v>16</v>
      </c>
      <c r="E773" s="0" t="s">
        <v>147</v>
      </c>
      <c r="F773" s="0" t="s">
        <v>65</v>
      </c>
      <c r="G773" s="0" t="s">
        <v>21</v>
      </c>
      <c r="H773" s="0" t="s">
        <v>1161</v>
      </c>
      <c r="I773" s="0" t="n">
        <v>3</v>
      </c>
      <c r="J773" s="0" t="n">
        <v>5.95</v>
      </c>
      <c r="K773" s="0" t="str">
        <f aca="false">IF(I773=1,"Yes","No")</f>
        <v>No</v>
      </c>
      <c r="L773" s="0" t="n">
        <f aca="false">IF(K773="Yes",(J773-1)*0.98,-1)</f>
        <v>-1</v>
      </c>
      <c r="M773" s="5" t="s">
        <v>33</v>
      </c>
    </row>
    <row r="774" customFormat="false" ht="12.8" hidden="false" customHeight="false" outlineLevel="0" collapsed="false">
      <c r="A774" s="2" t="s">
        <v>1158</v>
      </c>
      <c r="B774" s="2" t="s">
        <v>688</v>
      </c>
      <c r="C774" s="6" t="s">
        <v>734</v>
      </c>
      <c r="D774" s="6" t="s">
        <v>16</v>
      </c>
      <c r="E774" s="6" t="s">
        <v>147</v>
      </c>
      <c r="F774" s="6" t="s">
        <v>65</v>
      </c>
      <c r="G774" s="6" t="s">
        <v>21</v>
      </c>
      <c r="H774" s="6" t="s">
        <v>1162</v>
      </c>
      <c r="I774" s="6" t="n">
        <v>2</v>
      </c>
      <c r="J774" s="6" t="n">
        <v>2.76</v>
      </c>
      <c r="K774" s="3" t="str">
        <f aca="false">IF(I774=1, "No","Yes")</f>
        <v>Yes</v>
      </c>
      <c r="L774" s="7" t="n">
        <f aca="false">IF(I774=1,-J774,0.98)</f>
        <v>0.98</v>
      </c>
      <c r="M774" s="8" t="s">
        <v>51</v>
      </c>
    </row>
    <row r="775" customFormat="false" ht="12.8" hidden="false" customHeight="false" outlineLevel="0" collapsed="false">
      <c r="A775" s="2" t="s">
        <v>1163</v>
      </c>
      <c r="B775" s="2" t="s">
        <v>239</v>
      </c>
      <c r="C775" s="0" t="s">
        <v>1164</v>
      </c>
      <c r="D775" s="0" t="s">
        <v>37</v>
      </c>
      <c r="E775" s="0" t="s">
        <v>17</v>
      </c>
      <c r="F775" s="0" t="s">
        <v>18</v>
      </c>
      <c r="G775" s="0" t="s">
        <v>19</v>
      </c>
      <c r="H775" s="0" t="s">
        <v>1165</v>
      </c>
      <c r="I775" s="0" t="n">
        <v>1</v>
      </c>
      <c r="J775" s="0" t="n">
        <v>2.7</v>
      </c>
      <c r="K775" s="0" t="str">
        <f aca="false">IF(I775=1,"Yes","No")</f>
        <v>Yes</v>
      </c>
      <c r="L775" s="0" t="n">
        <f aca="false">IF(K775="Yes",(J775-1)*0.98,-1)</f>
        <v>1.666</v>
      </c>
      <c r="M775" s="5" t="s">
        <v>33</v>
      </c>
    </row>
    <row r="776" customFormat="false" ht="12.8" hidden="false" customHeight="false" outlineLevel="0" collapsed="false">
      <c r="A776" s="2" t="s">
        <v>1163</v>
      </c>
      <c r="B776" s="2" t="s">
        <v>239</v>
      </c>
      <c r="C776" s="6" t="s">
        <v>1164</v>
      </c>
      <c r="D776" s="6" t="s">
        <v>37</v>
      </c>
      <c r="E776" s="6" t="s">
        <v>17</v>
      </c>
      <c r="F776" s="6" t="s">
        <v>18</v>
      </c>
      <c r="G776" s="6" t="s">
        <v>19</v>
      </c>
      <c r="H776" s="6" t="s">
        <v>1166</v>
      </c>
      <c r="I776" s="6" t="n">
        <v>2</v>
      </c>
      <c r="J776" s="6" t="n">
        <v>3.28</v>
      </c>
      <c r="K776" s="3" t="str">
        <f aca="false">IF(I776=1, "No","Yes")</f>
        <v>Yes</v>
      </c>
      <c r="L776" s="7" t="n">
        <f aca="false">IF(I776=1,-J776,0.98)</f>
        <v>0.98</v>
      </c>
      <c r="M776" s="8" t="s">
        <v>51</v>
      </c>
    </row>
    <row r="777" customFormat="false" ht="12.8" hidden="false" customHeight="false" outlineLevel="0" collapsed="false">
      <c r="A777" s="9" t="s">
        <v>1163</v>
      </c>
      <c r="B777" s="9" t="s">
        <v>239</v>
      </c>
      <c r="C777" s="6" t="s">
        <v>1164</v>
      </c>
      <c r="D777" s="6" t="s">
        <v>37</v>
      </c>
      <c r="E777" s="6" t="s">
        <v>17</v>
      </c>
      <c r="F777" s="6" t="s">
        <v>18</v>
      </c>
      <c r="G777" s="6" t="s">
        <v>19</v>
      </c>
      <c r="H777" s="6" t="s">
        <v>1166</v>
      </c>
      <c r="I777" s="6" t="n">
        <v>2</v>
      </c>
      <c r="J777" s="6" t="n">
        <v>1.71</v>
      </c>
      <c r="K777" s="3" t="s">
        <v>21</v>
      </c>
      <c r="L777" s="6" t="n">
        <f aca="false">IF(K777="Yes",(J777-1)*0.98,-1)</f>
        <v>0.6958</v>
      </c>
      <c r="M777" s="13" t="s">
        <v>184</v>
      </c>
    </row>
    <row r="778" customFormat="false" ht="12.8" hidden="false" customHeight="false" outlineLevel="0" collapsed="false">
      <c r="A778" s="2" t="s">
        <v>1163</v>
      </c>
      <c r="B778" s="2" t="s">
        <v>1127</v>
      </c>
      <c r="C778" s="0" t="s">
        <v>506</v>
      </c>
      <c r="D778" s="0" t="s">
        <v>42</v>
      </c>
      <c r="E778" s="0" t="s">
        <v>147</v>
      </c>
      <c r="F778" s="0" t="s">
        <v>65</v>
      </c>
      <c r="G778" s="0" t="s">
        <v>21</v>
      </c>
      <c r="H778" s="0" t="s">
        <v>1167</v>
      </c>
      <c r="I778" s="0" t="n">
        <v>1</v>
      </c>
      <c r="J778" s="0" t="n">
        <v>3</v>
      </c>
      <c r="K778" s="0" t="str">
        <f aca="false">IF(I778=1,"Yes","No")</f>
        <v>Yes</v>
      </c>
      <c r="L778" s="0" t="n">
        <f aca="false">IF(K778="Yes",(J778-1)*0.98,-1)</f>
        <v>1.96</v>
      </c>
      <c r="M778" s="5" t="s">
        <v>33</v>
      </c>
    </row>
    <row r="779" customFormat="false" ht="12.8" hidden="false" customHeight="false" outlineLevel="0" collapsed="false">
      <c r="A779" s="2" t="s">
        <v>1163</v>
      </c>
      <c r="B779" s="2" t="s">
        <v>1127</v>
      </c>
      <c r="C779" s="0" t="s">
        <v>506</v>
      </c>
      <c r="D779" s="0" t="s">
        <v>42</v>
      </c>
      <c r="E779" s="0" t="s">
        <v>147</v>
      </c>
      <c r="F779" s="0" t="s">
        <v>65</v>
      </c>
      <c r="G779" s="0" t="s">
        <v>21</v>
      </c>
      <c r="H779" s="0" t="s">
        <v>1167</v>
      </c>
      <c r="I779" s="0" t="n">
        <v>1</v>
      </c>
      <c r="J779" s="0" t="n">
        <v>1.72</v>
      </c>
      <c r="K779" s="0" t="s">
        <v>21</v>
      </c>
      <c r="L779" s="3" t="n">
        <f aca="false">IF(K779="Yes",(J779-1)*0.98,-1)</f>
        <v>0.7056</v>
      </c>
      <c r="M779" s="4" t="s">
        <v>22</v>
      </c>
    </row>
    <row r="780" customFormat="false" ht="12.8" hidden="false" customHeight="false" outlineLevel="0" collapsed="false">
      <c r="A780" s="2" t="s">
        <v>1168</v>
      </c>
      <c r="B780" s="2" t="s">
        <v>170</v>
      </c>
      <c r="C780" s="0" t="s">
        <v>119</v>
      </c>
      <c r="D780" s="0" t="s">
        <v>16</v>
      </c>
      <c r="E780" s="0" t="s">
        <v>17</v>
      </c>
      <c r="F780" s="0" t="s">
        <v>103</v>
      </c>
      <c r="G780" s="0" t="s">
        <v>19</v>
      </c>
      <c r="H780" s="0" t="s">
        <v>1169</v>
      </c>
      <c r="I780" s="0" t="n">
        <v>1</v>
      </c>
      <c r="J780" s="0" t="n">
        <v>2.78</v>
      </c>
      <c r="K780" s="0" t="s">
        <v>21</v>
      </c>
      <c r="L780" s="3" t="n">
        <f aca="false">IF(K780="Yes",(J780-1)*0.98,-1)</f>
        <v>1.7444</v>
      </c>
      <c r="M780" s="11" t="s">
        <v>62</v>
      </c>
    </row>
    <row r="781" customFormat="false" ht="12.8" hidden="false" customHeight="false" outlineLevel="0" collapsed="false">
      <c r="A781" s="9" t="s">
        <v>1168</v>
      </c>
      <c r="B781" s="9" t="s">
        <v>170</v>
      </c>
      <c r="C781" s="6" t="s">
        <v>119</v>
      </c>
      <c r="D781" s="6" t="s">
        <v>16</v>
      </c>
      <c r="E781" s="6" t="s">
        <v>17</v>
      </c>
      <c r="F781" s="6" t="s">
        <v>103</v>
      </c>
      <c r="G781" s="6" t="s">
        <v>19</v>
      </c>
      <c r="H781" s="6" t="s">
        <v>1169</v>
      </c>
      <c r="I781" s="0" t="n">
        <v>1</v>
      </c>
      <c r="J781" s="6" t="n">
        <v>7.04</v>
      </c>
      <c r="K781" s="3" t="str">
        <f aca="false">IF(I781=1,"Yes","No")</f>
        <v>Yes</v>
      </c>
      <c r="L781" s="7" t="n">
        <f aca="false">IF(K781="Yes",(J781-1)*0.98,-1)</f>
        <v>5.9192</v>
      </c>
      <c r="M781" s="10" t="s">
        <v>53</v>
      </c>
    </row>
    <row r="782" customFormat="false" ht="12.8" hidden="false" customHeight="false" outlineLevel="0" collapsed="false">
      <c r="A782" s="9" t="s">
        <v>1170</v>
      </c>
      <c r="B782" s="9" t="s">
        <v>438</v>
      </c>
      <c r="C782" s="6" t="s">
        <v>264</v>
      </c>
      <c r="D782" s="6" t="s">
        <v>42</v>
      </c>
      <c r="E782" s="6" t="s">
        <v>147</v>
      </c>
      <c r="F782" s="6" t="s">
        <v>43</v>
      </c>
      <c r="G782" s="6" t="s">
        <v>19</v>
      </c>
      <c r="H782" s="6" t="s">
        <v>1171</v>
      </c>
      <c r="I782" s="0" t="n">
        <v>2</v>
      </c>
      <c r="J782" s="6" t="n">
        <v>3.5</v>
      </c>
      <c r="K782" s="3" t="str">
        <f aca="false">IF(I782=1,"Yes","No")</f>
        <v>No</v>
      </c>
      <c r="L782" s="7" t="n">
        <f aca="false">IF(K782="Yes",(J782-1)*0.98,-1)</f>
        <v>-1</v>
      </c>
      <c r="M782" s="10" t="s">
        <v>53</v>
      </c>
    </row>
    <row r="783" customFormat="false" ht="12.8" hidden="false" customHeight="false" outlineLevel="0" collapsed="false">
      <c r="A783" s="2" t="s">
        <v>1172</v>
      </c>
      <c r="B783" s="2" t="s">
        <v>186</v>
      </c>
      <c r="C783" s="0" t="s">
        <v>403</v>
      </c>
      <c r="D783" s="0" t="s">
        <v>42</v>
      </c>
      <c r="E783" s="0" t="s">
        <v>147</v>
      </c>
      <c r="F783" s="0" t="s">
        <v>453</v>
      </c>
      <c r="G783" s="0" t="s">
        <v>19</v>
      </c>
      <c r="H783" s="0" t="s">
        <v>1173</v>
      </c>
      <c r="I783" s="0" t="n">
        <v>2</v>
      </c>
      <c r="J783" s="0" t="n">
        <v>2.28</v>
      </c>
      <c r="K783" s="0" t="str">
        <f aca="false">IF(I783=1,"Yes","No")</f>
        <v>No</v>
      </c>
      <c r="L783" s="0" t="n">
        <f aca="false">IF(K783="Yes",(J783-1)*0.98,-1)</f>
        <v>-1</v>
      </c>
      <c r="M783" s="5" t="s">
        <v>33</v>
      </c>
    </row>
    <row r="784" customFormat="false" ht="12.8" hidden="false" customHeight="false" outlineLevel="0" collapsed="false">
      <c r="A784" s="2" t="s">
        <v>1174</v>
      </c>
      <c r="B784" s="2" t="s">
        <v>23</v>
      </c>
      <c r="C784" s="0" t="s">
        <v>579</v>
      </c>
      <c r="D784" s="0" t="s">
        <v>42</v>
      </c>
      <c r="E784" s="0" t="s">
        <v>17</v>
      </c>
      <c r="F784" s="0" t="s">
        <v>43</v>
      </c>
      <c r="G784" s="0" t="s">
        <v>19</v>
      </c>
      <c r="H784" s="0" t="s">
        <v>1175</v>
      </c>
      <c r="I784" s="0" t="n">
        <v>1</v>
      </c>
      <c r="J784" s="0" t="n">
        <v>2.23</v>
      </c>
      <c r="K784" s="0" t="str">
        <f aca="false">IF(I784=1,"Yes","No")</f>
        <v>Yes</v>
      </c>
      <c r="L784" s="0" t="n">
        <f aca="false">IF(K784="Yes",(J784-1)*0.98,-1)</f>
        <v>1.2054</v>
      </c>
      <c r="M784" s="5" t="s">
        <v>33</v>
      </c>
    </row>
    <row r="785" customFormat="false" ht="12.8" hidden="false" customHeight="false" outlineLevel="0" collapsed="false">
      <c r="A785" s="2" t="s">
        <v>1174</v>
      </c>
      <c r="B785" s="2" t="s">
        <v>23</v>
      </c>
      <c r="C785" s="0" t="s">
        <v>579</v>
      </c>
      <c r="D785" s="0" t="s">
        <v>42</v>
      </c>
      <c r="E785" s="0" t="s">
        <v>17</v>
      </c>
      <c r="F785" s="0" t="s">
        <v>43</v>
      </c>
      <c r="G785" s="0" t="s">
        <v>19</v>
      </c>
      <c r="H785" s="0" t="s">
        <v>1176</v>
      </c>
      <c r="I785" s="0" t="n">
        <v>0</v>
      </c>
      <c r="J785" s="0" t="n">
        <v>3.86</v>
      </c>
      <c r="K785" s="0" t="s">
        <v>19</v>
      </c>
      <c r="L785" s="3" t="n">
        <f aca="false">IF(K785="Yes",(J785-1)*0.98,-1)</f>
        <v>-1</v>
      </c>
      <c r="M785" s="11" t="s">
        <v>62</v>
      </c>
    </row>
    <row r="786" customFormat="false" ht="12.8" hidden="false" customHeight="false" outlineLevel="0" collapsed="false">
      <c r="A786" s="2" t="s">
        <v>1177</v>
      </c>
      <c r="B786" s="2" t="s">
        <v>331</v>
      </c>
      <c r="C786" s="0" t="s">
        <v>370</v>
      </c>
      <c r="D786" s="0" t="s">
        <v>42</v>
      </c>
      <c r="E786" s="0" t="s">
        <v>147</v>
      </c>
      <c r="F786" s="0" t="s">
        <v>65</v>
      </c>
      <c r="G786" s="0" t="s">
        <v>21</v>
      </c>
      <c r="H786" s="0" t="s">
        <v>1144</v>
      </c>
      <c r="I786" s="0" t="n">
        <v>4</v>
      </c>
      <c r="J786" s="0" t="n">
        <v>3.8</v>
      </c>
      <c r="K786" s="0" t="str">
        <f aca="false">IF(I786=1,"Yes","No")</f>
        <v>No</v>
      </c>
      <c r="L786" s="0" t="n">
        <f aca="false">IF(K786="Yes",(J786-1)*0.98,-1)</f>
        <v>-1</v>
      </c>
      <c r="M786" s="5" t="s">
        <v>33</v>
      </c>
    </row>
    <row r="787" customFormat="false" ht="12.8" hidden="false" customHeight="false" outlineLevel="0" collapsed="false">
      <c r="A787" s="2" t="s">
        <v>1177</v>
      </c>
      <c r="B787" s="2" t="s">
        <v>331</v>
      </c>
      <c r="C787" s="0" t="s">
        <v>370</v>
      </c>
      <c r="D787" s="0" t="s">
        <v>42</v>
      </c>
      <c r="E787" s="0" t="s">
        <v>147</v>
      </c>
      <c r="F787" s="0" t="s">
        <v>65</v>
      </c>
      <c r="G787" s="0" t="s">
        <v>21</v>
      </c>
      <c r="H787" s="0" t="s">
        <v>1144</v>
      </c>
      <c r="I787" s="0" t="n">
        <v>4</v>
      </c>
      <c r="J787" s="0" t="n">
        <v>1.62</v>
      </c>
      <c r="K787" s="0" t="s">
        <v>19</v>
      </c>
      <c r="L787" s="3" t="n">
        <f aca="false">IF(K787="Yes",(J787-1)*0.98,-1)</f>
        <v>-1</v>
      </c>
      <c r="M787" s="4" t="s">
        <v>22</v>
      </c>
    </row>
    <row r="788" customFormat="false" ht="12.8" hidden="false" customHeight="false" outlineLevel="0" collapsed="false">
      <c r="A788" s="2" t="s">
        <v>1178</v>
      </c>
      <c r="B788" s="2" t="s">
        <v>101</v>
      </c>
      <c r="C788" s="0" t="s">
        <v>579</v>
      </c>
      <c r="D788" s="0" t="s">
        <v>16</v>
      </c>
      <c r="E788" s="0" t="s">
        <v>17</v>
      </c>
      <c r="F788" s="0" t="s">
        <v>18</v>
      </c>
      <c r="G788" s="0" t="s">
        <v>19</v>
      </c>
      <c r="H788" s="0" t="s">
        <v>1084</v>
      </c>
      <c r="I788" s="0" t="n">
        <v>2</v>
      </c>
      <c r="J788" s="0" t="n">
        <v>1.17</v>
      </c>
      <c r="K788" s="0" t="s">
        <v>21</v>
      </c>
      <c r="L788" s="3" t="n">
        <f aca="false">IF(K788="Yes",(J788-1)*0.98,-1)</f>
        <v>0.1666</v>
      </c>
      <c r="M788" s="4" t="s">
        <v>22</v>
      </c>
    </row>
    <row r="789" customFormat="false" ht="12.8" hidden="false" customHeight="false" outlineLevel="0" collapsed="false">
      <c r="A789" s="2" t="s">
        <v>1179</v>
      </c>
      <c r="B789" s="2" t="s">
        <v>186</v>
      </c>
      <c r="C789" s="0" t="s">
        <v>611</v>
      </c>
      <c r="D789" s="0" t="s">
        <v>16</v>
      </c>
      <c r="E789" s="0" t="s">
        <v>147</v>
      </c>
      <c r="F789" s="0" t="s">
        <v>453</v>
      </c>
      <c r="G789" s="0" t="s">
        <v>19</v>
      </c>
      <c r="H789" s="0" t="s">
        <v>1180</v>
      </c>
      <c r="I789" s="0" t="n">
        <v>3</v>
      </c>
      <c r="J789" s="0" t="n">
        <v>2.87</v>
      </c>
      <c r="K789" s="0" t="str">
        <f aca="false">IF(I789=1,"Yes","No")</f>
        <v>No</v>
      </c>
      <c r="L789" s="0" t="n">
        <f aca="false">IF(K789="Yes",(J789-1)*0.98,-1)</f>
        <v>-1</v>
      </c>
      <c r="M789" s="5" t="s">
        <v>33</v>
      </c>
    </row>
    <row r="790" customFormat="false" ht="12.8" hidden="false" customHeight="false" outlineLevel="0" collapsed="false">
      <c r="A790" s="2" t="s">
        <v>1179</v>
      </c>
      <c r="B790" s="2" t="s">
        <v>186</v>
      </c>
      <c r="C790" s="0" t="s">
        <v>611</v>
      </c>
      <c r="D790" s="0" t="s">
        <v>16</v>
      </c>
      <c r="E790" s="0" t="s">
        <v>147</v>
      </c>
      <c r="F790" s="0" t="s">
        <v>453</v>
      </c>
      <c r="G790" s="0" t="s">
        <v>19</v>
      </c>
      <c r="H790" s="0" t="s">
        <v>1181</v>
      </c>
      <c r="I790" s="0" t="n">
        <v>4</v>
      </c>
      <c r="J790" s="0" t="n">
        <v>1.8</v>
      </c>
      <c r="K790" s="0" t="s">
        <v>19</v>
      </c>
      <c r="L790" s="3" t="n">
        <f aca="false">IF(K790="Yes",(J790-1)*0.98,-1)</f>
        <v>-1</v>
      </c>
      <c r="M790" s="11" t="s">
        <v>62</v>
      </c>
    </row>
    <row r="791" customFormat="false" ht="12.8" hidden="false" customHeight="false" outlineLevel="0" collapsed="false">
      <c r="A791" s="2" t="s">
        <v>1179</v>
      </c>
      <c r="B791" s="2" t="s">
        <v>280</v>
      </c>
      <c r="C791" s="0" t="s">
        <v>734</v>
      </c>
      <c r="D791" s="0" t="s">
        <v>42</v>
      </c>
      <c r="E791" s="0" t="s">
        <v>147</v>
      </c>
      <c r="F791" s="0" t="s">
        <v>65</v>
      </c>
      <c r="G791" s="0" t="s">
        <v>21</v>
      </c>
      <c r="H791" s="0" t="s">
        <v>513</v>
      </c>
      <c r="I791" s="0" t="n">
        <v>2</v>
      </c>
      <c r="J791" s="0" t="n">
        <v>2.19</v>
      </c>
      <c r="K791" s="0" t="str">
        <f aca="false">IF(I791=1,"Yes","No")</f>
        <v>No</v>
      </c>
      <c r="L791" s="0" t="n">
        <f aca="false">IF(K791="Yes",(J791-1)*0.98,-1)</f>
        <v>-1</v>
      </c>
      <c r="M791" s="5" t="s">
        <v>33</v>
      </c>
    </row>
    <row r="792" customFormat="false" ht="12.8" hidden="false" customHeight="false" outlineLevel="0" collapsed="false">
      <c r="A792" s="2" t="s">
        <v>1179</v>
      </c>
      <c r="B792" s="2" t="s">
        <v>280</v>
      </c>
      <c r="C792" s="0" t="s">
        <v>734</v>
      </c>
      <c r="D792" s="0" t="s">
        <v>42</v>
      </c>
      <c r="E792" s="0" t="s">
        <v>147</v>
      </c>
      <c r="F792" s="0" t="s">
        <v>65</v>
      </c>
      <c r="G792" s="0" t="s">
        <v>21</v>
      </c>
      <c r="H792" s="0" t="s">
        <v>513</v>
      </c>
      <c r="I792" s="0" t="n">
        <v>2</v>
      </c>
      <c r="J792" s="0" t="n">
        <v>1.32</v>
      </c>
      <c r="K792" s="0" t="s">
        <v>21</v>
      </c>
      <c r="L792" s="3" t="n">
        <f aca="false">IF(K792="Yes",(J792-1)*0.98,-1)</f>
        <v>0.3136</v>
      </c>
      <c r="M792" s="4" t="s">
        <v>22</v>
      </c>
    </row>
    <row r="793" customFormat="false" ht="12.8" hidden="false" customHeight="false" outlineLevel="0" collapsed="false">
      <c r="A793" s="2" t="s">
        <v>1182</v>
      </c>
      <c r="B793" s="2" t="s">
        <v>46</v>
      </c>
      <c r="C793" s="0" t="s">
        <v>639</v>
      </c>
      <c r="D793" s="0" t="s">
        <v>42</v>
      </c>
      <c r="E793" s="0" t="s">
        <v>147</v>
      </c>
      <c r="F793" s="0" t="s">
        <v>453</v>
      </c>
      <c r="G793" s="0" t="s">
        <v>19</v>
      </c>
      <c r="H793" s="0" t="s">
        <v>1183</v>
      </c>
      <c r="I793" s="0" t="n">
        <v>1</v>
      </c>
      <c r="J793" s="0" t="n">
        <v>4.41</v>
      </c>
      <c r="K793" s="0" t="str">
        <f aca="false">IF(I793=1,"Yes","No")</f>
        <v>Yes</v>
      </c>
      <c r="L793" s="0" t="n">
        <f aca="false">IF(K793="Yes",(J793-1)*0.98,-1)</f>
        <v>3.3418</v>
      </c>
      <c r="M793" s="5" t="s">
        <v>33</v>
      </c>
    </row>
    <row r="794" customFormat="false" ht="12.8" hidden="false" customHeight="false" outlineLevel="0" collapsed="false">
      <c r="A794" s="9" t="s">
        <v>1182</v>
      </c>
      <c r="B794" s="9" t="s">
        <v>130</v>
      </c>
      <c r="C794" s="6" t="s">
        <v>406</v>
      </c>
      <c r="D794" s="6" t="s">
        <v>16</v>
      </c>
      <c r="E794" s="6" t="s">
        <v>87</v>
      </c>
      <c r="F794" s="6" t="s">
        <v>18</v>
      </c>
      <c r="G794" s="6" t="s">
        <v>21</v>
      </c>
      <c r="H794" s="6" t="s">
        <v>1184</v>
      </c>
      <c r="I794" s="0" t="n">
        <v>2</v>
      </c>
      <c r="J794" s="6" t="n">
        <v>3.55</v>
      </c>
      <c r="K794" s="3" t="str">
        <f aca="false">IF(I794=1,"Yes","No")</f>
        <v>No</v>
      </c>
      <c r="L794" s="7" t="n">
        <f aca="false">IF(K794="Yes",(J794-1)*0.98,-1)</f>
        <v>-1</v>
      </c>
      <c r="M794" s="10" t="s">
        <v>53</v>
      </c>
    </row>
    <row r="795" customFormat="false" ht="12.8" hidden="false" customHeight="false" outlineLevel="0" collapsed="false">
      <c r="A795" s="9" t="s">
        <v>1182</v>
      </c>
      <c r="B795" s="9" t="s">
        <v>1185</v>
      </c>
      <c r="C795" s="6" t="s">
        <v>382</v>
      </c>
      <c r="D795" s="6" t="s">
        <v>16</v>
      </c>
      <c r="E795" s="6" t="s">
        <v>147</v>
      </c>
      <c r="F795" s="6" t="s">
        <v>43</v>
      </c>
      <c r="G795" s="6" t="s">
        <v>19</v>
      </c>
      <c r="H795" s="6" t="s">
        <v>1186</v>
      </c>
      <c r="I795" s="0" t="n">
        <v>2</v>
      </c>
      <c r="J795" s="6" t="n">
        <v>8.2</v>
      </c>
      <c r="K795" s="3" t="str">
        <f aca="false">IF(I795=1,"Yes","No")</f>
        <v>No</v>
      </c>
      <c r="L795" s="7" t="n">
        <f aca="false">IF(K795="Yes",(J795-1)*0.98,-1)</f>
        <v>-1</v>
      </c>
      <c r="M795" s="10" t="s">
        <v>53</v>
      </c>
    </row>
    <row r="796" customFormat="false" ht="12.8" hidden="false" customHeight="false" outlineLevel="0" collapsed="false">
      <c r="A796" s="2" t="s">
        <v>1187</v>
      </c>
      <c r="B796" s="2" t="s">
        <v>237</v>
      </c>
      <c r="C796" s="0" t="s">
        <v>311</v>
      </c>
      <c r="D796" s="0" t="s">
        <v>29</v>
      </c>
      <c r="E796" s="0" t="s">
        <v>79</v>
      </c>
      <c r="F796" s="0" t="s">
        <v>80</v>
      </c>
      <c r="G796" s="0" t="s">
        <v>19</v>
      </c>
      <c r="H796" s="0" t="s">
        <v>1188</v>
      </c>
      <c r="I796" s="0" t="n">
        <v>1</v>
      </c>
      <c r="J796" s="0" t="n">
        <v>1.42</v>
      </c>
      <c r="K796" s="0" t="str">
        <f aca="false">IF(I796=1,"Yes","No")</f>
        <v>Yes</v>
      </c>
      <c r="L796" s="0" t="n">
        <f aca="false">IF(K796="Yes",(J796-1)*0.98,-1)</f>
        <v>0.4116</v>
      </c>
      <c r="M796" s="5" t="s">
        <v>33</v>
      </c>
    </row>
    <row r="797" customFormat="false" ht="12.8" hidden="false" customHeight="false" outlineLevel="0" collapsed="false">
      <c r="A797" s="2" t="s">
        <v>1187</v>
      </c>
      <c r="B797" s="2" t="s">
        <v>237</v>
      </c>
      <c r="C797" s="0" t="s">
        <v>311</v>
      </c>
      <c r="D797" s="0" t="s">
        <v>29</v>
      </c>
      <c r="E797" s="0" t="s">
        <v>79</v>
      </c>
      <c r="F797" s="0" t="s">
        <v>80</v>
      </c>
      <c r="G797" s="0" t="s">
        <v>19</v>
      </c>
      <c r="H797" s="0" t="s">
        <v>1188</v>
      </c>
      <c r="I797" s="0" t="n">
        <v>1</v>
      </c>
      <c r="J797" s="0" t="n">
        <v>1.12</v>
      </c>
      <c r="K797" s="0" t="s">
        <v>21</v>
      </c>
      <c r="L797" s="3" t="n">
        <f aca="false">IF(K797="Yes",(J797-1)*0.98,-1)</f>
        <v>0.1176</v>
      </c>
      <c r="M797" s="4" t="s">
        <v>22</v>
      </c>
    </row>
    <row r="798" customFormat="false" ht="12.8" hidden="false" customHeight="false" outlineLevel="0" collapsed="false">
      <c r="A798" s="2" t="s">
        <v>1187</v>
      </c>
      <c r="B798" s="2" t="s">
        <v>605</v>
      </c>
      <c r="C798" s="0" t="s">
        <v>223</v>
      </c>
      <c r="D798" s="0" t="s">
        <v>37</v>
      </c>
      <c r="E798" s="0" t="s">
        <v>147</v>
      </c>
      <c r="F798" s="0" t="s">
        <v>1189</v>
      </c>
      <c r="G798" s="0" t="s">
        <v>19</v>
      </c>
      <c r="H798" s="0" t="s">
        <v>1190</v>
      </c>
      <c r="I798" s="0" t="n">
        <v>2</v>
      </c>
      <c r="J798" s="0" t="n">
        <v>1.49</v>
      </c>
      <c r="K798" s="0" t="s">
        <v>21</v>
      </c>
      <c r="L798" s="3" t="n">
        <f aca="false">IF(K798="Yes",(J798-1)*0.98,-1)</f>
        <v>0.4802</v>
      </c>
      <c r="M798" s="11" t="s">
        <v>62</v>
      </c>
    </row>
    <row r="799" customFormat="false" ht="12.8" hidden="false" customHeight="false" outlineLevel="0" collapsed="false">
      <c r="A799" s="2" t="s">
        <v>1191</v>
      </c>
      <c r="B799" s="2" t="s">
        <v>162</v>
      </c>
      <c r="C799" s="0" t="s">
        <v>271</v>
      </c>
      <c r="D799" s="0" t="s">
        <v>42</v>
      </c>
      <c r="E799" s="0" t="s">
        <v>147</v>
      </c>
      <c r="F799" s="0" t="s">
        <v>304</v>
      </c>
      <c r="G799" s="0" t="s">
        <v>19</v>
      </c>
      <c r="H799" s="0" t="s">
        <v>1142</v>
      </c>
      <c r="I799" s="0" t="n">
        <v>1</v>
      </c>
      <c r="J799" s="0" t="n">
        <v>1.88</v>
      </c>
      <c r="K799" s="0" t="str">
        <f aca="false">IF(I799=1,"Yes","No")</f>
        <v>Yes</v>
      </c>
      <c r="L799" s="0" t="n">
        <f aca="false">IF(K799="Yes",(J799-1)*0.98,-1)</f>
        <v>0.8624</v>
      </c>
      <c r="M799" s="5" t="s">
        <v>33</v>
      </c>
    </row>
    <row r="800" customFormat="false" ht="12.8" hidden="false" customHeight="false" outlineLevel="0" collapsed="false">
      <c r="A800" s="2" t="s">
        <v>1191</v>
      </c>
      <c r="B800" s="2" t="s">
        <v>96</v>
      </c>
      <c r="C800" s="0" t="s">
        <v>1192</v>
      </c>
      <c r="D800" s="0" t="s">
        <v>37</v>
      </c>
      <c r="E800" s="0" t="s">
        <v>147</v>
      </c>
      <c r="F800" s="0" t="s">
        <v>428</v>
      </c>
      <c r="G800" s="0" t="s">
        <v>21</v>
      </c>
      <c r="H800" s="0" t="s">
        <v>1193</v>
      </c>
      <c r="I800" s="0" t="n">
        <v>0</v>
      </c>
      <c r="J800" s="0" t="n">
        <v>7.2</v>
      </c>
      <c r="K800" s="0" t="str">
        <f aca="false">IF(I800=1,"Yes","No")</f>
        <v>No</v>
      </c>
      <c r="L800" s="0" t="n">
        <f aca="false">IF(K800="Yes",(J800-1)*0.98,-1)</f>
        <v>-1</v>
      </c>
      <c r="M800" s="5" t="s">
        <v>33</v>
      </c>
    </row>
    <row r="801" customFormat="false" ht="12.8" hidden="false" customHeight="false" outlineLevel="0" collapsed="false">
      <c r="A801" s="2" t="s">
        <v>1191</v>
      </c>
      <c r="B801" s="2" t="s">
        <v>96</v>
      </c>
      <c r="C801" s="0" t="s">
        <v>1192</v>
      </c>
      <c r="D801" s="0" t="s">
        <v>37</v>
      </c>
      <c r="E801" s="0" t="s">
        <v>147</v>
      </c>
      <c r="F801" s="0" t="s">
        <v>428</v>
      </c>
      <c r="G801" s="0" t="s">
        <v>21</v>
      </c>
      <c r="H801" s="0" t="s">
        <v>1193</v>
      </c>
      <c r="I801" s="0" t="n">
        <v>0</v>
      </c>
      <c r="J801" s="0" t="n">
        <v>2.71</v>
      </c>
      <c r="K801" s="0" t="s">
        <v>19</v>
      </c>
      <c r="L801" s="3" t="n">
        <f aca="false">IF(K801="Yes",(J801-1)*0.98,-1)</f>
        <v>-1</v>
      </c>
      <c r="M801" s="4" t="s">
        <v>22</v>
      </c>
    </row>
    <row r="802" customFormat="false" ht="12.8" hidden="false" customHeight="false" outlineLevel="0" collapsed="false">
      <c r="A802" s="2" t="s">
        <v>1191</v>
      </c>
      <c r="B802" s="2" t="s">
        <v>324</v>
      </c>
      <c r="C802" s="6" t="s">
        <v>403</v>
      </c>
      <c r="D802" s="6" t="s">
        <v>42</v>
      </c>
      <c r="E802" s="6" t="s">
        <v>147</v>
      </c>
      <c r="F802" s="6" t="s">
        <v>43</v>
      </c>
      <c r="G802" s="6" t="s">
        <v>19</v>
      </c>
      <c r="H802" s="6" t="s">
        <v>1194</v>
      </c>
      <c r="I802" s="6" t="n">
        <v>2</v>
      </c>
      <c r="J802" s="6" t="n">
        <v>9.41</v>
      </c>
      <c r="K802" s="3" t="str">
        <f aca="false">IF(I802=1, "No","Yes")</f>
        <v>Yes</v>
      </c>
      <c r="L802" s="7" t="n">
        <f aca="false">IF(I802=1,-J802,0.98)</f>
        <v>0.98</v>
      </c>
      <c r="M802" s="8" t="s">
        <v>51</v>
      </c>
    </row>
    <row r="803" customFormat="false" ht="12.8" hidden="false" customHeight="false" outlineLevel="0" collapsed="false">
      <c r="A803" s="9" t="s">
        <v>1191</v>
      </c>
      <c r="B803" s="9" t="s">
        <v>324</v>
      </c>
      <c r="C803" s="6" t="s">
        <v>403</v>
      </c>
      <c r="D803" s="6" t="s">
        <v>42</v>
      </c>
      <c r="E803" s="6" t="s">
        <v>147</v>
      </c>
      <c r="F803" s="6" t="s">
        <v>43</v>
      </c>
      <c r="G803" s="6" t="s">
        <v>19</v>
      </c>
      <c r="H803" s="6" t="s">
        <v>1195</v>
      </c>
      <c r="I803" s="0" t="n">
        <v>3</v>
      </c>
      <c r="J803" s="6" t="n">
        <v>3.88</v>
      </c>
      <c r="K803" s="3" t="str">
        <f aca="false">IF(I803=1,"Yes","No")</f>
        <v>No</v>
      </c>
      <c r="L803" s="7" t="n">
        <f aca="false">IF(K803="Yes",(J803-1)*0.98,-1)</f>
        <v>-1</v>
      </c>
      <c r="M803" s="10" t="s">
        <v>53</v>
      </c>
    </row>
    <row r="804" customFormat="false" ht="12.8" hidden="false" customHeight="false" outlineLevel="0" collapsed="false">
      <c r="A804" s="2" t="s">
        <v>1196</v>
      </c>
      <c r="B804" s="2" t="s">
        <v>149</v>
      </c>
      <c r="C804" s="0" t="s">
        <v>119</v>
      </c>
      <c r="D804" s="0" t="s">
        <v>16</v>
      </c>
      <c r="E804" s="0" t="s">
        <v>87</v>
      </c>
      <c r="F804" s="0" t="s">
        <v>18</v>
      </c>
      <c r="G804" s="0" t="s">
        <v>19</v>
      </c>
      <c r="H804" s="0" t="s">
        <v>1197</v>
      </c>
      <c r="I804" s="0" t="n">
        <v>1</v>
      </c>
      <c r="J804" s="0" t="n">
        <v>1.23</v>
      </c>
      <c r="K804" s="0" t="s">
        <v>21</v>
      </c>
      <c r="L804" s="3" t="n">
        <f aca="false">IF(K804="Yes",(J804-1)*0.98,-1)</f>
        <v>0.2254</v>
      </c>
      <c r="M804" s="4" t="s">
        <v>22</v>
      </c>
    </row>
    <row r="805" customFormat="false" ht="12.8" hidden="false" customHeight="false" outlineLevel="0" collapsed="false">
      <c r="A805" s="2" t="s">
        <v>1198</v>
      </c>
      <c r="B805" s="2" t="s">
        <v>384</v>
      </c>
      <c r="C805" s="0" t="s">
        <v>457</v>
      </c>
      <c r="D805" s="0" t="s">
        <v>16</v>
      </c>
      <c r="E805" s="0" t="s">
        <v>17</v>
      </c>
      <c r="F805" s="0" t="s">
        <v>316</v>
      </c>
      <c r="G805" s="0" t="s">
        <v>19</v>
      </c>
      <c r="H805" s="0" t="s">
        <v>1199</v>
      </c>
      <c r="I805" s="0" t="n">
        <v>3</v>
      </c>
      <c r="J805" s="0" t="n">
        <v>1.21</v>
      </c>
      <c r="K805" s="0" t="s">
        <v>19</v>
      </c>
      <c r="L805" s="3" t="n">
        <f aca="false">IF(K805="Yes",(J805-1)*0.98,-1)</f>
        <v>-1</v>
      </c>
      <c r="M805" s="11" t="s">
        <v>62</v>
      </c>
    </row>
    <row r="806" customFormat="false" ht="12.8" hidden="false" customHeight="false" outlineLevel="0" collapsed="false">
      <c r="A806" s="2" t="s">
        <v>1198</v>
      </c>
      <c r="B806" s="2" t="s">
        <v>384</v>
      </c>
      <c r="C806" s="6" t="s">
        <v>457</v>
      </c>
      <c r="D806" s="6" t="s">
        <v>16</v>
      </c>
      <c r="E806" s="6" t="s">
        <v>17</v>
      </c>
      <c r="F806" s="6" t="s">
        <v>316</v>
      </c>
      <c r="G806" s="6" t="s">
        <v>19</v>
      </c>
      <c r="H806" s="6" t="s">
        <v>1200</v>
      </c>
      <c r="I806" s="6" t="n">
        <v>4</v>
      </c>
      <c r="J806" s="6" t="n">
        <v>35.42</v>
      </c>
      <c r="K806" s="3" t="str">
        <f aca="false">IF(I806=1, "No","Yes")</f>
        <v>Yes</v>
      </c>
      <c r="L806" s="7" t="n">
        <f aca="false">IF(I806=1,-J806,0.98)</f>
        <v>0.98</v>
      </c>
      <c r="M806" s="8" t="s">
        <v>51</v>
      </c>
    </row>
    <row r="807" customFormat="false" ht="12.8" hidden="false" customHeight="false" outlineLevel="0" collapsed="false">
      <c r="A807" s="2" t="s">
        <v>1198</v>
      </c>
      <c r="B807" s="2" t="s">
        <v>421</v>
      </c>
      <c r="C807" s="0" t="s">
        <v>457</v>
      </c>
      <c r="D807" s="0" t="s">
        <v>42</v>
      </c>
      <c r="E807" s="0" t="s">
        <v>17</v>
      </c>
      <c r="F807" s="0" t="s">
        <v>43</v>
      </c>
      <c r="G807" s="0" t="s">
        <v>19</v>
      </c>
      <c r="H807" s="0" t="s">
        <v>1201</v>
      </c>
      <c r="I807" s="0" t="n">
        <v>1</v>
      </c>
      <c r="J807" s="0" t="n">
        <v>2.29</v>
      </c>
      <c r="K807" s="0" t="str">
        <f aca="false">IF(I807=1,"Yes","No")</f>
        <v>Yes</v>
      </c>
      <c r="L807" s="0" t="n">
        <f aca="false">IF(K807="Yes",(J807-1)*0.98,-1)</f>
        <v>1.2642</v>
      </c>
      <c r="M807" s="5" t="s">
        <v>33</v>
      </c>
    </row>
    <row r="808" customFormat="false" ht="12.8" hidden="false" customHeight="false" outlineLevel="0" collapsed="false">
      <c r="A808" s="2" t="s">
        <v>1202</v>
      </c>
      <c r="B808" s="2" t="s">
        <v>101</v>
      </c>
      <c r="C808" s="0" t="s">
        <v>74</v>
      </c>
      <c r="D808" s="0" t="s">
        <v>37</v>
      </c>
      <c r="E808" s="0" t="s">
        <v>30</v>
      </c>
      <c r="F808" s="0" t="s">
        <v>43</v>
      </c>
      <c r="G808" s="0" t="s">
        <v>19</v>
      </c>
      <c r="H808" s="0" t="s">
        <v>1203</v>
      </c>
      <c r="I808" s="0" t="n">
        <v>2</v>
      </c>
      <c r="J808" s="0" t="n">
        <v>1.34</v>
      </c>
      <c r="K808" s="0" t="s">
        <v>21</v>
      </c>
      <c r="L808" s="3" t="n">
        <f aca="false">IF(K808="Yes",(J808-1)*0.98,-1)</f>
        <v>0.3332</v>
      </c>
      <c r="M808" s="4" t="s">
        <v>22</v>
      </c>
    </row>
    <row r="809" customFormat="false" ht="12.8" hidden="false" customHeight="false" outlineLevel="0" collapsed="false">
      <c r="A809" s="2" t="s">
        <v>1202</v>
      </c>
      <c r="B809" s="2" t="s">
        <v>376</v>
      </c>
      <c r="C809" s="0" t="s">
        <v>264</v>
      </c>
      <c r="D809" s="0" t="s">
        <v>29</v>
      </c>
      <c r="E809" s="0" t="s">
        <v>147</v>
      </c>
      <c r="F809" s="0" t="s">
        <v>43</v>
      </c>
      <c r="G809" s="0" t="s">
        <v>19</v>
      </c>
      <c r="H809" s="0" t="s">
        <v>1204</v>
      </c>
      <c r="I809" s="0" t="n">
        <v>3</v>
      </c>
      <c r="J809" s="0" t="n">
        <v>1.93</v>
      </c>
      <c r="K809" s="0" t="str">
        <f aca="false">IF(I809=1,"Yes","No")</f>
        <v>No</v>
      </c>
      <c r="L809" s="0" t="n">
        <f aca="false">IF(K809="Yes",(J809-1)*0.98,-1)</f>
        <v>-1</v>
      </c>
      <c r="M809" s="5" t="s">
        <v>33</v>
      </c>
    </row>
    <row r="810" customFormat="false" ht="12.8" hidden="false" customHeight="false" outlineLevel="0" collapsed="false">
      <c r="A810" s="2" t="s">
        <v>1205</v>
      </c>
      <c r="B810" s="2" t="s">
        <v>452</v>
      </c>
      <c r="C810" s="0" t="s">
        <v>1082</v>
      </c>
      <c r="D810" s="0" t="s">
        <v>37</v>
      </c>
      <c r="E810" s="0" t="s">
        <v>147</v>
      </c>
      <c r="G810" s="0" t="s">
        <v>19</v>
      </c>
      <c r="H810" s="0" t="s">
        <v>1206</v>
      </c>
      <c r="I810" s="0" t="n">
        <v>1</v>
      </c>
      <c r="J810" s="0" t="n">
        <v>1.46</v>
      </c>
      <c r="K810" s="0" t="str">
        <f aca="false">IF(I810=1,"Yes","No")</f>
        <v>Yes</v>
      </c>
      <c r="L810" s="0" t="n">
        <f aca="false">IF(K810="Yes",(J810-1)*0.98,-1)</f>
        <v>0.4508</v>
      </c>
      <c r="M810" s="5" t="s">
        <v>33</v>
      </c>
    </row>
    <row r="811" customFormat="false" ht="12.8" hidden="false" customHeight="false" outlineLevel="0" collapsed="false">
      <c r="A811" s="2" t="s">
        <v>1207</v>
      </c>
      <c r="B811" s="2" t="s">
        <v>280</v>
      </c>
      <c r="C811" s="0" t="s">
        <v>406</v>
      </c>
      <c r="D811" s="0" t="s">
        <v>16</v>
      </c>
      <c r="E811" s="0" t="s">
        <v>79</v>
      </c>
      <c r="F811" s="0" t="s">
        <v>80</v>
      </c>
      <c r="G811" s="0" t="s">
        <v>19</v>
      </c>
      <c r="H811" s="0" t="s">
        <v>1208</v>
      </c>
      <c r="I811" s="0" t="n">
        <v>1</v>
      </c>
      <c r="J811" s="0" t="n">
        <v>1.12</v>
      </c>
      <c r="K811" s="0" t="s">
        <v>21</v>
      </c>
      <c r="L811" s="3" t="n">
        <f aca="false">IF(K811="Yes",(J811-1)*0.98,-1)</f>
        <v>0.1176</v>
      </c>
      <c r="M811" s="4" t="s">
        <v>22</v>
      </c>
    </row>
    <row r="812" customFormat="false" ht="12.8" hidden="false" customHeight="false" outlineLevel="0" collapsed="false">
      <c r="A812" s="2" t="s">
        <v>1209</v>
      </c>
      <c r="B812" s="2" t="s">
        <v>1099</v>
      </c>
      <c r="C812" s="0" t="s">
        <v>370</v>
      </c>
      <c r="D812" s="0" t="s">
        <v>16</v>
      </c>
      <c r="E812" s="0" t="s">
        <v>147</v>
      </c>
      <c r="F812" s="0" t="s">
        <v>65</v>
      </c>
      <c r="G812" s="0" t="s">
        <v>21</v>
      </c>
      <c r="H812" s="0" t="s">
        <v>1210</v>
      </c>
      <c r="I812" s="0" t="n">
        <v>0</v>
      </c>
      <c r="J812" s="0" t="n">
        <v>3.78</v>
      </c>
      <c r="K812" s="0" t="str">
        <f aca="false">IF(I812=1,"Yes","No")</f>
        <v>No</v>
      </c>
      <c r="L812" s="0" t="n">
        <f aca="false">IF(K812="Yes",(J812-1)*0.98,-1)</f>
        <v>-1</v>
      </c>
      <c r="M812" s="5" t="s">
        <v>33</v>
      </c>
    </row>
    <row r="813" customFormat="false" ht="12.8" hidden="false" customHeight="false" outlineLevel="0" collapsed="false">
      <c r="A813" s="2" t="s">
        <v>1211</v>
      </c>
      <c r="B813" s="2" t="s">
        <v>146</v>
      </c>
      <c r="C813" s="0" t="s">
        <v>403</v>
      </c>
      <c r="D813" s="0" t="s">
        <v>42</v>
      </c>
      <c r="E813" s="0" t="s">
        <v>147</v>
      </c>
      <c r="F813" s="0" t="s">
        <v>453</v>
      </c>
      <c r="G813" s="0" t="s">
        <v>19</v>
      </c>
      <c r="H813" s="0" t="s">
        <v>1212</v>
      </c>
      <c r="I813" s="0" t="n">
        <v>1</v>
      </c>
      <c r="J813" s="0" t="n">
        <v>5.26</v>
      </c>
      <c r="K813" s="0" t="str">
        <f aca="false">IF(I813=1,"Yes","No")</f>
        <v>Yes</v>
      </c>
      <c r="L813" s="0" t="n">
        <f aca="false">IF(K813="Yes",(J813-1)*0.98,-1)</f>
        <v>4.1748</v>
      </c>
      <c r="M813" s="5" t="s">
        <v>33</v>
      </c>
    </row>
    <row r="814" customFormat="false" ht="12.8" hidden="false" customHeight="false" outlineLevel="0" collapsed="false">
      <c r="A814" s="2" t="s">
        <v>1211</v>
      </c>
      <c r="B814" s="2" t="s">
        <v>146</v>
      </c>
      <c r="C814" s="0" t="s">
        <v>403</v>
      </c>
      <c r="D814" s="0" t="s">
        <v>42</v>
      </c>
      <c r="E814" s="0" t="s">
        <v>147</v>
      </c>
      <c r="F814" s="0" t="s">
        <v>453</v>
      </c>
      <c r="G814" s="0" t="s">
        <v>19</v>
      </c>
      <c r="H814" s="0" t="s">
        <v>1213</v>
      </c>
      <c r="I814" s="0" t="n">
        <v>2</v>
      </c>
      <c r="J814" s="0" t="n">
        <v>1.65</v>
      </c>
      <c r="K814" s="0" t="s">
        <v>21</v>
      </c>
      <c r="L814" s="3" t="n">
        <f aca="false">IF(K814="Yes",(J814-1)*0.98,-1)</f>
        <v>0.637</v>
      </c>
      <c r="M814" s="11" t="s">
        <v>62</v>
      </c>
    </row>
    <row r="815" customFormat="false" ht="12.8" hidden="false" customHeight="false" outlineLevel="0" collapsed="false">
      <c r="A815" s="2" t="s">
        <v>1214</v>
      </c>
      <c r="B815" s="2" t="s">
        <v>536</v>
      </c>
      <c r="C815" s="0" t="s">
        <v>15</v>
      </c>
      <c r="D815" s="0" t="s">
        <v>29</v>
      </c>
      <c r="E815" s="0" t="s">
        <v>147</v>
      </c>
      <c r="F815" s="0" t="s">
        <v>18</v>
      </c>
      <c r="G815" s="0" t="s">
        <v>21</v>
      </c>
      <c r="H815" s="0" t="s">
        <v>1215</v>
      </c>
      <c r="I815" s="0" t="n">
        <v>3</v>
      </c>
      <c r="J815" s="0" t="n">
        <v>2.5</v>
      </c>
      <c r="K815" s="0" t="s">
        <v>21</v>
      </c>
      <c r="L815" s="3" t="n">
        <f aca="false">IF(K815="Yes",(J815-1)*0.98,-1)</f>
        <v>1.47</v>
      </c>
      <c r="M815" s="4" t="s">
        <v>22</v>
      </c>
    </row>
    <row r="816" customFormat="false" ht="12.8" hidden="false" customHeight="false" outlineLevel="0" collapsed="false">
      <c r="A816" s="2" t="s">
        <v>1214</v>
      </c>
      <c r="B816" s="2" t="s">
        <v>563</v>
      </c>
      <c r="C816" s="0" t="s">
        <v>1088</v>
      </c>
      <c r="D816" s="0" t="s">
        <v>37</v>
      </c>
      <c r="E816" s="0" t="s">
        <v>17</v>
      </c>
      <c r="F816" s="0" t="s">
        <v>65</v>
      </c>
      <c r="G816" s="0" t="s">
        <v>21</v>
      </c>
      <c r="H816" s="0" t="s">
        <v>1216</v>
      </c>
      <c r="I816" s="0" t="n">
        <v>1</v>
      </c>
      <c r="J816" s="0" t="n">
        <v>2.46</v>
      </c>
      <c r="K816" s="0" t="str">
        <f aca="false">IF(I816=1,"Yes","No")</f>
        <v>Yes</v>
      </c>
      <c r="L816" s="0" t="n">
        <f aca="false">IF(K816="Yes",(J816-1)*0.98,-1)</f>
        <v>1.4308</v>
      </c>
      <c r="M816" s="5" t="s">
        <v>33</v>
      </c>
    </row>
    <row r="817" customFormat="false" ht="12.8" hidden="false" customHeight="false" outlineLevel="0" collapsed="false">
      <c r="A817" s="2" t="s">
        <v>1214</v>
      </c>
      <c r="B817" s="2" t="s">
        <v>563</v>
      </c>
      <c r="C817" s="0" t="s">
        <v>1088</v>
      </c>
      <c r="D817" s="0" t="s">
        <v>37</v>
      </c>
      <c r="E817" s="0" t="s">
        <v>17</v>
      </c>
      <c r="F817" s="0" t="s">
        <v>65</v>
      </c>
      <c r="G817" s="0" t="s">
        <v>21</v>
      </c>
      <c r="H817" s="0" t="s">
        <v>1216</v>
      </c>
      <c r="I817" s="0" t="n">
        <v>1</v>
      </c>
      <c r="J817" s="0" t="n">
        <v>1.44</v>
      </c>
      <c r="K817" s="0" t="s">
        <v>21</v>
      </c>
      <c r="L817" s="3" t="n">
        <f aca="false">IF(K817="Yes",(J817-1)*0.98,-1)</f>
        <v>0.4312</v>
      </c>
      <c r="M817" s="4" t="s">
        <v>22</v>
      </c>
    </row>
    <row r="818" customFormat="false" ht="12.8" hidden="false" customHeight="false" outlineLevel="0" collapsed="false">
      <c r="A818" s="2" t="s">
        <v>1217</v>
      </c>
      <c r="B818" s="2" t="s">
        <v>35</v>
      </c>
      <c r="C818" s="0" t="s">
        <v>78</v>
      </c>
      <c r="D818" s="0" t="s">
        <v>29</v>
      </c>
      <c r="E818" s="0" t="s">
        <v>147</v>
      </c>
      <c r="F818" s="0" t="s">
        <v>453</v>
      </c>
      <c r="G818" s="0" t="s">
        <v>19</v>
      </c>
      <c r="H818" s="0" t="s">
        <v>1218</v>
      </c>
      <c r="I818" s="0" t="n">
        <v>1</v>
      </c>
      <c r="J818" s="0" t="n">
        <v>3.73</v>
      </c>
      <c r="K818" s="0" t="str">
        <f aca="false">IF(I818=1,"Yes","No")</f>
        <v>Yes</v>
      </c>
      <c r="L818" s="0" t="n">
        <f aca="false">IF(K818="Yes",(J818-1)*0.98,-1)</f>
        <v>2.6754</v>
      </c>
      <c r="M818" s="5" t="s">
        <v>33</v>
      </c>
    </row>
    <row r="819" customFormat="false" ht="12.8" hidden="false" customHeight="false" outlineLevel="0" collapsed="false">
      <c r="A819" s="2" t="s">
        <v>1217</v>
      </c>
      <c r="B819" s="2" t="s">
        <v>35</v>
      </c>
      <c r="C819" s="0" t="s">
        <v>78</v>
      </c>
      <c r="D819" s="0" t="s">
        <v>29</v>
      </c>
      <c r="E819" s="0" t="s">
        <v>147</v>
      </c>
      <c r="F819" s="0" t="s">
        <v>453</v>
      </c>
      <c r="G819" s="0" t="s">
        <v>19</v>
      </c>
      <c r="H819" s="0" t="s">
        <v>1218</v>
      </c>
      <c r="I819" s="0" t="n">
        <v>1</v>
      </c>
      <c r="J819" s="0" t="n">
        <v>1.34</v>
      </c>
      <c r="K819" s="0" t="s">
        <v>21</v>
      </c>
      <c r="L819" s="3" t="n">
        <f aca="false">IF(K819="Yes",(J819-1)*0.98,-1)</f>
        <v>0.3332</v>
      </c>
      <c r="M819" s="4" t="s">
        <v>22</v>
      </c>
    </row>
    <row r="820" customFormat="false" ht="12.8" hidden="false" customHeight="false" outlineLevel="0" collapsed="false">
      <c r="A820" s="2" t="s">
        <v>1217</v>
      </c>
      <c r="B820" s="2" t="s">
        <v>23</v>
      </c>
      <c r="C820" s="0" t="s">
        <v>78</v>
      </c>
      <c r="D820" s="0" t="s">
        <v>29</v>
      </c>
      <c r="E820" s="0" t="s">
        <v>147</v>
      </c>
      <c r="F820" s="0" t="s">
        <v>453</v>
      </c>
      <c r="G820" s="0" t="s">
        <v>19</v>
      </c>
      <c r="H820" s="0" t="s">
        <v>1219</v>
      </c>
      <c r="I820" s="0" t="n">
        <v>1</v>
      </c>
      <c r="J820" s="0" t="n">
        <v>4.04</v>
      </c>
      <c r="K820" s="0" t="str">
        <f aca="false">IF(I820=1,"Yes","No")</f>
        <v>Yes</v>
      </c>
      <c r="L820" s="0" t="n">
        <f aca="false">IF(K820="Yes",(J820-1)*0.98,-1)</f>
        <v>2.9792</v>
      </c>
      <c r="M820" s="5" t="s">
        <v>33</v>
      </c>
    </row>
    <row r="821" customFormat="false" ht="12.8" hidden="false" customHeight="false" outlineLevel="0" collapsed="false">
      <c r="A821" s="2" t="s">
        <v>1217</v>
      </c>
      <c r="B821" s="2" t="s">
        <v>23</v>
      </c>
      <c r="C821" s="0" t="s">
        <v>78</v>
      </c>
      <c r="D821" s="0" t="s">
        <v>29</v>
      </c>
      <c r="E821" s="0" t="s">
        <v>147</v>
      </c>
      <c r="F821" s="0" t="s">
        <v>453</v>
      </c>
      <c r="G821" s="0" t="s">
        <v>19</v>
      </c>
      <c r="H821" s="0" t="s">
        <v>1219</v>
      </c>
      <c r="I821" s="0" t="n">
        <v>1</v>
      </c>
      <c r="J821" s="0" t="n">
        <v>1.68</v>
      </c>
      <c r="K821" s="0" t="s">
        <v>21</v>
      </c>
      <c r="L821" s="3" t="n">
        <f aca="false">IF(K821="Yes",(J821-1)*0.98,-1)</f>
        <v>0.6664</v>
      </c>
      <c r="M821" s="4" t="s">
        <v>22</v>
      </c>
    </row>
    <row r="822" customFormat="false" ht="12.8" hidden="false" customHeight="false" outlineLevel="0" collapsed="false">
      <c r="A822" s="2" t="s">
        <v>1220</v>
      </c>
      <c r="B822" s="2" t="s">
        <v>162</v>
      </c>
      <c r="C822" s="0" t="s">
        <v>579</v>
      </c>
      <c r="D822" s="0" t="s">
        <v>16</v>
      </c>
      <c r="E822" s="0" t="s">
        <v>17</v>
      </c>
      <c r="F822" s="0" t="s">
        <v>18</v>
      </c>
      <c r="G822" s="0" t="s">
        <v>19</v>
      </c>
      <c r="H822" s="0" t="s">
        <v>1221</v>
      </c>
      <c r="I822" s="0" t="n">
        <v>1</v>
      </c>
      <c r="J822" s="0" t="n">
        <v>1.22</v>
      </c>
      <c r="K822" s="0" t="s">
        <v>21</v>
      </c>
      <c r="L822" s="3" t="n">
        <f aca="false">IF(K822="Yes",(J822-1)*0.98,-1)</f>
        <v>0.2156</v>
      </c>
      <c r="M822" s="4" t="s">
        <v>22</v>
      </c>
    </row>
    <row r="823" customFormat="false" ht="12.8" hidden="false" customHeight="false" outlineLevel="0" collapsed="false">
      <c r="A823" s="2" t="s">
        <v>1220</v>
      </c>
      <c r="B823" s="2" t="s">
        <v>159</v>
      </c>
      <c r="C823" s="0" t="s">
        <v>1031</v>
      </c>
      <c r="D823" s="0" t="s">
        <v>37</v>
      </c>
      <c r="E823" s="0" t="s">
        <v>87</v>
      </c>
      <c r="G823" s="0" t="s">
        <v>19</v>
      </c>
      <c r="H823" s="0" t="s">
        <v>1222</v>
      </c>
      <c r="I823" s="0" t="n">
        <v>1</v>
      </c>
      <c r="J823" s="0" t="n">
        <v>1.95</v>
      </c>
      <c r="K823" s="0" t="s">
        <v>21</v>
      </c>
      <c r="L823" s="3" t="n">
        <f aca="false">IF(K823="Yes",(J823-1)*0.98,-1)</f>
        <v>0.931</v>
      </c>
      <c r="M823" s="11" t="s">
        <v>62</v>
      </c>
    </row>
    <row r="824" customFormat="false" ht="12.8" hidden="false" customHeight="false" outlineLevel="0" collapsed="false">
      <c r="A824" s="9" t="s">
        <v>1220</v>
      </c>
      <c r="B824" s="9" t="s">
        <v>159</v>
      </c>
      <c r="C824" s="6" t="s">
        <v>1031</v>
      </c>
      <c r="D824" s="6" t="s">
        <v>37</v>
      </c>
      <c r="E824" s="6" t="s">
        <v>87</v>
      </c>
      <c r="F824" s="6"/>
      <c r="G824" s="6" t="s">
        <v>19</v>
      </c>
      <c r="H824" s="6" t="s">
        <v>1222</v>
      </c>
      <c r="I824" s="0" t="n">
        <v>1</v>
      </c>
      <c r="J824" s="6" t="n">
        <v>6</v>
      </c>
      <c r="K824" s="3" t="str">
        <f aca="false">IF(I824=1,"Yes","No")</f>
        <v>Yes</v>
      </c>
      <c r="L824" s="7" t="n">
        <f aca="false">IF(K824="Yes",(J824-1)*0.98,-1)</f>
        <v>4.9</v>
      </c>
      <c r="M824" s="10" t="s">
        <v>53</v>
      </c>
    </row>
    <row r="825" customFormat="false" ht="12.8" hidden="false" customHeight="false" outlineLevel="0" collapsed="false">
      <c r="A825" s="2" t="s">
        <v>1223</v>
      </c>
      <c r="B825" s="2" t="s">
        <v>109</v>
      </c>
      <c r="C825" s="0" t="s">
        <v>311</v>
      </c>
      <c r="D825" s="0" t="s">
        <v>48</v>
      </c>
      <c r="E825" s="0" t="s">
        <v>17</v>
      </c>
      <c r="F825" s="0" t="s">
        <v>103</v>
      </c>
      <c r="G825" s="0" t="s">
        <v>19</v>
      </c>
      <c r="H825" s="0" t="s">
        <v>1224</v>
      </c>
      <c r="I825" s="0" t="n">
        <v>3</v>
      </c>
      <c r="J825" s="0" t="n">
        <v>1.27</v>
      </c>
      <c r="K825" s="0" t="s">
        <v>21</v>
      </c>
      <c r="L825" s="3" t="n">
        <f aca="false">IF(K825="Yes",(J825-1)*0.98,-1)</f>
        <v>0.2646</v>
      </c>
      <c r="M825" s="4" t="s">
        <v>22</v>
      </c>
    </row>
    <row r="826" customFormat="false" ht="12.8" hidden="false" customHeight="false" outlineLevel="0" collapsed="false">
      <c r="A826" s="2" t="s">
        <v>1225</v>
      </c>
      <c r="B826" s="2" t="s">
        <v>157</v>
      </c>
      <c r="C826" s="0" t="s">
        <v>248</v>
      </c>
      <c r="D826" s="0" t="s">
        <v>29</v>
      </c>
      <c r="E826" s="0" t="s">
        <v>147</v>
      </c>
      <c r="F826" s="0" t="s">
        <v>65</v>
      </c>
      <c r="G826" s="0" t="s">
        <v>21</v>
      </c>
      <c r="H826" s="0" t="s">
        <v>1226</v>
      </c>
      <c r="I826" s="0" t="n">
        <v>0</v>
      </c>
      <c r="J826" s="0" t="n">
        <v>2.38</v>
      </c>
      <c r="K826" s="0" t="s">
        <v>19</v>
      </c>
      <c r="L826" s="3" t="n">
        <f aca="false">IF(K826="Yes",(J826-1)*0.98,-1)</f>
        <v>-1</v>
      </c>
      <c r="M826" s="11" t="s">
        <v>62</v>
      </c>
    </row>
    <row r="827" customFormat="false" ht="12.8" hidden="false" customHeight="false" outlineLevel="0" collapsed="false">
      <c r="A827" s="2" t="s">
        <v>1227</v>
      </c>
      <c r="B827" s="2" t="s">
        <v>146</v>
      </c>
      <c r="C827" s="0" t="s">
        <v>41</v>
      </c>
      <c r="D827" s="0" t="s">
        <v>42</v>
      </c>
      <c r="E827" s="0" t="s">
        <v>147</v>
      </c>
      <c r="F827" s="0" t="s">
        <v>453</v>
      </c>
      <c r="G827" s="0" t="s">
        <v>19</v>
      </c>
      <c r="H827" s="0" t="s">
        <v>1130</v>
      </c>
      <c r="I827" s="0" t="n">
        <v>0</v>
      </c>
      <c r="J827" s="0" t="n">
        <v>3.8</v>
      </c>
      <c r="K827" s="0" t="str">
        <f aca="false">IF(I827=1,"Yes","No")</f>
        <v>No</v>
      </c>
      <c r="L827" s="0" t="n">
        <f aca="false">IF(K827="Yes",(J827-1)*0.98,-1)</f>
        <v>-1</v>
      </c>
      <c r="M827" s="5" t="s">
        <v>33</v>
      </c>
    </row>
    <row r="828" customFormat="false" ht="12.8" hidden="false" customHeight="false" outlineLevel="0" collapsed="false">
      <c r="A828" s="2" t="s">
        <v>1228</v>
      </c>
      <c r="B828" s="2" t="s">
        <v>239</v>
      </c>
      <c r="C828" s="0" t="s">
        <v>194</v>
      </c>
      <c r="D828" s="0" t="s">
        <v>16</v>
      </c>
      <c r="E828" s="0" t="s">
        <v>147</v>
      </c>
      <c r="F828" s="0" t="s">
        <v>18</v>
      </c>
      <c r="G828" s="0" t="s">
        <v>19</v>
      </c>
      <c r="H828" s="0" t="s">
        <v>1229</v>
      </c>
      <c r="I828" s="0" t="n">
        <v>0</v>
      </c>
      <c r="J828" s="0" t="n">
        <v>2.93</v>
      </c>
      <c r="K828" s="0" t="s">
        <v>19</v>
      </c>
      <c r="L828" s="3" t="n">
        <f aca="false">IF(K828="Yes",(J828-1)*0.98,-1)</f>
        <v>-1</v>
      </c>
      <c r="M828" s="11" t="s">
        <v>62</v>
      </c>
    </row>
    <row r="829" customFormat="false" ht="12.8" hidden="false" customHeight="false" outlineLevel="0" collapsed="false">
      <c r="A829" s="9" t="s">
        <v>1228</v>
      </c>
      <c r="B829" s="9" t="s">
        <v>239</v>
      </c>
      <c r="C829" s="6" t="s">
        <v>194</v>
      </c>
      <c r="D829" s="6" t="s">
        <v>16</v>
      </c>
      <c r="E829" s="6" t="s">
        <v>147</v>
      </c>
      <c r="F829" s="6" t="s">
        <v>18</v>
      </c>
      <c r="G829" s="6" t="s">
        <v>19</v>
      </c>
      <c r="H829" s="6" t="s">
        <v>1229</v>
      </c>
      <c r="I829" s="0" t="n">
        <v>0</v>
      </c>
      <c r="J829" s="6" t="n">
        <v>8.59</v>
      </c>
      <c r="K829" s="3" t="str">
        <f aca="false">IF(I829=1,"Yes","No")</f>
        <v>No</v>
      </c>
      <c r="L829" s="7" t="n">
        <f aca="false">IF(K829="Yes",(J829-1)*0.98,-1)</f>
        <v>-1</v>
      </c>
      <c r="M829" s="10" t="s">
        <v>53</v>
      </c>
    </row>
    <row r="830" customFormat="false" ht="12.8" hidden="false" customHeight="false" outlineLevel="0" collapsed="false">
      <c r="A830" s="2" t="s">
        <v>1228</v>
      </c>
      <c r="B830" s="2" t="s">
        <v>438</v>
      </c>
      <c r="C830" s="0" t="s">
        <v>68</v>
      </c>
      <c r="D830" s="0" t="s">
        <v>42</v>
      </c>
      <c r="E830" s="0" t="s">
        <v>147</v>
      </c>
      <c r="F830" s="0" t="s">
        <v>65</v>
      </c>
      <c r="G830" s="0" t="s">
        <v>21</v>
      </c>
      <c r="H830" s="0" t="s">
        <v>1230</v>
      </c>
      <c r="I830" s="0" t="n">
        <v>1</v>
      </c>
      <c r="J830" s="0" t="n">
        <v>10.75</v>
      </c>
      <c r="K830" s="0" t="str">
        <f aca="false">IF(I830=1,"Yes","No")</f>
        <v>Yes</v>
      </c>
      <c r="L830" s="0" t="n">
        <f aca="false">IF(K830="Yes",(J830-1)*0.98,-1)</f>
        <v>9.555</v>
      </c>
      <c r="M830" s="5" t="s">
        <v>33</v>
      </c>
    </row>
    <row r="831" customFormat="false" ht="12.8" hidden="false" customHeight="false" outlineLevel="0" collapsed="false">
      <c r="A831" s="2" t="s">
        <v>1228</v>
      </c>
      <c r="B831" s="2" t="s">
        <v>438</v>
      </c>
      <c r="C831" s="0" t="s">
        <v>68</v>
      </c>
      <c r="D831" s="0" t="s">
        <v>42</v>
      </c>
      <c r="E831" s="0" t="s">
        <v>147</v>
      </c>
      <c r="F831" s="0" t="s">
        <v>65</v>
      </c>
      <c r="G831" s="0" t="s">
        <v>21</v>
      </c>
      <c r="H831" s="0" t="s">
        <v>1230</v>
      </c>
      <c r="I831" s="0" t="n">
        <v>1</v>
      </c>
      <c r="J831" s="0" t="n">
        <v>3.2</v>
      </c>
      <c r="K831" s="0" t="s">
        <v>21</v>
      </c>
      <c r="L831" s="3" t="n">
        <f aca="false">IF(K831="Yes",(J831-1)*0.98,-1)</f>
        <v>2.156</v>
      </c>
      <c r="M831" s="4" t="s">
        <v>22</v>
      </c>
    </row>
    <row r="832" customFormat="false" ht="12.8" hidden="false" customHeight="false" outlineLevel="0" collapsed="false">
      <c r="A832" s="2" t="s">
        <v>1231</v>
      </c>
      <c r="B832" s="2" t="s">
        <v>35</v>
      </c>
      <c r="C832" s="0" t="s">
        <v>639</v>
      </c>
      <c r="D832" s="0" t="s">
        <v>16</v>
      </c>
      <c r="E832" s="0" t="s">
        <v>147</v>
      </c>
      <c r="F832" s="0" t="s">
        <v>18</v>
      </c>
      <c r="G832" s="0" t="s">
        <v>19</v>
      </c>
      <c r="H832" s="0" t="s">
        <v>1232</v>
      </c>
      <c r="I832" s="0" t="n">
        <v>1</v>
      </c>
      <c r="J832" s="0" t="n">
        <v>1.83</v>
      </c>
      <c r="K832" s="0" t="s">
        <v>21</v>
      </c>
      <c r="L832" s="3" t="n">
        <f aca="false">IF(K832="Yes",(J832-1)*0.98,-1)</f>
        <v>0.8134</v>
      </c>
      <c r="M832" s="11" t="s">
        <v>62</v>
      </c>
    </row>
    <row r="833" customFormat="false" ht="12.8" hidden="false" customHeight="false" outlineLevel="0" collapsed="false">
      <c r="A833" s="9" t="s">
        <v>1231</v>
      </c>
      <c r="B833" s="9" t="s">
        <v>35</v>
      </c>
      <c r="C833" s="6" t="s">
        <v>639</v>
      </c>
      <c r="D833" s="6" t="s">
        <v>16</v>
      </c>
      <c r="E833" s="6" t="s">
        <v>147</v>
      </c>
      <c r="F833" s="6" t="s">
        <v>18</v>
      </c>
      <c r="G833" s="6" t="s">
        <v>19</v>
      </c>
      <c r="H833" s="6" t="s">
        <v>1232</v>
      </c>
      <c r="I833" s="0" t="n">
        <v>1</v>
      </c>
      <c r="J833" s="6" t="n">
        <v>5.58</v>
      </c>
      <c r="K833" s="3" t="str">
        <f aca="false">IF(I833=1,"Yes","No")</f>
        <v>Yes</v>
      </c>
      <c r="L833" s="7" t="n">
        <f aca="false">IF(K833="Yes",(J833-1)*0.98,-1)</f>
        <v>4.4884</v>
      </c>
      <c r="M833" s="10" t="s">
        <v>53</v>
      </c>
    </row>
    <row r="834" customFormat="false" ht="12.8" hidden="false" customHeight="false" outlineLevel="0" collapsed="false">
      <c r="A834" s="2" t="s">
        <v>1231</v>
      </c>
      <c r="B834" s="2" t="s">
        <v>605</v>
      </c>
      <c r="C834" s="0" t="s">
        <v>78</v>
      </c>
      <c r="D834" s="0" t="s">
        <v>42</v>
      </c>
      <c r="E834" s="0" t="s">
        <v>147</v>
      </c>
      <c r="F834" s="0" t="s">
        <v>65</v>
      </c>
      <c r="G834" s="0" t="s">
        <v>21</v>
      </c>
      <c r="H834" s="0" t="s">
        <v>1233</v>
      </c>
      <c r="I834" s="0" t="n">
        <v>1</v>
      </c>
      <c r="J834" s="0" t="n">
        <v>1.84</v>
      </c>
      <c r="K834" s="0" t="str">
        <f aca="false">IF(I834=1,"Yes","No")</f>
        <v>Yes</v>
      </c>
      <c r="L834" s="0" t="n">
        <f aca="false">IF(K834="Yes",(J834-1)*0.98,-1)</f>
        <v>0.8232</v>
      </c>
      <c r="M834" s="5" t="s">
        <v>33</v>
      </c>
    </row>
    <row r="835" customFormat="false" ht="12.8" hidden="false" customHeight="false" outlineLevel="0" collapsed="false">
      <c r="A835" s="2" t="s">
        <v>1231</v>
      </c>
      <c r="B835" s="2" t="s">
        <v>605</v>
      </c>
      <c r="C835" s="0" t="s">
        <v>78</v>
      </c>
      <c r="D835" s="0" t="s">
        <v>42</v>
      </c>
      <c r="E835" s="0" t="s">
        <v>147</v>
      </c>
      <c r="F835" s="0" t="s">
        <v>65</v>
      </c>
      <c r="G835" s="0" t="s">
        <v>21</v>
      </c>
      <c r="H835" s="0" t="s">
        <v>1233</v>
      </c>
      <c r="I835" s="0" t="n">
        <v>1</v>
      </c>
      <c r="J835" s="0" t="n">
        <v>1.23</v>
      </c>
      <c r="K835" s="0" t="s">
        <v>21</v>
      </c>
      <c r="L835" s="3" t="n">
        <f aca="false">IF(K835="Yes",(J835-1)*0.98,-1)</f>
        <v>0.2254</v>
      </c>
      <c r="M835" s="4" t="s">
        <v>22</v>
      </c>
    </row>
    <row r="836" customFormat="false" ht="12.8" hidden="false" customHeight="false" outlineLevel="0" collapsed="false">
      <c r="A836" s="2" t="s">
        <v>1234</v>
      </c>
      <c r="B836" s="2" t="s">
        <v>146</v>
      </c>
      <c r="C836" s="0" t="s">
        <v>457</v>
      </c>
      <c r="D836" s="0" t="s">
        <v>16</v>
      </c>
      <c r="E836" s="0" t="s">
        <v>17</v>
      </c>
      <c r="F836" s="0" t="s">
        <v>103</v>
      </c>
      <c r="G836" s="0" t="s">
        <v>19</v>
      </c>
      <c r="H836" s="0" t="s">
        <v>1235</v>
      </c>
      <c r="I836" s="0" t="n">
        <v>4</v>
      </c>
      <c r="J836" s="0" t="n">
        <v>1.52</v>
      </c>
      <c r="K836" s="0" t="s">
        <v>19</v>
      </c>
      <c r="L836" s="3" t="n">
        <f aca="false">IF(K836="Yes",(J836-1)*0.98,-1)</f>
        <v>-1</v>
      </c>
      <c r="M836" s="11" t="s">
        <v>62</v>
      </c>
    </row>
    <row r="837" customFormat="false" ht="12.8" hidden="false" customHeight="false" outlineLevel="0" collapsed="false">
      <c r="A837" s="9" t="s">
        <v>1234</v>
      </c>
      <c r="B837" s="9" t="s">
        <v>146</v>
      </c>
      <c r="C837" s="6" t="s">
        <v>457</v>
      </c>
      <c r="D837" s="6" t="s">
        <v>16</v>
      </c>
      <c r="E837" s="6" t="s">
        <v>17</v>
      </c>
      <c r="F837" s="6" t="s">
        <v>103</v>
      </c>
      <c r="G837" s="6" t="s">
        <v>19</v>
      </c>
      <c r="H837" s="6" t="s">
        <v>1235</v>
      </c>
      <c r="I837" s="0" t="n">
        <v>4</v>
      </c>
      <c r="J837" s="6" t="n">
        <v>3.96</v>
      </c>
      <c r="K837" s="3" t="str">
        <f aca="false">IF(I837=1,"Yes","No")</f>
        <v>No</v>
      </c>
      <c r="L837" s="7" t="n">
        <f aca="false">IF(K837="Yes",(J837-1)*0.98,-1)</f>
        <v>-1</v>
      </c>
      <c r="M837" s="10" t="s">
        <v>53</v>
      </c>
    </row>
    <row r="838" customFormat="false" ht="12.8" hidden="false" customHeight="false" outlineLevel="0" collapsed="false">
      <c r="A838" s="9" t="s">
        <v>1234</v>
      </c>
      <c r="B838" s="9" t="s">
        <v>252</v>
      </c>
      <c r="C838" s="6" t="s">
        <v>430</v>
      </c>
      <c r="D838" s="6" t="s">
        <v>42</v>
      </c>
      <c r="E838" s="6" t="s">
        <v>147</v>
      </c>
      <c r="F838" s="6" t="s">
        <v>43</v>
      </c>
      <c r="G838" s="6" t="s">
        <v>19</v>
      </c>
      <c r="H838" s="6" t="s">
        <v>1236</v>
      </c>
      <c r="I838" s="0" t="n">
        <v>0</v>
      </c>
      <c r="J838" s="6" t="n">
        <v>15.21</v>
      </c>
      <c r="K838" s="3" t="str">
        <f aca="false">IF(I838=1,"Yes","No")</f>
        <v>No</v>
      </c>
      <c r="L838" s="7" t="n">
        <f aca="false">IF(K838="Yes",(J838-1)*0.98,-1)</f>
        <v>-1</v>
      </c>
      <c r="M838" s="10" t="s">
        <v>53</v>
      </c>
    </row>
    <row r="839" customFormat="false" ht="12.8" hidden="false" customHeight="false" outlineLevel="0" collapsed="false">
      <c r="A839" s="2" t="s">
        <v>1237</v>
      </c>
      <c r="B839" s="2" t="s">
        <v>193</v>
      </c>
      <c r="C839" s="0" t="s">
        <v>311</v>
      </c>
      <c r="D839" s="0" t="s">
        <v>29</v>
      </c>
      <c r="E839" s="0" t="s">
        <v>79</v>
      </c>
      <c r="F839" s="0" t="s">
        <v>43</v>
      </c>
      <c r="G839" s="0" t="s">
        <v>19</v>
      </c>
      <c r="H839" s="0" t="s">
        <v>1238</v>
      </c>
      <c r="I839" s="0" t="n">
        <v>2</v>
      </c>
      <c r="J839" s="0" t="n">
        <v>1.41</v>
      </c>
      <c r="K839" s="0" t="s">
        <v>21</v>
      </c>
      <c r="L839" s="3" t="n">
        <f aca="false">IF(K839="Yes",(J839-1)*0.98,-1)</f>
        <v>0.4018</v>
      </c>
      <c r="M839" s="4" t="s">
        <v>22</v>
      </c>
    </row>
    <row r="840" customFormat="false" ht="12.8" hidden="false" customHeight="false" outlineLevel="0" collapsed="false">
      <c r="A840" s="2" t="s">
        <v>1239</v>
      </c>
      <c r="B840" s="2" t="s">
        <v>135</v>
      </c>
      <c r="C840" s="0" t="s">
        <v>403</v>
      </c>
      <c r="D840" s="0" t="s">
        <v>42</v>
      </c>
      <c r="E840" s="0" t="s">
        <v>147</v>
      </c>
      <c r="F840" s="0" t="s">
        <v>453</v>
      </c>
      <c r="G840" s="0" t="s">
        <v>19</v>
      </c>
      <c r="H840" s="0" t="s">
        <v>1240</v>
      </c>
      <c r="I840" s="0" t="n">
        <v>1</v>
      </c>
      <c r="J840" s="0" t="n">
        <v>2.36</v>
      </c>
      <c r="K840" s="0" t="str">
        <f aca="false">IF(I840=1,"Yes","No")</f>
        <v>Yes</v>
      </c>
      <c r="L840" s="0" t="n">
        <f aca="false">IF(K840="Yes",(J840-1)*0.98,-1)</f>
        <v>1.3328</v>
      </c>
      <c r="M840" s="5" t="s">
        <v>33</v>
      </c>
    </row>
    <row r="841" customFormat="false" ht="12.8" hidden="false" customHeight="false" outlineLevel="0" collapsed="false">
      <c r="A841" s="2" t="s">
        <v>1239</v>
      </c>
      <c r="B841" s="2" t="s">
        <v>337</v>
      </c>
      <c r="C841" s="6" t="s">
        <v>406</v>
      </c>
      <c r="D841" s="6" t="s">
        <v>16</v>
      </c>
      <c r="E841" s="6" t="s">
        <v>87</v>
      </c>
      <c r="F841" s="6" t="s">
        <v>18</v>
      </c>
      <c r="G841" s="6" t="s">
        <v>19</v>
      </c>
      <c r="H841" s="6" t="s">
        <v>1241</v>
      </c>
      <c r="I841" s="6" t="n">
        <v>2</v>
      </c>
      <c r="J841" s="6" t="n">
        <v>4.1</v>
      </c>
      <c r="K841" s="3" t="str">
        <f aca="false">IF(I841=1, "No","Yes")</f>
        <v>Yes</v>
      </c>
      <c r="L841" s="7" t="n">
        <f aca="false">IF(I841=1,-J841,0.98)</f>
        <v>0.98</v>
      </c>
      <c r="M841" s="8" t="s">
        <v>51</v>
      </c>
    </row>
    <row r="842" customFormat="false" ht="12.8" hidden="false" customHeight="false" outlineLevel="0" collapsed="false">
      <c r="A842" s="9" t="s">
        <v>1239</v>
      </c>
      <c r="B842" s="9" t="s">
        <v>337</v>
      </c>
      <c r="C842" s="6" t="s">
        <v>406</v>
      </c>
      <c r="D842" s="6" t="s">
        <v>16</v>
      </c>
      <c r="E842" s="6" t="s">
        <v>87</v>
      </c>
      <c r="F842" s="6" t="s">
        <v>18</v>
      </c>
      <c r="G842" s="6" t="s">
        <v>19</v>
      </c>
      <c r="H842" s="6" t="s">
        <v>1242</v>
      </c>
      <c r="I842" s="0" t="n">
        <v>3</v>
      </c>
      <c r="J842" s="6" t="n">
        <v>2.88</v>
      </c>
      <c r="K842" s="3" t="str">
        <f aca="false">IF(I842=1,"Yes","No")</f>
        <v>No</v>
      </c>
      <c r="L842" s="7" t="n">
        <f aca="false">IF(K842="Yes",(J842-1)*0.98,-1)</f>
        <v>-1</v>
      </c>
      <c r="M842" s="10" t="s">
        <v>53</v>
      </c>
    </row>
    <row r="843" customFormat="false" ht="12.8" hidden="false" customHeight="false" outlineLevel="0" collapsed="false">
      <c r="A843" s="2" t="s">
        <v>1243</v>
      </c>
      <c r="B843" s="2" t="s">
        <v>71</v>
      </c>
      <c r="C843" s="0" t="s">
        <v>638</v>
      </c>
      <c r="D843" s="0" t="s">
        <v>195</v>
      </c>
      <c r="E843" s="0" t="s">
        <v>147</v>
      </c>
      <c r="G843" s="0" t="s">
        <v>19</v>
      </c>
      <c r="H843" s="0" t="s">
        <v>1244</v>
      </c>
      <c r="I843" s="0" t="n">
        <v>1</v>
      </c>
      <c r="J843" s="0" t="n">
        <v>4.8</v>
      </c>
      <c r="K843" s="0" t="str">
        <f aca="false">IF(I843=1,"Yes","No")</f>
        <v>Yes</v>
      </c>
      <c r="L843" s="0" t="n">
        <f aca="false">IF(K843="Yes",(J843-1)*0.98,-1)</f>
        <v>3.724</v>
      </c>
      <c r="M843" s="5" t="s">
        <v>33</v>
      </c>
    </row>
    <row r="844" customFormat="false" ht="12.8" hidden="false" customHeight="false" outlineLevel="0" collapsed="false">
      <c r="A844" s="2" t="s">
        <v>1245</v>
      </c>
      <c r="B844" s="2" t="s">
        <v>364</v>
      </c>
      <c r="C844" s="0" t="s">
        <v>1246</v>
      </c>
      <c r="D844" s="0" t="s">
        <v>48</v>
      </c>
      <c r="E844" s="0" t="s">
        <v>147</v>
      </c>
      <c r="F844" s="0" t="s">
        <v>428</v>
      </c>
      <c r="G844" s="0" t="s">
        <v>21</v>
      </c>
      <c r="H844" s="0" t="s">
        <v>1247</v>
      </c>
      <c r="I844" s="0" t="n">
        <v>1</v>
      </c>
      <c r="J844" s="0" t="n">
        <v>2.86</v>
      </c>
      <c r="K844" s="0" t="str">
        <f aca="false">IF(I844=1,"Yes","No")</f>
        <v>Yes</v>
      </c>
      <c r="L844" s="0" t="n">
        <f aca="false">IF(K844="Yes",(J844-1)*0.98,-1)</f>
        <v>1.8228</v>
      </c>
      <c r="M844" s="5" t="s">
        <v>33</v>
      </c>
    </row>
    <row r="845" customFormat="false" ht="12.8" hidden="false" customHeight="false" outlineLevel="0" collapsed="false">
      <c r="A845" s="2" t="s">
        <v>1245</v>
      </c>
      <c r="B845" s="2" t="s">
        <v>364</v>
      </c>
      <c r="C845" s="0" t="s">
        <v>1246</v>
      </c>
      <c r="D845" s="0" t="s">
        <v>48</v>
      </c>
      <c r="E845" s="0" t="s">
        <v>147</v>
      </c>
      <c r="F845" s="0" t="s">
        <v>428</v>
      </c>
      <c r="G845" s="0" t="s">
        <v>21</v>
      </c>
      <c r="H845" s="0" t="s">
        <v>1247</v>
      </c>
      <c r="I845" s="0" t="n">
        <v>1</v>
      </c>
      <c r="J845" s="0" t="n">
        <v>1.57</v>
      </c>
      <c r="K845" s="0" t="s">
        <v>21</v>
      </c>
      <c r="L845" s="3" t="n">
        <f aca="false">IF(K845="Yes",(J845-1)*0.98,-1)</f>
        <v>0.5586</v>
      </c>
      <c r="M845" s="4" t="s">
        <v>22</v>
      </c>
    </row>
    <row r="846" customFormat="false" ht="12.8" hidden="false" customHeight="false" outlineLevel="0" collapsed="false">
      <c r="A846" s="2" t="s">
        <v>1245</v>
      </c>
      <c r="B846" s="2" t="s">
        <v>364</v>
      </c>
      <c r="C846" s="0" t="s">
        <v>1246</v>
      </c>
      <c r="D846" s="0" t="s">
        <v>48</v>
      </c>
      <c r="E846" s="0" t="s">
        <v>147</v>
      </c>
      <c r="F846" s="0" t="s">
        <v>428</v>
      </c>
      <c r="G846" s="0" t="s">
        <v>21</v>
      </c>
      <c r="H846" s="0" t="s">
        <v>1248</v>
      </c>
      <c r="I846" s="0" t="n">
        <v>2</v>
      </c>
      <c r="J846" s="0" t="n">
        <v>4.6</v>
      </c>
      <c r="K846" s="0" t="s">
        <v>21</v>
      </c>
      <c r="L846" s="3" t="n">
        <f aca="false">IF(K846="Yes",(J846-1)*0.98,-1)</f>
        <v>3.528</v>
      </c>
      <c r="M846" s="11" t="s">
        <v>62</v>
      </c>
    </row>
    <row r="847" customFormat="false" ht="12.8" hidden="false" customHeight="false" outlineLevel="0" collapsed="false">
      <c r="A847" s="2" t="s">
        <v>1245</v>
      </c>
      <c r="B847" s="2" t="s">
        <v>167</v>
      </c>
      <c r="C847" s="0" t="s">
        <v>638</v>
      </c>
      <c r="D847" s="0" t="s">
        <v>102</v>
      </c>
      <c r="E847" s="0" t="s">
        <v>147</v>
      </c>
      <c r="F847" s="0" t="s">
        <v>43</v>
      </c>
      <c r="G847" s="0" t="s">
        <v>19</v>
      </c>
      <c r="H847" s="0" t="s">
        <v>1249</v>
      </c>
      <c r="I847" s="0" t="n">
        <v>4</v>
      </c>
      <c r="J847" s="0" t="n">
        <v>2.08</v>
      </c>
      <c r="K847" s="0" t="s">
        <v>19</v>
      </c>
      <c r="L847" s="3" t="n">
        <f aca="false">IF(K847="Yes",(J847-1)*0.98,-1)</f>
        <v>-1</v>
      </c>
      <c r="M847" s="11" t="s">
        <v>62</v>
      </c>
    </row>
    <row r="848" customFormat="false" ht="12.8" hidden="false" customHeight="false" outlineLevel="0" collapsed="false">
      <c r="A848" s="9" t="s">
        <v>1245</v>
      </c>
      <c r="B848" s="9" t="s">
        <v>167</v>
      </c>
      <c r="C848" s="6" t="s">
        <v>638</v>
      </c>
      <c r="D848" s="6" t="s">
        <v>102</v>
      </c>
      <c r="E848" s="6" t="s">
        <v>147</v>
      </c>
      <c r="F848" s="6" t="s">
        <v>43</v>
      </c>
      <c r="G848" s="6" t="s">
        <v>19</v>
      </c>
      <c r="H848" s="6" t="s">
        <v>1249</v>
      </c>
      <c r="I848" s="0" t="n">
        <v>4</v>
      </c>
      <c r="J848" s="6" t="n">
        <v>6.08</v>
      </c>
      <c r="K848" s="3" t="str">
        <f aca="false">IF(I848=1,"Yes","No")</f>
        <v>No</v>
      </c>
      <c r="L848" s="7" t="n">
        <f aca="false">IF(K848="Yes",(J848-1)*0.98,-1)</f>
        <v>-1</v>
      </c>
      <c r="M848" s="10" t="s">
        <v>53</v>
      </c>
    </row>
    <row r="849" customFormat="false" ht="12.8" hidden="false" customHeight="false" outlineLevel="0" collapsed="false">
      <c r="A849" s="2" t="s">
        <v>1245</v>
      </c>
      <c r="B849" s="2" t="s">
        <v>1250</v>
      </c>
      <c r="C849" s="0" t="s">
        <v>264</v>
      </c>
      <c r="D849" s="0" t="s">
        <v>29</v>
      </c>
      <c r="E849" s="0" t="s">
        <v>147</v>
      </c>
      <c r="F849" s="0" t="s">
        <v>453</v>
      </c>
      <c r="G849" s="0" t="s">
        <v>19</v>
      </c>
      <c r="H849" s="0" t="s">
        <v>1251</v>
      </c>
      <c r="I849" s="0" t="n">
        <v>1</v>
      </c>
      <c r="J849" s="0" t="n">
        <v>2.21</v>
      </c>
      <c r="K849" s="0" t="str">
        <f aca="false">IF(I849=1,"Yes","No")</f>
        <v>Yes</v>
      </c>
      <c r="L849" s="0" t="n">
        <f aca="false">IF(K849="Yes",(J849-1)*0.98,-1)</f>
        <v>1.1858</v>
      </c>
      <c r="M849" s="5" t="s">
        <v>33</v>
      </c>
    </row>
    <row r="850" customFormat="false" ht="12.8" hidden="false" customHeight="false" outlineLevel="0" collapsed="false">
      <c r="A850" s="2" t="s">
        <v>1245</v>
      </c>
      <c r="B850" s="2" t="s">
        <v>1250</v>
      </c>
      <c r="C850" s="0" t="s">
        <v>264</v>
      </c>
      <c r="D850" s="0" t="s">
        <v>29</v>
      </c>
      <c r="E850" s="0" t="s">
        <v>147</v>
      </c>
      <c r="F850" s="0" t="s">
        <v>453</v>
      </c>
      <c r="G850" s="0" t="s">
        <v>19</v>
      </c>
      <c r="H850" s="0" t="s">
        <v>1251</v>
      </c>
      <c r="I850" s="0" t="n">
        <v>1</v>
      </c>
      <c r="J850" s="0" t="n">
        <v>1.22</v>
      </c>
      <c r="K850" s="0" t="s">
        <v>21</v>
      </c>
      <c r="L850" s="3" t="n">
        <f aca="false">IF(K850="Yes",(J850-1)*0.98,-1)</f>
        <v>0.2156</v>
      </c>
      <c r="M850" s="4" t="s">
        <v>22</v>
      </c>
    </row>
    <row r="851" customFormat="false" ht="12.8" hidden="false" customHeight="false" outlineLevel="0" collapsed="false">
      <c r="A851" s="2" t="s">
        <v>1252</v>
      </c>
      <c r="B851" s="2" t="s">
        <v>46</v>
      </c>
      <c r="C851" s="0" t="s">
        <v>555</v>
      </c>
      <c r="D851" s="0" t="s">
        <v>16</v>
      </c>
      <c r="E851" s="0" t="s">
        <v>147</v>
      </c>
      <c r="F851" s="0" t="s">
        <v>18</v>
      </c>
      <c r="G851" s="0" t="s">
        <v>19</v>
      </c>
      <c r="H851" s="0" t="s">
        <v>1253</v>
      </c>
      <c r="I851" s="0" t="n">
        <v>9</v>
      </c>
      <c r="J851" s="0" t="n">
        <v>3.21</v>
      </c>
      <c r="K851" s="0" t="s">
        <v>19</v>
      </c>
      <c r="L851" s="3" t="n">
        <f aca="false">IF(K851="Yes",(J851-1)*0.98,-1)</f>
        <v>-1</v>
      </c>
      <c r="M851" s="11" t="s">
        <v>62</v>
      </c>
    </row>
    <row r="852" customFormat="false" ht="12.8" hidden="false" customHeight="false" outlineLevel="0" collapsed="false">
      <c r="A852" s="9" t="s">
        <v>1252</v>
      </c>
      <c r="B852" s="9" t="s">
        <v>46</v>
      </c>
      <c r="C852" s="6" t="s">
        <v>555</v>
      </c>
      <c r="D852" s="6" t="s">
        <v>16</v>
      </c>
      <c r="E852" s="6" t="s">
        <v>147</v>
      </c>
      <c r="F852" s="6" t="s">
        <v>18</v>
      </c>
      <c r="G852" s="6" t="s">
        <v>19</v>
      </c>
      <c r="H852" s="6" t="s">
        <v>1253</v>
      </c>
      <c r="I852" s="0" t="n">
        <v>9</v>
      </c>
      <c r="J852" s="6" t="n">
        <v>13.5</v>
      </c>
      <c r="K852" s="3" t="str">
        <f aca="false">IF(I852=1,"Yes","No")</f>
        <v>No</v>
      </c>
      <c r="L852" s="7" t="n">
        <f aca="false">IF(K852="Yes",(J852-1)*0.98,-1)</f>
        <v>-1</v>
      </c>
      <c r="M852" s="10" t="s">
        <v>53</v>
      </c>
    </row>
    <row r="853" customFormat="false" ht="12.8" hidden="false" customHeight="false" outlineLevel="0" collapsed="false">
      <c r="A853" s="2" t="s">
        <v>1254</v>
      </c>
      <c r="B853" s="2" t="s">
        <v>186</v>
      </c>
      <c r="C853" s="0" t="s">
        <v>271</v>
      </c>
      <c r="D853" s="0" t="s">
        <v>42</v>
      </c>
      <c r="E853" s="0" t="s">
        <v>147</v>
      </c>
      <c r="F853" s="0" t="s">
        <v>453</v>
      </c>
      <c r="G853" s="0" t="s">
        <v>19</v>
      </c>
      <c r="H853" s="0" t="s">
        <v>1255</v>
      </c>
      <c r="I853" s="0" t="n">
        <v>8</v>
      </c>
      <c r="J853" s="0" t="n">
        <v>2.16</v>
      </c>
      <c r="K853" s="0" t="str">
        <f aca="false">IF(I853=1,"Yes","No")</f>
        <v>No</v>
      </c>
      <c r="L853" s="0" t="n">
        <f aca="false">IF(K853="Yes",(J853-1)*0.98,-1)</f>
        <v>-1</v>
      </c>
      <c r="M853" s="5" t="s">
        <v>33</v>
      </c>
    </row>
    <row r="854" customFormat="false" ht="12.8" hidden="false" customHeight="false" outlineLevel="0" collapsed="false">
      <c r="A854" s="2" t="s">
        <v>1256</v>
      </c>
      <c r="B854" s="2" t="s">
        <v>310</v>
      </c>
      <c r="C854" s="6" t="s">
        <v>495</v>
      </c>
      <c r="D854" s="6" t="s">
        <v>42</v>
      </c>
      <c r="E854" s="6" t="s">
        <v>147</v>
      </c>
      <c r="F854" s="6" t="s">
        <v>43</v>
      </c>
      <c r="G854" s="6" t="s">
        <v>19</v>
      </c>
      <c r="H854" s="6" t="s">
        <v>1257</v>
      </c>
      <c r="I854" s="6" t="n">
        <v>3</v>
      </c>
      <c r="J854" s="6" t="n">
        <v>8</v>
      </c>
      <c r="K854" s="3" t="str">
        <f aca="false">IF(I854=1, "No","Yes")</f>
        <v>Yes</v>
      </c>
      <c r="L854" s="7" t="n">
        <f aca="false">IF(I854=1,-J854,0.98)</f>
        <v>0.98</v>
      </c>
      <c r="M854" s="8" t="s">
        <v>51</v>
      </c>
    </row>
    <row r="855" customFormat="false" ht="12.8" hidden="false" customHeight="false" outlineLevel="0" collapsed="false">
      <c r="A855" s="9" t="s">
        <v>1256</v>
      </c>
      <c r="B855" s="9" t="s">
        <v>310</v>
      </c>
      <c r="C855" s="6" t="s">
        <v>495</v>
      </c>
      <c r="D855" s="6" t="s">
        <v>42</v>
      </c>
      <c r="E855" s="6" t="s">
        <v>147</v>
      </c>
      <c r="F855" s="6" t="s">
        <v>43</v>
      </c>
      <c r="G855" s="6" t="s">
        <v>19</v>
      </c>
      <c r="H855" s="6" t="s">
        <v>1258</v>
      </c>
      <c r="I855" s="0" t="n">
        <v>4</v>
      </c>
      <c r="J855" s="6" t="n">
        <v>14</v>
      </c>
      <c r="K855" s="3" t="str">
        <f aca="false">IF(I855=1,"Yes","No")</f>
        <v>No</v>
      </c>
      <c r="L855" s="7" t="n">
        <f aca="false">IF(K855="Yes",(J855-1)*0.98,-1)</f>
        <v>-1</v>
      </c>
      <c r="M855" s="10" t="s">
        <v>53</v>
      </c>
    </row>
    <row r="856" customFormat="false" ht="12.8" hidden="false" customHeight="false" outlineLevel="0" collapsed="false">
      <c r="A856" s="2" t="s">
        <v>1256</v>
      </c>
      <c r="B856" s="2" t="s">
        <v>205</v>
      </c>
      <c r="C856" s="0" t="s">
        <v>264</v>
      </c>
      <c r="D856" s="0" t="s">
        <v>29</v>
      </c>
      <c r="E856" s="0" t="s">
        <v>147</v>
      </c>
      <c r="F856" s="0" t="s">
        <v>43</v>
      </c>
      <c r="G856" s="0" t="s">
        <v>19</v>
      </c>
      <c r="H856" s="0" t="s">
        <v>1259</v>
      </c>
      <c r="I856" s="0" t="n">
        <v>1</v>
      </c>
      <c r="J856" s="0" t="n">
        <v>2.25</v>
      </c>
      <c r="K856" s="0" t="str">
        <f aca="false">IF(I856=1,"Yes","No")</f>
        <v>Yes</v>
      </c>
      <c r="L856" s="0" t="n">
        <f aca="false">IF(K856="Yes",(J856-1)*0.98,-1)</f>
        <v>1.225</v>
      </c>
      <c r="M856" s="5" t="s">
        <v>33</v>
      </c>
    </row>
    <row r="857" customFormat="false" ht="12.8" hidden="false" customHeight="false" outlineLevel="0" collapsed="false">
      <c r="A857" s="2" t="s">
        <v>1260</v>
      </c>
      <c r="B857" s="2" t="s">
        <v>96</v>
      </c>
      <c r="C857" s="0" t="s">
        <v>271</v>
      </c>
      <c r="D857" s="0" t="s">
        <v>42</v>
      </c>
      <c r="E857" s="0" t="s">
        <v>147</v>
      </c>
      <c r="F857" s="0" t="s">
        <v>65</v>
      </c>
      <c r="G857" s="0" t="s">
        <v>21</v>
      </c>
      <c r="H857" s="0" t="s">
        <v>1007</v>
      </c>
      <c r="I857" s="0" t="n">
        <v>1</v>
      </c>
      <c r="J857" s="0" t="n">
        <v>2.35</v>
      </c>
      <c r="K857" s="0" t="str">
        <f aca="false">IF(I857=1,"Yes","No")</f>
        <v>Yes</v>
      </c>
      <c r="L857" s="0" t="n">
        <f aca="false">IF(K857="Yes",(J857-1)*0.98,-1)</f>
        <v>1.323</v>
      </c>
      <c r="M857" s="5" t="s">
        <v>33</v>
      </c>
    </row>
    <row r="858" customFormat="false" ht="12.8" hidden="false" customHeight="false" outlineLevel="0" collapsed="false">
      <c r="A858" s="2" t="s">
        <v>1260</v>
      </c>
      <c r="B858" s="2" t="s">
        <v>96</v>
      </c>
      <c r="C858" s="0" t="s">
        <v>271</v>
      </c>
      <c r="D858" s="0" t="s">
        <v>42</v>
      </c>
      <c r="E858" s="0" t="s">
        <v>147</v>
      </c>
      <c r="F858" s="0" t="s">
        <v>65</v>
      </c>
      <c r="G858" s="0" t="s">
        <v>21</v>
      </c>
      <c r="H858" s="0" t="s">
        <v>1007</v>
      </c>
      <c r="I858" s="0" t="n">
        <v>1</v>
      </c>
      <c r="J858" s="0" t="n">
        <v>1.41</v>
      </c>
      <c r="K858" s="0" t="s">
        <v>21</v>
      </c>
      <c r="L858" s="3" t="n">
        <f aca="false">IF(K858="Yes",(J858-1)*0.98,-1)</f>
        <v>0.4018</v>
      </c>
      <c r="M858" s="4" t="s">
        <v>22</v>
      </c>
    </row>
    <row r="859" customFormat="false" ht="12.8" hidden="false" customHeight="false" outlineLevel="0" collapsed="false">
      <c r="A859" s="2" t="s">
        <v>1261</v>
      </c>
      <c r="B859" s="2" t="s">
        <v>293</v>
      </c>
      <c r="C859" s="0" t="s">
        <v>403</v>
      </c>
      <c r="D859" s="0" t="s">
        <v>29</v>
      </c>
      <c r="E859" s="0" t="s">
        <v>147</v>
      </c>
      <c r="F859" s="0" t="s">
        <v>1055</v>
      </c>
      <c r="G859" s="0" t="s">
        <v>21</v>
      </c>
      <c r="H859" s="0" t="s">
        <v>1262</v>
      </c>
      <c r="I859" s="0" t="n">
        <v>3</v>
      </c>
      <c r="J859" s="0" t="n">
        <v>1.91</v>
      </c>
      <c r="K859" s="0" t="s">
        <v>21</v>
      </c>
      <c r="L859" s="3" t="n">
        <f aca="false">IF(K859="Yes",(J859-1)*0.98,-1)</f>
        <v>0.8918</v>
      </c>
      <c r="M859" s="4" t="s">
        <v>22</v>
      </c>
    </row>
    <row r="860" customFormat="false" ht="12.8" hidden="false" customHeight="false" outlineLevel="0" collapsed="false">
      <c r="A860" s="2" t="s">
        <v>1263</v>
      </c>
      <c r="B860" s="2" t="s">
        <v>186</v>
      </c>
      <c r="C860" s="0" t="s">
        <v>406</v>
      </c>
      <c r="D860" s="0" t="s">
        <v>16</v>
      </c>
      <c r="E860" s="0" t="s">
        <v>17</v>
      </c>
      <c r="F860" s="0" t="s">
        <v>18</v>
      </c>
      <c r="G860" s="0" t="s">
        <v>19</v>
      </c>
      <c r="H860" s="0" t="s">
        <v>1264</v>
      </c>
      <c r="I860" s="0" t="n">
        <v>1</v>
      </c>
      <c r="J860" s="0" t="n">
        <v>1.19</v>
      </c>
      <c r="K860" s="0" t="s">
        <v>21</v>
      </c>
      <c r="L860" s="3" t="n">
        <f aca="false">IF(K860="Yes",(J860-1)*0.98,-1)</f>
        <v>0.1862</v>
      </c>
      <c r="M860" s="4" t="s">
        <v>22</v>
      </c>
    </row>
    <row r="861" customFormat="false" ht="12.8" hidden="false" customHeight="false" outlineLevel="0" collapsed="false">
      <c r="A861" s="2" t="s">
        <v>1263</v>
      </c>
      <c r="B861" s="2" t="s">
        <v>310</v>
      </c>
      <c r="C861" s="0" t="s">
        <v>506</v>
      </c>
      <c r="D861" s="0" t="s">
        <v>42</v>
      </c>
      <c r="E861" s="0" t="s">
        <v>147</v>
      </c>
      <c r="F861" s="0" t="s">
        <v>453</v>
      </c>
      <c r="G861" s="0" t="s">
        <v>19</v>
      </c>
      <c r="H861" s="0" t="s">
        <v>1265</v>
      </c>
      <c r="I861" s="0" t="n">
        <v>2</v>
      </c>
      <c r="J861" s="0" t="n">
        <v>1.88</v>
      </c>
      <c r="K861" s="0" t="str">
        <f aca="false">IF(I861=1,"Yes","No")</f>
        <v>No</v>
      </c>
      <c r="L861" s="0" t="n">
        <f aca="false">IF(K861="Yes",(J861-1)*0.98,-1)</f>
        <v>-1</v>
      </c>
      <c r="M861" s="5" t="s">
        <v>33</v>
      </c>
    </row>
    <row r="862" customFormat="false" ht="12.8" hidden="false" customHeight="false" outlineLevel="0" collapsed="false">
      <c r="A862" s="2" t="s">
        <v>1263</v>
      </c>
      <c r="B862" s="2" t="s">
        <v>149</v>
      </c>
      <c r="C862" s="0" t="s">
        <v>1082</v>
      </c>
      <c r="D862" s="0" t="s">
        <v>37</v>
      </c>
      <c r="E862" s="0" t="s">
        <v>147</v>
      </c>
      <c r="G862" s="0" t="s">
        <v>19</v>
      </c>
      <c r="H862" s="0" t="s">
        <v>694</v>
      </c>
      <c r="I862" s="0" t="n">
        <v>1</v>
      </c>
      <c r="J862" s="0" t="n">
        <v>1.54</v>
      </c>
      <c r="K862" s="0" t="str">
        <f aca="false">IF(I862=1,"Yes","No")</f>
        <v>Yes</v>
      </c>
      <c r="L862" s="0" t="n">
        <f aca="false">IF(K862="Yes",(J862-1)*0.98,-1)</f>
        <v>0.5292</v>
      </c>
      <c r="M862" s="5" t="s">
        <v>33</v>
      </c>
    </row>
    <row r="863" customFormat="false" ht="12.8" hidden="false" customHeight="false" outlineLevel="0" collapsed="false">
      <c r="A863" s="2" t="s">
        <v>1263</v>
      </c>
      <c r="B863" s="2" t="s">
        <v>536</v>
      </c>
      <c r="C863" s="0" t="s">
        <v>406</v>
      </c>
      <c r="D863" s="0" t="s">
        <v>42</v>
      </c>
      <c r="E863" s="0" t="s">
        <v>79</v>
      </c>
      <c r="F863" s="0" t="s">
        <v>80</v>
      </c>
      <c r="G863" s="0" t="s">
        <v>19</v>
      </c>
      <c r="H863" s="0" t="s">
        <v>1266</v>
      </c>
      <c r="I863" s="0" t="n">
        <v>1</v>
      </c>
      <c r="J863" s="0" t="n">
        <v>1.79</v>
      </c>
      <c r="K863" s="0" t="s">
        <v>21</v>
      </c>
      <c r="L863" s="3" t="n">
        <f aca="false">IF(K863="Yes",(J863-1)*0.98,-1)</f>
        <v>0.7742</v>
      </c>
      <c r="M863" s="4" t="s">
        <v>22</v>
      </c>
    </row>
    <row r="864" customFormat="false" ht="12.8" hidden="false" customHeight="false" outlineLevel="0" collapsed="false">
      <c r="A864" s="2" t="s">
        <v>1263</v>
      </c>
      <c r="B864" s="2" t="s">
        <v>245</v>
      </c>
      <c r="C864" s="0" t="s">
        <v>119</v>
      </c>
      <c r="D864" s="0" t="s">
        <v>16</v>
      </c>
      <c r="E864" s="0" t="s">
        <v>17</v>
      </c>
      <c r="F864" s="0" t="s">
        <v>18</v>
      </c>
      <c r="G864" s="0" t="s">
        <v>19</v>
      </c>
      <c r="H864" s="0" t="s">
        <v>1267</v>
      </c>
      <c r="I864" s="0" t="n">
        <v>1</v>
      </c>
      <c r="J864" s="0" t="n">
        <v>1.39</v>
      </c>
      <c r="K864" s="0" t="s">
        <v>21</v>
      </c>
      <c r="L864" s="3" t="n">
        <f aca="false">IF(K864="Yes",(J864-1)*0.98,-1)</f>
        <v>0.3822</v>
      </c>
      <c r="M864" s="4" t="s">
        <v>22</v>
      </c>
    </row>
    <row r="865" customFormat="false" ht="12.8" hidden="false" customHeight="false" outlineLevel="0" collapsed="false">
      <c r="A865" s="2" t="s">
        <v>1263</v>
      </c>
      <c r="B865" s="2" t="s">
        <v>245</v>
      </c>
      <c r="C865" s="0" t="s">
        <v>119</v>
      </c>
      <c r="D865" s="0" t="s">
        <v>16</v>
      </c>
      <c r="E865" s="0" t="s">
        <v>17</v>
      </c>
      <c r="F865" s="0" t="s">
        <v>18</v>
      </c>
      <c r="G865" s="0" t="s">
        <v>19</v>
      </c>
      <c r="H865" s="0" t="s">
        <v>1268</v>
      </c>
      <c r="I865" s="0" t="n">
        <v>2</v>
      </c>
      <c r="J865" s="0" t="n">
        <v>1.41</v>
      </c>
      <c r="K865" s="0" t="s">
        <v>21</v>
      </c>
      <c r="L865" s="3" t="n">
        <f aca="false">IF(K865="Yes",(J865-1)*0.98,-1)</f>
        <v>0.4018</v>
      </c>
      <c r="M865" s="11" t="s">
        <v>62</v>
      </c>
    </row>
    <row r="866" customFormat="false" ht="12.8" hidden="false" customHeight="false" outlineLevel="0" collapsed="false">
      <c r="A866" s="2" t="s">
        <v>1269</v>
      </c>
      <c r="B866" s="2" t="s">
        <v>46</v>
      </c>
      <c r="C866" s="0" t="s">
        <v>264</v>
      </c>
      <c r="D866" s="0" t="s">
        <v>42</v>
      </c>
      <c r="E866" s="0" t="s">
        <v>147</v>
      </c>
      <c r="F866" s="0" t="s">
        <v>65</v>
      </c>
      <c r="G866" s="0" t="s">
        <v>21</v>
      </c>
      <c r="H866" s="0" t="s">
        <v>1270</v>
      </c>
      <c r="I866" s="0" t="n">
        <v>1</v>
      </c>
      <c r="J866" s="0" t="n">
        <v>2.16</v>
      </c>
      <c r="K866" s="0" t="str">
        <f aca="false">IF(I866=1,"Yes","No")</f>
        <v>Yes</v>
      </c>
      <c r="L866" s="0" t="n">
        <f aca="false">IF(K866="Yes",(J866-1)*0.98,-1)</f>
        <v>1.1368</v>
      </c>
      <c r="M866" s="5" t="s">
        <v>33</v>
      </c>
    </row>
    <row r="867" customFormat="false" ht="12.8" hidden="false" customHeight="false" outlineLevel="0" collapsed="false">
      <c r="A867" s="2" t="s">
        <v>1269</v>
      </c>
      <c r="B867" s="2" t="s">
        <v>46</v>
      </c>
      <c r="C867" s="0" t="s">
        <v>264</v>
      </c>
      <c r="D867" s="0" t="s">
        <v>42</v>
      </c>
      <c r="E867" s="0" t="s">
        <v>147</v>
      </c>
      <c r="F867" s="0" t="s">
        <v>65</v>
      </c>
      <c r="G867" s="0" t="s">
        <v>21</v>
      </c>
      <c r="H867" s="0" t="s">
        <v>1270</v>
      </c>
      <c r="I867" s="0" t="n">
        <v>1</v>
      </c>
      <c r="J867" s="0" t="n">
        <v>1.19</v>
      </c>
      <c r="K867" s="0" t="s">
        <v>21</v>
      </c>
      <c r="L867" s="3" t="n">
        <f aca="false">IF(K867="Yes",(J867-1)*0.98,-1)</f>
        <v>0.1862</v>
      </c>
      <c r="M867" s="4" t="s">
        <v>22</v>
      </c>
    </row>
    <row r="868" customFormat="false" ht="12.8" hidden="false" customHeight="false" outlineLevel="0" collapsed="false">
      <c r="A868" s="2" t="s">
        <v>1271</v>
      </c>
      <c r="B868" s="2" t="s">
        <v>252</v>
      </c>
      <c r="C868" s="0" t="s">
        <v>734</v>
      </c>
      <c r="D868" s="0" t="s">
        <v>29</v>
      </c>
      <c r="E868" s="0" t="s">
        <v>147</v>
      </c>
      <c r="F868" s="0" t="s">
        <v>43</v>
      </c>
      <c r="G868" s="0" t="s">
        <v>19</v>
      </c>
      <c r="H868" s="0" t="s">
        <v>1272</v>
      </c>
      <c r="I868" s="0" t="n">
        <v>1</v>
      </c>
      <c r="J868" s="0" t="n">
        <v>4.5</v>
      </c>
      <c r="K868" s="0" t="str">
        <f aca="false">IF(I868=1,"Yes","No")</f>
        <v>Yes</v>
      </c>
      <c r="L868" s="0" t="n">
        <f aca="false">IF(K868="Yes",(J868-1)*0.98,-1)</f>
        <v>3.43</v>
      </c>
      <c r="M868" s="5" t="s">
        <v>33</v>
      </c>
    </row>
    <row r="869" customFormat="false" ht="12.8" hidden="false" customHeight="false" outlineLevel="0" collapsed="false">
      <c r="A869" s="2" t="s">
        <v>1273</v>
      </c>
      <c r="B869" s="2" t="s">
        <v>1185</v>
      </c>
      <c r="C869" s="0" t="s">
        <v>532</v>
      </c>
      <c r="D869" s="0" t="s">
        <v>42</v>
      </c>
      <c r="E869" s="0" t="s">
        <v>17</v>
      </c>
      <c r="F869" s="0" t="s">
        <v>43</v>
      </c>
      <c r="G869" s="0" t="s">
        <v>19</v>
      </c>
      <c r="H869" s="0" t="s">
        <v>1274</v>
      </c>
      <c r="I869" s="0" t="n">
        <v>1</v>
      </c>
      <c r="J869" s="0" t="n">
        <v>1.83</v>
      </c>
      <c r="K869" s="0" t="str">
        <f aca="false">IF(I869=1,"Yes","No")</f>
        <v>Yes</v>
      </c>
      <c r="L869" s="0" t="n">
        <f aca="false">IF(K869="Yes",(J869-1)*0.98,-1)</f>
        <v>0.8134</v>
      </c>
      <c r="M869" s="5" t="s">
        <v>33</v>
      </c>
    </row>
    <row r="870" customFormat="false" ht="12.8" hidden="false" customHeight="false" outlineLevel="0" collapsed="false">
      <c r="A870" s="2" t="s">
        <v>1275</v>
      </c>
      <c r="B870" s="2" t="s">
        <v>124</v>
      </c>
      <c r="C870" s="0" t="s">
        <v>492</v>
      </c>
      <c r="D870" s="0" t="s">
        <v>16</v>
      </c>
      <c r="E870" s="0" t="s">
        <v>87</v>
      </c>
      <c r="F870" s="0" t="s">
        <v>18</v>
      </c>
      <c r="G870" s="0" t="s">
        <v>19</v>
      </c>
      <c r="H870" s="0" t="s">
        <v>1276</v>
      </c>
      <c r="I870" s="0" t="n">
        <v>2</v>
      </c>
      <c r="J870" s="0" t="n">
        <v>1.9</v>
      </c>
      <c r="K870" s="0" t="s">
        <v>21</v>
      </c>
      <c r="L870" s="3" t="n">
        <f aca="false">IF(K870="Yes",(J870-1)*0.98,-1)</f>
        <v>0.882</v>
      </c>
      <c r="M870" s="4" t="s">
        <v>22</v>
      </c>
    </row>
    <row r="871" customFormat="false" ht="12.8" hidden="false" customHeight="false" outlineLevel="0" collapsed="false">
      <c r="A871" s="2" t="s">
        <v>1275</v>
      </c>
      <c r="B871" s="2" t="s">
        <v>471</v>
      </c>
      <c r="C871" s="0" t="s">
        <v>1088</v>
      </c>
      <c r="D871" s="0" t="s">
        <v>37</v>
      </c>
      <c r="E871" s="0" t="s">
        <v>17</v>
      </c>
      <c r="F871" s="0" t="s">
        <v>1189</v>
      </c>
      <c r="G871" s="0" t="s">
        <v>19</v>
      </c>
      <c r="H871" s="0" t="s">
        <v>1277</v>
      </c>
      <c r="I871" s="0" t="n">
        <v>1</v>
      </c>
      <c r="J871" s="0" t="n">
        <v>1.49</v>
      </c>
      <c r="K871" s="0" t="str">
        <f aca="false">IF(I871=1,"Yes","No")</f>
        <v>Yes</v>
      </c>
      <c r="L871" s="0" t="n">
        <f aca="false">IF(K871="Yes",(J871-1)*0.98,-1)</f>
        <v>0.4802</v>
      </c>
      <c r="M871" s="5" t="s">
        <v>33</v>
      </c>
    </row>
    <row r="872" customFormat="false" ht="12.8" hidden="false" customHeight="false" outlineLevel="0" collapsed="false">
      <c r="A872" s="2" t="s">
        <v>1275</v>
      </c>
      <c r="B872" s="2" t="s">
        <v>471</v>
      </c>
      <c r="C872" s="0" t="s">
        <v>1088</v>
      </c>
      <c r="D872" s="0" t="s">
        <v>37</v>
      </c>
      <c r="E872" s="0" t="s">
        <v>17</v>
      </c>
      <c r="F872" s="0" t="s">
        <v>1189</v>
      </c>
      <c r="G872" s="0" t="s">
        <v>19</v>
      </c>
      <c r="H872" s="0" t="s">
        <v>1277</v>
      </c>
      <c r="I872" s="0" t="n">
        <v>1</v>
      </c>
      <c r="J872" s="0" t="n">
        <v>1.18</v>
      </c>
      <c r="K872" s="0" t="s">
        <v>21</v>
      </c>
      <c r="L872" s="3" t="n">
        <f aca="false">IF(K872="Yes",(J872-1)*0.98,-1)</f>
        <v>0.1764</v>
      </c>
      <c r="M872" s="4" t="s">
        <v>22</v>
      </c>
    </row>
    <row r="873" customFormat="false" ht="12.8" hidden="false" customHeight="false" outlineLevel="0" collapsed="false">
      <c r="A873" s="2" t="s">
        <v>1275</v>
      </c>
      <c r="B873" s="2" t="s">
        <v>1099</v>
      </c>
      <c r="C873" s="0" t="s">
        <v>215</v>
      </c>
      <c r="D873" s="0" t="s">
        <v>29</v>
      </c>
      <c r="E873" s="0" t="s">
        <v>79</v>
      </c>
      <c r="F873" s="0" t="s">
        <v>80</v>
      </c>
      <c r="G873" s="0" t="s">
        <v>19</v>
      </c>
      <c r="H873" s="0" t="s">
        <v>1278</v>
      </c>
      <c r="I873" s="0" t="n">
        <v>1</v>
      </c>
      <c r="J873" s="0" t="n">
        <v>1.91</v>
      </c>
      <c r="K873" s="0" t="str">
        <f aca="false">IF(I873=1,"Yes","No")</f>
        <v>Yes</v>
      </c>
      <c r="L873" s="0" t="n">
        <f aca="false">IF(K873="Yes",(J873-1)*0.98,-1)</f>
        <v>0.8918</v>
      </c>
      <c r="M873" s="5" t="s">
        <v>33</v>
      </c>
    </row>
    <row r="874" customFormat="false" ht="12.8" hidden="false" customHeight="false" outlineLevel="0" collapsed="false">
      <c r="A874" s="2" t="s">
        <v>1275</v>
      </c>
      <c r="B874" s="2" t="s">
        <v>1099</v>
      </c>
      <c r="C874" s="0" t="s">
        <v>215</v>
      </c>
      <c r="D874" s="0" t="s">
        <v>29</v>
      </c>
      <c r="E874" s="0" t="s">
        <v>79</v>
      </c>
      <c r="F874" s="0" t="s">
        <v>80</v>
      </c>
      <c r="G874" s="0" t="s">
        <v>19</v>
      </c>
      <c r="H874" s="0" t="s">
        <v>1278</v>
      </c>
      <c r="I874" s="0" t="n">
        <v>1</v>
      </c>
      <c r="J874" s="0" t="n">
        <v>1.32</v>
      </c>
      <c r="K874" s="0" t="s">
        <v>21</v>
      </c>
      <c r="L874" s="3" t="n">
        <f aca="false">IF(K874="Yes",(J874-1)*0.98,-1)</f>
        <v>0.3136</v>
      </c>
      <c r="M874" s="4" t="s">
        <v>22</v>
      </c>
    </row>
    <row r="875" customFormat="false" ht="12.8" hidden="false" customHeight="false" outlineLevel="0" collapsed="false">
      <c r="A875" s="2" t="s">
        <v>1275</v>
      </c>
      <c r="B875" s="2" t="s">
        <v>1099</v>
      </c>
      <c r="C875" s="6" t="s">
        <v>215</v>
      </c>
      <c r="D875" s="6" t="s">
        <v>29</v>
      </c>
      <c r="E875" s="6" t="s">
        <v>79</v>
      </c>
      <c r="F875" s="6" t="s">
        <v>80</v>
      </c>
      <c r="G875" s="6" t="s">
        <v>19</v>
      </c>
      <c r="H875" s="6" t="s">
        <v>1279</v>
      </c>
      <c r="I875" s="6" t="n">
        <v>3</v>
      </c>
      <c r="J875" s="6" t="n">
        <v>10</v>
      </c>
      <c r="K875" s="3" t="str">
        <f aca="false">IF(I875=1, "No","Yes")</f>
        <v>Yes</v>
      </c>
      <c r="L875" s="7" t="n">
        <f aca="false">IF(I875=1,-J875,0.98)</f>
        <v>0.98</v>
      </c>
      <c r="M875" s="8" t="s">
        <v>51</v>
      </c>
    </row>
    <row r="876" customFormat="false" ht="12.8" hidden="false" customHeight="false" outlineLevel="0" collapsed="false">
      <c r="A876" s="9" t="s">
        <v>1280</v>
      </c>
      <c r="B876" s="9" t="s">
        <v>888</v>
      </c>
      <c r="C876" s="6" t="s">
        <v>332</v>
      </c>
      <c r="D876" s="6" t="s">
        <v>42</v>
      </c>
      <c r="E876" s="6" t="s">
        <v>147</v>
      </c>
      <c r="F876" s="6" t="s">
        <v>43</v>
      </c>
      <c r="G876" s="6" t="s">
        <v>19</v>
      </c>
      <c r="H876" s="6" t="s">
        <v>1281</v>
      </c>
      <c r="I876" s="0" t="n">
        <v>2</v>
      </c>
      <c r="J876" s="6" t="n">
        <v>25</v>
      </c>
      <c r="K876" s="3" t="str">
        <f aca="false">IF(I876=1,"Yes","No")</f>
        <v>No</v>
      </c>
      <c r="L876" s="7" t="n">
        <f aca="false">IF(K876="Yes",(J876-1)*0.98,-1)</f>
        <v>-1</v>
      </c>
      <c r="M876" s="10" t="s">
        <v>53</v>
      </c>
    </row>
    <row r="877" customFormat="false" ht="12.8" hidden="false" customHeight="false" outlineLevel="0" collapsed="false">
      <c r="A877" s="2" t="s">
        <v>1280</v>
      </c>
      <c r="B877" s="2" t="s">
        <v>1185</v>
      </c>
      <c r="C877" s="0" t="s">
        <v>1282</v>
      </c>
      <c r="D877" s="0" t="s">
        <v>37</v>
      </c>
      <c r="E877" s="0" t="s">
        <v>87</v>
      </c>
      <c r="F877" s="0" t="s">
        <v>298</v>
      </c>
      <c r="G877" s="0" t="s">
        <v>19</v>
      </c>
      <c r="H877" s="0" t="s">
        <v>1283</v>
      </c>
      <c r="I877" s="0" t="n">
        <v>3</v>
      </c>
      <c r="J877" s="0" t="n">
        <v>1.61</v>
      </c>
      <c r="K877" s="0" t="s">
        <v>21</v>
      </c>
      <c r="L877" s="3" t="n">
        <f aca="false">IF(K877="Yes",(J877-1)*0.98,-1)</f>
        <v>0.5978</v>
      </c>
      <c r="M877" s="11" t="s">
        <v>62</v>
      </c>
    </row>
    <row r="878" customFormat="false" ht="12.8" hidden="false" customHeight="false" outlineLevel="0" collapsed="false">
      <c r="A878" s="9" t="s">
        <v>1280</v>
      </c>
      <c r="B878" s="9" t="s">
        <v>1185</v>
      </c>
      <c r="C878" s="6" t="s">
        <v>1282</v>
      </c>
      <c r="D878" s="6" t="s">
        <v>37</v>
      </c>
      <c r="E878" s="6" t="s">
        <v>87</v>
      </c>
      <c r="F878" s="6" t="s">
        <v>298</v>
      </c>
      <c r="G878" s="6" t="s">
        <v>19</v>
      </c>
      <c r="H878" s="6" t="s">
        <v>1283</v>
      </c>
      <c r="I878" s="0" t="n">
        <v>3</v>
      </c>
      <c r="J878" s="6" t="n">
        <v>4.2</v>
      </c>
      <c r="K878" s="3" t="str">
        <f aca="false">IF(I878=1,"Yes","No")</f>
        <v>No</v>
      </c>
      <c r="L878" s="7" t="n">
        <f aca="false">IF(K878="Yes",(J878-1)*0.98,-1)</f>
        <v>-1</v>
      </c>
      <c r="M878" s="10" t="s">
        <v>53</v>
      </c>
    </row>
    <row r="879" customFormat="false" ht="12.8" hidden="false" customHeight="false" outlineLevel="0" collapsed="false">
      <c r="A879" s="9" t="s">
        <v>1284</v>
      </c>
      <c r="B879" s="9" t="s">
        <v>157</v>
      </c>
      <c r="C879" s="6" t="s">
        <v>584</v>
      </c>
      <c r="D879" s="6" t="s">
        <v>16</v>
      </c>
      <c r="E879" s="6" t="s">
        <v>147</v>
      </c>
      <c r="F879" s="6" t="s">
        <v>43</v>
      </c>
      <c r="G879" s="6" t="s">
        <v>19</v>
      </c>
      <c r="H879" s="6" t="s">
        <v>1285</v>
      </c>
      <c r="I879" s="0" t="n">
        <v>3</v>
      </c>
      <c r="J879" s="6" t="n">
        <v>3.85</v>
      </c>
      <c r="K879" s="3" t="str">
        <f aca="false">IF(I879=1,"Yes","No")</f>
        <v>No</v>
      </c>
      <c r="L879" s="7" t="n">
        <f aca="false">IF(K879="Yes",(J879-1)*0.98,-1)</f>
        <v>-1</v>
      </c>
      <c r="M879" s="10" t="s">
        <v>53</v>
      </c>
    </row>
    <row r="880" customFormat="false" ht="12.8" hidden="false" customHeight="false" outlineLevel="0" collapsed="false">
      <c r="A880" s="2" t="s">
        <v>1284</v>
      </c>
      <c r="B880" s="2" t="s">
        <v>452</v>
      </c>
      <c r="C880" s="0" t="s">
        <v>495</v>
      </c>
      <c r="D880" s="0" t="s">
        <v>42</v>
      </c>
      <c r="E880" s="0" t="s">
        <v>147</v>
      </c>
      <c r="F880" s="0" t="s">
        <v>453</v>
      </c>
      <c r="G880" s="0" t="s">
        <v>19</v>
      </c>
      <c r="H880" s="0" t="s">
        <v>1286</v>
      </c>
      <c r="I880" s="0" t="n">
        <v>1</v>
      </c>
      <c r="J880" s="0" t="n">
        <v>1.97</v>
      </c>
      <c r="K880" s="0" t="str">
        <f aca="false">IF(I880=1,"Yes","No")</f>
        <v>Yes</v>
      </c>
      <c r="L880" s="0" t="n">
        <f aca="false">IF(K880="Yes",(J880-1)*0.98,-1)</f>
        <v>0.9506</v>
      </c>
      <c r="M880" s="5" t="s">
        <v>33</v>
      </c>
    </row>
    <row r="881" customFormat="false" ht="12.8" hidden="false" customHeight="false" outlineLevel="0" collapsed="false">
      <c r="A881" s="2" t="s">
        <v>1287</v>
      </c>
      <c r="B881" s="2" t="s">
        <v>296</v>
      </c>
      <c r="C881" s="0" t="s">
        <v>1082</v>
      </c>
      <c r="D881" s="0" t="s">
        <v>37</v>
      </c>
      <c r="E881" s="0" t="s">
        <v>147</v>
      </c>
      <c r="G881" s="0" t="s">
        <v>19</v>
      </c>
      <c r="H881" s="0" t="s">
        <v>1288</v>
      </c>
      <c r="I881" s="0" t="n">
        <v>1</v>
      </c>
      <c r="J881" s="0" t="n">
        <v>2.25</v>
      </c>
      <c r="K881" s="0" t="str">
        <f aca="false">IF(I881=1,"Yes","No")</f>
        <v>Yes</v>
      </c>
      <c r="L881" s="0" t="n">
        <f aca="false">IF(K881="Yes",(J881-1)*0.98,-1)</f>
        <v>1.225</v>
      </c>
      <c r="M881" s="5" t="s">
        <v>33</v>
      </c>
    </row>
    <row r="882" customFormat="false" ht="12.8" hidden="false" customHeight="false" outlineLevel="0" collapsed="false">
      <c r="A882" s="9" t="s">
        <v>1289</v>
      </c>
      <c r="B882" s="9" t="s">
        <v>197</v>
      </c>
      <c r="C882" s="6" t="s">
        <v>506</v>
      </c>
      <c r="D882" s="6" t="s">
        <v>42</v>
      </c>
      <c r="E882" s="6" t="s">
        <v>147</v>
      </c>
      <c r="F882" s="6" t="s">
        <v>43</v>
      </c>
      <c r="G882" s="6" t="s">
        <v>19</v>
      </c>
      <c r="H882" s="6" t="s">
        <v>1290</v>
      </c>
      <c r="I882" s="0" t="n">
        <v>0</v>
      </c>
      <c r="J882" s="6" t="n">
        <v>3.65</v>
      </c>
      <c r="K882" s="3" t="str">
        <f aca="false">IF(I882=1,"Yes","No")</f>
        <v>No</v>
      </c>
      <c r="L882" s="7" t="n">
        <f aca="false">IF(K882="Yes",(J882-1)*0.98,-1)</f>
        <v>-1</v>
      </c>
      <c r="M882" s="10" t="s">
        <v>53</v>
      </c>
    </row>
    <row r="883" customFormat="false" ht="12.8" hidden="false" customHeight="false" outlineLevel="0" collapsed="false">
      <c r="A883" s="2" t="s">
        <v>1291</v>
      </c>
      <c r="B883" s="2" t="s">
        <v>96</v>
      </c>
      <c r="C883" s="0" t="s">
        <v>264</v>
      </c>
      <c r="D883" s="0" t="s">
        <v>42</v>
      </c>
      <c r="E883" s="0" t="s">
        <v>147</v>
      </c>
      <c r="F883" s="0" t="s">
        <v>453</v>
      </c>
      <c r="G883" s="0" t="s">
        <v>19</v>
      </c>
      <c r="H883" s="0" t="s">
        <v>1292</v>
      </c>
      <c r="I883" s="0" t="n">
        <v>1</v>
      </c>
      <c r="J883" s="0" t="n">
        <v>1.33</v>
      </c>
      <c r="K883" s="0" t="str">
        <f aca="false">IF(I883=1,"Yes","No")</f>
        <v>Yes</v>
      </c>
      <c r="L883" s="0" t="n">
        <f aca="false">IF(K883="Yes",(J883-1)*0.98,-1)</f>
        <v>0.3234</v>
      </c>
      <c r="M883" s="5" t="s">
        <v>33</v>
      </c>
    </row>
    <row r="884" customFormat="false" ht="12.8" hidden="false" customHeight="false" outlineLevel="0" collapsed="false">
      <c r="A884" s="2" t="s">
        <v>1291</v>
      </c>
      <c r="B884" s="2" t="s">
        <v>452</v>
      </c>
      <c r="C884" s="0" t="s">
        <v>91</v>
      </c>
      <c r="D884" s="0" t="s">
        <v>42</v>
      </c>
      <c r="E884" s="0" t="s">
        <v>30</v>
      </c>
      <c r="F884" s="0" t="s">
        <v>18</v>
      </c>
      <c r="G884" s="0" t="s">
        <v>19</v>
      </c>
      <c r="H884" s="0" t="s">
        <v>1293</v>
      </c>
      <c r="I884" s="0" t="n">
        <v>3</v>
      </c>
      <c r="J884" s="0" t="n">
        <v>1.89</v>
      </c>
      <c r="K884" s="0" t="s">
        <v>21</v>
      </c>
      <c r="L884" s="3" t="n">
        <f aca="false">IF(K884="Yes",(J884-1)*0.98,-1)</f>
        <v>0.8722</v>
      </c>
      <c r="M884" s="11" t="s">
        <v>62</v>
      </c>
    </row>
    <row r="885" customFormat="false" ht="12.8" hidden="false" customHeight="false" outlineLevel="0" collapsed="false">
      <c r="A885" s="2" t="s">
        <v>1294</v>
      </c>
      <c r="B885" s="2" t="s">
        <v>71</v>
      </c>
      <c r="C885" s="0" t="s">
        <v>611</v>
      </c>
      <c r="D885" s="0" t="s">
        <v>16</v>
      </c>
      <c r="E885" s="0" t="s">
        <v>147</v>
      </c>
      <c r="F885" s="0" t="s">
        <v>304</v>
      </c>
      <c r="G885" s="0" t="s">
        <v>19</v>
      </c>
      <c r="H885" s="0" t="s">
        <v>1295</v>
      </c>
      <c r="I885" s="0" t="n">
        <v>1</v>
      </c>
      <c r="J885" s="0" t="n">
        <v>1.32</v>
      </c>
      <c r="K885" s="0" t="s">
        <v>21</v>
      </c>
      <c r="L885" s="3" t="n">
        <f aca="false">IF(K885="Yes",(J885-1)*0.98,-1)</f>
        <v>0.3136</v>
      </c>
      <c r="M885" s="11" t="s">
        <v>62</v>
      </c>
    </row>
    <row r="886" customFormat="false" ht="12.8" hidden="false" customHeight="false" outlineLevel="0" collapsed="false">
      <c r="A886" s="9" t="s">
        <v>1294</v>
      </c>
      <c r="B886" s="9" t="s">
        <v>71</v>
      </c>
      <c r="C886" s="6" t="s">
        <v>611</v>
      </c>
      <c r="D886" s="6" t="s">
        <v>16</v>
      </c>
      <c r="E886" s="6" t="s">
        <v>147</v>
      </c>
      <c r="F886" s="6" t="s">
        <v>304</v>
      </c>
      <c r="G886" s="6" t="s">
        <v>19</v>
      </c>
      <c r="H886" s="6" t="s">
        <v>1295</v>
      </c>
      <c r="I886" s="0" t="n">
        <v>1</v>
      </c>
      <c r="J886" s="6" t="n">
        <v>2.79</v>
      </c>
      <c r="K886" s="3" t="str">
        <f aca="false">IF(I886=1,"Yes","No")</f>
        <v>Yes</v>
      </c>
      <c r="L886" s="7" t="n">
        <f aca="false">IF(K886="Yes",(J886-1)*0.98,-1)</f>
        <v>1.7542</v>
      </c>
      <c r="M886" s="10" t="s">
        <v>53</v>
      </c>
    </row>
    <row r="887" customFormat="false" ht="12.8" hidden="false" customHeight="false" outlineLevel="0" collapsed="false">
      <c r="A887" s="2" t="s">
        <v>1294</v>
      </c>
      <c r="B887" s="2" t="s">
        <v>337</v>
      </c>
      <c r="C887" s="0" t="s">
        <v>91</v>
      </c>
      <c r="D887" s="0" t="s">
        <v>42</v>
      </c>
      <c r="E887" s="0" t="s">
        <v>30</v>
      </c>
      <c r="F887" s="0" t="s">
        <v>43</v>
      </c>
      <c r="G887" s="0" t="s">
        <v>19</v>
      </c>
      <c r="H887" s="0" t="s">
        <v>1296</v>
      </c>
      <c r="I887" s="0" t="n">
        <v>0</v>
      </c>
      <c r="J887" s="0" t="n">
        <v>2.07</v>
      </c>
      <c r="K887" s="0" t="s">
        <v>19</v>
      </c>
      <c r="L887" s="3" t="n">
        <f aca="false">IF(K887="Yes",(J887-1)*0.98,-1)</f>
        <v>-1</v>
      </c>
      <c r="M887" s="11" t="s">
        <v>62</v>
      </c>
    </row>
    <row r="888" customFormat="false" ht="12.8" hidden="false" customHeight="false" outlineLevel="0" collapsed="false">
      <c r="A888" s="2" t="s">
        <v>1297</v>
      </c>
      <c r="B888" s="2" t="s">
        <v>536</v>
      </c>
      <c r="C888" s="0" t="s">
        <v>264</v>
      </c>
      <c r="D888" s="0" t="s">
        <v>29</v>
      </c>
      <c r="E888" s="0" t="s">
        <v>147</v>
      </c>
      <c r="F888" s="0" t="s">
        <v>43</v>
      </c>
      <c r="G888" s="0" t="s">
        <v>19</v>
      </c>
      <c r="H888" s="0" t="s">
        <v>1298</v>
      </c>
      <c r="I888" s="0" t="n">
        <v>1</v>
      </c>
      <c r="J888" s="0" t="n">
        <v>1.39</v>
      </c>
      <c r="K888" s="0" t="str">
        <f aca="false">IF(I888=1,"Yes","No")</f>
        <v>Yes</v>
      </c>
      <c r="L888" s="0" t="n">
        <f aca="false">IF(K888="Yes",(J888-1)*0.98,-1)</f>
        <v>0.3822</v>
      </c>
      <c r="M888" s="5" t="s">
        <v>33</v>
      </c>
    </row>
    <row r="889" customFormat="false" ht="12.8" hidden="false" customHeight="false" outlineLevel="0" collapsed="false">
      <c r="A889" s="2" t="s">
        <v>1299</v>
      </c>
      <c r="B889" s="2" t="s">
        <v>384</v>
      </c>
      <c r="C889" s="0" t="s">
        <v>41</v>
      </c>
      <c r="D889" s="0" t="s">
        <v>42</v>
      </c>
      <c r="E889" s="0" t="s">
        <v>147</v>
      </c>
      <c r="F889" s="0" t="s">
        <v>65</v>
      </c>
      <c r="G889" s="0" t="s">
        <v>21</v>
      </c>
      <c r="H889" s="0" t="s">
        <v>1300</v>
      </c>
      <c r="I889" s="0" t="n">
        <v>1</v>
      </c>
      <c r="J889" s="0" t="n">
        <v>2.77</v>
      </c>
      <c r="K889" s="0" t="str">
        <f aca="false">IF(I889=1,"Yes","No")</f>
        <v>Yes</v>
      </c>
      <c r="L889" s="0" t="n">
        <f aca="false">IF(K889="Yes",(J889-1)*0.98,-1)</f>
        <v>1.7346</v>
      </c>
      <c r="M889" s="5" t="s">
        <v>33</v>
      </c>
    </row>
    <row r="890" customFormat="false" ht="12.8" hidden="false" customHeight="false" outlineLevel="0" collapsed="false">
      <c r="A890" s="2" t="s">
        <v>1299</v>
      </c>
      <c r="B890" s="2" t="s">
        <v>384</v>
      </c>
      <c r="C890" s="0" t="s">
        <v>41</v>
      </c>
      <c r="D890" s="0" t="s">
        <v>42</v>
      </c>
      <c r="E890" s="0" t="s">
        <v>147</v>
      </c>
      <c r="F890" s="0" t="s">
        <v>65</v>
      </c>
      <c r="G890" s="0" t="s">
        <v>21</v>
      </c>
      <c r="H890" s="0" t="s">
        <v>1300</v>
      </c>
      <c r="I890" s="0" t="n">
        <v>1</v>
      </c>
      <c r="J890" s="0" t="n">
        <v>1.45</v>
      </c>
      <c r="K890" s="0" t="s">
        <v>21</v>
      </c>
      <c r="L890" s="3" t="n">
        <f aca="false">IF(K890="Yes",(J890-1)*0.98,-1)</f>
        <v>0.441</v>
      </c>
      <c r="M890" s="4" t="s">
        <v>22</v>
      </c>
    </row>
    <row r="891" customFormat="false" ht="12.8" hidden="false" customHeight="false" outlineLevel="0" collapsed="false">
      <c r="A891" s="2" t="s">
        <v>1301</v>
      </c>
      <c r="B891" s="2" t="s">
        <v>105</v>
      </c>
      <c r="C891" s="0" t="s">
        <v>1302</v>
      </c>
      <c r="D891" s="0" t="s">
        <v>37</v>
      </c>
      <c r="E891" s="0" t="s">
        <v>147</v>
      </c>
      <c r="G891" s="0" t="s">
        <v>19</v>
      </c>
      <c r="H891" s="0" t="s">
        <v>732</v>
      </c>
      <c r="I891" s="0" t="n">
        <v>0</v>
      </c>
      <c r="J891" s="0" t="n">
        <v>1.88</v>
      </c>
      <c r="K891" s="0" t="str">
        <f aca="false">IF(I891=1,"Yes","No")</f>
        <v>No</v>
      </c>
      <c r="L891" s="0" t="n">
        <f aca="false">IF(K891="Yes",(J891-1)*0.98,-1)</f>
        <v>-1</v>
      </c>
      <c r="M891" s="5" t="s">
        <v>33</v>
      </c>
    </row>
    <row r="892" customFormat="false" ht="12.8" hidden="false" customHeight="false" outlineLevel="0" collapsed="false">
      <c r="A892" s="2" t="s">
        <v>1303</v>
      </c>
      <c r="B892" s="2" t="s">
        <v>306</v>
      </c>
      <c r="C892" s="0" t="s">
        <v>1082</v>
      </c>
      <c r="D892" s="0" t="s">
        <v>37</v>
      </c>
      <c r="E892" s="0" t="s">
        <v>147</v>
      </c>
      <c r="G892" s="0" t="s">
        <v>19</v>
      </c>
      <c r="H892" s="0" t="s">
        <v>658</v>
      </c>
      <c r="I892" s="0" t="n">
        <v>1</v>
      </c>
      <c r="J892" s="0" t="n">
        <v>2.11</v>
      </c>
      <c r="K892" s="0" t="str">
        <f aca="false">IF(I892=1,"Yes","No")</f>
        <v>Yes</v>
      </c>
      <c r="L892" s="0" t="n">
        <f aca="false">IF(K892="Yes",(J892-1)*0.98,-1)</f>
        <v>1.0878</v>
      </c>
      <c r="M892" s="5" t="s">
        <v>33</v>
      </c>
    </row>
    <row r="893" customFormat="false" ht="12.8" hidden="false" customHeight="false" outlineLevel="0" collapsed="false">
      <c r="A893" s="2" t="s">
        <v>1304</v>
      </c>
      <c r="B893" s="2" t="s">
        <v>113</v>
      </c>
      <c r="C893" s="0" t="s">
        <v>1150</v>
      </c>
      <c r="D893" s="0" t="s">
        <v>37</v>
      </c>
      <c r="E893" s="0" t="s">
        <v>17</v>
      </c>
      <c r="F893" s="0" t="s">
        <v>43</v>
      </c>
      <c r="G893" s="0" t="s">
        <v>19</v>
      </c>
      <c r="H893" s="0" t="s">
        <v>1018</v>
      </c>
      <c r="I893" s="0" t="n">
        <v>2</v>
      </c>
      <c r="J893" s="0" t="n">
        <v>1.21</v>
      </c>
      <c r="K893" s="0" t="s">
        <v>21</v>
      </c>
      <c r="L893" s="3" t="n">
        <f aca="false">IF(K893="Yes",(J893-1)*0.98,-1)</f>
        <v>0.2058</v>
      </c>
      <c r="M893" s="11" t="s">
        <v>62</v>
      </c>
    </row>
    <row r="894" customFormat="false" ht="12.8" hidden="false" customHeight="false" outlineLevel="0" collapsed="false">
      <c r="A894" s="2" t="s">
        <v>1304</v>
      </c>
      <c r="B894" s="2" t="s">
        <v>306</v>
      </c>
      <c r="C894" s="0" t="s">
        <v>311</v>
      </c>
      <c r="D894" s="0" t="s">
        <v>16</v>
      </c>
      <c r="E894" s="0" t="s">
        <v>17</v>
      </c>
      <c r="F894" s="0" t="s">
        <v>18</v>
      </c>
      <c r="G894" s="0" t="s">
        <v>19</v>
      </c>
      <c r="H894" s="0" t="s">
        <v>1305</v>
      </c>
      <c r="I894" s="0" t="n">
        <v>1</v>
      </c>
      <c r="J894" s="0" t="n">
        <v>1.07</v>
      </c>
      <c r="K894" s="0" t="s">
        <v>21</v>
      </c>
      <c r="L894" s="3" t="n">
        <f aca="false">IF(K894="Yes",(J894-1)*0.98,-1)</f>
        <v>0.0686000000000001</v>
      </c>
      <c r="M894" s="4" t="s">
        <v>22</v>
      </c>
    </row>
    <row r="895" customFormat="false" ht="12.8" hidden="false" customHeight="false" outlineLevel="0" collapsed="false">
      <c r="A895" s="2" t="s">
        <v>1306</v>
      </c>
      <c r="B895" s="2" t="s">
        <v>35</v>
      </c>
      <c r="C895" s="0" t="s">
        <v>114</v>
      </c>
      <c r="D895" s="0" t="s">
        <v>16</v>
      </c>
      <c r="E895" s="0" t="s">
        <v>17</v>
      </c>
      <c r="F895" s="0" t="s">
        <v>18</v>
      </c>
      <c r="G895" s="0" t="s">
        <v>19</v>
      </c>
      <c r="H895" s="0" t="s">
        <v>1307</v>
      </c>
      <c r="I895" s="0" t="n">
        <v>2</v>
      </c>
      <c r="J895" s="0" t="n">
        <v>1.6</v>
      </c>
      <c r="K895" s="0" t="s">
        <v>21</v>
      </c>
      <c r="L895" s="3" t="n">
        <f aca="false">IF(K895="Yes",(J895-1)*0.98,-1)</f>
        <v>0.588</v>
      </c>
      <c r="M895" s="4" t="s">
        <v>22</v>
      </c>
    </row>
    <row r="896" customFormat="false" ht="12.8" hidden="false" customHeight="false" outlineLevel="0" collapsed="false">
      <c r="A896" s="2" t="s">
        <v>1306</v>
      </c>
      <c r="B896" s="2" t="s">
        <v>35</v>
      </c>
      <c r="C896" s="0" t="s">
        <v>114</v>
      </c>
      <c r="D896" s="0" t="s">
        <v>16</v>
      </c>
      <c r="E896" s="0" t="s">
        <v>17</v>
      </c>
      <c r="F896" s="0" t="s">
        <v>18</v>
      </c>
      <c r="G896" s="0" t="s">
        <v>19</v>
      </c>
      <c r="H896" s="0" t="s">
        <v>1308</v>
      </c>
      <c r="I896" s="0" t="n">
        <v>3</v>
      </c>
      <c r="J896" s="0" t="n">
        <v>1.46</v>
      </c>
      <c r="K896" s="0" t="s">
        <v>19</v>
      </c>
      <c r="L896" s="3" t="n">
        <f aca="false">IF(K896="Yes",(J896-1)*0.98,-1)</f>
        <v>-1</v>
      </c>
      <c r="M896" s="11" t="s">
        <v>62</v>
      </c>
    </row>
    <row r="897" customFormat="false" ht="12.8" hidden="false" customHeight="false" outlineLevel="0" collapsed="false">
      <c r="A897" s="2" t="s">
        <v>1309</v>
      </c>
      <c r="B897" s="2" t="s">
        <v>306</v>
      </c>
      <c r="C897" s="0" t="s">
        <v>271</v>
      </c>
      <c r="D897" s="0" t="s">
        <v>16</v>
      </c>
      <c r="E897" s="0" t="s">
        <v>147</v>
      </c>
      <c r="F897" s="0" t="s">
        <v>18</v>
      </c>
      <c r="G897" s="0" t="s">
        <v>19</v>
      </c>
      <c r="H897" s="0" t="s">
        <v>1310</v>
      </c>
      <c r="I897" s="0" t="n">
        <v>0</v>
      </c>
      <c r="J897" s="0" t="n">
        <v>7.2</v>
      </c>
      <c r="K897" s="0" t="s">
        <v>19</v>
      </c>
      <c r="L897" s="3" t="n">
        <f aca="false">IF(K897="Yes",(J897-1)*0.98,-1)</f>
        <v>-1</v>
      </c>
      <c r="M897" s="11" t="s">
        <v>62</v>
      </c>
    </row>
    <row r="898" customFormat="false" ht="12.8" hidden="false" customHeight="false" outlineLevel="0" collapsed="false">
      <c r="A898" s="9" t="s">
        <v>1309</v>
      </c>
      <c r="B898" s="9" t="s">
        <v>306</v>
      </c>
      <c r="C898" s="6" t="s">
        <v>271</v>
      </c>
      <c r="D898" s="6" t="s">
        <v>16</v>
      </c>
      <c r="E898" s="6" t="s">
        <v>147</v>
      </c>
      <c r="F898" s="6" t="s">
        <v>18</v>
      </c>
      <c r="G898" s="6" t="s">
        <v>19</v>
      </c>
      <c r="H898" s="6" t="s">
        <v>1310</v>
      </c>
      <c r="I898" s="0" t="n">
        <v>0</v>
      </c>
      <c r="J898" s="6" t="n">
        <v>49.16</v>
      </c>
      <c r="K898" s="3" t="str">
        <f aca="false">IF(I898=1,"Yes","No")</f>
        <v>No</v>
      </c>
      <c r="L898" s="7" t="n">
        <f aca="false">IF(K898="Yes",(J898-1)*0.98,-1)</f>
        <v>-1</v>
      </c>
      <c r="M898" s="10" t="s">
        <v>53</v>
      </c>
    </row>
    <row r="899" customFormat="false" ht="12.8" hidden="false" customHeight="false" outlineLevel="0" collapsed="false">
      <c r="A899" s="2" t="s">
        <v>1311</v>
      </c>
      <c r="B899" s="2" t="s">
        <v>109</v>
      </c>
      <c r="C899" s="0" t="s">
        <v>403</v>
      </c>
      <c r="D899" s="0" t="s">
        <v>48</v>
      </c>
      <c r="E899" s="0" t="s">
        <v>147</v>
      </c>
      <c r="F899" s="0" t="s">
        <v>49</v>
      </c>
      <c r="G899" s="0" t="s">
        <v>19</v>
      </c>
      <c r="H899" s="0" t="s">
        <v>1312</v>
      </c>
      <c r="I899" s="0" t="n">
        <v>1</v>
      </c>
      <c r="J899" s="0" t="n">
        <v>2.43</v>
      </c>
      <c r="K899" s="0" t="str">
        <f aca="false">IF(I899=1,"Yes","No")</f>
        <v>Yes</v>
      </c>
      <c r="L899" s="0" t="n">
        <f aca="false">IF(K899="Yes",(J899-1)*0.98,-1)</f>
        <v>1.4014</v>
      </c>
      <c r="M899" s="5" t="s">
        <v>33</v>
      </c>
    </row>
    <row r="900" customFormat="false" ht="12.8" hidden="false" customHeight="false" outlineLevel="0" collapsed="false">
      <c r="A900" s="2" t="s">
        <v>1311</v>
      </c>
      <c r="B900" s="2" t="s">
        <v>109</v>
      </c>
      <c r="C900" s="0" t="s">
        <v>403</v>
      </c>
      <c r="D900" s="0" t="s">
        <v>48</v>
      </c>
      <c r="E900" s="0" t="s">
        <v>147</v>
      </c>
      <c r="F900" s="0" t="s">
        <v>49</v>
      </c>
      <c r="G900" s="0" t="s">
        <v>19</v>
      </c>
      <c r="H900" s="0" t="s">
        <v>1312</v>
      </c>
      <c r="I900" s="0" t="n">
        <v>1</v>
      </c>
      <c r="J900" s="0" t="n">
        <v>1.44</v>
      </c>
      <c r="K900" s="0" t="s">
        <v>21</v>
      </c>
      <c r="L900" s="3" t="n">
        <f aca="false">IF(K900="Yes",(J900-1)*0.98,-1)</f>
        <v>0.4312</v>
      </c>
      <c r="M900" s="4" t="s">
        <v>22</v>
      </c>
    </row>
    <row r="901" customFormat="false" ht="12.8" hidden="false" customHeight="false" outlineLevel="0" collapsed="false">
      <c r="A901" s="2" t="s">
        <v>1313</v>
      </c>
      <c r="B901" s="2" t="s">
        <v>14</v>
      </c>
      <c r="C901" s="0" t="s">
        <v>1314</v>
      </c>
      <c r="D901" s="0" t="s">
        <v>37</v>
      </c>
      <c r="E901" s="0" t="s">
        <v>87</v>
      </c>
      <c r="F901" s="0" t="s">
        <v>298</v>
      </c>
      <c r="G901" s="0" t="s">
        <v>19</v>
      </c>
      <c r="H901" s="0" t="s">
        <v>1315</v>
      </c>
      <c r="I901" s="0" t="s">
        <v>133</v>
      </c>
      <c r="J901" s="0" t="n">
        <v>1.97</v>
      </c>
      <c r="K901" s="0" t="s">
        <v>19</v>
      </c>
      <c r="L901" s="3" t="n">
        <f aca="false">IF(K901="Yes",(J901-1)*0.98,-1)</f>
        <v>-1</v>
      </c>
      <c r="M901" s="11" t="s">
        <v>62</v>
      </c>
    </row>
    <row r="902" customFormat="false" ht="12.8" hidden="false" customHeight="false" outlineLevel="0" collapsed="false">
      <c r="A902" s="9" t="s">
        <v>1313</v>
      </c>
      <c r="B902" s="9" t="s">
        <v>14</v>
      </c>
      <c r="C902" s="6" t="s">
        <v>1314</v>
      </c>
      <c r="D902" s="6" t="s">
        <v>37</v>
      </c>
      <c r="E902" s="6" t="s">
        <v>87</v>
      </c>
      <c r="F902" s="6" t="s">
        <v>298</v>
      </c>
      <c r="G902" s="6" t="s">
        <v>19</v>
      </c>
      <c r="H902" s="6" t="s">
        <v>1315</v>
      </c>
      <c r="I902" s="0" t="s">
        <v>133</v>
      </c>
      <c r="J902" s="6" t="n">
        <v>11.5</v>
      </c>
      <c r="K902" s="3" t="str">
        <f aca="false">IF(I902=1,"Yes","No")</f>
        <v>No</v>
      </c>
      <c r="L902" s="7" t="n">
        <f aca="false">IF(K902="Yes",(J902-1)*0.98,-1)</f>
        <v>-1</v>
      </c>
      <c r="M902" s="10" t="s">
        <v>53</v>
      </c>
    </row>
    <row r="903" customFormat="false" ht="12.8" hidden="false" customHeight="false" outlineLevel="0" collapsed="false">
      <c r="A903" s="2" t="s">
        <v>1316</v>
      </c>
      <c r="B903" s="2" t="s">
        <v>167</v>
      </c>
      <c r="C903" s="0" t="s">
        <v>1317</v>
      </c>
      <c r="D903" s="0" t="s">
        <v>37</v>
      </c>
      <c r="E903" s="0" t="s">
        <v>87</v>
      </c>
      <c r="F903" s="0" t="s">
        <v>18</v>
      </c>
      <c r="G903" s="0" t="s">
        <v>19</v>
      </c>
      <c r="H903" s="0" t="s">
        <v>1318</v>
      </c>
      <c r="I903" s="0" t="n">
        <v>1</v>
      </c>
      <c r="J903" s="0" t="n">
        <v>1.67</v>
      </c>
      <c r="K903" s="0" t="s">
        <v>21</v>
      </c>
      <c r="L903" s="3" t="n">
        <f aca="false">IF(K903="Yes",(J903-1)*0.98,-1)</f>
        <v>0.6566</v>
      </c>
      <c r="M903" s="4" t="s">
        <v>22</v>
      </c>
    </row>
    <row r="904" customFormat="false" ht="12.8" hidden="false" customHeight="false" outlineLevel="0" collapsed="false">
      <c r="A904" s="2" t="s">
        <v>1319</v>
      </c>
      <c r="B904" s="2" t="s">
        <v>239</v>
      </c>
      <c r="C904" s="0" t="s">
        <v>74</v>
      </c>
      <c r="D904" s="0" t="s">
        <v>37</v>
      </c>
      <c r="E904" s="0" t="s">
        <v>30</v>
      </c>
      <c r="F904" s="0" t="s">
        <v>43</v>
      </c>
      <c r="G904" s="0" t="s">
        <v>19</v>
      </c>
      <c r="H904" s="0" t="s">
        <v>1320</v>
      </c>
      <c r="I904" s="0" t="n">
        <v>2</v>
      </c>
      <c r="J904" s="0" t="n">
        <v>6.55</v>
      </c>
      <c r="K904" s="0" t="s">
        <v>21</v>
      </c>
      <c r="L904" s="3" t="n">
        <f aca="false">IF(K904="Yes",(J904-1)*0.98,-1)</f>
        <v>5.439</v>
      </c>
      <c r="M904" s="4" t="s">
        <v>22</v>
      </c>
    </row>
    <row r="905" customFormat="false" ht="12.8" hidden="false" customHeight="false" outlineLevel="0" collapsed="false">
      <c r="A905" s="2" t="s">
        <v>1319</v>
      </c>
      <c r="B905" s="2" t="s">
        <v>239</v>
      </c>
      <c r="C905" s="0" t="s">
        <v>74</v>
      </c>
      <c r="D905" s="0" t="s">
        <v>37</v>
      </c>
      <c r="E905" s="0" t="s">
        <v>30</v>
      </c>
      <c r="F905" s="0" t="s">
        <v>43</v>
      </c>
      <c r="G905" s="0" t="s">
        <v>19</v>
      </c>
      <c r="H905" s="0" t="s">
        <v>1321</v>
      </c>
      <c r="I905" s="0" t="n">
        <v>0</v>
      </c>
      <c r="J905" s="0" t="n">
        <v>1.54</v>
      </c>
      <c r="K905" s="0" t="s">
        <v>19</v>
      </c>
      <c r="L905" s="3" t="n">
        <f aca="false">IF(K905="Yes",(J905-1)*0.98,-1)</f>
        <v>-1</v>
      </c>
      <c r="M905" s="11" t="s">
        <v>62</v>
      </c>
    </row>
    <row r="906" customFormat="false" ht="12.8" hidden="false" customHeight="false" outlineLevel="0" collapsed="false">
      <c r="A906" s="9" t="s">
        <v>1319</v>
      </c>
      <c r="B906" s="9" t="s">
        <v>239</v>
      </c>
      <c r="C906" s="6" t="s">
        <v>74</v>
      </c>
      <c r="D906" s="6" t="s">
        <v>37</v>
      </c>
      <c r="E906" s="6" t="s">
        <v>30</v>
      </c>
      <c r="F906" s="6" t="s">
        <v>43</v>
      </c>
      <c r="G906" s="6" t="s">
        <v>19</v>
      </c>
      <c r="H906" s="6" t="s">
        <v>1321</v>
      </c>
      <c r="I906" s="0" t="n">
        <v>0</v>
      </c>
      <c r="J906" s="6" t="n">
        <v>4</v>
      </c>
      <c r="K906" s="3" t="str">
        <f aca="false">IF(I906=1,"Yes","No")</f>
        <v>No</v>
      </c>
      <c r="L906" s="7" t="n">
        <f aca="false">IF(K906="Yes",(J906-1)*0.98,-1)</f>
        <v>-1</v>
      </c>
      <c r="M906" s="10" t="s">
        <v>53</v>
      </c>
    </row>
    <row r="907" customFormat="false" ht="12.8" hidden="false" customHeight="false" outlineLevel="0" collapsed="false">
      <c r="A907" s="2" t="s">
        <v>1322</v>
      </c>
      <c r="B907" s="2" t="s">
        <v>101</v>
      </c>
      <c r="C907" s="0" t="s">
        <v>311</v>
      </c>
      <c r="D907" s="0" t="s">
        <v>16</v>
      </c>
      <c r="E907" s="0" t="s">
        <v>17</v>
      </c>
      <c r="F907" s="0" t="s">
        <v>18</v>
      </c>
      <c r="G907" s="0" t="s">
        <v>19</v>
      </c>
      <c r="H907" s="0" t="s">
        <v>1323</v>
      </c>
      <c r="I907" s="0" t="n">
        <v>3</v>
      </c>
      <c r="J907" s="0" t="n">
        <v>1.28</v>
      </c>
      <c r="K907" s="0" t="s">
        <v>19</v>
      </c>
      <c r="L907" s="3" t="n">
        <f aca="false">IF(K907="Yes",(J907-1)*0.98,-1)</f>
        <v>-1</v>
      </c>
      <c r="M907" s="4" t="s">
        <v>22</v>
      </c>
    </row>
    <row r="908" customFormat="false" ht="12.8" hidden="false" customHeight="false" outlineLevel="0" collapsed="false">
      <c r="A908" s="2" t="s">
        <v>1324</v>
      </c>
      <c r="B908" s="2" t="s">
        <v>237</v>
      </c>
      <c r="C908" s="0" t="s">
        <v>74</v>
      </c>
      <c r="D908" s="0" t="s">
        <v>37</v>
      </c>
      <c r="E908" s="0" t="s">
        <v>30</v>
      </c>
      <c r="F908" s="0" t="s">
        <v>43</v>
      </c>
      <c r="G908" s="0" t="s">
        <v>19</v>
      </c>
      <c r="H908" s="0" t="s">
        <v>1325</v>
      </c>
      <c r="I908" s="0" t="n">
        <v>0</v>
      </c>
      <c r="J908" s="0" t="n">
        <v>2.04</v>
      </c>
      <c r="K908" s="0" t="s">
        <v>19</v>
      </c>
      <c r="L908" s="3" t="n">
        <f aca="false">IF(K908="Yes",(J908-1)*0.98,-1)</f>
        <v>-1</v>
      </c>
      <c r="M908" s="4" t="s">
        <v>22</v>
      </c>
    </row>
    <row r="909" customFormat="false" ht="12.8" hidden="false" customHeight="false" outlineLevel="0" collapsed="false">
      <c r="A909" s="2" t="s">
        <v>1326</v>
      </c>
      <c r="B909" s="2" t="s">
        <v>96</v>
      </c>
      <c r="C909" s="0" t="s">
        <v>256</v>
      </c>
      <c r="D909" s="0" t="s">
        <v>16</v>
      </c>
      <c r="E909" s="0" t="s">
        <v>17</v>
      </c>
      <c r="F909" s="0" t="s">
        <v>18</v>
      </c>
      <c r="G909" s="0" t="s">
        <v>19</v>
      </c>
      <c r="H909" s="0" t="s">
        <v>1327</v>
      </c>
      <c r="I909" s="0" t="n">
        <v>1</v>
      </c>
      <c r="J909" s="0" t="n">
        <v>1.31</v>
      </c>
      <c r="K909" s="0" t="s">
        <v>21</v>
      </c>
      <c r="L909" s="3" t="n">
        <f aca="false">IF(K909="Yes",(J909-1)*0.98,-1)</f>
        <v>0.3038</v>
      </c>
      <c r="M909" s="4" t="s">
        <v>22</v>
      </c>
    </row>
    <row r="910" customFormat="false" ht="12.8" hidden="false" customHeight="false" outlineLevel="0" collapsed="false">
      <c r="A910" s="2" t="s">
        <v>1326</v>
      </c>
      <c r="B910" s="2" t="s">
        <v>423</v>
      </c>
      <c r="C910" s="0" t="s">
        <v>91</v>
      </c>
      <c r="D910" s="0" t="s">
        <v>16</v>
      </c>
      <c r="E910" s="0" t="s">
        <v>30</v>
      </c>
      <c r="F910" s="0" t="s">
        <v>65</v>
      </c>
      <c r="G910" s="0" t="s">
        <v>21</v>
      </c>
      <c r="H910" s="0" t="s">
        <v>1328</v>
      </c>
      <c r="I910" s="0" t="n">
        <v>1</v>
      </c>
      <c r="J910" s="0" t="n">
        <v>1.14</v>
      </c>
      <c r="K910" s="0" t="s">
        <v>21</v>
      </c>
      <c r="L910" s="3" t="n">
        <f aca="false">IF(K910="Yes",(J910-1)*0.98,-1)</f>
        <v>0.1372</v>
      </c>
      <c r="M910" s="4" t="s">
        <v>22</v>
      </c>
    </row>
    <row r="911" customFormat="false" ht="12.8" hidden="false" customHeight="false" outlineLevel="0" collapsed="false">
      <c r="A911" s="2" t="s">
        <v>1329</v>
      </c>
      <c r="B911" s="2" t="s">
        <v>245</v>
      </c>
      <c r="C911" s="0" t="s">
        <v>74</v>
      </c>
      <c r="D911" s="0" t="s">
        <v>37</v>
      </c>
      <c r="E911" s="0" t="s">
        <v>30</v>
      </c>
      <c r="G911" s="0" t="s">
        <v>19</v>
      </c>
      <c r="H911" s="0" t="s">
        <v>1330</v>
      </c>
      <c r="I911" s="0" t="n">
        <v>2</v>
      </c>
      <c r="J911" s="0" t="n">
        <v>1.54</v>
      </c>
      <c r="K911" s="0" t="s">
        <v>21</v>
      </c>
      <c r="L911" s="3" t="n">
        <f aca="false">IF(K911="Yes",(J911-1)*0.98,-1)</f>
        <v>0.5292</v>
      </c>
      <c r="M911" s="11" t="s">
        <v>62</v>
      </c>
    </row>
    <row r="912" customFormat="false" ht="12.8" hidden="false" customHeight="false" outlineLevel="0" collapsed="false">
      <c r="A912" s="2" t="s">
        <v>1329</v>
      </c>
      <c r="B912" s="2" t="s">
        <v>245</v>
      </c>
      <c r="C912" s="6" t="s">
        <v>74</v>
      </c>
      <c r="D912" s="6" t="s">
        <v>37</v>
      </c>
      <c r="E912" s="6" t="s">
        <v>30</v>
      </c>
      <c r="F912" s="6"/>
      <c r="G912" s="6" t="s">
        <v>19</v>
      </c>
      <c r="H912" s="6" t="s">
        <v>1331</v>
      </c>
      <c r="I912" s="6" t="n">
        <v>4</v>
      </c>
      <c r="J912" s="6" t="n">
        <v>44</v>
      </c>
      <c r="K912" s="3" t="str">
        <f aca="false">IF(I912=1, "No","Yes")</f>
        <v>Yes</v>
      </c>
      <c r="L912" s="7" t="n">
        <f aca="false">IF(I912=1,-J912,0.98)</f>
        <v>0.98</v>
      </c>
      <c r="M912" s="8" t="s">
        <v>51</v>
      </c>
    </row>
    <row r="913" customFormat="false" ht="12.8" hidden="false" customHeight="false" outlineLevel="0" collapsed="false">
      <c r="A913" s="2" t="s">
        <v>1332</v>
      </c>
      <c r="B913" s="2" t="s">
        <v>480</v>
      </c>
      <c r="C913" s="0" t="s">
        <v>215</v>
      </c>
      <c r="D913" s="0" t="s">
        <v>16</v>
      </c>
      <c r="E913" s="0" t="s">
        <v>17</v>
      </c>
      <c r="F913" s="0" t="s">
        <v>18</v>
      </c>
      <c r="G913" s="0" t="s">
        <v>19</v>
      </c>
      <c r="H913" s="0" t="s">
        <v>1333</v>
      </c>
      <c r="I913" s="0" t="n">
        <v>4</v>
      </c>
      <c r="J913" s="0" t="n">
        <v>2.08</v>
      </c>
      <c r="K913" s="0" t="s">
        <v>19</v>
      </c>
      <c r="L913" s="3" t="n">
        <f aca="false">IF(K913="Yes",(J913-1)*0.98,-1)</f>
        <v>-1</v>
      </c>
      <c r="M913" s="4" t="s">
        <v>22</v>
      </c>
    </row>
    <row r="914" customFormat="false" ht="12.8" hidden="false" customHeight="false" outlineLevel="0" collapsed="false">
      <c r="A914" s="9" t="s">
        <v>1334</v>
      </c>
      <c r="B914" s="9" t="s">
        <v>113</v>
      </c>
      <c r="C914" s="6" t="s">
        <v>1031</v>
      </c>
      <c r="D914" s="6" t="s">
        <v>37</v>
      </c>
      <c r="E914" s="6" t="s">
        <v>17</v>
      </c>
      <c r="F914" s="6"/>
      <c r="G914" s="6" t="s">
        <v>19</v>
      </c>
      <c r="H914" s="6" t="s">
        <v>1335</v>
      </c>
      <c r="I914" s="0" t="n">
        <v>1</v>
      </c>
      <c r="J914" s="6" t="n">
        <v>11</v>
      </c>
      <c r="K914" s="3" t="str">
        <f aca="false">IF(I914=1,"Yes","No")</f>
        <v>Yes</v>
      </c>
      <c r="L914" s="7" t="n">
        <f aca="false">IF(K914="Yes",(J914-1)*0.98,-1)</f>
        <v>9.8</v>
      </c>
      <c r="M914" s="10" t="s">
        <v>53</v>
      </c>
    </row>
    <row r="915" customFormat="false" ht="12.8" hidden="false" customHeight="false" outlineLevel="0" collapsed="false">
      <c r="A915" s="2" t="s">
        <v>1334</v>
      </c>
      <c r="B915" s="2" t="s">
        <v>14</v>
      </c>
      <c r="C915" s="0" t="s">
        <v>1031</v>
      </c>
      <c r="D915" s="0" t="s">
        <v>37</v>
      </c>
      <c r="E915" s="0" t="s">
        <v>17</v>
      </c>
      <c r="F915" s="0" t="s">
        <v>18</v>
      </c>
      <c r="G915" s="0" t="s">
        <v>19</v>
      </c>
      <c r="H915" s="0" t="s">
        <v>1336</v>
      </c>
      <c r="I915" s="0" t="n">
        <v>1</v>
      </c>
      <c r="J915" s="0" t="n">
        <v>5.06</v>
      </c>
      <c r="K915" s="0" t="str">
        <f aca="false">IF(I915=1,"Yes","No")</f>
        <v>Yes</v>
      </c>
      <c r="L915" s="0" t="n">
        <f aca="false">IF(K915="Yes",(J915-1)*0.98,-1)</f>
        <v>3.9788</v>
      </c>
      <c r="M915" s="5" t="s">
        <v>33</v>
      </c>
    </row>
    <row r="916" customFormat="false" ht="12.8" hidden="false" customHeight="false" outlineLevel="0" collapsed="false">
      <c r="A916" s="2" t="s">
        <v>1337</v>
      </c>
      <c r="B916" s="2" t="s">
        <v>23</v>
      </c>
      <c r="C916" s="6" t="s">
        <v>1338</v>
      </c>
      <c r="D916" s="6" t="s">
        <v>37</v>
      </c>
      <c r="E916" s="6" t="s">
        <v>147</v>
      </c>
      <c r="F916" s="6" t="s">
        <v>43</v>
      </c>
      <c r="G916" s="6" t="s">
        <v>19</v>
      </c>
      <c r="H916" s="6" t="s">
        <v>1339</v>
      </c>
      <c r="I916" s="6" t="n">
        <v>0</v>
      </c>
      <c r="J916" s="6" t="n">
        <v>5.96</v>
      </c>
      <c r="K916" s="3" t="str">
        <f aca="false">IF(I916=1, "No","Yes")</f>
        <v>Yes</v>
      </c>
      <c r="L916" s="7" t="n">
        <f aca="false">IF(I916=1,-J916,0.98)</f>
        <v>0.98</v>
      </c>
      <c r="M916" s="8" t="s">
        <v>51</v>
      </c>
    </row>
    <row r="917" customFormat="false" ht="12.8" hidden="false" customHeight="false" outlineLevel="0" collapsed="false">
      <c r="A917" s="2" t="s">
        <v>1337</v>
      </c>
      <c r="B917" s="2" t="s">
        <v>23</v>
      </c>
      <c r="C917" s="6" t="s">
        <v>1338</v>
      </c>
      <c r="D917" s="6" t="s">
        <v>37</v>
      </c>
      <c r="E917" s="6" t="s">
        <v>147</v>
      </c>
      <c r="F917" s="6" t="s">
        <v>43</v>
      </c>
      <c r="G917" s="6" t="s">
        <v>19</v>
      </c>
      <c r="H917" s="6" t="s">
        <v>1339</v>
      </c>
      <c r="I917" s="6" t="n">
        <v>0</v>
      </c>
      <c r="J917" s="6" t="n">
        <v>5.96</v>
      </c>
      <c r="K917" s="3" t="str">
        <f aca="false">IF(I917=1, "No","Yes")</f>
        <v>Yes</v>
      </c>
      <c r="L917" s="7" t="n">
        <f aca="false">IF(I917=1,-J917,0.98)</f>
        <v>0.98</v>
      </c>
      <c r="M917" s="12" t="s">
        <v>128</v>
      </c>
    </row>
    <row r="918" customFormat="false" ht="12.8" hidden="false" customHeight="false" outlineLevel="0" collapsed="false">
      <c r="A918" s="2" t="s">
        <v>1340</v>
      </c>
      <c r="B918" s="2" t="s">
        <v>280</v>
      </c>
      <c r="C918" s="0" t="s">
        <v>1341</v>
      </c>
      <c r="D918" s="0" t="s">
        <v>37</v>
      </c>
      <c r="E918" s="0" t="s">
        <v>17</v>
      </c>
      <c r="G918" s="0" t="s">
        <v>19</v>
      </c>
      <c r="H918" s="0" t="s">
        <v>1342</v>
      </c>
      <c r="I918" s="0" t="n">
        <v>3</v>
      </c>
      <c r="J918" s="0" t="n">
        <v>2.29</v>
      </c>
      <c r="K918" s="0" t="s">
        <v>21</v>
      </c>
      <c r="L918" s="3" t="n">
        <f aca="false">IF(K918="Yes",(J918-1)*0.98,-1)</f>
        <v>1.2642</v>
      </c>
      <c r="M918" s="11" t="s">
        <v>62</v>
      </c>
    </row>
    <row r="919" customFormat="false" ht="12.8" hidden="false" customHeight="false" outlineLevel="0" collapsed="false">
      <c r="A919" s="9" t="s">
        <v>1340</v>
      </c>
      <c r="B919" s="9" t="s">
        <v>280</v>
      </c>
      <c r="C919" s="6" t="s">
        <v>1341</v>
      </c>
      <c r="D919" s="6" t="s">
        <v>37</v>
      </c>
      <c r="E919" s="6" t="s">
        <v>17</v>
      </c>
      <c r="F919" s="6"/>
      <c r="G919" s="6" t="s">
        <v>19</v>
      </c>
      <c r="H919" s="6" t="s">
        <v>1342</v>
      </c>
      <c r="I919" s="0" t="n">
        <v>3</v>
      </c>
      <c r="J919" s="6" t="n">
        <v>8.8</v>
      </c>
      <c r="K919" s="3" t="str">
        <f aca="false">IF(I919=1,"Yes","No")</f>
        <v>No</v>
      </c>
      <c r="L919" s="7" t="n">
        <f aca="false">IF(K919="Yes",(J919-1)*0.98,-1)</f>
        <v>-1</v>
      </c>
      <c r="M919" s="10" t="s">
        <v>53</v>
      </c>
    </row>
    <row r="920" customFormat="false" ht="12.8" hidden="false" customHeight="false" outlineLevel="0" collapsed="false">
      <c r="A920" s="2" t="s">
        <v>1343</v>
      </c>
      <c r="B920" s="2" t="s">
        <v>293</v>
      </c>
      <c r="C920" s="0" t="s">
        <v>294</v>
      </c>
      <c r="D920" s="0" t="s">
        <v>29</v>
      </c>
      <c r="E920" s="0" t="s">
        <v>79</v>
      </c>
      <c r="F920" s="0" t="s">
        <v>206</v>
      </c>
      <c r="G920" s="0" t="s">
        <v>19</v>
      </c>
      <c r="H920" s="0" t="s">
        <v>1344</v>
      </c>
      <c r="I920" s="0" t="n">
        <v>1</v>
      </c>
      <c r="J920" s="0" t="n">
        <v>2.45</v>
      </c>
      <c r="K920" s="0" t="str">
        <f aca="false">IF(I920=1,"Yes","No")</f>
        <v>Yes</v>
      </c>
      <c r="L920" s="0" t="n">
        <f aca="false">IF(K920="Yes",(J920-1)*0.98,-1)</f>
        <v>1.421</v>
      </c>
      <c r="M920" s="5" t="s">
        <v>33</v>
      </c>
    </row>
    <row r="921" customFormat="false" ht="12.8" hidden="false" customHeight="false" outlineLevel="0" collapsed="false">
      <c r="A921" s="2" t="s">
        <v>1343</v>
      </c>
      <c r="B921" s="2" t="s">
        <v>293</v>
      </c>
      <c r="C921" s="0" t="s">
        <v>294</v>
      </c>
      <c r="D921" s="0" t="s">
        <v>29</v>
      </c>
      <c r="E921" s="0" t="s">
        <v>79</v>
      </c>
      <c r="F921" s="0" t="s">
        <v>206</v>
      </c>
      <c r="G921" s="0" t="s">
        <v>19</v>
      </c>
      <c r="H921" s="0" t="s">
        <v>1344</v>
      </c>
      <c r="I921" s="0" t="n">
        <v>1</v>
      </c>
      <c r="J921" s="0" t="n">
        <v>1.33</v>
      </c>
      <c r="K921" s="0" t="s">
        <v>21</v>
      </c>
      <c r="L921" s="3" t="n">
        <f aca="false">IF(K921="Yes",(J921-1)*0.98,-1)</f>
        <v>0.3234</v>
      </c>
      <c r="M921" s="4" t="s">
        <v>22</v>
      </c>
    </row>
    <row r="922" customFormat="false" ht="12.8" hidden="false" customHeight="false" outlineLevel="0" collapsed="false">
      <c r="A922" s="2" t="s">
        <v>1343</v>
      </c>
      <c r="B922" s="2" t="s">
        <v>293</v>
      </c>
      <c r="C922" s="0" t="s">
        <v>294</v>
      </c>
      <c r="D922" s="0" t="s">
        <v>29</v>
      </c>
      <c r="E922" s="0" t="s">
        <v>79</v>
      </c>
      <c r="F922" s="0" t="s">
        <v>206</v>
      </c>
      <c r="G922" s="0" t="s">
        <v>19</v>
      </c>
      <c r="H922" s="0" t="s">
        <v>1345</v>
      </c>
      <c r="I922" s="0" t="n">
        <v>2</v>
      </c>
      <c r="J922" s="0" t="n">
        <v>1.7</v>
      </c>
      <c r="K922" s="0" t="s">
        <v>21</v>
      </c>
      <c r="L922" s="3" t="n">
        <f aca="false">IF(K922="Yes",(J922-1)*0.98,-1)</f>
        <v>0.686</v>
      </c>
      <c r="M922" s="11" t="s">
        <v>62</v>
      </c>
    </row>
    <row r="923" customFormat="false" ht="12.8" hidden="false" customHeight="false" outlineLevel="0" collapsed="false">
      <c r="A923" s="2" t="s">
        <v>1343</v>
      </c>
      <c r="B923" s="2" t="s">
        <v>293</v>
      </c>
      <c r="C923" s="6" t="s">
        <v>294</v>
      </c>
      <c r="D923" s="6" t="s">
        <v>29</v>
      </c>
      <c r="E923" s="6" t="s">
        <v>79</v>
      </c>
      <c r="F923" s="6" t="s">
        <v>206</v>
      </c>
      <c r="G923" s="6" t="s">
        <v>19</v>
      </c>
      <c r="H923" s="6" t="s">
        <v>1346</v>
      </c>
      <c r="I923" s="6" t="n">
        <v>3</v>
      </c>
      <c r="J923" s="6" t="n">
        <v>12.24</v>
      </c>
      <c r="K923" s="3" t="str">
        <f aca="false">IF(I923=1, "No","Yes")</f>
        <v>Yes</v>
      </c>
      <c r="L923" s="7" t="n">
        <f aca="false">IF(I923=1,-J923,0.98)</f>
        <v>0.98</v>
      </c>
      <c r="M923" s="8" t="s">
        <v>51</v>
      </c>
    </row>
    <row r="924" customFormat="false" ht="12.8" hidden="false" customHeight="false" outlineLevel="0" collapsed="false">
      <c r="A924" s="2" t="s">
        <v>1343</v>
      </c>
      <c r="B924" s="2" t="s">
        <v>293</v>
      </c>
      <c r="C924" s="6" t="s">
        <v>294</v>
      </c>
      <c r="D924" s="6" t="s">
        <v>29</v>
      </c>
      <c r="E924" s="6" t="s">
        <v>79</v>
      </c>
      <c r="F924" s="6" t="s">
        <v>206</v>
      </c>
      <c r="G924" s="6" t="s">
        <v>19</v>
      </c>
      <c r="H924" s="6" t="s">
        <v>1346</v>
      </c>
      <c r="I924" s="6" t="n">
        <v>3</v>
      </c>
      <c r="J924" s="6" t="n">
        <v>12.24</v>
      </c>
      <c r="K924" s="3" t="str">
        <f aca="false">IF(I924=1, "No","Yes")</f>
        <v>Yes</v>
      </c>
      <c r="L924" s="7" t="n">
        <f aca="false">IF(I924=1,-J924,0.98)</f>
        <v>0.98</v>
      </c>
      <c r="M924" s="12" t="s">
        <v>128</v>
      </c>
    </row>
    <row r="925" customFormat="false" ht="12.8" hidden="false" customHeight="false" outlineLevel="0" collapsed="false">
      <c r="A925" s="9" t="s">
        <v>1343</v>
      </c>
      <c r="B925" s="9" t="s">
        <v>293</v>
      </c>
      <c r="C925" s="6" t="s">
        <v>294</v>
      </c>
      <c r="D925" s="6" t="s">
        <v>29</v>
      </c>
      <c r="E925" s="6" t="s">
        <v>79</v>
      </c>
      <c r="F925" s="6" t="s">
        <v>206</v>
      </c>
      <c r="G925" s="6" t="s">
        <v>19</v>
      </c>
      <c r="H925" s="6" t="s">
        <v>1346</v>
      </c>
      <c r="I925" s="6" t="n">
        <v>3</v>
      </c>
      <c r="J925" s="6" t="n">
        <v>2.61</v>
      </c>
      <c r="K925" s="3" t="s">
        <v>21</v>
      </c>
      <c r="L925" s="6" t="n">
        <f aca="false">IF(K925="Yes",(J925-1)*0.98,-1)</f>
        <v>1.5778</v>
      </c>
      <c r="M925" s="13" t="s">
        <v>184</v>
      </c>
    </row>
    <row r="926" customFormat="false" ht="12.8" hidden="false" customHeight="false" outlineLevel="0" collapsed="false">
      <c r="A926" s="9" t="s">
        <v>1343</v>
      </c>
      <c r="B926" s="9" t="s">
        <v>293</v>
      </c>
      <c r="C926" s="6" t="s">
        <v>294</v>
      </c>
      <c r="D926" s="6" t="s">
        <v>29</v>
      </c>
      <c r="E926" s="6" t="s">
        <v>79</v>
      </c>
      <c r="F926" s="6" t="s">
        <v>206</v>
      </c>
      <c r="G926" s="6" t="s">
        <v>19</v>
      </c>
      <c r="H926" s="6" t="s">
        <v>1345</v>
      </c>
      <c r="I926" s="0" t="n">
        <v>2</v>
      </c>
      <c r="J926" s="6" t="n">
        <v>0</v>
      </c>
      <c r="K926" s="3" t="str">
        <f aca="false">IF(I926=1,"Yes","No")</f>
        <v>No</v>
      </c>
      <c r="L926" s="7" t="n">
        <f aca="false">IF(K926="Yes",(J926-1)*0.98,-1)</f>
        <v>-1</v>
      </c>
      <c r="M926" s="10" t="s">
        <v>53</v>
      </c>
    </row>
    <row r="927" customFormat="false" ht="12.8" hidden="false" customHeight="false" outlineLevel="0" collapsed="false">
      <c r="A927" s="2" t="s">
        <v>1347</v>
      </c>
      <c r="B927" s="2" t="s">
        <v>96</v>
      </c>
      <c r="C927" s="0" t="s">
        <v>110</v>
      </c>
      <c r="D927" s="0" t="s">
        <v>16</v>
      </c>
      <c r="E927" s="0" t="s">
        <v>17</v>
      </c>
      <c r="F927" s="0" t="s">
        <v>103</v>
      </c>
      <c r="G927" s="0" t="s">
        <v>19</v>
      </c>
      <c r="H927" s="0" t="s">
        <v>1348</v>
      </c>
      <c r="I927" s="0" t="n">
        <v>2</v>
      </c>
      <c r="J927" s="0" t="n">
        <v>1.58</v>
      </c>
      <c r="K927" s="0" t="s">
        <v>21</v>
      </c>
      <c r="L927" s="3" t="n">
        <f aca="false">IF(K927="Yes",(J927-1)*0.98,-1)</f>
        <v>0.5684</v>
      </c>
      <c r="M927" s="11" t="s">
        <v>62</v>
      </c>
    </row>
    <row r="928" customFormat="false" ht="12.8" hidden="false" customHeight="false" outlineLevel="0" collapsed="false">
      <c r="A928" s="9" t="s">
        <v>1347</v>
      </c>
      <c r="B928" s="9" t="s">
        <v>96</v>
      </c>
      <c r="C928" s="6" t="s">
        <v>110</v>
      </c>
      <c r="D928" s="6" t="s">
        <v>16</v>
      </c>
      <c r="E928" s="6" t="s">
        <v>17</v>
      </c>
      <c r="F928" s="6" t="s">
        <v>103</v>
      </c>
      <c r="G928" s="6" t="s">
        <v>19</v>
      </c>
      <c r="H928" s="6" t="s">
        <v>1348</v>
      </c>
      <c r="I928" s="0" t="n">
        <v>2</v>
      </c>
      <c r="J928" s="6" t="n">
        <v>4.26</v>
      </c>
      <c r="K928" s="3" t="str">
        <f aca="false">IF(I928=1,"Yes","No")</f>
        <v>No</v>
      </c>
      <c r="L928" s="7" t="n">
        <f aca="false">IF(K928="Yes",(J928-1)*0.98,-1)</f>
        <v>-1</v>
      </c>
      <c r="M928" s="10" t="s">
        <v>53</v>
      </c>
    </row>
    <row r="929" customFormat="false" ht="12.8" hidden="false" customHeight="false" outlineLevel="0" collapsed="false">
      <c r="A929" s="2" t="s">
        <v>1349</v>
      </c>
      <c r="B929" s="2" t="s">
        <v>273</v>
      </c>
      <c r="C929" s="0" t="s">
        <v>91</v>
      </c>
      <c r="D929" s="0" t="s">
        <v>16</v>
      </c>
      <c r="E929" s="0" t="s">
        <v>30</v>
      </c>
      <c r="F929" s="0" t="s">
        <v>65</v>
      </c>
      <c r="G929" s="0" t="s">
        <v>21</v>
      </c>
      <c r="H929" s="0" t="s">
        <v>1350</v>
      </c>
      <c r="I929" s="0" t="n">
        <v>0</v>
      </c>
      <c r="J929" s="0" t="n">
        <v>1.8</v>
      </c>
      <c r="K929" s="0" t="s">
        <v>19</v>
      </c>
      <c r="L929" s="3" t="n">
        <f aca="false">IF(K929="Yes",(J929-1)*0.98,-1)</f>
        <v>-1</v>
      </c>
      <c r="M929" s="4" t="s">
        <v>22</v>
      </c>
    </row>
    <row r="930" customFormat="false" ht="12.8" hidden="false" customHeight="false" outlineLevel="0" collapsed="false">
      <c r="A930" s="2" t="s">
        <v>1351</v>
      </c>
      <c r="B930" s="2" t="s">
        <v>197</v>
      </c>
      <c r="C930" s="0" t="s">
        <v>532</v>
      </c>
      <c r="D930" s="0" t="s">
        <v>42</v>
      </c>
      <c r="E930" s="0" t="s">
        <v>17</v>
      </c>
      <c r="F930" s="0" t="s">
        <v>43</v>
      </c>
      <c r="G930" s="0" t="s">
        <v>19</v>
      </c>
      <c r="H930" s="0" t="s">
        <v>1352</v>
      </c>
      <c r="I930" s="0" t="n">
        <v>1</v>
      </c>
      <c r="J930" s="0" t="n">
        <v>2.03</v>
      </c>
      <c r="K930" s="0" t="str">
        <f aca="false">IF(I930=1,"Yes","No")</f>
        <v>Yes</v>
      </c>
      <c r="L930" s="0" t="n">
        <f aca="false">IF(K930="Yes",(J930-1)*0.98,-1)</f>
        <v>1.0094</v>
      </c>
      <c r="M930" s="5" t="s">
        <v>33</v>
      </c>
    </row>
    <row r="931" customFormat="false" ht="12.8" hidden="false" customHeight="false" outlineLevel="0" collapsed="false">
      <c r="A931" s="2" t="s">
        <v>1351</v>
      </c>
      <c r="B931" s="2" t="s">
        <v>1099</v>
      </c>
      <c r="C931" s="0" t="s">
        <v>91</v>
      </c>
      <c r="D931" s="0" t="s">
        <v>16</v>
      </c>
      <c r="E931" s="0" t="s">
        <v>30</v>
      </c>
      <c r="F931" s="0" t="s">
        <v>770</v>
      </c>
      <c r="G931" s="0" t="s">
        <v>21</v>
      </c>
      <c r="H931" s="0" t="s">
        <v>1353</v>
      </c>
      <c r="I931" s="0" t="n">
        <v>1</v>
      </c>
      <c r="J931" s="0" t="n">
        <v>4.84</v>
      </c>
      <c r="K931" s="0" t="str">
        <f aca="false">IF(I931=1,"Yes","No")</f>
        <v>Yes</v>
      </c>
      <c r="L931" s="0" t="n">
        <f aca="false">IF(K931="Yes",(J931-1)*0.98,-1)</f>
        <v>3.7632</v>
      </c>
      <c r="M931" s="5" t="s">
        <v>33</v>
      </c>
    </row>
    <row r="932" customFormat="false" ht="12.8" hidden="false" customHeight="false" outlineLevel="0" collapsed="false">
      <c r="A932" s="2" t="s">
        <v>1354</v>
      </c>
      <c r="B932" s="2" t="s">
        <v>135</v>
      </c>
      <c r="C932" s="0" t="s">
        <v>327</v>
      </c>
      <c r="D932" s="0" t="s">
        <v>16</v>
      </c>
      <c r="E932" s="0" t="s">
        <v>17</v>
      </c>
      <c r="F932" s="0" t="s">
        <v>18</v>
      </c>
      <c r="G932" s="0" t="s">
        <v>19</v>
      </c>
      <c r="H932" s="0" t="s">
        <v>1355</v>
      </c>
      <c r="I932" s="0" t="n">
        <v>3</v>
      </c>
      <c r="J932" s="0" t="n">
        <v>1.25</v>
      </c>
      <c r="K932" s="0" t="s">
        <v>19</v>
      </c>
      <c r="L932" s="3" t="n">
        <f aca="false">IF(K932="Yes",(J932-1)*0.98,-1)</f>
        <v>-1</v>
      </c>
      <c r="M932" s="4" t="s">
        <v>22</v>
      </c>
    </row>
    <row r="933" customFormat="false" ht="12.8" hidden="false" customHeight="false" outlineLevel="0" collapsed="false">
      <c r="A933" s="2" t="s">
        <v>1356</v>
      </c>
      <c r="B933" s="2" t="s">
        <v>14</v>
      </c>
      <c r="C933" s="0" t="s">
        <v>194</v>
      </c>
      <c r="D933" s="0" t="s">
        <v>195</v>
      </c>
      <c r="E933" s="0" t="s">
        <v>147</v>
      </c>
      <c r="G933" s="0" t="s">
        <v>19</v>
      </c>
      <c r="H933" s="0" t="s">
        <v>1357</v>
      </c>
      <c r="I933" s="0" t="n">
        <v>0</v>
      </c>
      <c r="J933" s="0" t="n">
        <v>5.3</v>
      </c>
      <c r="K933" s="0" t="str">
        <f aca="false">IF(I933=1,"Yes","No")</f>
        <v>No</v>
      </c>
      <c r="L933" s="0" t="n">
        <f aca="false">IF(K933="Yes",(J933-1)*0.98,-1)</f>
        <v>-1</v>
      </c>
      <c r="M933" s="5" t="s">
        <v>33</v>
      </c>
    </row>
    <row r="934" customFormat="false" ht="12.8" hidden="false" customHeight="false" outlineLevel="0" collapsed="false">
      <c r="A934" s="2" t="s">
        <v>1358</v>
      </c>
      <c r="B934" s="2" t="s">
        <v>155</v>
      </c>
      <c r="C934" s="0" t="s">
        <v>1164</v>
      </c>
      <c r="D934" s="0" t="s">
        <v>37</v>
      </c>
      <c r="E934" s="0" t="s">
        <v>17</v>
      </c>
      <c r="F934" s="0" t="s">
        <v>18</v>
      </c>
      <c r="G934" s="0" t="s">
        <v>19</v>
      </c>
      <c r="H934" s="0" t="s">
        <v>1359</v>
      </c>
      <c r="I934" s="0" t="n">
        <v>1</v>
      </c>
      <c r="J934" s="0" t="n">
        <v>7.2</v>
      </c>
      <c r="K934" s="0" t="str">
        <f aca="false">IF(I934=1,"Yes","No")</f>
        <v>Yes</v>
      </c>
      <c r="L934" s="0" t="n">
        <f aca="false">IF(K934="Yes",(J934-1)*0.98,-1)</f>
        <v>6.076</v>
      </c>
      <c r="M934" s="5" t="s">
        <v>33</v>
      </c>
    </row>
    <row r="935" customFormat="false" ht="12.8" hidden="false" customHeight="false" outlineLevel="0" collapsed="false">
      <c r="A935" s="2" t="s">
        <v>1358</v>
      </c>
      <c r="B935" s="2" t="s">
        <v>306</v>
      </c>
      <c r="C935" s="0" t="s">
        <v>271</v>
      </c>
      <c r="D935" s="0" t="s">
        <v>16</v>
      </c>
      <c r="E935" s="0" t="s">
        <v>147</v>
      </c>
      <c r="F935" s="0" t="s">
        <v>453</v>
      </c>
      <c r="G935" s="0" t="s">
        <v>19</v>
      </c>
      <c r="H935" s="0" t="s">
        <v>1360</v>
      </c>
      <c r="I935" s="0" t="n">
        <v>1</v>
      </c>
      <c r="J935" s="0" t="n">
        <v>1.42</v>
      </c>
      <c r="K935" s="0" t="str">
        <f aca="false">IF(I935=1,"Yes","No")</f>
        <v>Yes</v>
      </c>
      <c r="L935" s="0" t="n">
        <f aca="false">IF(K935="Yes",(J935-1)*0.98,-1)</f>
        <v>0.4116</v>
      </c>
      <c r="M935" s="5" t="s">
        <v>33</v>
      </c>
    </row>
    <row r="936" customFormat="false" ht="12.8" hidden="false" customHeight="false" outlineLevel="0" collapsed="false">
      <c r="A936" s="9" t="s">
        <v>1358</v>
      </c>
      <c r="B936" s="9" t="s">
        <v>289</v>
      </c>
      <c r="C936" s="6" t="s">
        <v>1164</v>
      </c>
      <c r="D936" s="6" t="s">
        <v>37</v>
      </c>
      <c r="E936" s="6" t="s">
        <v>79</v>
      </c>
      <c r="F936" s="6" t="s">
        <v>1106</v>
      </c>
      <c r="G936" s="6" t="s">
        <v>19</v>
      </c>
      <c r="H936" s="6" t="s">
        <v>1361</v>
      </c>
      <c r="I936" s="0" t="n">
        <v>2</v>
      </c>
      <c r="J936" s="6" t="n">
        <v>2.21</v>
      </c>
      <c r="K936" s="3" t="str">
        <f aca="false">IF(I936=1,"Yes","No")</f>
        <v>No</v>
      </c>
      <c r="L936" s="7" t="n">
        <f aca="false">IF(K936="Yes",(J936-1)*0.98,-1)</f>
        <v>-1</v>
      </c>
      <c r="M936" s="10" t="s">
        <v>53</v>
      </c>
    </row>
    <row r="937" customFormat="false" ht="12.8" hidden="false" customHeight="false" outlineLevel="0" collapsed="false">
      <c r="A937" s="9" t="s">
        <v>1362</v>
      </c>
      <c r="B937" s="9" t="s">
        <v>306</v>
      </c>
      <c r="C937" s="6" t="s">
        <v>256</v>
      </c>
      <c r="D937" s="6" t="s">
        <v>16</v>
      </c>
      <c r="E937" s="6" t="s">
        <v>17</v>
      </c>
      <c r="F937" s="6" t="s">
        <v>65</v>
      </c>
      <c r="G937" s="6" t="s">
        <v>21</v>
      </c>
      <c r="H937" s="6" t="s">
        <v>1363</v>
      </c>
      <c r="I937" s="0" t="n">
        <v>4</v>
      </c>
      <c r="J937" s="6" t="n">
        <v>8.8</v>
      </c>
      <c r="K937" s="3" t="str">
        <f aca="false">IF(I937=1,"Yes","No")</f>
        <v>No</v>
      </c>
      <c r="L937" s="7" t="n">
        <f aca="false">IF(K937="Yes",(J937-1)*0.98,-1)</f>
        <v>-1</v>
      </c>
      <c r="M937" s="10" t="s">
        <v>53</v>
      </c>
    </row>
    <row r="938" customFormat="false" ht="12.8" hidden="false" customHeight="false" outlineLevel="0" collapsed="false">
      <c r="A938" s="2" t="s">
        <v>1362</v>
      </c>
      <c r="B938" s="2" t="s">
        <v>888</v>
      </c>
      <c r="C938" s="0" t="s">
        <v>78</v>
      </c>
      <c r="D938" s="0" t="s">
        <v>48</v>
      </c>
      <c r="E938" s="0" t="s">
        <v>87</v>
      </c>
      <c r="F938" s="0" t="s">
        <v>18</v>
      </c>
      <c r="G938" s="0" t="s">
        <v>19</v>
      </c>
      <c r="H938" s="0" t="s">
        <v>1364</v>
      </c>
      <c r="I938" s="0" t="n">
        <v>1</v>
      </c>
      <c r="J938" s="0" t="n">
        <v>4.4</v>
      </c>
      <c r="K938" s="0" t="str">
        <f aca="false">IF(I938=1,"Yes","No")</f>
        <v>Yes</v>
      </c>
      <c r="L938" s="0" t="n">
        <f aca="false">IF(K938="Yes",(J938-1)*0.98,-1)</f>
        <v>3.332</v>
      </c>
      <c r="M938" s="5" t="s">
        <v>33</v>
      </c>
    </row>
    <row r="939" customFormat="false" ht="12.8" hidden="false" customHeight="false" outlineLevel="0" collapsed="false">
      <c r="A939" s="2" t="s">
        <v>1362</v>
      </c>
      <c r="B939" s="2" t="s">
        <v>888</v>
      </c>
      <c r="C939" s="0" t="s">
        <v>78</v>
      </c>
      <c r="D939" s="0" t="s">
        <v>48</v>
      </c>
      <c r="E939" s="0" t="s">
        <v>87</v>
      </c>
      <c r="F939" s="0" t="s">
        <v>18</v>
      </c>
      <c r="G939" s="0" t="s">
        <v>19</v>
      </c>
      <c r="H939" s="0" t="s">
        <v>1364</v>
      </c>
      <c r="I939" s="0" t="n">
        <v>1</v>
      </c>
      <c r="J939" s="0" t="n">
        <v>2.34</v>
      </c>
      <c r="K939" s="0" t="s">
        <v>21</v>
      </c>
      <c r="L939" s="3" t="n">
        <f aca="false">IF(K939="Yes",(J939-1)*0.98,-1)</f>
        <v>1.3132</v>
      </c>
      <c r="M939" s="4" t="s">
        <v>22</v>
      </c>
    </row>
    <row r="940" customFormat="false" ht="12.8" hidden="false" customHeight="false" outlineLevel="0" collapsed="false">
      <c r="A940" s="2" t="s">
        <v>1362</v>
      </c>
      <c r="B940" s="2" t="s">
        <v>167</v>
      </c>
      <c r="C940" s="0" t="s">
        <v>256</v>
      </c>
      <c r="D940" s="0" t="s">
        <v>29</v>
      </c>
      <c r="E940" s="0" t="s">
        <v>79</v>
      </c>
      <c r="F940" s="0" t="s">
        <v>80</v>
      </c>
      <c r="G940" s="0" t="s">
        <v>19</v>
      </c>
      <c r="H940" s="0" t="s">
        <v>1365</v>
      </c>
      <c r="I940" s="0" t="n">
        <v>0</v>
      </c>
      <c r="J940" s="0" t="n">
        <v>2.46</v>
      </c>
      <c r="K940" s="0" t="str">
        <f aca="false">IF(I940=1,"Yes","No")</f>
        <v>No</v>
      </c>
      <c r="L940" s="0" t="n">
        <f aca="false">IF(K940="Yes",(J940-1)*0.98,-1)</f>
        <v>-1</v>
      </c>
      <c r="M940" s="5" t="s">
        <v>33</v>
      </c>
    </row>
    <row r="941" customFormat="false" ht="12.8" hidden="false" customHeight="false" outlineLevel="0" collapsed="false">
      <c r="A941" s="2" t="s">
        <v>1362</v>
      </c>
      <c r="B941" s="2" t="s">
        <v>167</v>
      </c>
      <c r="C941" s="0" t="s">
        <v>256</v>
      </c>
      <c r="D941" s="0" t="s">
        <v>29</v>
      </c>
      <c r="E941" s="0" t="s">
        <v>79</v>
      </c>
      <c r="F941" s="0" t="s">
        <v>80</v>
      </c>
      <c r="G941" s="0" t="s">
        <v>19</v>
      </c>
      <c r="H941" s="0" t="s">
        <v>1365</v>
      </c>
      <c r="I941" s="0" t="n">
        <v>0</v>
      </c>
      <c r="J941" s="0" t="n">
        <v>1.2</v>
      </c>
      <c r="K941" s="0" t="s">
        <v>19</v>
      </c>
      <c r="L941" s="3" t="n">
        <f aca="false">IF(K941="Yes",(J941-1)*0.98,-1)</f>
        <v>-1</v>
      </c>
      <c r="M941" s="4" t="s">
        <v>22</v>
      </c>
    </row>
    <row r="942" customFormat="false" ht="12.8" hidden="false" customHeight="false" outlineLevel="0" collapsed="false">
      <c r="A942" s="2" t="s">
        <v>1366</v>
      </c>
      <c r="B942" s="2" t="s">
        <v>58</v>
      </c>
      <c r="C942" s="0" t="s">
        <v>259</v>
      </c>
      <c r="D942" s="0" t="s">
        <v>48</v>
      </c>
      <c r="E942" s="0" t="s">
        <v>17</v>
      </c>
      <c r="F942" s="0" t="s">
        <v>65</v>
      </c>
      <c r="G942" s="0" t="s">
        <v>21</v>
      </c>
      <c r="H942" s="0" t="s">
        <v>1367</v>
      </c>
      <c r="I942" s="0" t="n">
        <v>1</v>
      </c>
      <c r="J942" s="0" t="n">
        <v>2.23</v>
      </c>
      <c r="K942" s="0" t="s">
        <v>21</v>
      </c>
      <c r="L942" s="3" t="n">
        <f aca="false">IF(K942="Yes",(J942-1)*0.98,-1)</f>
        <v>1.2054</v>
      </c>
      <c r="M942" s="11" t="s">
        <v>62</v>
      </c>
    </row>
    <row r="943" customFormat="false" ht="12.8" hidden="false" customHeight="false" outlineLevel="0" collapsed="false">
      <c r="A943" s="9" t="s">
        <v>1366</v>
      </c>
      <c r="B943" s="9" t="s">
        <v>58</v>
      </c>
      <c r="C943" s="6" t="s">
        <v>259</v>
      </c>
      <c r="D943" s="6" t="s">
        <v>48</v>
      </c>
      <c r="E943" s="6" t="s">
        <v>17</v>
      </c>
      <c r="F943" s="6" t="s">
        <v>65</v>
      </c>
      <c r="G943" s="6" t="s">
        <v>21</v>
      </c>
      <c r="H943" s="6" t="s">
        <v>1367</v>
      </c>
      <c r="I943" s="0" t="n">
        <v>1</v>
      </c>
      <c r="J943" s="6" t="n">
        <v>4.6</v>
      </c>
      <c r="K943" s="3" t="str">
        <f aca="false">IF(I943=1,"Yes","No")</f>
        <v>Yes</v>
      </c>
      <c r="L943" s="7" t="n">
        <f aca="false">IF(K943="Yes",(J943-1)*0.98,-1)</f>
        <v>3.528</v>
      </c>
      <c r="M943" s="10" t="s">
        <v>53</v>
      </c>
    </row>
    <row r="944" customFormat="false" ht="12.8" hidden="false" customHeight="false" outlineLevel="0" collapsed="false">
      <c r="A944" s="2" t="s">
        <v>1368</v>
      </c>
      <c r="B944" s="2" t="s">
        <v>222</v>
      </c>
      <c r="C944" s="0" t="s">
        <v>359</v>
      </c>
      <c r="D944" s="0" t="s">
        <v>16</v>
      </c>
      <c r="E944" s="0" t="s">
        <v>17</v>
      </c>
      <c r="F944" s="0" t="s">
        <v>18</v>
      </c>
      <c r="G944" s="0" t="s">
        <v>19</v>
      </c>
      <c r="H944" s="0" t="s">
        <v>1369</v>
      </c>
      <c r="I944" s="0" t="n">
        <v>0</v>
      </c>
      <c r="J944" s="0" t="n">
        <v>1.73</v>
      </c>
      <c r="K944" s="0" t="s">
        <v>19</v>
      </c>
      <c r="L944" s="3" t="n">
        <f aca="false">IF(K944="Yes",(J944-1)*0.98,-1)</f>
        <v>-1</v>
      </c>
      <c r="M944" s="4" t="s">
        <v>22</v>
      </c>
    </row>
    <row r="945" customFormat="false" ht="12.8" hidden="false" customHeight="false" outlineLevel="0" collapsed="false">
      <c r="A945" s="2" t="s">
        <v>1370</v>
      </c>
      <c r="B945" s="2" t="s">
        <v>888</v>
      </c>
      <c r="C945" s="0" t="s">
        <v>1371</v>
      </c>
      <c r="D945" s="0" t="s">
        <v>42</v>
      </c>
      <c r="E945" s="0" t="s">
        <v>30</v>
      </c>
      <c r="F945" s="0" t="s">
        <v>43</v>
      </c>
      <c r="G945" s="0" t="s">
        <v>19</v>
      </c>
      <c r="H945" s="0" t="s">
        <v>1372</v>
      </c>
      <c r="I945" s="0" t="n">
        <v>2</v>
      </c>
      <c r="J945" s="0" t="n">
        <v>1.83</v>
      </c>
      <c r="K945" s="0" t="s">
        <v>21</v>
      </c>
      <c r="L945" s="3" t="n">
        <f aca="false">IF(K945="Yes",(J945-1)*0.98,-1)</f>
        <v>0.8134</v>
      </c>
      <c r="M945" s="11" t="s">
        <v>62</v>
      </c>
    </row>
    <row r="946" customFormat="false" ht="12.8" hidden="false" customHeight="false" outlineLevel="0" collapsed="false">
      <c r="A946" s="2" t="s">
        <v>1370</v>
      </c>
      <c r="B946" s="2" t="s">
        <v>124</v>
      </c>
      <c r="C946" s="0" t="s">
        <v>1371</v>
      </c>
      <c r="D946" s="0" t="s">
        <v>16</v>
      </c>
      <c r="E946" s="0" t="s">
        <v>30</v>
      </c>
      <c r="F946" s="0" t="s">
        <v>770</v>
      </c>
      <c r="G946" s="0" t="s">
        <v>21</v>
      </c>
      <c r="H946" s="0" t="s">
        <v>1373</v>
      </c>
      <c r="I946" s="0" t="n">
        <v>0</v>
      </c>
      <c r="J946" s="0" t="n">
        <v>2.44</v>
      </c>
      <c r="K946" s="0" t="str">
        <f aca="false">IF(I946=1,"Yes","No")</f>
        <v>No</v>
      </c>
      <c r="L946" s="0" t="n">
        <f aca="false">IF(K946="Yes",(J946-1)*0.98,-1)</f>
        <v>-1</v>
      </c>
      <c r="M946" s="5" t="s">
        <v>33</v>
      </c>
    </row>
    <row r="947" customFormat="false" ht="12.8" hidden="false" customHeight="false" outlineLevel="0" collapsed="false">
      <c r="A947" s="2" t="s">
        <v>1374</v>
      </c>
      <c r="B947" s="2" t="s">
        <v>55</v>
      </c>
      <c r="C947" s="0" t="s">
        <v>56</v>
      </c>
      <c r="D947" s="0" t="s">
        <v>42</v>
      </c>
      <c r="E947" s="0" t="s">
        <v>17</v>
      </c>
      <c r="F947" s="0" t="s">
        <v>31</v>
      </c>
      <c r="G947" s="0" t="s">
        <v>19</v>
      </c>
      <c r="H947" s="0" t="s">
        <v>1375</v>
      </c>
      <c r="I947" s="0" t="n">
        <v>1</v>
      </c>
      <c r="J947" s="0" t="n">
        <v>1.93</v>
      </c>
      <c r="K947" s="0" t="str">
        <f aca="false">IF(I947=1,"Yes","No")</f>
        <v>Yes</v>
      </c>
      <c r="L947" s="0" t="n">
        <f aca="false">IF(K947="Yes",(J947-1)*0.98,-1)</f>
        <v>0.9114</v>
      </c>
      <c r="M947" s="5" t="s">
        <v>33</v>
      </c>
    </row>
    <row r="948" customFormat="false" ht="12.8" hidden="false" customHeight="false" outlineLevel="0" collapsed="false">
      <c r="A948" s="2" t="s">
        <v>1374</v>
      </c>
      <c r="B948" s="2" t="s">
        <v>55</v>
      </c>
      <c r="C948" s="0" t="s">
        <v>56</v>
      </c>
      <c r="D948" s="0" t="s">
        <v>42</v>
      </c>
      <c r="E948" s="0" t="s">
        <v>17</v>
      </c>
      <c r="F948" s="0" t="s">
        <v>31</v>
      </c>
      <c r="G948" s="0" t="s">
        <v>19</v>
      </c>
      <c r="H948" s="0" t="s">
        <v>1375</v>
      </c>
      <c r="I948" s="0" t="n">
        <v>1</v>
      </c>
      <c r="J948" s="0" t="n">
        <v>1.27</v>
      </c>
      <c r="K948" s="0" t="s">
        <v>21</v>
      </c>
      <c r="L948" s="3" t="n">
        <f aca="false">IF(K948="Yes",(J948-1)*0.98,-1)</f>
        <v>0.2646</v>
      </c>
      <c r="M948" s="4" t="s">
        <v>22</v>
      </c>
    </row>
    <row r="949" customFormat="false" ht="12.8" hidden="false" customHeight="false" outlineLevel="0" collapsed="false">
      <c r="A949" s="2" t="s">
        <v>1374</v>
      </c>
      <c r="B949" s="2" t="s">
        <v>167</v>
      </c>
      <c r="C949" s="0" t="s">
        <v>230</v>
      </c>
      <c r="D949" s="0" t="s">
        <v>42</v>
      </c>
      <c r="E949" s="0" t="s">
        <v>79</v>
      </c>
      <c r="F949" s="0" t="s">
        <v>80</v>
      </c>
      <c r="G949" s="0" t="s">
        <v>19</v>
      </c>
      <c r="H949" s="0" t="s">
        <v>1376</v>
      </c>
      <c r="I949" s="0" t="n">
        <v>1</v>
      </c>
      <c r="J949" s="0" t="n">
        <v>1.4</v>
      </c>
      <c r="K949" s="0" t="s">
        <v>21</v>
      </c>
      <c r="L949" s="3" t="n">
        <f aca="false">IF(K949="Yes",(J949-1)*0.98,-1)</f>
        <v>0.392</v>
      </c>
      <c r="M949" s="4" t="s">
        <v>22</v>
      </c>
    </row>
    <row r="950" customFormat="false" ht="12.8" hidden="false" customHeight="false" outlineLevel="0" collapsed="false">
      <c r="A950" s="2" t="s">
        <v>1377</v>
      </c>
      <c r="B950" s="2" t="s">
        <v>885</v>
      </c>
      <c r="C950" s="0" t="s">
        <v>1378</v>
      </c>
      <c r="D950" s="0" t="s">
        <v>29</v>
      </c>
      <c r="E950" s="0" t="s">
        <v>17</v>
      </c>
      <c r="F950" s="0" t="s">
        <v>65</v>
      </c>
      <c r="G950" s="0" t="s">
        <v>21</v>
      </c>
      <c r="H950" s="0" t="s">
        <v>1379</v>
      </c>
      <c r="I950" s="0" t="n">
        <v>1</v>
      </c>
      <c r="J950" s="0" t="n">
        <v>1.21</v>
      </c>
      <c r="K950" s="0" t="str">
        <f aca="false">IF(I950=1,"Yes","No")</f>
        <v>Yes</v>
      </c>
      <c r="L950" s="0" t="n">
        <f aca="false">IF(K950="Yes",(J950-1)*0.98,-1)</f>
        <v>0.2058</v>
      </c>
      <c r="M950" s="5" t="s">
        <v>33</v>
      </c>
    </row>
    <row r="951" customFormat="false" ht="12.8" hidden="false" customHeight="false" outlineLevel="0" collapsed="false">
      <c r="A951" s="2" t="s">
        <v>1377</v>
      </c>
      <c r="B951" s="2" t="s">
        <v>885</v>
      </c>
      <c r="C951" s="0" t="s">
        <v>1378</v>
      </c>
      <c r="D951" s="0" t="s">
        <v>29</v>
      </c>
      <c r="E951" s="0" t="s">
        <v>17</v>
      </c>
      <c r="F951" s="0" t="s">
        <v>65</v>
      </c>
      <c r="G951" s="0" t="s">
        <v>21</v>
      </c>
      <c r="H951" s="0" t="s">
        <v>1379</v>
      </c>
      <c r="I951" s="0" t="n">
        <v>1</v>
      </c>
      <c r="J951" s="0" t="n">
        <v>1.06</v>
      </c>
      <c r="K951" s="0" t="s">
        <v>21</v>
      </c>
      <c r="L951" s="3" t="n">
        <f aca="false">IF(K951="Yes",(J951-1)*0.98,-1)</f>
        <v>0.0588000000000001</v>
      </c>
      <c r="M951" s="4" t="s">
        <v>22</v>
      </c>
    </row>
    <row r="952" customFormat="false" ht="12.8" hidden="false" customHeight="false" outlineLevel="0" collapsed="false">
      <c r="A952" s="9" t="s">
        <v>1377</v>
      </c>
      <c r="B952" s="9" t="s">
        <v>276</v>
      </c>
      <c r="C952" s="6" t="s">
        <v>1378</v>
      </c>
      <c r="D952" s="6" t="s">
        <v>37</v>
      </c>
      <c r="E952" s="6" t="s">
        <v>87</v>
      </c>
      <c r="F952" s="6" t="s">
        <v>65</v>
      </c>
      <c r="G952" s="6" t="s">
        <v>21</v>
      </c>
      <c r="H952" s="6" t="s">
        <v>1380</v>
      </c>
      <c r="I952" s="0" t="s">
        <v>133</v>
      </c>
      <c r="J952" s="6" t="n">
        <v>6.01</v>
      </c>
      <c r="K952" s="3" t="str">
        <f aca="false">IF(I952=1,"Yes","No")</f>
        <v>No</v>
      </c>
      <c r="L952" s="7" t="n">
        <f aca="false">IF(K952="Yes",(J952-1)*0.98,-1)</f>
        <v>-1</v>
      </c>
      <c r="M952" s="10" t="s">
        <v>53</v>
      </c>
    </row>
    <row r="953" customFormat="false" ht="12.8" hidden="false" customHeight="false" outlineLevel="0" collapsed="false">
      <c r="A953" s="2" t="s">
        <v>1377</v>
      </c>
      <c r="B953" s="2" t="s">
        <v>124</v>
      </c>
      <c r="C953" s="0" t="s">
        <v>495</v>
      </c>
      <c r="D953" s="0" t="s">
        <v>29</v>
      </c>
      <c r="E953" s="0" t="s">
        <v>147</v>
      </c>
      <c r="F953" s="0" t="s">
        <v>65</v>
      </c>
      <c r="G953" s="0" t="s">
        <v>21</v>
      </c>
      <c r="H953" s="0" t="s">
        <v>1381</v>
      </c>
      <c r="I953" s="0" t="n">
        <v>4</v>
      </c>
      <c r="J953" s="0" t="n">
        <v>2.88</v>
      </c>
      <c r="K953" s="0" t="s">
        <v>19</v>
      </c>
      <c r="L953" s="3" t="n">
        <f aca="false">IF(K953="Yes",(J953-1)*0.98,-1)</f>
        <v>-1</v>
      </c>
      <c r="M953" s="11" t="s">
        <v>62</v>
      </c>
    </row>
    <row r="954" customFormat="false" ht="12.8" hidden="false" customHeight="false" outlineLevel="0" collapsed="false">
      <c r="A954" s="2" t="s">
        <v>1377</v>
      </c>
      <c r="B954" s="2" t="s">
        <v>124</v>
      </c>
      <c r="C954" s="6" t="s">
        <v>495</v>
      </c>
      <c r="D954" s="6" t="s">
        <v>29</v>
      </c>
      <c r="E954" s="6" t="s">
        <v>147</v>
      </c>
      <c r="F954" s="6" t="s">
        <v>65</v>
      </c>
      <c r="G954" s="6" t="s">
        <v>21</v>
      </c>
      <c r="H954" s="6" t="s">
        <v>1382</v>
      </c>
      <c r="I954" s="6" t="n">
        <v>0</v>
      </c>
      <c r="J954" s="6" t="n">
        <v>15.31</v>
      </c>
      <c r="K954" s="3" t="str">
        <f aca="false">IF(I954=1, "No","Yes")</f>
        <v>Yes</v>
      </c>
      <c r="L954" s="7" t="n">
        <f aca="false">IF(I954=1,-J954,0.98)</f>
        <v>0.98</v>
      </c>
      <c r="M954" s="8" t="s">
        <v>51</v>
      </c>
    </row>
    <row r="955" customFormat="false" ht="12.8" hidden="false" customHeight="false" outlineLevel="0" collapsed="false">
      <c r="A955" s="2" t="s">
        <v>1377</v>
      </c>
      <c r="B955" s="2" t="s">
        <v>124</v>
      </c>
      <c r="C955" s="6" t="s">
        <v>495</v>
      </c>
      <c r="D955" s="6" t="s">
        <v>29</v>
      </c>
      <c r="E955" s="6" t="s">
        <v>147</v>
      </c>
      <c r="F955" s="6" t="s">
        <v>65</v>
      </c>
      <c r="G955" s="6" t="s">
        <v>21</v>
      </c>
      <c r="H955" s="6" t="s">
        <v>1382</v>
      </c>
      <c r="I955" s="6" t="n">
        <v>0</v>
      </c>
      <c r="J955" s="6" t="n">
        <v>15.31</v>
      </c>
      <c r="K955" s="3" t="str">
        <f aca="false">IF(I955=1, "No","Yes")</f>
        <v>Yes</v>
      </c>
      <c r="L955" s="7" t="n">
        <f aca="false">IF(I955=1,-J955,0.98)</f>
        <v>0.98</v>
      </c>
      <c r="M955" s="12" t="s">
        <v>128</v>
      </c>
    </row>
    <row r="956" customFormat="false" ht="12.8" hidden="false" customHeight="false" outlineLevel="0" collapsed="false">
      <c r="A956" s="9" t="s">
        <v>1377</v>
      </c>
      <c r="B956" s="9" t="s">
        <v>124</v>
      </c>
      <c r="C956" s="6" t="s">
        <v>495</v>
      </c>
      <c r="D956" s="6" t="s">
        <v>29</v>
      </c>
      <c r="E956" s="6" t="s">
        <v>147</v>
      </c>
      <c r="F956" s="6" t="s">
        <v>65</v>
      </c>
      <c r="G956" s="6" t="s">
        <v>21</v>
      </c>
      <c r="H956" s="6" t="s">
        <v>1382</v>
      </c>
      <c r="I956" s="6" t="n">
        <v>0</v>
      </c>
      <c r="J956" s="6" t="n">
        <v>3.92</v>
      </c>
      <c r="K956" s="3" t="s">
        <v>19</v>
      </c>
      <c r="L956" s="6" t="n">
        <f aca="false">IF(K956="Yes",(J956-1)*0.98,-1)</f>
        <v>-1</v>
      </c>
      <c r="M956" s="13" t="s">
        <v>184</v>
      </c>
    </row>
    <row r="957" customFormat="false" ht="12.8" hidden="false" customHeight="false" outlineLevel="0" collapsed="false">
      <c r="A957" s="2" t="s">
        <v>1383</v>
      </c>
      <c r="B957" s="2" t="s">
        <v>83</v>
      </c>
      <c r="C957" s="0" t="s">
        <v>41</v>
      </c>
      <c r="D957" s="0" t="s">
        <v>16</v>
      </c>
      <c r="E957" s="0" t="s">
        <v>87</v>
      </c>
      <c r="F957" s="0" t="s">
        <v>18</v>
      </c>
      <c r="G957" s="0" t="s">
        <v>21</v>
      </c>
      <c r="H957" s="0" t="s">
        <v>1384</v>
      </c>
      <c r="I957" s="0" t="n">
        <v>1</v>
      </c>
      <c r="J957" s="0" t="n">
        <v>1.23</v>
      </c>
      <c r="K957" s="0" t="s">
        <v>21</v>
      </c>
      <c r="L957" s="3" t="n">
        <f aca="false">IF(K957="Yes",(J957-1)*0.98,-1)</f>
        <v>0.2254</v>
      </c>
      <c r="M957" s="4" t="s">
        <v>22</v>
      </c>
    </row>
    <row r="958" customFormat="false" ht="12.8" hidden="false" customHeight="false" outlineLevel="0" collapsed="false">
      <c r="A958" s="2" t="s">
        <v>1383</v>
      </c>
      <c r="B958" s="2" t="s">
        <v>452</v>
      </c>
      <c r="C958" s="0" t="s">
        <v>74</v>
      </c>
      <c r="D958" s="0" t="s">
        <v>37</v>
      </c>
      <c r="E958" s="0" t="s">
        <v>30</v>
      </c>
      <c r="F958" s="0" t="s">
        <v>43</v>
      </c>
      <c r="G958" s="0" t="s">
        <v>19</v>
      </c>
      <c r="H958" s="0" t="s">
        <v>1385</v>
      </c>
      <c r="I958" s="0" t="n">
        <v>3</v>
      </c>
      <c r="J958" s="0" t="n">
        <v>1.46</v>
      </c>
      <c r="K958" s="0" t="s">
        <v>21</v>
      </c>
      <c r="L958" s="3" t="n">
        <f aca="false">IF(K958="Yes",(J958-1)*0.98,-1)</f>
        <v>0.4508</v>
      </c>
      <c r="M958" s="4" t="s">
        <v>22</v>
      </c>
    </row>
    <row r="959" customFormat="false" ht="12.8" hidden="false" customHeight="false" outlineLevel="0" collapsed="false">
      <c r="A959" s="2" t="s">
        <v>1383</v>
      </c>
      <c r="B959" s="2" t="s">
        <v>452</v>
      </c>
      <c r="C959" s="0" t="s">
        <v>74</v>
      </c>
      <c r="D959" s="0" t="s">
        <v>37</v>
      </c>
      <c r="E959" s="0" t="s">
        <v>30</v>
      </c>
      <c r="F959" s="0" t="s">
        <v>43</v>
      </c>
      <c r="G959" s="0" t="s">
        <v>19</v>
      </c>
      <c r="H959" s="0" t="s">
        <v>1386</v>
      </c>
      <c r="I959" s="0" t="n">
        <v>2</v>
      </c>
      <c r="J959" s="0" t="n">
        <v>2.25</v>
      </c>
      <c r="K959" s="0" t="s">
        <v>21</v>
      </c>
      <c r="L959" s="3" t="n">
        <f aca="false">IF(K959="Yes",(J959-1)*0.98,-1)</f>
        <v>1.225</v>
      </c>
      <c r="M959" s="11" t="s">
        <v>62</v>
      </c>
    </row>
    <row r="960" customFormat="false" ht="12.8" hidden="false" customHeight="false" outlineLevel="0" collapsed="false">
      <c r="A960" s="9" t="s">
        <v>1383</v>
      </c>
      <c r="B960" s="9" t="s">
        <v>452</v>
      </c>
      <c r="C960" s="6" t="s">
        <v>74</v>
      </c>
      <c r="D960" s="6" t="s">
        <v>37</v>
      </c>
      <c r="E960" s="6" t="s">
        <v>30</v>
      </c>
      <c r="F960" s="6" t="s">
        <v>43</v>
      </c>
      <c r="G960" s="6" t="s">
        <v>19</v>
      </c>
      <c r="H960" s="6" t="s">
        <v>1386</v>
      </c>
      <c r="I960" s="0" t="n">
        <v>2</v>
      </c>
      <c r="J960" s="6" t="n">
        <v>8.2</v>
      </c>
      <c r="K960" s="3" t="str">
        <f aca="false">IF(I960=1,"Yes","No")</f>
        <v>No</v>
      </c>
      <c r="L960" s="7" t="n">
        <f aca="false">IF(K960="Yes",(J960-1)*0.98,-1)</f>
        <v>-1</v>
      </c>
      <c r="M960" s="10" t="s">
        <v>53</v>
      </c>
    </row>
    <row r="961" customFormat="false" ht="12.8" hidden="false" customHeight="false" outlineLevel="0" collapsed="false">
      <c r="A961" s="2" t="s">
        <v>1383</v>
      </c>
      <c r="B961" s="2" t="s">
        <v>1387</v>
      </c>
      <c r="C961" s="0" t="s">
        <v>74</v>
      </c>
      <c r="D961" s="0" t="s">
        <v>37</v>
      </c>
      <c r="E961" s="0" t="s">
        <v>30</v>
      </c>
      <c r="F961" s="0" t="s">
        <v>65</v>
      </c>
      <c r="G961" s="0" t="s">
        <v>21</v>
      </c>
      <c r="H961" s="0" t="s">
        <v>1388</v>
      </c>
      <c r="I961" s="0" t="n">
        <v>0</v>
      </c>
      <c r="J961" s="0" t="n">
        <v>1.24</v>
      </c>
      <c r="K961" s="0" t="s">
        <v>19</v>
      </c>
      <c r="L961" s="3" t="n">
        <f aca="false">IF(K961="Yes",(J961-1)*0.98,-1)</f>
        <v>-1</v>
      </c>
      <c r="M961" s="4" t="s">
        <v>22</v>
      </c>
    </row>
    <row r="962" customFormat="false" ht="12.8" hidden="false" customHeight="false" outlineLevel="0" collapsed="false">
      <c r="A962" s="2" t="s">
        <v>1383</v>
      </c>
      <c r="B962" s="2" t="s">
        <v>1387</v>
      </c>
      <c r="C962" s="0" t="s">
        <v>74</v>
      </c>
      <c r="D962" s="0" t="s">
        <v>37</v>
      </c>
      <c r="E962" s="0" t="s">
        <v>30</v>
      </c>
      <c r="F962" s="0" t="s">
        <v>65</v>
      </c>
      <c r="G962" s="0" t="s">
        <v>21</v>
      </c>
      <c r="H962" s="0" t="s">
        <v>1389</v>
      </c>
      <c r="I962" s="0" t="n">
        <v>0</v>
      </c>
      <c r="J962" s="0" t="n">
        <v>2.72</v>
      </c>
      <c r="K962" s="0" t="s">
        <v>19</v>
      </c>
      <c r="L962" s="3" t="n">
        <f aca="false">IF(K962="Yes",(J962-1)*0.98,-1)</f>
        <v>-1</v>
      </c>
      <c r="M962" s="11" t="s">
        <v>62</v>
      </c>
    </row>
    <row r="963" customFormat="false" ht="12.8" hidden="false" customHeight="false" outlineLevel="0" collapsed="false">
      <c r="A963" s="2" t="s">
        <v>1390</v>
      </c>
      <c r="B963" s="2" t="s">
        <v>445</v>
      </c>
      <c r="C963" s="0" t="s">
        <v>119</v>
      </c>
      <c r="D963" s="0" t="s">
        <v>16</v>
      </c>
      <c r="E963" s="0" t="s">
        <v>17</v>
      </c>
      <c r="F963" s="0" t="s">
        <v>103</v>
      </c>
      <c r="G963" s="0" t="s">
        <v>19</v>
      </c>
      <c r="H963" s="0" t="s">
        <v>1391</v>
      </c>
      <c r="I963" s="0" t="n">
        <v>4</v>
      </c>
      <c r="J963" s="0" t="n">
        <v>2.14</v>
      </c>
      <c r="K963" s="0" t="s">
        <v>19</v>
      </c>
      <c r="L963" s="3" t="n">
        <f aca="false">IF(K963="Yes",(J963-1)*0.98,-1)</f>
        <v>-1</v>
      </c>
      <c r="M963" s="11" t="s">
        <v>62</v>
      </c>
    </row>
    <row r="964" customFormat="false" ht="12.8" hidden="false" customHeight="false" outlineLevel="0" collapsed="false">
      <c r="A964" s="9" t="s">
        <v>1390</v>
      </c>
      <c r="B964" s="9" t="s">
        <v>445</v>
      </c>
      <c r="C964" s="6" t="s">
        <v>119</v>
      </c>
      <c r="D964" s="6" t="s">
        <v>16</v>
      </c>
      <c r="E964" s="6" t="s">
        <v>17</v>
      </c>
      <c r="F964" s="6" t="s">
        <v>103</v>
      </c>
      <c r="G964" s="6" t="s">
        <v>19</v>
      </c>
      <c r="H964" s="6" t="s">
        <v>1391</v>
      </c>
      <c r="I964" s="0" t="n">
        <v>4</v>
      </c>
      <c r="J964" s="6" t="n">
        <v>11</v>
      </c>
      <c r="K964" s="3" t="str">
        <f aca="false">IF(I964=1,"Yes","No")</f>
        <v>No</v>
      </c>
      <c r="L964" s="7" t="n">
        <f aca="false">IF(K964="Yes",(J964-1)*0.98,-1)</f>
        <v>-1</v>
      </c>
      <c r="M964" s="10" t="s">
        <v>53</v>
      </c>
    </row>
    <row r="965" customFormat="false" ht="12.8" hidden="false" customHeight="false" outlineLevel="0" collapsed="false">
      <c r="A965" s="2" t="s">
        <v>1392</v>
      </c>
      <c r="B965" s="2" t="s">
        <v>222</v>
      </c>
      <c r="C965" s="0" t="s">
        <v>215</v>
      </c>
      <c r="D965" s="0" t="s">
        <v>42</v>
      </c>
      <c r="E965" s="0" t="s">
        <v>17</v>
      </c>
      <c r="F965" s="0" t="s">
        <v>65</v>
      </c>
      <c r="G965" s="0" t="s">
        <v>21</v>
      </c>
      <c r="H965" s="0" t="s">
        <v>1393</v>
      </c>
      <c r="I965" s="0" t="n">
        <v>3</v>
      </c>
      <c r="J965" s="0" t="n">
        <v>2.11</v>
      </c>
      <c r="K965" s="0" t="s">
        <v>21</v>
      </c>
      <c r="L965" s="3" t="n">
        <f aca="false">IF(K965="Yes",(J965-1)*0.98,-1)</f>
        <v>1.0878</v>
      </c>
      <c r="M965" s="11" t="s">
        <v>62</v>
      </c>
    </row>
    <row r="966" customFormat="false" ht="12.8" hidden="false" customHeight="false" outlineLevel="0" collapsed="false">
      <c r="A966" s="9" t="s">
        <v>1392</v>
      </c>
      <c r="B966" s="9" t="s">
        <v>222</v>
      </c>
      <c r="C966" s="6" t="s">
        <v>215</v>
      </c>
      <c r="D966" s="6" t="s">
        <v>42</v>
      </c>
      <c r="E966" s="6" t="s">
        <v>17</v>
      </c>
      <c r="F966" s="6" t="s">
        <v>65</v>
      </c>
      <c r="G966" s="6" t="s">
        <v>21</v>
      </c>
      <c r="H966" s="6" t="s">
        <v>1393</v>
      </c>
      <c r="I966" s="0" t="n">
        <v>3</v>
      </c>
      <c r="J966" s="6" t="n">
        <v>7</v>
      </c>
      <c r="K966" s="3" t="str">
        <f aca="false">IF(I966=1,"Yes","No")</f>
        <v>No</v>
      </c>
      <c r="L966" s="7" t="n">
        <f aca="false">IF(K966="Yes",(J966-1)*0.98,-1)</f>
        <v>-1</v>
      </c>
      <c r="M966" s="10" t="s">
        <v>53</v>
      </c>
    </row>
    <row r="967" customFormat="false" ht="12.8" hidden="false" customHeight="false" outlineLevel="0" collapsed="false">
      <c r="A967" s="2" t="s">
        <v>1392</v>
      </c>
      <c r="B967" s="2" t="s">
        <v>343</v>
      </c>
      <c r="C967" s="0" t="s">
        <v>1371</v>
      </c>
      <c r="D967" s="0" t="s">
        <v>42</v>
      </c>
      <c r="E967" s="0" t="s">
        <v>30</v>
      </c>
      <c r="F967" s="0" t="s">
        <v>43</v>
      </c>
      <c r="G967" s="0" t="s">
        <v>19</v>
      </c>
      <c r="H967" s="0" t="s">
        <v>1394</v>
      </c>
      <c r="I967" s="0" t="n">
        <v>3</v>
      </c>
      <c r="J967" s="0" t="n">
        <v>1.36</v>
      </c>
      <c r="K967" s="0" t="s">
        <v>21</v>
      </c>
      <c r="L967" s="3" t="n">
        <f aca="false">IF(K967="Yes",(J967-1)*0.98,-1)</f>
        <v>0.3528</v>
      </c>
      <c r="M967" s="11" t="s">
        <v>62</v>
      </c>
    </row>
    <row r="968" customFormat="false" ht="12.8" hidden="false" customHeight="false" outlineLevel="0" collapsed="false">
      <c r="A968" s="2" t="s">
        <v>1395</v>
      </c>
      <c r="B968" s="2" t="s">
        <v>1396</v>
      </c>
      <c r="C968" s="0" t="s">
        <v>218</v>
      </c>
      <c r="D968" s="0" t="s">
        <v>16</v>
      </c>
      <c r="E968" s="0" t="s">
        <v>17</v>
      </c>
      <c r="F968" s="0" t="s">
        <v>18</v>
      </c>
      <c r="G968" s="0" t="s">
        <v>19</v>
      </c>
      <c r="H968" s="0" t="s">
        <v>1397</v>
      </c>
      <c r="I968" s="0" t="n">
        <v>2</v>
      </c>
      <c r="J968" s="0" t="n">
        <v>1.42</v>
      </c>
      <c r="K968" s="0" t="s">
        <v>21</v>
      </c>
      <c r="L968" s="3" t="n">
        <f aca="false">IF(K968="Yes",(J968-1)*0.98,-1)</f>
        <v>0.4116</v>
      </c>
      <c r="M968" s="4" t="s">
        <v>22</v>
      </c>
    </row>
    <row r="969" customFormat="false" ht="12.8" hidden="false" customHeight="false" outlineLevel="0" collapsed="false">
      <c r="A969" s="2" t="s">
        <v>1395</v>
      </c>
      <c r="B969" s="2" t="s">
        <v>1396</v>
      </c>
      <c r="C969" s="0" t="s">
        <v>218</v>
      </c>
      <c r="D969" s="0" t="s">
        <v>16</v>
      </c>
      <c r="E969" s="0" t="s">
        <v>17</v>
      </c>
      <c r="F969" s="0" t="s">
        <v>18</v>
      </c>
      <c r="G969" s="0" t="s">
        <v>19</v>
      </c>
      <c r="H969" s="0" t="s">
        <v>1398</v>
      </c>
      <c r="I969" s="0" t="n">
        <v>0</v>
      </c>
      <c r="J969" s="0" t="n">
        <v>5.39</v>
      </c>
      <c r="K969" s="0" t="s">
        <v>19</v>
      </c>
      <c r="L969" s="3" t="n">
        <f aca="false">IF(K969="Yes",(J969-1)*0.98,-1)</f>
        <v>-1</v>
      </c>
      <c r="M969" s="11" t="s">
        <v>62</v>
      </c>
    </row>
    <row r="970" customFormat="false" ht="12.8" hidden="false" customHeight="false" outlineLevel="0" collapsed="false">
      <c r="A970" s="2" t="s">
        <v>1395</v>
      </c>
      <c r="B970" s="2" t="s">
        <v>101</v>
      </c>
      <c r="C970" s="0" t="s">
        <v>357</v>
      </c>
      <c r="D970" s="0" t="s">
        <v>102</v>
      </c>
      <c r="E970" s="0" t="s">
        <v>17</v>
      </c>
      <c r="G970" s="0" t="s">
        <v>19</v>
      </c>
      <c r="H970" s="0" t="s">
        <v>913</v>
      </c>
      <c r="I970" s="0" t="n">
        <v>1</v>
      </c>
      <c r="J970" s="0" t="n">
        <v>1.79</v>
      </c>
      <c r="K970" s="0" t="str">
        <f aca="false">IF(I970=1,"Yes","No")</f>
        <v>Yes</v>
      </c>
      <c r="L970" s="0" t="n">
        <f aca="false">IF(K970="Yes",(J970-1)*0.98,-1)</f>
        <v>0.7742</v>
      </c>
      <c r="M970" s="5" t="s">
        <v>33</v>
      </c>
    </row>
    <row r="971" customFormat="false" ht="12.8" hidden="false" customHeight="false" outlineLevel="0" collapsed="false">
      <c r="A971" s="2" t="s">
        <v>1395</v>
      </c>
      <c r="B971" s="2" t="s">
        <v>101</v>
      </c>
      <c r="C971" s="6" t="s">
        <v>357</v>
      </c>
      <c r="D971" s="6" t="s">
        <v>102</v>
      </c>
      <c r="E971" s="6" t="s">
        <v>17</v>
      </c>
      <c r="F971" s="6"/>
      <c r="G971" s="6" t="s">
        <v>19</v>
      </c>
      <c r="H971" s="6" t="s">
        <v>1399</v>
      </c>
      <c r="I971" s="6" t="n">
        <v>2</v>
      </c>
      <c r="J971" s="6" t="n">
        <v>27</v>
      </c>
      <c r="K971" s="3" t="str">
        <f aca="false">IF(I971=1, "No","Yes")</f>
        <v>Yes</v>
      </c>
      <c r="L971" s="7" t="n">
        <f aca="false">IF(I971=1,-J971,0.98)</f>
        <v>0.98</v>
      </c>
      <c r="M971" s="8" t="s">
        <v>51</v>
      </c>
    </row>
    <row r="972" customFormat="false" ht="12.8" hidden="false" customHeight="false" outlineLevel="0" collapsed="false">
      <c r="A972" s="2" t="s">
        <v>1395</v>
      </c>
      <c r="B972" s="2" t="s">
        <v>167</v>
      </c>
      <c r="C972" s="0" t="s">
        <v>225</v>
      </c>
      <c r="D972" s="0" t="s">
        <v>29</v>
      </c>
      <c r="E972" s="0" t="s">
        <v>79</v>
      </c>
      <c r="F972" s="0" t="s">
        <v>206</v>
      </c>
      <c r="G972" s="0" t="s">
        <v>19</v>
      </c>
      <c r="H972" s="0" t="s">
        <v>1400</v>
      </c>
      <c r="I972" s="0" t="n">
        <v>3</v>
      </c>
      <c r="J972" s="0" t="n">
        <v>3.7</v>
      </c>
      <c r="K972" s="0" t="str">
        <f aca="false">IF(I972=1,"Yes","No")</f>
        <v>No</v>
      </c>
      <c r="L972" s="0" t="n">
        <f aca="false">IF(K972="Yes",(J972-1)*0.98,-1)</f>
        <v>-1</v>
      </c>
      <c r="M972" s="5" t="s">
        <v>33</v>
      </c>
    </row>
    <row r="973" customFormat="false" ht="12.8" hidden="false" customHeight="false" outlineLevel="0" collapsed="false">
      <c r="A973" s="2" t="s">
        <v>1395</v>
      </c>
      <c r="B973" s="2" t="s">
        <v>167</v>
      </c>
      <c r="C973" s="0" t="s">
        <v>225</v>
      </c>
      <c r="D973" s="0" t="s">
        <v>29</v>
      </c>
      <c r="E973" s="0" t="s">
        <v>79</v>
      </c>
      <c r="F973" s="0" t="s">
        <v>206</v>
      </c>
      <c r="G973" s="0" t="s">
        <v>19</v>
      </c>
      <c r="H973" s="0" t="s">
        <v>1400</v>
      </c>
      <c r="I973" s="0" t="n">
        <v>3</v>
      </c>
      <c r="J973" s="0" t="n">
        <v>1.41</v>
      </c>
      <c r="K973" s="0" t="s">
        <v>21</v>
      </c>
      <c r="L973" s="3" t="n">
        <f aca="false">IF(K973="Yes",(J973-1)*0.98,-1)</f>
        <v>0.4018</v>
      </c>
      <c r="M973" s="4" t="s">
        <v>22</v>
      </c>
    </row>
    <row r="974" customFormat="false" ht="12.8" hidden="false" customHeight="false" outlineLevel="0" collapsed="false">
      <c r="A974" s="2" t="s">
        <v>1401</v>
      </c>
      <c r="B974" s="2" t="s">
        <v>445</v>
      </c>
      <c r="C974" s="0" t="s">
        <v>332</v>
      </c>
      <c r="D974" s="0" t="s">
        <v>16</v>
      </c>
      <c r="E974" s="0" t="s">
        <v>17</v>
      </c>
      <c r="F974" s="0" t="s">
        <v>18</v>
      </c>
      <c r="G974" s="0" t="s">
        <v>19</v>
      </c>
      <c r="H974" s="0" t="s">
        <v>1402</v>
      </c>
      <c r="I974" s="0" t="n">
        <v>2</v>
      </c>
      <c r="J974" s="0" t="n">
        <v>1.27</v>
      </c>
      <c r="K974" s="0" t="s">
        <v>21</v>
      </c>
      <c r="L974" s="3" t="n">
        <f aca="false">IF(K974="Yes",(J974-1)*0.98,-1)</f>
        <v>0.2646</v>
      </c>
      <c r="M974" s="4" t="s">
        <v>22</v>
      </c>
    </row>
    <row r="975" customFormat="false" ht="12.8" hidden="false" customHeight="false" outlineLevel="0" collapsed="false">
      <c r="A975" s="2" t="s">
        <v>1401</v>
      </c>
      <c r="B975" s="2" t="s">
        <v>445</v>
      </c>
      <c r="C975" s="0" t="s">
        <v>332</v>
      </c>
      <c r="D975" s="0" t="s">
        <v>16</v>
      </c>
      <c r="E975" s="0" t="s">
        <v>17</v>
      </c>
      <c r="F975" s="0" t="s">
        <v>18</v>
      </c>
      <c r="G975" s="0" t="s">
        <v>19</v>
      </c>
      <c r="H975" s="0" t="s">
        <v>1403</v>
      </c>
      <c r="I975" s="0" t="n">
        <v>1</v>
      </c>
      <c r="J975" s="0" t="n">
        <v>2.09</v>
      </c>
      <c r="K975" s="0" t="s">
        <v>21</v>
      </c>
      <c r="L975" s="3" t="n">
        <f aca="false">IF(K975="Yes",(J975-1)*0.98,-1)</f>
        <v>1.0682</v>
      </c>
      <c r="M975" s="11" t="s">
        <v>62</v>
      </c>
    </row>
    <row r="976" customFormat="false" ht="12.8" hidden="false" customHeight="false" outlineLevel="0" collapsed="false">
      <c r="A976" s="2" t="s">
        <v>1401</v>
      </c>
      <c r="B976" s="2" t="s">
        <v>139</v>
      </c>
      <c r="C976" s="0" t="s">
        <v>1404</v>
      </c>
      <c r="D976" s="0" t="s">
        <v>37</v>
      </c>
      <c r="E976" s="0" t="s">
        <v>17</v>
      </c>
      <c r="F976" s="0" t="s">
        <v>18</v>
      </c>
      <c r="G976" s="0" t="s">
        <v>19</v>
      </c>
      <c r="H976" s="0" t="s">
        <v>1165</v>
      </c>
      <c r="I976" s="0" t="n">
        <v>3</v>
      </c>
      <c r="J976" s="0" t="n">
        <v>4.74</v>
      </c>
      <c r="K976" s="0" t="str">
        <f aca="false">IF(I976=1,"Yes","No")</f>
        <v>No</v>
      </c>
      <c r="L976" s="0" t="n">
        <f aca="false">IF(K976="Yes",(J976-1)*0.98,-1)</f>
        <v>-1</v>
      </c>
      <c r="M976" s="5" t="s">
        <v>33</v>
      </c>
    </row>
    <row r="977" customFormat="false" ht="12.8" hidden="false" customHeight="false" outlineLevel="0" collapsed="false">
      <c r="A977" s="2" t="s">
        <v>1405</v>
      </c>
      <c r="B977" s="2" t="s">
        <v>77</v>
      </c>
      <c r="C977" s="0" t="s">
        <v>131</v>
      </c>
      <c r="D977" s="0" t="s">
        <v>102</v>
      </c>
      <c r="E977" s="0" t="s">
        <v>87</v>
      </c>
      <c r="F977" s="0" t="s">
        <v>120</v>
      </c>
      <c r="G977" s="0" t="s">
        <v>19</v>
      </c>
      <c r="H977" s="0" t="s">
        <v>1406</v>
      </c>
      <c r="I977" s="0" t="n">
        <v>4</v>
      </c>
      <c r="J977" s="0" t="n">
        <v>5.76</v>
      </c>
      <c r="K977" s="0" t="str">
        <f aca="false">IF(I977=1,"Yes","No")</f>
        <v>No</v>
      </c>
      <c r="L977" s="0" t="n">
        <f aca="false">IF(K977="Yes",(J977-1)*0.98,-1)</f>
        <v>-1</v>
      </c>
      <c r="M977" s="5" t="s">
        <v>33</v>
      </c>
    </row>
    <row r="978" customFormat="false" ht="12.8" hidden="false" customHeight="false" outlineLevel="0" collapsed="false">
      <c r="A978" s="2" t="s">
        <v>1407</v>
      </c>
      <c r="B978" s="2" t="s">
        <v>170</v>
      </c>
      <c r="C978" s="0" t="s">
        <v>56</v>
      </c>
      <c r="D978" s="0" t="s">
        <v>16</v>
      </c>
      <c r="E978" s="0" t="s">
        <v>87</v>
      </c>
      <c r="F978" s="0" t="s">
        <v>18</v>
      </c>
      <c r="G978" s="0" t="s">
        <v>21</v>
      </c>
      <c r="H978" s="0" t="s">
        <v>1408</v>
      </c>
      <c r="I978" s="0" t="n">
        <v>4</v>
      </c>
      <c r="J978" s="0" t="n">
        <v>1.6</v>
      </c>
      <c r="K978" s="0" t="s">
        <v>19</v>
      </c>
      <c r="L978" s="3" t="n">
        <f aca="false">IF(K978="Yes",(J978-1)*0.98,-1)</f>
        <v>-1</v>
      </c>
      <c r="M978" s="4" t="s">
        <v>22</v>
      </c>
    </row>
    <row r="979" customFormat="false" ht="12.8" hidden="false" customHeight="false" outlineLevel="0" collapsed="false">
      <c r="A979" s="2" t="s">
        <v>1409</v>
      </c>
      <c r="B979" s="2" t="s">
        <v>280</v>
      </c>
      <c r="C979" s="0" t="s">
        <v>1371</v>
      </c>
      <c r="D979" s="0" t="s">
        <v>42</v>
      </c>
      <c r="E979" s="0" t="s">
        <v>30</v>
      </c>
      <c r="F979" s="0" t="s">
        <v>43</v>
      </c>
      <c r="G979" s="0" t="s">
        <v>19</v>
      </c>
      <c r="H979" s="0" t="s">
        <v>1410</v>
      </c>
      <c r="I979" s="0" t="n">
        <v>3</v>
      </c>
      <c r="J979" s="0" t="n">
        <v>1.4</v>
      </c>
      <c r="K979" s="0" t="s">
        <v>21</v>
      </c>
      <c r="L979" s="3" t="n">
        <f aca="false">IF(K979="Yes",(J979-1)*0.98,-1)</f>
        <v>0.392</v>
      </c>
      <c r="M979" s="11" t="s">
        <v>62</v>
      </c>
    </row>
    <row r="980" customFormat="false" ht="12.8" hidden="false" customHeight="false" outlineLevel="0" collapsed="false">
      <c r="A980" s="9" t="s">
        <v>1409</v>
      </c>
      <c r="B980" s="9" t="s">
        <v>280</v>
      </c>
      <c r="C980" s="6" t="s">
        <v>1371</v>
      </c>
      <c r="D980" s="6" t="s">
        <v>42</v>
      </c>
      <c r="E980" s="6" t="s">
        <v>30</v>
      </c>
      <c r="F980" s="6" t="s">
        <v>43</v>
      </c>
      <c r="G980" s="6" t="s">
        <v>19</v>
      </c>
      <c r="H980" s="6" t="s">
        <v>1411</v>
      </c>
      <c r="I980" s="6" t="n">
        <v>2</v>
      </c>
      <c r="J980" s="6" t="n">
        <v>1.36</v>
      </c>
      <c r="K980" s="3" t="s">
        <v>21</v>
      </c>
      <c r="L980" s="6" t="n">
        <f aca="false">IF(K980="Yes",(J980-1)*0.98,-1)</f>
        <v>0.3528</v>
      </c>
      <c r="M980" s="13" t="s">
        <v>184</v>
      </c>
    </row>
    <row r="981" customFormat="false" ht="12.8" hidden="false" customHeight="false" outlineLevel="0" collapsed="false">
      <c r="A981" s="2" t="s">
        <v>1412</v>
      </c>
      <c r="B981" s="2" t="s">
        <v>101</v>
      </c>
      <c r="C981" s="0" t="s">
        <v>1317</v>
      </c>
      <c r="D981" s="0" t="s">
        <v>37</v>
      </c>
      <c r="E981" s="0" t="s">
        <v>87</v>
      </c>
      <c r="F981" s="0" t="s">
        <v>1413</v>
      </c>
      <c r="G981" s="0" t="s">
        <v>19</v>
      </c>
      <c r="H981" s="0" t="s">
        <v>1414</v>
      </c>
      <c r="I981" s="0" t="n">
        <v>3</v>
      </c>
      <c r="J981" s="0" t="n">
        <v>2.32</v>
      </c>
      <c r="K981" s="0" t="s">
        <v>21</v>
      </c>
      <c r="L981" s="3" t="n">
        <f aca="false">IF(K981="Yes",(J981-1)*0.98,-1)</f>
        <v>1.2936</v>
      </c>
      <c r="M981" s="4" t="s">
        <v>22</v>
      </c>
    </row>
    <row r="982" customFormat="false" ht="12.8" hidden="false" customHeight="false" outlineLevel="0" collapsed="false">
      <c r="A982" s="2" t="s">
        <v>1412</v>
      </c>
      <c r="B982" s="2" t="s">
        <v>109</v>
      </c>
      <c r="C982" s="0" t="s">
        <v>28</v>
      </c>
      <c r="D982" s="0" t="s">
        <v>29</v>
      </c>
      <c r="E982" s="0" t="s">
        <v>30</v>
      </c>
      <c r="F982" s="0" t="s">
        <v>428</v>
      </c>
      <c r="G982" s="0" t="s">
        <v>21</v>
      </c>
      <c r="H982" s="0" t="s">
        <v>1415</v>
      </c>
      <c r="I982" s="0" t="n">
        <v>0</v>
      </c>
      <c r="J982" s="0" t="n">
        <v>10.18</v>
      </c>
      <c r="K982" s="0" t="str">
        <f aca="false">IF(I982=1,"Yes","No")</f>
        <v>No</v>
      </c>
      <c r="L982" s="0" t="n">
        <f aca="false">IF(K982="Yes",(J982-1)*0.98,-1)</f>
        <v>-1</v>
      </c>
      <c r="M982" s="5" t="s">
        <v>33</v>
      </c>
    </row>
    <row r="983" customFormat="false" ht="12.8" hidden="false" customHeight="false" outlineLevel="0" collapsed="false">
      <c r="A983" s="2" t="s">
        <v>1412</v>
      </c>
      <c r="B983" s="2" t="s">
        <v>109</v>
      </c>
      <c r="C983" s="0" t="s">
        <v>28</v>
      </c>
      <c r="D983" s="0" t="s">
        <v>29</v>
      </c>
      <c r="E983" s="0" t="s">
        <v>30</v>
      </c>
      <c r="F983" s="0" t="s">
        <v>428</v>
      </c>
      <c r="G983" s="0" t="s">
        <v>21</v>
      </c>
      <c r="H983" s="0" t="s">
        <v>1415</v>
      </c>
      <c r="I983" s="0" t="n">
        <v>0</v>
      </c>
      <c r="J983" s="0" t="n">
        <v>3.49</v>
      </c>
      <c r="K983" s="0" t="s">
        <v>19</v>
      </c>
      <c r="L983" s="3" t="n">
        <f aca="false">IF(K983="Yes",(J983-1)*0.98,-1)</f>
        <v>-1</v>
      </c>
      <c r="M983" s="4" t="s">
        <v>22</v>
      </c>
    </row>
    <row r="984" customFormat="false" ht="12.8" hidden="false" customHeight="false" outlineLevel="0" collapsed="false">
      <c r="A984" s="2" t="s">
        <v>1412</v>
      </c>
      <c r="B984" s="2" t="s">
        <v>1071</v>
      </c>
      <c r="C984" s="6" t="s">
        <v>125</v>
      </c>
      <c r="D984" s="6" t="s">
        <v>29</v>
      </c>
      <c r="E984" s="6" t="s">
        <v>30</v>
      </c>
      <c r="F984" s="6" t="s">
        <v>65</v>
      </c>
      <c r="G984" s="6" t="s">
        <v>21</v>
      </c>
      <c r="H984" s="6" t="s">
        <v>1416</v>
      </c>
      <c r="I984" s="6" t="n">
        <v>2</v>
      </c>
      <c r="J984" s="6" t="n">
        <v>4.42</v>
      </c>
      <c r="K984" s="3" t="str">
        <f aca="false">IF(I984=1, "No","Yes")</f>
        <v>Yes</v>
      </c>
      <c r="L984" s="7" t="n">
        <f aca="false">IF(I984=1,-J984,0.98)</f>
        <v>0.98</v>
      </c>
      <c r="M984" s="12" t="s">
        <v>128</v>
      </c>
    </row>
    <row r="985" customFormat="false" ht="12.8" hidden="false" customHeight="false" outlineLevel="0" collapsed="false">
      <c r="A985" s="9" t="s">
        <v>1412</v>
      </c>
      <c r="B985" s="9" t="s">
        <v>1071</v>
      </c>
      <c r="C985" s="6" t="s">
        <v>125</v>
      </c>
      <c r="D985" s="6" t="s">
        <v>29</v>
      </c>
      <c r="E985" s="6" t="s">
        <v>30</v>
      </c>
      <c r="F985" s="6" t="s">
        <v>65</v>
      </c>
      <c r="G985" s="6" t="s">
        <v>21</v>
      </c>
      <c r="H985" s="6" t="s">
        <v>1416</v>
      </c>
      <c r="I985" s="6" t="n">
        <v>2</v>
      </c>
      <c r="J985" s="6" t="n">
        <v>1.73</v>
      </c>
      <c r="K985" s="3" t="s">
        <v>21</v>
      </c>
      <c r="L985" s="6" t="n">
        <f aca="false">IF(K985="Yes",(J985-1)*0.98,-1)</f>
        <v>0.7154</v>
      </c>
      <c r="M985" s="13" t="s">
        <v>184</v>
      </c>
    </row>
    <row r="986" customFormat="false" ht="12.8" hidden="false" customHeight="false" outlineLevel="0" collapsed="false">
      <c r="A986" s="2" t="s">
        <v>1417</v>
      </c>
      <c r="B986" s="2" t="s">
        <v>40</v>
      </c>
      <c r="C986" s="0" t="s">
        <v>47</v>
      </c>
      <c r="D986" s="0" t="s">
        <v>42</v>
      </c>
      <c r="E986" s="0" t="s">
        <v>30</v>
      </c>
      <c r="F986" s="0" t="s">
        <v>18</v>
      </c>
      <c r="G986" s="0" t="s">
        <v>19</v>
      </c>
      <c r="H986" s="0" t="s">
        <v>1418</v>
      </c>
      <c r="I986" s="0" t="n">
        <v>1</v>
      </c>
      <c r="J986" s="0" t="n">
        <v>1.15</v>
      </c>
      <c r="K986" s="0" t="s">
        <v>21</v>
      </c>
      <c r="L986" s="3" t="n">
        <f aca="false">IF(K986="Yes",(J986-1)*0.98,-1)</f>
        <v>0.147</v>
      </c>
      <c r="M986" s="11" t="s">
        <v>62</v>
      </c>
    </row>
    <row r="987" customFormat="false" ht="12.8" hidden="false" customHeight="false" outlineLevel="0" collapsed="false">
      <c r="A987" s="2" t="s">
        <v>1417</v>
      </c>
      <c r="B987" s="2" t="s">
        <v>276</v>
      </c>
      <c r="C987" s="0" t="s">
        <v>435</v>
      </c>
      <c r="D987" s="0" t="s">
        <v>29</v>
      </c>
      <c r="E987" s="0" t="s">
        <v>79</v>
      </c>
      <c r="F987" s="0" t="s">
        <v>80</v>
      </c>
      <c r="G987" s="0" t="s">
        <v>19</v>
      </c>
      <c r="H987" s="0" t="s">
        <v>1419</v>
      </c>
      <c r="I987" s="0" t="n">
        <v>1</v>
      </c>
      <c r="J987" s="0" t="n">
        <v>1.97</v>
      </c>
      <c r="K987" s="0" t="str">
        <f aca="false">IF(I987=1,"Yes","No")</f>
        <v>Yes</v>
      </c>
      <c r="L987" s="0" t="n">
        <f aca="false">IF(K987="Yes",(J987-1)*0.98,-1)</f>
        <v>0.9506</v>
      </c>
      <c r="M987" s="5" t="s">
        <v>33</v>
      </c>
    </row>
    <row r="988" customFormat="false" ht="12.8" hidden="false" customHeight="false" outlineLevel="0" collapsed="false">
      <c r="A988" s="2" t="s">
        <v>1420</v>
      </c>
      <c r="B988" s="2" t="s">
        <v>1421</v>
      </c>
      <c r="C988" s="0" t="s">
        <v>1094</v>
      </c>
      <c r="D988" s="0" t="s">
        <v>37</v>
      </c>
      <c r="E988" s="0" t="s">
        <v>17</v>
      </c>
      <c r="G988" s="0" t="s">
        <v>19</v>
      </c>
      <c r="H988" s="0" t="s">
        <v>1422</v>
      </c>
      <c r="I988" s="0" t="n">
        <v>0</v>
      </c>
      <c r="J988" s="0" t="n">
        <v>1.88</v>
      </c>
      <c r="K988" s="0" t="s">
        <v>19</v>
      </c>
      <c r="L988" s="3" t="n">
        <f aca="false">IF(K988="Yes",(J988-1)*0.98,-1)</f>
        <v>-1</v>
      </c>
      <c r="M988" s="11" t="s">
        <v>62</v>
      </c>
    </row>
    <row r="989" customFormat="false" ht="12.8" hidden="false" customHeight="false" outlineLevel="0" collapsed="false">
      <c r="A989" s="9" t="s">
        <v>1420</v>
      </c>
      <c r="B989" s="9" t="s">
        <v>1421</v>
      </c>
      <c r="C989" s="6" t="s">
        <v>1094</v>
      </c>
      <c r="D989" s="6" t="s">
        <v>37</v>
      </c>
      <c r="E989" s="6" t="s">
        <v>17</v>
      </c>
      <c r="F989" s="6"/>
      <c r="G989" s="6" t="s">
        <v>19</v>
      </c>
      <c r="H989" s="6" t="s">
        <v>1422</v>
      </c>
      <c r="I989" s="0" t="n">
        <v>0</v>
      </c>
      <c r="J989" s="6" t="n">
        <v>15.1</v>
      </c>
      <c r="K989" s="3" t="str">
        <f aca="false">IF(I989=1,"Yes","No")</f>
        <v>No</v>
      </c>
      <c r="L989" s="7" t="n">
        <f aca="false">IF(K989="Yes",(J989-1)*0.98,-1)</f>
        <v>-1</v>
      </c>
      <c r="M989" s="10" t="s">
        <v>53</v>
      </c>
    </row>
    <row r="990" customFormat="false" ht="12.8" hidden="false" customHeight="false" outlineLevel="0" collapsed="false">
      <c r="A990" s="2" t="s">
        <v>1420</v>
      </c>
      <c r="B990" s="2" t="s">
        <v>55</v>
      </c>
      <c r="C990" s="0" t="s">
        <v>435</v>
      </c>
      <c r="D990" s="0" t="s">
        <v>16</v>
      </c>
      <c r="E990" s="0" t="s">
        <v>17</v>
      </c>
      <c r="F990" s="0" t="s">
        <v>18</v>
      </c>
      <c r="G990" s="0" t="s">
        <v>19</v>
      </c>
      <c r="H990" s="0" t="s">
        <v>1423</v>
      </c>
      <c r="I990" s="0" t="n">
        <v>2</v>
      </c>
      <c r="J990" s="0" t="n">
        <v>1.29</v>
      </c>
      <c r="K990" s="0" t="s">
        <v>21</v>
      </c>
      <c r="L990" s="3" t="n">
        <f aca="false">IF(K990="Yes",(J990-1)*0.98,-1)</f>
        <v>0.2842</v>
      </c>
      <c r="M990" s="4" t="s">
        <v>22</v>
      </c>
    </row>
    <row r="991" customFormat="false" ht="12.8" hidden="false" customHeight="false" outlineLevel="0" collapsed="false">
      <c r="A991" s="2" t="s">
        <v>1424</v>
      </c>
      <c r="B991" s="2" t="s">
        <v>926</v>
      </c>
      <c r="C991" s="0" t="s">
        <v>1094</v>
      </c>
      <c r="D991" s="0" t="s">
        <v>37</v>
      </c>
      <c r="E991" s="0" t="s">
        <v>87</v>
      </c>
      <c r="F991" s="0" t="s">
        <v>18</v>
      </c>
      <c r="G991" s="0" t="s">
        <v>19</v>
      </c>
      <c r="H991" s="0" t="s">
        <v>1425</v>
      </c>
      <c r="I991" s="0" t="n">
        <v>1</v>
      </c>
      <c r="J991" s="0" t="n">
        <v>2.72</v>
      </c>
      <c r="K991" s="0" t="s">
        <v>21</v>
      </c>
      <c r="L991" s="3" t="n">
        <f aca="false">IF(K991="Yes",(J991-1)*0.98,-1)</f>
        <v>1.6856</v>
      </c>
      <c r="M991" s="4" t="s">
        <v>22</v>
      </c>
    </row>
    <row r="992" customFormat="false" ht="12.8" hidden="false" customHeight="false" outlineLevel="0" collapsed="false">
      <c r="A992" s="2" t="s">
        <v>1426</v>
      </c>
      <c r="B992" s="2" t="s">
        <v>139</v>
      </c>
      <c r="C992" s="0" t="s">
        <v>114</v>
      </c>
      <c r="D992" s="0" t="s">
        <v>16</v>
      </c>
      <c r="E992" s="0" t="s">
        <v>17</v>
      </c>
      <c r="F992" s="0" t="s">
        <v>18</v>
      </c>
      <c r="G992" s="0" t="s">
        <v>19</v>
      </c>
      <c r="H992" s="0" t="s">
        <v>1352</v>
      </c>
      <c r="I992" s="0" t="n">
        <v>2</v>
      </c>
      <c r="J992" s="0" t="n">
        <v>1.21</v>
      </c>
      <c r="K992" s="0" t="s">
        <v>21</v>
      </c>
      <c r="L992" s="3" t="n">
        <f aca="false">IF(K992="Yes",(J992-1)*0.98,-1)</f>
        <v>0.2058</v>
      </c>
      <c r="M992" s="4" t="s">
        <v>22</v>
      </c>
    </row>
    <row r="993" customFormat="false" ht="12.8" hidden="false" customHeight="false" outlineLevel="0" collapsed="false">
      <c r="A993" s="2" t="s">
        <v>1426</v>
      </c>
      <c r="B993" s="2" t="s">
        <v>170</v>
      </c>
      <c r="C993" s="0" t="s">
        <v>114</v>
      </c>
      <c r="D993" s="0" t="s">
        <v>48</v>
      </c>
      <c r="E993" s="0" t="s">
        <v>87</v>
      </c>
      <c r="F993" s="0" t="s">
        <v>18</v>
      </c>
      <c r="G993" s="0" t="s">
        <v>19</v>
      </c>
      <c r="H993" s="0" t="s">
        <v>1427</v>
      </c>
      <c r="I993" s="0" t="n">
        <v>1</v>
      </c>
      <c r="J993" s="0" t="n">
        <v>1.48</v>
      </c>
      <c r="K993" s="0" t="str">
        <f aca="false">IF(I993=1,"Yes","No")</f>
        <v>Yes</v>
      </c>
      <c r="L993" s="0" t="n">
        <f aca="false">IF(K993="Yes",(J993-1)*0.98,-1)</f>
        <v>0.4704</v>
      </c>
      <c r="M993" s="5" t="s">
        <v>33</v>
      </c>
    </row>
    <row r="994" customFormat="false" ht="12.8" hidden="false" customHeight="false" outlineLevel="0" collapsed="false">
      <c r="A994" s="2" t="s">
        <v>1426</v>
      </c>
      <c r="B994" s="2" t="s">
        <v>23</v>
      </c>
      <c r="C994" s="0" t="s">
        <v>271</v>
      </c>
      <c r="D994" s="0" t="s">
        <v>48</v>
      </c>
      <c r="E994" s="0" t="s">
        <v>87</v>
      </c>
      <c r="F994" s="0" t="s">
        <v>298</v>
      </c>
      <c r="G994" s="0" t="s">
        <v>19</v>
      </c>
      <c r="H994" s="0" t="s">
        <v>1428</v>
      </c>
      <c r="I994" s="0" t="n">
        <v>1</v>
      </c>
      <c r="J994" s="0" t="n">
        <v>1.44</v>
      </c>
      <c r="K994" s="0" t="str">
        <f aca="false">IF(I994=1,"Yes","No")</f>
        <v>Yes</v>
      </c>
      <c r="L994" s="0" t="n">
        <f aca="false">IF(K994="Yes",(J994-1)*0.98,-1)</f>
        <v>0.4312</v>
      </c>
      <c r="M994" s="5" t="s">
        <v>33</v>
      </c>
    </row>
    <row r="995" customFormat="false" ht="12.8" hidden="false" customHeight="false" outlineLevel="0" collapsed="false">
      <c r="A995" s="2" t="s">
        <v>1429</v>
      </c>
      <c r="B995" s="2" t="s">
        <v>55</v>
      </c>
      <c r="C995" s="0" t="s">
        <v>47</v>
      </c>
      <c r="D995" s="0" t="s">
        <v>42</v>
      </c>
      <c r="E995" s="0" t="s">
        <v>30</v>
      </c>
      <c r="F995" s="0" t="s">
        <v>18</v>
      </c>
      <c r="G995" s="0" t="s">
        <v>19</v>
      </c>
      <c r="H995" s="0" t="s">
        <v>1430</v>
      </c>
      <c r="I995" s="0" t="n">
        <v>2</v>
      </c>
      <c r="J995" s="0" t="n">
        <v>3.96</v>
      </c>
      <c r="K995" s="0" t="s">
        <v>21</v>
      </c>
      <c r="L995" s="3" t="n">
        <f aca="false">IF(K995="Yes",(J995-1)*0.98,-1)</f>
        <v>2.9008</v>
      </c>
      <c r="M995" s="11" t="s">
        <v>62</v>
      </c>
    </row>
    <row r="996" customFormat="false" ht="12.8" hidden="false" customHeight="false" outlineLevel="0" collapsed="false">
      <c r="A996" s="2" t="s">
        <v>1431</v>
      </c>
      <c r="B996" s="2" t="s">
        <v>925</v>
      </c>
      <c r="C996" s="0" t="s">
        <v>150</v>
      </c>
      <c r="D996" s="0" t="s">
        <v>16</v>
      </c>
      <c r="E996" s="0" t="s">
        <v>17</v>
      </c>
      <c r="F996" s="0" t="s">
        <v>18</v>
      </c>
      <c r="G996" s="0" t="s">
        <v>19</v>
      </c>
      <c r="H996" s="0" t="s">
        <v>1432</v>
      </c>
      <c r="I996" s="0" t="n">
        <v>3</v>
      </c>
      <c r="J996" s="0" t="n">
        <v>1.51</v>
      </c>
      <c r="K996" s="0" t="s">
        <v>21</v>
      </c>
      <c r="L996" s="3" t="n">
        <f aca="false">IF(K996="Yes",(J996-1)*0.98,-1)</f>
        <v>0.4998</v>
      </c>
      <c r="M996" s="4" t="s">
        <v>22</v>
      </c>
    </row>
    <row r="997" customFormat="false" ht="12.8" hidden="false" customHeight="false" outlineLevel="0" collapsed="false">
      <c r="A997" s="2" t="s">
        <v>1431</v>
      </c>
      <c r="B997" s="2" t="s">
        <v>222</v>
      </c>
      <c r="C997" s="0" t="s">
        <v>294</v>
      </c>
      <c r="D997" s="0" t="s">
        <v>16</v>
      </c>
      <c r="E997" s="0" t="s">
        <v>17</v>
      </c>
      <c r="F997" s="0" t="s">
        <v>18</v>
      </c>
      <c r="G997" s="0" t="s">
        <v>19</v>
      </c>
      <c r="H997" s="0" t="s">
        <v>1433</v>
      </c>
      <c r="I997" s="0" t="n">
        <v>3</v>
      </c>
      <c r="J997" s="0" t="n">
        <v>1.35</v>
      </c>
      <c r="K997" s="0" t="s">
        <v>21</v>
      </c>
      <c r="L997" s="3" t="n">
        <f aca="false">IF(K997="Yes",(J997-1)*0.98,-1)</f>
        <v>0.343</v>
      </c>
      <c r="M997" s="4" t="s">
        <v>22</v>
      </c>
    </row>
    <row r="998" customFormat="false" ht="12.8" hidden="false" customHeight="false" outlineLevel="0" collapsed="false">
      <c r="A998" s="2" t="s">
        <v>1431</v>
      </c>
      <c r="B998" s="2" t="s">
        <v>170</v>
      </c>
      <c r="C998" s="0" t="s">
        <v>150</v>
      </c>
      <c r="D998" s="0" t="s">
        <v>16</v>
      </c>
      <c r="E998" s="0" t="s">
        <v>17</v>
      </c>
      <c r="F998" s="0" t="s">
        <v>18</v>
      </c>
      <c r="G998" s="0" t="s">
        <v>19</v>
      </c>
      <c r="H998" s="0" t="s">
        <v>1434</v>
      </c>
      <c r="I998" s="0" t="n">
        <v>4</v>
      </c>
      <c r="J998" s="0" t="n">
        <v>2.94</v>
      </c>
      <c r="K998" s="0" t="s">
        <v>19</v>
      </c>
      <c r="L998" s="3" t="n">
        <f aca="false">IF(K998="Yes",(J998-1)*0.98,-1)</f>
        <v>-1</v>
      </c>
      <c r="M998" s="4" t="s">
        <v>22</v>
      </c>
    </row>
    <row r="999" customFormat="false" ht="12.8" hidden="false" customHeight="false" outlineLevel="0" collapsed="false">
      <c r="A999" s="2" t="s">
        <v>1431</v>
      </c>
      <c r="B999" s="2" t="s">
        <v>170</v>
      </c>
      <c r="C999" s="0" t="s">
        <v>150</v>
      </c>
      <c r="D999" s="0" t="s">
        <v>16</v>
      </c>
      <c r="E999" s="0" t="s">
        <v>17</v>
      </c>
      <c r="F999" s="0" t="s">
        <v>18</v>
      </c>
      <c r="G999" s="0" t="s">
        <v>19</v>
      </c>
      <c r="H999" s="0" t="s">
        <v>1435</v>
      </c>
      <c r="I999" s="0" t="s">
        <v>133</v>
      </c>
      <c r="J999" s="0" t="n">
        <v>3.75</v>
      </c>
      <c r="K999" s="0" t="s">
        <v>19</v>
      </c>
      <c r="L999" s="3" t="n">
        <f aca="false">IF(K999="Yes",(J999-1)*0.98,-1)</f>
        <v>-1</v>
      </c>
      <c r="M999" s="11" t="s">
        <v>62</v>
      </c>
    </row>
    <row r="1000" customFormat="false" ht="12.8" hidden="false" customHeight="false" outlineLevel="0" collapsed="false">
      <c r="A1000" s="2" t="s">
        <v>1431</v>
      </c>
      <c r="B1000" s="2" t="s">
        <v>109</v>
      </c>
      <c r="C1000" s="0" t="s">
        <v>150</v>
      </c>
      <c r="D1000" s="0" t="s">
        <v>42</v>
      </c>
      <c r="E1000" s="0" t="s">
        <v>79</v>
      </c>
      <c r="F1000" s="0" t="s">
        <v>80</v>
      </c>
      <c r="G1000" s="0" t="s">
        <v>19</v>
      </c>
      <c r="H1000" s="0" t="s">
        <v>1376</v>
      </c>
      <c r="I1000" s="0" t="n">
        <v>3</v>
      </c>
      <c r="J1000" s="0" t="n">
        <v>1.36</v>
      </c>
      <c r="K1000" s="0" t="s">
        <v>21</v>
      </c>
      <c r="L1000" s="3" t="n">
        <f aca="false">IF(K1000="Yes",(J1000-1)*0.98,-1)</f>
        <v>0.3528</v>
      </c>
      <c r="M1000" s="4" t="s">
        <v>22</v>
      </c>
    </row>
    <row r="1001" customFormat="false" ht="12.8" hidden="false" customHeight="false" outlineLevel="0" collapsed="false">
      <c r="A1001" s="9" t="s">
        <v>1431</v>
      </c>
      <c r="B1001" s="9" t="s">
        <v>109</v>
      </c>
      <c r="C1001" s="6" t="s">
        <v>150</v>
      </c>
      <c r="D1001" s="6" t="s">
        <v>42</v>
      </c>
      <c r="E1001" s="6" t="s">
        <v>79</v>
      </c>
      <c r="F1001" s="6" t="s">
        <v>80</v>
      </c>
      <c r="G1001" s="6" t="s">
        <v>19</v>
      </c>
      <c r="H1001" s="6" t="s">
        <v>1436</v>
      </c>
      <c r="I1001" s="0" t="n">
        <v>2</v>
      </c>
      <c r="J1001" s="6" t="n">
        <v>74.8</v>
      </c>
      <c r="K1001" s="3" t="str">
        <f aca="false">IF(I1001=1,"Yes","No")</f>
        <v>No</v>
      </c>
      <c r="L1001" s="7" t="n">
        <f aca="false">IF(K1001="Yes",(J1001-1)*0.98,-1)</f>
        <v>-1</v>
      </c>
      <c r="M1001" s="10" t="s">
        <v>53</v>
      </c>
    </row>
    <row r="1002" customFormat="false" ht="12.8" hidden="false" customHeight="false" outlineLevel="0" collapsed="false">
      <c r="A1002" s="2" t="s">
        <v>1437</v>
      </c>
      <c r="B1002" s="2" t="s">
        <v>894</v>
      </c>
      <c r="C1002" s="0" t="s">
        <v>119</v>
      </c>
      <c r="D1002" s="0" t="s">
        <v>16</v>
      </c>
      <c r="E1002" s="0" t="s">
        <v>17</v>
      </c>
      <c r="F1002" s="0" t="s">
        <v>18</v>
      </c>
      <c r="G1002" s="0" t="s">
        <v>19</v>
      </c>
      <c r="H1002" s="0" t="s">
        <v>1438</v>
      </c>
      <c r="I1002" s="0" t="n">
        <v>1</v>
      </c>
      <c r="J1002" s="0" t="n">
        <v>1.12</v>
      </c>
      <c r="K1002" s="0" t="s">
        <v>21</v>
      </c>
      <c r="L1002" s="3" t="n">
        <f aca="false">IF(K1002="Yes",(J1002-1)*0.98,-1)</f>
        <v>0.1176</v>
      </c>
      <c r="M1002" s="4" t="s">
        <v>22</v>
      </c>
    </row>
    <row r="1003" customFormat="false" ht="12.8" hidden="false" customHeight="false" outlineLevel="0" collapsed="false">
      <c r="A1003" s="2" t="s">
        <v>1439</v>
      </c>
      <c r="B1003" s="2" t="s">
        <v>142</v>
      </c>
      <c r="C1003" s="0" t="s">
        <v>15</v>
      </c>
      <c r="D1003" s="0" t="s">
        <v>16</v>
      </c>
      <c r="E1003" s="0" t="s">
        <v>17</v>
      </c>
      <c r="F1003" s="0" t="s">
        <v>18</v>
      </c>
      <c r="G1003" s="0" t="s">
        <v>19</v>
      </c>
      <c r="H1003" s="0" t="s">
        <v>1085</v>
      </c>
      <c r="I1003" s="0" t="n">
        <v>3</v>
      </c>
      <c r="J1003" s="0" t="n">
        <v>1.19</v>
      </c>
      <c r="K1003" s="0" t="s">
        <v>21</v>
      </c>
      <c r="L1003" s="3" t="n">
        <f aca="false">IF(K1003="Yes",(J1003-1)*0.98,-1)</f>
        <v>0.1862</v>
      </c>
      <c r="M1003" s="4" t="s">
        <v>22</v>
      </c>
    </row>
    <row r="1004" customFormat="false" ht="12.8" hidden="false" customHeight="false" outlineLevel="0" collapsed="false">
      <c r="A1004" s="2" t="s">
        <v>1440</v>
      </c>
      <c r="B1004" s="2" t="s">
        <v>40</v>
      </c>
      <c r="C1004" s="0" t="s">
        <v>47</v>
      </c>
      <c r="D1004" s="0" t="s">
        <v>42</v>
      </c>
      <c r="E1004" s="0" t="s">
        <v>30</v>
      </c>
      <c r="F1004" s="0" t="s">
        <v>18</v>
      </c>
      <c r="G1004" s="0" t="s">
        <v>19</v>
      </c>
      <c r="H1004" s="0" t="s">
        <v>1441</v>
      </c>
      <c r="I1004" s="0" t="n">
        <v>1</v>
      </c>
      <c r="J1004" s="0" t="n">
        <v>1.35</v>
      </c>
      <c r="K1004" s="0" t="s">
        <v>21</v>
      </c>
      <c r="L1004" s="3" t="n">
        <f aca="false">IF(K1004="Yes",(J1004-1)*0.98,-1)</f>
        <v>0.343</v>
      </c>
      <c r="M1004" s="11" t="s">
        <v>62</v>
      </c>
    </row>
    <row r="1005" customFormat="false" ht="12.8" hidden="false" customHeight="false" outlineLevel="0" collapsed="false">
      <c r="A1005" s="2" t="s">
        <v>1440</v>
      </c>
      <c r="B1005" s="2" t="s">
        <v>109</v>
      </c>
      <c r="C1005" s="0" t="s">
        <v>433</v>
      </c>
      <c r="D1005" s="0" t="s">
        <v>16</v>
      </c>
      <c r="E1005" s="0" t="s">
        <v>79</v>
      </c>
      <c r="F1005" s="0" t="s">
        <v>80</v>
      </c>
      <c r="G1005" s="0" t="s">
        <v>19</v>
      </c>
      <c r="H1005" s="0" t="s">
        <v>1442</v>
      </c>
      <c r="I1005" s="0" t="n">
        <v>1</v>
      </c>
      <c r="J1005" s="0" t="n">
        <v>2.52</v>
      </c>
      <c r="K1005" s="0" t="s">
        <v>21</v>
      </c>
      <c r="L1005" s="3" t="n">
        <f aca="false">IF(K1005="Yes",(J1005-1)*0.98,-1)</f>
        <v>1.4896</v>
      </c>
      <c r="M1005" s="4" t="s">
        <v>22</v>
      </c>
    </row>
    <row r="1006" customFormat="false" ht="12.8" hidden="false" customHeight="false" outlineLevel="0" collapsed="false">
      <c r="A1006" s="2" t="s">
        <v>1440</v>
      </c>
      <c r="B1006" s="2" t="s">
        <v>109</v>
      </c>
      <c r="C1006" s="0" t="s">
        <v>433</v>
      </c>
      <c r="D1006" s="0" t="s">
        <v>16</v>
      </c>
      <c r="E1006" s="0" t="s">
        <v>79</v>
      </c>
      <c r="F1006" s="0" t="s">
        <v>80</v>
      </c>
      <c r="G1006" s="0" t="s">
        <v>19</v>
      </c>
      <c r="H1006" s="0" t="s">
        <v>1443</v>
      </c>
      <c r="I1006" s="0" t="n">
        <v>2</v>
      </c>
      <c r="J1006" s="0" t="n">
        <v>1.77</v>
      </c>
      <c r="K1006" s="0" t="s">
        <v>21</v>
      </c>
      <c r="L1006" s="3" t="n">
        <f aca="false">IF(K1006="Yes",(J1006-1)*0.98,-1)</f>
        <v>0.7546</v>
      </c>
      <c r="M1006" s="11" t="s">
        <v>62</v>
      </c>
    </row>
    <row r="1007" customFormat="false" ht="12.8" hidden="false" customHeight="false" outlineLevel="0" collapsed="false">
      <c r="A1007" s="2" t="s">
        <v>1444</v>
      </c>
      <c r="B1007" s="2" t="s">
        <v>445</v>
      </c>
      <c r="C1007" s="0" t="s">
        <v>47</v>
      </c>
      <c r="D1007" s="0" t="s">
        <v>29</v>
      </c>
      <c r="E1007" s="0" t="s">
        <v>79</v>
      </c>
      <c r="F1007" s="0" t="s">
        <v>80</v>
      </c>
      <c r="G1007" s="0" t="s">
        <v>19</v>
      </c>
      <c r="H1007" s="0" t="s">
        <v>1445</v>
      </c>
      <c r="I1007" s="0" t="n">
        <v>4</v>
      </c>
      <c r="J1007" s="0" t="n">
        <v>0</v>
      </c>
      <c r="K1007" s="0" t="str">
        <f aca="false">IF(I1007=1,"Yes","No")</f>
        <v>No</v>
      </c>
      <c r="L1007" s="0" t="n">
        <f aca="false">IF(K1007="Yes",(J1007-1)*0.98,-1)</f>
        <v>-1</v>
      </c>
      <c r="M1007" s="5" t="s">
        <v>33</v>
      </c>
    </row>
    <row r="1008" customFormat="false" ht="12.8" hidden="false" customHeight="false" outlineLevel="0" collapsed="false">
      <c r="A1008" s="2" t="s">
        <v>1444</v>
      </c>
      <c r="B1008" s="2" t="s">
        <v>445</v>
      </c>
      <c r="C1008" s="0" t="s">
        <v>47</v>
      </c>
      <c r="D1008" s="0" t="s">
        <v>29</v>
      </c>
      <c r="E1008" s="0" t="s">
        <v>79</v>
      </c>
      <c r="F1008" s="0" t="s">
        <v>80</v>
      </c>
      <c r="G1008" s="0" t="s">
        <v>19</v>
      </c>
      <c r="H1008" s="0" t="s">
        <v>1445</v>
      </c>
      <c r="I1008" s="0" t="n">
        <v>4</v>
      </c>
      <c r="J1008" s="0" t="n">
        <v>1.19</v>
      </c>
      <c r="K1008" s="0" t="s">
        <v>19</v>
      </c>
      <c r="L1008" s="3" t="n">
        <f aca="false">IF(K1008="Yes",(J1008-1)*0.98,-1)</f>
        <v>-1</v>
      </c>
      <c r="M1008" s="4" t="s">
        <v>22</v>
      </c>
    </row>
    <row r="1009" customFormat="false" ht="12.8" hidden="false" customHeight="false" outlineLevel="0" collapsed="false">
      <c r="A1009" s="2" t="s">
        <v>1444</v>
      </c>
      <c r="B1009" s="2" t="s">
        <v>157</v>
      </c>
      <c r="C1009" s="0" t="s">
        <v>28</v>
      </c>
      <c r="D1009" s="0" t="s">
        <v>29</v>
      </c>
      <c r="E1009" s="0" t="s">
        <v>30</v>
      </c>
      <c r="F1009" s="0" t="s">
        <v>1055</v>
      </c>
      <c r="G1009" s="0" t="s">
        <v>21</v>
      </c>
      <c r="H1009" s="0" t="s">
        <v>1446</v>
      </c>
      <c r="I1009" s="0" t="n">
        <v>1</v>
      </c>
      <c r="J1009" s="0" t="n">
        <v>2.91</v>
      </c>
      <c r="K1009" s="0" t="s">
        <v>21</v>
      </c>
      <c r="L1009" s="3" t="n">
        <f aca="false">IF(K1009="Yes",(J1009-1)*0.98,-1)</f>
        <v>1.8718</v>
      </c>
      <c r="M1009" s="4" t="s">
        <v>22</v>
      </c>
    </row>
    <row r="1010" customFormat="false" ht="12.8" hidden="false" customHeight="false" outlineLevel="0" collapsed="false">
      <c r="A1010" s="2" t="s">
        <v>1447</v>
      </c>
      <c r="B1010" s="2" t="s">
        <v>925</v>
      </c>
      <c r="C1010" s="0" t="s">
        <v>773</v>
      </c>
      <c r="D1010" s="0" t="s">
        <v>16</v>
      </c>
      <c r="E1010" s="0" t="s">
        <v>87</v>
      </c>
      <c r="F1010" s="0" t="s">
        <v>18</v>
      </c>
      <c r="G1010" s="0" t="s">
        <v>21</v>
      </c>
      <c r="H1010" s="0" t="s">
        <v>1448</v>
      </c>
      <c r="I1010" s="0" t="n">
        <v>2</v>
      </c>
      <c r="J1010" s="0" t="n">
        <v>1.98</v>
      </c>
      <c r="K1010" s="0" t="s">
        <v>21</v>
      </c>
      <c r="L1010" s="3" t="n">
        <f aca="false">IF(K1010="Yes",(J1010-1)*0.98,-1)</f>
        <v>0.9604</v>
      </c>
      <c r="M1010" s="4" t="s">
        <v>22</v>
      </c>
    </row>
    <row r="1011" customFormat="false" ht="12.8" hidden="false" customHeight="false" outlineLevel="0" collapsed="false">
      <c r="A1011" s="2" t="s">
        <v>1447</v>
      </c>
      <c r="B1011" s="2" t="s">
        <v>205</v>
      </c>
      <c r="C1011" s="0" t="s">
        <v>91</v>
      </c>
      <c r="D1011" s="0" t="s">
        <v>42</v>
      </c>
      <c r="E1011" s="0" t="s">
        <v>30</v>
      </c>
      <c r="F1011" s="0" t="s">
        <v>18</v>
      </c>
      <c r="G1011" s="0" t="s">
        <v>19</v>
      </c>
      <c r="H1011" s="0" t="s">
        <v>1449</v>
      </c>
      <c r="I1011" s="0" t="n">
        <v>3</v>
      </c>
      <c r="J1011" s="0" t="n">
        <v>1.32</v>
      </c>
      <c r="K1011" s="0" t="s">
        <v>21</v>
      </c>
      <c r="L1011" s="3" t="n">
        <f aca="false">IF(K1011="Yes",(J1011-1)*0.98,-1)</f>
        <v>0.3136</v>
      </c>
      <c r="M1011" s="11" t="s">
        <v>62</v>
      </c>
    </row>
    <row r="1012" customFormat="false" ht="12.8" hidden="false" customHeight="false" outlineLevel="0" collapsed="false">
      <c r="A1012" s="2" t="s">
        <v>1450</v>
      </c>
      <c r="B1012" s="2" t="s">
        <v>40</v>
      </c>
      <c r="C1012" s="0" t="s">
        <v>259</v>
      </c>
      <c r="D1012" s="0" t="s">
        <v>16</v>
      </c>
      <c r="E1012" s="0" t="s">
        <v>17</v>
      </c>
      <c r="F1012" s="0" t="s">
        <v>18</v>
      </c>
      <c r="G1012" s="0" t="s">
        <v>19</v>
      </c>
      <c r="H1012" s="0" t="s">
        <v>1451</v>
      </c>
      <c r="I1012" s="0" t="n">
        <v>1</v>
      </c>
      <c r="J1012" s="0" t="n">
        <v>1.1</v>
      </c>
      <c r="K1012" s="0" t="s">
        <v>21</v>
      </c>
      <c r="L1012" s="3" t="n">
        <f aca="false">IF(K1012="Yes",(J1012-1)*0.98,-1)</f>
        <v>0.0980000000000001</v>
      </c>
      <c r="M1012" s="4" t="s">
        <v>22</v>
      </c>
    </row>
    <row r="1013" customFormat="false" ht="12.8" hidden="false" customHeight="false" outlineLevel="0" collapsed="false">
      <c r="A1013" s="2" t="s">
        <v>1452</v>
      </c>
      <c r="B1013" s="2" t="s">
        <v>83</v>
      </c>
      <c r="C1013" s="0" t="s">
        <v>1031</v>
      </c>
      <c r="D1013" s="0" t="s">
        <v>37</v>
      </c>
      <c r="E1013" s="0" t="s">
        <v>17</v>
      </c>
      <c r="F1013" s="0" t="s">
        <v>43</v>
      </c>
      <c r="G1013" s="0" t="s">
        <v>19</v>
      </c>
      <c r="H1013" s="0" t="s">
        <v>1453</v>
      </c>
      <c r="I1013" s="0" t="n">
        <v>0</v>
      </c>
      <c r="J1013" s="0" t="n">
        <v>2.18</v>
      </c>
      <c r="K1013" s="0" t="s">
        <v>19</v>
      </c>
      <c r="L1013" s="3" t="n">
        <f aca="false">IF(K1013="Yes",(J1013-1)*0.98,-1)</f>
        <v>-1</v>
      </c>
      <c r="M1013" s="11" t="s">
        <v>62</v>
      </c>
    </row>
    <row r="1014" customFormat="false" ht="12.8" hidden="false" customHeight="false" outlineLevel="0" collapsed="false">
      <c r="A1014" s="2" t="s">
        <v>1452</v>
      </c>
      <c r="B1014" s="2" t="s">
        <v>83</v>
      </c>
      <c r="C1014" s="6" t="s">
        <v>1031</v>
      </c>
      <c r="D1014" s="6" t="s">
        <v>37</v>
      </c>
      <c r="E1014" s="6" t="s">
        <v>17</v>
      </c>
      <c r="F1014" s="6" t="s">
        <v>43</v>
      </c>
      <c r="G1014" s="6" t="s">
        <v>19</v>
      </c>
      <c r="H1014" s="6" t="s">
        <v>1454</v>
      </c>
      <c r="I1014" s="6" t="n">
        <v>4</v>
      </c>
      <c r="J1014" s="6" t="n">
        <v>0</v>
      </c>
      <c r="K1014" s="3" t="str">
        <f aca="false">IF(I1014=1, "No","Yes")</f>
        <v>Yes</v>
      </c>
      <c r="L1014" s="7" t="n">
        <f aca="false">IF(I1014=1,-J1014,0.98)</f>
        <v>0.98</v>
      </c>
      <c r="M1014" s="12" t="s">
        <v>128</v>
      </c>
    </row>
    <row r="1015" customFormat="false" ht="12.8" hidden="false" customHeight="false" outlineLevel="0" collapsed="false">
      <c r="A1015" s="2" t="s">
        <v>1452</v>
      </c>
      <c r="B1015" s="2" t="s">
        <v>888</v>
      </c>
      <c r="C1015" s="0" t="s">
        <v>1031</v>
      </c>
      <c r="D1015" s="0" t="s">
        <v>37</v>
      </c>
      <c r="E1015" s="0" t="s">
        <v>17</v>
      </c>
      <c r="F1015" s="0" t="s">
        <v>65</v>
      </c>
      <c r="G1015" s="0" t="s">
        <v>21</v>
      </c>
      <c r="H1015" s="0" t="s">
        <v>1455</v>
      </c>
      <c r="I1015" s="0" t="n">
        <v>1</v>
      </c>
      <c r="J1015" s="0" t="n">
        <v>5.2</v>
      </c>
      <c r="K1015" s="0" t="str">
        <f aca="false">IF(I1015=1,"Yes","No")</f>
        <v>Yes</v>
      </c>
      <c r="L1015" s="0" t="n">
        <f aca="false">IF(K1015="Yes",(J1015-1)*0.98,-1)</f>
        <v>4.116</v>
      </c>
      <c r="M1015" s="5" t="s">
        <v>33</v>
      </c>
    </row>
    <row r="1016" customFormat="false" ht="12.8" hidden="false" customHeight="false" outlineLevel="0" collapsed="false">
      <c r="A1016" s="2" t="s">
        <v>1452</v>
      </c>
      <c r="B1016" s="2" t="s">
        <v>888</v>
      </c>
      <c r="C1016" s="0" t="s">
        <v>1031</v>
      </c>
      <c r="D1016" s="0" t="s">
        <v>37</v>
      </c>
      <c r="E1016" s="0" t="s">
        <v>17</v>
      </c>
      <c r="F1016" s="0" t="s">
        <v>65</v>
      </c>
      <c r="G1016" s="0" t="s">
        <v>21</v>
      </c>
      <c r="H1016" s="0" t="s">
        <v>1455</v>
      </c>
      <c r="I1016" s="0" t="n">
        <v>1</v>
      </c>
      <c r="J1016" s="0" t="n">
        <v>1.95</v>
      </c>
      <c r="K1016" s="0" t="s">
        <v>21</v>
      </c>
      <c r="L1016" s="3" t="n">
        <f aca="false">IF(K1016="Yes",(J1016-1)*0.98,-1)</f>
        <v>0.931</v>
      </c>
      <c r="M1016" s="4" t="s">
        <v>22</v>
      </c>
    </row>
    <row r="1017" customFormat="false" ht="12.8" hidden="false" customHeight="false" outlineLevel="0" collapsed="false">
      <c r="A1017" s="2" t="s">
        <v>1452</v>
      </c>
      <c r="B1017" s="2" t="s">
        <v>1185</v>
      </c>
      <c r="C1017" s="0" t="s">
        <v>74</v>
      </c>
      <c r="D1017" s="0" t="s">
        <v>37</v>
      </c>
      <c r="E1017" s="0" t="s">
        <v>30</v>
      </c>
      <c r="F1017" s="0" t="s">
        <v>43</v>
      </c>
      <c r="G1017" s="0" t="s">
        <v>19</v>
      </c>
      <c r="H1017" s="0" t="s">
        <v>1456</v>
      </c>
      <c r="I1017" s="0" t="n">
        <v>2</v>
      </c>
      <c r="J1017" s="0" t="n">
        <v>1.41</v>
      </c>
      <c r="K1017" s="0" t="s">
        <v>21</v>
      </c>
      <c r="L1017" s="3" t="n">
        <f aca="false">IF(K1017="Yes",(J1017-1)*0.98,-1)</f>
        <v>0.4018</v>
      </c>
      <c r="M1017" s="4" t="s">
        <v>22</v>
      </c>
    </row>
    <row r="1018" customFormat="false" ht="12.8" hidden="false" customHeight="false" outlineLevel="0" collapsed="false">
      <c r="A1018" s="2" t="s">
        <v>1457</v>
      </c>
      <c r="B1018" s="2" t="s">
        <v>915</v>
      </c>
      <c r="C1018" s="0" t="s">
        <v>256</v>
      </c>
      <c r="D1018" s="0" t="s">
        <v>48</v>
      </c>
      <c r="E1018" s="0" t="s">
        <v>87</v>
      </c>
      <c r="F1018" s="0" t="s">
        <v>18</v>
      </c>
      <c r="G1018" s="0" t="s">
        <v>19</v>
      </c>
      <c r="H1018" s="0" t="s">
        <v>1428</v>
      </c>
      <c r="I1018" s="0" t="n">
        <v>2</v>
      </c>
      <c r="J1018" s="0" t="n">
        <v>1.86</v>
      </c>
      <c r="K1018" s="0" t="str">
        <f aca="false">IF(I1018=1,"Yes","No")</f>
        <v>No</v>
      </c>
      <c r="L1018" s="0" t="n">
        <f aca="false">IF(K1018="Yes",(J1018-1)*0.98,-1)</f>
        <v>-1</v>
      </c>
      <c r="M1018" s="5" t="s">
        <v>33</v>
      </c>
    </row>
    <row r="1019" customFormat="false" ht="12.8" hidden="false" customHeight="false" outlineLevel="0" collapsed="false">
      <c r="A1019" s="2" t="s">
        <v>1457</v>
      </c>
      <c r="B1019" s="2" t="s">
        <v>113</v>
      </c>
      <c r="C1019" s="6" t="s">
        <v>68</v>
      </c>
      <c r="D1019" s="6" t="s">
        <v>48</v>
      </c>
      <c r="E1019" s="6" t="s">
        <v>87</v>
      </c>
      <c r="F1019" s="6" t="s">
        <v>18</v>
      </c>
      <c r="G1019" s="6" t="s">
        <v>21</v>
      </c>
      <c r="H1019" s="6" t="s">
        <v>1458</v>
      </c>
      <c r="I1019" s="6" t="n">
        <v>3</v>
      </c>
      <c r="J1019" s="6" t="n">
        <v>0</v>
      </c>
      <c r="K1019" s="3" t="str">
        <f aca="false">IF(I1019=1, "No","Yes")</f>
        <v>Yes</v>
      </c>
      <c r="L1019" s="7" t="n">
        <f aca="false">IF(I1019=1,-J1019,0.98)</f>
        <v>0.98</v>
      </c>
      <c r="M1019" s="8" t="s">
        <v>51</v>
      </c>
    </row>
    <row r="1020" customFormat="false" ht="12.8" hidden="false" customHeight="false" outlineLevel="0" collapsed="false">
      <c r="A1020" s="9" t="s">
        <v>1457</v>
      </c>
      <c r="B1020" s="9" t="s">
        <v>113</v>
      </c>
      <c r="C1020" s="6" t="s">
        <v>68</v>
      </c>
      <c r="D1020" s="6" t="s">
        <v>48</v>
      </c>
      <c r="E1020" s="6" t="s">
        <v>87</v>
      </c>
      <c r="F1020" s="6" t="s">
        <v>18</v>
      </c>
      <c r="G1020" s="6" t="s">
        <v>21</v>
      </c>
      <c r="H1020" s="6" t="s">
        <v>519</v>
      </c>
      <c r="I1020" s="0" t="n">
        <v>1</v>
      </c>
      <c r="J1020" s="6" t="n">
        <v>2.5</v>
      </c>
      <c r="K1020" s="3" t="str">
        <f aca="false">IF(I1020=1,"Yes","No")</f>
        <v>Yes</v>
      </c>
      <c r="L1020" s="7" t="n">
        <f aca="false">IF(K1020="Yes",(J1020-1)*0.98,-1)</f>
        <v>1.47</v>
      </c>
      <c r="M1020" s="10" t="s">
        <v>53</v>
      </c>
    </row>
    <row r="1021" customFormat="false" ht="12.8" hidden="false" customHeight="false" outlineLevel="0" collapsed="false">
      <c r="A1021" s="2" t="s">
        <v>1457</v>
      </c>
      <c r="B1021" s="2" t="s">
        <v>310</v>
      </c>
      <c r="C1021" s="0" t="s">
        <v>256</v>
      </c>
      <c r="D1021" s="0" t="s">
        <v>16</v>
      </c>
      <c r="E1021" s="0" t="s">
        <v>17</v>
      </c>
      <c r="F1021" s="0" t="s">
        <v>18</v>
      </c>
      <c r="G1021" s="0" t="s">
        <v>19</v>
      </c>
      <c r="H1021" s="0" t="s">
        <v>1459</v>
      </c>
      <c r="I1021" s="0" t="n">
        <v>3</v>
      </c>
      <c r="J1021" s="0" t="n">
        <v>1.34</v>
      </c>
      <c r="K1021" s="0" t="s">
        <v>21</v>
      </c>
      <c r="L1021" s="3" t="n">
        <f aca="false">IF(K1021="Yes",(J1021-1)*0.98,-1)</f>
        <v>0.3332</v>
      </c>
      <c r="M1021" s="4" t="s">
        <v>22</v>
      </c>
    </row>
    <row r="1022" customFormat="false" ht="12.8" hidden="false" customHeight="false" outlineLevel="0" collapsed="false">
      <c r="A1022" s="2" t="s">
        <v>1457</v>
      </c>
      <c r="B1022" s="2" t="s">
        <v>96</v>
      </c>
      <c r="C1022" s="0" t="s">
        <v>1371</v>
      </c>
      <c r="D1022" s="0" t="s">
        <v>195</v>
      </c>
      <c r="E1022" s="0" t="s">
        <v>17</v>
      </c>
      <c r="G1022" s="0" t="s">
        <v>19</v>
      </c>
      <c r="H1022" s="0" t="s">
        <v>156</v>
      </c>
      <c r="I1022" s="0" t="n">
        <v>1</v>
      </c>
      <c r="J1022" s="0" t="n">
        <v>1.2</v>
      </c>
      <c r="K1022" s="0" t="str">
        <f aca="false">IF(I1022=1,"Yes","No")</f>
        <v>Yes</v>
      </c>
      <c r="L1022" s="0" t="n">
        <f aca="false">IF(K1022="Yes",(J1022-1)*0.98,-1)</f>
        <v>0.196</v>
      </c>
      <c r="M1022" s="5" t="s">
        <v>33</v>
      </c>
    </row>
    <row r="1023" customFormat="false" ht="12.8" hidden="false" customHeight="false" outlineLevel="0" collapsed="false">
      <c r="A1023" s="9" t="s">
        <v>1460</v>
      </c>
      <c r="B1023" s="9" t="s">
        <v>139</v>
      </c>
      <c r="C1023" s="6" t="s">
        <v>271</v>
      </c>
      <c r="D1023" s="6" t="s">
        <v>42</v>
      </c>
      <c r="E1023" s="6" t="s">
        <v>17</v>
      </c>
      <c r="F1023" s="6" t="s">
        <v>304</v>
      </c>
      <c r="G1023" s="6" t="s">
        <v>19</v>
      </c>
      <c r="H1023" s="6" t="s">
        <v>1461</v>
      </c>
      <c r="I1023" s="0" t="n">
        <v>4</v>
      </c>
      <c r="J1023" s="6" t="n">
        <v>34</v>
      </c>
      <c r="K1023" s="3" t="str">
        <f aca="false">IF(I1023=1,"Yes","No")</f>
        <v>No</v>
      </c>
      <c r="L1023" s="7" t="n">
        <f aca="false">IF(K1023="Yes",(J1023-1)*0.98,-1)</f>
        <v>-1</v>
      </c>
      <c r="M1023" s="10" t="s">
        <v>53</v>
      </c>
    </row>
    <row r="1024" customFormat="false" ht="12.8" hidden="false" customHeight="false" outlineLevel="0" collapsed="false">
      <c r="A1024" s="2" t="s">
        <v>1462</v>
      </c>
      <c r="B1024" s="2" t="s">
        <v>139</v>
      </c>
      <c r="C1024" s="0" t="s">
        <v>114</v>
      </c>
      <c r="D1024" s="0" t="s">
        <v>48</v>
      </c>
      <c r="E1024" s="0" t="s">
        <v>87</v>
      </c>
      <c r="F1024" s="0" t="s">
        <v>18</v>
      </c>
      <c r="G1024" s="0" t="s">
        <v>19</v>
      </c>
      <c r="H1024" s="0" t="s">
        <v>1463</v>
      </c>
      <c r="I1024" s="0" t="n">
        <v>1</v>
      </c>
      <c r="J1024" s="0" t="n">
        <v>1.91</v>
      </c>
      <c r="K1024" s="0" t="str">
        <f aca="false">IF(I1024=1,"Yes","No")</f>
        <v>Yes</v>
      </c>
      <c r="L1024" s="0" t="n">
        <f aca="false">IF(K1024="Yes",(J1024-1)*0.98,-1)</f>
        <v>0.8918</v>
      </c>
      <c r="M1024" s="5" t="s">
        <v>33</v>
      </c>
    </row>
    <row r="1025" customFormat="false" ht="12.8" hidden="false" customHeight="false" outlineLevel="0" collapsed="false">
      <c r="A1025" s="2" t="s">
        <v>1462</v>
      </c>
      <c r="B1025" s="2" t="s">
        <v>46</v>
      </c>
      <c r="C1025" s="0" t="s">
        <v>297</v>
      </c>
      <c r="D1025" s="0" t="s">
        <v>42</v>
      </c>
      <c r="E1025" s="0" t="s">
        <v>17</v>
      </c>
      <c r="F1025" s="0" t="s">
        <v>65</v>
      </c>
      <c r="G1025" s="0" t="s">
        <v>21</v>
      </c>
      <c r="H1025" s="0" t="s">
        <v>1013</v>
      </c>
      <c r="I1025" s="0" t="n">
        <v>0</v>
      </c>
      <c r="J1025" s="0" t="n">
        <v>3.77</v>
      </c>
      <c r="K1025" s="0" t="s">
        <v>19</v>
      </c>
      <c r="L1025" s="3" t="n">
        <f aca="false">IF(K1025="Yes",(J1025-1)*0.98,-1)</f>
        <v>-1</v>
      </c>
      <c r="M1025" s="11" t="s">
        <v>62</v>
      </c>
    </row>
    <row r="1026" customFormat="false" ht="12.8" hidden="false" customHeight="false" outlineLevel="0" collapsed="false">
      <c r="A1026" s="9" t="s">
        <v>1462</v>
      </c>
      <c r="B1026" s="9" t="s">
        <v>46</v>
      </c>
      <c r="C1026" s="6" t="s">
        <v>297</v>
      </c>
      <c r="D1026" s="6" t="s">
        <v>42</v>
      </c>
      <c r="E1026" s="6" t="s">
        <v>17</v>
      </c>
      <c r="F1026" s="6" t="s">
        <v>65</v>
      </c>
      <c r="G1026" s="6" t="s">
        <v>21</v>
      </c>
      <c r="H1026" s="6" t="s">
        <v>1013</v>
      </c>
      <c r="I1026" s="0" t="n">
        <v>0</v>
      </c>
      <c r="J1026" s="6" t="n">
        <v>0</v>
      </c>
      <c r="K1026" s="3" t="str">
        <f aca="false">IF(I1026=1,"Yes","No")</f>
        <v>No</v>
      </c>
      <c r="L1026" s="7" t="n">
        <f aca="false">IF(K1026="Yes",(J1026-1)*0.98,-1)</f>
        <v>-1</v>
      </c>
      <c r="M1026" s="10" t="s">
        <v>53</v>
      </c>
    </row>
    <row r="1027" customFormat="false" ht="12.8" hidden="false" customHeight="false" outlineLevel="0" collapsed="false">
      <c r="A1027" s="2" t="s">
        <v>1464</v>
      </c>
      <c r="B1027" s="2" t="s">
        <v>170</v>
      </c>
      <c r="C1027" s="0" t="s">
        <v>59</v>
      </c>
      <c r="D1027" s="0" t="s">
        <v>42</v>
      </c>
      <c r="E1027" s="0" t="s">
        <v>30</v>
      </c>
      <c r="F1027" s="0" t="s">
        <v>18</v>
      </c>
      <c r="G1027" s="0" t="s">
        <v>19</v>
      </c>
      <c r="H1027" s="0" t="s">
        <v>1465</v>
      </c>
      <c r="I1027" s="0" t="n">
        <v>1</v>
      </c>
      <c r="J1027" s="0" t="n">
        <v>1.67</v>
      </c>
      <c r="K1027" s="0" t="s">
        <v>21</v>
      </c>
      <c r="L1027" s="3" t="n">
        <f aca="false">IF(K1027="Yes",(J1027-1)*0.98,-1)</f>
        <v>0.6566</v>
      </c>
      <c r="M1027" s="11" t="s">
        <v>62</v>
      </c>
    </row>
    <row r="1028" customFormat="false" ht="12.8" hidden="false" customHeight="false" outlineLevel="0" collapsed="false">
      <c r="A1028" s="2" t="s">
        <v>1466</v>
      </c>
      <c r="B1028" s="2" t="s">
        <v>1467</v>
      </c>
      <c r="C1028" s="0" t="s">
        <v>47</v>
      </c>
      <c r="D1028" s="0" t="s">
        <v>42</v>
      </c>
      <c r="E1028" s="0" t="s">
        <v>30</v>
      </c>
      <c r="F1028" s="0" t="s">
        <v>43</v>
      </c>
      <c r="G1028" s="0" t="s">
        <v>19</v>
      </c>
      <c r="H1028" s="0" t="s">
        <v>1468</v>
      </c>
      <c r="I1028" s="0" t="n">
        <v>3</v>
      </c>
      <c r="J1028" s="0" t="n">
        <v>2.84</v>
      </c>
      <c r="K1028" s="0" t="s">
        <v>21</v>
      </c>
      <c r="L1028" s="3" t="n">
        <f aca="false">IF(K1028="Yes",(J1028-1)*0.98,-1)</f>
        <v>1.8032</v>
      </c>
      <c r="M1028" s="11" t="s">
        <v>62</v>
      </c>
    </row>
    <row r="1029" customFormat="false" ht="12.8" hidden="false" customHeight="false" outlineLevel="0" collapsed="false">
      <c r="A1029" s="2" t="s">
        <v>1466</v>
      </c>
      <c r="B1029" s="2" t="s">
        <v>888</v>
      </c>
      <c r="C1029" s="0" t="s">
        <v>1371</v>
      </c>
      <c r="D1029" s="0" t="s">
        <v>16</v>
      </c>
      <c r="E1029" s="0" t="s">
        <v>30</v>
      </c>
      <c r="F1029" s="0" t="s">
        <v>65</v>
      </c>
      <c r="G1029" s="0" t="s">
        <v>21</v>
      </c>
      <c r="H1029" s="0" t="s">
        <v>1469</v>
      </c>
      <c r="I1029" s="0" t="n">
        <v>0</v>
      </c>
      <c r="J1029" s="0" t="n">
        <v>1.59</v>
      </c>
      <c r="K1029" s="0" t="s">
        <v>19</v>
      </c>
      <c r="L1029" s="3" t="n">
        <f aca="false">IF(K1029="Yes",(J1029-1)*0.98,-1)</f>
        <v>-1</v>
      </c>
      <c r="M1029" s="4" t="s">
        <v>22</v>
      </c>
    </row>
    <row r="1030" customFormat="false" ht="12.8" hidden="false" customHeight="false" outlineLevel="0" collapsed="false">
      <c r="A1030" s="2" t="s">
        <v>1466</v>
      </c>
      <c r="B1030" s="2" t="s">
        <v>280</v>
      </c>
      <c r="C1030" s="0" t="s">
        <v>74</v>
      </c>
      <c r="D1030" s="0" t="s">
        <v>37</v>
      </c>
      <c r="E1030" s="0" t="s">
        <v>30</v>
      </c>
      <c r="F1030" s="0" t="s">
        <v>65</v>
      </c>
      <c r="G1030" s="0" t="s">
        <v>21</v>
      </c>
      <c r="H1030" s="0" t="s">
        <v>1388</v>
      </c>
      <c r="I1030" s="0" t="n">
        <v>2</v>
      </c>
      <c r="J1030" s="0" t="n">
        <v>1.77</v>
      </c>
      <c r="K1030" s="0" t="s">
        <v>21</v>
      </c>
      <c r="L1030" s="3" t="n">
        <f aca="false">IF(K1030="Yes",(J1030-1)*0.98,-1)</f>
        <v>0.7546</v>
      </c>
      <c r="M1030" s="4" t="s">
        <v>22</v>
      </c>
    </row>
    <row r="1031" customFormat="false" ht="12.8" hidden="false" customHeight="false" outlineLevel="0" collapsed="false">
      <c r="A1031" s="2" t="s">
        <v>1470</v>
      </c>
      <c r="B1031" s="2" t="s">
        <v>512</v>
      </c>
      <c r="C1031" s="0" t="s">
        <v>1317</v>
      </c>
      <c r="D1031" s="0" t="s">
        <v>37</v>
      </c>
      <c r="E1031" s="0" t="s">
        <v>17</v>
      </c>
      <c r="F1031" s="0" t="s">
        <v>43</v>
      </c>
      <c r="G1031" s="0" t="s">
        <v>19</v>
      </c>
      <c r="H1031" s="0" t="s">
        <v>1471</v>
      </c>
      <c r="I1031" s="0" t="n">
        <v>3</v>
      </c>
      <c r="J1031" s="0" t="n">
        <v>2.88</v>
      </c>
      <c r="K1031" s="0" t="s">
        <v>21</v>
      </c>
      <c r="L1031" s="3" t="n">
        <f aca="false">IF(K1031="Yes",(J1031-1)*0.98,-1)</f>
        <v>1.8424</v>
      </c>
      <c r="M1031" s="11" t="s">
        <v>62</v>
      </c>
    </row>
    <row r="1032" customFormat="false" ht="12.8" hidden="false" customHeight="false" outlineLevel="0" collapsed="false">
      <c r="A1032" s="2" t="s">
        <v>1470</v>
      </c>
      <c r="B1032" s="2" t="s">
        <v>601</v>
      </c>
      <c r="C1032" s="0" t="s">
        <v>125</v>
      </c>
      <c r="D1032" s="0" t="s">
        <v>64</v>
      </c>
      <c r="E1032" s="0" t="s">
        <v>30</v>
      </c>
      <c r="F1032" s="0" t="s">
        <v>65</v>
      </c>
      <c r="G1032" s="0" t="s">
        <v>21</v>
      </c>
      <c r="H1032" s="0" t="s">
        <v>1472</v>
      </c>
      <c r="I1032" s="0" t="n">
        <v>3</v>
      </c>
      <c r="J1032" s="0" t="n">
        <v>8.33</v>
      </c>
      <c r="K1032" s="0" t="str">
        <f aca="false">IF(I1032=1,"Yes","No")</f>
        <v>No</v>
      </c>
      <c r="L1032" s="0" t="n">
        <f aca="false">IF(K1032="Yes",(J1032-1)*0.98,-1)</f>
        <v>-1</v>
      </c>
      <c r="M1032" s="5" t="s">
        <v>33</v>
      </c>
    </row>
    <row r="1033" customFormat="false" ht="12.8" hidden="false" customHeight="false" outlineLevel="0" collapsed="false">
      <c r="A1033" s="2" t="s">
        <v>1470</v>
      </c>
      <c r="B1033" s="2" t="s">
        <v>601</v>
      </c>
      <c r="C1033" s="0" t="s">
        <v>125</v>
      </c>
      <c r="D1033" s="0" t="s">
        <v>64</v>
      </c>
      <c r="E1033" s="0" t="s">
        <v>30</v>
      </c>
      <c r="F1033" s="0" t="s">
        <v>65</v>
      </c>
      <c r="G1033" s="0" t="s">
        <v>21</v>
      </c>
      <c r="H1033" s="0" t="s">
        <v>1472</v>
      </c>
      <c r="I1033" s="0" t="n">
        <v>3</v>
      </c>
      <c r="J1033" s="0" t="n">
        <v>2.51</v>
      </c>
      <c r="K1033" s="0" t="s">
        <v>21</v>
      </c>
      <c r="L1033" s="3" t="n">
        <f aca="false">IF(K1033="Yes",(J1033-1)*0.98,-1)</f>
        <v>1.4798</v>
      </c>
      <c r="M1033" s="4" t="s">
        <v>22</v>
      </c>
    </row>
    <row r="1034" customFormat="false" ht="12.8" hidden="false" customHeight="false" outlineLevel="0" collapsed="false">
      <c r="A1034" s="2" t="s">
        <v>1473</v>
      </c>
      <c r="B1034" s="2" t="s">
        <v>512</v>
      </c>
      <c r="C1034" s="0" t="s">
        <v>24</v>
      </c>
      <c r="D1034" s="0" t="s">
        <v>29</v>
      </c>
      <c r="E1034" s="0" t="s">
        <v>79</v>
      </c>
      <c r="F1034" s="0" t="s">
        <v>80</v>
      </c>
      <c r="G1034" s="0" t="s">
        <v>19</v>
      </c>
      <c r="H1034" s="0" t="s">
        <v>1474</v>
      </c>
      <c r="I1034" s="0" t="n">
        <v>2</v>
      </c>
      <c r="J1034" s="0" t="n">
        <v>2.08</v>
      </c>
      <c r="K1034" s="0" t="str">
        <f aca="false">IF(I1034=1,"Yes","No")</f>
        <v>No</v>
      </c>
      <c r="L1034" s="0" t="n">
        <f aca="false">IF(K1034="Yes",(J1034-1)*0.98,-1)</f>
        <v>-1</v>
      </c>
      <c r="M1034" s="5" t="s">
        <v>33</v>
      </c>
    </row>
    <row r="1035" customFormat="false" ht="12.8" hidden="false" customHeight="false" outlineLevel="0" collapsed="false">
      <c r="A1035" s="2" t="s">
        <v>1473</v>
      </c>
      <c r="B1035" s="2" t="s">
        <v>512</v>
      </c>
      <c r="C1035" s="0" t="s">
        <v>24</v>
      </c>
      <c r="D1035" s="0" t="s">
        <v>29</v>
      </c>
      <c r="E1035" s="0" t="s">
        <v>79</v>
      </c>
      <c r="F1035" s="0" t="s">
        <v>80</v>
      </c>
      <c r="G1035" s="0" t="s">
        <v>19</v>
      </c>
      <c r="H1035" s="0" t="s">
        <v>1474</v>
      </c>
      <c r="I1035" s="0" t="n">
        <v>2</v>
      </c>
      <c r="J1035" s="0" t="n">
        <v>1.26</v>
      </c>
      <c r="K1035" s="0" t="s">
        <v>21</v>
      </c>
      <c r="L1035" s="3" t="n">
        <f aca="false">IF(K1035="Yes",(J1035-1)*0.98,-1)</f>
        <v>0.2548</v>
      </c>
      <c r="M1035" s="4" t="s">
        <v>22</v>
      </c>
    </row>
    <row r="1036" customFormat="false" ht="12.8" hidden="false" customHeight="false" outlineLevel="0" collapsed="false">
      <c r="A1036" s="2" t="s">
        <v>1475</v>
      </c>
      <c r="B1036" s="2" t="s">
        <v>810</v>
      </c>
      <c r="C1036" s="0" t="s">
        <v>179</v>
      </c>
      <c r="D1036" s="0" t="s">
        <v>195</v>
      </c>
      <c r="E1036" s="0" t="s">
        <v>87</v>
      </c>
      <c r="G1036" s="0" t="s">
        <v>19</v>
      </c>
      <c r="H1036" s="0" t="s">
        <v>1476</v>
      </c>
      <c r="I1036" s="0" t="n">
        <v>2</v>
      </c>
      <c r="J1036" s="0" t="n">
        <v>1.33</v>
      </c>
      <c r="K1036" s="0" t="s">
        <v>21</v>
      </c>
      <c r="L1036" s="3" t="n">
        <f aca="false">IF(K1036="Yes",(J1036-1)*0.98,-1)</f>
        <v>0.3234</v>
      </c>
      <c r="M1036" s="4" t="s">
        <v>22</v>
      </c>
    </row>
    <row r="1037" customFormat="false" ht="12.8" hidden="false" customHeight="false" outlineLevel="0" collapsed="false">
      <c r="A1037" s="2" t="s">
        <v>1477</v>
      </c>
      <c r="B1037" s="2" t="s">
        <v>113</v>
      </c>
      <c r="C1037" s="0" t="s">
        <v>215</v>
      </c>
      <c r="D1037" s="0" t="s">
        <v>16</v>
      </c>
      <c r="E1037" s="0" t="s">
        <v>17</v>
      </c>
      <c r="F1037" s="0" t="s">
        <v>18</v>
      </c>
      <c r="G1037" s="0" t="s">
        <v>19</v>
      </c>
      <c r="H1037" s="0" t="s">
        <v>1478</v>
      </c>
      <c r="I1037" s="0" t="n">
        <v>1</v>
      </c>
      <c r="J1037" s="0" t="n">
        <v>1.21</v>
      </c>
      <c r="K1037" s="0" t="s">
        <v>21</v>
      </c>
      <c r="L1037" s="3" t="n">
        <f aca="false">IF(K1037="Yes",(J1037-1)*0.98,-1)</f>
        <v>0.2058</v>
      </c>
      <c r="M1037" s="4" t="s">
        <v>22</v>
      </c>
    </row>
    <row r="1038" customFormat="false" ht="12.8" hidden="false" customHeight="false" outlineLevel="0" collapsed="false">
      <c r="A1038" s="2" t="s">
        <v>1479</v>
      </c>
      <c r="B1038" s="2" t="s">
        <v>1480</v>
      </c>
      <c r="C1038" s="0" t="s">
        <v>47</v>
      </c>
      <c r="D1038" s="0" t="s">
        <v>29</v>
      </c>
      <c r="E1038" s="0" t="s">
        <v>30</v>
      </c>
      <c r="F1038" s="0" t="s">
        <v>304</v>
      </c>
      <c r="G1038" s="0" t="s">
        <v>19</v>
      </c>
      <c r="H1038" s="0" t="s">
        <v>1481</v>
      </c>
      <c r="I1038" s="0" t="n">
        <v>2</v>
      </c>
      <c r="J1038" s="0" t="n">
        <v>1.17</v>
      </c>
      <c r="K1038" s="0" t="s">
        <v>21</v>
      </c>
      <c r="L1038" s="3" t="n">
        <f aca="false">IF(K1038="Yes",(J1038-1)*0.98,-1)</f>
        <v>0.1666</v>
      </c>
      <c r="M1038" s="4" t="s">
        <v>22</v>
      </c>
    </row>
    <row r="1039" customFormat="false" ht="12.8" hidden="false" customHeight="false" outlineLevel="0" collapsed="false">
      <c r="A1039" s="2" t="s">
        <v>1479</v>
      </c>
      <c r="B1039" s="2" t="s">
        <v>1480</v>
      </c>
      <c r="C1039" s="0" t="s">
        <v>47</v>
      </c>
      <c r="D1039" s="0" t="s">
        <v>29</v>
      </c>
      <c r="E1039" s="0" t="s">
        <v>30</v>
      </c>
      <c r="F1039" s="0" t="s">
        <v>304</v>
      </c>
      <c r="G1039" s="0" t="s">
        <v>19</v>
      </c>
      <c r="H1039" s="0" t="s">
        <v>1481</v>
      </c>
      <c r="I1039" s="0" t="n">
        <v>2</v>
      </c>
      <c r="J1039" s="0" t="n">
        <v>1.17</v>
      </c>
      <c r="K1039" s="0" t="s">
        <v>21</v>
      </c>
      <c r="L1039" s="3" t="n">
        <f aca="false">IF(K1039="Yes",(J1039-1)*0.98,-1)</f>
        <v>0.1666</v>
      </c>
      <c r="M1039" s="4" t="s">
        <v>22</v>
      </c>
    </row>
    <row r="1040" customFormat="false" ht="12.8" hidden="false" customHeight="false" outlineLevel="0" collapsed="false">
      <c r="A1040" s="2" t="s">
        <v>1479</v>
      </c>
      <c r="B1040" s="2" t="s">
        <v>1480</v>
      </c>
      <c r="C1040" s="0" t="s">
        <v>47</v>
      </c>
      <c r="D1040" s="0" t="s">
        <v>29</v>
      </c>
      <c r="E1040" s="0" t="s">
        <v>30</v>
      </c>
      <c r="F1040" s="0" t="s">
        <v>304</v>
      </c>
      <c r="G1040" s="0" t="s">
        <v>19</v>
      </c>
      <c r="H1040" s="0" t="s">
        <v>1482</v>
      </c>
      <c r="I1040" s="0" t="n">
        <v>1</v>
      </c>
      <c r="J1040" s="0" t="n">
        <v>1.37</v>
      </c>
      <c r="K1040" s="0" t="s">
        <v>21</v>
      </c>
      <c r="L1040" s="3" t="n">
        <f aca="false">IF(K1040="Yes",(J1040-1)*0.98,-1)</f>
        <v>0.3626</v>
      </c>
      <c r="M1040" s="11" t="s">
        <v>62</v>
      </c>
    </row>
    <row r="1041" customFormat="false" ht="12.8" hidden="false" customHeight="false" outlineLevel="0" collapsed="false">
      <c r="A1041" s="2" t="s">
        <v>1479</v>
      </c>
      <c r="B1041" s="2" t="s">
        <v>1480</v>
      </c>
      <c r="C1041" s="0" t="s">
        <v>47</v>
      </c>
      <c r="D1041" s="0" t="s">
        <v>29</v>
      </c>
      <c r="E1041" s="0" t="s">
        <v>30</v>
      </c>
      <c r="F1041" s="0" t="s">
        <v>304</v>
      </c>
      <c r="G1041" s="0" t="s">
        <v>19</v>
      </c>
      <c r="H1041" s="0" t="s">
        <v>1482</v>
      </c>
      <c r="I1041" s="0" t="n">
        <v>1</v>
      </c>
      <c r="J1041" s="0" t="n">
        <v>1.37</v>
      </c>
      <c r="K1041" s="0" t="s">
        <v>21</v>
      </c>
      <c r="L1041" s="3" t="n">
        <f aca="false">IF(K1041="Yes",(J1041-1)*0.98,-1)</f>
        <v>0.3626</v>
      </c>
      <c r="M1041" s="11" t="s">
        <v>62</v>
      </c>
    </row>
    <row r="1042" customFormat="false" ht="12.8" hidden="false" customHeight="false" outlineLevel="0" collapsed="false">
      <c r="A1042" s="9" t="s">
        <v>1479</v>
      </c>
      <c r="B1042" s="9" t="s">
        <v>1480</v>
      </c>
      <c r="C1042" s="6" t="s">
        <v>47</v>
      </c>
      <c r="D1042" s="6" t="s">
        <v>29</v>
      </c>
      <c r="E1042" s="6" t="s">
        <v>30</v>
      </c>
      <c r="F1042" s="6" t="s">
        <v>304</v>
      </c>
      <c r="G1042" s="6" t="s">
        <v>19</v>
      </c>
      <c r="H1042" s="6" t="s">
        <v>1482</v>
      </c>
      <c r="I1042" s="0" t="n">
        <v>1</v>
      </c>
      <c r="J1042" s="6" t="n">
        <v>2.98</v>
      </c>
      <c r="K1042" s="3" t="str">
        <f aca="false">IF(I1042=1,"Yes","No")</f>
        <v>Yes</v>
      </c>
      <c r="L1042" s="7" t="n">
        <f aca="false">IF(K1042="Yes",(J1042-1)*0.98,-1)</f>
        <v>1.9404</v>
      </c>
      <c r="M1042" s="10" t="s">
        <v>53</v>
      </c>
    </row>
    <row r="1043" customFormat="false" ht="12.8" hidden="false" customHeight="false" outlineLevel="0" collapsed="false">
      <c r="A1043" s="9" t="s">
        <v>1479</v>
      </c>
      <c r="B1043" s="9" t="s">
        <v>1480</v>
      </c>
      <c r="C1043" s="6" t="s">
        <v>47</v>
      </c>
      <c r="D1043" s="6" t="s">
        <v>29</v>
      </c>
      <c r="E1043" s="6" t="s">
        <v>30</v>
      </c>
      <c r="F1043" s="6" t="s">
        <v>304</v>
      </c>
      <c r="G1043" s="6" t="s">
        <v>19</v>
      </c>
      <c r="H1043" s="6" t="s">
        <v>1482</v>
      </c>
      <c r="I1043" s="0" t="n">
        <v>1</v>
      </c>
      <c r="J1043" s="6" t="n">
        <v>2.98</v>
      </c>
      <c r="K1043" s="3" t="str">
        <f aca="false">IF(I1043=1,"Yes","No")</f>
        <v>Yes</v>
      </c>
      <c r="L1043" s="7" t="n">
        <f aca="false">IF(K1043="Yes",(J1043-1)*0.98,-1)</f>
        <v>1.9404</v>
      </c>
      <c r="M1043" s="10" t="s">
        <v>53</v>
      </c>
    </row>
    <row r="1044" customFormat="false" ht="12.8" hidden="false" customHeight="false" outlineLevel="0" collapsed="false">
      <c r="A1044" s="9" t="s">
        <v>1479</v>
      </c>
      <c r="B1044" s="9" t="s">
        <v>94</v>
      </c>
      <c r="C1044" s="6" t="s">
        <v>47</v>
      </c>
      <c r="D1044" s="6" t="s">
        <v>29</v>
      </c>
      <c r="E1044" s="6" t="s">
        <v>30</v>
      </c>
      <c r="F1044" s="6" t="s">
        <v>65</v>
      </c>
      <c r="G1044" s="6" t="s">
        <v>21</v>
      </c>
      <c r="H1044" s="6" t="s">
        <v>1483</v>
      </c>
      <c r="I1044" s="6" t="n">
        <v>0</v>
      </c>
      <c r="J1044" s="6" t="n">
        <v>4.7</v>
      </c>
      <c r="K1044" s="3" t="s">
        <v>19</v>
      </c>
      <c r="L1044" s="6" t="n">
        <f aca="false">IF(K1044="Yes",(J1044-1)*0.98,-1)</f>
        <v>-1</v>
      </c>
      <c r="M1044" s="13" t="s">
        <v>184</v>
      </c>
    </row>
    <row r="1045" customFormat="false" ht="12.8" hidden="false" customHeight="false" outlineLevel="0" collapsed="false">
      <c r="A1045" s="9" t="s">
        <v>1479</v>
      </c>
      <c r="B1045" s="9" t="s">
        <v>94</v>
      </c>
      <c r="C1045" s="6" t="s">
        <v>47</v>
      </c>
      <c r="D1045" s="6" t="s">
        <v>29</v>
      </c>
      <c r="E1045" s="6" t="s">
        <v>30</v>
      </c>
      <c r="F1045" s="6" t="s">
        <v>65</v>
      </c>
      <c r="G1045" s="6" t="s">
        <v>21</v>
      </c>
      <c r="H1045" s="6" t="s">
        <v>1484</v>
      </c>
      <c r="I1045" s="6" t="n">
        <v>4</v>
      </c>
      <c r="J1045" s="6" t="n">
        <v>5.52</v>
      </c>
      <c r="K1045" s="3" t="s">
        <v>19</v>
      </c>
      <c r="L1045" s="6" t="n">
        <f aca="false">IF(K1045="Yes",(J1045-1)*0.98,-1)</f>
        <v>-1</v>
      </c>
      <c r="M1045" s="13" t="s">
        <v>184</v>
      </c>
    </row>
    <row r="1046" customFormat="false" ht="12.8" hidden="false" customHeight="false" outlineLevel="0" collapsed="false">
      <c r="A1046" s="2" t="s">
        <v>1485</v>
      </c>
      <c r="B1046" s="2" t="s">
        <v>897</v>
      </c>
      <c r="C1046" s="0" t="s">
        <v>259</v>
      </c>
      <c r="D1046" s="0" t="s">
        <v>16</v>
      </c>
      <c r="E1046" s="0" t="s">
        <v>17</v>
      </c>
      <c r="F1046" s="0" t="s">
        <v>18</v>
      </c>
      <c r="G1046" s="0" t="s">
        <v>19</v>
      </c>
      <c r="H1046" s="0" t="s">
        <v>1451</v>
      </c>
      <c r="I1046" s="0" t="n">
        <v>1</v>
      </c>
      <c r="J1046" s="0" t="n">
        <v>1.2</v>
      </c>
      <c r="K1046" s="0" t="s">
        <v>21</v>
      </c>
      <c r="L1046" s="3" t="n">
        <f aca="false">IF(K1046="Yes",(J1046-1)*0.98,-1)</f>
        <v>0.196</v>
      </c>
      <c r="M1046" s="4" t="s">
        <v>22</v>
      </c>
    </row>
    <row r="1047" customFormat="false" ht="12.8" hidden="false" customHeight="false" outlineLevel="0" collapsed="false">
      <c r="A1047" s="2" t="s">
        <v>1485</v>
      </c>
      <c r="B1047" s="2" t="s">
        <v>897</v>
      </c>
      <c r="C1047" s="0" t="s">
        <v>259</v>
      </c>
      <c r="D1047" s="0" t="s">
        <v>16</v>
      </c>
      <c r="E1047" s="0" t="s">
        <v>17</v>
      </c>
      <c r="F1047" s="0" t="s">
        <v>18</v>
      </c>
      <c r="G1047" s="0" t="s">
        <v>19</v>
      </c>
      <c r="H1047" s="0" t="s">
        <v>1486</v>
      </c>
      <c r="I1047" s="0" t="n">
        <v>0</v>
      </c>
      <c r="J1047" s="0" t="n">
        <v>2.48</v>
      </c>
      <c r="K1047" s="0" t="s">
        <v>19</v>
      </c>
      <c r="L1047" s="3" t="n">
        <f aca="false">IF(K1047="Yes",(J1047-1)*0.98,-1)</f>
        <v>-1</v>
      </c>
      <c r="M1047" s="11" t="s">
        <v>62</v>
      </c>
    </row>
    <row r="1048" customFormat="false" ht="12.8" hidden="false" customHeight="false" outlineLevel="0" collapsed="false">
      <c r="A1048" s="2" t="s">
        <v>1485</v>
      </c>
      <c r="B1048" s="2" t="s">
        <v>897</v>
      </c>
      <c r="C1048" s="6" t="s">
        <v>259</v>
      </c>
      <c r="D1048" s="6" t="s">
        <v>16</v>
      </c>
      <c r="E1048" s="6" t="s">
        <v>17</v>
      </c>
      <c r="F1048" s="6" t="s">
        <v>18</v>
      </c>
      <c r="G1048" s="6" t="s">
        <v>19</v>
      </c>
      <c r="H1048" s="6" t="s">
        <v>1487</v>
      </c>
      <c r="I1048" s="6" t="n">
        <v>2</v>
      </c>
      <c r="J1048" s="6" t="n">
        <v>8.8</v>
      </c>
      <c r="K1048" s="3" t="str">
        <f aca="false">IF(I1048=1, "No","Yes")</f>
        <v>Yes</v>
      </c>
      <c r="L1048" s="7" t="n">
        <f aca="false">IF(I1048=1,-J1048,0.98)</f>
        <v>0.98</v>
      </c>
      <c r="M1048" s="12" t="s">
        <v>128</v>
      </c>
    </row>
    <row r="1049" customFormat="false" ht="12.8" hidden="false" customHeight="false" outlineLevel="0" collapsed="false">
      <c r="A1049" s="2" t="s">
        <v>1485</v>
      </c>
      <c r="B1049" s="2" t="s">
        <v>885</v>
      </c>
      <c r="C1049" s="0" t="s">
        <v>1488</v>
      </c>
      <c r="D1049" s="0" t="s">
        <v>37</v>
      </c>
      <c r="E1049" s="0" t="s">
        <v>17</v>
      </c>
      <c r="F1049" s="0" t="s">
        <v>65</v>
      </c>
      <c r="G1049" s="0" t="s">
        <v>21</v>
      </c>
      <c r="H1049" s="0" t="s">
        <v>1489</v>
      </c>
      <c r="I1049" s="0" t="n">
        <v>0</v>
      </c>
      <c r="J1049" s="0" t="n">
        <v>3.25</v>
      </c>
      <c r="K1049" s="0" t="str">
        <f aca="false">IF(I1049=1,"Yes","No")</f>
        <v>No</v>
      </c>
      <c r="L1049" s="0" t="n">
        <f aca="false">IF(K1049="Yes",(J1049-1)*0.98,-1)</f>
        <v>-1</v>
      </c>
      <c r="M1049" s="5" t="s">
        <v>33</v>
      </c>
    </row>
    <row r="1050" customFormat="false" ht="12.8" hidden="false" customHeight="false" outlineLevel="0" collapsed="false">
      <c r="A1050" s="2" t="s">
        <v>1485</v>
      </c>
      <c r="B1050" s="2" t="s">
        <v>885</v>
      </c>
      <c r="C1050" s="0" t="s">
        <v>1488</v>
      </c>
      <c r="D1050" s="0" t="s">
        <v>37</v>
      </c>
      <c r="E1050" s="0" t="s">
        <v>17</v>
      </c>
      <c r="F1050" s="0" t="s">
        <v>65</v>
      </c>
      <c r="G1050" s="0" t="s">
        <v>21</v>
      </c>
      <c r="H1050" s="0" t="s">
        <v>1489</v>
      </c>
      <c r="I1050" s="0" t="n">
        <v>0</v>
      </c>
      <c r="J1050" s="0" t="n">
        <v>1.47</v>
      </c>
      <c r="K1050" s="0" t="s">
        <v>19</v>
      </c>
      <c r="L1050" s="3" t="n">
        <f aca="false">IF(K1050="Yes",(J1050-1)*0.98,-1)</f>
        <v>-1</v>
      </c>
      <c r="M1050" s="4" t="s">
        <v>22</v>
      </c>
    </row>
    <row r="1051" customFormat="false" ht="12.8" hidden="false" customHeight="false" outlineLevel="0" collapsed="false">
      <c r="A1051" s="2" t="s">
        <v>1485</v>
      </c>
      <c r="B1051" s="2" t="s">
        <v>146</v>
      </c>
      <c r="C1051" s="0" t="s">
        <v>259</v>
      </c>
      <c r="D1051" s="0" t="s">
        <v>195</v>
      </c>
      <c r="E1051" s="0" t="s">
        <v>87</v>
      </c>
      <c r="G1051" s="0" t="s">
        <v>19</v>
      </c>
      <c r="H1051" s="0" t="s">
        <v>219</v>
      </c>
      <c r="I1051" s="0" t="n">
        <v>1</v>
      </c>
      <c r="J1051" s="0" t="n">
        <v>1.22</v>
      </c>
      <c r="K1051" s="0" t="s">
        <v>21</v>
      </c>
      <c r="L1051" s="3" t="n">
        <f aca="false">IF(K1051="Yes",(J1051-1)*0.98,-1)</f>
        <v>0.2156</v>
      </c>
      <c r="M1051" s="4" t="s">
        <v>22</v>
      </c>
    </row>
    <row r="1052" customFormat="false" ht="12.8" hidden="false" customHeight="false" outlineLevel="0" collapsed="false">
      <c r="A1052" s="9" t="s">
        <v>1490</v>
      </c>
      <c r="B1052" s="9" t="s">
        <v>897</v>
      </c>
      <c r="C1052" s="6" t="s">
        <v>256</v>
      </c>
      <c r="D1052" s="6" t="s">
        <v>16</v>
      </c>
      <c r="E1052" s="6" t="s">
        <v>87</v>
      </c>
      <c r="F1052" s="6" t="s">
        <v>18</v>
      </c>
      <c r="G1052" s="6" t="s">
        <v>19</v>
      </c>
      <c r="H1052" s="6" t="s">
        <v>1491</v>
      </c>
      <c r="I1052" s="0" t="n">
        <v>2</v>
      </c>
      <c r="J1052" s="6" t="n">
        <v>3.65</v>
      </c>
      <c r="K1052" s="3" t="str">
        <f aca="false">IF(I1052=1,"Yes","No")</f>
        <v>No</v>
      </c>
      <c r="L1052" s="7" t="n">
        <f aca="false">IF(K1052="Yes",(J1052-1)*0.98,-1)</f>
        <v>-1</v>
      </c>
      <c r="M1052" s="10" t="s">
        <v>53</v>
      </c>
    </row>
    <row r="1053" customFormat="false" ht="12.8" hidden="false" customHeight="false" outlineLevel="0" collapsed="false">
      <c r="A1053" s="2" t="s">
        <v>1490</v>
      </c>
      <c r="B1053" s="2" t="s">
        <v>894</v>
      </c>
      <c r="C1053" s="0" t="s">
        <v>435</v>
      </c>
      <c r="D1053" s="0" t="s">
        <v>29</v>
      </c>
      <c r="E1053" s="0" t="s">
        <v>79</v>
      </c>
      <c r="F1053" s="0" t="s">
        <v>206</v>
      </c>
      <c r="G1053" s="0" t="s">
        <v>19</v>
      </c>
      <c r="H1053" s="0" t="s">
        <v>1492</v>
      </c>
      <c r="I1053" s="0" t="n">
        <v>3</v>
      </c>
      <c r="J1053" s="0" t="n">
        <v>3.7</v>
      </c>
      <c r="K1053" s="0" t="str">
        <f aca="false">IF(I1053=1,"Yes","No")</f>
        <v>No</v>
      </c>
      <c r="L1053" s="0" t="n">
        <f aca="false">IF(K1053="Yes",(J1053-1)*0.98,-1)</f>
        <v>-1</v>
      </c>
      <c r="M1053" s="5" t="s">
        <v>33</v>
      </c>
    </row>
    <row r="1054" customFormat="false" ht="12.8" hidden="false" customHeight="false" outlineLevel="0" collapsed="false">
      <c r="A1054" s="2" t="s">
        <v>1490</v>
      </c>
      <c r="B1054" s="2" t="s">
        <v>894</v>
      </c>
      <c r="C1054" s="0" t="s">
        <v>435</v>
      </c>
      <c r="D1054" s="0" t="s">
        <v>29</v>
      </c>
      <c r="E1054" s="0" t="s">
        <v>79</v>
      </c>
      <c r="F1054" s="0" t="s">
        <v>206</v>
      </c>
      <c r="G1054" s="0" t="s">
        <v>19</v>
      </c>
      <c r="H1054" s="0" t="s">
        <v>1492</v>
      </c>
      <c r="I1054" s="0" t="n">
        <v>3</v>
      </c>
      <c r="J1054" s="0" t="n">
        <v>1.44</v>
      </c>
      <c r="K1054" s="0" t="s">
        <v>21</v>
      </c>
      <c r="L1054" s="3" t="n">
        <f aca="false">IF(K1054="Yes",(J1054-1)*0.98,-1)</f>
        <v>0.4312</v>
      </c>
      <c r="M1054" s="4" t="s">
        <v>22</v>
      </c>
    </row>
    <row r="1055" customFormat="false" ht="12.8" hidden="false" customHeight="false" outlineLevel="0" collapsed="false">
      <c r="A1055" s="2" t="s">
        <v>1490</v>
      </c>
      <c r="B1055" s="2" t="s">
        <v>445</v>
      </c>
      <c r="C1055" s="0" t="s">
        <v>68</v>
      </c>
      <c r="D1055" s="0" t="s">
        <v>16</v>
      </c>
      <c r="E1055" s="0" t="s">
        <v>87</v>
      </c>
      <c r="F1055" s="0" t="s">
        <v>18</v>
      </c>
      <c r="G1055" s="0" t="s">
        <v>19</v>
      </c>
      <c r="H1055" s="0" t="s">
        <v>903</v>
      </c>
      <c r="I1055" s="0" t="n">
        <v>2</v>
      </c>
      <c r="J1055" s="0" t="n">
        <v>1.16</v>
      </c>
      <c r="K1055" s="0" t="s">
        <v>21</v>
      </c>
      <c r="L1055" s="3" t="n">
        <f aca="false">IF(K1055="Yes",(J1055-1)*0.98,-1)</f>
        <v>0.1568</v>
      </c>
      <c r="M1055" s="4" t="s">
        <v>22</v>
      </c>
    </row>
    <row r="1056" customFormat="false" ht="12.8" hidden="false" customHeight="false" outlineLevel="0" collapsed="false">
      <c r="A1056" s="2" t="s">
        <v>1490</v>
      </c>
      <c r="B1056" s="2" t="s">
        <v>113</v>
      </c>
      <c r="C1056" s="0" t="s">
        <v>256</v>
      </c>
      <c r="D1056" s="0" t="s">
        <v>16</v>
      </c>
      <c r="E1056" s="0" t="s">
        <v>17</v>
      </c>
      <c r="F1056" s="0" t="s">
        <v>18</v>
      </c>
      <c r="G1056" s="0" t="s">
        <v>19</v>
      </c>
      <c r="H1056" s="0" t="s">
        <v>1493</v>
      </c>
      <c r="I1056" s="0" t="n">
        <v>1</v>
      </c>
      <c r="J1056" s="0" t="n">
        <v>1.13</v>
      </c>
      <c r="K1056" s="0" t="s">
        <v>21</v>
      </c>
      <c r="L1056" s="3" t="n">
        <f aca="false">IF(K1056="Yes",(J1056-1)*0.98,-1)</f>
        <v>0.1274</v>
      </c>
      <c r="M1056" s="4" t="s">
        <v>22</v>
      </c>
    </row>
    <row r="1057" customFormat="false" ht="12.8" hidden="false" customHeight="false" outlineLevel="0" collapsed="false">
      <c r="A1057" s="2" t="s">
        <v>1490</v>
      </c>
      <c r="B1057" s="2" t="s">
        <v>239</v>
      </c>
      <c r="C1057" s="0" t="s">
        <v>74</v>
      </c>
      <c r="D1057" s="0" t="s">
        <v>37</v>
      </c>
      <c r="E1057" s="0" t="s">
        <v>30</v>
      </c>
      <c r="F1057" s="0" t="s">
        <v>43</v>
      </c>
      <c r="G1057" s="0" t="s">
        <v>19</v>
      </c>
      <c r="H1057" s="0" t="s">
        <v>1321</v>
      </c>
      <c r="I1057" s="0" t="n">
        <v>1</v>
      </c>
      <c r="J1057" s="0" t="n">
        <v>1.19</v>
      </c>
      <c r="K1057" s="0" t="s">
        <v>21</v>
      </c>
      <c r="L1057" s="3" t="n">
        <f aca="false">IF(K1057="Yes",(J1057-1)*0.98,-1)</f>
        <v>0.1862</v>
      </c>
      <c r="M1057" s="4" t="s">
        <v>22</v>
      </c>
    </row>
    <row r="1058" customFormat="false" ht="12.8" hidden="false" customHeight="false" outlineLevel="0" collapsed="false">
      <c r="A1058" s="2" t="s">
        <v>1490</v>
      </c>
      <c r="B1058" s="2" t="s">
        <v>1250</v>
      </c>
      <c r="C1058" s="6" t="s">
        <v>125</v>
      </c>
      <c r="D1058" s="6" t="s">
        <v>42</v>
      </c>
      <c r="E1058" s="6" t="s">
        <v>30</v>
      </c>
      <c r="F1058" s="6" t="s">
        <v>453</v>
      </c>
      <c r="G1058" s="6" t="s">
        <v>19</v>
      </c>
      <c r="H1058" s="6" t="s">
        <v>1494</v>
      </c>
      <c r="I1058" s="6" t="n">
        <v>2</v>
      </c>
      <c r="J1058" s="6" t="n">
        <v>1.99</v>
      </c>
      <c r="K1058" s="3" t="str">
        <f aca="false">IF(I1058=1, "No","Yes")</f>
        <v>Yes</v>
      </c>
      <c r="L1058" s="7" t="n">
        <f aca="false">IF(I1058=1,-J1058,0.98)</f>
        <v>0.98</v>
      </c>
      <c r="M1058" s="8" t="s">
        <v>51</v>
      </c>
    </row>
    <row r="1059" customFormat="false" ht="12.8" hidden="false" customHeight="false" outlineLevel="0" collapsed="false">
      <c r="A1059" s="2" t="s">
        <v>1495</v>
      </c>
      <c r="B1059" s="2" t="s">
        <v>885</v>
      </c>
      <c r="C1059" s="0" t="s">
        <v>773</v>
      </c>
      <c r="D1059" s="0" t="s">
        <v>16</v>
      </c>
      <c r="E1059" s="0" t="s">
        <v>17</v>
      </c>
      <c r="F1059" s="0" t="s">
        <v>18</v>
      </c>
      <c r="G1059" s="0" t="s">
        <v>19</v>
      </c>
      <c r="H1059" s="0" t="s">
        <v>1496</v>
      </c>
      <c r="I1059" s="0" t="n">
        <v>2</v>
      </c>
      <c r="J1059" s="0" t="n">
        <v>1.13</v>
      </c>
      <c r="K1059" s="0" t="s">
        <v>21</v>
      </c>
      <c r="L1059" s="3" t="n">
        <f aca="false">IF(K1059="Yes",(J1059-1)*0.98,-1)</f>
        <v>0.1274</v>
      </c>
      <c r="M1059" s="4" t="s">
        <v>22</v>
      </c>
    </row>
    <row r="1060" customFormat="false" ht="12.8" hidden="false" customHeight="false" outlineLevel="0" collapsed="false">
      <c r="A1060" s="2" t="s">
        <v>1495</v>
      </c>
      <c r="B1060" s="2" t="s">
        <v>885</v>
      </c>
      <c r="C1060" s="0" t="s">
        <v>773</v>
      </c>
      <c r="D1060" s="0" t="s">
        <v>16</v>
      </c>
      <c r="E1060" s="0" t="s">
        <v>17</v>
      </c>
      <c r="F1060" s="0" t="s">
        <v>18</v>
      </c>
      <c r="G1060" s="0" t="s">
        <v>19</v>
      </c>
      <c r="H1060" s="0" t="s">
        <v>1355</v>
      </c>
      <c r="I1060" s="0" t="n">
        <v>3</v>
      </c>
      <c r="J1060" s="0" t="n">
        <v>1.43</v>
      </c>
      <c r="K1060" s="0" t="s">
        <v>21</v>
      </c>
      <c r="L1060" s="3" t="n">
        <f aca="false">IF(K1060="Yes",(J1060-1)*0.98,-1)</f>
        <v>0.4214</v>
      </c>
      <c r="M1060" s="11" t="s">
        <v>62</v>
      </c>
    </row>
    <row r="1061" customFormat="false" ht="12.8" hidden="false" customHeight="false" outlineLevel="0" collapsed="false">
      <c r="A1061" s="2" t="s">
        <v>1495</v>
      </c>
      <c r="B1061" s="2" t="s">
        <v>885</v>
      </c>
      <c r="C1061" s="6" t="s">
        <v>773</v>
      </c>
      <c r="D1061" s="6" t="s">
        <v>16</v>
      </c>
      <c r="E1061" s="6" t="s">
        <v>17</v>
      </c>
      <c r="F1061" s="6" t="s">
        <v>18</v>
      </c>
      <c r="G1061" s="6" t="s">
        <v>19</v>
      </c>
      <c r="H1061" s="6" t="s">
        <v>1497</v>
      </c>
      <c r="I1061" s="6" t="n">
        <v>0</v>
      </c>
      <c r="J1061" s="6" t="n">
        <v>0</v>
      </c>
      <c r="K1061" s="3" t="str">
        <f aca="false">IF(I1061=1, "No","Yes")</f>
        <v>Yes</v>
      </c>
      <c r="L1061" s="7" t="n">
        <f aca="false">IF(I1061=1,-J1061,0.98)</f>
        <v>0.98</v>
      </c>
      <c r="M1061" s="12" t="s">
        <v>128</v>
      </c>
    </row>
    <row r="1062" customFormat="false" ht="12.8" hidden="false" customHeight="false" outlineLevel="0" collapsed="false">
      <c r="A1062" s="2" t="s">
        <v>1498</v>
      </c>
      <c r="B1062" s="2" t="s">
        <v>162</v>
      </c>
      <c r="C1062" s="0" t="s">
        <v>1404</v>
      </c>
      <c r="D1062" s="0" t="s">
        <v>37</v>
      </c>
      <c r="E1062" s="0" t="s">
        <v>17</v>
      </c>
      <c r="F1062" s="0" t="s">
        <v>43</v>
      </c>
      <c r="G1062" s="0" t="s">
        <v>19</v>
      </c>
      <c r="H1062" s="0" t="s">
        <v>1499</v>
      </c>
      <c r="I1062" s="0" t="n">
        <v>2</v>
      </c>
      <c r="J1062" s="0" t="n">
        <v>1.93</v>
      </c>
      <c r="K1062" s="0" t="s">
        <v>21</v>
      </c>
      <c r="L1062" s="3" t="n">
        <f aca="false">IF(K1062="Yes",(J1062-1)*0.98,-1)</f>
        <v>0.9114</v>
      </c>
      <c r="M1062" s="11" t="s">
        <v>62</v>
      </c>
    </row>
    <row r="1063" customFormat="false" ht="12.8" hidden="false" customHeight="false" outlineLevel="0" collapsed="false">
      <c r="A1063" s="2" t="s">
        <v>1498</v>
      </c>
      <c r="B1063" s="2" t="s">
        <v>310</v>
      </c>
      <c r="C1063" s="0" t="s">
        <v>327</v>
      </c>
      <c r="D1063" s="0" t="s">
        <v>16</v>
      </c>
      <c r="E1063" s="0" t="s">
        <v>17</v>
      </c>
      <c r="F1063" s="0" t="s">
        <v>18</v>
      </c>
      <c r="G1063" s="0" t="s">
        <v>19</v>
      </c>
      <c r="H1063" s="0" t="s">
        <v>1500</v>
      </c>
      <c r="I1063" s="0" t="n">
        <v>3</v>
      </c>
      <c r="J1063" s="0" t="n">
        <v>1.63</v>
      </c>
      <c r="K1063" s="0" t="s">
        <v>21</v>
      </c>
      <c r="L1063" s="3" t="n">
        <f aca="false">IF(K1063="Yes",(J1063-1)*0.98,-1)</f>
        <v>0.6174</v>
      </c>
      <c r="M1063" s="4" t="s">
        <v>22</v>
      </c>
    </row>
    <row r="1064" customFormat="false" ht="12.8" hidden="false" customHeight="false" outlineLevel="0" collapsed="false">
      <c r="A1064" s="2" t="s">
        <v>1501</v>
      </c>
      <c r="B1064" s="2" t="s">
        <v>894</v>
      </c>
      <c r="C1064" s="0" t="s">
        <v>41</v>
      </c>
      <c r="D1064" s="0" t="s">
        <v>16</v>
      </c>
      <c r="E1064" s="0" t="s">
        <v>17</v>
      </c>
      <c r="F1064" s="0" t="s">
        <v>18</v>
      </c>
      <c r="G1064" s="0" t="s">
        <v>19</v>
      </c>
      <c r="H1064" s="0" t="s">
        <v>1502</v>
      </c>
      <c r="I1064" s="0" t="n">
        <v>1</v>
      </c>
      <c r="J1064" s="0" t="n">
        <v>1.04</v>
      </c>
      <c r="K1064" s="0" t="s">
        <v>21</v>
      </c>
      <c r="L1064" s="3" t="n">
        <f aca="false">IF(K1064="Yes",(J1064-1)*0.98,-1)</f>
        <v>0.0392</v>
      </c>
      <c r="M1064" s="4" t="s">
        <v>22</v>
      </c>
    </row>
    <row r="1065" customFormat="false" ht="12.8" hidden="false" customHeight="false" outlineLevel="0" collapsed="false">
      <c r="A1065" s="2" t="s">
        <v>1501</v>
      </c>
      <c r="B1065" s="2" t="s">
        <v>875</v>
      </c>
      <c r="C1065" s="0" t="s">
        <v>114</v>
      </c>
      <c r="D1065" s="0" t="s">
        <v>16</v>
      </c>
      <c r="E1065" s="0" t="s">
        <v>17</v>
      </c>
      <c r="F1065" s="0" t="s">
        <v>18</v>
      </c>
      <c r="G1065" s="0" t="s">
        <v>19</v>
      </c>
      <c r="H1065" s="0" t="s">
        <v>1503</v>
      </c>
      <c r="I1065" s="0" t="n">
        <v>2</v>
      </c>
      <c r="J1065" s="0" t="n">
        <v>1.28</v>
      </c>
      <c r="K1065" s="0" t="s">
        <v>21</v>
      </c>
      <c r="L1065" s="3" t="n">
        <f aca="false">IF(K1065="Yes",(J1065-1)*0.98,-1)</f>
        <v>0.2744</v>
      </c>
      <c r="M1065" s="4" t="s">
        <v>22</v>
      </c>
    </row>
    <row r="1066" customFormat="false" ht="12.8" hidden="false" customHeight="false" outlineLevel="0" collapsed="false">
      <c r="A1066" s="2" t="s">
        <v>1501</v>
      </c>
      <c r="B1066" s="2" t="s">
        <v>875</v>
      </c>
      <c r="C1066" s="0" t="s">
        <v>114</v>
      </c>
      <c r="D1066" s="0" t="s">
        <v>16</v>
      </c>
      <c r="E1066" s="0" t="s">
        <v>17</v>
      </c>
      <c r="F1066" s="0" t="s">
        <v>18</v>
      </c>
      <c r="G1066" s="0" t="s">
        <v>19</v>
      </c>
      <c r="H1066" s="0" t="s">
        <v>1504</v>
      </c>
      <c r="I1066" s="0" t="n">
        <v>1</v>
      </c>
      <c r="J1066" s="0" t="n">
        <v>1.31</v>
      </c>
      <c r="K1066" s="0" t="s">
        <v>21</v>
      </c>
      <c r="L1066" s="3" t="n">
        <f aca="false">IF(K1066="Yes",(J1066-1)*0.98,-1)</f>
        <v>0.3038</v>
      </c>
      <c r="M1066" s="11" t="s">
        <v>62</v>
      </c>
    </row>
    <row r="1067" customFormat="false" ht="12.8" hidden="false" customHeight="false" outlineLevel="0" collapsed="false">
      <c r="A1067" s="2" t="s">
        <v>1501</v>
      </c>
      <c r="B1067" s="2" t="s">
        <v>170</v>
      </c>
      <c r="C1067" s="0" t="s">
        <v>41</v>
      </c>
      <c r="D1067" s="0" t="s">
        <v>16</v>
      </c>
      <c r="E1067" s="0" t="s">
        <v>17</v>
      </c>
      <c r="F1067" s="0" t="s">
        <v>18</v>
      </c>
      <c r="G1067" s="0" t="s">
        <v>19</v>
      </c>
      <c r="H1067" s="0" t="s">
        <v>1505</v>
      </c>
      <c r="I1067" s="0" t="n">
        <v>0</v>
      </c>
      <c r="J1067" s="0" t="n">
        <v>1.14</v>
      </c>
      <c r="K1067" s="0" t="s">
        <v>19</v>
      </c>
      <c r="L1067" s="3" t="n">
        <f aca="false">IF(K1067="Yes",(J1067-1)*0.98,-1)</f>
        <v>-1</v>
      </c>
      <c r="M1067" s="4" t="s">
        <v>22</v>
      </c>
    </row>
    <row r="1068" customFormat="false" ht="12.8" hidden="false" customHeight="false" outlineLevel="0" collapsed="false">
      <c r="A1068" s="2" t="s">
        <v>1506</v>
      </c>
      <c r="B1068" s="2" t="s">
        <v>875</v>
      </c>
      <c r="C1068" s="0" t="s">
        <v>86</v>
      </c>
      <c r="D1068" s="0" t="s">
        <v>16</v>
      </c>
      <c r="E1068" s="0" t="s">
        <v>17</v>
      </c>
      <c r="F1068" s="0" t="s">
        <v>18</v>
      </c>
      <c r="G1068" s="0" t="s">
        <v>19</v>
      </c>
      <c r="H1068" s="0" t="s">
        <v>1507</v>
      </c>
      <c r="I1068" s="0" t="n">
        <v>4</v>
      </c>
      <c r="J1068" s="0" t="n">
        <v>1.15</v>
      </c>
      <c r="K1068" s="0" t="s">
        <v>19</v>
      </c>
      <c r="L1068" s="3" t="n">
        <f aca="false">IF(K1068="Yes",(J1068-1)*0.98,-1)</f>
        <v>-1</v>
      </c>
      <c r="M1068" s="4" t="s">
        <v>22</v>
      </c>
    </row>
    <row r="1069" customFormat="false" ht="12.8" hidden="false" customHeight="false" outlineLevel="0" collapsed="false">
      <c r="A1069" s="2" t="s">
        <v>1506</v>
      </c>
      <c r="B1069" s="2" t="s">
        <v>162</v>
      </c>
      <c r="C1069" s="0" t="s">
        <v>86</v>
      </c>
      <c r="D1069" s="0" t="s">
        <v>16</v>
      </c>
      <c r="E1069" s="0" t="s">
        <v>17</v>
      </c>
      <c r="F1069" s="0" t="s">
        <v>18</v>
      </c>
      <c r="G1069" s="0" t="s">
        <v>19</v>
      </c>
      <c r="H1069" s="0" t="s">
        <v>1508</v>
      </c>
      <c r="I1069" s="0" t="n">
        <v>1</v>
      </c>
      <c r="J1069" s="0" t="n">
        <v>1.6</v>
      </c>
      <c r="K1069" s="0" t="s">
        <v>21</v>
      </c>
      <c r="L1069" s="3" t="n">
        <f aca="false">IF(K1069="Yes",(J1069-1)*0.98,-1)</f>
        <v>0.588</v>
      </c>
      <c r="M1069" s="4" t="s">
        <v>22</v>
      </c>
    </row>
    <row r="1070" customFormat="false" ht="12.8" hidden="false" customHeight="false" outlineLevel="0" collapsed="false">
      <c r="A1070" s="2" t="s">
        <v>1506</v>
      </c>
      <c r="B1070" s="2" t="s">
        <v>364</v>
      </c>
      <c r="C1070" s="0" t="s">
        <v>194</v>
      </c>
      <c r="D1070" s="0" t="s">
        <v>16</v>
      </c>
      <c r="E1070" s="0" t="s">
        <v>17</v>
      </c>
      <c r="F1070" s="0" t="s">
        <v>18</v>
      </c>
      <c r="G1070" s="0" t="s">
        <v>19</v>
      </c>
      <c r="H1070" s="0" t="s">
        <v>1509</v>
      </c>
      <c r="I1070" s="0" t="n">
        <v>3</v>
      </c>
      <c r="J1070" s="0" t="n">
        <v>1.18</v>
      </c>
      <c r="K1070" s="0" t="s">
        <v>21</v>
      </c>
      <c r="L1070" s="3" t="n">
        <f aca="false">IF(K1070="Yes",(J1070-1)*0.98,-1)</f>
        <v>0.1764</v>
      </c>
      <c r="M1070" s="4" t="s">
        <v>22</v>
      </c>
    </row>
    <row r="1071" customFormat="false" ht="12.8" hidden="false" customHeight="false" outlineLevel="0" collapsed="false">
      <c r="A1071" s="2" t="s">
        <v>1506</v>
      </c>
      <c r="B1071" s="2" t="s">
        <v>512</v>
      </c>
      <c r="C1071" s="0" t="s">
        <v>194</v>
      </c>
      <c r="D1071" s="0" t="s">
        <v>29</v>
      </c>
      <c r="E1071" s="0" t="s">
        <v>79</v>
      </c>
      <c r="F1071" s="0" t="s">
        <v>80</v>
      </c>
      <c r="G1071" s="0" t="s">
        <v>19</v>
      </c>
      <c r="H1071" s="0" t="s">
        <v>1436</v>
      </c>
      <c r="I1071" s="0" t="n">
        <v>0</v>
      </c>
      <c r="J1071" s="0" t="n">
        <v>0</v>
      </c>
      <c r="K1071" s="0" t="str">
        <f aca="false">IF(I1071=1,"Yes","No")</f>
        <v>No</v>
      </c>
      <c r="L1071" s="0" t="n">
        <f aca="false">IF(K1071="Yes",(J1071-1)*0.98,-1)</f>
        <v>-1</v>
      </c>
      <c r="M1071" s="5" t="s">
        <v>33</v>
      </c>
    </row>
    <row r="1072" customFormat="false" ht="12.8" hidden="false" customHeight="false" outlineLevel="0" collapsed="false">
      <c r="A1072" s="2" t="s">
        <v>1506</v>
      </c>
      <c r="B1072" s="2" t="s">
        <v>512</v>
      </c>
      <c r="C1072" s="0" t="s">
        <v>194</v>
      </c>
      <c r="D1072" s="0" t="s">
        <v>29</v>
      </c>
      <c r="E1072" s="0" t="s">
        <v>79</v>
      </c>
      <c r="F1072" s="0" t="s">
        <v>80</v>
      </c>
      <c r="G1072" s="0" t="s">
        <v>19</v>
      </c>
      <c r="H1072" s="0" t="s">
        <v>1436</v>
      </c>
      <c r="I1072" s="0" t="n">
        <v>0</v>
      </c>
      <c r="J1072" s="0" t="n">
        <v>2.86</v>
      </c>
      <c r="K1072" s="0" t="s">
        <v>19</v>
      </c>
      <c r="L1072" s="3" t="n">
        <f aca="false">IF(K1072="Yes",(J1072-1)*0.98,-1)</f>
        <v>-1</v>
      </c>
      <c r="M1072" s="4" t="s">
        <v>22</v>
      </c>
    </row>
    <row r="1073" customFormat="false" ht="12.8" hidden="false" customHeight="false" outlineLevel="0" collapsed="false">
      <c r="A1073" s="2" t="s">
        <v>1510</v>
      </c>
      <c r="B1073" s="2" t="s">
        <v>915</v>
      </c>
      <c r="C1073" s="0" t="s">
        <v>287</v>
      </c>
      <c r="D1073" s="0" t="s">
        <v>42</v>
      </c>
      <c r="E1073" s="0" t="s">
        <v>17</v>
      </c>
      <c r="F1073" s="0" t="s">
        <v>43</v>
      </c>
      <c r="G1073" s="0" t="s">
        <v>19</v>
      </c>
      <c r="H1073" s="0" t="s">
        <v>1511</v>
      </c>
      <c r="I1073" s="0" t="n">
        <v>1</v>
      </c>
      <c r="J1073" s="0" t="n">
        <v>2.58</v>
      </c>
      <c r="K1073" s="0" t="str">
        <f aca="false">IF(I1073=1,"Yes","No")</f>
        <v>Yes</v>
      </c>
      <c r="L1073" s="0" t="n">
        <f aca="false">IF(K1073="Yes",(J1073-1)*0.98,-1)</f>
        <v>1.5484</v>
      </c>
      <c r="M1073" s="5" t="s">
        <v>33</v>
      </c>
    </row>
    <row r="1074" customFormat="false" ht="12.8" hidden="false" customHeight="false" outlineLevel="0" collapsed="false">
      <c r="A1074" s="2" t="s">
        <v>1510</v>
      </c>
      <c r="B1074" s="2" t="s">
        <v>83</v>
      </c>
      <c r="C1074" s="0" t="s">
        <v>28</v>
      </c>
      <c r="D1074" s="0" t="s">
        <v>42</v>
      </c>
      <c r="E1074" s="0" t="s">
        <v>30</v>
      </c>
      <c r="F1074" s="0" t="s">
        <v>43</v>
      </c>
      <c r="G1074" s="0" t="s">
        <v>19</v>
      </c>
      <c r="H1074" s="0" t="s">
        <v>1512</v>
      </c>
      <c r="I1074" s="0" t="n">
        <v>1</v>
      </c>
      <c r="J1074" s="0" t="n">
        <v>1.12</v>
      </c>
      <c r="K1074" s="0" t="s">
        <v>21</v>
      </c>
      <c r="L1074" s="3" t="n">
        <f aca="false">IF(K1074="Yes",(J1074-1)*0.98,-1)</f>
        <v>0.1176</v>
      </c>
      <c r="M1074" s="11" t="s">
        <v>62</v>
      </c>
    </row>
    <row r="1075" customFormat="false" ht="12.8" hidden="false" customHeight="false" outlineLevel="0" collapsed="false">
      <c r="A1075" s="2" t="s">
        <v>1510</v>
      </c>
      <c r="B1075" s="2" t="s">
        <v>364</v>
      </c>
      <c r="C1075" s="0" t="s">
        <v>24</v>
      </c>
      <c r="D1075" s="0" t="s">
        <v>16</v>
      </c>
      <c r="E1075" s="0" t="s">
        <v>17</v>
      </c>
      <c r="F1075" s="0" t="s">
        <v>18</v>
      </c>
      <c r="G1075" s="0" t="s">
        <v>19</v>
      </c>
      <c r="H1075" s="0" t="s">
        <v>1513</v>
      </c>
      <c r="I1075" s="0" t="n">
        <v>3</v>
      </c>
      <c r="J1075" s="0" t="n">
        <v>1.13</v>
      </c>
      <c r="K1075" s="0" t="s">
        <v>21</v>
      </c>
      <c r="L1075" s="3" t="n">
        <f aca="false">IF(K1075="Yes",(J1075-1)*0.98,-1)</f>
        <v>0.1274</v>
      </c>
      <c r="M1075" s="4" t="s">
        <v>22</v>
      </c>
    </row>
    <row r="1076" customFormat="false" ht="12.8" hidden="false" customHeight="false" outlineLevel="0" collapsed="false">
      <c r="A1076" s="2" t="s">
        <v>1514</v>
      </c>
      <c r="B1076" s="2" t="s">
        <v>96</v>
      </c>
      <c r="C1076" s="0" t="s">
        <v>28</v>
      </c>
      <c r="D1076" s="0" t="s">
        <v>29</v>
      </c>
      <c r="E1076" s="0" t="s">
        <v>30</v>
      </c>
      <c r="F1076" s="0" t="s">
        <v>31</v>
      </c>
      <c r="G1076" s="0" t="s">
        <v>19</v>
      </c>
      <c r="H1076" s="0" t="s">
        <v>1515</v>
      </c>
      <c r="I1076" s="0" t="n">
        <v>1</v>
      </c>
      <c r="J1076" s="0" t="n">
        <v>1.71</v>
      </c>
      <c r="K1076" s="0" t="str">
        <f aca="false">IF(I1076=1,"Yes","No")</f>
        <v>Yes</v>
      </c>
      <c r="L1076" s="0" t="n">
        <f aca="false">IF(K1076="Yes",(J1076-1)*0.98,-1)</f>
        <v>0.6958</v>
      </c>
      <c r="M1076" s="5" t="s">
        <v>33</v>
      </c>
    </row>
    <row r="1077" customFormat="false" ht="12.8" hidden="false" customHeight="false" outlineLevel="0" collapsed="false">
      <c r="A1077" s="2" t="s">
        <v>1514</v>
      </c>
      <c r="B1077" s="2" t="s">
        <v>14</v>
      </c>
      <c r="C1077" s="0" t="s">
        <v>248</v>
      </c>
      <c r="D1077" s="0" t="s">
        <v>48</v>
      </c>
      <c r="E1077" s="0" t="s">
        <v>87</v>
      </c>
      <c r="F1077" s="0" t="s">
        <v>18</v>
      </c>
      <c r="G1077" s="0" t="s">
        <v>21</v>
      </c>
      <c r="H1077" s="0" t="s">
        <v>1516</v>
      </c>
      <c r="I1077" s="0" t="n">
        <v>1</v>
      </c>
      <c r="J1077" s="0" t="n">
        <v>1.32</v>
      </c>
      <c r="K1077" s="0" t="s">
        <v>21</v>
      </c>
      <c r="L1077" s="3" t="n">
        <f aca="false">IF(K1077="Yes",(J1077-1)*0.98,-1)</f>
        <v>0.3136</v>
      </c>
      <c r="M1077" s="4" t="s">
        <v>22</v>
      </c>
    </row>
    <row r="1078" customFormat="false" ht="12.8" hidden="false" customHeight="false" outlineLevel="0" collapsed="false">
      <c r="A1078" s="2" t="s">
        <v>1514</v>
      </c>
      <c r="B1078" s="2" t="s">
        <v>14</v>
      </c>
      <c r="C1078" s="0" t="s">
        <v>248</v>
      </c>
      <c r="D1078" s="0" t="s">
        <v>48</v>
      </c>
      <c r="E1078" s="0" t="s">
        <v>87</v>
      </c>
      <c r="F1078" s="0" t="s">
        <v>18</v>
      </c>
      <c r="G1078" s="0" t="s">
        <v>21</v>
      </c>
      <c r="H1078" s="0" t="s">
        <v>1517</v>
      </c>
      <c r="I1078" s="0" t="n">
        <v>2</v>
      </c>
      <c r="J1078" s="0" t="n">
        <v>1.46</v>
      </c>
      <c r="K1078" s="0" t="s">
        <v>21</v>
      </c>
      <c r="L1078" s="3" t="n">
        <f aca="false">IF(K1078="Yes",(J1078-1)*0.98,-1)</f>
        <v>0.4508</v>
      </c>
      <c r="M1078" s="11" t="s">
        <v>62</v>
      </c>
    </row>
    <row r="1079" customFormat="false" ht="12.8" hidden="false" customHeight="false" outlineLevel="0" collapsed="false">
      <c r="A1079" s="9" t="s">
        <v>1514</v>
      </c>
      <c r="B1079" s="9" t="s">
        <v>14</v>
      </c>
      <c r="C1079" s="6" t="s">
        <v>248</v>
      </c>
      <c r="D1079" s="6" t="s">
        <v>48</v>
      </c>
      <c r="E1079" s="6" t="s">
        <v>87</v>
      </c>
      <c r="F1079" s="6" t="s">
        <v>18</v>
      </c>
      <c r="G1079" s="6" t="s">
        <v>21</v>
      </c>
      <c r="H1079" s="6" t="s">
        <v>1517</v>
      </c>
      <c r="I1079" s="0" t="n">
        <v>2</v>
      </c>
      <c r="J1079" s="6" t="n">
        <v>0</v>
      </c>
      <c r="K1079" s="3" t="str">
        <f aca="false">IF(I1079=1,"Yes","No")</f>
        <v>No</v>
      </c>
      <c r="L1079" s="7" t="n">
        <f aca="false">IF(K1079="Yes",(J1079-1)*0.98,-1)</f>
        <v>-1</v>
      </c>
      <c r="M1079" s="10" t="s">
        <v>53</v>
      </c>
    </row>
    <row r="1080" customFormat="false" ht="12.8" hidden="false" customHeight="false" outlineLevel="0" collapsed="false">
      <c r="A1080" s="2" t="s">
        <v>1514</v>
      </c>
      <c r="B1080" s="2" t="s">
        <v>888</v>
      </c>
      <c r="C1080" s="0" t="s">
        <v>248</v>
      </c>
      <c r="D1080" s="0" t="s">
        <v>29</v>
      </c>
      <c r="E1080" s="0" t="s">
        <v>79</v>
      </c>
      <c r="F1080" s="0" t="s">
        <v>80</v>
      </c>
      <c r="G1080" s="0" t="s">
        <v>19</v>
      </c>
      <c r="H1080" s="0" t="s">
        <v>1518</v>
      </c>
      <c r="I1080" s="0" t="n">
        <v>2</v>
      </c>
      <c r="J1080" s="0" t="n">
        <v>2.5</v>
      </c>
      <c r="K1080" s="0" t="str">
        <f aca="false">IF(I1080=1,"Yes","No")</f>
        <v>No</v>
      </c>
      <c r="L1080" s="0" t="n">
        <f aca="false">IF(K1080="Yes",(J1080-1)*0.98,-1)</f>
        <v>-1</v>
      </c>
      <c r="M1080" s="5" t="s">
        <v>33</v>
      </c>
    </row>
    <row r="1081" customFormat="false" ht="12.8" hidden="false" customHeight="false" outlineLevel="0" collapsed="false">
      <c r="A1081" s="2" t="s">
        <v>1514</v>
      </c>
      <c r="B1081" s="2" t="s">
        <v>888</v>
      </c>
      <c r="C1081" s="0" t="s">
        <v>248</v>
      </c>
      <c r="D1081" s="0" t="s">
        <v>29</v>
      </c>
      <c r="E1081" s="0" t="s">
        <v>79</v>
      </c>
      <c r="F1081" s="0" t="s">
        <v>80</v>
      </c>
      <c r="G1081" s="0" t="s">
        <v>19</v>
      </c>
      <c r="H1081" s="0" t="s">
        <v>1518</v>
      </c>
      <c r="I1081" s="0" t="n">
        <v>2</v>
      </c>
      <c r="J1081" s="0" t="n">
        <v>1.39</v>
      </c>
      <c r="K1081" s="0" t="s">
        <v>21</v>
      </c>
      <c r="L1081" s="3" t="n">
        <f aca="false">IF(K1081="Yes",(J1081-1)*0.98,-1)</f>
        <v>0.3822</v>
      </c>
      <c r="M1081" s="4" t="s">
        <v>22</v>
      </c>
    </row>
    <row r="1082" customFormat="false" ht="12.8" hidden="false" customHeight="false" outlineLevel="0" collapsed="false">
      <c r="A1082" s="2" t="s">
        <v>1514</v>
      </c>
      <c r="B1082" s="2" t="s">
        <v>149</v>
      </c>
      <c r="C1082" s="0" t="s">
        <v>457</v>
      </c>
      <c r="D1082" s="0" t="s">
        <v>29</v>
      </c>
      <c r="E1082" s="0" t="s">
        <v>79</v>
      </c>
      <c r="F1082" s="0" t="s">
        <v>80</v>
      </c>
      <c r="G1082" s="0" t="s">
        <v>19</v>
      </c>
      <c r="H1082" s="0" t="s">
        <v>1519</v>
      </c>
      <c r="I1082" s="0" t="n">
        <v>3</v>
      </c>
      <c r="J1082" s="0" t="n">
        <v>3.65</v>
      </c>
      <c r="K1082" s="0" t="str">
        <f aca="false">IF(I1082=1,"Yes","No")</f>
        <v>No</v>
      </c>
      <c r="L1082" s="0" t="n">
        <f aca="false">IF(K1082="Yes",(J1082-1)*0.98,-1)</f>
        <v>-1</v>
      </c>
      <c r="M1082" s="5" t="s">
        <v>33</v>
      </c>
    </row>
    <row r="1083" customFormat="false" ht="12.8" hidden="false" customHeight="false" outlineLevel="0" collapsed="false">
      <c r="A1083" s="2" t="s">
        <v>1514</v>
      </c>
      <c r="B1083" s="2" t="s">
        <v>149</v>
      </c>
      <c r="C1083" s="0" t="s">
        <v>457</v>
      </c>
      <c r="D1083" s="0" t="s">
        <v>29</v>
      </c>
      <c r="E1083" s="0" t="s">
        <v>79</v>
      </c>
      <c r="F1083" s="0" t="s">
        <v>80</v>
      </c>
      <c r="G1083" s="0" t="s">
        <v>19</v>
      </c>
      <c r="H1083" s="0" t="s">
        <v>1519</v>
      </c>
      <c r="I1083" s="0" t="n">
        <v>3</v>
      </c>
      <c r="J1083" s="0" t="n">
        <v>1.8</v>
      </c>
      <c r="K1083" s="0" t="s">
        <v>19</v>
      </c>
      <c r="L1083" s="3" t="n">
        <f aca="false">IF(K1083="Yes",(J1083-1)*0.98,-1)</f>
        <v>-1</v>
      </c>
      <c r="M1083" s="4" t="s">
        <v>22</v>
      </c>
    </row>
    <row r="1084" customFormat="false" ht="12.8" hidden="false" customHeight="false" outlineLevel="0" collapsed="false">
      <c r="A1084" s="2" t="s">
        <v>1514</v>
      </c>
      <c r="B1084" s="2" t="s">
        <v>239</v>
      </c>
      <c r="C1084" s="0" t="s">
        <v>74</v>
      </c>
      <c r="D1084" s="0" t="s">
        <v>37</v>
      </c>
      <c r="E1084" s="0" t="s">
        <v>30</v>
      </c>
      <c r="F1084" s="0" t="s">
        <v>43</v>
      </c>
      <c r="G1084" s="0" t="s">
        <v>19</v>
      </c>
      <c r="H1084" s="0" t="s">
        <v>1520</v>
      </c>
      <c r="I1084" s="0" t="n">
        <v>2</v>
      </c>
      <c r="J1084" s="0" t="n">
        <v>1.11</v>
      </c>
      <c r="K1084" s="0" t="s">
        <v>21</v>
      </c>
      <c r="L1084" s="3" t="n">
        <f aca="false">IF(K1084="Yes",(J1084-1)*0.98,-1)</f>
        <v>0.1078</v>
      </c>
      <c r="M1084" s="4" t="s">
        <v>22</v>
      </c>
    </row>
    <row r="1085" customFormat="false" ht="12.8" hidden="false" customHeight="false" outlineLevel="0" collapsed="false">
      <c r="A1085" s="2" t="s">
        <v>1514</v>
      </c>
      <c r="B1085" s="2" t="s">
        <v>239</v>
      </c>
      <c r="C1085" s="0" t="s">
        <v>74</v>
      </c>
      <c r="D1085" s="0" t="s">
        <v>37</v>
      </c>
      <c r="E1085" s="0" t="s">
        <v>30</v>
      </c>
      <c r="F1085" s="0" t="s">
        <v>43</v>
      </c>
      <c r="G1085" s="0" t="s">
        <v>19</v>
      </c>
      <c r="H1085" s="0" t="s">
        <v>1521</v>
      </c>
      <c r="I1085" s="0" t="n">
        <v>0</v>
      </c>
      <c r="J1085" s="0" t="n">
        <v>3.6</v>
      </c>
      <c r="K1085" s="0" t="s">
        <v>19</v>
      </c>
      <c r="L1085" s="3" t="n">
        <f aca="false">IF(K1085="Yes",(J1085-1)*0.98,-1)</f>
        <v>-1</v>
      </c>
      <c r="M1085" s="11" t="s">
        <v>62</v>
      </c>
    </row>
    <row r="1086" customFormat="false" ht="12.8" hidden="false" customHeight="false" outlineLevel="0" collapsed="false">
      <c r="A1086" s="9" t="s">
        <v>1514</v>
      </c>
      <c r="B1086" s="9" t="s">
        <v>239</v>
      </c>
      <c r="C1086" s="6" t="s">
        <v>74</v>
      </c>
      <c r="D1086" s="6" t="s">
        <v>37</v>
      </c>
      <c r="E1086" s="6" t="s">
        <v>30</v>
      </c>
      <c r="F1086" s="6" t="s">
        <v>43</v>
      </c>
      <c r="G1086" s="6" t="s">
        <v>19</v>
      </c>
      <c r="H1086" s="6" t="s">
        <v>1521</v>
      </c>
      <c r="I1086" s="0" t="n">
        <v>0</v>
      </c>
      <c r="J1086" s="6" t="n">
        <v>0</v>
      </c>
      <c r="K1086" s="3" t="str">
        <f aca="false">IF(I1086=1,"Yes","No")</f>
        <v>No</v>
      </c>
      <c r="L1086" s="7" t="n">
        <f aca="false">IF(K1086="Yes",(J1086-1)*0.98,-1)</f>
        <v>-1</v>
      </c>
      <c r="M1086" s="10" t="s">
        <v>53</v>
      </c>
    </row>
    <row r="1087" customFormat="false" ht="12.8" hidden="false" customHeight="false" outlineLevel="0" collapsed="false">
      <c r="A1087" s="2" t="s">
        <v>1522</v>
      </c>
      <c r="B1087" s="2" t="s">
        <v>135</v>
      </c>
      <c r="C1087" s="0" t="s">
        <v>1371</v>
      </c>
      <c r="D1087" s="0" t="s">
        <v>29</v>
      </c>
      <c r="E1087" s="0" t="s">
        <v>79</v>
      </c>
      <c r="F1087" s="0" t="s">
        <v>80</v>
      </c>
      <c r="G1087" s="0" t="s">
        <v>19</v>
      </c>
      <c r="H1087" s="0" t="s">
        <v>1523</v>
      </c>
      <c r="I1087" s="0" t="n">
        <v>0</v>
      </c>
      <c r="J1087" s="0" t="n">
        <v>3.8</v>
      </c>
      <c r="K1087" s="0" t="str">
        <f aca="false">IF(I1087=1,"Yes","No")</f>
        <v>No</v>
      </c>
      <c r="L1087" s="0" t="n">
        <f aca="false">IF(K1087="Yes",(J1087-1)*0.98,-1)</f>
        <v>-1</v>
      </c>
      <c r="M1087" s="5" t="s">
        <v>33</v>
      </c>
    </row>
    <row r="1088" customFormat="false" ht="12.8" hidden="false" customHeight="false" outlineLevel="0" collapsed="false">
      <c r="A1088" s="2" t="s">
        <v>1522</v>
      </c>
      <c r="B1088" s="2" t="s">
        <v>135</v>
      </c>
      <c r="C1088" s="0" t="s">
        <v>1371</v>
      </c>
      <c r="D1088" s="0" t="s">
        <v>29</v>
      </c>
      <c r="E1088" s="0" t="s">
        <v>79</v>
      </c>
      <c r="F1088" s="0" t="s">
        <v>80</v>
      </c>
      <c r="G1088" s="0" t="s">
        <v>19</v>
      </c>
      <c r="H1088" s="0" t="s">
        <v>1523</v>
      </c>
      <c r="I1088" s="0" t="n">
        <v>0</v>
      </c>
      <c r="J1088" s="0" t="n">
        <v>1.53</v>
      </c>
      <c r="K1088" s="0" t="s">
        <v>19</v>
      </c>
      <c r="L1088" s="3" t="n">
        <f aca="false">IF(K1088="Yes",(J1088-1)*0.98,-1)</f>
        <v>-1</v>
      </c>
      <c r="M1088" s="4" t="s">
        <v>22</v>
      </c>
    </row>
    <row r="1089" customFormat="false" ht="12.8" hidden="false" customHeight="false" outlineLevel="0" collapsed="false">
      <c r="A1089" s="2" t="s">
        <v>1524</v>
      </c>
      <c r="B1089" s="2" t="s">
        <v>445</v>
      </c>
      <c r="C1089" s="0" t="s">
        <v>359</v>
      </c>
      <c r="D1089" s="0" t="s">
        <v>16</v>
      </c>
      <c r="E1089" s="0" t="s">
        <v>17</v>
      </c>
      <c r="F1089" s="0" t="s">
        <v>18</v>
      </c>
      <c r="G1089" s="0" t="s">
        <v>19</v>
      </c>
      <c r="H1089" s="0" t="s">
        <v>1525</v>
      </c>
      <c r="I1089" s="0" t="n">
        <v>3</v>
      </c>
      <c r="J1089" s="0" t="n">
        <v>1.45</v>
      </c>
      <c r="K1089" s="0" t="s">
        <v>19</v>
      </c>
      <c r="L1089" s="3" t="n">
        <f aca="false">IF(K1089="Yes",(J1089-1)*0.98,-1)</f>
        <v>-1</v>
      </c>
      <c r="M1089" s="4" t="s">
        <v>22</v>
      </c>
    </row>
    <row r="1090" customFormat="false" ht="12.8" hidden="false" customHeight="false" outlineLevel="0" collapsed="false">
      <c r="A1090" s="2" t="s">
        <v>1524</v>
      </c>
      <c r="B1090" s="2" t="s">
        <v>445</v>
      </c>
      <c r="C1090" s="0" t="s">
        <v>359</v>
      </c>
      <c r="D1090" s="0" t="s">
        <v>16</v>
      </c>
      <c r="E1090" s="0" t="s">
        <v>17</v>
      </c>
      <c r="F1090" s="0" t="s">
        <v>18</v>
      </c>
      <c r="G1090" s="0" t="s">
        <v>19</v>
      </c>
      <c r="H1090" s="0" t="s">
        <v>1526</v>
      </c>
      <c r="I1090" s="0" t="n">
        <v>1</v>
      </c>
      <c r="J1090" s="0" t="n">
        <v>1.49</v>
      </c>
      <c r="K1090" s="0" t="s">
        <v>21</v>
      </c>
      <c r="L1090" s="3" t="n">
        <f aca="false">IF(K1090="Yes",(J1090-1)*0.98,-1)</f>
        <v>0.4802</v>
      </c>
      <c r="M1090" s="11" t="s">
        <v>62</v>
      </c>
    </row>
    <row r="1091" customFormat="false" ht="12.8" hidden="false" customHeight="false" outlineLevel="0" collapsed="false">
      <c r="A1091" s="2" t="s">
        <v>1524</v>
      </c>
      <c r="B1091" s="2" t="s">
        <v>27</v>
      </c>
      <c r="C1091" s="0" t="s">
        <v>215</v>
      </c>
      <c r="D1091" s="0" t="s">
        <v>16</v>
      </c>
      <c r="E1091" s="0" t="s">
        <v>17</v>
      </c>
      <c r="F1091" s="0" t="s">
        <v>18</v>
      </c>
      <c r="G1091" s="0" t="s">
        <v>19</v>
      </c>
      <c r="H1091" s="0" t="s">
        <v>1527</v>
      </c>
      <c r="I1091" s="0" t="n">
        <v>1</v>
      </c>
      <c r="J1091" s="0" t="n">
        <v>1.18</v>
      </c>
      <c r="K1091" s="0" t="s">
        <v>21</v>
      </c>
      <c r="L1091" s="3" t="n">
        <f aca="false">IF(K1091="Yes",(J1091-1)*0.98,-1)</f>
        <v>0.1764</v>
      </c>
      <c r="M1091" s="4" t="s">
        <v>22</v>
      </c>
    </row>
    <row r="1092" customFormat="false" ht="12.8" hidden="false" customHeight="false" outlineLevel="0" collapsed="false">
      <c r="A1092" s="2" t="s">
        <v>1524</v>
      </c>
      <c r="B1092" s="2" t="s">
        <v>27</v>
      </c>
      <c r="C1092" s="0" t="s">
        <v>215</v>
      </c>
      <c r="D1092" s="0" t="s">
        <v>16</v>
      </c>
      <c r="E1092" s="0" t="s">
        <v>17</v>
      </c>
      <c r="F1092" s="0" t="s">
        <v>18</v>
      </c>
      <c r="G1092" s="0" t="s">
        <v>19</v>
      </c>
      <c r="H1092" s="0" t="s">
        <v>1528</v>
      </c>
      <c r="I1092" s="0" t="s">
        <v>133</v>
      </c>
      <c r="J1092" s="0" t="n">
        <v>1.5</v>
      </c>
      <c r="K1092" s="0" t="s">
        <v>19</v>
      </c>
      <c r="L1092" s="3" t="n">
        <f aca="false">IF(K1092="Yes",(J1092-1)*0.98,-1)</f>
        <v>-1</v>
      </c>
      <c r="M1092" s="11" t="s">
        <v>62</v>
      </c>
    </row>
    <row r="1093" customFormat="false" ht="12.8" hidden="false" customHeight="false" outlineLevel="0" collapsed="false">
      <c r="A1093" s="2" t="s">
        <v>1524</v>
      </c>
      <c r="B1093" s="2" t="s">
        <v>27</v>
      </c>
      <c r="C1093" s="6" t="s">
        <v>215</v>
      </c>
      <c r="D1093" s="6" t="s">
        <v>16</v>
      </c>
      <c r="E1093" s="6" t="s">
        <v>17</v>
      </c>
      <c r="F1093" s="6" t="s">
        <v>18</v>
      </c>
      <c r="G1093" s="6" t="s">
        <v>19</v>
      </c>
      <c r="H1093" s="6" t="s">
        <v>1529</v>
      </c>
      <c r="I1093" s="6" t="n">
        <v>0</v>
      </c>
      <c r="J1093" s="6" t="n">
        <v>28.01</v>
      </c>
      <c r="K1093" s="3" t="str">
        <f aca="false">IF(I1093=1, "No","Yes")</f>
        <v>Yes</v>
      </c>
      <c r="L1093" s="7" t="n">
        <f aca="false">IF(I1093=1,-J1093,0.98)</f>
        <v>0.98</v>
      </c>
      <c r="M1093" s="12" t="s">
        <v>128</v>
      </c>
    </row>
    <row r="1094" customFormat="false" ht="12.8" hidden="false" customHeight="false" outlineLevel="0" collapsed="false">
      <c r="A1094" s="2" t="s">
        <v>1524</v>
      </c>
      <c r="B1094" s="2" t="s">
        <v>35</v>
      </c>
      <c r="C1094" s="0" t="s">
        <v>56</v>
      </c>
      <c r="D1094" s="0" t="s">
        <v>16</v>
      </c>
      <c r="E1094" s="0" t="s">
        <v>87</v>
      </c>
      <c r="F1094" s="0" t="s">
        <v>18</v>
      </c>
      <c r="G1094" s="0" t="s">
        <v>21</v>
      </c>
      <c r="H1094" s="0" t="s">
        <v>1530</v>
      </c>
      <c r="I1094" s="0" t="n">
        <v>0</v>
      </c>
      <c r="J1094" s="0" t="n">
        <v>2.7</v>
      </c>
      <c r="K1094" s="0" t="s">
        <v>19</v>
      </c>
      <c r="L1094" s="3" t="n">
        <f aca="false">IF(K1094="Yes",(J1094-1)*0.98,-1)</f>
        <v>-1</v>
      </c>
      <c r="M1094" s="4" t="s">
        <v>22</v>
      </c>
    </row>
    <row r="1095" customFormat="false" ht="12.8" hidden="false" customHeight="false" outlineLevel="0" collapsed="false">
      <c r="A1095" s="2" t="s">
        <v>1524</v>
      </c>
      <c r="B1095" s="2" t="s">
        <v>296</v>
      </c>
      <c r="C1095" s="0" t="s">
        <v>215</v>
      </c>
      <c r="D1095" s="0" t="s">
        <v>48</v>
      </c>
      <c r="E1095" s="0" t="s">
        <v>17</v>
      </c>
      <c r="F1095" s="0" t="s">
        <v>65</v>
      </c>
      <c r="G1095" s="0" t="s">
        <v>21</v>
      </c>
      <c r="H1095" s="0" t="s">
        <v>1531</v>
      </c>
      <c r="I1095" s="0" t="s">
        <v>133</v>
      </c>
      <c r="J1095" s="0" t="n">
        <v>1.98</v>
      </c>
      <c r="K1095" s="0" t="s">
        <v>19</v>
      </c>
      <c r="L1095" s="3" t="n">
        <f aca="false">IF(K1095="Yes",(J1095-1)*0.98,-1)</f>
        <v>-1</v>
      </c>
      <c r="M1095" s="11" t="s">
        <v>62</v>
      </c>
    </row>
    <row r="1096" customFormat="false" ht="12.8" hidden="false" customHeight="false" outlineLevel="0" collapsed="false">
      <c r="A1096" s="9" t="s">
        <v>1524</v>
      </c>
      <c r="B1096" s="9" t="s">
        <v>296</v>
      </c>
      <c r="C1096" s="6" t="s">
        <v>215</v>
      </c>
      <c r="D1096" s="6" t="s">
        <v>48</v>
      </c>
      <c r="E1096" s="6" t="s">
        <v>17</v>
      </c>
      <c r="F1096" s="6" t="s">
        <v>65</v>
      </c>
      <c r="G1096" s="6" t="s">
        <v>21</v>
      </c>
      <c r="H1096" s="6" t="s">
        <v>1531</v>
      </c>
      <c r="I1096" s="0" t="s">
        <v>133</v>
      </c>
      <c r="J1096" s="6" t="n">
        <v>0</v>
      </c>
      <c r="K1096" s="3" t="str">
        <f aca="false">IF(I1096=1,"Yes","No")</f>
        <v>No</v>
      </c>
      <c r="L1096" s="7" t="n">
        <f aca="false">IF(K1096="Yes",(J1096-1)*0.98,-1)</f>
        <v>-1</v>
      </c>
      <c r="M1096" s="10" t="s">
        <v>53</v>
      </c>
    </row>
    <row r="1097" customFormat="false" ht="12.8" hidden="false" customHeight="false" outlineLevel="0" collapsed="false">
      <c r="A1097" s="2" t="s">
        <v>1524</v>
      </c>
      <c r="B1097" s="2" t="s">
        <v>657</v>
      </c>
      <c r="C1097" s="0" t="s">
        <v>56</v>
      </c>
      <c r="D1097" s="0" t="s">
        <v>29</v>
      </c>
      <c r="E1097" s="0" t="s">
        <v>79</v>
      </c>
      <c r="F1097" s="0" t="s">
        <v>206</v>
      </c>
      <c r="G1097" s="0" t="s">
        <v>19</v>
      </c>
      <c r="H1097" s="0" t="s">
        <v>1532</v>
      </c>
      <c r="I1097" s="0" t="n">
        <v>0</v>
      </c>
      <c r="J1097" s="0" t="n">
        <v>4.49</v>
      </c>
      <c r="K1097" s="0" t="str">
        <f aca="false">IF(I1097=1,"Yes","No")</f>
        <v>No</v>
      </c>
      <c r="L1097" s="0" t="n">
        <f aca="false">IF(K1097="Yes",(J1097-1)*0.98,-1)</f>
        <v>-1</v>
      </c>
      <c r="M1097" s="5" t="s">
        <v>33</v>
      </c>
    </row>
    <row r="1098" customFormat="false" ht="12.8" hidden="false" customHeight="false" outlineLevel="0" collapsed="false">
      <c r="A1098" s="2" t="s">
        <v>1524</v>
      </c>
      <c r="B1098" s="2" t="s">
        <v>657</v>
      </c>
      <c r="C1098" s="0" t="s">
        <v>56</v>
      </c>
      <c r="D1098" s="0" t="s">
        <v>29</v>
      </c>
      <c r="E1098" s="0" t="s">
        <v>79</v>
      </c>
      <c r="F1098" s="0" t="s">
        <v>206</v>
      </c>
      <c r="G1098" s="0" t="s">
        <v>19</v>
      </c>
      <c r="H1098" s="0" t="s">
        <v>1532</v>
      </c>
      <c r="I1098" s="0" t="n">
        <v>0</v>
      </c>
      <c r="J1098" s="0" t="n">
        <v>1.89</v>
      </c>
      <c r="K1098" s="0" t="s">
        <v>19</v>
      </c>
      <c r="L1098" s="3" t="n">
        <f aca="false">IF(K1098="Yes",(J1098-1)*0.98,-1)</f>
        <v>-1</v>
      </c>
      <c r="M1098" s="4" t="s">
        <v>22</v>
      </c>
    </row>
    <row r="1099" customFormat="false" ht="12.8" hidden="false" customHeight="false" outlineLevel="0" collapsed="false">
      <c r="A1099" s="2" t="s">
        <v>1533</v>
      </c>
      <c r="B1099" s="2" t="s">
        <v>94</v>
      </c>
      <c r="C1099" s="0" t="s">
        <v>110</v>
      </c>
      <c r="D1099" s="0" t="s">
        <v>16</v>
      </c>
      <c r="E1099" s="0" t="s">
        <v>17</v>
      </c>
      <c r="F1099" s="0" t="s">
        <v>18</v>
      </c>
      <c r="G1099" s="0" t="s">
        <v>19</v>
      </c>
      <c r="H1099" s="0" t="s">
        <v>1505</v>
      </c>
      <c r="I1099" s="0" t="n">
        <v>3</v>
      </c>
      <c r="J1099" s="0" t="n">
        <v>1.56</v>
      </c>
      <c r="K1099" s="0" t="s">
        <v>21</v>
      </c>
      <c r="L1099" s="3" t="n">
        <f aca="false">IF(K1099="Yes",(J1099-1)*0.98,-1)</f>
        <v>0.5488</v>
      </c>
      <c r="M1099" s="4" t="s">
        <v>22</v>
      </c>
    </row>
    <row r="1100" customFormat="false" ht="12.8" hidden="false" customHeight="false" outlineLevel="0" collapsed="false">
      <c r="A1100" s="2" t="s">
        <v>1533</v>
      </c>
      <c r="B1100" s="2" t="s">
        <v>94</v>
      </c>
      <c r="C1100" s="0" t="s">
        <v>110</v>
      </c>
      <c r="D1100" s="0" t="s">
        <v>16</v>
      </c>
      <c r="E1100" s="0" t="s">
        <v>17</v>
      </c>
      <c r="F1100" s="0" t="s">
        <v>18</v>
      </c>
      <c r="G1100" s="0" t="s">
        <v>19</v>
      </c>
      <c r="H1100" s="0" t="s">
        <v>1534</v>
      </c>
      <c r="I1100" s="0" t="n">
        <v>0</v>
      </c>
      <c r="J1100" s="0" t="n">
        <v>1.69</v>
      </c>
      <c r="K1100" s="0" t="s">
        <v>19</v>
      </c>
      <c r="L1100" s="3" t="n">
        <f aca="false">IF(K1100="Yes",(J1100-1)*0.98,-1)</f>
        <v>-1</v>
      </c>
      <c r="M1100" s="11" t="s">
        <v>62</v>
      </c>
    </row>
    <row r="1101" customFormat="false" ht="12.8" hidden="false" customHeight="false" outlineLevel="0" collapsed="false">
      <c r="A1101" s="2" t="s">
        <v>1533</v>
      </c>
      <c r="B1101" s="2" t="s">
        <v>888</v>
      </c>
      <c r="C1101" s="0" t="s">
        <v>59</v>
      </c>
      <c r="D1101" s="0" t="s">
        <v>42</v>
      </c>
      <c r="E1101" s="0" t="s">
        <v>30</v>
      </c>
      <c r="F1101" s="0" t="s">
        <v>18</v>
      </c>
      <c r="G1101" s="0" t="s">
        <v>19</v>
      </c>
      <c r="H1101" s="0" t="s">
        <v>1535</v>
      </c>
      <c r="I1101" s="0" t="n">
        <v>1</v>
      </c>
      <c r="J1101" s="0" t="n">
        <v>1.26</v>
      </c>
      <c r="K1101" s="0" t="s">
        <v>21</v>
      </c>
      <c r="L1101" s="3" t="n">
        <f aca="false">IF(K1101="Yes",(J1101-1)*0.98,-1)</f>
        <v>0.2548</v>
      </c>
      <c r="M1101" s="11" t="s">
        <v>62</v>
      </c>
    </row>
    <row r="1102" customFormat="false" ht="12.8" hidden="false" customHeight="false" outlineLevel="0" collapsed="false">
      <c r="A1102" s="2" t="s">
        <v>1533</v>
      </c>
      <c r="B1102" s="2" t="s">
        <v>888</v>
      </c>
      <c r="C1102" s="6" t="s">
        <v>59</v>
      </c>
      <c r="D1102" s="6" t="s">
        <v>42</v>
      </c>
      <c r="E1102" s="6" t="s">
        <v>30</v>
      </c>
      <c r="F1102" s="6" t="s">
        <v>18</v>
      </c>
      <c r="G1102" s="6" t="s">
        <v>19</v>
      </c>
      <c r="H1102" s="6" t="s">
        <v>1536</v>
      </c>
      <c r="I1102" s="6" t="n">
        <v>0</v>
      </c>
      <c r="J1102" s="6" t="n">
        <v>17.3</v>
      </c>
      <c r="K1102" s="3" t="str">
        <f aca="false">IF(I1102=1, "No","Yes")</f>
        <v>Yes</v>
      </c>
      <c r="L1102" s="7" t="n">
        <f aca="false">IF(I1102=1,-J1102,0.98)</f>
        <v>0.98</v>
      </c>
      <c r="M1102" s="8" t="s">
        <v>51</v>
      </c>
    </row>
    <row r="1103" customFormat="false" ht="12.8" hidden="false" customHeight="false" outlineLevel="0" collapsed="false">
      <c r="A1103" s="2" t="s">
        <v>1533</v>
      </c>
      <c r="B1103" s="2" t="s">
        <v>888</v>
      </c>
      <c r="C1103" s="6" t="s">
        <v>59</v>
      </c>
      <c r="D1103" s="6" t="s">
        <v>42</v>
      </c>
      <c r="E1103" s="6" t="s">
        <v>30</v>
      </c>
      <c r="F1103" s="6" t="s">
        <v>18</v>
      </c>
      <c r="G1103" s="6" t="s">
        <v>19</v>
      </c>
      <c r="H1103" s="6" t="s">
        <v>1536</v>
      </c>
      <c r="I1103" s="6" t="n">
        <v>0</v>
      </c>
      <c r="J1103" s="6" t="n">
        <v>17.3</v>
      </c>
      <c r="K1103" s="3" t="str">
        <f aca="false">IF(I1103=1, "No","Yes")</f>
        <v>Yes</v>
      </c>
      <c r="L1103" s="7" t="n">
        <f aca="false">IF(I1103=1,-J1103,0.98)</f>
        <v>0.98</v>
      </c>
      <c r="M1103" s="12" t="s">
        <v>128</v>
      </c>
    </row>
    <row r="1104" customFormat="false" ht="12.8" hidden="false" customHeight="false" outlineLevel="0" collapsed="false">
      <c r="A1104" s="2" t="s">
        <v>1537</v>
      </c>
      <c r="B1104" s="2" t="s">
        <v>46</v>
      </c>
      <c r="C1104" s="0" t="s">
        <v>1302</v>
      </c>
      <c r="D1104" s="0" t="s">
        <v>37</v>
      </c>
      <c r="E1104" s="0" t="s">
        <v>17</v>
      </c>
      <c r="G1104" s="0" t="s">
        <v>19</v>
      </c>
      <c r="H1104" s="0" t="s">
        <v>1538</v>
      </c>
      <c r="I1104" s="0" t="n">
        <v>2</v>
      </c>
      <c r="J1104" s="0" t="n">
        <v>1.83</v>
      </c>
      <c r="K1104" s="0" t="s">
        <v>21</v>
      </c>
      <c r="L1104" s="3" t="n">
        <f aca="false">IF(K1104="Yes",(J1104-1)*0.98,-1)</f>
        <v>0.8134</v>
      </c>
      <c r="M1104" s="11" t="s">
        <v>62</v>
      </c>
    </row>
    <row r="1105" customFormat="false" ht="12.8" hidden="false" customHeight="false" outlineLevel="0" collapsed="false">
      <c r="A1105" s="9" t="s">
        <v>1537</v>
      </c>
      <c r="B1105" s="9" t="s">
        <v>46</v>
      </c>
      <c r="C1105" s="6" t="s">
        <v>1302</v>
      </c>
      <c r="D1105" s="6" t="s">
        <v>37</v>
      </c>
      <c r="E1105" s="6" t="s">
        <v>17</v>
      </c>
      <c r="F1105" s="6"/>
      <c r="G1105" s="6" t="s">
        <v>19</v>
      </c>
      <c r="H1105" s="6" t="s">
        <v>1538</v>
      </c>
      <c r="I1105" s="0" t="n">
        <v>2</v>
      </c>
      <c r="J1105" s="6" t="n">
        <v>12.5</v>
      </c>
      <c r="K1105" s="3" t="str">
        <f aca="false">IF(I1105=1,"Yes","No")</f>
        <v>No</v>
      </c>
      <c r="L1105" s="7" t="n">
        <f aca="false">IF(K1105="Yes",(J1105-1)*0.98,-1)</f>
        <v>-1</v>
      </c>
      <c r="M1105" s="10" t="s">
        <v>53</v>
      </c>
    </row>
    <row r="1106" customFormat="false" ht="12.8" hidden="false" customHeight="false" outlineLevel="0" collapsed="false">
      <c r="A1106" s="2" t="s">
        <v>1539</v>
      </c>
      <c r="B1106" s="2" t="s">
        <v>915</v>
      </c>
      <c r="C1106" s="0" t="s">
        <v>223</v>
      </c>
      <c r="D1106" s="0" t="s">
        <v>48</v>
      </c>
      <c r="E1106" s="0" t="s">
        <v>87</v>
      </c>
      <c r="F1106" s="0" t="s">
        <v>18</v>
      </c>
      <c r="G1106" s="0" t="s">
        <v>19</v>
      </c>
      <c r="H1106" s="0" t="s">
        <v>20</v>
      </c>
      <c r="I1106" s="0" t="n">
        <v>2</v>
      </c>
      <c r="J1106" s="0" t="n">
        <v>2.08</v>
      </c>
      <c r="K1106" s="0" t="str">
        <f aca="false">IF(I1106=1,"Yes","No")</f>
        <v>No</v>
      </c>
      <c r="L1106" s="0" t="n">
        <f aca="false">IF(K1106="Yes",(J1106-1)*0.98,-1)</f>
        <v>-1</v>
      </c>
      <c r="M1106" s="5" t="s">
        <v>33</v>
      </c>
    </row>
    <row r="1107" customFormat="false" ht="12.8" hidden="false" customHeight="false" outlineLevel="0" collapsed="false">
      <c r="A1107" s="9" t="s">
        <v>1539</v>
      </c>
      <c r="B1107" s="9" t="s">
        <v>83</v>
      </c>
      <c r="C1107" s="6" t="s">
        <v>194</v>
      </c>
      <c r="D1107" s="6" t="s">
        <v>48</v>
      </c>
      <c r="E1107" s="6" t="s">
        <v>87</v>
      </c>
      <c r="F1107" s="6" t="s">
        <v>18</v>
      </c>
      <c r="G1107" s="6" t="s">
        <v>21</v>
      </c>
      <c r="H1107" s="6" t="s">
        <v>1540</v>
      </c>
      <c r="I1107" s="0" t="n">
        <v>2</v>
      </c>
      <c r="J1107" s="6" t="n">
        <v>3.02</v>
      </c>
      <c r="K1107" s="3" t="str">
        <f aca="false">IF(I1107=1,"Yes","No")</f>
        <v>No</v>
      </c>
      <c r="L1107" s="7" t="n">
        <f aca="false">IF(K1107="Yes",(J1107-1)*0.98,-1)</f>
        <v>-1</v>
      </c>
      <c r="M1107" s="10" t="s">
        <v>53</v>
      </c>
    </row>
    <row r="1108" customFormat="false" ht="12.8" hidden="false" customHeight="false" outlineLevel="0" collapsed="false">
      <c r="A1108" s="2" t="s">
        <v>1539</v>
      </c>
      <c r="B1108" s="2" t="s">
        <v>58</v>
      </c>
      <c r="C1108" s="0" t="s">
        <v>223</v>
      </c>
      <c r="D1108" s="0" t="s">
        <v>16</v>
      </c>
      <c r="E1108" s="0" t="s">
        <v>79</v>
      </c>
      <c r="F1108" s="0" t="s">
        <v>80</v>
      </c>
      <c r="G1108" s="0" t="s">
        <v>19</v>
      </c>
      <c r="H1108" s="0" t="s">
        <v>1541</v>
      </c>
      <c r="I1108" s="0" t="n">
        <v>1</v>
      </c>
      <c r="J1108" s="0" t="n">
        <v>1.19</v>
      </c>
      <c r="K1108" s="0" t="s">
        <v>21</v>
      </c>
      <c r="L1108" s="3" t="n">
        <f aca="false">IF(K1108="Yes",(J1108-1)*0.98,-1)</f>
        <v>0.1862</v>
      </c>
      <c r="M1108" s="4" t="s">
        <v>22</v>
      </c>
    </row>
    <row r="1109" customFormat="false" ht="12.8" hidden="false" customHeight="false" outlineLevel="0" collapsed="false">
      <c r="A1109" s="2" t="s">
        <v>1539</v>
      </c>
      <c r="B1109" s="2" t="s">
        <v>58</v>
      </c>
      <c r="C1109" s="0" t="s">
        <v>223</v>
      </c>
      <c r="D1109" s="0" t="s">
        <v>16</v>
      </c>
      <c r="E1109" s="0" t="s">
        <v>79</v>
      </c>
      <c r="F1109" s="0" t="s">
        <v>80</v>
      </c>
      <c r="G1109" s="0" t="s">
        <v>19</v>
      </c>
      <c r="H1109" s="0" t="s">
        <v>1542</v>
      </c>
      <c r="I1109" s="0" t="n">
        <v>3</v>
      </c>
      <c r="J1109" s="0" t="n">
        <v>2.68</v>
      </c>
      <c r="K1109" s="0" t="s">
        <v>19</v>
      </c>
      <c r="L1109" s="3" t="n">
        <f aca="false">IF(K1109="Yes",(J1109-1)*0.98,-1)</f>
        <v>-1</v>
      </c>
      <c r="M1109" s="11" t="s">
        <v>62</v>
      </c>
    </row>
    <row r="1110" customFormat="false" ht="12.8" hidden="false" customHeight="false" outlineLevel="0" collapsed="false">
      <c r="A1110" s="2" t="s">
        <v>1543</v>
      </c>
      <c r="B1110" s="2" t="s">
        <v>94</v>
      </c>
      <c r="C1110" s="0" t="s">
        <v>150</v>
      </c>
      <c r="D1110" s="0" t="s">
        <v>16</v>
      </c>
      <c r="E1110" s="0" t="s">
        <v>17</v>
      </c>
      <c r="F1110" s="0" t="s">
        <v>18</v>
      </c>
      <c r="G1110" s="0" t="s">
        <v>19</v>
      </c>
      <c r="H1110" s="0" t="s">
        <v>1544</v>
      </c>
      <c r="I1110" s="0" t="n">
        <v>3</v>
      </c>
      <c r="J1110" s="0" t="n">
        <v>1.42</v>
      </c>
      <c r="K1110" s="0" t="s">
        <v>21</v>
      </c>
      <c r="L1110" s="3" t="n">
        <f aca="false">IF(K1110="Yes",(J1110-1)*0.98,-1)</f>
        <v>0.4116</v>
      </c>
      <c r="M1110" s="4" t="s">
        <v>22</v>
      </c>
    </row>
    <row r="1111" customFormat="false" ht="12.8" hidden="false" customHeight="false" outlineLevel="0" collapsed="false">
      <c r="A1111" s="2" t="s">
        <v>1543</v>
      </c>
      <c r="B1111" s="2" t="s">
        <v>94</v>
      </c>
      <c r="C1111" s="0" t="s">
        <v>150</v>
      </c>
      <c r="D1111" s="0" t="s">
        <v>16</v>
      </c>
      <c r="E1111" s="0" t="s">
        <v>17</v>
      </c>
      <c r="F1111" s="0" t="s">
        <v>18</v>
      </c>
      <c r="G1111" s="0" t="s">
        <v>19</v>
      </c>
      <c r="H1111" s="0" t="s">
        <v>1545</v>
      </c>
      <c r="I1111" s="0" t="n">
        <v>0</v>
      </c>
      <c r="J1111" s="0" t="n">
        <v>1.55</v>
      </c>
      <c r="K1111" s="0" t="s">
        <v>19</v>
      </c>
      <c r="L1111" s="3" t="n">
        <f aca="false">IF(K1111="Yes",(J1111-1)*0.98,-1)</f>
        <v>-1</v>
      </c>
      <c r="M1111" s="11" t="s">
        <v>62</v>
      </c>
    </row>
    <row r="1112" customFormat="false" ht="12.8" hidden="false" customHeight="false" outlineLevel="0" collapsed="false">
      <c r="A1112" s="2" t="s">
        <v>1546</v>
      </c>
      <c r="B1112" s="2" t="s">
        <v>55</v>
      </c>
      <c r="C1112" s="0" t="s">
        <v>24</v>
      </c>
      <c r="D1112" s="0" t="s">
        <v>16</v>
      </c>
      <c r="E1112" s="0" t="s">
        <v>17</v>
      </c>
      <c r="F1112" s="0" t="s">
        <v>18</v>
      </c>
      <c r="G1112" s="0" t="s">
        <v>19</v>
      </c>
      <c r="H1112" s="0" t="s">
        <v>1487</v>
      </c>
      <c r="I1112" s="0" t="n">
        <v>1</v>
      </c>
      <c r="J1112" s="0" t="n">
        <v>1.16</v>
      </c>
      <c r="K1112" s="0" t="s">
        <v>21</v>
      </c>
      <c r="L1112" s="3" t="n">
        <f aca="false">IF(K1112="Yes",(J1112-1)*0.98,-1)</f>
        <v>0.1568</v>
      </c>
      <c r="M1112" s="4" t="s">
        <v>22</v>
      </c>
    </row>
    <row r="1113" customFormat="false" ht="12.8" hidden="false" customHeight="false" outlineLevel="0" collapsed="false">
      <c r="A1113" s="2" t="s">
        <v>1546</v>
      </c>
      <c r="B1113" s="2" t="s">
        <v>55</v>
      </c>
      <c r="C1113" s="0" t="s">
        <v>24</v>
      </c>
      <c r="D1113" s="0" t="s">
        <v>16</v>
      </c>
      <c r="E1113" s="0" t="s">
        <v>17</v>
      </c>
      <c r="F1113" s="0" t="s">
        <v>18</v>
      </c>
      <c r="G1113" s="0" t="s">
        <v>19</v>
      </c>
      <c r="H1113" s="0" t="s">
        <v>1547</v>
      </c>
      <c r="I1113" s="0" t="n">
        <v>2</v>
      </c>
      <c r="J1113" s="0" t="n">
        <v>1.21</v>
      </c>
      <c r="K1113" s="0" t="s">
        <v>21</v>
      </c>
      <c r="L1113" s="3" t="n">
        <f aca="false">IF(K1113="Yes",(J1113-1)*0.98,-1)</f>
        <v>0.2058</v>
      </c>
      <c r="M1113" s="11" t="s">
        <v>62</v>
      </c>
    </row>
    <row r="1114" customFormat="false" ht="12.8" hidden="false" customHeight="false" outlineLevel="0" collapsed="false">
      <c r="A1114" s="2" t="s">
        <v>1548</v>
      </c>
      <c r="B1114" s="2" t="s">
        <v>155</v>
      </c>
      <c r="C1114" s="0" t="s">
        <v>248</v>
      </c>
      <c r="D1114" s="0" t="s">
        <v>16</v>
      </c>
      <c r="E1114" s="0" t="s">
        <v>17</v>
      </c>
      <c r="F1114" s="0" t="s">
        <v>18</v>
      </c>
      <c r="G1114" s="0" t="s">
        <v>19</v>
      </c>
      <c r="H1114" s="0" t="s">
        <v>1549</v>
      </c>
      <c r="I1114" s="0" t="n">
        <v>1</v>
      </c>
      <c r="J1114" s="0" t="n">
        <v>1.11</v>
      </c>
      <c r="K1114" s="0" t="s">
        <v>21</v>
      </c>
      <c r="L1114" s="3" t="n">
        <f aca="false">IF(K1114="Yes",(J1114-1)*0.98,-1)</f>
        <v>0.1078</v>
      </c>
      <c r="M1114" s="4" t="s">
        <v>22</v>
      </c>
    </row>
    <row r="1115" customFormat="false" ht="12.8" hidden="false" customHeight="false" outlineLevel="0" collapsed="false">
      <c r="A1115" s="2" t="s">
        <v>1548</v>
      </c>
      <c r="B1115" s="2" t="s">
        <v>155</v>
      </c>
      <c r="C1115" s="0" t="s">
        <v>248</v>
      </c>
      <c r="D1115" s="0" t="s">
        <v>16</v>
      </c>
      <c r="E1115" s="0" t="s">
        <v>17</v>
      </c>
      <c r="F1115" s="0" t="s">
        <v>18</v>
      </c>
      <c r="G1115" s="0" t="s">
        <v>19</v>
      </c>
      <c r="H1115" s="0" t="s">
        <v>1550</v>
      </c>
      <c r="I1115" s="0" t="n">
        <v>0</v>
      </c>
      <c r="J1115" s="0" t="n">
        <v>1.69</v>
      </c>
      <c r="K1115" s="0" t="s">
        <v>19</v>
      </c>
      <c r="L1115" s="3" t="n">
        <f aca="false">IF(K1115="Yes",(J1115-1)*0.98,-1)</f>
        <v>-1</v>
      </c>
      <c r="M1115" s="11" t="s">
        <v>62</v>
      </c>
    </row>
    <row r="1116" customFormat="false" ht="12.8" hidden="false" customHeight="false" outlineLevel="0" collapsed="false">
      <c r="A1116" s="2" t="s">
        <v>1551</v>
      </c>
      <c r="B1116" s="2" t="s">
        <v>149</v>
      </c>
      <c r="C1116" s="0" t="s">
        <v>59</v>
      </c>
      <c r="D1116" s="0" t="s">
        <v>42</v>
      </c>
      <c r="E1116" s="0" t="s">
        <v>30</v>
      </c>
      <c r="F1116" s="0" t="s">
        <v>18</v>
      </c>
      <c r="G1116" s="0" t="s">
        <v>19</v>
      </c>
      <c r="H1116" s="0" t="s">
        <v>1552</v>
      </c>
      <c r="I1116" s="0" t="n">
        <v>1</v>
      </c>
      <c r="J1116" s="0" t="n">
        <v>1.15</v>
      </c>
      <c r="K1116" s="0" t="s">
        <v>21</v>
      </c>
      <c r="L1116" s="3" t="n">
        <f aca="false">IF(K1116="Yes",(J1116-1)*0.98,-1)</f>
        <v>0.147</v>
      </c>
      <c r="M1116" s="11" t="s">
        <v>62</v>
      </c>
    </row>
    <row r="1117" customFormat="false" ht="12.8" hidden="false" customHeight="false" outlineLevel="0" collapsed="false">
      <c r="A1117" s="2" t="s">
        <v>1551</v>
      </c>
      <c r="B1117" s="2" t="s">
        <v>149</v>
      </c>
      <c r="C1117" s="6" t="s">
        <v>59</v>
      </c>
      <c r="D1117" s="6" t="s">
        <v>42</v>
      </c>
      <c r="E1117" s="6" t="s">
        <v>30</v>
      </c>
      <c r="F1117" s="6" t="s">
        <v>18</v>
      </c>
      <c r="G1117" s="6" t="s">
        <v>19</v>
      </c>
      <c r="H1117" s="6" t="s">
        <v>1553</v>
      </c>
      <c r="I1117" s="6" t="n">
        <v>0</v>
      </c>
      <c r="J1117" s="6" t="n">
        <v>8.67</v>
      </c>
      <c r="K1117" s="3" t="str">
        <f aca="false">IF(I1117=1, "No","Yes")</f>
        <v>Yes</v>
      </c>
      <c r="L1117" s="7" t="n">
        <f aca="false">IF(I1117=1,-J1117,0.98)</f>
        <v>0.98</v>
      </c>
      <c r="M1117" s="8" t="s">
        <v>51</v>
      </c>
    </row>
    <row r="1118" customFormat="false" ht="12.8" hidden="false" customHeight="false" outlineLevel="0" collapsed="false">
      <c r="A1118" s="2" t="s">
        <v>1554</v>
      </c>
      <c r="B1118" s="2" t="s">
        <v>135</v>
      </c>
      <c r="C1118" s="0" t="s">
        <v>28</v>
      </c>
      <c r="D1118" s="0" t="s">
        <v>64</v>
      </c>
      <c r="E1118" s="0" t="s">
        <v>30</v>
      </c>
      <c r="F1118" s="0" t="s">
        <v>65</v>
      </c>
      <c r="G1118" s="0" t="s">
        <v>21</v>
      </c>
      <c r="H1118" s="0" t="s">
        <v>1555</v>
      </c>
      <c r="I1118" s="0" t="n">
        <v>1</v>
      </c>
      <c r="J1118" s="0" t="n">
        <v>1.55</v>
      </c>
      <c r="K1118" s="0" t="str">
        <f aca="false">IF(I1118=1,"Yes","No")</f>
        <v>Yes</v>
      </c>
      <c r="L1118" s="0" t="n">
        <f aca="false">IF(K1118="Yes",(J1118-1)*0.98,-1)</f>
        <v>0.539</v>
      </c>
      <c r="M1118" s="5" t="s">
        <v>33</v>
      </c>
    </row>
    <row r="1119" customFormat="false" ht="12.8" hidden="false" customHeight="false" outlineLevel="0" collapsed="false">
      <c r="A1119" s="2" t="s">
        <v>1554</v>
      </c>
      <c r="B1119" s="2" t="s">
        <v>135</v>
      </c>
      <c r="C1119" s="0" t="s">
        <v>28</v>
      </c>
      <c r="D1119" s="0" t="s">
        <v>64</v>
      </c>
      <c r="E1119" s="0" t="s">
        <v>30</v>
      </c>
      <c r="F1119" s="0" t="s">
        <v>65</v>
      </c>
      <c r="G1119" s="0" t="s">
        <v>21</v>
      </c>
      <c r="H1119" s="0" t="s">
        <v>1555</v>
      </c>
      <c r="I1119" s="0" t="n">
        <v>1</v>
      </c>
      <c r="J1119" s="0" t="n">
        <v>1.17</v>
      </c>
      <c r="K1119" s="0" t="s">
        <v>21</v>
      </c>
      <c r="L1119" s="3" t="n">
        <f aca="false">IF(K1119="Yes",(J1119-1)*0.98,-1)</f>
        <v>0.1666</v>
      </c>
      <c r="M1119" s="4" t="s">
        <v>22</v>
      </c>
    </row>
    <row r="1120" customFormat="false" ht="12.8" hidden="false" customHeight="false" outlineLevel="0" collapsed="false">
      <c r="A1120" s="2" t="s">
        <v>1554</v>
      </c>
      <c r="B1120" s="2" t="s">
        <v>239</v>
      </c>
      <c r="C1120" s="0" t="s">
        <v>74</v>
      </c>
      <c r="D1120" s="0" t="s">
        <v>37</v>
      </c>
      <c r="E1120" s="0" t="s">
        <v>30</v>
      </c>
      <c r="F1120" s="0" t="s">
        <v>43</v>
      </c>
      <c r="G1120" s="0" t="s">
        <v>19</v>
      </c>
      <c r="H1120" s="0" t="s">
        <v>1520</v>
      </c>
      <c r="I1120" s="0" t="n">
        <v>2</v>
      </c>
      <c r="J1120" s="0" t="n">
        <v>1.13</v>
      </c>
      <c r="K1120" s="0" t="s">
        <v>21</v>
      </c>
      <c r="L1120" s="3" t="n">
        <f aca="false">IF(K1120="Yes",(J1120-1)*0.98,-1)</f>
        <v>0.1274</v>
      </c>
      <c r="M1120" s="4" t="s">
        <v>22</v>
      </c>
    </row>
    <row r="1121" customFormat="false" ht="12.8" hidden="false" customHeight="false" outlineLevel="0" collapsed="false">
      <c r="A1121" s="2" t="s">
        <v>1554</v>
      </c>
      <c r="B1121" s="2" t="s">
        <v>239</v>
      </c>
      <c r="C1121" s="0" t="s">
        <v>74</v>
      </c>
      <c r="D1121" s="0" t="s">
        <v>37</v>
      </c>
      <c r="E1121" s="0" t="s">
        <v>30</v>
      </c>
      <c r="F1121" s="0" t="s">
        <v>43</v>
      </c>
      <c r="G1121" s="0" t="s">
        <v>19</v>
      </c>
      <c r="H1121" s="0" t="s">
        <v>1556</v>
      </c>
      <c r="I1121" s="0" t="n">
        <v>0</v>
      </c>
      <c r="J1121" s="0" t="n">
        <v>7.4</v>
      </c>
      <c r="K1121" s="0" t="s">
        <v>19</v>
      </c>
      <c r="L1121" s="3" t="n">
        <f aca="false">IF(K1121="Yes",(J1121-1)*0.98,-1)</f>
        <v>-1</v>
      </c>
      <c r="M1121" s="11" t="s">
        <v>62</v>
      </c>
    </row>
    <row r="1122" customFormat="false" ht="12.8" hidden="false" customHeight="false" outlineLevel="0" collapsed="false">
      <c r="A1122" s="2" t="s">
        <v>1554</v>
      </c>
      <c r="B1122" s="2" t="s">
        <v>239</v>
      </c>
      <c r="C1122" s="6" t="s">
        <v>74</v>
      </c>
      <c r="D1122" s="6" t="s">
        <v>37</v>
      </c>
      <c r="E1122" s="6" t="s">
        <v>30</v>
      </c>
      <c r="F1122" s="6" t="s">
        <v>43</v>
      </c>
      <c r="G1122" s="6" t="s">
        <v>19</v>
      </c>
      <c r="H1122" s="6" t="s">
        <v>1557</v>
      </c>
      <c r="I1122" s="6" t="n">
        <v>0</v>
      </c>
      <c r="J1122" s="6" t="n">
        <v>136.76</v>
      </c>
      <c r="K1122" s="3" t="str">
        <f aca="false">IF(I1122=1, "No","Yes")</f>
        <v>Yes</v>
      </c>
      <c r="L1122" s="7" t="n">
        <f aca="false">IF(I1122=1,-J1122,0.98)</f>
        <v>0.98</v>
      </c>
      <c r="M1122" s="12" t="s">
        <v>128</v>
      </c>
    </row>
    <row r="1123" customFormat="false" ht="12.8" hidden="false" customHeight="false" outlineLevel="0" collapsed="false">
      <c r="A1123" s="9" t="s">
        <v>1554</v>
      </c>
      <c r="B1123" s="9" t="s">
        <v>239</v>
      </c>
      <c r="C1123" s="6" t="s">
        <v>74</v>
      </c>
      <c r="D1123" s="6" t="s">
        <v>37</v>
      </c>
      <c r="E1123" s="6" t="s">
        <v>30</v>
      </c>
      <c r="F1123" s="6" t="s">
        <v>43</v>
      </c>
      <c r="G1123" s="6" t="s">
        <v>19</v>
      </c>
      <c r="H1123" s="6" t="s">
        <v>1556</v>
      </c>
      <c r="I1123" s="0" t="n">
        <v>0</v>
      </c>
      <c r="J1123" s="6" t="n">
        <v>0</v>
      </c>
      <c r="K1123" s="3" t="str">
        <f aca="false">IF(I1123=1,"Yes","No")</f>
        <v>No</v>
      </c>
      <c r="L1123" s="7" t="n">
        <f aca="false">IF(K1123="Yes",(J1123-1)*0.98,-1)</f>
        <v>-1</v>
      </c>
      <c r="M1123" s="10" t="s">
        <v>53</v>
      </c>
    </row>
    <row r="1124" customFormat="false" ht="12.8" hidden="false" customHeight="false" outlineLevel="0" collapsed="false">
      <c r="A1124" s="2" t="s">
        <v>1554</v>
      </c>
      <c r="B1124" s="2" t="s">
        <v>410</v>
      </c>
      <c r="C1124" s="0" t="s">
        <v>74</v>
      </c>
      <c r="D1124" s="0" t="s">
        <v>37</v>
      </c>
      <c r="E1124" s="0" t="s">
        <v>30</v>
      </c>
      <c r="F1124" s="0" t="s">
        <v>43</v>
      </c>
      <c r="G1124" s="0" t="s">
        <v>19</v>
      </c>
      <c r="H1124" s="0" t="s">
        <v>1558</v>
      </c>
      <c r="I1124" s="0" t="n">
        <v>2</v>
      </c>
      <c r="J1124" s="0" t="n">
        <v>1.63</v>
      </c>
      <c r="K1124" s="0" t="s">
        <v>21</v>
      </c>
      <c r="L1124" s="3" t="n">
        <f aca="false">IF(K1124="Yes",(J1124-1)*0.98,-1)</f>
        <v>0.6174</v>
      </c>
      <c r="M1124" s="4" t="s">
        <v>22</v>
      </c>
    </row>
    <row r="1125" customFormat="false" ht="12.8" hidden="false" customHeight="false" outlineLevel="0" collapsed="false">
      <c r="A1125" s="2" t="s">
        <v>1559</v>
      </c>
      <c r="B1125" s="2" t="s">
        <v>124</v>
      </c>
      <c r="C1125" s="0" t="s">
        <v>78</v>
      </c>
      <c r="D1125" s="0" t="s">
        <v>42</v>
      </c>
      <c r="E1125" s="0" t="s">
        <v>79</v>
      </c>
      <c r="F1125" s="0" t="s">
        <v>80</v>
      </c>
      <c r="G1125" s="0" t="s">
        <v>19</v>
      </c>
      <c r="H1125" s="0" t="s">
        <v>1560</v>
      </c>
      <c r="I1125" s="0" t="n">
        <v>1</v>
      </c>
      <c r="J1125" s="0" t="n">
        <v>1.22</v>
      </c>
      <c r="K1125" s="0" t="s">
        <v>21</v>
      </c>
      <c r="L1125" s="3" t="n">
        <f aca="false">IF(K1125="Yes",(J1125-1)*0.98,-1)</f>
        <v>0.2156</v>
      </c>
      <c r="M1125" s="4" t="s">
        <v>22</v>
      </c>
    </row>
    <row r="1126" customFormat="false" ht="12.8" hidden="false" customHeight="false" outlineLevel="0" collapsed="false">
      <c r="A1126" s="2" t="s">
        <v>1561</v>
      </c>
      <c r="B1126" s="2" t="s">
        <v>55</v>
      </c>
      <c r="C1126" s="0" t="s">
        <v>1192</v>
      </c>
      <c r="D1126" s="0" t="s">
        <v>37</v>
      </c>
      <c r="E1126" s="0" t="s">
        <v>17</v>
      </c>
      <c r="F1126" s="0" t="s">
        <v>43</v>
      </c>
      <c r="G1126" s="0" t="s">
        <v>19</v>
      </c>
      <c r="H1126" s="0" t="s">
        <v>1562</v>
      </c>
      <c r="I1126" s="0" t="n">
        <v>2</v>
      </c>
      <c r="J1126" s="0" t="n">
        <v>1.89</v>
      </c>
      <c r="K1126" s="0" t="s">
        <v>21</v>
      </c>
      <c r="L1126" s="3" t="n">
        <f aca="false">IF(K1126="Yes",(J1126-1)*0.98,-1)</f>
        <v>0.8722</v>
      </c>
      <c r="M1126" s="11" t="s">
        <v>62</v>
      </c>
    </row>
    <row r="1127" customFormat="false" ht="12.8" hidden="false" customHeight="false" outlineLevel="0" collapsed="false">
      <c r="A1127" s="2" t="s">
        <v>1563</v>
      </c>
      <c r="B1127" s="2" t="s">
        <v>885</v>
      </c>
      <c r="C1127" s="0" t="s">
        <v>68</v>
      </c>
      <c r="D1127" s="0" t="s">
        <v>42</v>
      </c>
      <c r="E1127" s="0" t="s">
        <v>17</v>
      </c>
      <c r="F1127" s="0" t="s">
        <v>43</v>
      </c>
      <c r="G1127" s="0" t="s">
        <v>19</v>
      </c>
      <c r="H1127" s="0" t="s">
        <v>1564</v>
      </c>
      <c r="I1127" s="0" t="n">
        <v>1</v>
      </c>
      <c r="J1127" s="0" t="n">
        <v>2</v>
      </c>
      <c r="K1127" s="0" t="str">
        <f aca="false">IF(I1127=1,"Yes","No")</f>
        <v>Yes</v>
      </c>
      <c r="L1127" s="0" t="n">
        <f aca="false">IF(K1127="Yes",(J1127-1)*0.98,-1)</f>
        <v>0.98</v>
      </c>
      <c r="M1127" s="5" t="s">
        <v>33</v>
      </c>
    </row>
    <row r="1128" customFormat="false" ht="12.8" hidden="false" customHeight="false" outlineLevel="0" collapsed="false">
      <c r="A1128" s="2" t="s">
        <v>1563</v>
      </c>
      <c r="B1128" s="2" t="s">
        <v>885</v>
      </c>
      <c r="C1128" s="0" t="s">
        <v>68</v>
      </c>
      <c r="D1128" s="0" t="s">
        <v>42</v>
      </c>
      <c r="E1128" s="0" t="s">
        <v>17</v>
      </c>
      <c r="F1128" s="0" t="s">
        <v>43</v>
      </c>
      <c r="G1128" s="0" t="s">
        <v>19</v>
      </c>
      <c r="H1128" s="0" t="s">
        <v>1565</v>
      </c>
      <c r="I1128" s="0" t="n">
        <v>2</v>
      </c>
      <c r="J1128" s="0" t="n">
        <v>1.41</v>
      </c>
      <c r="K1128" s="0" t="s">
        <v>21</v>
      </c>
      <c r="L1128" s="3" t="n">
        <f aca="false">IF(K1128="Yes",(J1128-1)*0.98,-1)</f>
        <v>0.4018</v>
      </c>
      <c r="M1128" s="11" t="s">
        <v>62</v>
      </c>
    </row>
    <row r="1129" customFormat="false" ht="12.8" hidden="false" customHeight="false" outlineLevel="0" collapsed="false">
      <c r="A1129" s="2" t="s">
        <v>1563</v>
      </c>
      <c r="B1129" s="2" t="s">
        <v>885</v>
      </c>
      <c r="C1129" s="6" t="s">
        <v>68</v>
      </c>
      <c r="D1129" s="6" t="s">
        <v>42</v>
      </c>
      <c r="E1129" s="6" t="s">
        <v>17</v>
      </c>
      <c r="F1129" s="6" t="s">
        <v>43</v>
      </c>
      <c r="G1129" s="6" t="s">
        <v>19</v>
      </c>
      <c r="H1129" s="6" t="s">
        <v>1566</v>
      </c>
      <c r="I1129" s="6" t="n">
        <v>3</v>
      </c>
      <c r="J1129" s="6" t="n">
        <v>0</v>
      </c>
      <c r="K1129" s="3" t="str">
        <f aca="false">IF(I1129=1, "No","Yes")</f>
        <v>Yes</v>
      </c>
      <c r="L1129" s="7" t="n">
        <f aca="false">IF(I1129=1,-J1129,0.98)</f>
        <v>0.98</v>
      </c>
      <c r="M1129" s="8" t="s">
        <v>51</v>
      </c>
    </row>
    <row r="1130" customFormat="false" ht="12.8" hidden="false" customHeight="false" outlineLevel="0" collapsed="false">
      <c r="A1130" s="2" t="s">
        <v>1563</v>
      </c>
      <c r="B1130" s="2" t="s">
        <v>27</v>
      </c>
      <c r="C1130" s="0" t="s">
        <v>68</v>
      </c>
      <c r="D1130" s="0" t="s">
        <v>16</v>
      </c>
      <c r="E1130" s="0" t="s">
        <v>17</v>
      </c>
      <c r="F1130" s="0" t="s">
        <v>18</v>
      </c>
      <c r="G1130" s="0" t="s">
        <v>19</v>
      </c>
      <c r="H1130" s="0" t="s">
        <v>878</v>
      </c>
      <c r="I1130" s="0" t="n">
        <v>3</v>
      </c>
      <c r="J1130" s="0" t="n">
        <v>1.25</v>
      </c>
      <c r="K1130" s="0" t="s">
        <v>21</v>
      </c>
      <c r="L1130" s="3" t="n">
        <f aca="false">IF(K1130="Yes",(J1130-1)*0.98,-1)</f>
        <v>0.245</v>
      </c>
      <c r="M1130" s="4" t="s">
        <v>22</v>
      </c>
    </row>
    <row r="1131" customFormat="false" ht="12.8" hidden="false" customHeight="false" outlineLevel="0" collapsed="false">
      <c r="A1131" s="2" t="s">
        <v>1567</v>
      </c>
      <c r="B1131" s="2" t="s">
        <v>480</v>
      </c>
      <c r="C1131" s="0" t="s">
        <v>91</v>
      </c>
      <c r="D1131" s="0" t="s">
        <v>64</v>
      </c>
      <c r="E1131" s="0" t="s">
        <v>30</v>
      </c>
      <c r="F1131" s="0" t="s">
        <v>65</v>
      </c>
      <c r="G1131" s="0" t="s">
        <v>21</v>
      </c>
      <c r="H1131" s="0" t="s">
        <v>1568</v>
      </c>
      <c r="I1131" s="0" t="n">
        <v>1</v>
      </c>
      <c r="J1131" s="0" t="n">
        <v>2.54</v>
      </c>
      <c r="K1131" s="0" t="str">
        <f aca="false">IF(I1131=1,"Yes","No")</f>
        <v>Yes</v>
      </c>
      <c r="L1131" s="0" t="n">
        <f aca="false">IF(K1131="Yes",(J1131-1)*0.98,-1)</f>
        <v>1.5092</v>
      </c>
      <c r="M1131" s="5" t="s">
        <v>33</v>
      </c>
    </row>
    <row r="1132" customFormat="false" ht="12.8" hidden="false" customHeight="false" outlineLevel="0" collapsed="false">
      <c r="A1132" s="2" t="s">
        <v>1567</v>
      </c>
      <c r="B1132" s="2" t="s">
        <v>480</v>
      </c>
      <c r="C1132" s="0" t="s">
        <v>91</v>
      </c>
      <c r="D1132" s="0" t="s">
        <v>64</v>
      </c>
      <c r="E1132" s="0" t="s">
        <v>30</v>
      </c>
      <c r="F1132" s="0" t="s">
        <v>65</v>
      </c>
      <c r="G1132" s="0" t="s">
        <v>21</v>
      </c>
      <c r="H1132" s="0" t="s">
        <v>1568</v>
      </c>
      <c r="I1132" s="0" t="n">
        <v>1</v>
      </c>
      <c r="J1132" s="0" t="n">
        <v>1.51</v>
      </c>
      <c r="K1132" s="0" t="s">
        <v>21</v>
      </c>
      <c r="L1132" s="3" t="n">
        <f aca="false">IF(K1132="Yes",(J1132-1)*0.98,-1)</f>
        <v>0.4998</v>
      </c>
      <c r="M1132" s="4" t="s">
        <v>22</v>
      </c>
    </row>
    <row r="1133" customFormat="false" ht="12.8" hidden="false" customHeight="false" outlineLevel="0" collapsed="false">
      <c r="A1133" s="2" t="s">
        <v>1569</v>
      </c>
      <c r="B1133" s="2" t="s">
        <v>310</v>
      </c>
      <c r="C1133" s="0" t="s">
        <v>15</v>
      </c>
      <c r="D1133" s="0" t="s">
        <v>16</v>
      </c>
      <c r="E1133" s="0" t="s">
        <v>17</v>
      </c>
      <c r="F1133" s="0" t="s">
        <v>18</v>
      </c>
      <c r="G1133" s="0" t="s">
        <v>19</v>
      </c>
      <c r="H1133" s="0" t="s">
        <v>1570</v>
      </c>
      <c r="I1133" s="0" t="n">
        <v>1</v>
      </c>
      <c r="J1133" s="0" t="n">
        <v>1.11</v>
      </c>
      <c r="K1133" s="0" t="s">
        <v>21</v>
      </c>
      <c r="L1133" s="3" t="n">
        <f aca="false">IF(K1133="Yes",(J1133-1)*0.98,-1)</f>
        <v>0.1078</v>
      </c>
      <c r="M1133" s="4" t="s">
        <v>22</v>
      </c>
    </row>
    <row r="1134" customFormat="false" ht="12.8" hidden="false" customHeight="false" outlineLevel="0" collapsed="false">
      <c r="A1134" s="2" t="s">
        <v>1569</v>
      </c>
      <c r="B1134" s="2" t="s">
        <v>452</v>
      </c>
      <c r="C1134" s="0" t="s">
        <v>125</v>
      </c>
      <c r="D1134" s="0" t="s">
        <v>42</v>
      </c>
      <c r="E1134" s="0" t="s">
        <v>30</v>
      </c>
      <c r="F1134" s="0" t="s">
        <v>428</v>
      </c>
      <c r="G1134" s="0" t="s">
        <v>21</v>
      </c>
      <c r="H1134" s="0" t="s">
        <v>1571</v>
      </c>
      <c r="I1134" s="0" t="n">
        <v>1</v>
      </c>
      <c r="J1134" s="0" t="n">
        <v>3.39</v>
      </c>
      <c r="K1134" s="0" t="str">
        <f aca="false">IF(I1134=1,"Yes","No")</f>
        <v>Yes</v>
      </c>
      <c r="L1134" s="0" t="n">
        <f aca="false">IF(K1134="Yes",(J1134-1)*0.98,-1)</f>
        <v>2.3422</v>
      </c>
      <c r="M1134" s="5" t="s">
        <v>33</v>
      </c>
    </row>
    <row r="1135" customFormat="false" ht="12.8" hidden="false" customHeight="false" outlineLevel="0" collapsed="false">
      <c r="A1135" s="2" t="s">
        <v>1572</v>
      </c>
      <c r="B1135" s="2" t="s">
        <v>170</v>
      </c>
      <c r="C1135" s="0" t="s">
        <v>359</v>
      </c>
      <c r="D1135" s="0" t="s">
        <v>16</v>
      </c>
      <c r="E1135" s="0" t="s">
        <v>17</v>
      </c>
      <c r="F1135" s="0" t="s">
        <v>18</v>
      </c>
      <c r="G1135" s="0" t="s">
        <v>19</v>
      </c>
      <c r="H1135" s="0" t="s">
        <v>1573</v>
      </c>
      <c r="I1135" s="0" t="n">
        <v>1</v>
      </c>
      <c r="J1135" s="0" t="n">
        <v>1.1</v>
      </c>
      <c r="K1135" s="0" t="s">
        <v>21</v>
      </c>
      <c r="L1135" s="3" t="n">
        <f aca="false">IF(K1135="Yes",(J1135-1)*0.98,-1)</f>
        <v>0.0980000000000001</v>
      </c>
      <c r="M1135" s="4" t="s">
        <v>22</v>
      </c>
    </row>
    <row r="1136" customFormat="false" ht="12.8" hidden="false" customHeight="false" outlineLevel="0" collapsed="false">
      <c r="A1136" s="2" t="s">
        <v>1572</v>
      </c>
      <c r="B1136" s="2" t="s">
        <v>170</v>
      </c>
      <c r="C1136" s="0" t="s">
        <v>359</v>
      </c>
      <c r="D1136" s="0" t="s">
        <v>16</v>
      </c>
      <c r="E1136" s="0" t="s">
        <v>17</v>
      </c>
      <c r="F1136" s="0" t="s">
        <v>18</v>
      </c>
      <c r="G1136" s="0" t="s">
        <v>19</v>
      </c>
      <c r="H1136" s="0" t="s">
        <v>1574</v>
      </c>
      <c r="I1136" s="0" t="n">
        <v>3</v>
      </c>
      <c r="J1136" s="0" t="n">
        <v>1.26</v>
      </c>
      <c r="K1136" s="0" t="s">
        <v>21</v>
      </c>
      <c r="L1136" s="3" t="n">
        <f aca="false">IF(K1136="Yes",(J1136-1)*0.98,-1)</f>
        <v>0.2548</v>
      </c>
      <c r="M1136" s="11" t="s">
        <v>62</v>
      </c>
    </row>
    <row r="1137" customFormat="false" ht="12.8" hidden="false" customHeight="false" outlineLevel="0" collapsed="false">
      <c r="A1137" s="2" t="s">
        <v>1572</v>
      </c>
      <c r="B1137" s="2" t="s">
        <v>157</v>
      </c>
      <c r="C1137" s="0" t="s">
        <v>359</v>
      </c>
      <c r="D1137" s="0" t="s">
        <v>42</v>
      </c>
      <c r="E1137" s="0" t="s">
        <v>79</v>
      </c>
      <c r="F1137" s="0" t="s">
        <v>80</v>
      </c>
      <c r="G1137" s="0" t="s">
        <v>19</v>
      </c>
      <c r="H1137" s="0" t="s">
        <v>1575</v>
      </c>
      <c r="I1137" s="0" t="n">
        <v>4</v>
      </c>
      <c r="J1137" s="0" t="n">
        <v>1.63</v>
      </c>
      <c r="K1137" s="0" t="s">
        <v>19</v>
      </c>
      <c r="L1137" s="3" t="n">
        <f aca="false">IF(K1137="Yes",(J1137-1)*0.98,-1)</f>
        <v>-1</v>
      </c>
      <c r="M1137" s="4" t="s">
        <v>22</v>
      </c>
    </row>
    <row r="1138" customFormat="false" ht="12.8" hidden="false" customHeight="false" outlineLevel="0" collapsed="false">
      <c r="A1138" s="2" t="s">
        <v>1576</v>
      </c>
      <c r="B1138" s="2" t="s">
        <v>1396</v>
      </c>
      <c r="C1138" s="0" t="s">
        <v>47</v>
      </c>
      <c r="D1138" s="0" t="s">
        <v>29</v>
      </c>
      <c r="E1138" s="0" t="s">
        <v>30</v>
      </c>
      <c r="F1138" s="0" t="s">
        <v>304</v>
      </c>
      <c r="G1138" s="0" t="s">
        <v>19</v>
      </c>
      <c r="H1138" s="0" t="s">
        <v>1577</v>
      </c>
      <c r="I1138" s="0" t="n">
        <v>1</v>
      </c>
      <c r="J1138" s="0" t="n">
        <v>1.05</v>
      </c>
      <c r="K1138" s="0" t="s">
        <v>21</v>
      </c>
      <c r="L1138" s="3" t="n">
        <f aca="false">IF(K1138="Yes",(J1138-1)*0.98,-1)</f>
        <v>0.049</v>
      </c>
      <c r="M1138" s="4" t="s">
        <v>22</v>
      </c>
    </row>
    <row r="1139" customFormat="false" ht="12.8" hidden="false" customHeight="false" outlineLevel="0" collapsed="false">
      <c r="A1139" s="2" t="s">
        <v>1576</v>
      </c>
      <c r="B1139" s="2" t="s">
        <v>124</v>
      </c>
      <c r="C1139" s="0" t="s">
        <v>110</v>
      </c>
      <c r="D1139" s="0" t="s">
        <v>42</v>
      </c>
      <c r="E1139" s="0" t="s">
        <v>79</v>
      </c>
      <c r="F1139" s="0" t="s">
        <v>80</v>
      </c>
      <c r="G1139" s="0" t="s">
        <v>19</v>
      </c>
      <c r="H1139" s="0" t="s">
        <v>1578</v>
      </c>
      <c r="I1139" s="0" t="n">
        <v>2</v>
      </c>
      <c r="J1139" s="0" t="n">
        <v>1.31</v>
      </c>
      <c r="K1139" s="0" t="s">
        <v>21</v>
      </c>
      <c r="L1139" s="3" t="n">
        <f aca="false">IF(K1139="Yes",(J1139-1)*0.98,-1)</f>
        <v>0.3038</v>
      </c>
      <c r="M1139" s="4" t="s">
        <v>22</v>
      </c>
    </row>
    <row r="1140" customFormat="false" ht="12.8" hidden="false" customHeight="false" outlineLevel="0" collapsed="false">
      <c r="A1140" s="2" t="s">
        <v>1579</v>
      </c>
      <c r="B1140" s="2" t="s">
        <v>55</v>
      </c>
      <c r="C1140" s="0" t="s">
        <v>218</v>
      </c>
      <c r="D1140" s="0" t="s">
        <v>16</v>
      </c>
      <c r="E1140" s="0" t="s">
        <v>17</v>
      </c>
      <c r="F1140" s="0" t="s">
        <v>18</v>
      </c>
      <c r="G1140" s="0" t="s">
        <v>19</v>
      </c>
      <c r="H1140" s="0" t="s">
        <v>1397</v>
      </c>
      <c r="I1140" s="0" t="n">
        <v>1</v>
      </c>
      <c r="J1140" s="0" t="n">
        <v>1.1</v>
      </c>
      <c r="K1140" s="0" t="s">
        <v>21</v>
      </c>
      <c r="L1140" s="3" t="n">
        <f aca="false">IF(K1140="Yes",(J1140-1)*0.98,-1)</f>
        <v>0.0980000000000001</v>
      </c>
      <c r="M1140" s="4" t="s">
        <v>22</v>
      </c>
    </row>
    <row r="1141" customFormat="false" ht="12.8" hidden="false" customHeight="false" outlineLevel="0" collapsed="false">
      <c r="A1141" s="2" t="s">
        <v>1579</v>
      </c>
      <c r="B1141" s="2" t="s">
        <v>55</v>
      </c>
      <c r="C1141" s="0" t="s">
        <v>218</v>
      </c>
      <c r="D1141" s="0" t="s">
        <v>16</v>
      </c>
      <c r="E1141" s="0" t="s">
        <v>17</v>
      </c>
      <c r="F1141" s="0" t="s">
        <v>18</v>
      </c>
      <c r="G1141" s="0" t="s">
        <v>19</v>
      </c>
      <c r="H1141" s="0" t="s">
        <v>1580</v>
      </c>
      <c r="I1141" s="0" t="n">
        <v>2</v>
      </c>
      <c r="J1141" s="0" t="n">
        <v>1.25</v>
      </c>
      <c r="K1141" s="0" t="s">
        <v>21</v>
      </c>
      <c r="L1141" s="3" t="n">
        <f aca="false">IF(K1141="Yes",(J1141-1)*0.98,-1)</f>
        <v>0.245</v>
      </c>
      <c r="M1141" s="11" t="s">
        <v>62</v>
      </c>
    </row>
    <row r="1142" customFormat="false" ht="12.8" hidden="false" customHeight="false" outlineLevel="0" collapsed="false">
      <c r="A1142" s="2" t="s">
        <v>1581</v>
      </c>
      <c r="B1142" s="2" t="s">
        <v>27</v>
      </c>
      <c r="C1142" s="0" t="s">
        <v>773</v>
      </c>
      <c r="D1142" s="0" t="s">
        <v>42</v>
      </c>
      <c r="E1142" s="0" t="s">
        <v>17</v>
      </c>
      <c r="F1142" s="0" t="s">
        <v>43</v>
      </c>
      <c r="G1142" s="0" t="s">
        <v>19</v>
      </c>
      <c r="H1142" s="0" t="s">
        <v>1582</v>
      </c>
      <c r="I1142" s="0" t="n">
        <v>1</v>
      </c>
      <c r="J1142" s="0" t="n">
        <v>1.37</v>
      </c>
      <c r="K1142" s="0" t="str">
        <f aca="false">IF(I1142=1,"Yes","No")</f>
        <v>Yes</v>
      </c>
      <c r="L1142" s="0" t="n">
        <f aca="false">IF(K1142="Yes",(J1142-1)*0.98,-1)</f>
        <v>0.3626</v>
      </c>
      <c r="M1142" s="5" t="s">
        <v>33</v>
      </c>
    </row>
    <row r="1143" customFormat="false" ht="12.8" hidden="false" customHeight="false" outlineLevel="0" collapsed="false">
      <c r="A1143" s="2" t="s">
        <v>1581</v>
      </c>
      <c r="B1143" s="2" t="s">
        <v>167</v>
      </c>
      <c r="C1143" s="0" t="s">
        <v>773</v>
      </c>
      <c r="D1143" s="0" t="s">
        <v>42</v>
      </c>
      <c r="E1143" s="0" t="s">
        <v>79</v>
      </c>
      <c r="F1143" s="0" t="s">
        <v>316</v>
      </c>
      <c r="G1143" s="0" t="s">
        <v>19</v>
      </c>
      <c r="H1143" s="0" t="s">
        <v>1583</v>
      </c>
      <c r="I1143" s="0" t="n">
        <v>3</v>
      </c>
      <c r="J1143" s="0" t="n">
        <v>1.31</v>
      </c>
      <c r="K1143" s="0" t="s">
        <v>21</v>
      </c>
      <c r="L1143" s="3" t="n">
        <f aca="false">IF(K1143="Yes",(J1143-1)*0.98,-1)</f>
        <v>0.3038</v>
      </c>
      <c r="M1143" s="11" t="s">
        <v>62</v>
      </c>
    </row>
    <row r="1144" customFormat="false" ht="12.8" hidden="false" customHeight="false" outlineLevel="0" collapsed="false">
      <c r="A1144" s="2" t="s">
        <v>1584</v>
      </c>
      <c r="B1144" s="2" t="s">
        <v>894</v>
      </c>
      <c r="C1144" s="0" t="s">
        <v>47</v>
      </c>
      <c r="D1144" s="0" t="s">
        <v>29</v>
      </c>
      <c r="E1144" s="0" t="s">
        <v>30</v>
      </c>
      <c r="F1144" s="0" t="s">
        <v>43</v>
      </c>
      <c r="G1144" s="0" t="s">
        <v>19</v>
      </c>
      <c r="H1144" s="0" t="s">
        <v>1585</v>
      </c>
      <c r="I1144" s="0" t="n">
        <v>4</v>
      </c>
      <c r="J1144" s="0" t="n">
        <v>1.87</v>
      </c>
      <c r="K1144" s="0" t="s">
        <v>19</v>
      </c>
      <c r="L1144" s="3" t="n">
        <f aca="false">IF(K1144="Yes",(J1144-1)*0.98,-1)</f>
        <v>-1</v>
      </c>
      <c r="M1144" s="4" t="s">
        <v>22</v>
      </c>
    </row>
    <row r="1145" customFormat="false" ht="12.8" hidden="false" customHeight="false" outlineLevel="0" collapsed="false">
      <c r="A1145" s="2" t="s">
        <v>1584</v>
      </c>
      <c r="B1145" s="2" t="s">
        <v>58</v>
      </c>
      <c r="C1145" s="0" t="s">
        <v>47</v>
      </c>
      <c r="D1145" s="0" t="s">
        <v>29</v>
      </c>
      <c r="E1145" s="0" t="s">
        <v>30</v>
      </c>
      <c r="F1145" s="0" t="s">
        <v>428</v>
      </c>
      <c r="G1145" s="0" t="s">
        <v>21</v>
      </c>
      <c r="H1145" s="0" t="s">
        <v>1568</v>
      </c>
      <c r="I1145" s="0" t="n">
        <v>1</v>
      </c>
      <c r="J1145" s="0" t="n">
        <v>2.48</v>
      </c>
      <c r="K1145" s="0" t="str">
        <f aca="false">IF(I1145=1,"Yes","No")</f>
        <v>Yes</v>
      </c>
      <c r="L1145" s="0" t="n">
        <f aca="false">IF(K1145="Yes",(J1145-1)*0.98,-1)</f>
        <v>1.4504</v>
      </c>
      <c r="M1145" s="5" t="s">
        <v>33</v>
      </c>
    </row>
    <row r="1146" customFormat="false" ht="12.8" hidden="false" customHeight="false" outlineLevel="0" collapsed="false">
      <c r="A1146" s="2" t="s">
        <v>1584</v>
      </c>
      <c r="B1146" s="2" t="s">
        <v>58</v>
      </c>
      <c r="C1146" s="0" t="s">
        <v>47</v>
      </c>
      <c r="D1146" s="0" t="s">
        <v>29</v>
      </c>
      <c r="E1146" s="0" t="s">
        <v>30</v>
      </c>
      <c r="F1146" s="0" t="s">
        <v>428</v>
      </c>
      <c r="G1146" s="0" t="s">
        <v>21</v>
      </c>
      <c r="H1146" s="0" t="s">
        <v>1568</v>
      </c>
      <c r="I1146" s="0" t="n">
        <v>1</v>
      </c>
      <c r="J1146" s="0" t="n">
        <v>1.41</v>
      </c>
      <c r="K1146" s="0" t="s">
        <v>21</v>
      </c>
      <c r="L1146" s="3" t="n">
        <f aca="false">IF(K1146="Yes",(J1146-1)*0.98,-1)</f>
        <v>0.4018</v>
      </c>
      <c r="M1146" s="4" t="s">
        <v>22</v>
      </c>
    </row>
    <row r="1147" customFormat="false" ht="12.8" hidden="false" customHeight="false" outlineLevel="0" collapsed="false">
      <c r="A1147" s="2" t="s">
        <v>1586</v>
      </c>
      <c r="B1147" s="2" t="s">
        <v>926</v>
      </c>
      <c r="C1147" s="0" t="s">
        <v>78</v>
      </c>
      <c r="D1147" s="0" t="s">
        <v>16</v>
      </c>
      <c r="E1147" s="0" t="s">
        <v>17</v>
      </c>
      <c r="F1147" s="0" t="s">
        <v>18</v>
      </c>
      <c r="G1147" s="0" t="s">
        <v>19</v>
      </c>
      <c r="H1147" s="0" t="s">
        <v>1587</v>
      </c>
      <c r="I1147" s="0" t="n">
        <v>3</v>
      </c>
      <c r="J1147" s="0" t="n">
        <v>1.63</v>
      </c>
      <c r="K1147" s="0" t="s">
        <v>21</v>
      </c>
      <c r="L1147" s="3" t="n">
        <f aca="false">IF(K1147="Yes",(J1147-1)*0.98,-1)</f>
        <v>0.6174</v>
      </c>
      <c r="M1147" s="4" t="s">
        <v>22</v>
      </c>
    </row>
    <row r="1148" customFormat="false" ht="12.8" hidden="false" customHeight="false" outlineLevel="0" collapsed="false">
      <c r="A1148" s="9" t="s">
        <v>1586</v>
      </c>
      <c r="B1148" s="9" t="s">
        <v>27</v>
      </c>
      <c r="C1148" s="6" t="s">
        <v>47</v>
      </c>
      <c r="D1148" s="6" t="s">
        <v>29</v>
      </c>
      <c r="E1148" s="6" t="s">
        <v>30</v>
      </c>
      <c r="F1148" s="6" t="s">
        <v>65</v>
      </c>
      <c r="G1148" s="6" t="s">
        <v>21</v>
      </c>
      <c r="H1148" s="6" t="s">
        <v>1588</v>
      </c>
      <c r="I1148" s="6" t="n">
        <v>0</v>
      </c>
      <c r="J1148" s="6" t="n">
        <v>3.75</v>
      </c>
      <c r="K1148" s="3" t="s">
        <v>19</v>
      </c>
      <c r="L1148" s="6" t="n">
        <f aca="false">IF(K1148="Yes",(J1148-1)*0.98,-1)</f>
        <v>-1</v>
      </c>
      <c r="M1148" s="13" t="s">
        <v>184</v>
      </c>
    </row>
    <row r="1149" customFormat="false" ht="12.8" hidden="false" customHeight="false" outlineLevel="0" collapsed="false">
      <c r="A1149" s="2" t="s">
        <v>1586</v>
      </c>
      <c r="B1149" s="2" t="s">
        <v>113</v>
      </c>
      <c r="C1149" s="0" t="s">
        <v>41</v>
      </c>
      <c r="D1149" s="0" t="s">
        <v>16</v>
      </c>
      <c r="E1149" s="0" t="s">
        <v>17</v>
      </c>
      <c r="F1149" s="0" t="s">
        <v>18</v>
      </c>
      <c r="G1149" s="0" t="s">
        <v>19</v>
      </c>
      <c r="H1149" s="0" t="s">
        <v>1589</v>
      </c>
      <c r="I1149" s="0" t="s">
        <v>133</v>
      </c>
      <c r="J1149" s="0" t="n">
        <v>1.29</v>
      </c>
      <c r="K1149" s="0" t="s">
        <v>19</v>
      </c>
      <c r="L1149" s="3" t="n">
        <f aca="false">IF(K1149="Yes",(J1149-1)*0.98,-1)</f>
        <v>-1</v>
      </c>
      <c r="M1149" s="4" t="s">
        <v>22</v>
      </c>
    </row>
    <row r="1150" customFormat="false" ht="12.8" hidden="false" customHeight="false" outlineLevel="0" collapsed="false">
      <c r="A1150" s="2" t="s">
        <v>1590</v>
      </c>
      <c r="B1150" s="2" t="s">
        <v>888</v>
      </c>
      <c r="C1150" s="0" t="s">
        <v>259</v>
      </c>
      <c r="D1150" s="0" t="s">
        <v>16</v>
      </c>
      <c r="E1150" s="0" t="s">
        <v>17</v>
      </c>
      <c r="F1150" s="0" t="s">
        <v>18</v>
      </c>
      <c r="G1150" s="0" t="s">
        <v>19</v>
      </c>
      <c r="H1150" s="0" t="s">
        <v>1591</v>
      </c>
      <c r="I1150" s="0" t="n">
        <v>1</v>
      </c>
      <c r="J1150" s="0" t="n">
        <v>1.15</v>
      </c>
      <c r="K1150" s="0" t="s">
        <v>21</v>
      </c>
      <c r="L1150" s="3" t="n">
        <f aca="false">IF(K1150="Yes",(J1150-1)*0.98,-1)</f>
        <v>0.147</v>
      </c>
      <c r="M1150" s="4" t="s">
        <v>22</v>
      </c>
    </row>
    <row r="1151" customFormat="false" ht="12.8" hidden="false" customHeight="false" outlineLevel="0" collapsed="false">
      <c r="A1151" s="2" t="s">
        <v>1590</v>
      </c>
      <c r="B1151" s="2" t="s">
        <v>1250</v>
      </c>
      <c r="C1151" s="0" t="s">
        <v>125</v>
      </c>
      <c r="D1151" s="0" t="s">
        <v>42</v>
      </c>
      <c r="E1151" s="0" t="s">
        <v>30</v>
      </c>
      <c r="F1151" s="0" t="s">
        <v>43</v>
      </c>
      <c r="G1151" s="0" t="s">
        <v>19</v>
      </c>
      <c r="H1151" s="0" t="s">
        <v>1592</v>
      </c>
      <c r="I1151" s="0" t="n">
        <v>1</v>
      </c>
      <c r="J1151" s="0" t="n">
        <v>1.42</v>
      </c>
      <c r="K1151" s="0" t="s">
        <v>21</v>
      </c>
      <c r="L1151" s="3" t="n">
        <f aca="false">IF(K1151="Yes",(J1151-1)*0.98,-1)</f>
        <v>0.4116</v>
      </c>
      <c r="M1151" s="11" t="s">
        <v>62</v>
      </c>
    </row>
    <row r="1152" customFormat="false" ht="12.8" hidden="false" customHeight="false" outlineLevel="0" collapsed="false">
      <c r="A1152" s="2" t="s">
        <v>1593</v>
      </c>
      <c r="B1152" s="2" t="s">
        <v>139</v>
      </c>
      <c r="C1152" s="0" t="s">
        <v>215</v>
      </c>
      <c r="D1152" s="0" t="s">
        <v>16</v>
      </c>
      <c r="E1152" s="0" t="s">
        <v>17</v>
      </c>
      <c r="F1152" s="0" t="s">
        <v>18</v>
      </c>
      <c r="G1152" s="0" t="s">
        <v>19</v>
      </c>
      <c r="H1152" s="0" t="s">
        <v>1504</v>
      </c>
      <c r="I1152" s="0" t="n">
        <v>1</v>
      </c>
      <c r="J1152" s="0" t="n">
        <v>1.1</v>
      </c>
      <c r="K1152" s="0" t="s">
        <v>21</v>
      </c>
      <c r="L1152" s="3" t="n">
        <f aca="false">IF(K1152="Yes",(J1152-1)*0.98,-1)</f>
        <v>0.0980000000000001</v>
      </c>
      <c r="M1152" s="4" t="s">
        <v>22</v>
      </c>
    </row>
    <row r="1153" customFormat="false" ht="12.8" hidden="false" customHeight="false" outlineLevel="0" collapsed="false">
      <c r="A1153" s="2" t="s">
        <v>1593</v>
      </c>
      <c r="B1153" s="2" t="s">
        <v>139</v>
      </c>
      <c r="C1153" s="0" t="s">
        <v>215</v>
      </c>
      <c r="D1153" s="0" t="s">
        <v>16</v>
      </c>
      <c r="E1153" s="0" t="s">
        <v>17</v>
      </c>
      <c r="F1153" s="0" t="s">
        <v>18</v>
      </c>
      <c r="G1153" s="0" t="s">
        <v>19</v>
      </c>
      <c r="H1153" s="0" t="s">
        <v>1594</v>
      </c>
      <c r="I1153" s="0" t="n">
        <v>3</v>
      </c>
      <c r="J1153" s="0" t="n">
        <v>1.99</v>
      </c>
      <c r="K1153" s="0" t="s">
        <v>19</v>
      </c>
      <c r="L1153" s="3" t="n">
        <f aca="false">IF(K1153="Yes",(J1153-1)*0.98,-1)</f>
        <v>-1</v>
      </c>
      <c r="M1153" s="11" t="s">
        <v>62</v>
      </c>
    </row>
    <row r="1154" customFormat="false" ht="12.8" hidden="false" customHeight="false" outlineLevel="0" collapsed="false">
      <c r="A1154" s="9" t="s">
        <v>1593</v>
      </c>
      <c r="B1154" s="9" t="s">
        <v>27</v>
      </c>
      <c r="C1154" s="6" t="s">
        <v>125</v>
      </c>
      <c r="D1154" s="6" t="s">
        <v>42</v>
      </c>
      <c r="E1154" s="6" t="s">
        <v>30</v>
      </c>
      <c r="F1154" s="6" t="s">
        <v>43</v>
      </c>
      <c r="G1154" s="6" t="s">
        <v>19</v>
      </c>
      <c r="H1154" s="6" t="s">
        <v>1595</v>
      </c>
      <c r="I1154" s="6" t="n">
        <v>2</v>
      </c>
      <c r="J1154" s="6" t="n">
        <v>1.81</v>
      </c>
      <c r="K1154" s="3" t="s">
        <v>21</v>
      </c>
      <c r="L1154" s="6" t="n">
        <f aca="false">IF(K1154="Yes",(J1154-1)*0.98,-1)</f>
        <v>0.7938</v>
      </c>
      <c r="M1154" s="13" t="s">
        <v>184</v>
      </c>
    </row>
    <row r="1155" customFormat="false" ht="12.8" hidden="false" customHeight="false" outlineLevel="0" collapsed="false">
      <c r="A1155" s="2" t="s">
        <v>1593</v>
      </c>
      <c r="B1155" s="2" t="s">
        <v>167</v>
      </c>
      <c r="C1155" s="0" t="s">
        <v>215</v>
      </c>
      <c r="D1155" s="0" t="s">
        <v>42</v>
      </c>
      <c r="E1155" s="0" t="s">
        <v>79</v>
      </c>
      <c r="F1155" s="0" t="s">
        <v>80</v>
      </c>
      <c r="G1155" s="0" t="s">
        <v>19</v>
      </c>
      <c r="H1155" s="0" t="s">
        <v>1596</v>
      </c>
      <c r="I1155" s="0" t="n">
        <v>3</v>
      </c>
      <c r="J1155" s="0" t="n">
        <v>1.22</v>
      </c>
      <c r="K1155" s="0" t="s">
        <v>19</v>
      </c>
      <c r="L1155" s="3" t="n">
        <f aca="false">IF(K1155="Yes",(J1155-1)*0.98,-1)</f>
        <v>-1</v>
      </c>
      <c r="M1155" s="4" t="s">
        <v>22</v>
      </c>
    </row>
    <row r="1156" customFormat="false" ht="12.8" hidden="false" customHeight="false" outlineLevel="0" collapsed="false">
      <c r="A1156" s="2" t="s">
        <v>1597</v>
      </c>
      <c r="B1156" s="2" t="s">
        <v>159</v>
      </c>
      <c r="C1156" s="6" t="s">
        <v>59</v>
      </c>
      <c r="D1156" s="6" t="s">
        <v>29</v>
      </c>
      <c r="E1156" s="6" t="s">
        <v>30</v>
      </c>
      <c r="F1156" s="6" t="s">
        <v>65</v>
      </c>
      <c r="G1156" s="6" t="s">
        <v>21</v>
      </c>
      <c r="H1156" s="6" t="s">
        <v>1598</v>
      </c>
      <c r="I1156" s="6" t="n">
        <v>3</v>
      </c>
      <c r="J1156" s="6" t="n">
        <v>17.29</v>
      </c>
      <c r="K1156" s="3" t="str">
        <f aca="false">IF(I1156=1, "No","Yes")</f>
        <v>Yes</v>
      </c>
      <c r="L1156" s="7" t="n">
        <f aca="false">IF(I1156=1,-J1156,0.98)</f>
        <v>0.98</v>
      </c>
      <c r="M1156" s="12" t="s">
        <v>128</v>
      </c>
    </row>
    <row r="1157" customFormat="false" ht="12.8" hidden="false" customHeight="false" outlineLevel="0" collapsed="false">
      <c r="A1157" s="9" t="s">
        <v>1597</v>
      </c>
      <c r="B1157" s="9" t="s">
        <v>159</v>
      </c>
      <c r="C1157" s="6" t="s">
        <v>59</v>
      </c>
      <c r="D1157" s="6" t="s">
        <v>29</v>
      </c>
      <c r="E1157" s="6" t="s">
        <v>30</v>
      </c>
      <c r="F1157" s="6" t="s">
        <v>65</v>
      </c>
      <c r="G1157" s="6" t="s">
        <v>21</v>
      </c>
      <c r="H1157" s="6" t="s">
        <v>1598</v>
      </c>
      <c r="I1157" s="6" t="n">
        <v>3</v>
      </c>
      <c r="J1157" s="6" t="n">
        <v>3.96</v>
      </c>
      <c r="K1157" s="3" t="s">
        <v>21</v>
      </c>
      <c r="L1157" s="6" t="n">
        <f aca="false">IF(K1157="Yes",(J1157-1)*0.98,-1)</f>
        <v>2.9008</v>
      </c>
      <c r="M1157" s="13" t="s">
        <v>184</v>
      </c>
    </row>
    <row r="1158" customFormat="false" ht="12.8" hidden="false" customHeight="false" outlineLevel="0" collapsed="false">
      <c r="A1158" s="2" t="s">
        <v>1599</v>
      </c>
      <c r="B1158" s="2" t="s">
        <v>445</v>
      </c>
      <c r="C1158" s="0" t="s">
        <v>271</v>
      </c>
      <c r="D1158" s="0" t="s">
        <v>16</v>
      </c>
      <c r="E1158" s="0" t="s">
        <v>17</v>
      </c>
      <c r="F1158" s="0" t="s">
        <v>18</v>
      </c>
      <c r="G1158" s="0" t="s">
        <v>19</v>
      </c>
      <c r="H1158" s="0" t="s">
        <v>1600</v>
      </c>
      <c r="I1158" s="0" t="n">
        <v>0</v>
      </c>
      <c r="J1158" s="0" t="n">
        <v>1.58</v>
      </c>
      <c r="K1158" s="0" t="s">
        <v>19</v>
      </c>
      <c r="L1158" s="3" t="n">
        <f aca="false">IF(K1158="Yes",(J1158-1)*0.98,-1)</f>
        <v>-1</v>
      </c>
      <c r="M1158" s="4" t="s">
        <v>22</v>
      </c>
    </row>
    <row r="1159" customFormat="false" ht="12.8" hidden="false" customHeight="false" outlineLevel="0" collapsed="false">
      <c r="A1159" s="2" t="s">
        <v>1599</v>
      </c>
      <c r="B1159" s="2" t="s">
        <v>222</v>
      </c>
      <c r="C1159" s="0" t="s">
        <v>271</v>
      </c>
      <c r="D1159" s="0" t="s">
        <v>48</v>
      </c>
      <c r="E1159" s="0" t="s">
        <v>87</v>
      </c>
      <c r="F1159" s="0" t="s">
        <v>18</v>
      </c>
      <c r="G1159" s="0" t="s">
        <v>19</v>
      </c>
      <c r="H1159" s="0" t="s">
        <v>1463</v>
      </c>
      <c r="I1159" s="0" t="n">
        <v>1</v>
      </c>
      <c r="J1159" s="0" t="n">
        <v>1.27</v>
      </c>
      <c r="K1159" s="0" t="str">
        <f aca="false">IF(I1159=1,"Yes","No")</f>
        <v>Yes</v>
      </c>
      <c r="L1159" s="0" t="n">
        <f aca="false">IF(K1159="Yes",(J1159-1)*0.98,-1)</f>
        <v>0.2646</v>
      </c>
      <c r="M1159" s="5" t="s">
        <v>33</v>
      </c>
    </row>
    <row r="1160" customFormat="false" ht="12.8" hidden="false" customHeight="false" outlineLevel="0" collapsed="false">
      <c r="A1160" s="2" t="s">
        <v>1599</v>
      </c>
      <c r="B1160" s="2" t="s">
        <v>113</v>
      </c>
      <c r="C1160" s="0" t="s">
        <v>110</v>
      </c>
      <c r="D1160" s="0" t="s">
        <v>42</v>
      </c>
      <c r="E1160" s="0" t="s">
        <v>17</v>
      </c>
      <c r="F1160" s="0" t="s">
        <v>65</v>
      </c>
      <c r="G1160" s="0" t="s">
        <v>21</v>
      </c>
      <c r="H1160" s="0" t="s">
        <v>1601</v>
      </c>
      <c r="I1160" s="0" t="n">
        <v>0</v>
      </c>
      <c r="J1160" s="0" t="n">
        <v>2.12</v>
      </c>
      <c r="K1160" s="0" t="s">
        <v>19</v>
      </c>
      <c r="L1160" s="3" t="n">
        <f aca="false">IF(K1160="Yes",(J1160-1)*0.98,-1)</f>
        <v>-1</v>
      </c>
      <c r="M1160" s="11" t="s">
        <v>62</v>
      </c>
    </row>
    <row r="1161" customFormat="false" ht="12.8" hidden="false" customHeight="false" outlineLevel="0" collapsed="false">
      <c r="A1161" s="9" t="s">
        <v>1599</v>
      </c>
      <c r="B1161" s="9" t="s">
        <v>113</v>
      </c>
      <c r="C1161" s="6" t="s">
        <v>110</v>
      </c>
      <c r="D1161" s="6" t="s">
        <v>42</v>
      </c>
      <c r="E1161" s="6" t="s">
        <v>17</v>
      </c>
      <c r="F1161" s="6" t="s">
        <v>65</v>
      </c>
      <c r="G1161" s="6" t="s">
        <v>21</v>
      </c>
      <c r="H1161" s="6" t="s">
        <v>1601</v>
      </c>
      <c r="I1161" s="0" t="n">
        <v>0</v>
      </c>
      <c r="J1161" s="6" t="n">
        <v>0</v>
      </c>
      <c r="K1161" s="3" t="str">
        <f aca="false">IF(I1161=1,"Yes","No")</f>
        <v>No</v>
      </c>
      <c r="L1161" s="7" t="n">
        <f aca="false">IF(K1161="Yes",(J1161-1)*0.98,-1)</f>
        <v>-1</v>
      </c>
      <c r="M1161" s="10" t="s">
        <v>53</v>
      </c>
    </row>
    <row r="1162" customFormat="false" ht="12.8" hidden="false" customHeight="false" outlineLevel="0" collapsed="false">
      <c r="A1162" s="2" t="s">
        <v>1599</v>
      </c>
      <c r="B1162" s="2" t="s">
        <v>77</v>
      </c>
      <c r="C1162" s="0" t="s">
        <v>110</v>
      </c>
      <c r="D1162" s="0" t="s">
        <v>16</v>
      </c>
      <c r="E1162" s="0" t="s">
        <v>17</v>
      </c>
      <c r="F1162" s="0" t="s">
        <v>18</v>
      </c>
      <c r="G1162" s="0" t="s">
        <v>19</v>
      </c>
      <c r="H1162" s="0" t="s">
        <v>1602</v>
      </c>
      <c r="I1162" s="0" t="n">
        <v>1</v>
      </c>
      <c r="J1162" s="0" t="n">
        <v>1.46</v>
      </c>
      <c r="K1162" s="0" t="s">
        <v>21</v>
      </c>
      <c r="L1162" s="3" t="n">
        <f aca="false">IF(K1162="Yes",(J1162-1)*0.98,-1)</f>
        <v>0.4508</v>
      </c>
      <c r="M1162" s="4" t="s">
        <v>22</v>
      </c>
    </row>
    <row r="1163" customFormat="false" ht="12.8" hidden="false" customHeight="false" outlineLevel="0" collapsed="false">
      <c r="A1163" s="2" t="s">
        <v>1603</v>
      </c>
      <c r="B1163" s="2" t="s">
        <v>155</v>
      </c>
      <c r="C1163" s="0" t="s">
        <v>28</v>
      </c>
      <c r="D1163" s="0" t="s">
        <v>42</v>
      </c>
      <c r="E1163" s="0" t="s">
        <v>30</v>
      </c>
      <c r="F1163" s="0" t="s">
        <v>18</v>
      </c>
      <c r="G1163" s="0" t="s">
        <v>19</v>
      </c>
      <c r="H1163" s="0" t="s">
        <v>1604</v>
      </c>
      <c r="I1163" s="0" t="n">
        <v>2</v>
      </c>
      <c r="J1163" s="0" t="n">
        <v>1.5</v>
      </c>
      <c r="K1163" s="0" t="s">
        <v>21</v>
      </c>
      <c r="L1163" s="3" t="n">
        <f aca="false">IF(K1163="Yes",(J1163-1)*0.98,-1)</f>
        <v>0.49</v>
      </c>
      <c r="M1163" s="11" t="s">
        <v>62</v>
      </c>
    </row>
    <row r="1164" customFormat="false" ht="12.8" hidden="false" customHeight="false" outlineLevel="0" collapsed="false">
      <c r="A1164" s="2" t="s">
        <v>1603</v>
      </c>
      <c r="B1164" s="2" t="s">
        <v>155</v>
      </c>
      <c r="C1164" s="6" t="s">
        <v>28</v>
      </c>
      <c r="D1164" s="6" t="s">
        <v>42</v>
      </c>
      <c r="E1164" s="6" t="s">
        <v>30</v>
      </c>
      <c r="F1164" s="6" t="s">
        <v>18</v>
      </c>
      <c r="G1164" s="6" t="s">
        <v>19</v>
      </c>
      <c r="H1164" s="6" t="s">
        <v>1605</v>
      </c>
      <c r="I1164" s="6" t="n">
        <v>0</v>
      </c>
      <c r="J1164" s="6" t="n">
        <v>23.36</v>
      </c>
      <c r="K1164" s="3" t="str">
        <f aca="false">IF(I1164=1, "No","Yes")</f>
        <v>Yes</v>
      </c>
      <c r="L1164" s="7" t="n">
        <f aca="false">IF(I1164=1,-J1164,0.98)</f>
        <v>0.98</v>
      </c>
      <c r="M1164" s="8" t="s">
        <v>51</v>
      </c>
    </row>
    <row r="1165" customFormat="false" ht="12.8" hidden="false" customHeight="false" outlineLevel="0" collapsed="false">
      <c r="A1165" s="2" t="s">
        <v>1603</v>
      </c>
      <c r="B1165" s="2" t="s">
        <v>810</v>
      </c>
      <c r="C1165" s="0" t="s">
        <v>218</v>
      </c>
      <c r="D1165" s="0" t="s">
        <v>16</v>
      </c>
      <c r="E1165" s="0" t="s">
        <v>17</v>
      </c>
      <c r="F1165" s="0" t="s">
        <v>18</v>
      </c>
      <c r="G1165" s="0" t="s">
        <v>19</v>
      </c>
      <c r="H1165" s="0" t="s">
        <v>1606</v>
      </c>
      <c r="I1165" s="0" t="n">
        <v>1</v>
      </c>
      <c r="J1165" s="0" t="n">
        <v>1.08</v>
      </c>
      <c r="K1165" s="0" t="s">
        <v>21</v>
      </c>
      <c r="L1165" s="3" t="n">
        <f aca="false">IF(K1165="Yes",(J1165-1)*0.98,-1)</f>
        <v>0.0784000000000001</v>
      </c>
      <c r="M1165" s="4" t="s">
        <v>22</v>
      </c>
    </row>
    <row r="1166" customFormat="false" ht="12.8" hidden="false" customHeight="false" outlineLevel="0" collapsed="false">
      <c r="A1166" s="2" t="s">
        <v>1603</v>
      </c>
      <c r="B1166" s="2" t="s">
        <v>810</v>
      </c>
      <c r="C1166" s="0" t="s">
        <v>218</v>
      </c>
      <c r="D1166" s="0" t="s">
        <v>16</v>
      </c>
      <c r="E1166" s="0" t="s">
        <v>17</v>
      </c>
      <c r="F1166" s="0" t="s">
        <v>18</v>
      </c>
      <c r="G1166" s="0" t="s">
        <v>19</v>
      </c>
      <c r="H1166" s="0" t="s">
        <v>1607</v>
      </c>
      <c r="I1166" s="0" t="n">
        <v>2</v>
      </c>
      <c r="J1166" s="0" t="n">
        <v>1.73</v>
      </c>
      <c r="K1166" s="0" t="s">
        <v>21</v>
      </c>
      <c r="L1166" s="3" t="n">
        <f aca="false">IF(K1166="Yes",(J1166-1)*0.98,-1)</f>
        <v>0.7154</v>
      </c>
      <c r="M1166" s="11" t="s">
        <v>62</v>
      </c>
    </row>
    <row r="1167" customFormat="false" ht="12.8" hidden="false" customHeight="false" outlineLevel="0" collapsed="false">
      <c r="A1167" s="2" t="s">
        <v>1603</v>
      </c>
      <c r="B1167" s="2" t="s">
        <v>149</v>
      </c>
      <c r="C1167" s="0" t="s">
        <v>218</v>
      </c>
      <c r="D1167" s="0" t="s">
        <v>42</v>
      </c>
      <c r="E1167" s="0" t="s">
        <v>79</v>
      </c>
      <c r="F1167" s="0" t="s">
        <v>80</v>
      </c>
      <c r="G1167" s="0" t="s">
        <v>19</v>
      </c>
      <c r="H1167" s="0" t="s">
        <v>1608</v>
      </c>
      <c r="I1167" s="0" t="n">
        <v>4</v>
      </c>
      <c r="J1167" s="0" t="n">
        <v>1.5</v>
      </c>
      <c r="K1167" s="0" t="s">
        <v>19</v>
      </c>
      <c r="L1167" s="3" t="n">
        <f aca="false">IF(K1167="Yes",(J1167-1)*0.98,-1)</f>
        <v>-1</v>
      </c>
      <c r="M1167" s="4" t="s">
        <v>22</v>
      </c>
    </row>
    <row r="1168" customFormat="false" ht="12.8" hidden="false" customHeight="false" outlineLevel="0" collapsed="false">
      <c r="A1168" s="9" t="s">
        <v>1603</v>
      </c>
      <c r="B1168" s="9" t="s">
        <v>149</v>
      </c>
      <c r="C1168" s="6" t="s">
        <v>218</v>
      </c>
      <c r="D1168" s="6" t="s">
        <v>42</v>
      </c>
      <c r="E1168" s="6" t="s">
        <v>79</v>
      </c>
      <c r="F1168" s="6" t="s">
        <v>80</v>
      </c>
      <c r="G1168" s="6" t="s">
        <v>19</v>
      </c>
      <c r="H1168" s="6" t="s">
        <v>1609</v>
      </c>
      <c r="I1168" s="0" t="n">
        <v>0</v>
      </c>
      <c r="J1168" s="6" t="n">
        <v>12</v>
      </c>
      <c r="K1168" s="3" t="str">
        <f aca="false">IF(I1168=1,"Yes","No")</f>
        <v>No</v>
      </c>
      <c r="L1168" s="7" t="n">
        <f aca="false">IF(K1168="Yes",(J1168-1)*0.98,-1)</f>
        <v>-1</v>
      </c>
      <c r="M1168" s="10" t="s">
        <v>53</v>
      </c>
    </row>
    <row r="1169" customFormat="false" ht="12.8" hidden="false" customHeight="false" outlineLevel="0" collapsed="false">
      <c r="A1169" s="2" t="s">
        <v>1603</v>
      </c>
      <c r="B1169" s="2" t="s">
        <v>657</v>
      </c>
      <c r="C1169" s="0" t="s">
        <v>1338</v>
      </c>
      <c r="D1169" s="0" t="s">
        <v>37</v>
      </c>
      <c r="E1169" s="0" t="s">
        <v>87</v>
      </c>
      <c r="F1169" s="0" t="s">
        <v>298</v>
      </c>
      <c r="G1169" s="0" t="s">
        <v>19</v>
      </c>
      <c r="H1169" s="0" t="s">
        <v>1610</v>
      </c>
      <c r="I1169" s="0" t="n">
        <v>0</v>
      </c>
      <c r="J1169" s="0" t="n">
        <v>1.44</v>
      </c>
      <c r="K1169" s="0" t="s">
        <v>19</v>
      </c>
      <c r="L1169" s="3" t="n">
        <f aca="false">IF(K1169="Yes",(J1169-1)*0.98,-1)</f>
        <v>-1</v>
      </c>
      <c r="M1169" s="11" t="s">
        <v>62</v>
      </c>
    </row>
    <row r="1170" customFormat="false" ht="12.8" hidden="false" customHeight="false" outlineLevel="0" collapsed="false">
      <c r="A1170" s="9" t="s">
        <v>1603</v>
      </c>
      <c r="B1170" s="9" t="s">
        <v>657</v>
      </c>
      <c r="C1170" s="6" t="s">
        <v>1338</v>
      </c>
      <c r="D1170" s="6" t="s">
        <v>37</v>
      </c>
      <c r="E1170" s="6" t="s">
        <v>87</v>
      </c>
      <c r="F1170" s="6" t="s">
        <v>298</v>
      </c>
      <c r="G1170" s="6" t="s">
        <v>19</v>
      </c>
      <c r="H1170" s="6" t="s">
        <v>1610</v>
      </c>
      <c r="I1170" s="0" t="n">
        <v>0</v>
      </c>
      <c r="J1170" s="6" t="n">
        <v>4</v>
      </c>
      <c r="K1170" s="3" t="str">
        <f aca="false">IF(I1170=1,"Yes","No")</f>
        <v>No</v>
      </c>
      <c r="L1170" s="7" t="n">
        <f aca="false">IF(K1170="Yes",(J1170-1)*0.98,-1)</f>
        <v>-1</v>
      </c>
      <c r="M1170" s="10" t="s">
        <v>53</v>
      </c>
    </row>
    <row r="1171" customFormat="false" ht="12.8" hidden="false" customHeight="false" outlineLevel="0" collapsed="false">
      <c r="A1171" s="2" t="s">
        <v>1611</v>
      </c>
      <c r="B1171" s="2" t="s">
        <v>40</v>
      </c>
      <c r="C1171" s="0" t="s">
        <v>68</v>
      </c>
      <c r="D1171" s="0" t="s">
        <v>16</v>
      </c>
      <c r="E1171" s="0" t="s">
        <v>87</v>
      </c>
      <c r="F1171" s="0" t="s">
        <v>18</v>
      </c>
      <c r="G1171" s="0" t="s">
        <v>21</v>
      </c>
      <c r="H1171" s="0" t="s">
        <v>1612</v>
      </c>
      <c r="I1171" s="0" t="n">
        <v>1</v>
      </c>
      <c r="J1171" s="0" t="n">
        <v>1.77</v>
      </c>
      <c r="K1171" s="0" t="s">
        <v>21</v>
      </c>
      <c r="L1171" s="3" t="n">
        <f aca="false">IF(K1171="Yes",(J1171-1)*0.98,-1)</f>
        <v>0.7546</v>
      </c>
      <c r="M1171" s="4" t="s">
        <v>22</v>
      </c>
    </row>
    <row r="1172" customFormat="false" ht="12.8" hidden="false" customHeight="false" outlineLevel="0" collapsed="false">
      <c r="A1172" s="2" t="s">
        <v>1611</v>
      </c>
      <c r="B1172" s="2" t="s">
        <v>83</v>
      </c>
      <c r="C1172" s="0" t="s">
        <v>47</v>
      </c>
      <c r="D1172" s="0" t="s">
        <v>29</v>
      </c>
      <c r="E1172" s="0" t="s">
        <v>30</v>
      </c>
      <c r="F1172" s="0" t="s">
        <v>304</v>
      </c>
      <c r="G1172" s="0" t="s">
        <v>19</v>
      </c>
      <c r="H1172" s="0" t="s">
        <v>1613</v>
      </c>
      <c r="I1172" s="0" t="n">
        <v>1</v>
      </c>
      <c r="J1172" s="0" t="n">
        <v>1.09</v>
      </c>
      <c r="K1172" s="0" t="s">
        <v>21</v>
      </c>
      <c r="L1172" s="3" t="n">
        <f aca="false">IF(K1172="Yes",(J1172-1)*0.98,-1)</f>
        <v>0.0882000000000001</v>
      </c>
      <c r="M1172" s="4" t="s">
        <v>22</v>
      </c>
    </row>
    <row r="1173" customFormat="false" ht="12.8" hidden="false" customHeight="false" outlineLevel="0" collapsed="false">
      <c r="A1173" s="2" t="s">
        <v>1611</v>
      </c>
      <c r="B1173" s="2" t="s">
        <v>46</v>
      </c>
      <c r="C1173" s="0" t="s">
        <v>68</v>
      </c>
      <c r="D1173" s="0" t="s">
        <v>16</v>
      </c>
      <c r="E1173" s="0" t="s">
        <v>17</v>
      </c>
      <c r="F1173" s="0" t="s">
        <v>18</v>
      </c>
      <c r="G1173" s="0" t="s">
        <v>19</v>
      </c>
      <c r="H1173" s="0" t="s">
        <v>1614</v>
      </c>
      <c r="I1173" s="0" t="n">
        <v>1</v>
      </c>
      <c r="J1173" s="0" t="n">
        <v>1.07</v>
      </c>
      <c r="K1173" s="0" t="s">
        <v>21</v>
      </c>
      <c r="L1173" s="3" t="n">
        <f aca="false">IF(K1173="Yes",(J1173-1)*0.98,-1)</f>
        <v>0.0686000000000001</v>
      </c>
      <c r="M1173" s="4" t="s">
        <v>22</v>
      </c>
    </row>
    <row r="1174" customFormat="false" ht="12.8" hidden="false" customHeight="false" outlineLevel="0" collapsed="false">
      <c r="A1174" s="2" t="s">
        <v>1615</v>
      </c>
      <c r="B1174" s="2" t="s">
        <v>113</v>
      </c>
      <c r="C1174" s="0" t="s">
        <v>457</v>
      </c>
      <c r="D1174" s="0" t="s">
        <v>42</v>
      </c>
      <c r="E1174" s="0" t="s">
        <v>17</v>
      </c>
      <c r="F1174" s="0" t="s">
        <v>43</v>
      </c>
      <c r="G1174" s="0" t="s">
        <v>19</v>
      </c>
      <c r="H1174" s="0" t="s">
        <v>1616</v>
      </c>
      <c r="I1174" s="0" t="n">
        <v>1</v>
      </c>
      <c r="J1174" s="0" t="n">
        <v>1.53</v>
      </c>
      <c r="K1174" s="0" t="str">
        <f aca="false">IF(I1174=1,"Yes","No")</f>
        <v>Yes</v>
      </c>
      <c r="L1174" s="0" t="n">
        <f aca="false">IF(K1174="Yes",(J1174-1)*0.98,-1)</f>
        <v>0.5194</v>
      </c>
      <c r="M1174" s="5" t="s">
        <v>33</v>
      </c>
    </row>
    <row r="1175" customFormat="false" ht="12.8" hidden="false" customHeight="false" outlineLevel="0" collapsed="false">
      <c r="A1175" s="2" t="s">
        <v>1615</v>
      </c>
      <c r="B1175" s="2" t="s">
        <v>113</v>
      </c>
      <c r="C1175" s="0" t="s">
        <v>457</v>
      </c>
      <c r="D1175" s="0" t="s">
        <v>42</v>
      </c>
      <c r="E1175" s="0" t="s">
        <v>17</v>
      </c>
      <c r="F1175" s="0" t="s">
        <v>43</v>
      </c>
      <c r="G1175" s="0" t="s">
        <v>19</v>
      </c>
      <c r="H1175" s="0" t="s">
        <v>1617</v>
      </c>
      <c r="I1175" s="0" t="n">
        <v>0</v>
      </c>
      <c r="J1175" s="0" t="n">
        <v>1.85</v>
      </c>
      <c r="K1175" s="0" t="s">
        <v>19</v>
      </c>
      <c r="L1175" s="3" t="n">
        <f aca="false">IF(K1175="Yes",(J1175-1)*0.98,-1)</f>
        <v>-1</v>
      </c>
      <c r="M1175" s="11" t="s">
        <v>62</v>
      </c>
    </row>
    <row r="1176" customFormat="false" ht="12.8" hidden="false" customHeight="false" outlineLevel="0" collapsed="false">
      <c r="A1176" s="2" t="s">
        <v>1615</v>
      </c>
      <c r="B1176" s="2" t="s">
        <v>113</v>
      </c>
      <c r="C1176" s="6" t="s">
        <v>457</v>
      </c>
      <c r="D1176" s="6" t="s">
        <v>42</v>
      </c>
      <c r="E1176" s="6" t="s">
        <v>17</v>
      </c>
      <c r="F1176" s="6" t="s">
        <v>43</v>
      </c>
      <c r="G1176" s="6" t="s">
        <v>19</v>
      </c>
      <c r="H1176" s="6" t="s">
        <v>1618</v>
      </c>
      <c r="I1176" s="6" t="n">
        <v>4</v>
      </c>
      <c r="J1176" s="6" t="n">
        <v>0</v>
      </c>
      <c r="K1176" s="3" t="str">
        <f aca="false">IF(I1176=1, "No","Yes")</f>
        <v>Yes</v>
      </c>
      <c r="L1176" s="7" t="n">
        <f aca="false">IF(I1176=1,-J1176,0.98)</f>
        <v>0.98</v>
      </c>
      <c r="M1176" s="8" t="s">
        <v>51</v>
      </c>
    </row>
    <row r="1177" customFormat="false" ht="12.8" hidden="false" customHeight="false" outlineLevel="0" collapsed="false">
      <c r="A1177" s="2" t="s">
        <v>1615</v>
      </c>
      <c r="B1177" s="2" t="s">
        <v>23</v>
      </c>
      <c r="C1177" s="0" t="s">
        <v>457</v>
      </c>
      <c r="D1177" s="0" t="s">
        <v>16</v>
      </c>
      <c r="E1177" s="0" t="s">
        <v>87</v>
      </c>
      <c r="F1177" s="0" t="s">
        <v>18</v>
      </c>
      <c r="G1177" s="0" t="s">
        <v>21</v>
      </c>
      <c r="H1177" s="0" t="s">
        <v>1619</v>
      </c>
      <c r="I1177" s="0" t="n">
        <v>2</v>
      </c>
      <c r="J1177" s="0" t="n">
        <v>1.74</v>
      </c>
      <c r="K1177" s="0" t="s">
        <v>21</v>
      </c>
      <c r="L1177" s="3" t="n">
        <f aca="false">IF(K1177="Yes",(J1177-1)*0.98,-1)</f>
        <v>0.7252</v>
      </c>
      <c r="M1177" s="4" t="s">
        <v>22</v>
      </c>
    </row>
    <row r="1178" customFormat="false" ht="12.8" hidden="false" customHeight="false" outlineLevel="0" collapsed="false">
      <c r="A1178" s="2" t="s">
        <v>1615</v>
      </c>
      <c r="B1178" s="2" t="s">
        <v>23</v>
      </c>
      <c r="C1178" s="0" t="s">
        <v>457</v>
      </c>
      <c r="D1178" s="0" t="s">
        <v>16</v>
      </c>
      <c r="E1178" s="0" t="s">
        <v>87</v>
      </c>
      <c r="F1178" s="0" t="s">
        <v>18</v>
      </c>
      <c r="G1178" s="0" t="s">
        <v>21</v>
      </c>
      <c r="H1178" s="0" t="s">
        <v>1620</v>
      </c>
      <c r="I1178" s="0" t="n">
        <v>1</v>
      </c>
      <c r="J1178" s="0" t="n">
        <v>2.24</v>
      </c>
      <c r="K1178" s="0" t="s">
        <v>21</v>
      </c>
      <c r="L1178" s="3" t="n">
        <f aca="false">IF(K1178="Yes",(J1178-1)*0.98,-1)</f>
        <v>1.2152</v>
      </c>
      <c r="M1178" s="11" t="s">
        <v>62</v>
      </c>
    </row>
    <row r="1179" customFormat="false" ht="12.8" hidden="false" customHeight="false" outlineLevel="0" collapsed="false">
      <c r="A1179" s="9" t="s">
        <v>1615</v>
      </c>
      <c r="B1179" s="9" t="s">
        <v>23</v>
      </c>
      <c r="C1179" s="6" t="s">
        <v>457</v>
      </c>
      <c r="D1179" s="6" t="s">
        <v>16</v>
      </c>
      <c r="E1179" s="6" t="s">
        <v>87</v>
      </c>
      <c r="F1179" s="6" t="s">
        <v>18</v>
      </c>
      <c r="G1179" s="6" t="s">
        <v>21</v>
      </c>
      <c r="H1179" s="6" t="s">
        <v>1620</v>
      </c>
      <c r="I1179" s="0" t="n">
        <v>1</v>
      </c>
      <c r="J1179" s="6" t="n">
        <v>4.26</v>
      </c>
      <c r="K1179" s="3" t="str">
        <f aca="false">IF(I1179=1,"Yes","No")</f>
        <v>Yes</v>
      </c>
      <c r="L1179" s="7" t="n">
        <f aca="false">IF(K1179="Yes",(J1179-1)*0.98,-1)</f>
        <v>3.1948</v>
      </c>
      <c r="M1179" s="10" t="s">
        <v>53</v>
      </c>
    </row>
    <row r="1180" customFormat="false" ht="12.8" hidden="false" customHeight="false" outlineLevel="0" collapsed="false">
      <c r="A1180" s="2" t="s">
        <v>1621</v>
      </c>
      <c r="B1180" s="2" t="s">
        <v>167</v>
      </c>
      <c r="C1180" s="0" t="s">
        <v>773</v>
      </c>
      <c r="D1180" s="0" t="s">
        <v>42</v>
      </c>
      <c r="E1180" s="0" t="s">
        <v>79</v>
      </c>
      <c r="F1180" s="0" t="s">
        <v>80</v>
      </c>
      <c r="G1180" s="0" t="s">
        <v>19</v>
      </c>
      <c r="H1180" s="0" t="s">
        <v>1622</v>
      </c>
      <c r="I1180" s="0" t="n">
        <v>2</v>
      </c>
      <c r="J1180" s="0" t="n">
        <v>1.26</v>
      </c>
      <c r="K1180" s="0" t="s">
        <v>21</v>
      </c>
      <c r="L1180" s="3" t="n">
        <f aca="false">IF(K1180="Yes",(J1180-1)*0.98,-1)</f>
        <v>0.2548</v>
      </c>
      <c r="M1180" s="4" t="s">
        <v>22</v>
      </c>
    </row>
    <row r="1181" customFormat="false" ht="12.8" hidden="false" customHeight="false" outlineLevel="0" collapsed="false">
      <c r="A1181" s="9" t="s">
        <v>1621</v>
      </c>
      <c r="B1181" s="9" t="s">
        <v>167</v>
      </c>
      <c r="C1181" s="6" t="s">
        <v>773</v>
      </c>
      <c r="D1181" s="6" t="s">
        <v>42</v>
      </c>
      <c r="E1181" s="6" t="s">
        <v>79</v>
      </c>
      <c r="F1181" s="6" t="s">
        <v>80</v>
      </c>
      <c r="G1181" s="6" t="s">
        <v>19</v>
      </c>
      <c r="H1181" s="6" t="s">
        <v>1623</v>
      </c>
      <c r="I1181" s="0" t="n">
        <v>0</v>
      </c>
      <c r="J1181" s="6" t="n">
        <v>0</v>
      </c>
      <c r="K1181" s="3" t="str">
        <f aca="false">IF(I1181=1,"Yes","No")</f>
        <v>No</v>
      </c>
      <c r="L1181" s="7" t="n">
        <f aca="false">IF(K1181="Yes",(J1181-1)*0.98,-1)</f>
        <v>-1</v>
      </c>
      <c r="M1181" s="10" t="s">
        <v>53</v>
      </c>
    </row>
    <row r="1182" customFormat="false" ht="12.8" hidden="false" customHeight="false" outlineLevel="0" collapsed="false">
      <c r="A1182" s="2" t="s">
        <v>1621</v>
      </c>
      <c r="B1182" s="2" t="s">
        <v>536</v>
      </c>
      <c r="C1182" s="0" t="s">
        <v>59</v>
      </c>
      <c r="D1182" s="0" t="s">
        <v>29</v>
      </c>
      <c r="E1182" s="0" t="s">
        <v>30</v>
      </c>
      <c r="F1182" s="0" t="s">
        <v>1055</v>
      </c>
      <c r="G1182" s="0" t="s">
        <v>21</v>
      </c>
      <c r="H1182" s="0" t="s">
        <v>1624</v>
      </c>
      <c r="I1182" s="0" t="n">
        <v>2</v>
      </c>
      <c r="J1182" s="0" t="n">
        <v>1.82</v>
      </c>
      <c r="K1182" s="0" t="s">
        <v>21</v>
      </c>
      <c r="L1182" s="3" t="n">
        <f aca="false">IF(K1182="Yes",(J1182-1)*0.98,-1)</f>
        <v>0.8036</v>
      </c>
      <c r="M1182" s="4" t="s">
        <v>22</v>
      </c>
    </row>
    <row r="1183" customFormat="false" ht="12.8" hidden="false" customHeight="false" outlineLevel="0" collapsed="false">
      <c r="A1183" s="2" t="s">
        <v>1621</v>
      </c>
      <c r="B1183" s="2" t="s">
        <v>410</v>
      </c>
      <c r="C1183" s="0" t="s">
        <v>59</v>
      </c>
      <c r="D1183" s="0" t="s">
        <v>42</v>
      </c>
      <c r="E1183" s="0" t="s">
        <v>30</v>
      </c>
      <c r="F1183" s="0" t="s">
        <v>18</v>
      </c>
      <c r="G1183" s="0" t="s">
        <v>19</v>
      </c>
      <c r="H1183" s="0" t="s">
        <v>1625</v>
      </c>
      <c r="I1183" s="0" t="n">
        <v>2</v>
      </c>
      <c r="J1183" s="0" t="n">
        <v>1.19</v>
      </c>
      <c r="K1183" s="0" t="s">
        <v>21</v>
      </c>
      <c r="L1183" s="3" t="n">
        <f aca="false">IF(K1183="Yes",(J1183-1)*0.98,-1)</f>
        <v>0.1862</v>
      </c>
      <c r="M1183" s="11" t="s">
        <v>62</v>
      </c>
    </row>
    <row r="1184" customFormat="false" ht="12.8" hidden="false" customHeight="false" outlineLevel="0" collapsed="false">
      <c r="A1184" s="2" t="s">
        <v>1621</v>
      </c>
      <c r="B1184" s="2" t="s">
        <v>410</v>
      </c>
      <c r="C1184" s="6" t="s">
        <v>59</v>
      </c>
      <c r="D1184" s="6" t="s">
        <v>42</v>
      </c>
      <c r="E1184" s="6" t="s">
        <v>30</v>
      </c>
      <c r="F1184" s="6" t="s">
        <v>18</v>
      </c>
      <c r="G1184" s="6" t="s">
        <v>19</v>
      </c>
      <c r="H1184" s="6" t="s">
        <v>1626</v>
      </c>
      <c r="I1184" s="6" t="n">
        <v>4</v>
      </c>
      <c r="J1184" s="6" t="n">
        <v>195.03</v>
      </c>
      <c r="K1184" s="3" t="str">
        <f aca="false">IF(I1184=1, "No","Yes")</f>
        <v>Yes</v>
      </c>
      <c r="L1184" s="7" t="n">
        <f aca="false">IF(I1184=1,-J1184,0.98)</f>
        <v>0.98</v>
      </c>
      <c r="M1184" s="8" t="s">
        <v>51</v>
      </c>
    </row>
    <row r="1185" customFormat="false" ht="12.8" hidden="false" customHeight="false" outlineLevel="0" collapsed="false">
      <c r="A1185" s="2" t="s">
        <v>1627</v>
      </c>
      <c r="B1185" s="2" t="s">
        <v>252</v>
      </c>
      <c r="C1185" s="0" t="s">
        <v>1094</v>
      </c>
      <c r="D1185" s="0" t="s">
        <v>37</v>
      </c>
      <c r="E1185" s="0" t="s">
        <v>87</v>
      </c>
      <c r="F1185" s="0" t="s">
        <v>298</v>
      </c>
      <c r="G1185" s="0" t="s">
        <v>19</v>
      </c>
      <c r="H1185" s="0" t="s">
        <v>1628</v>
      </c>
      <c r="I1185" s="0" t="n">
        <v>0</v>
      </c>
      <c r="J1185" s="0" t="n">
        <v>2.96</v>
      </c>
      <c r="K1185" s="0" t="s">
        <v>19</v>
      </c>
      <c r="L1185" s="3" t="n">
        <f aca="false">IF(K1185="Yes",(J1185-1)*0.98,-1)</f>
        <v>-1</v>
      </c>
      <c r="M1185" s="11" t="s">
        <v>62</v>
      </c>
    </row>
    <row r="1186" customFormat="false" ht="12.8" hidden="false" customHeight="false" outlineLevel="0" collapsed="false">
      <c r="A1186" s="9" t="s">
        <v>1627</v>
      </c>
      <c r="B1186" s="9" t="s">
        <v>252</v>
      </c>
      <c r="C1186" s="6" t="s">
        <v>1094</v>
      </c>
      <c r="D1186" s="6" t="s">
        <v>37</v>
      </c>
      <c r="E1186" s="6" t="s">
        <v>87</v>
      </c>
      <c r="F1186" s="6" t="s">
        <v>298</v>
      </c>
      <c r="G1186" s="6" t="s">
        <v>19</v>
      </c>
      <c r="H1186" s="6" t="s">
        <v>1628</v>
      </c>
      <c r="I1186" s="0" t="n">
        <v>0</v>
      </c>
      <c r="J1186" s="6" t="n">
        <v>11.07</v>
      </c>
      <c r="K1186" s="3" t="str">
        <f aca="false">IF(I1186=1,"Yes","No")</f>
        <v>No</v>
      </c>
      <c r="L1186" s="7" t="n">
        <f aca="false">IF(K1186="Yes",(J1186-1)*0.98,-1)</f>
        <v>-1</v>
      </c>
      <c r="M1186" s="10" t="s">
        <v>53</v>
      </c>
    </row>
    <row r="1187" customFormat="false" ht="12.8" hidden="false" customHeight="false" outlineLevel="0" collapsed="false">
      <c r="A1187" s="2" t="s">
        <v>1629</v>
      </c>
      <c r="B1187" s="2" t="s">
        <v>14</v>
      </c>
      <c r="C1187" s="0" t="s">
        <v>271</v>
      </c>
      <c r="D1187" s="0" t="s">
        <v>16</v>
      </c>
      <c r="E1187" s="0" t="s">
        <v>17</v>
      </c>
      <c r="F1187" s="0" t="s">
        <v>31</v>
      </c>
      <c r="G1187" s="0" t="s">
        <v>19</v>
      </c>
      <c r="H1187" s="0" t="s">
        <v>1630</v>
      </c>
      <c r="I1187" s="0" t="n">
        <v>2</v>
      </c>
      <c r="J1187" s="0" t="n">
        <v>2.36</v>
      </c>
      <c r="K1187" s="0" t="s">
        <v>21</v>
      </c>
      <c r="L1187" s="3" t="n">
        <f aca="false">IF(K1187="Yes",(J1187-1)*0.98,-1)</f>
        <v>1.3328</v>
      </c>
      <c r="M1187" s="4" t="s">
        <v>22</v>
      </c>
    </row>
    <row r="1188" customFormat="false" ht="12.8" hidden="false" customHeight="false" outlineLevel="0" collapsed="false">
      <c r="A1188" s="2" t="s">
        <v>1629</v>
      </c>
      <c r="B1188" s="2" t="s">
        <v>14</v>
      </c>
      <c r="C1188" s="0" t="s">
        <v>271</v>
      </c>
      <c r="D1188" s="0" t="s">
        <v>16</v>
      </c>
      <c r="E1188" s="0" t="s">
        <v>17</v>
      </c>
      <c r="F1188" s="0" t="s">
        <v>31</v>
      </c>
      <c r="G1188" s="0" t="s">
        <v>19</v>
      </c>
      <c r="H1188" s="0" t="s">
        <v>1601</v>
      </c>
      <c r="I1188" s="0" t="n">
        <v>1</v>
      </c>
      <c r="J1188" s="0" t="n">
        <v>1.61</v>
      </c>
      <c r="K1188" s="0" t="s">
        <v>21</v>
      </c>
      <c r="L1188" s="3" t="n">
        <f aca="false">IF(K1188="Yes",(J1188-1)*0.98,-1)</f>
        <v>0.5978</v>
      </c>
      <c r="M1188" s="11" t="s">
        <v>62</v>
      </c>
    </row>
    <row r="1189" customFormat="false" ht="12.8" hidden="false" customHeight="false" outlineLevel="0" collapsed="false">
      <c r="A1189" s="2" t="s">
        <v>1629</v>
      </c>
      <c r="B1189" s="2" t="s">
        <v>14</v>
      </c>
      <c r="C1189" s="6" t="s">
        <v>271</v>
      </c>
      <c r="D1189" s="6" t="s">
        <v>16</v>
      </c>
      <c r="E1189" s="6" t="s">
        <v>17</v>
      </c>
      <c r="F1189" s="6" t="s">
        <v>31</v>
      </c>
      <c r="G1189" s="6" t="s">
        <v>19</v>
      </c>
      <c r="H1189" s="6" t="s">
        <v>1631</v>
      </c>
      <c r="I1189" s="6" t="n">
        <v>4</v>
      </c>
      <c r="J1189" s="6" t="n">
        <v>3.53</v>
      </c>
      <c r="K1189" s="3" t="str">
        <f aca="false">IF(I1189=1, "No","Yes")</f>
        <v>Yes</v>
      </c>
      <c r="L1189" s="7" t="n">
        <f aca="false">IF(I1189=1,-J1189,0.98)</f>
        <v>0.98</v>
      </c>
      <c r="M1189" s="8" t="s">
        <v>51</v>
      </c>
    </row>
    <row r="1190" customFormat="false" ht="12.8" hidden="false" customHeight="false" outlineLevel="0" collapsed="false">
      <c r="A1190" s="2" t="s">
        <v>1629</v>
      </c>
      <c r="B1190" s="2" t="s">
        <v>456</v>
      </c>
      <c r="C1190" s="0" t="s">
        <v>1371</v>
      </c>
      <c r="D1190" s="0" t="s">
        <v>42</v>
      </c>
      <c r="E1190" s="0" t="s">
        <v>30</v>
      </c>
      <c r="F1190" s="0" t="s">
        <v>18</v>
      </c>
      <c r="G1190" s="0" t="s">
        <v>19</v>
      </c>
      <c r="H1190" s="0" t="s">
        <v>1632</v>
      </c>
      <c r="I1190" s="0" t="n">
        <v>2</v>
      </c>
      <c r="J1190" s="0" t="n">
        <v>1.22</v>
      </c>
      <c r="K1190" s="0" t="s">
        <v>21</v>
      </c>
      <c r="L1190" s="3" t="n">
        <f aca="false">IF(K1190="Yes",(J1190-1)*0.98,-1)</f>
        <v>0.2156</v>
      </c>
      <c r="M1190" s="11" t="s">
        <v>62</v>
      </c>
    </row>
    <row r="1191" customFormat="false" ht="12.8" hidden="false" customHeight="false" outlineLevel="0" collapsed="false">
      <c r="A1191" s="2" t="s">
        <v>1633</v>
      </c>
      <c r="B1191" s="2" t="s">
        <v>170</v>
      </c>
      <c r="C1191" s="0" t="s">
        <v>287</v>
      </c>
      <c r="D1191" s="0" t="s">
        <v>16</v>
      </c>
      <c r="E1191" s="0" t="s">
        <v>17</v>
      </c>
      <c r="F1191" s="0" t="s">
        <v>18</v>
      </c>
      <c r="G1191" s="0" t="s">
        <v>19</v>
      </c>
      <c r="H1191" s="0" t="s">
        <v>1634</v>
      </c>
      <c r="I1191" s="0" t="n">
        <v>2</v>
      </c>
      <c r="J1191" s="0" t="n">
        <v>1.08</v>
      </c>
      <c r="K1191" s="0" t="s">
        <v>21</v>
      </c>
      <c r="L1191" s="3" t="n">
        <f aca="false">IF(K1191="Yes",(J1191-1)*0.98,-1)</f>
        <v>0.0784000000000001</v>
      </c>
      <c r="M1191" s="4" t="s">
        <v>22</v>
      </c>
    </row>
    <row r="1192" customFormat="false" ht="12.8" hidden="false" customHeight="false" outlineLevel="0" collapsed="false">
      <c r="A1192" s="2" t="s">
        <v>1633</v>
      </c>
      <c r="B1192" s="2" t="s">
        <v>170</v>
      </c>
      <c r="C1192" s="0" t="s">
        <v>287</v>
      </c>
      <c r="D1192" s="0" t="s">
        <v>16</v>
      </c>
      <c r="E1192" s="0" t="s">
        <v>17</v>
      </c>
      <c r="F1192" s="0" t="s">
        <v>18</v>
      </c>
      <c r="G1192" s="0" t="s">
        <v>19</v>
      </c>
      <c r="H1192" s="0" t="s">
        <v>1635</v>
      </c>
      <c r="I1192" s="0" t="n">
        <v>1</v>
      </c>
      <c r="J1192" s="0" t="n">
        <v>1.54</v>
      </c>
      <c r="K1192" s="0" t="s">
        <v>21</v>
      </c>
      <c r="L1192" s="3" t="n">
        <f aca="false">IF(K1192="Yes",(J1192-1)*0.98,-1)</f>
        <v>0.5292</v>
      </c>
      <c r="M1192" s="11" t="s">
        <v>62</v>
      </c>
    </row>
    <row r="1193" customFormat="false" ht="12.8" hidden="false" customHeight="false" outlineLevel="0" collapsed="false">
      <c r="A1193" s="2" t="s">
        <v>1633</v>
      </c>
      <c r="B1193" s="2" t="s">
        <v>276</v>
      </c>
      <c r="C1193" s="0" t="s">
        <v>225</v>
      </c>
      <c r="D1193" s="0" t="s">
        <v>16</v>
      </c>
      <c r="E1193" s="0" t="s">
        <v>17</v>
      </c>
      <c r="F1193" s="0" t="s">
        <v>18</v>
      </c>
      <c r="G1193" s="0" t="s">
        <v>19</v>
      </c>
      <c r="H1193" s="0" t="s">
        <v>1636</v>
      </c>
      <c r="I1193" s="0" t="n">
        <v>0</v>
      </c>
      <c r="J1193" s="0" t="n">
        <v>1.39</v>
      </c>
      <c r="K1193" s="0" t="s">
        <v>19</v>
      </c>
      <c r="L1193" s="3" t="n">
        <f aca="false">IF(K1193="Yes",(J1193-1)*0.98,-1)</f>
        <v>-1</v>
      </c>
      <c r="M1193" s="4" t="s">
        <v>22</v>
      </c>
    </row>
    <row r="1194" customFormat="false" ht="12.8" hidden="false" customHeight="false" outlineLevel="0" collapsed="false">
      <c r="A1194" s="2" t="s">
        <v>1633</v>
      </c>
      <c r="B1194" s="2" t="s">
        <v>276</v>
      </c>
      <c r="C1194" s="0" t="s">
        <v>225</v>
      </c>
      <c r="D1194" s="0" t="s">
        <v>16</v>
      </c>
      <c r="E1194" s="0" t="s">
        <v>17</v>
      </c>
      <c r="F1194" s="0" t="s">
        <v>18</v>
      </c>
      <c r="G1194" s="0" t="s">
        <v>19</v>
      </c>
      <c r="H1194" s="0" t="s">
        <v>1637</v>
      </c>
      <c r="I1194" s="0" t="n">
        <v>1</v>
      </c>
      <c r="J1194" s="0" t="n">
        <v>2</v>
      </c>
      <c r="K1194" s="0" t="s">
        <v>21</v>
      </c>
      <c r="L1194" s="3" t="n">
        <f aca="false">IF(K1194="Yes",(J1194-1)*0.98,-1)</f>
        <v>0.98</v>
      </c>
      <c r="M1194" s="11" t="s">
        <v>62</v>
      </c>
    </row>
    <row r="1195" customFormat="false" ht="12.8" hidden="false" customHeight="false" outlineLevel="0" collapsed="false">
      <c r="A1195" s="2" t="s">
        <v>1633</v>
      </c>
      <c r="B1195" s="2" t="s">
        <v>888</v>
      </c>
      <c r="C1195" s="0" t="s">
        <v>287</v>
      </c>
      <c r="D1195" s="0" t="s">
        <v>16</v>
      </c>
      <c r="E1195" s="0" t="s">
        <v>17</v>
      </c>
      <c r="F1195" s="0" t="s">
        <v>18</v>
      </c>
      <c r="G1195" s="0" t="s">
        <v>19</v>
      </c>
      <c r="H1195" s="0" t="s">
        <v>1638</v>
      </c>
      <c r="I1195" s="0" t="n">
        <v>1</v>
      </c>
      <c r="J1195" s="0" t="n">
        <v>1.09</v>
      </c>
      <c r="K1195" s="0" t="s">
        <v>21</v>
      </c>
      <c r="L1195" s="3" t="n">
        <f aca="false">IF(K1195="Yes",(J1195-1)*0.98,-1)</f>
        <v>0.0882000000000001</v>
      </c>
      <c r="M1195" s="4" t="s">
        <v>22</v>
      </c>
    </row>
    <row r="1196" customFormat="false" ht="12.8" hidden="false" customHeight="false" outlineLevel="0" collapsed="false">
      <c r="A1196" s="2" t="s">
        <v>1633</v>
      </c>
      <c r="B1196" s="2" t="s">
        <v>888</v>
      </c>
      <c r="C1196" s="0" t="s">
        <v>287</v>
      </c>
      <c r="D1196" s="0" t="s">
        <v>16</v>
      </c>
      <c r="E1196" s="0" t="s">
        <v>17</v>
      </c>
      <c r="F1196" s="0" t="s">
        <v>18</v>
      </c>
      <c r="G1196" s="0" t="s">
        <v>19</v>
      </c>
      <c r="H1196" s="0" t="s">
        <v>1639</v>
      </c>
      <c r="I1196" s="0" t="n">
        <v>2</v>
      </c>
      <c r="J1196" s="0" t="n">
        <v>1.19</v>
      </c>
      <c r="K1196" s="0" t="s">
        <v>21</v>
      </c>
      <c r="L1196" s="3" t="n">
        <f aca="false">IF(K1196="Yes",(J1196-1)*0.98,-1)</f>
        <v>0.1862</v>
      </c>
      <c r="M1196" s="11" t="s">
        <v>62</v>
      </c>
    </row>
    <row r="1197" customFormat="false" ht="12.8" hidden="false" customHeight="false" outlineLevel="0" collapsed="false">
      <c r="A1197" s="2" t="s">
        <v>1633</v>
      </c>
      <c r="B1197" s="2" t="s">
        <v>193</v>
      </c>
      <c r="C1197" s="0" t="s">
        <v>225</v>
      </c>
      <c r="D1197" s="0" t="s">
        <v>42</v>
      </c>
      <c r="E1197" s="0" t="s">
        <v>79</v>
      </c>
      <c r="F1197" s="0" t="s">
        <v>80</v>
      </c>
      <c r="G1197" s="0" t="s">
        <v>19</v>
      </c>
      <c r="H1197" s="0" t="s">
        <v>1640</v>
      </c>
      <c r="I1197" s="0" t="n">
        <v>2</v>
      </c>
      <c r="J1197" s="0" t="n">
        <v>1.15</v>
      </c>
      <c r="K1197" s="0" t="s">
        <v>21</v>
      </c>
      <c r="L1197" s="3" t="n">
        <f aca="false">IF(K1197="Yes",(J1197-1)*0.98,-1)</f>
        <v>0.147</v>
      </c>
      <c r="M1197" s="4" t="s">
        <v>22</v>
      </c>
    </row>
    <row r="1198" customFormat="false" ht="12.8" hidden="false" customHeight="false" outlineLevel="0" collapsed="false">
      <c r="A1198" s="2" t="s">
        <v>1641</v>
      </c>
      <c r="B1198" s="2" t="s">
        <v>480</v>
      </c>
      <c r="C1198" s="0" t="s">
        <v>47</v>
      </c>
      <c r="D1198" s="0" t="s">
        <v>42</v>
      </c>
      <c r="E1198" s="0" t="s">
        <v>30</v>
      </c>
      <c r="F1198" s="0" t="s">
        <v>43</v>
      </c>
      <c r="G1198" s="0" t="s">
        <v>19</v>
      </c>
      <c r="H1198" s="0" t="s">
        <v>1642</v>
      </c>
      <c r="I1198" s="0" t="n">
        <v>1</v>
      </c>
      <c r="J1198" s="0" t="n">
        <v>1.21</v>
      </c>
      <c r="K1198" s="0" t="s">
        <v>21</v>
      </c>
      <c r="L1198" s="3" t="n">
        <f aca="false">IF(K1198="Yes",(J1198-1)*0.98,-1)</f>
        <v>0.2058</v>
      </c>
      <c r="M1198" s="11" t="s">
        <v>62</v>
      </c>
    </row>
    <row r="1199" customFormat="false" ht="12.8" hidden="false" customHeight="false" outlineLevel="0" collapsed="false">
      <c r="A1199" s="2" t="s">
        <v>1643</v>
      </c>
      <c r="B1199" s="2" t="s">
        <v>27</v>
      </c>
      <c r="C1199" s="0" t="s">
        <v>41</v>
      </c>
      <c r="D1199" s="0" t="s">
        <v>195</v>
      </c>
      <c r="E1199" s="0" t="s">
        <v>17</v>
      </c>
      <c r="F1199" s="0" t="s">
        <v>1413</v>
      </c>
      <c r="G1199" s="0" t="s">
        <v>19</v>
      </c>
      <c r="H1199" s="0" t="s">
        <v>1644</v>
      </c>
      <c r="I1199" s="0" t="n">
        <v>1</v>
      </c>
      <c r="J1199" s="0" t="n">
        <v>1.24</v>
      </c>
      <c r="K1199" s="0" t="str">
        <f aca="false">IF(I1199=1,"Yes","No")</f>
        <v>Yes</v>
      </c>
      <c r="L1199" s="0" t="n">
        <f aca="false">IF(K1199="Yes",(J1199-1)*0.98,-1)</f>
        <v>0.2352</v>
      </c>
      <c r="M1199" s="5" t="s">
        <v>33</v>
      </c>
    </row>
    <row r="1200" customFormat="false" ht="12.8" hidden="false" customHeight="false" outlineLevel="0" collapsed="false">
      <c r="A1200" s="2" t="s">
        <v>1643</v>
      </c>
      <c r="B1200" s="2" t="s">
        <v>27</v>
      </c>
      <c r="C1200" s="0" t="s">
        <v>41</v>
      </c>
      <c r="D1200" s="0" t="s">
        <v>195</v>
      </c>
      <c r="E1200" s="0" t="s">
        <v>17</v>
      </c>
      <c r="F1200" s="0" t="s">
        <v>1413</v>
      </c>
      <c r="G1200" s="0" t="s">
        <v>19</v>
      </c>
      <c r="H1200" s="0" t="s">
        <v>1644</v>
      </c>
      <c r="I1200" s="0" t="n">
        <v>1</v>
      </c>
      <c r="J1200" s="0" t="n">
        <v>1.12</v>
      </c>
      <c r="K1200" s="0" t="s">
        <v>21</v>
      </c>
      <c r="L1200" s="3" t="n">
        <f aca="false">IF(K1200="Yes",(J1200-1)*0.98,-1)</f>
        <v>0.1176</v>
      </c>
      <c r="M1200" s="4" t="s">
        <v>22</v>
      </c>
    </row>
    <row r="1201" customFormat="false" ht="12.8" hidden="false" customHeight="false" outlineLevel="0" collapsed="false">
      <c r="A1201" s="2" t="s">
        <v>1645</v>
      </c>
      <c r="B1201" s="2" t="s">
        <v>810</v>
      </c>
      <c r="C1201" s="6" t="s">
        <v>119</v>
      </c>
      <c r="D1201" s="6" t="s">
        <v>48</v>
      </c>
      <c r="E1201" s="6" t="s">
        <v>17</v>
      </c>
      <c r="F1201" s="6" t="s">
        <v>18</v>
      </c>
      <c r="G1201" s="6" t="s">
        <v>19</v>
      </c>
      <c r="H1201" s="6" t="s">
        <v>1646</v>
      </c>
      <c r="I1201" s="6" t="n">
        <v>1</v>
      </c>
      <c r="J1201" s="6" t="n">
        <v>2.89</v>
      </c>
      <c r="K1201" s="3" t="str">
        <f aca="false">IF(I1201=1, "No","Yes")</f>
        <v>No</v>
      </c>
      <c r="L1201" s="7" t="n">
        <f aca="false">IF(I1201=1,-J1201,0.98)</f>
        <v>-2.89</v>
      </c>
      <c r="M1201" s="8" t="s">
        <v>51</v>
      </c>
    </row>
    <row r="1202" customFormat="false" ht="12.8" hidden="false" customHeight="false" outlineLevel="0" collapsed="false">
      <c r="A1202" s="9" t="s">
        <v>1645</v>
      </c>
      <c r="B1202" s="9" t="s">
        <v>810</v>
      </c>
      <c r="C1202" s="6" t="s">
        <v>119</v>
      </c>
      <c r="D1202" s="6" t="s">
        <v>48</v>
      </c>
      <c r="E1202" s="6" t="s">
        <v>17</v>
      </c>
      <c r="F1202" s="6" t="s">
        <v>18</v>
      </c>
      <c r="G1202" s="6" t="s">
        <v>19</v>
      </c>
      <c r="H1202" s="6" t="s">
        <v>1646</v>
      </c>
      <c r="I1202" s="6" t="n">
        <v>1</v>
      </c>
      <c r="J1202" s="6" t="n">
        <v>1.33</v>
      </c>
      <c r="K1202" s="3" t="s">
        <v>21</v>
      </c>
      <c r="L1202" s="6" t="n">
        <f aca="false">IF(K1202="Yes",(J1202-1)*0.98,-1)</f>
        <v>0.3234</v>
      </c>
      <c r="M1202" s="13" t="s">
        <v>184</v>
      </c>
    </row>
    <row r="1203" customFormat="false" ht="12.8" hidden="false" customHeight="false" outlineLevel="0" collapsed="false">
      <c r="A1203" s="2" t="s">
        <v>1645</v>
      </c>
      <c r="B1203" s="2" t="s">
        <v>306</v>
      </c>
      <c r="C1203" s="0" t="s">
        <v>28</v>
      </c>
      <c r="D1203" s="0" t="s">
        <v>48</v>
      </c>
      <c r="E1203" s="0" t="s">
        <v>30</v>
      </c>
      <c r="F1203" s="0" t="s">
        <v>65</v>
      </c>
      <c r="G1203" s="0" t="s">
        <v>21</v>
      </c>
      <c r="H1203" s="0" t="s">
        <v>1647</v>
      </c>
      <c r="I1203" s="0" t="n">
        <v>1</v>
      </c>
      <c r="J1203" s="0" t="n">
        <v>1.31</v>
      </c>
      <c r="K1203" s="0" t="s">
        <v>21</v>
      </c>
      <c r="L1203" s="3" t="n">
        <f aca="false">IF(K1203="Yes",(J1203-1)*0.98,-1)</f>
        <v>0.3038</v>
      </c>
      <c r="M1203" s="4" t="s">
        <v>22</v>
      </c>
    </row>
    <row r="1204" customFormat="false" ht="12.8" hidden="false" customHeight="false" outlineLevel="0" collapsed="false">
      <c r="A1204" s="2" t="s">
        <v>1648</v>
      </c>
      <c r="B1204" s="2" t="s">
        <v>162</v>
      </c>
      <c r="C1204" s="6" t="s">
        <v>125</v>
      </c>
      <c r="D1204" s="6" t="s">
        <v>42</v>
      </c>
      <c r="E1204" s="6" t="s">
        <v>30</v>
      </c>
      <c r="F1204" s="6" t="s">
        <v>18</v>
      </c>
      <c r="G1204" s="6" t="s">
        <v>19</v>
      </c>
      <c r="H1204" s="6" t="s">
        <v>1649</v>
      </c>
      <c r="I1204" s="6" t="n">
        <v>2</v>
      </c>
      <c r="J1204" s="6" t="n">
        <v>4.05</v>
      </c>
      <c r="K1204" s="3" t="str">
        <f aca="false">IF(I1204=1, "No","Yes")</f>
        <v>Yes</v>
      </c>
      <c r="L1204" s="7" t="n">
        <f aca="false">IF(I1204=1,-J1204,0.98)</f>
        <v>0.98</v>
      </c>
      <c r="M1204" s="8" t="s">
        <v>51</v>
      </c>
    </row>
    <row r="1205" customFormat="false" ht="12.8" hidden="false" customHeight="false" outlineLevel="0" collapsed="false">
      <c r="A1205" s="2" t="s">
        <v>1650</v>
      </c>
      <c r="B1205" s="2" t="s">
        <v>170</v>
      </c>
      <c r="C1205" s="0" t="s">
        <v>256</v>
      </c>
      <c r="D1205" s="0" t="s">
        <v>16</v>
      </c>
      <c r="E1205" s="0" t="s">
        <v>87</v>
      </c>
      <c r="F1205" s="0" t="s">
        <v>18</v>
      </c>
      <c r="G1205" s="0" t="s">
        <v>19</v>
      </c>
      <c r="H1205" s="0" t="s">
        <v>503</v>
      </c>
      <c r="I1205" s="0" t="n">
        <v>1</v>
      </c>
      <c r="J1205" s="0" t="n">
        <v>1.24</v>
      </c>
      <c r="K1205" s="0" t="s">
        <v>21</v>
      </c>
      <c r="L1205" s="3" t="n">
        <f aca="false">IF(K1205="Yes",(J1205-1)*0.98,-1)</f>
        <v>0.2352</v>
      </c>
      <c r="M1205" s="4" t="s">
        <v>22</v>
      </c>
    </row>
    <row r="1206" customFormat="false" ht="12.8" hidden="false" customHeight="false" outlineLevel="0" collapsed="false">
      <c r="A1206" s="2" t="s">
        <v>1650</v>
      </c>
      <c r="B1206" s="2" t="s">
        <v>170</v>
      </c>
      <c r="C1206" s="6" t="s">
        <v>256</v>
      </c>
      <c r="D1206" s="6" t="s">
        <v>16</v>
      </c>
      <c r="E1206" s="6" t="s">
        <v>87</v>
      </c>
      <c r="F1206" s="6" t="s">
        <v>18</v>
      </c>
      <c r="G1206" s="6" t="s">
        <v>19</v>
      </c>
      <c r="H1206" s="6" t="s">
        <v>1651</v>
      </c>
      <c r="I1206" s="6" t="n">
        <v>2</v>
      </c>
      <c r="J1206" s="6" t="n">
        <v>0</v>
      </c>
      <c r="K1206" s="3" t="str">
        <f aca="false">IF(I1206=1, "No","Yes")</f>
        <v>Yes</v>
      </c>
      <c r="L1206" s="7" t="n">
        <f aca="false">IF(I1206=1,-J1206,0.98)</f>
        <v>0.98</v>
      </c>
      <c r="M1206" s="8" t="s">
        <v>51</v>
      </c>
    </row>
    <row r="1207" customFormat="false" ht="12.8" hidden="false" customHeight="false" outlineLevel="0" collapsed="false">
      <c r="A1207" s="9" t="s">
        <v>1650</v>
      </c>
      <c r="B1207" s="9" t="s">
        <v>170</v>
      </c>
      <c r="C1207" s="6" t="s">
        <v>256</v>
      </c>
      <c r="D1207" s="6" t="s">
        <v>16</v>
      </c>
      <c r="E1207" s="6" t="s">
        <v>87</v>
      </c>
      <c r="F1207" s="6" t="s">
        <v>18</v>
      </c>
      <c r="G1207" s="6" t="s">
        <v>19</v>
      </c>
      <c r="H1207" s="6" t="s">
        <v>1651</v>
      </c>
      <c r="I1207" s="6" t="n">
        <v>2</v>
      </c>
      <c r="J1207" s="6" t="n">
        <v>1.34</v>
      </c>
      <c r="K1207" s="3" t="s">
        <v>21</v>
      </c>
      <c r="L1207" s="6" t="n">
        <f aca="false">IF(K1207="Yes",(J1207-1)*0.98,-1)</f>
        <v>0.3332</v>
      </c>
      <c r="M1207" s="13" t="s">
        <v>184</v>
      </c>
    </row>
    <row r="1208" customFormat="false" ht="12.8" hidden="false" customHeight="false" outlineLevel="0" collapsed="false">
      <c r="A1208" s="9" t="s">
        <v>1650</v>
      </c>
      <c r="B1208" s="9" t="s">
        <v>170</v>
      </c>
      <c r="C1208" s="6" t="s">
        <v>256</v>
      </c>
      <c r="D1208" s="6" t="s">
        <v>16</v>
      </c>
      <c r="E1208" s="6" t="s">
        <v>87</v>
      </c>
      <c r="F1208" s="6" t="s">
        <v>18</v>
      </c>
      <c r="G1208" s="6" t="s">
        <v>19</v>
      </c>
      <c r="H1208" s="6" t="s">
        <v>1652</v>
      </c>
      <c r="I1208" s="0" t="n">
        <v>3</v>
      </c>
      <c r="J1208" s="6" t="n">
        <v>7.2</v>
      </c>
      <c r="K1208" s="3" t="str">
        <f aca="false">IF(I1208=1,"Yes","No")</f>
        <v>No</v>
      </c>
      <c r="L1208" s="7" t="n">
        <f aca="false">IF(K1208="Yes",(J1208-1)*0.98,-1)</f>
        <v>-1</v>
      </c>
      <c r="M1208" s="10" t="s">
        <v>53</v>
      </c>
    </row>
    <row r="1209" customFormat="false" ht="12.8" hidden="false" customHeight="false" outlineLevel="0" collapsed="false">
      <c r="A1209" s="2" t="s">
        <v>1650</v>
      </c>
      <c r="B1209" s="2" t="s">
        <v>480</v>
      </c>
      <c r="C1209" s="0" t="s">
        <v>125</v>
      </c>
      <c r="D1209" s="0" t="s">
        <v>16</v>
      </c>
      <c r="E1209" s="0" t="s">
        <v>30</v>
      </c>
      <c r="F1209" s="0" t="s">
        <v>65</v>
      </c>
      <c r="G1209" s="0" t="s">
        <v>21</v>
      </c>
      <c r="H1209" s="0" t="s">
        <v>32</v>
      </c>
      <c r="I1209" s="0" t="n">
        <v>2</v>
      </c>
      <c r="J1209" s="0" t="n">
        <v>1.33</v>
      </c>
      <c r="K1209" s="0" t="s">
        <v>21</v>
      </c>
      <c r="L1209" s="3" t="n">
        <f aca="false">IF(K1209="Yes",(J1209-1)*0.98,-1)</f>
        <v>0.3234</v>
      </c>
      <c r="M1209" s="4" t="s">
        <v>22</v>
      </c>
    </row>
    <row r="1210" customFormat="false" ht="12.8" hidden="false" customHeight="false" outlineLevel="0" collapsed="false">
      <c r="A1210" s="2" t="s">
        <v>1650</v>
      </c>
      <c r="B1210" s="2" t="s">
        <v>471</v>
      </c>
      <c r="C1210" s="0" t="s">
        <v>74</v>
      </c>
      <c r="D1210" s="0" t="s">
        <v>37</v>
      </c>
      <c r="E1210" s="0" t="s">
        <v>30</v>
      </c>
      <c r="F1210" s="0" t="s">
        <v>43</v>
      </c>
      <c r="G1210" s="0" t="s">
        <v>19</v>
      </c>
      <c r="H1210" s="0" t="s">
        <v>1558</v>
      </c>
      <c r="I1210" s="0" t="n">
        <v>1</v>
      </c>
      <c r="J1210" s="0" t="n">
        <v>1.11</v>
      </c>
      <c r="K1210" s="0" t="s">
        <v>21</v>
      </c>
      <c r="L1210" s="3" t="n">
        <f aca="false">IF(K1210="Yes",(J1210-1)*0.98,-1)</f>
        <v>0.1078</v>
      </c>
      <c r="M1210" s="4" t="s">
        <v>22</v>
      </c>
    </row>
    <row r="1211" customFormat="false" ht="12.8" hidden="false" customHeight="false" outlineLevel="0" collapsed="false">
      <c r="A1211" s="2" t="s">
        <v>1650</v>
      </c>
      <c r="B1211" s="2" t="s">
        <v>410</v>
      </c>
      <c r="C1211" s="0" t="s">
        <v>74</v>
      </c>
      <c r="D1211" s="0" t="s">
        <v>37</v>
      </c>
      <c r="E1211" s="0" t="s">
        <v>30</v>
      </c>
      <c r="F1211" s="0" t="s">
        <v>1653</v>
      </c>
      <c r="G1211" s="0" t="s">
        <v>19</v>
      </c>
      <c r="H1211" s="0" t="s">
        <v>1654</v>
      </c>
      <c r="I1211" s="0" t="n">
        <v>1</v>
      </c>
      <c r="J1211" s="0" t="n">
        <v>1.8</v>
      </c>
      <c r="K1211" s="0" t="str">
        <f aca="false">IF(I1211=1,"Yes","No")</f>
        <v>Yes</v>
      </c>
      <c r="L1211" s="0" t="n">
        <f aca="false">IF(K1211="Yes",(J1211-1)*0.98,-1)</f>
        <v>0.784</v>
      </c>
      <c r="M1211" s="5" t="s">
        <v>33</v>
      </c>
    </row>
    <row r="1212" customFormat="false" ht="12.8" hidden="false" customHeight="false" outlineLevel="0" collapsed="false">
      <c r="A1212" s="2" t="s">
        <v>1650</v>
      </c>
      <c r="B1212" s="2" t="s">
        <v>410</v>
      </c>
      <c r="C1212" s="0" t="s">
        <v>74</v>
      </c>
      <c r="D1212" s="0" t="s">
        <v>37</v>
      </c>
      <c r="E1212" s="0" t="s">
        <v>30</v>
      </c>
      <c r="F1212" s="0" t="s">
        <v>1653</v>
      </c>
      <c r="G1212" s="0" t="s">
        <v>19</v>
      </c>
      <c r="H1212" s="0" t="s">
        <v>1654</v>
      </c>
      <c r="I1212" s="0" t="n">
        <v>1</v>
      </c>
      <c r="J1212" s="0" t="n">
        <v>1.14</v>
      </c>
      <c r="K1212" s="0" t="s">
        <v>21</v>
      </c>
      <c r="L1212" s="3" t="n">
        <f aca="false">IF(K1212="Yes",(J1212-1)*0.98,-1)</f>
        <v>0.1372</v>
      </c>
      <c r="M1212" s="4" t="s">
        <v>22</v>
      </c>
    </row>
    <row r="1213" customFormat="false" ht="12.8" hidden="false" customHeight="false" outlineLevel="0" collapsed="false">
      <c r="A1213" s="2" t="s">
        <v>1650</v>
      </c>
      <c r="B1213" s="2" t="s">
        <v>410</v>
      </c>
      <c r="C1213" s="0" t="s">
        <v>74</v>
      </c>
      <c r="D1213" s="0" t="s">
        <v>37</v>
      </c>
      <c r="E1213" s="0" t="s">
        <v>30</v>
      </c>
      <c r="F1213" s="0" t="s">
        <v>1653</v>
      </c>
      <c r="G1213" s="0" t="s">
        <v>19</v>
      </c>
      <c r="H1213" s="0" t="s">
        <v>1330</v>
      </c>
      <c r="I1213" s="0" t="n">
        <v>2</v>
      </c>
      <c r="J1213" s="0" t="n">
        <v>1.22</v>
      </c>
      <c r="K1213" s="0" t="s">
        <v>21</v>
      </c>
      <c r="L1213" s="3" t="n">
        <f aca="false">IF(K1213="Yes",(J1213-1)*0.98,-1)</f>
        <v>0.2156</v>
      </c>
      <c r="M1213" s="11" t="s">
        <v>62</v>
      </c>
    </row>
    <row r="1214" customFormat="false" ht="12.8" hidden="false" customHeight="false" outlineLevel="0" collapsed="false">
      <c r="A1214" s="2" t="s">
        <v>1650</v>
      </c>
      <c r="B1214" s="2" t="s">
        <v>410</v>
      </c>
      <c r="C1214" s="6" t="s">
        <v>74</v>
      </c>
      <c r="D1214" s="6" t="s">
        <v>37</v>
      </c>
      <c r="E1214" s="6" t="s">
        <v>30</v>
      </c>
      <c r="F1214" s="6" t="s">
        <v>1653</v>
      </c>
      <c r="G1214" s="6" t="s">
        <v>19</v>
      </c>
      <c r="H1214" s="6" t="s">
        <v>1655</v>
      </c>
      <c r="I1214" s="6" t="n">
        <v>0</v>
      </c>
      <c r="J1214" s="6" t="n">
        <v>0</v>
      </c>
      <c r="K1214" s="3" t="str">
        <f aca="false">IF(I1214=1, "No","Yes")</f>
        <v>Yes</v>
      </c>
      <c r="L1214" s="7" t="n">
        <f aca="false">IF(I1214=1,-J1214,0.98)</f>
        <v>0.98</v>
      </c>
      <c r="M1214" s="8" t="s">
        <v>51</v>
      </c>
    </row>
    <row r="1215" customFormat="false" ht="12.8" hidden="false" customHeight="false" outlineLevel="0" collapsed="false">
      <c r="A1215" s="2" t="s">
        <v>1656</v>
      </c>
      <c r="B1215" s="2" t="s">
        <v>167</v>
      </c>
      <c r="C1215" s="0" t="s">
        <v>24</v>
      </c>
      <c r="D1215" s="0" t="s">
        <v>102</v>
      </c>
      <c r="E1215" s="0" t="s">
        <v>87</v>
      </c>
      <c r="F1215" s="0" t="s">
        <v>120</v>
      </c>
      <c r="G1215" s="0" t="s">
        <v>19</v>
      </c>
      <c r="H1215" s="0" t="s">
        <v>1657</v>
      </c>
      <c r="I1215" s="0" t="n">
        <v>1</v>
      </c>
      <c r="J1215" s="0" t="n">
        <v>1.67</v>
      </c>
      <c r="K1215" s="0" t="str">
        <f aca="false">IF(I1215=1,"Yes","No")</f>
        <v>Yes</v>
      </c>
      <c r="L1215" s="0" t="n">
        <f aca="false">IF(K1215="Yes",(J1215-1)*0.98,-1)</f>
        <v>0.6566</v>
      </c>
      <c r="M1215" s="5" t="s">
        <v>33</v>
      </c>
    </row>
    <row r="1216" customFormat="false" ht="12.8" hidden="false" customHeight="false" outlineLevel="0" collapsed="false">
      <c r="A1216" s="2" t="s">
        <v>1656</v>
      </c>
      <c r="B1216" s="2" t="s">
        <v>167</v>
      </c>
      <c r="C1216" s="0" t="s">
        <v>24</v>
      </c>
      <c r="D1216" s="0" t="s">
        <v>102</v>
      </c>
      <c r="E1216" s="0" t="s">
        <v>87</v>
      </c>
      <c r="F1216" s="0" t="s">
        <v>120</v>
      </c>
      <c r="G1216" s="0" t="s">
        <v>19</v>
      </c>
      <c r="H1216" s="0" t="s">
        <v>1658</v>
      </c>
      <c r="I1216" s="0" t="n">
        <v>2</v>
      </c>
      <c r="J1216" s="0" t="n">
        <v>1.34</v>
      </c>
      <c r="K1216" s="0" t="s">
        <v>21</v>
      </c>
      <c r="L1216" s="3" t="n">
        <f aca="false">IF(K1216="Yes",(J1216-1)*0.98,-1)</f>
        <v>0.3332</v>
      </c>
      <c r="M1216" s="11" t="s">
        <v>62</v>
      </c>
    </row>
    <row r="1217" customFormat="false" ht="12.8" hidden="false" customHeight="false" outlineLevel="0" collapsed="false">
      <c r="A1217" s="9" t="s">
        <v>1656</v>
      </c>
      <c r="B1217" s="9" t="s">
        <v>167</v>
      </c>
      <c r="C1217" s="6" t="s">
        <v>24</v>
      </c>
      <c r="D1217" s="6" t="s">
        <v>102</v>
      </c>
      <c r="E1217" s="6" t="s">
        <v>87</v>
      </c>
      <c r="F1217" s="6" t="s">
        <v>120</v>
      </c>
      <c r="G1217" s="6" t="s">
        <v>19</v>
      </c>
      <c r="H1217" s="6" t="s">
        <v>1658</v>
      </c>
      <c r="I1217" s="0" t="n">
        <v>2</v>
      </c>
      <c r="J1217" s="6" t="n">
        <v>0</v>
      </c>
      <c r="K1217" s="3" t="str">
        <f aca="false">IF(I1217=1,"Yes","No")</f>
        <v>No</v>
      </c>
      <c r="L1217" s="7" t="n">
        <f aca="false">IF(K1217="Yes",(J1217-1)*0.98,-1)</f>
        <v>-1</v>
      </c>
      <c r="M1217" s="10" t="s">
        <v>53</v>
      </c>
    </row>
    <row r="1218" customFormat="false" ht="12.8" hidden="false" customHeight="false" outlineLevel="0" collapsed="false">
      <c r="A1218" s="2" t="s">
        <v>1656</v>
      </c>
      <c r="B1218" s="2" t="s">
        <v>205</v>
      </c>
      <c r="C1218" s="0" t="s">
        <v>24</v>
      </c>
      <c r="D1218" s="0" t="s">
        <v>42</v>
      </c>
      <c r="E1218" s="0" t="s">
        <v>79</v>
      </c>
      <c r="F1218" s="0" t="s">
        <v>206</v>
      </c>
      <c r="G1218" s="0" t="s">
        <v>19</v>
      </c>
      <c r="H1218" s="0" t="s">
        <v>1659</v>
      </c>
      <c r="I1218" s="0" t="n">
        <v>1</v>
      </c>
      <c r="J1218" s="0" t="n">
        <v>1.3</v>
      </c>
      <c r="K1218" s="0" t="str">
        <f aca="false">IF(I1218=1,"Yes","No")</f>
        <v>Yes</v>
      </c>
      <c r="L1218" s="0" t="n">
        <f aca="false">IF(K1218="Yes",(J1218-1)*0.98,-1)</f>
        <v>0.294</v>
      </c>
      <c r="M1218" s="5" t="s">
        <v>33</v>
      </c>
    </row>
    <row r="1219" customFormat="false" ht="12.8" hidden="false" customHeight="false" outlineLevel="0" collapsed="false">
      <c r="A1219" s="2" t="s">
        <v>1656</v>
      </c>
      <c r="B1219" s="2" t="s">
        <v>205</v>
      </c>
      <c r="C1219" s="0" t="s">
        <v>24</v>
      </c>
      <c r="D1219" s="0" t="s">
        <v>42</v>
      </c>
      <c r="E1219" s="0" t="s">
        <v>79</v>
      </c>
      <c r="F1219" s="0" t="s">
        <v>206</v>
      </c>
      <c r="G1219" s="0" t="s">
        <v>19</v>
      </c>
      <c r="H1219" s="0" t="s">
        <v>1660</v>
      </c>
      <c r="I1219" s="0" t="n">
        <v>2</v>
      </c>
      <c r="J1219" s="0" t="n">
        <v>3.47</v>
      </c>
      <c r="K1219" s="0" t="s">
        <v>21</v>
      </c>
      <c r="L1219" s="3" t="n">
        <f aca="false">IF(K1219="Yes",(J1219-1)*0.98,-1)</f>
        <v>2.4206</v>
      </c>
      <c r="M1219" s="11" t="s">
        <v>62</v>
      </c>
    </row>
    <row r="1220" customFormat="false" ht="12.8" hidden="false" customHeight="false" outlineLevel="0" collapsed="false">
      <c r="A1220" s="9" t="s">
        <v>1656</v>
      </c>
      <c r="B1220" s="9" t="s">
        <v>205</v>
      </c>
      <c r="C1220" s="6" t="s">
        <v>24</v>
      </c>
      <c r="D1220" s="6" t="s">
        <v>42</v>
      </c>
      <c r="E1220" s="6" t="s">
        <v>79</v>
      </c>
      <c r="F1220" s="6" t="s">
        <v>206</v>
      </c>
      <c r="G1220" s="6" t="s">
        <v>19</v>
      </c>
      <c r="H1220" s="6" t="s">
        <v>1660</v>
      </c>
      <c r="I1220" s="0" t="n">
        <v>2</v>
      </c>
      <c r="J1220" s="6" t="n">
        <v>0</v>
      </c>
      <c r="K1220" s="3" t="str">
        <f aca="false">IF(I1220=1,"Yes","No")</f>
        <v>No</v>
      </c>
      <c r="L1220" s="7" t="n">
        <f aca="false">IF(K1220="Yes",(J1220-1)*0.98,-1)</f>
        <v>-1</v>
      </c>
      <c r="M1220" s="10" t="s">
        <v>53</v>
      </c>
    </row>
    <row r="1221" customFormat="false" ht="12.8" hidden="false" customHeight="false" outlineLevel="0" collapsed="false">
      <c r="A1221" s="2" t="s">
        <v>1661</v>
      </c>
      <c r="B1221" s="2" t="s">
        <v>14</v>
      </c>
      <c r="C1221" s="0" t="s">
        <v>114</v>
      </c>
      <c r="D1221" s="0" t="s">
        <v>16</v>
      </c>
      <c r="E1221" s="0" t="s">
        <v>17</v>
      </c>
      <c r="F1221" s="0" t="s">
        <v>18</v>
      </c>
      <c r="G1221" s="0" t="s">
        <v>19</v>
      </c>
      <c r="H1221" s="0" t="s">
        <v>1662</v>
      </c>
      <c r="I1221" s="0" t="n">
        <v>2</v>
      </c>
      <c r="J1221" s="0" t="n">
        <v>1.09</v>
      </c>
      <c r="K1221" s="0" t="s">
        <v>21</v>
      </c>
      <c r="L1221" s="3" t="n">
        <f aca="false">IF(K1221="Yes",(J1221-1)*0.98,-1)</f>
        <v>0.0882000000000001</v>
      </c>
      <c r="M1221" s="4" t="s">
        <v>22</v>
      </c>
    </row>
    <row r="1222" customFormat="false" ht="12.8" hidden="false" customHeight="false" outlineLevel="0" collapsed="false">
      <c r="A1222" s="2" t="s">
        <v>1663</v>
      </c>
      <c r="B1222" s="2" t="s">
        <v>35</v>
      </c>
      <c r="C1222" s="0" t="s">
        <v>47</v>
      </c>
      <c r="D1222" s="0" t="s">
        <v>29</v>
      </c>
      <c r="E1222" s="0" t="s">
        <v>30</v>
      </c>
      <c r="F1222" s="0" t="s">
        <v>31</v>
      </c>
      <c r="G1222" s="0" t="s">
        <v>19</v>
      </c>
      <c r="H1222" s="0" t="s">
        <v>1664</v>
      </c>
      <c r="I1222" s="0" t="n">
        <v>2</v>
      </c>
      <c r="J1222" s="0" t="n">
        <v>2.85</v>
      </c>
      <c r="K1222" s="0" t="str">
        <f aca="false">IF(I1222=1,"Yes","No")</f>
        <v>No</v>
      </c>
      <c r="L1222" s="0" t="n">
        <f aca="false">IF(K1222="Yes",(J1222-1)*0.98,-1)</f>
        <v>-1</v>
      </c>
      <c r="M1222" s="5" t="s">
        <v>33</v>
      </c>
    </row>
    <row r="1223" customFormat="false" ht="12.8" hidden="false" customHeight="false" outlineLevel="0" collapsed="false">
      <c r="A1223" s="2" t="s">
        <v>1663</v>
      </c>
      <c r="B1223" s="2" t="s">
        <v>35</v>
      </c>
      <c r="C1223" s="0" t="s">
        <v>47</v>
      </c>
      <c r="D1223" s="0" t="s">
        <v>29</v>
      </c>
      <c r="E1223" s="0" t="s">
        <v>30</v>
      </c>
      <c r="F1223" s="0" t="s">
        <v>31</v>
      </c>
      <c r="G1223" s="0" t="s">
        <v>19</v>
      </c>
      <c r="H1223" s="0" t="s">
        <v>1664</v>
      </c>
      <c r="I1223" s="0" t="n">
        <v>2</v>
      </c>
      <c r="J1223" s="0" t="n">
        <v>1.29</v>
      </c>
      <c r="K1223" s="0" t="s">
        <v>21</v>
      </c>
      <c r="L1223" s="3" t="n">
        <f aca="false">IF(K1223="Yes",(J1223-1)*0.98,-1)</f>
        <v>0.2842</v>
      </c>
      <c r="M1223" s="4" t="s">
        <v>22</v>
      </c>
    </row>
    <row r="1224" customFormat="false" ht="12.8" hidden="false" customHeight="false" outlineLevel="0" collapsed="false">
      <c r="A1224" s="2" t="s">
        <v>1663</v>
      </c>
      <c r="B1224" s="2" t="s">
        <v>96</v>
      </c>
      <c r="C1224" s="0" t="s">
        <v>287</v>
      </c>
      <c r="D1224" s="0" t="s">
        <v>42</v>
      </c>
      <c r="E1224" s="0" t="s">
        <v>17</v>
      </c>
      <c r="F1224" s="0" t="s">
        <v>65</v>
      </c>
      <c r="G1224" s="0" t="s">
        <v>21</v>
      </c>
      <c r="H1224" s="0" t="s">
        <v>1665</v>
      </c>
      <c r="I1224" s="0" t="s">
        <v>133</v>
      </c>
      <c r="J1224" s="0" t="n">
        <v>3</v>
      </c>
      <c r="K1224" s="0" t="s">
        <v>19</v>
      </c>
      <c r="L1224" s="3" t="n">
        <f aca="false">IF(K1224="Yes",(J1224-1)*0.98,-1)</f>
        <v>-1</v>
      </c>
      <c r="M1224" s="11" t="s">
        <v>62</v>
      </c>
    </row>
    <row r="1225" customFormat="false" ht="12.8" hidden="false" customHeight="false" outlineLevel="0" collapsed="false">
      <c r="A1225" s="9" t="s">
        <v>1663</v>
      </c>
      <c r="B1225" s="9" t="s">
        <v>96</v>
      </c>
      <c r="C1225" s="6" t="s">
        <v>287</v>
      </c>
      <c r="D1225" s="6" t="s">
        <v>42</v>
      </c>
      <c r="E1225" s="6" t="s">
        <v>17</v>
      </c>
      <c r="F1225" s="6" t="s">
        <v>65</v>
      </c>
      <c r="G1225" s="6" t="s">
        <v>21</v>
      </c>
      <c r="H1225" s="6" t="s">
        <v>1665</v>
      </c>
      <c r="I1225" s="0" t="s">
        <v>133</v>
      </c>
      <c r="J1225" s="6" t="n">
        <v>9.09</v>
      </c>
      <c r="K1225" s="3" t="str">
        <f aca="false">IF(I1225=1,"Yes","No")</f>
        <v>No</v>
      </c>
      <c r="L1225" s="7" t="n">
        <f aca="false">IF(K1225="Yes",(J1225-1)*0.98,-1)</f>
        <v>-1</v>
      </c>
      <c r="M1225" s="10" t="s">
        <v>53</v>
      </c>
    </row>
    <row r="1226" customFormat="false" ht="12.8" hidden="false" customHeight="false" outlineLevel="0" collapsed="false">
      <c r="A1226" s="2" t="s">
        <v>1663</v>
      </c>
      <c r="B1226" s="2" t="s">
        <v>343</v>
      </c>
      <c r="C1226" s="0" t="s">
        <v>59</v>
      </c>
      <c r="D1226" s="0" t="s">
        <v>42</v>
      </c>
      <c r="E1226" s="0" t="s">
        <v>30</v>
      </c>
      <c r="F1226" s="0" t="s">
        <v>43</v>
      </c>
      <c r="G1226" s="0" t="s">
        <v>19</v>
      </c>
      <c r="H1226" s="0" t="s">
        <v>1666</v>
      </c>
      <c r="I1226" s="0" t="n">
        <v>3</v>
      </c>
      <c r="J1226" s="0" t="n">
        <v>2.68</v>
      </c>
      <c r="K1226" s="0" t="s">
        <v>21</v>
      </c>
      <c r="L1226" s="3" t="n">
        <f aca="false">IF(K1226="Yes",(J1226-1)*0.98,-1)</f>
        <v>1.6464</v>
      </c>
      <c r="M1226" s="11" t="s">
        <v>62</v>
      </c>
    </row>
    <row r="1227" customFormat="false" ht="12.8" hidden="false" customHeight="false" outlineLevel="0" collapsed="false">
      <c r="A1227" s="9" t="s">
        <v>1663</v>
      </c>
      <c r="B1227" s="9" t="s">
        <v>343</v>
      </c>
      <c r="C1227" s="6" t="s">
        <v>59</v>
      </c>
      <c r="D1227" s="6" t="s">
        <v>42</v>
      </c>
      <c r="E1227" s="6" t="s">
        <v>30</v>
      </c>
      <c r="F1227" s="6" t="s">
        <v>43</v>
      </c>
      <c r="G1227" s="6" t="s">
        <v>19</v>
      </c>
      <c r="H1227" s="6" t="s">
        <v>1667</v>
      </c>
      <c r="I1227" s="6" t="n">
        <v>1</v>
      </c>
      <c r="J1227" s="6" t="n">
        <v>1.13</v>
      </c>
      <c r="K1227" s="3" t="s">
        <v>21</v>
      </c>
      <c r="L1227" s="6" t="n">
        <f aca="false">IF(K1227="Yes",(J1227-1)*0.98,-1)</f>
        <v>0.1274</v>
      </c>
      <c r="M1227" s="13" t="s">
        <v>184</v>
      </c>
    </row>
    <row r="1228" customFormat="false" ht="12.8" hidden="false" customHeight="false" outlineLevel="0" collapsed="false">
      <c r="A1228" s="2" t="s">
        <v>1668</v>
      </c>
      <c r="B1228" s="2" t="s">
        <v>14</v>
      </c>
      <c r="C1228" s="0" t="s">
        <v>271</v>
      </c>
      <c r="D1228" s="0" t="s">
        <v>16</v>
      </c>
      <c r="E1228" s="0" t="s">
        <v>87</v>
      </c>
      <c r="F1228" s="0" t="s">
        <v>18</v>
      </c>
      <c r="G1228" s="0" t="s">
        <v>21</v>
      </c>
      <c r="H1228" s="0" t="s">
        <v>1669</v>
      </c>
      <c r="I1228" s="0" t="n">
        <v>2</v>
      </c>
      <c r="J1228" s="0" t="n">
        <v>1.82</v>
      </c>
      <c r="K1228" s="0" t="s">
        <v>21</v>
      </c>
      <c r="L1228" s="3" t="n">
        <f aca="false">IF(K1228="Yes",(J1228-1)*0.98,-1)</f>
        <v>0.8036</v>
      </c>
      <c r="M1228" s="4" t="s">
        <v>22</v>
      </c>
    </row>
    <row r="1229" customFormat="false" ht="12.8" hidden="false" customHeight="false" outlineLevel="0" collapsed="false">
      <c r="A1229" s="2" t="s">
        <v>1670</v>
      </c>
      <c r="B1229" s="2" t="s">
        <v>109</v>
      </c>
      <c r="C1229" s="6" t="s">
        <v>297</v>
      </c>
      <c r="D1229" s="6" t="s">
        <v>16</v>
      </c>
      <c r="E1229" s="6" t="s">
        <v>17</v>
      </c>
      <c r="F1229" s="6" t="s">
        <v>18</v>
      </c>
      <c r="G1229" s="6" t="s">
        <v>21</v>
      </c>
      <c r="H1229" s="6" t="s">
        <v>1671</v>
      </c>
      <c r="I1229" s="6" t="n">
        <v>2</v>
      </c>
      <c r="J1229" s="6" t="n">
        <v>12</v>
      </c>
      <c r="K1229" s="3" t="str">
        <f aca="false">IF(I1229=1, "No","Yes")</f>
        <v>Yes</v>
      </c>
      <c r="L1229" s="7" t="n">
        <f aca="false">IF(I1229=1,-J1229,0.98)</f>
        <v>0.98</v>
      </c>
      <c r="M1229" s="8" t="s">
        <v>51</v>
      </c>
    </row>
    <row r="1230" customFormat="false" ht="12.8" hidden="false" customHeight="false" outlineLevel="0" collapsed="false">
      <c r="A1230" s="2" t="s">
        <v>1670</v>
      </c>
      <c r="B1230" s="2" t="s">
        <v>471</v>
      </c>
      <c r="C1230" s="0" t="s">
        <v>74</v>
      </c>
      <c r="D1230" s="0" t="s">
        <v>37</v>
      </c>
      <c r="E1230" s="0" t="s">
        <v>30</v>
      </c>
      <c r="F1230" s="0" t="s">
        <v>43</v>
      </c>
      <c r="G1230" s="0" t="s">
        <v>19</v>
      </c>
      <c r="H1230" s="0" t="s">
        <v>1520</v>
      </c>
      <c r="I1230" s="0" t="n">
        <v>2</v>
      </c>
      <c r="J1230" s="0" t="n">
        <v>1.05</v>
      </c>
      <c r="K1230" s="0" t="s">
        <v>21</v>
      </c>
      <c r="L1230" s="3" t="n">
        <f aca="false">IF(K1230="Yes",(J1230-1)*0.98,-1)</f>
        <v>0.049</v>
      </c>
      <c r="M1230" s="4" t="s">
        <v>22</v>
      </c>
    </row>
    <row r="1231" customFormat="false" ht="12.8" hidden="false" customHeight="false" outlineLevel="0" collapsed="false">
      <c r="A1231" s="2" t="s">
        <v>1670</v>
      </c>
      <c r="B1231" s="2" t="s">
        <v>471</v>
      </c>
      <c r="C1231" s="6" t="s">
        <v>74</v>
      </c>
      <c r="D1231" s="6" t="s">
        <v>37</v>
      </c>
      <c r="E1231" s="6" t="s">
        <v>30</v>
      </c>
      <c r="F1231" s="6" t="s">
        <v>43</v>
      </c>
      <c r="G1231" s="6" t="s">
        <v>19</v>
      </c>
      <c r="H1231" s="6" t="s">
        <v>1672</v>
      </c>
      <c r="I1231" s="6" t="n">
        <v>1</v>
      </c>
      <c r="J1231" s="6" t="n">
        <v>11.5</v>
      </c>
      <c r="K1231" s="3" t="str">
        <f aca="false">IF(I1231=1, "No","Yes")</f>
        <v>No</v>
      </c>
      <c r="L1231" s="7" t="n">
        <f aca="false">IF(I1231=1,-J1231,0.98)</f>
        <v>-11.5</v>
      </c>
      <c r="M1231" s="12" t="s">
        <v>128</v>
      </c>
    </row>
    <row r="1232" customFormat="false" ht="12.8" hidden="false" customHeight="false" outlineLevel="0" collapsed="false">
      <c r="A1232" s="2" t="s">
        <v>1673</v>
      </c>
      <c r="B1232" s="2" t="s">
        <v>205</v>
      </c>
      <c r="C1232" s="0" t="s">
        <v>332</v>
      </c>
      <c r="D1232" s="0" t="s">
        <v>16</v>
      </c>
      <c r="E1232" s="0" t="s">
        <v>87</v>
      </c>
      <c r="F1232" s="0" t="s">
        <v>152</v>
      </c>
      <c r="G1232" s="0" t="s">
        <v>19</v>
      </c>
      <c r="H1232" s="0" t="s">
        <v>1674</v>
      </c>
      <c r="I1232" s="0" t="n">
        <v>1</v>
      </c>
      <c r="J1232" s="0" t="n">
        <v>1.71</v>
      </c>
      <c r="K1232" s="0" t="str">
        <f aca="false">IF(I1232=1,"Yes","No")</f>
        <v>Yes</v>
      </c>
      <c r="L1232" s="0" t="n">
        <f aca="false">IF(K1232="Yes",(J1232-1)*0.98,-1)</f>
        <v>0.6958</v>
      </c>
      <c r="M1232" s="5" t="s">
        <v>33</v>
      </c>
    </row>
    <row r="1233" customFormat="false" ht="12.8" hidden="false" customHeight="false" outlineLevel="0" collapsed="false">
      <c r="A1233" s="2" t="s">
        <v>1673</v>
      </c>
      <c r="B1233" s="2" t="s">
        <v>205</v>
      </c>
      <c r="C1233" s="0" t="s">
        <v>332</v>
      </c>
      <c r="D1233" s="0" t="s">
        <v>16</v>
      </c>
      <c r="E1233" s="0" t="s">
        <v>87</v>
      </c>
      <c r="F1233" s="0" t="s">
        <v>152</v>
      </c>
      <c r="G1233" s="0" t="s">
        <v>19</v>
      </c>
      <c r="H1233" s="0" t="s">
        <v>1674</v>
      </c>
      <c r="I1233" s="0" t="n">
        <v>1</v>
      </c>
      <c r="J1233" s="0" t="n">
        <v>1.26</v>
      </c>
      <c r="K1233" s="0" t="s">
        <v>21</v>
      </c>
      <c r="L1233" s="3" t="n">
        <f aca="false">IF(K1233="Yes",(J1233-1)*0.98,-1)</f>
        <v>0.2548</v>
      </c>
      <c r="M1233" s="4" t="s">
        <v>22</v>
      </c>
    </row>
    <row r="1234" customFormat="false" ht="12.8" hidden="false" customHeight="false" outlineLevel="0" collapsed="false">
      <c r="A1234" s="2" t="s">
        <v>1675</v>
      </c>
      <c r="B1234" s="2" t="s">
        <v>364</v>
      </c>
      <c r="C1234" s="0" t="s">
        <v>264</v>
      </c>
      <c r="D1234" s="0" t="s">
        <v>16</v>
      </c>
      <c r="E1234" s="0" t="s">
        <v>17</v>
      </c>
      <c r="F1234" s="0" t="s">
        <v>18</v>
      </c>
      <c r="G1234" s="0" t="s">
        <v>19</v>
      </c>
      <c r="H1234" s="0" t="s">
        <v>1676</v>
      </c>
      <c r="I1234" s="0" t="n">
        <v>1</v>
      </c>
      <c r="J1234" s="0" t="n">
        <v>1.12</v>
      </c>
      <c r="K1234" s="0" t="s">
        <v>21</v>
      </c>
      <c r="L1234" s="3" t="n">
        <f aca="false">IF(K1234="Yes",(J1234-1)*0.98,-1)</f>
        <v>0.1176</v>
      </c>
      <c r="M1234" s="4" t="s">
        <v>22</v>
      </c>
    </row>
    <row r="1235" customFormat="false" ht="12.8" hidden="false" customHeight="false" outlineLevel="0" collapsed="false">
      <c r="A1235" s="2" t="s">
        <v>1675</v>
      </c>
      <c r="B1235" s="2" t="s">
        <v>364</v>
      </c>
      <c r="C1235" s="0" t="s">
        <v>264</v>
      </c>
      <c r="D1235" s="0" t="s">
        <v>16</v>
      </c>
      <c r="E1235" s="0" t="s">
        <v>17</v>
      </c>
      <c r="F1235" s="0" t="s">
        <v>18</v>
      </c>
      <c r="G1235" s="0" t="s">
        <v>19</v>
      </c>
      <c r="H1235" s="0" t="s">
        <v>1677</v>
      </c>
      <c r="I1235" s="0" t="n">
        <v>2</v>
      </c>
      <c r="J1235" s="0" t="n">
        <v>1.36</v>
      </c>
      <c r="K1235" s="0" t="s">
        <v>21</v>
      </c>
      <c r="L1235" s="3" t="n">
        <f aca="false">IF(K1235="Yes",(J1235-1)*0.98,-1)</f>
        <v>0.3528</v>
      </c>
      <c r="M1235" s="11" t="s">
        <v>62</v>
      </c>
    </row>
    <row r="1236" customFormat="false" ht="12.8" hidden="false" customHeight="false" outlineLevel="0" collapsed="false">
      <c r="A1236" s="2" t="s">
        <v>1678</v>
      </c>
      <c r="B1236" s="2" t="s">
        <v>46</v>
      </c>
      <c r="C1236" s="0" t="s">
        <v>110</v>
      </c>
      <c r="D1236" s="0" t="s">
        <v>16</v>
      </c>
      <c r="E1236" s="0" t="s">
        <v>87</v>
      </c>
      <c r="F1236" s="0" t="s">
        <v>18</v>
      </c>
      <c r="G1236" s="0" t="s">
        <v>21</v>
      </c>
      <c r="H1236" s="0" t="s">
        <v>1679</v>
      </c>
      <c r="I1236" s="0" t="n">
        <v>2</v>
      </c>
      <c r="J1236" s="0" t="n">
        <v>1.32</v>
      </c>
      <c r="K1236" s="0" t="s">
        <v>21</v>
      </c>
      <c r="L1236" s="3" t="n">
        <f aca="false">IF(K1236="Yes",(J1236-1)*0.98,-1)</f>
        <v>0.3136</v>
      </c>
      <c r="M1236" s="4" t="s">
        <v>22</v>
      </c>
    </row>
    <row r="1237" customFormat="false" ht="12.8" hidden="false" customHeight="false" outlineLevel="0" collapsed="false">
      <c r="A1237" s="2" t="s">
        <v>1678</v>
      </c>
      <c r="B1237" s="2" t="s">
        <v>331</v>
      </c>
      <c r="C1237" s="0" t="s">
        <v>1317</v>
      </c>
      <c r="D1237" s="0" t="s">
        <v>37</v>
      </c>
      <c r="E1237" s="0" t="s">
        <v>87</v>
      </c>
      <c r="F1237" s="0" t="s">
        <v>298</v>
      </c>
      <c r="G1237" s="0" t="s">
        <v>19</v>
      </c>
      <c r="H1237" s="0" t="s">
        <v>1680</v>
      </c>
      <c r="I1237" s="0" t="n">
        <v>1</v>
      </c>
      <c r="J1237" s="0" t="n">
        <v>1.16</v>
      </c>
      <c r="K1237" s="0" t="s">
        <v>21</v>
      </c>
      <c r="L1237" s="3" t="n">
        <f aca="false">IF(K1237="Yes",(J1237-1)*0.98,-1)</f>
        <v>0.1568</v>
      </c>
      <c r="M1237" s="11" t="s">
        <v>62</v>
      </c>
    </row>
    <row r="1238" customFormat="false" ht="12.8" hidden="false" customHeight="false" outlineLevel="0" collapsed="false">
      <c r="A1238" s="9" t="s">
        <v>1678</v>
      </c>
      <c r="B1238" s="9" t="s">
        <v>331</v>
      </c>
      <c r="C1238" s="6" t="s">
        <v>1317</v>
      </c>
      <c r="D1238" s="6" t="s">
        <v>37</v>
      </c>
      <c r="E1238" s="6" t="s">
        <v>87</v>
      </c>
      <c r="F1238" s="6" t="s">
        <v>298</v>
      </c>
      <c r="G1238" s="6" t="s">
        <v>19</v>
      </c>
      <c r="H1238" s="6" t="s">
        <v>1680</v>
      </c>
      <c r="I1238" s="0" t="n">
        <v>1</v>
      </c>
      <c r="J1238" s="6" t="n">
        <v>0</v>
      </c>
      <c r="K1238" s="3" t="str">
        <f aca="false">IF(I1238=1,"Yes","No")</f>
        <v>Yes</v>
      </c>
      <c r="L1238" s="7" t="n">
        <f aca="false">IF(K1238="Yes",(J1238-1)*0.98,-1)</f>
        <v>-0.98</v>
      </c>
      <c r="M1238" s="10" t="s">
        <v>53</v>
      </c>
    </row>
    <row r="1239" customFormat="false" ht="12.8" hidden="false" customHeight="false" outlineLevel="0" collapsed="false">
      <c r="A1239" s="2" t="s">
        <v>1678</v>
      </c>
      <c r="B1239" s="2" t="s">
        <v>688</v>
      </c>
      <c r="C1239" s="0" t="s">
        <v>59</v>
      </c>
      <c r="D1239" s="0" t="s">
        <v>42</v>
      </c>
      <c r="E1239" s="0" t="s">
        <v>30</v>
      </c>
      <c r="F1239" s="0" t="s">
        <v>18</v>
      </c>
      <c r="G1239" s="0" t="s">
        <v>19</v>
      </c>
      <c r="H1239" s="0" t="s">
        <v>1681</v>
      </c>
      <c r="I1239" s="0" t="n">
        <v>3</v>
      </c>
      <c r="J1239" s="0" t="n">
        <v>1.81</v>
      </c>
      <c r="K1239" s="0" t="s">
        <v>21</v>
      </c>
      <c r="L1239" s="3" t="n">
        <f aca="false">IF(K1239="Yes",(J1239-1)*0.98,-1)</f>
        <v>0.7938</v>
      </c>
      <c r="M1239" s="11" t="s">
        <v>62</v>
      </c>
    </row>
    <row r="1240" customFormat="false" ht="12.8" hidden="false" customHeight="false" outlineLevel="0" collapsed="false">
      <c r="A1240" s="2" t="s">
        <v>1682</v>
      </c>
      <c r="B1240" s="2" t="s">
        <v>280</v>
      </c>
      <c r="C1240" s="0" t="s">
        <v>56</v>
      </c>
      <c r="D1240" s="0" t="s">
        <v>42</v>
      </c>
      <c r="E1240" s="0" t="s">
        <v>17</v>
      </c>
      <c r="F1240" s="0" t="s">
        <v>43</v>
      </c>
      <c r="G1240" s="0" t="s">
        <v>19</v>
      </c>
      <c r="H1240" s="0" t="s">
        <v>1639</v>
      </c>
      <c r="I1240" s="0" t="n">
        <v>2</v>
      </c>
      <c r="J1240" s="0" t="n">
        <v>1.74</v>
      </c>
      <c r="K1240" s="0" t="str">
        <f aca="false">IF(I1240=1,"Yes","No")</f>
        <v>No</v>
      </c>
      <c r="L1240" s="0" t="n">
        <f aca="false">IF(K1240="Yes",(J1240-1)*0.98,-1)</f>
        <v>-1</v>
      </c>
      <c r="M1240" s="5" t="s">
        <v>33</v>
      </c>
    </row>
    <row r="1241" customFormat="false" ht="12.8" hidden="false" customHeight="false" outlineLevel="0" collapsed="false">
      <c r="A1241" s="2" t="s">
        <v>1683</v>
      </c>
      <c r="B1241" s="2" t="s">
        <v>113</v>
      </c>
      <c r="C1241" s="0" t="s">
        <v>1378</v>
      </c>
      <c r="D1241" s="0" t="s">
        <v>37</v>
      </c>
      <c r="E1241" s="0" t="s">
        <v>17</v>
      </c>
      <c r="F1241" s="0" t="s">
        <v>103</v>
      </c>
      <c r="G1241" s="0" t="s">
        <v>19</v>
      </c>
      <c r="H1241" s="0" t="s">
        <v>1379</v>
      </c>
      <c r="I1241" s="0" t="n">
        <v>1</v>
      </c>
      <c r="J1241" s="0" t="n">
        <v>1.16</v>
      </c>
      <c r="K1241" s="0" t="s">
        <v>21</v>
      </c>
      <c r="L1241" s="3" t="n">
        <f aca="false">IF(K1241="Yes",(J1241-1)*0.98,-1)</f>
        <v>0.1568</v>
      </c>
      <c r="M1241" s="4" t="s">
        <v>22</v>
      </c>
    </row>
    <row r="1242" customFormat="false" ht="12.8" hidden="false" customHeight="false" outlineLevel="0" collapsed="false">
      <c r="A1242" s="2" t="s">
        <v>1683</v>
      </c>
      <c r="B1242" s="2" t="s">
        <v>130</v>
      </c>
      <c r="C1242" s="0" t="s">
        <v>47</v>
      </c>
      <c r="D1242" s="0" t="s">
        <v>42</v>
      </c>
      <c r="E1242" s="0" t="s">
        <v>30</v>
      </c>
      <c r="F1242" s="0" t="s">
        <v>18</v>
      </c>
      <c r="G1242" s="0" t="s">
        <v>19</v>
      </c>
      <c r="H1242" s="0" t="s">
        <v>1684</v>
      </c>
      <c r="I1242" s="0" t="n">
        <v>2</v>
      </c>
      <c r="J1242" s="0" t="n">
        <v>1.76</v>
      </c>
      <c r="K1242" s="0" t="s">
        <v>21</v>
      </c>
      <c r="L1242" s="3" t="n">
        <f aca="false">IF(K1242="Yes",(J1242-1)*0.98,-1)</f>
        <v>0.7448</v>
      </c>
      <c r="M1242" s="11" t="s">
        <v>62</v>
      </c>
    </row>
    <row r="1243" customFormat="false" ht="12.8" hidden="false" customHeight="false" outlineLevel="0" collapsed="false">
      <c r="A1243" s="2" t="s">
        <v>1683</v>
      </c>
      <c r="B1243" s="2" t="s">
        <v>343</v>
      </c>
      <c r="C1243" s="0" t="s">
        <v>59</v>
      </c>
      <c r="D1243" s="0" t="s">
        <v>42</v>
      </c>
      <c r="E1243" s="0" t="s">
        <v>30</v>
      </c>
      <c r="F1243" s="0" t="s">
        <v>304</v>
      </c>
      <c r="G1243" s="0" t="s">
        <v>19</v>
      </c>
      <c r="H1243" s="0" t="s">
        <v>1685</v>
      </c>
      <c r="I1243" s="0" t="n">
        <v>2</v>
      </c>
      <c r="J1243" s="0" t="n">
        <v>3.27</v>
      </c>
      <c r="K1243" s="0" t="str">
        <f aca="false">IF(I1243=1,"Yes","No")</f>
        <v>No</v>
      </c>
      <c r="L1243" s="0" t="n">
        <f aca="false">IF(K1243="Yes",(J1243-1)*0.98,-1)</f>
        <v>-1</v>
      </c>
      <c r="M1243" s="5" t="s">
        <v>33</v>
      </c>
    </row>
    <row r="1244" customFormat="false" ht="12.8" hidden="false" customHeight="false" outlineLevel="0" collapsed="false">
      <c r="A1244" s="2" t="s">
        <v>1686</v>
      </c>
      <c r="B1244" s="2" t="s">
        <v>197</v>
      </c>
      <c r="C1244" s="0" t="s">
        <v>327</v>
      </c>
      <c r="D1244" s="0" t="s">
        <v>42</v>
      </c>
      <c r="E1244" s="0" t="s">
        <v>79</v>
      </c>
      <c r="F1244" s="0" t="s">
        <v>80</v>
      </c>
      <c r="G1244" s="0" t="s">
        <v>19</v>
      </c>
      <c r="H1244" s="0" t="s">
        <v>1687</v>
      </c>
      <c r="I1244" s="0" t="n">
        <v>4</v>
      </c>
      <c r="J1244" s="0" t="n">
        <v>1.29</v>
      </c>
      <c r="K1244" s="0" t="s">
        <v>19</v>
      </c>
      <c r="L1244" s="3" t="n">
        <f aca="false">IF(K1244="Yes",(J1244-1)*0.98,-1)</f>
        <v>-1</v>
      </c>
      <c r="M1244" s="4" t="s">
        <v>22</v>
      </c>
    </row>
    <row r="1245" customFormat="false" ht="12.8" hidden="false" customHeight="false" outlineLevel="0" collapsed="false">
      <c r="A1245" s="2" t="s">
        <v>1688</v>
      </c>
      <c r="B1245" s="2" t="s">
        <v>109</v>
      </c>
      <c r="C1245" s="0" t="s">
        <v>248</v>
      </c>
      <c r="D1245" s="0" t="s">
        <v>48</v>
      </c>
      <c r="E1245" s="0" t="s">
        <v>87</v>
      </c>
      <c r="F1245" s="0" t="s">
        <v>18</v>
      </c>
      <c r="G1245" s="0" t="s">
        <v>19</v>
      </c>
      <c r="H1245" s="0" t="s">
        <v>1689</v>
      </c>
      <c r="I1245" s="0" t="n">
        <v>1</v>
      </c>
      <c r="J1245" s="0" t="n">
        <v>1.47</v>
      </c>
      <c r="K1245" s="0" t="str">
        <f aca="false">IF(I1245=1,"Yes","No")</f>
        <v>Yes</v>
      </c>
      <c r="L1245" s="0" t="n">
        <f aca="false">IF(K1245="Yes",(J1245-1)*0.98,-1)</f>
        <v>0.4606</v>
      </c>
      <c r="M1245" s="5" t="s">
        <v>33</v>
      </c>
    </row>
    <row r="1246" customFormat="false" ht="12.8" hidden="false" customHeight="false" outlineLevel="0" collapsed="false">
      <c r="A1246" s="2" t="s">
        <v>1690</v>
      </c>
      <c r="B1246" s="2" t="s">
        <v>289</v>
      </c>
      <c r="C1246" s="0" t="s">
        <v>59</v>
      </c>
      <c r="D1246" s="0" t="s">
        <v>16</v>
      </c>
      <c r="E1246" s="0" t="s">
        <v>30</v>
      </c>
      <c r="F1246" s="0" t="s">
        <v>65</v>
      </c>
      <c r="G1246" s="0" t="s">
        <v>21</v>
      </c>
      <c r="H1246" s="0" t="s">
        <v>1691</v>
      </c>
      <c r="I1246" s="0" t="n">
        <v>0</v>
      </c>
      <c r="J1246" s="0" t="n">
        <v>1.46</v>
      </c>
      <c r="K1246" s="0" t="s">
        <v>19</v>
      </c>
      <c r="L1246" s="3" t="n">
        <f aca="false">IF(K1246="Yes",(J1246-1)*0.98,-1)</f>
        <v>-1</v>
      </c>
      <c r="M1246" s="4" t="s">
        <v>22</v>
      </c>
    </row>
    <row r="1247" customFormat="false" ht="12.8" hidden="false" customHeight="false" outlineLevel="0" collapsed="false">
      <c r="A1247" s="2" t="s">
        <v>1690</v>
      </c>
      <c r="B1247" s="2" t="s">
        <v>375</v>
      </c>
      <c r="C1247" s="0" t="s">
        <v>59</v>
      </c>
      <c r="D1247" s="0" t="s">
        <v>42</v>
      </c>
      <c r="E1247" s="0" t="s">
        <v>30</v>
      </c>
      <c r="F1247" s="0" t="s">
        <v>43</v>
      </c>
      <c r="G1247" s="0" t="s">
        <v>19</v>
      </c>
      <c r="H1247" s="0" t="s">
        <v>1692</v>
      </c>
      <c r="I1247" s="0" t="n">
        <v>2</v>
      </c>
      <c r="J1247" s="0" t="n">
        <v>1.44</v>
      </c>
      <c r="K1247" s="0" t="s">
        <v>21</v>
      </c>
      <c r="L1247" s="3" t="n">
        <f aca="false">IF(K1247="Yes",(J1247-1)*0.98,-1)</f>
        <v>0.4312</v>
      </c>
      <c r="M1247" s="11" t="s">
        <v>62</v>
      </c>
    </row>
    <row r="1248" customFormat="false" ht="12.8" hidden="false" customHeight="false" outlineLevel="0" collapsed="false">
      <c r="A1248" s="9" t="s">
        <v>1690</v>
      </c>
      <c r="B1248" s="9" t="s">
        <v>375</v>
      </c>
      <c r="C1248" s="6" t="s">
        <v>59</v>
      </c>
      <c r="D1248" s="6" t="s">
        <v>42</v>
      </c>
      <c r="E1248" s="6" t="s">
        <v>30</v>
      </c>
      <c r="F1248" s="6" t="s">
        <v>43</v>
      </c>
      <c r="G1248" s="6" t="s">
        <v>19</v>
      </c>
      <c r="H1248" s="6" t="s">
        <v>1693</v>
      </c>
      <c r="I1248" s="6" t="n">
        <v>0</v>
      </c>
      <c r="J1248" s="6" t="n">
        <v>3.15</v>
      </c>
      <c r="K1248" s="3" t="s">
        <v>19</v>
      </c>
      <c r="L1248" s="6" t="n">
        <f aca="false">IF(K1248="Yes",(J1248-1)*0.98,-1)</f>
        <v>-1</v>
      </c>
      <c r="M1248" s="13" t="s">
        <v>184</v>
      </c>
    </row>
    <row r="1249" customFormat="false" ht="12.8" hidden="false" customHeight="false" outlineLevel="0" collapsed="false">
      <c r="A1249" s="2" t="s">
        <v>1694</v>
      </c>
      <c r="B1249" s="2" t="s">
        <v>810</v>
      </c>
      <c r="C1249" s="0" t="s">
        <v>47</v>
      </c>
      <c r="D1249" s="0" t="s">
        <v>102</v>
      </c>
      <c r="E1249" s="0" t="s">
        <v>30</v>
      </c>
      <c r="F1249" s="0" t="s">
        <v>65</v>
      </c>
      <c r="G1249" s="0" t="s">
        <v>21</v>
      </c>
      <c r="H1249" s="0" t="s">
        <v>1695</v>
      </c>
      <c r="I1249" s="0" t="n">
        <v>2</v>
      </c>
      <c r="J1249" s="0" t="n">
        <v>1.53</v>
      </c>
      <c r="K1249" s="0" t="s">
        <v>21</v>
      </c>
      <c r="L1249" s="3" t="n">
        <f aca="false">IF(K1249="Yes",(J1249-1)*0.98,-1)</f>
        <v>0.5194</v>
      </c>
      <c r="M1249" s="4" t="s">
        <v>22</v>
      </c>
    </row>
    <row r="1250" customFormat="false" ht="12.8" hidden="false" customHeight="false" outlineLevel="0" collapsed="false">
      <c r="A1250" s="2" t="s">
        <v>1694</v>
      </c>
      <c r="B1250" s="2" t="s">
        <v>109</v>
      </c>
      <c r="C1250" s="0" t="s">
        <v>1371</v>
      </c>
      <c r="D1250" s="0" t="s">
        <v>48</v>
      </c>
      <c r="E1250" s="0" t="s">
        <v>30</v>
      </c>
      <c r="F1250" s="0" t="s">
        <v>80</v>
      </c>
      <c r="G1250" s="0" t="s">
        <v>19</v>
      </c>
      <c r="H1250" s="0" t="s">
        <v>1696</v>
      </c>
      <c r="I1250" s="0" t="n">
        <v>1</v>
      </c>
      <c r="J1250" s="0" t="n">
        <v>1.37</v>
      </c>
      <c r="K1250" s="0" t="str">
        <f aca="false">IF(I1250=1,"Yes","No")</f>
        <v>Yes</v>
      </c>
      <c r="L1250" s="0" t="n">
        <f aca="false">IF(K1250="Yes",(J1250-1)*0.98,-1)</f>
        <v>0.3626</v>
      </c>
      <c r="M1250" s="5" t="s">
        <v>33</v>
      </c>
    </row>
    <row r="1251" customFormat="false" ht="12.8" hidden="false" customHeight="false" outlineLevel="0" collapsed="false">
      <c r="A1251" s="2" t="s">
        <v>1694</v>
      </c>
      <c r="B1251" s="2" t="s">
        <v>109</v>
      </c>
      <c r="C1251" s="0" t="s">
        <v>1371</v>
      </c>
      <c r="D1251" s="0" t="s">
        <v>48</v>
      </c>
      <c r="E1251" s="0" t="s">
        <v>30</v>
      </c>
      <c r="F1251" s="0" t="s">
        <v>80</v>
      </c>
      <c r="G1251" s="0" t="s">
        <v>19</v>
      </c>
      <c r="H1251" s="0" t="s">
        <v>1696</v>
      </c>
      <c r="I1251" s="0" t="n">
        <v>1</v>
      </c>
      <c r="J1251" s="0" t="n">
        <v>1.1</v>
      </c>
      <c r="K1251" s="0" t="s">
        <v>21</v>
      </c>
      <c r="L1251" s="3" t="n">
        <f aca="false">IF(K1251="Yes",(J1251-1)*0.98,-1)</f>
        <v>0.0980000000000001</v>
      </c>
      <c r="M1251" s="4" t="s">
        <v>22</v>
      </c>
    </row>
    <row r="1252" customFormat="false" ht="12.8" hidden="false" customHeight="false" outlineLevel="0" collapsed="false">
      <c r="A1252" s="2" t="s">
        <v>1694</v>
      </c>
      <c r="B1252" s="2" t="s">
        <v>324</v>
      </c>
      <c r="C1252" s="6" t="s">
        <v>125</v>
      </c>
      <c r="D1252" s="6" t="s">
        <v>16</v>
      </c>
      <c r="E1252" s="6" t="s">
        <v>30</v>
      </c>
      <c r="F1252" s="6" t="s">
        <v>18</v>
      </c>
      <c r="G1252" s="6" t="s">
        <v>19</v>
      </c>
      <c r="H1252" s="6" t="s">
        <v>1697</v>
      </c>
      <c r="I1252" s="6" t="n">
        <v>4</v>
      </c>
      <c r="J1252" s="6" t="n">
        <v>3.85</v>
      </c>
      <c r="K1252" s="3" t="str">
        <f aca="false">IF(I1252=1, "No","Yes")</f>
        <v>Yes</v>
      </c>
      <c r="L1252" s="7" t="n">
        <f aca="false">IF(I1252=1,-J1252,0.98)</f>
        <v>0.98</v>
      </c>
      <c r="M1252" s="8" t="s">
        <v>51</v>
      </c>
    </row>
    <row r="1253" customFormat="false" ht="12.8" hidden="false" customHeight="false" outlineLevel="0" collapsed="false">
      <c r="A1253" s="2" t="s">
        <v>1698</v>
      </c>
      <c r="B1253" s="2" t="s">
        <v>96</v>
      </c>
      <c r="C1253" s="0" t="s">
        <v>47</v>
      </c>
      <c r="D1253" s="0" t="s">
        <v>42</v>
      </c>
      <c r="E1253" s="0" t="s">
        <v>79</v>
      </c>
      <c r="F1253" s="0" t="s">
        <v>80</v>
      </c>
      <c r="G1253" s="0" t="s">
        <v>19</v>
      </c>
      <c r="H1253" s="0" t="s">
        <v>1699</v>
      </c>
      <c r="I1253" s="0" t="n">
        <v>3</v>
      </c>
      <c r="J1253" s="0" t="n">
        <v>1.12</v>
      </c>
      <c r="K1253" s="0" t="s">
        <v>21</v>
      </c>
      <c r="L1253" s="3" t="n">
        <f aca="false">IF(K1253="Yes",(J1253-1)*0.98,-1)</f>
        <v>0.1176</v>
      </c>
      <c r="M1253" s="4" t="s">
        <v>22</v>
      </c>
    </row>
    <row r="1254" customFormat="false" ht="12.8" hidden="false" customHeight="false" outlineLevel="0" collapsed="false">
      <c r="A1254" s="9" t="s">
        <v>1698</v>
      </c>
      <c r="B1254" s="9" t="s">
        <v>96</v>
      </c>
      <c r="C1254" s="6" t="s">
        <v>47</v>
      </c>
      <c r="D1254" s="6" t="s">
        <v>42</v>
      </c>
      <c r="E1254" s="6" t="s">
        <v>79</v>
      </c>
      <c r="F1254" s="6" t="s">
        <v>80</v>
      </c>
      <c r="G1254" s="6" t="s">
        <v>19</v>
      </c>
      <c r="H1254" s="6" t="s">
        <v>1700</v>
      </c>
      <c r="I1254" s="0" t="n">
        <v>2</v>
      </c>
      <c r="J1254" s="6" t="n">
        <v>0</v>
      </c>
      <c r="K1254" s="3" t="str">
        <f aca="false">IF(I1254=1,"Yes","No")</f>
        <v>No</v>
      </c>
      <c r="L1254" s="7" t="n">
        <f aca="false">IF(K1254="Yes",(J1254-1)*0.98,-1)</f>
        <v>-1</v>
      </c>
      <c r="M1254" s="10" t="s">
        <v>53</v>
      </c>
    </row>
    <row r="1255" customFormat="false" ht="12.8" hidden="false" customHeight="false" outlineLevel="0" collapsed="false">
      <c r="A1255" s="2" t="s">
        <v>1698</v>
      </c>
      <c r="B1255" s="2" t="s">
        <v>130</v>
      </c>
      <c r="C1255" s="6" t="s">
        <v>264</v>
      </c>
      <c r="D1255" s="6" t="s">
        <v>16</v>
      </c>
      <c r="E1255" s="6" t="s">
        <v>17</v>
      </c>
      <c r="F1255" s="6" t="s">
        <v>43</v>
      </c>
      <c r="G1255" s="6" t="s">
        <v>19</v>
      </c>
      <c r="H1255" s="6" t="s">
        <v>1445</v>
      </c>
      <c r="I1255" s="6" t="n">
        <v>3</v>
      </c>
      <c r="J1255" s="6" t="n">
        <v>0</v>
      </c>
      <c r="K1255" s="3" t="str">
        <f aca="false">IF(I1255=1, "No","Yes")</f>
        <v>Yes</v>
      </c>
      <c r="L1255" s="7" t="n">
        <f aca="false">IF(I1255=1,-J1255,0.98)</f>
        <v>0.98</v>
      </c>
      <c r="M1255" s="8" t="s">
        <v>51</v>
      </c>
    </row>
    <row r="1256" customFormat="false" ht="12.8" hidden="false" customHeight="false" outlineLevel="0" collapsed="false">
      <c r="A1256" s="2" t="s">
        <v>1698</v>
      </c>
      <c r="B1256" s="2" t="s">
        <v>245</v>
      </c>
      <c r="C1256" s="0" t="s">
        <v>327</v>
      </c>
      <c r="D1256" s="0" t="s">
        <v>42</v>
      </c>
      <c r="E1256" s="0" t="s">
        <v>17</v>
      </c>
      <c r="F1256" s="0" t="s">
        <v>65</v>
      </c>
      <c r="G1256" s="0" t="s">
        <v>21</v>
      </c>
      <c r="H1256" s="0" t="s">
        <v>1701</v>
      </c>
      <c r="I1256" s="0" t="n">
        <v>0</v>
      </c>
      <c r="J1256" s="0" t="n">
        <v>1.9</v>
      </c>
      <c r="K1256" s="0" t="s">
        <v>19</v>
      </c>
      <c r="L1256" s="3" t="n">
        <f aca="false">IF(K1256="Yes",(J1256-1)*0.98,-1)</f>
        <v>-1</v>
      </c>
      <c r="M1256" s="11" t="s">
        <v>62</v>
      </c>
    </row>
    <row r="1257" customFormat="false" ht="12.8" hidden="false" customHeight="false" outlineLevel="0" collapsed="false">
      <c r="A1257" s="2" t="s">
        <v>1698</v>
      </c>
      <c r="B1257" s="2" t="s">
        <v>245</v>
      </c>
      <c r="C1257" s="6" t="s">
        <v>327</v>
      </c>
      <c r="D1257" s="6" t="s">
        <v>42</v>
      </c>
      <c r="E1257" s="6" t="s">
        <v>17</v>
      </c>
      <c r="F1257" s="6" t="s">
        <v>65</v>
      </c>
      <c r="G1257" s="6" t="s">
        <v>21</v>
      </c>
      <c r="H1257" s="6" t="s">
        <v>1702</v>
      </c>
      <c r="I1257" s="6" t="n">
        <v>0</v>
      </c>
      <c r="J1257" s="6" t="n">
        <v>4.94</v>
      </c>
      <c r="K1257" s="3" t="str">
        <f aca="false">IF(I1257=1, "No","Yes")</f>
        <v>Yes</v>
      </c>
      <c r="L1257" s="7" t="n">
        <f aca="false">IF(I1257=1,-J1257,0.98)</f>
        <v>0.98</v>
      </c>
      <c r="M1257" s="8" t="s">
        <v>51</v>
      </c>
    </row>
    <row r="1258" customFormat="false" ht="12.8" hidden="false" customHeight="false" outlineLevel="0" collapsed="false">
      <c r="A1258" s="9" t="s">
        <v>1698</v>
      </c>
      <c r="B1258" s="9" t="s">
        <v>245</v>
      </c>
      <c r="C1258" s="6" t="s">
        <v>327</v>
      </c>
      <c r="D1258" s="6" t="s">
        <v>42</v>
      </c>
      <c r="E1258" s="6" t="s">
        <v>17</v>
      </c>
      <c r="F1258" s="6" t="s">
        <v>65</v>
      </c>
      <c r="G1258" s="6" t="s">
        <v>21</v>
      </c>
      <c r="H1258" s="6" t="s">
        <v>1702</v>
      </c>
      <c r="I1258" s="6" t="n">
        <v>0</v>
      </c>
      <c r="J1258" s="6" t="n">
        <v>1.82</v>
      </c>
      <c r="K1258" s="3" t="s">
        <v>19</v>
      </c>
      <c r="L1258" s="6" t="n">
        <f aca="false">IF(K1258="Yes",(J1258-1)*0.98,-1)</f>
        <v>-1</v>
      </c>
      <c r="M1258" s="13" t="s">
        <v>184</v>
      </c>
    </row>
    <row r="1259" customFormat="false" ht="12.8" hidden="false" customHeight="false" outlineLevel="0" collapsed="false">
      <c r="A1259" s="9" t="s">
        <v>1698</v>
      </c>
      <c r="B1259" s="9" t="s">
        <v>245</v>
      </c>
      <c r="C1259" s="6" t="s">
        <v>327</v>
      </c>
      <c r="D1259" s="6" t="s">
        <v>42</v>
      </c>
      <c r="E1259" s="6" t="s">
        <v>17</v>
      </c>
      <c r="F1259" s="6" t="s">
        <v>65</v>
      </c>
      <c r="G1259" s="6" t="s">
        <v>21</v>
      </c>
      <c r="H1259" s="6" t="s">
        <v>1701</v>
      </c>
      <c r="I1259" s="0" t="n">
        <v>0</v>
      </c>
      <c r="J1259" s="6" t="n">
        <v>5</v>
      </c>
      <c r="K1259" s="3" t="str">
        <f aca="false">IF(I1259=1,"Yes","No")</f>
        <v>No</v>
      </c>
      <c r="L1259" s="7" t="n">
        <f aca="false">IF(K1259="Yes",(J1259-1)*0.98,-1)</f>
        <v>-1</v>
      </c>
      <c r="M1259" s="10" t="s">
        <v>53</v>
      </c>
    </row>
    <row r="1260" customFormat="false" ht="12.8" hidden="false" customHeight="false" outlineLevel="0" collapsed="false">
      <c r="A1260" s="2" t="s">
        <v>1698</v>
      </c>
      <c r="B1260" s="2" t="s">
        <v>343</v>
      </c>
      <c r="C1260" s="0" t="s">
        <v>59</v>
      </c>
      <c r="D1260" s="0" t="s">
        <v>29</v>
      </c>
      <c r="E1260" s="0" t="s">
        <v>30</v>
      </c>
      <c r="F1260" s="0" t="s">
        <v>31</v>
      </c>
      <c r="G1260" s="0" t="s">
        <v>19</v>
      </c>
      <c r="H1260" s="0" t="s">
        <v>1703</v>
      </c>
      <c r="I1260" s="0" t="n">
        <v>2</v>
      </c>
      <c r="J1260" s="0" t="n">
        <v>1.87</v>
      </c>
      <c r="K1260" s="0" t="str">
        <f aca="false">IF(I1260=1,"Yes","No")</f>
        <v>No</v>
      </c>
      <c r="L1260" s="0" t="n">
        <f aca="false">IF(K1260="Yes",(J1260-1)*0.98,-1)</f>
        <v>-1</v>
      </c>
      <c r="M1260" s="5" t="s">
        <v>33</v>
      </c>
    </row>
    <row r="1261" customFormat="false" ht="12.8" hidden="false" customHeight="false" outlineLevel="0" collapsed="false">
      <c r="A1261" s="2" t="s">
        <v>1698</v>
      </c>
      <c r="B1261" s="2" t="s">
        <v>343</v>
      </c>
      <c r="C1261" s="0" t="s">
        <v>59</v>
      </c>
      <c r="D1261" s="0" t="s">
        <v>29</v>
      </c>
      <c r="E1261" s="0" t="s">
        <v>30</v>
      </c>
      <c r="F1261" s="0" t="s">
        <v>31</v>
      </c>
      <c r="G1261" s="0" t="s">
        <v>19</v>
      </c>
      <c r="H1261" s="0" t="s">
        <v>1703</v>
      </c>
      <c r="I1261" s="0" t="n">
        <v>2</v>
      </c>
      <c r="J1261" s="0" t="n">
        <v>1.25</v>
      </c>
      <c r="K1261" s="0" t="s">
        <v>21</v>
      </c>
      <c r="L1261" s="3" t="n">
        <f aca="false">IF(K1261="Yes",(J1261-1)*0.98,-1)</f>
        <v>0.245</v>
      </c>
      <c r="M1261" s="4" t="s">
        <v>22</v>
      </c>
    </row>
    <row r="1262" customFormat="false" ht="12.8" hidden="false" customHeight="false" outlineLevel="0" collapsed="false">
      <c r="A1262" s="2" t="s">
        <v>1704</v>
      </c>
      <c r="B1262" s="2" t="s">
        <v>35</v>
      </c>
      <c r="C1262" s="0" t="s">
        <v>15</v>
      </c>
      <c r="D1262" s="0" t="s">
        <v>42</v>
      </c>
      <c r="E1262" s="0" t="s">
        <v>17</v>
      </c>
      <c r="F1262" s="0" t="s">
        <v>304</v>
      </c>
      <c r="G1262" s="0" t="s">
        <v>21</v>
      </c>
      <c r="H1262" s="0" t="s">
        <v>1705</v>
      </c>
      <c r="I1262" s="0" t="n">
        <v>1</v>
      </c>
      <c r="J1262" s="0" t="n">
        <v>1.35</v>
      </c>
      <c r="K1262" s="0" t="s">
        <v>21</v>
      </c>
      <c r="L1262" s="3" t="n">
        <f aca="false">IF(K1262="Yes",(J1262-1)*0.98,-1)</f>
        <v>0.343</v>
      </c>
      <c r="M1262" s="11" t="s">
        <v>62</v>
      </c>
    </row>
    <row r="1263" customFormat="false" ht="12.8" hidden="false" customHeight="false" outlineLevel="0" collapsed="false">
      <c r="A1263" s="2" t="s">
        <v>1704</v>
      </c>
      <c r="B1263" s="2" t="s">
        <v>35</v>
      </c>
      <c r="C1263" s="6" t="s">
        <v>15</v>
      </c>
      <c r="D1263" s="6" t="s">
        <v>42</v>
      </c>
      <c r="E1263" s="6" t="s">
        <v>17</v>
      </c>
      <c r="F1263" s="6" t="s">
        <v>304</v>
      </c>
      <c r="G1263" s="6" t="s">
        <v>21</v>
      </c>
      <c r="H1263" s="6" t="s">
        <v>1706</v>
      </c>
      <c r="I1263" s="6" t="n">
        <v>2</v>
      </c>
      <c r="J1263" s="6" t="n">
        <v>4.85</v>
      </c>
      <c r="K1263" s="3" t="str">
        <f aca="false">IF(I1263=1, "No","Yes")</f>
        <v>Yes</v>
      </c>
      <c r="L1263" s="7" t="n">
        <f aca="false">IF(I1263=1,-J1263,0.98)</f>
        <v>0.98</v>
      </c>
      <c r="M1263" s="8" t="s">
        <v>51</v>
      </c>
    </row>
    <row r="1264" customFormat="false" ht="12.8" hidden="false" customHeight="false" outlineLevel="0" collapsed="false">
      <c r="A1264" s="9" t="s">
        <v>1704</v>
      </c>
      <c r="B1264" s="9" t="s">
        <v>35</v>
      </c>
      <c r="C1264" s="6" t="s">
        <v>15</v>
      </c>
      <c r="D1264" s="6" t="s">
        <v>42</v>
      </c>
      <c r="E1264" s="6" t="s">
        <v>17</v>
      </c>
      <c r="F1264" s="6" t="s">
        <v>304</v>
      </c>
      <c r="G1264" s="6" t="s">
        <v>21</v>
      </c>
      <c r="H1264" s="6" t="s">
        <v>1706</v>
      </c>
      <c r="I1264" s="6" t="n">
        <v>2</v>
      </c>
      <c r="J1264" s="6" t="n">
        <v>1.98</v>
      </c>
      <c r="K1264" s="3" t="s">
        <v>21</v>
      </c>
      <c r="L1264" s="6" t="n">
        <f aca="false">IF(K1264="Yes",(J1264-1)*0.98,-1)</f>
        <v>0.9604</v>
      </c>
      <c r="M1264" s="13" t="s">
        <v>184</v>
      </c>
    </row>
    <row r="1265" customFormat="false" ht="12.8" hidden="false" customHeight="false" outlineLevel="0" collapsed="false">
      <c r="A1265" s="2" t="s">
        <v>1704</v>
      </c>
      <c r="B1265" s="2" t="s">
        <v>46</v>
      </c>
      <c r="C1265" s="0" t="s">
        <v>47</v>
      </c>
      <c r="D1265" s="0" t="s">
        <v>29</v>
      </c>
      <c r="E1265" s="0" t="s">
        <v>30</v>
      </c>
      <c r="F1265" s="0" t="s">
        <v>31</v>
      </c>
      <c r="G1265" s="0" t="s">
        <v>19</v>
      </c>
      <c r="H1265" s="0" t="s">
        <v>32</v>
      </c>
      <c r="I1265" s="0" t="n">
        <v>1</v>
      </c>
      <c r="J1265" s="0" t="n">
        <v>0</v>
      </c>
      <c r="K1265" s="0" t="str">
        <f aca="false">IF(I1265=1,"Yes","No")</f>
        <v>Yes</v>
      </c>
      <c r="L1265" s="0" t="n">
        <f aca="false">IF(K1265="Yes",(J1265-1)*0.98,-1)</f>
        <v>-0.98</v>
      </c>
      <c r="M1265" s="5" t="s">
        <v>33</v>
      </c>
    </row>
    <row r="1266" customFormat="false" ht="12.8" hidden="false" customHeight="false" outlineLevel="0" collapsed="false">
      <c r="A1266" s="2" t="s">
        <v>1704</v>
      </c>
      <c r="B1266" s="2" t="s">
        <v>46</v>
      </c>
      <c r="C1266" s="6" t="s">
        <v>47</v>
      </c>
      <c r="D1266" s="6" t="s">
        <v>29</v>
      </c>
      <c r="E1266" s="6" t="s">
        <v>30</v>
      </c>
      <c r="F1266" s="6" t="s">
        <v>31</v>
      </c>
      <c r="G1266" s="6" t="s">
        <v>19</v>
      </c>
      <c r="H1266" s="6" t="s">
        <v>1707</v>
      </c>
      <c r="I1266" s="6" t="n">
        <v>2</v>
      </c>
      <c r="J1266" s="6" t="n">
        <v>23.98</v>
      </c>
      <c r="K1266" s="3" t="str">
        <f aca="false">IF(I1266=1, "No","Yes")</f>
        <v>Yes</v>
      </c>
      <c r="L1266" s="7" t="n">
        <f aca="false">IF(I1266=1,-J1266,0.98)</f>
        <v>0.98</v>
      </c>
      <c r="M1266" s="8" t="s">
        <v>51</v>
      </c>
    </row>
    <row r="1267" customFormat="false" ht="12.8" hidden="false" customHeight="false" outlineLevel="0" collapsed="false">
      <c r="A1267" s="2" t="s">
        <v>1704</v>
      </c>
      <c r="B1267" s="2" t="s">
        <v>101</v>
      </c>
      <c r="C1267" s="0" t="s">
        <v>15</v>
      </c>
      <c r="D1267" s="0" t="s">
        <v>16</v>
      </c>
      <c r="E1267" s="0" t="s">
        <v>17</v>
      </c>
      <c r="F1267" s="0" t="s">
        <v>18</v>
      </c>
      <c r="G1267" s="0" t="s">
        <v>19</v>
      </c>
      <c r="H1267" s="0" t="s">
        <v>1662</v>
      </c>
      <c r="I1267" s="0" t="n">
        <v>2</v>
      </c>
      <c r="J1267" s="0" t="n">
        <v>1.51</v>
      </c>
      <c r="K1267" s="0" t="s">
        <v>21</v>
      </c>
      <c r="L1267" s="3" t="n">
        <f aca="false">IF(K1267="Yes",(J1267-1)*0.98,-1)</f>
        <v>0.4998</v>
      </c>
      <c r="M1267" s="4" t="s">
        <v>22</v>
      </c>
    </row>
    <row r="1268" customFormat="false" ht="12.8" hidden="false" customHeight="false" outlineLevel="0" collapsed="false">
      <c r="A1268" s="2" t="s">
        <v>1704</v>
      </c>
      <c r="B1268" s="2" t="s">
        <v>101</v>
      </c>
      <c r="C1268" s="0" t="s">
        <v>15</v>
      </c>
      <c r="D1268" s="0" t="s">
        <v>16</v>
      </c>
      <c r="E1268" s="0" t="s">
        <v>17</v>
      </c>
      <c r="F1268" s="0" t="s">
        <v>18</v>
      </c>
      <c r="G1268" s="0" t="s">
        <v>19</v>
      </c>
      <c r="H1268" s="0" t="s">
        <v>1708</v>
      </c>
      <c r="I1268" s="0" t="n">
        <v>1</v>
      </c>
      <c r="J1268" s="0" t="n">
        <v>1.85</v>
      </c>
      <c r="K1268" s="0" t="s">
        <v>21</v>
      </c>
      <c r="L1268" s="3" t="n">
        <f aca="false">IF(K1268="Yes",(J1268-1)*0.98,-1)</f>
        <v>0.833</v>
      </c>
      <c r="M1268" s="11" t="s">
        <v>62</v>
      </c>
    </row>
    <row r="1269" customFormat="false" ht="12.8" hidden="false" customHeight="false" outlineLevel="0" collapsed="false">
      <c r="A1269" s="2" t="s">
        <v>1704</v>
      </c>
      <c r="B1269" s="2" t="s">
        <v>101</v>
      </c>
      <c r="C1269" s="6" t="s">
        <v>15</v>
      </c>
      <c r="D1269" s="6" t="s">
        <v>16</v>
      </c>
      <c r="E1269" s="6" t="s">
        <v>17</v>
      </c>
      <c r="F1269" s="6" t="s">
        <v>18</v>
      </c>
      <c r="G1269" s="6" t="s">
        <v>19</v>
      </c>
      <c r="H1269" s="6" t="s">
        <v>1709</v>
      </c>
      <c r="I1269" s="6" t="n">
        <v>3</v>
      </c>
      <c r="J1269" s="6" t="n">
        <v>0</v>
      </c>
      <c r="K1269" s="3" t="str">
        <f aca="false">IF(I1269=1, "No","Yes")</f>
        <v>Yes</v>
      </c>
      <c r="L1269" s="7" t="n">
        <f aca="false">IF(I1269=1,-J1269,0.98)</f>
        <v>0.98</v>
      </c>
      <c r="M1269" s="12" t="s">
        <v>128</v>
      </c>
    </row>
    <row r="1270" customFormat="false" ht="12.8" hidden="false" customHeight="false" outlineLevel="0" collapsed="false">
      <c r="A1270" s="9" t="s">
        <v>1710</v>
      </c>
      <c r="B1270" s="9" t="s">
        <v>331</v>
      </c>
      <c r="C1270" s="6" t="s">
        <v>230</v>
      </c>
      <c r="D1270" s="6" t="s">
        <v>42</v>
      </c>
      <c r="E1270" s="6" t="s">
        <v>87</v>
      </c>
      <c r="F1270" s="6" t="s">
        <v>152</v>
      </c>
      <c r="G1270" s="6" t="s">
        <v>19</v>
      </c>
      <c r="H1270" s="6" t="s">
        <v>1711</v>
      </c>
      <c r="I1270" s="0" t="n">
        <v>1</v>
      </c>
      <c r="J1270" s="6" t="n">
        <v>0</v>
      </c>
      <c r="K1270" s="3" t="str">
        <f aca="false">IF(I1270=1,"Yes","No")</f>
        <v>Yes</v>
      </c>
      <c r="L1270" s="7" t="n">
        <f aca="false">IF(K1270="Yes",(J1270-1)*0.98,-1)</f>
        <v>-0.98</v>
      </c>
      <c r="M1270" s="10" t="s">
        <v>53</v>
      </c>
    </row>
    <row r="1271" customFormat="false" ht="12.8" hidden="false" customHeight="false" outlineLevel="0" collapsed="false">
      <c r="A1271" s="2" t="s">
        <v>1710</v>
      </c>
      <c r="B1271" s="2" t="s">
        <v>536</v>
      </c>
      <c r="C1271" s="6" t="s">
        <v>1341</v>
      </c>
      <c r="D1271" s="6" t="s">
        <v>37</v>
      </c>
      <c r="E1271" s="6" t="s">
        <v>79</v>
      </c>
      <c r="F1271" s="6" t="s">
        <v>80</v>
      </c>
      <c r="G1271" s="6" t="s">
        <v>19</v>
      </c>
      <c r="H1271" s="6" t="s">
        <v>1712</v>
      </c>
      <c r="I1271" s="6" t="n">
        <v>2</v>
      </c>
      <c r="J1271" s="6" t="n">
        <v>0</v>
      </c>
      <c r="K1271" s="3" t="str">
        <f aca="false">IF(I1271=1, "No","Yes")</f>
        <v>Yes</v>
      </c>
      <c r="L1271" s="7" t="n">
        <f aca="false">IF(I1271=1,-J1271,0.98)</f>
        <v>0.98</v>
      </c>
      <c r="M1271" s="8" t="s">
        <v>51</v>
      </c>
    </row>
    <row r="1272" customFormat="false" ht="12.8" hidden="false" customHeight="false" outlineLevel="0" collapsed="false">
      <c r="A1272" s="2" t="s">
        <v>1713</v>
      </c>
      <c r="B1272" s="2" t="s">
        <v>96</v>
      </c>
      <c r="C1272" s="0" t="s">
        <v>271</v>
      </c>
      <c r="D1272" s="0" t="s">
        <v>48</v>
      </c>
      <c r="E1272" s="0" t="s">
        <v>87</v>
      </c>
      <c r="F1272" s="0" t="s">
        <v>298</v>
      </c>
      <c r="G1272" s="0" t="s">
        <v>19</v>
      </c>
      <c r="H1272" s="0" t="s">
        <v>1714</v>
      </c>
      <c r="I1272" s="0" t="n">
        <v>1</v>
      </c>
      <c r="J1272" s="0" t="n">
        <v>1.41</v>
      </c>
      <c r="K1272" s="0" t="str">
        <f aca="false">IF(I1272=1,"Yes","No")</f>
        <v>Yes</v>
      </c>
      <c r="L1272" s="0" t="n">
        <f aca="false">IF(K1272="Yes",(J1272-1)*0.98,-1)</f>
        <v>0.4018</v>
      </c>
      <c r="M1272" s="5" t="s">
        <v>33</v>
      </c>
    </row>
    <row r="1273" customFormat="false" ht="12.8" hidden="false" customHeight="false" outlineLevel="0" collapsed="false">
      <c r="A1273" s="2" t="s">
        <v>1713</v>
      </c>
      <c r="B1273" s="2" t="s">
        <v>471</v>
      </c>
      <c r="C1273" s="0" t="s">
        <v>74</v>
      </c>
      <c r="D1273" s="0" t="s">
        <v>37</v>
      </c>
      <c r="E1273" s="0" t="s">
        <v>30</v>
      </c>
      <c r="F1273" s="0" t="s">
        <v>65</v>
      </c>
      <c r="G1273" s="0" t="s">
        <v>21</v>
      </c>
      <c r="H1273" s="0" t="s">
        <v>1715</v>
      </c>
      <c r="I1273" s="0" t="n">
        <v>0</v>
      </c>
      <c r="J1273" s="0" t="n">
        <v>1.29</v>
      </c>
      <c r="K1273" s="0" t="s">
        <v>19</v>
      </c>
      <c r="L1273" s="3" t="n">
        <f aca="false">IF(K1273="Yes",(J1273-1)*0.98,-1)</f>
        <v>-1</v>
      </c>
      <c r="M1273" s="4" t="s">
        <v>22</v>
      </c>
    </row>
    <row r="1274" customFormat="false" ht="12.8" hidden="false" customHeight="false" outlineLevel="0" collapsed="false">
      <c r="A1274" s="2" t="s">
        <v>1713</v>
      </c>
      <c r="B1274" s="2" t="s">
        <v>471</v>
      </c>
      <c r="C1274" s="0" t="s">
        <v>74</v>
      </c>
      <c r="D1274" s="0" t="s">
        <v>37</v>
      </c>
      <c r="E1274" s="0" t="s">
        <v>30</v>
      </c>
      <c r="F1274" s="0" t="s">
        <v>65</v>
      </c>
      <c r="G1274" s="0" t="s">
        <v>21</v>
      </c>
      <c r="H1274" s="0" t="s">
        <v>1716</v>
      </c>
      <c r="I1274" s="0" t="n">
        <v>1</v>
      </c>
      <c r="J1274" s="0" t="n">
        <v>1.64</v>
      </c>
      <c r="K1274" s="0" t="s">
        <v>21</v>
      </c>
      <c r="L1274" s="3" t="n">
        <f aca="false">IF(K1274="Yes",(J1274-1)*0.98,-1)</f>
        <v>0.6272</v>
      </c>
      <c r="M1274" s="11" t="s">
        <v>62</v>
      </c>
    </row>
    <row r="1275" customFormat="false" ht="12.8" hidden="false" customHeight="false" outlineLevel="0" collapsed="false">
      <c r="A1275" s="2" t="s">
        <v>1717</v>
      </c>
      <c r="B1275" s="2" t="s">
        <v>222</v>
      </c>
      <c r="C1275" s="0" t="s">
        <v>59</v>
      </c>
      <c r="D1275" s="0" t="s">
        <v>42</v>
      </c>
      <c r="E1275" s="0" t="s">
        <v>30</v>
      </c>
      <c r="F1275" s="0" t="s">
        <v>31</v>
      </c>
      <c r="G1275" s="0" t="s">
        <v>19</v>
      </c>
      <c r="H1275" s="0" t="s">
        <v>32</v>
      </c>
      <c r="I1275" s="0" t="n">
        <v>1</v>
      </c>
      <c r="J1275" s="0" t="n">
        <v>2.53</v>
      </c>
      <c r="K1275" s="0" t="str">
        <f aca="false">IF(I1275=1,"Yes","No")</f>
        <v>Yes</v>
      </c>
      <c r="L1275" s="0" t="n">
        <f aca="false">IF(K1275="Yes",(J1275-1)*0.98,-1)</f>
        <v>1.4994</v>
      </c>
      <c r="M1275" s="5" t="s">
        <v>33</v>
      </c>
    </row>
    <row r="1276" customFormat="false" ht="12.8" hidden="false" customHeight="false" outlineLevel="0" collapsed="false">
      <c r="A1276" s="2" t="s">
        <v>1717</v>
      </c>
      <c r="B1276" s="2" t="s">
        <v>130</v>
      </c>
      <c r="C1276" s="0" t="s">
        <v>59</v>
      </c>
      <c r="D1276" s="0" t="s">
        <v>42</v>
      </c>
      <c r="E1276" s="0" t="s">
        <v>30</v>
      </c>
      <c r="F1276" s="0" t="s">
        <v>18</v>
      </c>
      <c r="G1276" s="0" t="s">
        <v>19</v>
      </c>
      <c r="H1276" s="0" t="s">
        <v>1718</v>
      </c>
      <c r="I1276" s="0" t="n">
        <v>0</v>
      </c>
      <c r="J1276" s="0" t="n">
        <v>1.61</v>
      </c>
      <c r="K1276" s="0" t="s">
        <v>19</v>
      </c>
      <c r="L1276" s="3" t="n">
        <f aca="false">IF(K1276="Yes",(J1276-1)*0.98,-1)</f>
        <v>-1</v>
      </c>
      <c r="M1276" s="11" t="s">
        <v>62</v>
      </c>
    </row>
    <row r="1277" customFormat="false" ht="12.8" hidden="false" customHeight="false" outlineLevel="0" collapsed="false">
      <c r="A1277" s="2" t="s">
        <v>1717</v>
      </c>
      <c r="B1277" s="2" t="s">
        <v>205</v>
      </c>
      <c r="C1277" s="0" t="s">
        <v>773</v>
      </c>
      <c r="D1277" s="0" t="s">
        <v>16</v>
      </c>
      <c r="E1277" s="0" t="s">
        <v>17</v>
      </c>
      <c r="F1277" s="0" t="s">
        <v>18</v>
      </c>
      <c r="G1277" s="0" t="s">
        <v>19</v>
      </c>
      <c r="H1277" s="0" t="s">
        <v>1646</v>
      </c>
      <c r="I1277" s="0" t="n">
        <v>1</v>
      </c>
      <c r="J1277" s="0" t="n">
        <v>1.04</v>
      </c>
      <c r="K1277" s="0" t="s">
        <v>21</v>
      </c>
      <c r="L1277" s="3" t="n">
        <f aca="false">IF(K1277="Yes",(J1277-1)*0.98,-1)</f>
        <v>0.0392</v>
      </c>
      <c r="M1277" s="4" t="s">
        <v>22</v>
      </c>
    </row>
    <row r="1278" customFormat="false" ht="12.8" hidden="false" customHeight="false" outlineLevel="0" collapsed="false">
      <c r="A1278" s="2" t="s">
        <v>1719</v>
      </c>
      <c r="B1278" s="2" t="s">
        <v>23</v>
      </c>
      <c r="C1278" s="0" t="s">
        <v>150</v>
      </c>
      <c r="D1278" s="0" t="s">
        <v>16</v>
      </c>
      <c r="E1278" s="0" t="s">
        <v>17</v>
      </c>
      <c r="F1278" s="0" t="s">
        <v>18</v>
      </c>
      <c r="G1278" s="0" t="s">
        <v>19</v>
      </c>
      <c r="H1278" s="0" t="s">
        <v>1720</v>
      </c>
      <c r="I1278" s="0" t="n">
        <v>1</v>
      </c>
      <c r="J1278" s="0" t="n">
        <v>1.1</v>
      </c>
      <c r="K1278" s="0" t="s">
        <v>21</v>
      </c>
      <c r="L1278" s="3" t="n">
        <f aca="false">IF(K1278="Yes",(J1278-1)*0.98,-1)</f>
        <v>0.0980000000000001</v>
      </c>
      <c r="M1278" s="4" t="s">
        <v>22</v>
      </c>
    </row>
    <row r="1279" customFormat="false" ht="12.8" hidden="false" customHeight="false" outlineLevel="0" collapsed="false">
      <c r="A1279" s="2" t="s">
        <v>1719</v>
      </c>
      <c r="B1279" s="2" t="s">
        <v>23</v>
      </c>
      <c r="C1279" s="6" t="s">
        <v>150</v>
      </c>
      <c r="D1279" s="6" t="s">
        <v>16</v>
      </c>
      <c r="E1279" s="6" t="s">
        <v>17</v>
      </c>
      <c r="F1279" s="6" t="s">
        <v>18</v>
      </c>
      <c r="G1279" s="6" t="s">
        <v>19</v>
      </c>
      <c r="H1279" s="6" t="s">
        <v>1617</v>
      </c>
      <c r="I1279" s="6" t="s">
        <v>133</v>
      </c>
      <c r="J1279" s="6" t="n">
        <v>29</v>
      </c>
      <c r="K1279" s="3" t="str">
        <f aca="false">IF(I1279=1, "No","Yes")</f>
        <v>Yes</v>
      </c>
      <c r="L1279" s="7" t="n">
        <f aca="false">IF(I1279=1,-J1279,0.98)</f>
        <v>0.98</v>
      </c>
      <c r="M1279" s="12" t="s">
        <v>128</v>
      </c>
    </row>
    <row r="1280" customFormat="false" ht="12.8" hidden="false" customHeight="false" outlineLevel="0" collapsed="false">
      <c r="A1280" s="2" t="s">
        <v>1721</v>
      </c>
      <c r="B1280" s="2" t="s">
        <v>306</v>
      </c>
      <c r="C1280" s="6" t="s">
        <v>74</v>
      </c>
      <c r="D1280" s="6" t="s">
        <v>37</v>
      </c>
      <c r="E1280" s="6" t="s">
        <v>30</v>
      </c>
      <c r="F1280" s="6" t="s">
        <v>31</v>
      </c>
      <c r="G1280" s="6" t="s">
        <v>19</v>
      </c>
      <c r="H1280" s="6" t="s">
        <v>1722</v>
      </c>
      <c r="I1280" s="6" t="n">
        <v>4</v>
      </c>
      <c r="J1280" s="6" t="n">
        <v>0</v>
      </c>
      <c r="K1280" s="3" t="str">
        <f aca="false">IF(I1280=1, "No","Yes")</f>
        <v>Yes</v>
      </c>
      <c r="L1280" s="7" t="n">
        <f aca="false">IF(I1280=1,-J1280,0.98)</f>
        <v>0.98</v>
      </c>
      <c r="M1280" s="8" t="s">
        <v>51</v>
      </c>
    </row>
    <row r="1281" customFormat="false" ht="12.8" hidden="false" customHeight="false" outlineLevel="0" collapsed="false">
      <c r="A1281" s="9" t="s">
        <v>1721</v>
      </c>
      <c r="B1281" s="9" t="s">
        <v>306</v>
      </c>
      <c r="C1281" s="6" t="s">
        <v>74</v>
      </c>
      <c r="D1281" s="6" t="s">
        <v>37</v>
      </c>
      <c r="E1281" s="6" t="s">
        <v>30</v>
      </c>
      <c r="F1281" s="6" t="s">
        <v>31</v>
      </c>
      <c r="G1281" s="6" t="s">
        <v>19</v>
      </c>
      <c r="H1281" s="6" t="s">
        <v>1557</v>
      </c>
      <c r="I1281" s="0" t="n">
        <v>0</v>
      </c>
      <c r="J1281" s="6" t="n">
        <v>0</v>
      </c>
      <c r="K1281" s="3" t="str">
        <f aca="false">IF(I1281=1,"Yes","No")</f>
        <v>No</v>
      </c>
      <c r="L1281" s="7" t="n">
        <f aca="false">IF(K1281="Yes",(J1281-1)*0.98,-1)</f>
        <v>-1</v>
      </c>
      <c r="M1281" s="10" t="s">
        <v>53</v>
      </c>
    </row>
    <row r="1282" customFormat="false" ht="12.8" hidden="false" customHeight="false" outlineLevel="0" collapsed="false">
      <c r="A1282" s="2" t="s">
        <v>1721</v>
      </c>
      <c r="B1282" s="2" t="s">
        <v>657</v>
      </c>
      <c r="C1282" s="0" t="s">
        <v>74</v>
      </c>
      <c r="D1282" s="0" t="s">
        <v>37</v>
      </c>
      <c r="E1282" s="0" t="s">
        <v>30</v>
      </c>
      <c r="F1282" s="0" t="s">
        <v>43</v>
      </c>
      <c r="G1282" s="0" t="s">
        <v>19</v>
      </c>
      <c r="H1282" s="0" t="s">
        <v>1520</v>
      </c>
      <c r="I1282" s="0" t="n">
        <v>1</v>
      </c>
      <c r="J1282" s="0" t="n">
        <v>1.22</v>
      </c>
      <c r="K1282" s="0" t="s">
        <v>21</v>
      </c>
      <c r="L1282" s="3" t="n">
        <f aca="false">IF(K1282="Yes",(J1282-1)*0.98,-1)</f>
        <v>0.2156</v>
      </c>
      <c r="M1282" s="4" t="s">
        <v>22</v>
      </c>
    </row>
    <row r="1283" customFormat="false" ht="12.8" hidden="false" customHeight="false" outlineLevel="0" collapsed="false">
      <c r="A1283" s="2" t="s">
        <v>1721</v>
      </c>
      <c r="B1283" s="2" t="s">
        <v>657</v>
      </c>
      <c r="C1283" s="0" t="s">
        <v>74</v>
      </c>
      <c r="D1283" s="0" t="s">
        <v>37</v>
      </c>
      <c r="E1283" s="0" t="s">
        <v>30</v>
      </c>
      <c r="F1283" s="0" t="s">
        <v>43</v>
      </c>
      <c r="G1283" s="0" t="s">
        <v>19</v>
      </c>
      <c r="H1283" s="0" t="s">
        <v>1723</v>
      </c>
      <c r="I1283" s="0" t="n">
        <v>2</v>
      </c>
      <c r="J1283" s="0" t="n">
        <v>1.47</v>
      </c>
      <c r="K1283" s="0" t="s">
        <v>21</v>
      </c>
      <c r="L1283" s="3" t="n">
        <f aca="false">IF(K1283="Yes",(J1283-1)*0.98,-1)</f>
        <v>0.4606</v>
      </c>
      <c r="M1283" s="11" t="s">
        <v>62</v>
      </c>
    </row>
    <row r="1284" customFormat="false" ht="12.8" hidden="false" customHeight="false" outlineLevel="0" collapsed="false">
      <c r="A1284" s="2" t="s">
        <v>1721</v>
      </c>
      <c r="B1284" s="2" t="s">
        <v>657</v>
      </c>
      <c r="C1284" s="6" t="s">
        <v>74</v>
      </c>
      <c r="D1284" s="6" t="s">
        <v>37</v>
      </c>
      <c r="E1284" s="6" t="s">
        <v>30</v>
      </c>
      <c r="F1284" s="6" t="s">
        <v>43</v>
      </c>
      <c r="G1284" s="6" t="s">
        <v>19</v>
      </c>
      <c r="H1284" s="6" t="s">
        <v>1724</v>
      </c>
      <c r="I1284" s="6" t="n">
        <v>4</v>
      </c>
      <c r="J1284" s="6" t="n">
        <v>3.78</v>
      </c>
      <c r="K1284" s="3" t="str">
        <f aca="false">IF(I1284=1, "No","Yes")</f>
        <v>Yes</v>
      </c>
      <c r="L1284" s="7" t="n">
        <f aca="false">IF(I1284=1,-J1284,0.98)</f>
        <v>0.98</v>
      </c>
      <c r="M1284" s="12" t="s">
        <v>128</v>
      </c>
    </row>
    <row r="1285" customFormat="false" ht="12.8" hidden="false" customHeight="false" outlineLevel="0" collapsed="false">
      <c r="A1285" s="9" t="s">
        <v>1721</v>
      </c>
      <c r="B1285" s="9" t="s">
        <v>657</v>
      </c>
      <c r="C1285" s="6" t="s">
        <v>74</v>
      </c>
      <c r="D1285" s="6" t="s">
        <v>37</v>
      </c>
      <c r="E1285" s="6" t="s">
        <v>30</v>
      </c>
      <c r="F1285" s="6" t="s">
        <v>43</v>
      </c>
      <c r="G1285" s="6" t="s">
        <v>19</v>
      </c>
      <c r="H1285" s="6" t="s">
        <v>1723</v>
      </c>
      <c r="I1285" s="0" t="n">
        <v>2</v>
      </c>
      <c r="J1285" s="6" t="n">
        <v>4.4</v>
      </c>
      <c r="K1285" s="3" t="str">
        <f aca="false">IF(I1285=1,"Yes","No")</f>
        <v>No</v>
      </c>
      <c r="L1285" s="7" t="n">
        <f aca="false">IF(K1285="Yes",(J1285-1)*0.98,-1)</f>
        <v>-1</v>
      </c>
      <c r="M1285" s="10" t="s">
        <v>53</v>
      </c>
    </row>
    <row r="1286" customFormat="false" ht="12.8" hidden="false" customHeight="false" outlineLevel="0" collapsed="false">
      <c r="A1286" s="2" t="s">
        <v>1721</v>
      </c>
      <c r="B1286" s="2" t="s">
        <v>205</v>
      </c>
      <c r="C1286" s="0" t="s">
        <v>259</v>
      </c>
      <c r="D1286" s="0" t="s">
        <v>42</v>
      </c>
      <c r="E1286" s="0" t="s">
        <v>79</v>
      </c>
      <c r="F1286" s="0" t="s">
        <v>80</v>
      </c>
      <c r="G1286" s="0" t="s">
        <v>19</v>
      </c>
      <c r="H1286" s="0" t="s">
        <v>1725</v>
      </c>
      <c r="I1286" s="0" t="n">
        <v>3</v>
      </c>
      <c r="J1286" s="0" t="n">
        <v>1.23</v>
      </c>
      <c r="K1286" s="0" t="s">
        <v>21</v>
      </c>
      <c r="L1286" s="3" t="n">
        <f aca="false">IF(K1286="Yes",(J1286-1)*0.98,-1)</f>
        <v>0.2254</v>
      </c>
      <c r="M1286" s="4" t="s">
        <v>22</v>
      </c>
    </row>
    <row r="1287" customFormat="false" ht="12.8" hidden="false" customHeight="false" outlineLevel="0" collapsed="false">
      <c r="A1287" s="2" t="s">
        <v>1726</v>
      </c>
      <c r="B1287" s="2" t="s">
        <v>113</v>
      </c>
      <c r="C1287" s="0" t="s">
        <v>28</v>
      </c>
      <c r="D1287" s="0" t="s">
        <v>29</v>
      </c>
      <c r="E1287" s="0" t="s">
        <v>30</v>
      </c>
      <c r="F1287" s="0" t="s">
        <v>31</v>
      </c>
      <c r="G1287" s="0" t="s">
        <v>19</v>
      </c>
      <c r="H1287" s="0" t="s">
        <v>1727</v>
      </c>
      <c r="I1287" s="0" t="n">
        <v>0</v>
      </c>
      <c r="J1287" s="0" t="n">
        <v>0</v>
      </c>
      <c r="K1287" s="0" t="str">
        <f aca="false">IF(I1287=1,"Yes","No")</f>
        <v>No</v>
      </c>
      <c r="L1287" s="0" t="n">
        <f aca="false">IF(K1287="Yes",(J1287-1)*0.98,-1)</f>
        <v>-1</v>
      </c>
      <c r="M1287" s="5" t="s">
        <v>33</v>
      </c>
    </row>
    <row r="1288" customFormat="false" ht="12.8" hidden="false" customHeight="false" outlineLevel="0" collapsed="false">
      <c r="A1288" s="2" t="s">
        <v>1726</v>
      </c>
      <c r="B1288" s="2" t="s">
        <v>113</v>
      </c>
      <c r="C1288" s="0" t="s">
        <v>28</v>
      </c>
      <c r="D1288" s="0" t="s">
        <v>29</v>
      </c>
      <c r="E1288" s="0" t="s">
        <v>30</v>
      </c>
      <c r="F1288" s="0" t="s">
        <v>31</v>
      </c>
      <c r="G1288" s="0" t="s">
        <v>19</v>
      </c>
      <c r="H1288" s="0" t="s">
        <v>1727</v>
      </c>
      <c r="I1288" s="0" t="n">
        <v>0</v>
      </c>
      <c r="J1288" s="0" t="n">
        <v>1.85</v>
      </c>
      <c r="K1288" s="0" t="s">
        <v>19</v>
      </c>
      <c r="L1288" s="3" t="n">
        <f aca="false">IF(K1288="Yes",(J1288-1)*0.98,-1)</f>
        <v>-1</v>
      </c>
      <c r="M1288" s="4" t="s">
        <v>22</v>
      </c>
    </row>
    <row r="1289" customFormat="false" ht="12.8" hidden="false" customHeight="false" outlineLevel="0" collapsed="false">
      <c r="A1289" s="2" t="s">
        <v>1726</v>
      </c>
      <c r="B1289" s="2" t="s">
        <v>512</v>
      </c>
      <c r="C1289" s="0" t="s">
        <v>28</v>
      </c>
      <c r="D1289" s="0" t="s">
        <v>42</v>
      </c>
      <c r="E1289" s="0" t="s">
        <v>30</v>
      </c>
      <c r="F1289" s="0" t="s">
        <v>18</v>
      </c>
      <c r="G1289" s="0" t="s">
        <v>19</v>
      </c>
      <c r="H1289" s="0" t="s">
        <v>1728</v>
      </c>
      <c r="I1289" s="0" t="n">
        <v>2</v>
      </c>
      <c r="J1289" s="0" t="n">
        <v>1.48</v>
      </c>
      <c r="K1289" s="0" t="s">
        <v>21</v>
      </c>
      <c r="L1289" s="3" t="n">
        <f aca="false">IF(K1289="Yes",(J1289-1)*0.98,-1)</f>
        <v>0.4704</v>
      </c>
      <c r="M1289" s="11" t="s">
        <v>62</v>
      </c>
    </row>
    <row r="1290" customFormat="false" ht="12.8" hidden="false" customHeight="false" outlineLevel="0" collapsed="false">
      <c r="A1290" s="2" t="s">
        <v>1726</v>
      </c>
      <c r="B1290" s="2" t="s">
        <v>1006</v>
      </c>
      <c r="C1290" s="0" t="s">
        <v>1371</v>
      </c>
      <c r="D1290" s="0" t="s">
        <v>16</v>
      </c>
      <c r="E1290" s="0" t="s">
        <v>30</v>
      </c>
      <c r="F1290" s="0" t="s">
        <v>65</v>
      </c>
      <c r="G1290" s="0" t="s">
        <v>21</v>
      </c>
      <c r="H1290" s="0" t="s">
        <v>1729</v>
      </c>
      <c r="I1290" s="0" t="n">
        <v>2</v>
      </c>
      <c r="J1290" s="0" t="n">
        <v>1.88</v>
      </c>
      <c r="K1290" s="0" t="s">
        <v>21</v>
      </c>
      <c r="L1290" s="3" t="n">
        <f aca="false">IF(K1290="Yes",(J1290-1)*0.98,-1)</f>
        <v>0.8624</v>
      </c>
      <c r="M1290" s="4" t="s">
        <v>22</v>
      </c>
    </row>
    <row r="1291" customFormat="false" ht="12.8" hidden="false" customHeight="false" outlineLevel="0" collapsed="false">
      <c r="A1291" s="2" t="s">
        <v>1726</v>
      </c>
      <c r="B1291" s="2" t="s">
        <v>1006</v>
      </c>
      <c r="C1291" s="6" t="s">
        <v>1371</v>
      </c>
      <c r="D1291" s="6" t="s">
        <v>16</v>
      </c>
      <c r="E1291" s="6" t="s">
        <v>30</v>
      </c>
      <c r="F1291" s="6" t="s">
        <v>65</v>
      </c>
      <c r="G1291" s="6" t="s">
        <v>21</v>
      </c>
      <c r="H1291" s="6" t="s">
        <v>1730</v>
      </c>
      <c r="I1291" s="6" t="n">
        <v>0</v>
      </c>
      <c r="J1291" s="6" t="n">
        <v>3.58</v>
      </c>
      <c r="K1291" s="3" t="str">
        <f aca="false">IF(I1291=1, "No","Yes")</f>
        <v>Yes</v>
      </c>
      <c r="L1291" s="7" t="n">
        <f aca="false">IF(I1291=1,-J1291,0.98)</f>
        <v>0.98</v>
      </c>
      <c r="M1291" s="8" t="s">
        <v>51</v>
      </c>
    </row>
    <row r="1292" customFormat="false" ht="12.8" hidden="false" customHeight="false" outlineLevel="0" collapsed="false">
      <c r="A1292" s="2" t="s">
        <v>1731</v>
      </c>
      <c r="B1292" s="2" t="s">
        <v>296</v>
      </c>
      <c r="C1292" s="0" t="s">
        <v>28</v>
      </c>
      <c r="D1292" s="0" t="s">
        <v>42</v>
      </c>
      <c r="E1292" s="0" t="s">
        <v>30</v>
      </c>
      <c r="F1292" s="0" t="s">
        <v>18</v>
      </c>
      <c r="G1292" s="0" t="s">
        <v>19</v>
      </c>
      <c r="H1292" s="0" t="s">
        <v>1732</v>
      </c>
      <c r="I1292" s="0" t="n">
        <v>0</v>
      </c>
      <c r="J1292" s="0" t="n">
        <v>2.36</v>
      </c>
      <c r="K1292" s="0" t="s">
        <v>19</v>
      </c>
      <c r="L1292" s="3" t="n">
        <f aca="false">IF(K1292="Yes",(J1292-1)*0.98,-1)</f>
        <v>-1</v>
      </c>
      <c r="M1292" s="11" t="s">
        <v>62</v>
      </c>
    </row>
    <row r="1293" customFormat="false" ht="12.8" hidden="false" customHeight="false" outlineLevel="0" collapsed="false">
      <c r="A1293" s="2" t="s">
        <v>1731</v>
      </c>
      <c r="B1293" s="2" t="s">
        <v>296</v>
      </c>
      <c r="C1293" s="6" t="s">
        <v>28</v>
      </c>
      <c r="D1293" s="6" t="s">
        <v>42</v>
      </c>
      <c r="E1293" s="6" t="s">
        <v>30</v>
      </c>
      <c r="F1293" s="6" t="s">
        <v>18</v>
      </c>
      <c r="G1293" s="6" t="s">
        <v>19</v>
      </c>
      <c r="H1293" s="6" t="s">
        <v>1733</v>
      </c>
      <c r="I1293" s="6" t="n">
        <v>2</v>
      </c>
      <c r="J1293" s="6" t="n">
        <v>4</v>
      </c>
      <c r="K1293" s="3" t="str">
        <f aca="false">IF(I1293=1, "No","Yes")</f>
        <v>Yes</v>
      </c>
      <c r="L1293" s="7" t="n">
        <f aca="false">IF(I1293=1,-J1293,0.98)</f>
        <v>0.98</v>
      </c>
      <c r="M1293" s="8" t="s">
        <v>51</v>
      </c>
    </row>
    <row r="1294" customFormat="false" ht="12.8" hidden="false" customHeight="false" outlineLevel="0" collapsed="false">
      <c r="A1294" s="2" t="s">
        <v>1731</v>
      </c>
      <c r="B1294" s="2" t="s">
        <v>124</v>
      </c>
      <c r="C1294" s="0" t="s">
        <v>28</v>
      </c>
      <c r="D1294" s="0" t="s">
        <v>16</v>
      </c>
      <c r="E1294" s="0" t="s">
        <v>30</v>
      </c>
      <c r="F1294" s="0" t="s">
        <v>304</v>
      </c>
      <c r="G1294" s="0" t="s">
        <v>19</v>
      </c>
      <c r="H1294" s="0" t="s">
        <v>32</v>
      </c>
      <c r="I1294" s="0" t="n">
        <v>1</v>
      </c>
      <c r="J1294" s="0" t="n">
        <v>1.62</v>
      </c>
      <c r="K1294" s="0" t="str">
        <f aca="false">IF(I1294=1,"Yes","No")</f>
        <v>Yes</v>
      </c>
      <c r="L1294" s="0" t="n">
        <f aca="false">IF(K1294="Yes",(J1294-1)*0.98,-1)</f>
        <v>0.6076</v>
      </c>
      <c r="M1294" s="5" t="s">
        <v>33</v>
      </c>
    </row>
    <row r="1295" customFormat="false" ht="12.8" hidden="false" customHeight="false" outlineLevel="0" collapsed="false">
      <c r="A1295" s="2" t="s">
        <v>1731</v>
      </c>
      <c r="B1295" s="2" t="s">
        <v>124</v>
      </c>
      <c r="C1295" s="0" t="s">
        <v>28</v>
      </c>
      <c r="D1295" s="0" t="s">
        <v>16</v>
      </c>
      <c r="E1295" s="0" t="s">
        <v>30</v>
      </c>
      <c r="F1295" s="0" t="s">
        <v>304</v>
      </c>
      <c r="G1295" s="0" t="s">
        <v>19</v>
      </c>
      <c r="H1295" s="0" t="s">
        <v>32</v>
      </c>
      <c r="I1295" s="0" t="n">
        <v>1</v>
      </c>
      <c r="J1295" s="0" t="n">
        <v>1.17</v>
      </c>
      <c r="K1295" s="0" t="s">
        <v>21</v>
      </c>
      <c r="L1295" s="3" t="n">
        <f aca="false">IF(K1295="Yes",(J1295-1)*0.98,-1)</f>
        <v>0.1666</v>
      </c>
      <c r="M1295" s="4" t="s">
        <v>22</v>
      </c>
    </row>
    <row r="1296" customFormat="false" ht="12.8" hidden="false" customHeight="false" outlineLevel="0" collapsed="false">
      <c r="A1296" s="2" t="s">
        <v>1731</v>
      </c>
      <c r="B1296" s="2" t="s">
        <v>124</v>
      </c>
      <c r="C1296" s="0" t="s">
        <v>28</v>
      </c>
      <c r="D1296" s="0" t="s">
        <v>16</v>
      </c>
      <c r="E1296" s="0" t="s">
        <v>30</v>
      </c>
      <c r="F1296" s="0" t="s">
        <v>304</v>
      </c>
      <c r="G1296" s="0" t="s">
        <v>19</v>
      </c>
      <c r="H1296" s="0" t="s">
        <v>1734</v>
      </c>
      <c r="I1296" s="0" t="n">
        <v>2</v>
      </c>
      <c r="J1296" s="0" t="n">
        <v>1.93</v>
      </c>
      <c r="K1296" s="0" t="s">
        <v>21</v>
      </c>
      <c r="L1296" s="3" t="n">
        <f aca="false">IF(K1296="Yes",(J1296-1)*0.98,-1)</f>
        <v>0.9114</v>
      </c>
      <c r="M1296" s="11" t="s">
        <v>62</v>
      </c>
    </row>
    <row r="1297" customFormat="false" ht="12.8" hidden="false" customHeight="false" outlineLevel="0" collapsed="false">
      <c r="A1297" s="2" t="s">
        <v>1731</v>
      </c>
      <c r="B1297" s="2" t="s">
        <v>124</v>
      </c>
      <c r="C1297" s="6" t="s">
        <v>28</v>
      </c>
      <c r="D1297" s="6" t="s">
        <v>16</v>
      </c>
      <c r="E1297" s="6" t="s">
        <v>30</v>
      </c>
      <c r="F1297" s="6" t="s">
        <v>304</v>
      </c>
      <c r="G1297" s="6" t="s">
        <v>19</v>
      </c>
      <c r="H1297" s="6" t="s">
        <v>1735</v>
      </c>
      <c r="I1297" s="6" t="n">
        <v>3</v>
      </c>
      <c r="J1297" s="6" t="n">
        <v>5.89</v>
      </c>
      <c r="K1297" s="3" t="str">
        <f aca="false">IF(I1297=1, "No","Yes")</f>
        <v>Yes</v>
      </c>
      <c r="L1297" s="7" t="n">
        <f aca="false">IF(I1297=1,-J1297,0.98)</f>
        <v>0.98</v>
      </c>
      <c r="M1297" s="8" t="s">
        <v>51</v>
      </c>
    </row>
    <row r="1298" customFormat="false" ht="12.8" hidden="false" customHeight="false" outlineLevel="0" collapsed="false">
      <c r="A1298" s="2" t="s">
        <v>1731</v>
      </c>
      <c r="B1298" s="2" t="s">
        <v>293</v>
      </c>
      <c r="C1298" s="0" t="s">
        <v>56</v>
      </c>
      <c r="D1298" s="0" t="s">
        <v>42</v>
      </c>
      <c r="E1298" s="0" t="s">
        <v>79</v>
      </c>
      <c r="F1298" s="0" t="s">
        <v>80</v>
      </c>
      <c r="G1298" s="0" t="s">
        <v>19</v>
      </c>
      <c r="H1298" s="0" t="s">
        <v>1622</v>
      </c>
      <c r="I1298" s="0" t="n">
        <v>0</v>
      </c>
      <c r="J1298" s="0" t="n">
        <v>1.47</v>
      </c>
      <c r="K1298" s="0" t="s">
        <v>19</v>
      </c>
      <c r="L1298" s="3" t="n">
        <f aca="false">IF(K1298="Yes",(J1298-1)*0.98,-1)</f>
        <v>-1</v>
      </c>
      <c r="M1298" s="4" t="s">
        <v>22</v>
      </c>
    </row>
    <row r="1299" customFormat="false" ht="12.8" hidden="false" customHeight="false" outlineLevel="0" collapsed="false">
      <c r="A1299" s="2" t="s">
        <v>1731</v>
      </c>
      <c r="B1299" s="2" t="s">
        <v>324</v>
      </c>
      <c r="C1299" s="0" t="s">
        <v>59</v>
      </c>
      <c r="D1299" s="0" t="s">
        <v>42</v>
      </c>
      <c r="E1299" s="0" t="s">
        <v>30</v>
      </c>
      <c r="F1299" s="0" t="s">
        <v>428</v>
      </c>
      <c r="G1299" s="0" t="s">
        <v>21</v>
      </c>
      <c r="H1299" s="0" t="s">
        <v>1736</v>
      </c>
      <c r="I1299" s="0" t="n">
        <v>1</v>
      </c>
      <c r="J1299" s="0" t="n">
        <v>5.5</v>
      </c>
      <c r="K1299" s="0" t="str">
        <f aca="false">IF(I1299=1,"Yes","No")</f>
        <v>Yes</v>
      </c>
      <c r="L1299" s="0" t="n">
        <f aca="false">IF(K1299="Yes",(J1299-1)*0.98,-1)</f>
        <v>4.41</v>
      </c>
      <c r="M1299" s="5" t="s">
        <v>33</v>
      </c>
    </row>
    <row r="1300" customFormat="false" ht="12.8" hidden="false" customHeight="false" outlineLevel="0" collapsed="false">
      <c r="A1300" s="2" t="s">
        <v>1737</v>
      </c>
      <c r="B1300" s="2" t="s">
        <v>113</v>
      </c>
      <c r="C1300" s="0" t="s">
        <v>294</v>
      </c>
      <c r="D1300" s="0" t="s">
        <v>16</v>
      </c>
      <c r="E1300" s="0" t="s">
        <v>17</v>
      </c>
      <c r="F1300" s="0" t="s">
        <v>18</v>
      </c>
      <c r="G1300" s="0" t="s">
        <v>19</v>
      </c>
      <c r="H1300" s="0" t="s">
        <v>1738</v>
      </c>
      <c r="I1300" s="0" t="n">
        <v>2</v>
      </c>
      <c r="J1300" s="0" t="n">
        <v>0</v>
      </c>
      <c r="K1300" s="0" t="s">
        <v>21</v>
      </c>
      <c r="L1300" s="3" t="n">
        <f aca="false">IF(K1300="Yes",(J1300-1)*0.98,-1)</f>
        <v>-0.98</v>
      </c>
      <c r="M1300" s="4" t="s">
        <v>22</v>
      </c>
    </row>
    <row r="1301" customFormat="false" ht="12.8" hidden="false" customHeight="false" outlineLevel="0" collapsed="false">
      <c r="A1301" s="2" t="s">
        <v>1737</v>
      </c>
      <c r="B1301" s="2" t="s">
        <v>113</v>
      </c>
      <c r="C1301" s="0" t="s">
        <v>294</v>
      </c>
      <c r="D1301" s="0" t="s">
        <v>16</v>
      </c>
      <c r="E1301" s="0" t="s">
        <v>17</v>
      </c>
      <c r="F1301" s="0" t="s">
        <v>18</v>
      </c>
      <c r="G1301" s="0" t="s">
        <v>19</v>
      </c>
      <c r="H1301" s="0" t="s">
        <v>1346</v>
      </c>
      <c r="I1301" s="0" t="n">
        <v>3</v>
      </c>
      <c r="J1301" s="0" t="n">
        <v>0</v>
      </c>
      <c r="K1301" s="0" t="s">
        <v>19</v>
      </c>
      <c r="L1301" s="3" t="n">
        <f aca="false">IF(K1301="Yes",(J1301-1)*0.98,-1)</f>
        <v>-1</v>
      </c>
      <c r="M1301" s="11" t="s">
        <v>62</v>
      </c>
    </row>
    <row r="1302" customFormat="false" ht="12.8" hidden="false" customHeight="false" outlineLevel="0" collapsed="false">
      <c r="A1302" s="2" t="s">
        <v>1739</v>
      </c>
      <c r="B1302" s="2" t="s">
        <v>1421</v>
      </c>
      <c r="C1302" s="0" t="s">
        <v>41</v>
      </c>
      <c r="D1302" s="0" t="s">
        <v>16</v>
      </c>
      <c r="E1302" s="0" t="s">
        <v>17</v>
      </c>
      <c r="F1302" s="0" t="s">
        <v>18</v>
      </c>
      <c r="G1302" s="0" t="s">
        <v>19</v>
      </c>
      <c r="H1302" s="0" t="s">
        <v>1740</v>
      </c>
      <c r="I1302" s="0" t="n">
        <v>1</v>
      </c>
      <c r="J1302" s="0" t="n">
        <v>1.12</v>
      </c>
      <c r="K1302" s="0" t="s">
        <v>21</v>
      </c>
      <c r="L1302" s="3" t="n">
        <f aca="false">IF(K1302="Yes",(J1302-1)*0.98,-1)</f>
        <v>0.1176</v>
      </c>
      <c r="M1302" s="4" t="s">
        <v>22</v>
      </c>
    </row>
    <row r="1303" customFormat="false" ht="12.8" hidden="false" customHeight="false" outlineLevel="0" collapsed="false">
      <c r="A1303" s="2" t="s">
        <v>1739</v>
      </c>
      <c r="B1303" s="2" t="s">
        <v>58</v>
      </c>
      <c r="C1303" s="6" t="s">
        <v>297</v>
      </c>
      <c r="D1303" s="6" t="s">
        <v>16</v>
      </c>
      <c r="E1303" s="6" t="s">
        <v>17</v>
      </c>
      <c r="F1303" s="6" t="s">
        <v>43</v>
      </c>
      <c r="G1303" s="6" t="s">
        <v>19</v>
      </c>
      <c r="H1303" s="6" t="s">
        <v>1741</v>
      </c>
      <c r="I1303" s="6" t="n">
        <v>3</v>
      </c>
      <c r="J1303" s="6" t="n">
        <v>0</v>
      </c>
      <c r="K1303" s="3" t="str">
        <f aca="false">IF(I1303=1, "No","Yes")</f>
        <v>Yes</v>
      </c>
      <c r="L1303" s="7" t="n">
        <f aca="false">IF(I1303=1,-J1303,0.98)</f>
        <v>0.98</v>
      </c>
      <c r="M1303" s="8" t="s">
        <v>51</v>
      </c>
    </row>
    <row r="1304" customFormat="false" ht="12.8" hidden="false" customHeight="false" outlineLevel="0" collapsed="false">
      <c r="A1304" s="9" t="s">
        <v>1739</v>
      </c>
      <c r="B1304" s="9" t="s">
        <v>205</v>
      </c>
      <c r="C1304" s="6" t="s">
        <v>297</v>
      </c>
      <c r="D1304" s="6" t="s">
        <v>16</v>
      </c>
      <c r="E1304" s="6" t="s">
        <v>87</v>
      </c>
      <c r="F1304" s="6" t="s">
        <v>18</v>
      </c>
      <c r="G1304" s="6" t="s">
        <v>21</v>
      </c>
      <c r="H1304" s="6" t="s">
        <v>1742</v>
      </c>
      <c r="I1304" s="0" t="n">
        <v>1</v>
      </c>
      <c r="J1304" s="6" t="n">
        <v>3.08</v>
      </c>
      <c r="K1304" s="3" t="str">
        <f aca="false">IF(I1304=1,"Yes","No")</f>
        <v>Yes</v>
      </c>
      <c r="L1304" s="7" t="n">
        <f aca="false">IF(K1304="Yes",(J1304-1)*0.98,-1)</f>
        <v>2.0384</v>
      </c>
      <c r="M1304" s="10" t="s">
        <v>53</v>
      </c>
    </row>
    <row r="1305" customFormat="false" ht="12.8" hidden="false" customHeight="false" outlineLevel="0" collapsed="false">
      <c r="A1305" s="2" t="s">
        <v>1743</v>
      </c>
      <c r="B1305" s="2" t="s">
        <v>255</v>
      </c>
      <c r="C1305" s="0" t="s">
        <v>1164</v>
      </c>
      <c r="D1305" s="0" t="s">
        <v>37</v>
      </c>
      <c r="E1305" s="0" t="s">
        <v>87</v>
      </c>
      <c r="F1305" s="0" t="s">
        <v>18</v>
      </c>
      <c r="G1305" s="0" t="s">
        <v>21</v>
      </c>
      <c r="H1305" s="0" t="s">
        <v>1744</v>
      </c>
      <c r="I1305" s="0" t="n">
        <v>2</v>
      </c>
      <c r="J1305" s="0" t="n">
        <v>2.77</v>
      </c>
      <c r="K1305" s="0" t="s">
        <v>21</v>
      </c>
      <c r="L1305" s="3" t="n">
        <f aca="false">IF(K1305="Yes",(J1305-1)*0.98,-1)</f>
        <v>1.7346</v>
      </c>
      <c r="M1305" s="11" t="s">
        <v>62</v>
      </c>
    </row>
    <row r="1306" customFormat="false" ht="12.8" hidden="false" customHeight="false" outlineLevel="0" collapsed="false">
      <c r="A1306" s="9" t="s">
        <v>1743</v>
      </c>
      <c r="B1306" s="9" t="s">
        <v>255</v>
      </c>
      <c r="C1306" s="6" t="s">
        <v>1164</v>
      </c>
      <c r="D1306" s="6" t="s">
        <v>37</v>
      </c>
      <c r="E1306" s="6" t="s">
        <v>87</v>
      </c>
      <c r="F1306" s="6" t="s">
        <v>18</v>
      </c>
      <c r="G1306" s="6" t="s">
        <v>21</v>
      </c>
      <c r="H1306" s="6" t="s">
        <v>1744</v>
      </c>
      <c r="I1306" s="0" t="n">
        <v>2</v>
      </c>
      <c r="J1306" s="6" t="n">
        <v>7.02</v>
      </c>
      <c r="K1306" s="3" t="str">
        <f aca="false">IF(I1306=1,"Yes","No")</f>
        <v>No</v>
      </c>
      <c r="L1306" s="7" t="n">
        <f aca="false">IF(K1306="Yes",(J1306-1)*0.98,-1)</f>
        <v>-1</v>
      </c>
      <c r="M1306" s="10" t="s">
        <v>53</v>
      </c>
    </row>
    <row r="1307" customFormat="false" ht="12.8" hidden="false" customHeight="false" outlineLevel="0" collapsed="false">
      <c r="A1307" s="2" t="s">
        <v>1743</v>
      </c>
      <c r="B1307" s="2" t="s">
        <v>1250</v>
      </c>
      <c r="C1307" s="6" t="s">
        <v>59</v>
      </c>
      <c r="D1307" s="6" t="s">
        <v>42</v>
      </c>
      <c r="E1307" s="6" t="s">
        <v>30</v>
      </c>
      <c r="F1307" s="6" t="s">
        <v>18</v>
      </c>
      <c r="G1307" s="6" t="s">
        <v>19</v>
      </c>
      <c r="H1307" s="6" t="s">
        <v>1745</v>
      </c>
      <c r="I1307" s="6" t="n">
        <v>3</v>
      </c>
      <c r="J1307" s="6" t="n">
        <v>14.22</v>
      </c>
      <c r="K1307" s="3" t="str">
        <f aca="false">IF(I1307=1, "No","Yes")</f>
        <v>Yes</v>
      </c>
      <c r="L1307" s="7" t="n">
        <f aca="false">IF(I1307=1,-J1307,0.98)</f>
        <v>0.98</v>
      </c>
      <c r="M1307" s="8" t="s">
        <v>51</v>
      </c>
    </row>
    <row r="1308" customFormat="false" ht="12.8" hidden="false" customHeight="false" outlineLevel="0" collapsed="false">
      <c r="A1308" s="2" t="s">
        <v>1746</v>
      </c>
      <c r="B1308" s="2" t="s">
        <v>186</v>
      </c>
      <c r="C1308" s="0" t="s">
        <v>110</v>
      </c>
      <c r="D1308" s="0" t="s">
        <v>16</v>
      </c>
      <c r="E1308" s="0" t="s">
        <v>17</v>
      </c>
      <c r="F1308" s="0" t="s">
        <v>304</v>
      </c>
      <c r="G1308" s="0" t="s">
        <v>19</v>
      </c>
      <c r="H1308" s="0" t="s">
        <v>1747</v>
      </c>
      <c r="I1308" s="0" t="n">
        <v>2</v>
      </c>
      <c r="J1308" s="0" t="n">
        <v>1.37</v>
      </c>
      <c r="K1308" s="0" t="s">
        <v>21</v>
      </c>
      <c r="L1308" s="3" t="n">
        <f aca="false">IF(K1308="Yes",(J1308-1)*0.98,-1)</f>
        <v>0.3626</v>
      </c>
      <c r="M1308" s="4" t="s">
        <v>22</v>
      </c>
    </row>
    <row r="1309" customFormat="false" ht="12.8" hidden="false" customHeight="false" outlineLevel="0" collapsed="false">
      <c r="A1309" s="2" t="s">
        <v>1746</v>
      </c>
      <c r="B1309" s="2" t="s">
        <v>96</v>
      </c>
      <c r="C1309" s="0" t="s">
        <v>1317</v>
      </c>
      <c r="D1309" s="0" t="s">
        <v>37</v>
      </c>
      <c r="E1309" s="0" t="s">
        <v>17</v>
      </c>
      <c r="F1309" s="0" t="s">
        <v>43</v>
      </c>
      <c r="G1309" s="0" t="s">
        <v>19</v>
      </c>
      <c r="H1309" s="0" t="s">
        <v>1748</v>
      </c>
      <c r="I1309" s="0" t="n">
        <v>3</v>
      </c>
      <c r="J1309" s="0" t="n">
        <v>2.55</v>
      </c>
      <c r="K1309" s="0" t="s">
        <v>21</v>
      </c>
      <c r="L1309" s="3" t="n">
        <f aca="false">IF(K1309="Yes",(J1309-1)*0.98,-1)</f>
        <v>1.519</v>
      </c>
      <c r="M1309" s="11" t="s">
        <v>62</v>
      </c>
    </row>
    <row r="1310" customFormat="false" ht="12.8" hidden="false" customHeight="false" outlineLevel="0" collapsed="false">
      <c r="A1310" s="2" t="s">
        <v>1746</v>
      </c>
      <c r="B1310" s="2" t="s">
        <v>109</v>
      </c>
      <c r="C1310" s="0" t="s">
        <v>1317</v>
      </c>
      <c r="D1310" s="0" t="s">
        <v>37</v>
      </c>
      <c r="E1310" s="0" t="s">
        <v>17</v>
      </c>
      <c r="F1310" s="0" t="s">
        <v>18</v>
      </c>
      <c r="G1310" s="0" t="s">
        <v>19</v>
      </c>
      <c r="H1310" s="0" t="s">
        <v>1749</v>
      </c>
      <c r="I1310" s="0" t="s">
        <v>133</v>
      </c>
      <c r="J1310" s="0" t="n">
        <v>3.58</v>
      </c>
      <c r="K1310" s="0" t="str">
        <f aca="false">IF(I1310=1,"Yes","No")</f>
        <v>No</v>
      </c>
      <c r="L1310" s="0" t="n">
        <f aca="false">IF(K1310="Yes",(J1310-1)*0.98,-1)</f>
        <v>-1</v>
      </c>
      <c r="M1310" s="5" t="s">
        <v>33</v>
      </c>
    </row>
    <row r="1311" customFormat="false" ht="12.8" hidden="false" customHeight="false" outlineLevel="0" collapsed="false">
      <c r="A1311" s="2" t="s">
        <v>1746</v>
      </c>
      <c r="B1311" s="2" t="s">
        <v>280</v>
      </c>
      <c r="C1311" s="0" t="s">
        <v>110</v>
      </c>
      <c r="D1311" s="0" t="s">
        <v>42</v>
      </c>
      <c r="E1311" s="0" t="s">
        <v>79</v>
      </c>
      <c r="F1311" s="0" t="s">
        <v>80</v>
      </c>
      <c r="G1311" s="0" t="s">
        <v>19</v>
      </c>
      <c r="H1311" s="0" t="s">
        <v>1560</v>
      </c>
      <c r="I1311" s="0" t="n">
        <v>1</v>
      </c>
      <c r="J1311" s="0" t="n">
        <v>1.13</v>
      </c>
      <c r="K1311" s="0" t="s">
        <v>21</v>
      </c>
      <c r="L1311" s="3" t="n">
        <f aca="false">IF(K1311="Yes",(J1311-1)*0.98,-1)</f>
        <v>0.1274</v>
      </c>
      <c r="M1311" s="4" t="s">
        <v>22</v>
      </c>
    </row>
    <row r="1312" customFormat="false" ht="12.8" hidden="false" customHeight="false" outlineLevel="0" collapsed="false">
      <c r="A1312" s="9" t="s">
        <v>1746</v>
      </c>
      <c r="B1312" s="9" t="s">
        <v>280</v>
      </c>
      <c r="C1312" s="6" t="s">
        <v>110</v>
      </c>
      <c r="D1312" s="6" t="s">
        <v>42</v>
      </c>
      <c r="E1312" s="6" t="s">
        <v>79</v>
      </c>
      <c r="F1312" s="6" t="s">
        <v>80</v>
      </c>
      <c r="G1312" s="6" t="s">
        <v>19</v>
      </c>
      <c r="H1312" s="6" t="s">
        <v>1750</v>
      </c>
      <c r="I1312" s="0" t="n">
        <v>4</v>
      </c>
      <c r="J1312" s="6" t="n">
        <v>5.2</v>
      </c>
      <c r="K1312" s="3" t="str">
        <f aca="false">IF(I1312=1,"Yes","No")</f>
        <v>No</v>
      </c>
      <c r="L1312" s="7" t="n">
        <f aca="false">IF(K1312="Yes",(J1312-1)*0.98,-1)</f>
        <v>-1</v>
      </c>
      <c r="M1312" s="10" t="s">
        <v>53</v>
      </c>
    </row>
    <row r="1313" customFormat="false" ht="12.8" hidden="false" customHeight="false" outlineLevel="0" collapsed="false">
      <c r="A1313" s="2" t="s">
        <v>1746</v>
      </c>
      <c r="B1313" s="2" t="s">
        <v>499</v>
      </c>
      <c r="C1313" s="0" t="s">
        <v>1371</v>
      </c>
      <c r="D1313" s="0" t="s">
        <v>102</v>
      </c>
      <c r="E1313" s="0" t="s">
        <v>30</v>
      </c>
      <c r="F1313" s="0" t="s">
        <v>65</v>
      </c>
      <c r="G1313" s="0" t="s">
        <v>21</v>
      </c>
      <c r="H1313" s="0" t="s">
        <v>1751</v>
      </c>
      <c r="I1313" s="0" t="n">
        <v>3</v>
      </c>
      <c r="J1313" s="0" t="n">
        <v>1.29</v>
      </c>
      <c r="K1313" s="0" t="s">
        <v>19</v>
      </c>
      <c r="L1313" s="3" t="n">
        <f aca="false">IF(K1313="Yes",(J1313-1)*0.98,-1)</f>
        <v>-1</v>
      </c>
      <c r="M1313" s="4" t="s">
        <v>22</v>
      </c>
    </row>
    <row r="1314" customFormat="false" ht="12.8" hidden="false" customHeight="false" outlineLevel="0" collapsed="false">
      <c r="A1314" s="2" t="s">
        <v>1746</v>
      </c>
      <c r="B1314" s="2" t="s">
        <v>1250</v>
      </c>
      <c r="C1314" s="0" t="s">
        <v>1371</v>
      </c>
      <c r="D1314" s="0" t="s">
        <v>29</v>
      </c>
      <c r="E1314" s="0" t="s">
        <v>30</v>
      </c>
      <c r="F1314" s="0" t="s">
        <v>31</v>
      </c>
      <c r="G1314" s="0" t="s">
        <v>19</v>
      </c>
      <c r="H1314" s="0" t="s">
        <v>1752</v>
      </c>
      <c r="I1314" s="0" t="n">
        <v>2</v>
      </c>
      <c r="J1314" s="0" t="n">
        <v>0</v>
      </c>
      <c r="K1314" s="0" t="str">
        <f aca="false">IF(I1314=1,"Yes","No")</f>
        <v>No</v>
      </c>
      <c r="L1314" s="0" t="n">
        <f aca="false">IF(K1314="Yes",(J1314-1)*0.98,-1)</f>
        <v>-1</v>
      </c>
      <c r="M1314" s="5" t="s">
        <v>33</v>
      </c>
    </row>
    <row r="1315" customFormat="false" ht="12.8" hidden="false" customHeight="false" outlineLevel="0" collapsed="false">
      <c r="A1315" s="2" t="s">
        <v>1746</v>
      </c>
      <c r="B1315" s="2" t="s">
        <v>1250</v>
      </c>
      <c r="C1315" s="0" t="s">
        <v>1371</v>
      </c>
      <c r="D1315" s="0" t="s">
        <v>29</v>
      </c>
      <c r="E1315" s="0" t="s">
        <v>30</v>
      </c>
      <c r="F1315" s="0" t="s">
        <v>31</v>
      </c>
      <c r="G1315" s="0" t="s">
        <v>19</v>
      </c>
      <c r="H1315" s="0" t="s">
        <v>1752</v>
      </c>
      <c r="I1315" s="0" t="n">
        <v>2</v>
      </c>
      <c r="J1315" s="0" t="n">
        <v>2.76</v>
      </c>
      <c r="K1315" s="0" t="s">
        <v>21</v>
      </c>
      <c r="L1315" s="3" t="n">
        <f aca="false">IF(K1315="Yes",(J1315-1)*0.98,-1)</f>
        <v>1.7248</v>
      </c>
      <c r="M1315" s="4" t="s">
        <v>22</v>
      </c>
    </row>
    <row r="1316" customFormat="false" ht="12.8" hidden="false" customHeight="false" outlineLevel="0" collapsed="false">
      <c r="A1316" s="9" t="s">
        <v>1746</v>
      </c>
      <c r="B1316" s="9" t="s">
        <v>1006</v>
      </c>
      <c r="C1316" s="6" t="s">
        <v>1371</v>
      </c>
      <c r="D1316" s="6" t="s">
        <v>29</v>
      </c>
      <c r="E1316" s="6" t="s">
        <v>30</v>
      </c>
      <c r="F1316" s="6" t="s">
        <v>65</v>
      </c>
      <c r="G1316" s="6" t="s">
        <v>21</v>
      </c>
      <c r="H1316" s="6" t="s">
        <v>1753</v>
      </c>
      <c r="I1316" s="6" t="n">
        <v>1</v>
      </c>
      <c r="J1316" s="6" t="n">
        <v>3.06</v>
      </c>
      <c r="K1316" s="3" t="s">
        <v>21</v>
      </c>
      <c r="L1316" s="6" t="n">
        <f aca="false">IF(K1316="Yes",(J1316-1)*0.98,-1)</f>
        <v>2.0188</v>
      </c>
      <c r="M1316" s="13" t="s">
        <v>184</v>
      </c>
    </row>
    <row r="1317" customFormat="false" ht="12.8" hidden="false" customHeight="false" outlineLevel="0" collapsed="false">
      <c r="A1317" s="2" t="s">
        <v>1746</v>
      </c>
      <c r="B1317" s="2" t="s">
        <v>528</v>
      </c>
      <c r="C1317" s="0" t="s">
        <v>1371</v>
      </c>
      <c r="D1317" s="0" t="s">
        <v>16</v>
      </c>
      <c r="E1317" s="0" t="s">
        <v>30</v>
      </c>
      <c r="F1317" s="0" t="s">
        <v>65</v>
      </c>
      <c r="G1317" s="0" t="s">
        <v>21</v>
      </c>
      <c r="H1317" s="0" t="s">
        <v>1729</v>
      </c>
      <c r="I1317" s="0" t="n">
        <v>1</v>
      </c>
      <c r="J1317" s="0" t="n">
        <v>1.34</v>
      </c>
      <c r="K1317" s="0" t="s">
        <v>21</v>
      </c>
      <c r="L1317" s="3" t="n">
        <f aca="false">IF(K1317="Yes",(J1317-1)*0.98,-1)</f>
        <v>0.3332</v>
      </c>
      <c r="M1317" s="4" t="s">
        <v>22</v>
      </c>
    </row>
    <row r="1318" customFormat="false" ht="12.8" hidden="false" customHeight="false" outlineLevel="0" collapsed="false">
      <c r="A1318" s="2" t="s">
        <v>1754</v>
      </c>
      <c r="B1318" s="2" t="s">
        <v>101</v>
      </c>
      <c r="C1318" s="0" t="s">
        <v>78</v>
      </c>
      <c r="D1318" s="0" t="s">
        <v>16</v>
      </c>
      <c r="E1318" s="0" t="s">
        <v>17</v>
      </c>
      <c r="F1318" s="0" t="s">
        <v>18</v>
      </c>
      <c r="G1318" s="0" t="s">
        <v>19</v>
      </c>
      <c r="H1318" s="0" t="s">
        <v>1755</v>
      </c>
      <c r="I1318" s="0" t="n">
        <v>1</v>
      </c>
      <c r="J1318" s="0" t="n">
        <v>1.42</v>
      </c>
      <c r="K1318" s="0" t="s">
        <v>21</v>
      </c>
      <c r="L1318" s="3" t="n">
        <f aca="false">IF(K1318="Yes",(J1318-1)*0.98,-1)</f>
        <v>0.4116</v>
      </c>
      <c r="M1318" s="4" t="s">
        <v>22</v>
      </c>
    </row>
    <row r="1319" customFormat="false" ht="12.8" hidden="false" customHeight="false" outlineLevel="0" collapsed="false">
      <c r="A1319" s="2" t="s">
        <v>1754</v>
      </c>
      <c r="B1319" s="2" t="s">
        <v>101</v>
      </c>
      <c r="C1319" s="0" t="s">
        <v>78</v>
      </c>
      <c r="D1319" s="0" t="s">
        <v>16</v>
      </c>
      <c r="E1319" s="0" t="s">
        <v>17</v>
      </c>
      <c r="F1319" s="0" t="s">
        <v>18</v>
      </c>
      <c r="G1319" s="0" t="s">
        <v>19</v>
      </c>
      <c r="H1319" s="0" t="s">
        <v>1541</v>
      </c>
      <c r="I1319" s="0" t="n">
        <v>0</v>
      </c>
      <c r="J1319" s="0" t="n">
        <v>1.37</v>
      </c>
      <c r="K1319" s="0" t="s">
        <v>19</v>
      </c>
      <c r="L1319" s="3" t="n">
        <f aca="false">IF(K1319="Yes",(J1319-1)*0.98,-1)</f>
        <v>-1</v>
      </c>
      <c r="M1319" s="11" t="s">
        <v>62</v>
      </c>
    </row>
    <row r="1320" customFormat="false" ht="12.8" hidden="false" customHeight="false" outlineLevel="0" collapsed="false">
      <c r="A1320" s="2" t="s">
        <v>1754</v>
      </c>
      <c r="B1320" s="2" t="s">
        <v>343</v>
      </c>
      <c r="C1320" s="0" t="s">
        <v>91</v>
      </c>
      <c r="D1320" s="0" t="s">
        <v>42</v>
      </c>
      <c r="E1320" s="0" t="s">
        <v>30</v>
      </c>
      <c r="F1320" s="0" t="s">
        <v>18</v>
      </c>
      <c r="G1320" s="0" t="s">
        <v>19</v>
      </c>
      <c r="H1320" s="0" t="s">
        <v>1756</v>
      </c>
      <c r="I1320" s="0" t="n">
        <v>0</v>
      </c>
      <c r="J1320" s="0" t="n">
        <v>2.26</v>
      </c>
      <c r="K1320" s="0" t="s">
        <v>19</v>
      </c>
      <c r="L1320" s="3" t="n">
        <f aca="false">IF(K1320="Yes",(J1320-1)*0.98,-1)</f>
        <v>-1</v>
      </c>
      <c r="M1320" s="11" t="s">
        <v>62</v>
      </c>
    </row>
    <row r="1321" customFormat="false" ht="12.8" hidden="false" customHeight="false" outlineLevel="0" collapsed="false">
      <c r="A1321" s="2" t="s">
        <v>1754</v>
      </c>
      <c r="B1321" s="2" t="s">
        <v>343</v>
      </c>
      <c r="C1321" s="6" t="s">
        <v>91</v>
      </c>
      <c r="D1321" s="6" t="s">
        <v>42</v>
      </c>
      <c r="E1321" s="6" t="s">
        <v>30</v>
      </c>
      <c r="F1321" s="6" t="s">
        <v>18</v>
      </c>
      <c r="G1321" s="6" t="s">
        <v>19</v>
      </c>
      <c r="H1321" s="6" t="s">
        <v>1757</v>
      </c>
      <c r="I1321" s="6" t="n">
        <v>2</v>
      </c>
      <c r="J1321" s="6" t="n">
        <v>21</v>
      </c>
      <c r="K1321" s="3" t="str">
        <f aca="false">IF(I1321=1, "No","Yes")</f>
        <v>Yes</v>
      </c>
      <c r="L1321" s="7" t="n">
        <f aca="false">IF(I1321=1,-J1321,0.98)</f>
        <v>0.98</v>
      </c>
      <c r="M1321" s="8" t="s">
        <v>51</v>
      </c>
    </row>
    <row r="1322" customFormat="false" ht="12.8" hidden="false" customHeight="false" outlineLevel="0" collapsed="false">
      <c r="A1322" s="2" t="s">
        <v>1754</v>
      </c>
      <c r="B1322" s="2" t="s">
        <v>343</v>
      </c>
      <c r="C1322" s="6" t="s">
        <v>91</v>
      </c>
      <c r="D1322" s="6" t="s">
        <v>42</v>
      </c>
      <c r="E1322" s="6" t="s">
        <v>30</v>
      </c>
      <c r="F1322" s="6" t="s">
        <v>18</v>
      </c>
      <c r="G1322" s="6" t="s">
        <v>19</v>
      </c>
      <c r="H1322" s="6" t="s">
        <v>1757</v>
      </c>
      <c r="I1322" s="6" t="n">
        <v>2</v>
      </c>
      <c r="J1322" s="6" t="n">
        <v>21</v>
      </c>
      <c r="K1322" s="3" t="str">
        <f aca="false">IF(I1322=1, "No","Yes")</f>
        <v>Yes</v>
      </c>
      <c r="L1322" s="7" t="n">
        <f aca="false">IF(I1322=1,-J1322,0.98)</f>
        <v>0.98</v>
      </c>
      <c r="M1322" s="12" t="s">
        <v>128</v>
      </c>
    </row>
    <row r="1323" customFormat="false" ht="12.8" hidden="false" customHeight="false" outlineLevel="0" collapsed="false">
      <c r="A1323" s="2" t="s">
        <v>1758</v>
      </c>
      <c r="B1323" s="2" t="s">
        <v>23</v>
      </c>
      <c r="C1323" s="0" t="s">
        <v>78</v>
      </c>
      <c r="D1323" s="0" t="s">
        <v>42</v>
      </c>
      <c r="E1323" s="0" t="s">
        <v>17</v>
      </c>
      <c r="F1323" s="0" t="s">
        <v>65</v>
      </c>
      <c r="G1323" s="0" t="s">
        <v>21</v>
      </c>
      <c r="H1323" s="0" t="s">
        <v>1759</v>
      </c>
      <c r="I1323" s="0" t="n">
        <v>0</v>
      </c>
      <c r="J1323" s="0" t="n">
        <v>2.56</v>
      </c>
      <c r="K1323" s="0" t="s">
        <v>19</v>
      </c>
      <c r="L1323" s="3" t="n">
        <f aca="false">IF(K1323="Yes",(J1323-1)*0.98,-1)</f>
        <v>-1</v>
      </c>
      <c r="M1323" s="11" t="s">
        <v>62</v>
      </c>
    </row>
    <row r="1324" customFormat="false" ht="12.8" hidden="false" customHeight="false" outlineLevel="0" collapsed="false">
      <c r="A1324" s="9" t="s">
        <v>1758</v>
      </c>
      <c r="B1324" s="9" t="s">
        <v>23</v>
      </c>
      <c r="C1324" s="6" t="s">
        <v>78</v>
      </c>
      <c r="D1324" s="6" t="s">
        <v>42</v>
      </c>
      <c r="E1324" s="6" t="s">
        <v>17</v>
      </c>
      <c r="F1324" s="6" t="s">
        <v>65</v>
      </c>
      <c r="G1324" s="6" t="s">
        <v>21</v>
      </c>
      <c r="H1324" s="6" t="s">
        <v>1759</v>
      </c>
      <c r="I1324" s="0" t="n">
        <v>0</v>
      </c>
      <c r="J1324" s="6" t="n">
        <v>7.06</v>
      </c>
      <c r="K1324" s="3" t="str">
        <f aca="false">IF(I1324=1,"Yes","No")</f>
        <v>No</v>
      </c>
      <c r="L1324" s="7" t="n">
        <f aca="false">IF(K1324="Yes",(J1324-1)*0.98,-1)</f>
        <v>-1</v>
      </c>
      <c r="M1324" s="10" t="s">
        <v>53</v>
      </c>
    </row>
    <row r="1325" customFormat="false" ht="12.8" hidden="false" customHeight="false" outlineLevel="0" collapsed="false">
      <c r="A1325" s="2" t="s">
        <v>1758</v>
      </c>
      <c r="B1325" s="2" t="s">
        <v>46</v>
      </c>
      <c r="C1325" s="0" t="s">
        <v>86</v>
      </c>
      <c r="D1325" s="0" t="s">
        <v>16</v>
      </c>
      <c r="E1325" s="0" t="s">
        <v>17</v>
      </c>
      <c r="F1325" s="0" t="s">
        <v>18</v>
      </c>
      <c r="G1325" s="0" t="s">
        <v>19</v>
      </c>
      <c r="H1325" s="0" t="s">
        <v>1760</v>
      </c>
      <c r="I1325" s="0" t="n">
        <v>1</v>
      </c>
      <c r="J1325" s="0" t="n">
        <v>1.09</v>
      </c>
      <c r="K1325" s="0" t="s">
        <v>21</v>
      </c>
      <c r="L1325" s="3" t="n">
        <f aca="false">IF(K1325="Yes",(J1325-1)*0.98,-1)</f>
        <v>0.0882000000000001</v>
      </c>
      <c r="M1325" s="4" t="s">
        <v>22</v>
      </c>
    </row>
    <row r="1326" customFormat="false" ht="12.8" hidden="false" customHeight="false" outlineLevel="0" collapsed="false">
      <c r="A1326" s="2" t="s">
        <v>1758</v>
      </c>
      <c r="B1326" s="2" t="s">
        <v>46</v>
      </c>
      <c r="C1326" s="0" t="s">
        <v>86</v>
      </c>
      <c r="D1326" s="0" t="s">
        <v>16</v>
      </c>
      <c r="E1326" s="0" t="s">
        <v>17</v>
      </c>
      <c r="F1326" s="0" t="s">
        <v>18</v>
      </c>
      <c r="G1326" s="0" t="s">
        <v>19</v>
      </c>
      <c r="H1326" s="0" t="s">
        <v>1761</v>
      </c>
      <c r="I1326" s="0" t="n">
        <v>2</v>
      </c>
      <c r="J1326" s="0" t="n">
        <v>1.62</v>
      </c>
      <c r="K1326" s="0" t="s">
        <v>21</v>
      </c>
      <c r="L1326" s="3" t="n">
        <f aca="false">IF(K1326="Yes",(J1326-1)*0.98,-1)</f>
        <v>0.6076</v>
      </c>
      <c r="M1326" s="11" t="s">
        <v>62</v>
      </c>
    </row>
    <row r="1327" customFormat="false" ht="12.8" hidden="false" customHeight="false" outlineLevel="0" collapsed="false">
      <c r="A1327" s="2" t="s">
        <v>1758</v>
      </c>
      <c r="B1327" s="2" t="s">
        <v>101</v>
      </c>
      <c r="C1327" s="0" t="s">
        <v>78</v>
      </c>
      <c r="D1327" s="0" t="s">
        <v>16</v>
      </c>
      <c r="E1327" s="0" t="s">
        <v>17</v>
      </c>
      <c r="F1327" s="0" t="s">
        <v>18</v>
      </c>
      <c r="G1327" s="0" t="s">
        <v>19</v>
      </c>
      <c r="H1327" s="0" t="s">
        <v>1762</v>
      </c>
      <c r="I1327" s="0" t="n">
        <v>2</v>
      </c>
      <c r="J1327" s="0" t="n">
        <v>1.15</v>
      </c>
      <c r="K1327" s="0" t="s">
        <v>21</v>
      </c>
      <c r="L1327" s="3" t="n">
        <f aca="false">IF(K1327="Yes",(J1327-1)*0.98,-1)</f>
        <v>0.147</v>
      </c>
      <c r="M1327" s="4" t="s">
        <v>22</v>
      </c>
    </row>
    <row r="1328" customFormat="false" ht="12.8" hidden="false" customHeight="false" outlineLevel="0" collapsed="false">
      <c r="A1328" s="2" t="s">
        <v>1758</v>
      </c>
      <c r="B1328" s="2" t="s">
        <v>101</v>
      </c>
      <c r="C1328" s="0" t="s">
        <v>78</v>
      </c>
      <c r="D1328" s="0" t="s">
        <v>16</v>
      </c>
      <c r="E1328" s="0" t="s">
        <v>17</v>
      </c>
      <c r="F1328" s="0" t="s">
        <v>18</v>
      </c>
      <c r="G1328" s="0" t="s">
        <v>19</v>
      </c>
      <c r="H1328" s="0" t="s">
        <v>1763</v>
      </c>
      <c r="I1328" s="0" t="n">
        <v>4</v>
      </c>
      <c r="J1328" s="0" t="n">
        <v>3.96</v>
      </c>
      <c r="K1328" s="0" t="s">
        <v>19</v>
      </c>
      <c r="L1328" s="3" t="n">
        <f aca="false">IF(K1328="Yes",(J1328-1)*0.98,-1)</f>
        <v>-1</v>
      </c>
      <c r="M1328" s="11" t="s">
        <v>62</v>
      </c>
    </row>
    <row r="1329" customFormat="false" ht="12.8" hidden="false" customHeight="false" outlineLevel="0" collapsed="false">
      <c r="A1329" s="2" t="s">
        <v>1758</v>
      </c>
      <c r="B1329" s="2" t="s">
        <v>71</v>
      </c>
      <c r="C1329" s="0" t="s">
        <v>86</v>
      </c>
      <c r="D1329" s="0" t="s">
        <v>48</v>
      </c>
      <c r="E1329" s="0" t="s">
        <v>87</v>
      </c>
      <c r="F1329" s="0" t="s">
        <v>18</v>
      </c>
      <c r="G1329" s="0" t="s">
        <v>19</v>
      </c>
      <c r="H1329" s="0" t="s">
        <v>1764</v>
      </c>
      <c r="I1329" s="0" t="n">
        <v>2</v>
      </c>
      <c r="J1329" s="0" t="n">
        <v>1.05</v>
      </c>
      <c r="K1329" s="0" t="str">
        <f aca="false">IF(I1329=1,"Yes","No")</f>
        <v>No</v>
      </c>
      <c r="L1329" s="0" t="n">
        <f aca="false">IF(K1329="Yes",(J1329-1)*0.98,-1)</f>
        <v>-1</v>
      </c>
      <c r="M1329" s="5" t="s">
        <v>33</v>
      </c>
    </row>
    <row r="1330" customFormat="false" ht="12.8" hidden="false" customHeight="false" outlineLevel="0" collapsed="false">
      <c r="A1330" s="2" t="s">
        <v>1758</v>
      </c>
      <c r="B1330" s="2" t="s">
        <v>306</v>
      </c>
      <c r="C1330" s="0" t="s">
        <v>1045</v>
      </c>
      <c r="D1330" s="0" t="s">
        <v>37</v>
      </c>
      <c r="E1330" s="0" t="s">
        <v>17</v>
      </c>
      <c r="F1330" s="0" t="s">
        <v>65</v>
      </c>
      <c r="G1330" s="0" t="s">
        <v>21</v>
      </c>
      <c r="H1330" s="0" t="s">
        <v>1765</v>
      </c>
      <c r="I1330" s="0" t="n">
        <v>1</v>
      </c>
      <c r="J1330" s="0" t="n">
        <v>2.6</v>
      </c>
      <c r="K1330" s="0" t="str">
        <f aca="false">IF(I1330=1,"Yes","No")</f>
        <v>Yes</v>
      </c>
      <c r="L1330" s="0" t="n">
        <f aca="false">IF(K1330="Yes",(J1330-1)*0.98,-1)</f>
        <v>1.568</v>
      </c>
      <c r="M1330" s="5" t="s">
        <v>33</v>
      </c>
    </row>
    <row r="1331" customFormat="false" ht="12.8" hidden="false" customHeight="false" outlineLevel="0" collapsed="false">
      <c r="A1331" s="2" t="s">
        <v>1758</v>
      </c>
      <c r="B1331" s="2" t="s">
        <v>306</v>
      </c>
      <c r="C1331" s="0" t="s">
        <v>1045</v>
      </c>
      <c r="D1331" s="0" t="s">
        <v>37</v>
      </c>
      <c r="E1331" s="0" t="s">
        <v>17</v>
      </c>
      <c r="F1331" s="0" t="s">
        <v>65</v>
      </c>
      <c r="G1331" s="0" t="s">
        <v>21</v>
      </c>
      <c r="H1331" s="0" t="s">
        <v>1765</v>
      </c>
      <c r="I1331" s="0" t="n">
        <v>1</v>
      </c>
      <c r="J1331" s="0" t="n">
        <v>1.45</v>
      </c>
      <c r="K1331" s="0" t="s">
        <v>21</v>
      </c>
      <c r="L1331" s="3" t="n">
        <f aca="false">IF(K1331="Yes",(J1331-1)*0.98,-1)</f>
        <v>0.441</v>
      </c>
      <c r="M1331" s="4" t="s">
        <v>22</v>
      </c>
    </row>
    <row r="1332" customFormat="false" ht="12.8" hidden="false" customHeight="false" outlineLevel="0" collapsed="false">
      <c r="A1332" s="9" t="s">
        <v>1758</v>
      </c>
      <c r="B1332" s="9" t="s">
        <v>306</v>
      </c>
      <c r="C1332" s="6" t="s">
        <v>1045</v>
      </c>
      <c r="D1332" s="6" t="s">
        <v>37</v>
      </c>
      <c r="E1332" s="6" t="s">
        <v>17</v>
      </c>
      <c r="F1332" s="6" t="s">
        <v>65</v>
      </c>
      <c r="G1332" s="6" t="s">
        <v>21</v>
      </c>
      <c r="H1332" s="6" t="s">
        <v>1766</v>
      </c>
      <c r="I1332" s="6" t="n">
        <v>0</v>
      </c>
      <c r="J1332" s="6" t="n">
        <v>2.46</v>
      </c>
      <c r="K1332" s="3" t="s">
        <v>19</v>
      </c>
      <c r="L1332" s="6" t="n">
        <f aca="false">IF(K1332="Yes",(J1332-1)*0.98,-1)</f>
        <v>-1</v>
      </c>
      <c r="M1332" s="13" t="s">
        <v>184</v>
      </c>
    </row>
    <row r="1333" customFormat="false" ht="12.8" hidden="false" customHeight="false" outlineLevel="0" collapsed="false">
      <c r="A1333" s="2" t="s">
        <v>1758</v>
      </c>
      <c r="B1333" s="2" t="s">
        <v>499</v>
      </c>
      <c r="C1333" s="0" t="s">
        <v>78</v>
      </c>
      <c r="D1333" s="0" t="s">
        <v>42</v>
      </c>
      <c r="E1333" s="0" t="s">
        <v>79</v>
      </c>
      <c r="F1333" s="0" t="s">
        <v>80</v>
      </c>
      <c r="G1333" s="0" t="s">
        <v>19</v>
      </c>
      <c r="H1333" s="0" t="s">
        <v>1767</v>
      </c>
      <c r="I1333" s="0" t="n">
        <v>0</v>
      </c>
      <c r="J1333" s="0" t="n">
        <v>1.6</v>
      </c>
      <c r="K1333" s="0" t="s">
        <v>19</v>
      </c>
      <c r="L1333" s="3" t="n">
        <f aca="false">IF(K1333="Yes",(J1333-1)*0.98,-1)</f>
        <v>-1</v>
      </c>
      <c r="M1333" s="4" t="s">
        <v>22</v>
      </c>
    </row>
    <row r="1334" customFormat="false" ht="12.8" hidden="false" customHeight="false" outlineLevel="0" collapsed="false">
      <c r="A1334" s="2" t="s">
        <v>1758</v>
      </c>
      <c r="B1334" s="2" t="s">
        <v>273</v>
      </c>
      <c r="C1334" s="0" t="s">
        <v>125</v>
      </c>
      <c r="D1334" s="0" t="s">
        <v>42</v>
      </c>
      <c r="E1334" s="0" t="s">
        <v>30</v>
      </c>
      <c r="F1334" s="0" t="s">
        <v>18</v>
      </c>
      <c r="G1334" s="0" t="s">
        <v>19</v>
      </c>
      <c r="H1334" s="0" t="s">
        <v>1768</v>
      </c>
      <c r="I1334" s="0" t="n">
        <v>2</v>
      </c>
      <c r="J1334" s="0" t="n">
        <v>3.43</v>
      </c>
      <c r="K1334" s="0" t="s">
        <v>21</v>
      </c>
      <c r="L1334" s="3" t="n">
        <f aca="false">IF(K1334="Yes",(J1334-1)*0.98,-1)</f>
        <v>2.3814</v>
      </c>
      <c r="M1334" s="11" t="s">
        <v>62</v>
      </c>
    </row>
    <row r="1335" customFormat="false" ht="12.8" hidden="false" customHeight="false" outlineLevel="0" collapsed="false">
      <c r="A1335" s="2" t="s">
        <v>1758</v>
      </c>
      <c r="B1335" s="2" t="s">
        <v>273</v>
      </c>
      <c r="C1335" s="6" t="s">
        <v>125</v>
      </c>
      <c r="D1335" s="6" t="s">
        <v>42</v>
      </c>
      <c r="E1335" s="6" t="s">
        <v>30</v>
      </c>
      <c r="F1335" s="6" t="s">
        <v>18</v>
      </c>
      <c r="G1335" s="6" t="s">
        <v>19</v>
      </c>
      <c r="H1335" s="6" t="s">
        <v>1769</v>
      </c>
      <c r="I1335" s="6" t="n">
        <v>0</v>
      </c>
      <c r="J1335" s="6" t="n">
        <v>15.29</v>
      </c>
      <c r="K1335" s="3" t="str">
        <f aca="false">IF(I1335=1, "No","Yes")</f>
        <v>Yes</v>
      </c>
      <c r="L1335" s="7" t="n">
        <f aca="false">IF(I1335=1,-J1335,0.98)</f>
        <v>0.98</v>
      </c>
      <c r="M1335" s="8" t="s">
        <v>51</v>
      </c>
    </row>
    <row r="1336" customFormat="false" ht="12.8" hidden="false" customHeight="false" outlineLevel="0" collapsed="false">
      <c r="A1336" s="2" t="s">
        <v>1758</v>
      </c>
      <c r="B1336" s="2" t="s">
        <v>273</v>
      </c>
      <c r="C1336" s="6" t="s">
        <v>125</v>
      </c>
      <c r="D1336" s="6" t="s">
        <v>42</v>
      </c>
      <c r="E1336" s="6" t="s">
        <v>30</v>
      </c>
      <c r="F1336" s="6" t="s">
        <v>18</v>
      </c>
      <c r="G1336" s="6" t="s">
        <v>19</v>
      </c>
      <c r="H1336" s="6" t="s">
        <v>1769</v>
      </c>
      <c r="I1336" s="6" t="n">
        <v>0</v>
      </c>
      <c r="J1336" s="6" t="n">
        <v>15.29</v>
      </c>
      <c r="K1336" s="3" t="str">
        <f aca="false">IF(I1336=1, "No","Yes")</f>
        <v>Yes</v>
      </c>
      <c r="L1336" s="7" t="n">
        <f aca="false">IF(I1336=1,-J1336,0.98)</f>
        <v>0.98</v>
      </c>
      <c r="M1336" s="12" t="s">
        <v>128</v>
      </c>
    </row>
    <row r="1337" customFormat="false" ht="12.8" hidden="false" customHeight="false" outlineLevel="0" collapsed="false">
      <c r="A1337" s="2" t="s">
        <v>1770</v>
      </c>
      <c r="B1337" s="2" t="s">
        <v>105</v>
      </c>
      <c r="C1337" s="0" t="s">
        <v>91</v>
      </c>
      <c r="D1337" s="0" t="s">
        <v>42</v>
      </c>
      <c r="E1337" s="0" t="s">
        <v>30</v>
      </c>
      <c r="F1337" s="0" t="s">
        <v>18</v>
      </c>
      <c r="G1337" s="0" t="s">
        <v>19</v>
      </c>
      <c r="H1337" s="0" t="s">
        <v>1771</v>
      </c>
      <c r="I1337" s="0" t="n">
        <v>2</v>
      </c>
      <c r="J1337" s="0" t="n">
        <v>1.5</v>
      </c>
      <c r="K1337" s="0" t="s">
        <v>21</v>
      </c>
      <c r="L1337" s="3" t="n">
        <f aca="false">IF(K1337="Yes",(J1337-1)*0.98,-1)</f>
        <v>0.49</v>
      </c>
      <c r="M1337" s="11" t="s">
        <v>62</v>
      </c>
    </row>
    <row r="1338" customFormat="false" ht="12.8" hidden="false" customHeight="false" outlineLevel="0" collapsed="false">
      <c r="A1338" s="2" t="s">
        <v>1772</v>
      </c>
      <c r="B1338" s="2" t="s">
        <v>96</v>
      </c>
      <c r="C1338" s="0" t="s">
        <v>1341</v>
      </c>
      <c r="D1338" s="0" t="s">
        <v>37</v>
      </c>
      <c r="E1338" s="0" t="s">
        <v>87</v>
      </c>
      <c r="F1338" s="0" t="s">
        <v>298</v>
      </c>
      <c r="G1338" s="0" t="s">
        <v>19</v>
      </c>
      <c r="H1338" s="0" t="s">
        <v>1773</v>
      </c>
      <c r="I1338" s="0" t="n">
        <v>3</v>
      </c>
      <c r="J1338" s="0" t="n">
        <v>1.68</v>
      </c>
      <c r="K1338" s="0" t="s">
        <v>21</v>
      </c>
      <c r="L1338" s="3" t="n">
        <f aca="false">IF(K1338="Yes",(J1338-1)*0.98,-1)</f>
        <v>0.6664</v>
      </c>
      <c r="M1338" s="11" t="s">
        <v>62</v>
      </c>
    </row>
    <row r="1339" customFormat="false" ht="12.8" hidden="false" customHeight="false" outlineLevel="0" collapsed="false">
      <c r="A1339" s="2" t="s">
        <v>1772</v>
      </c>
      <c r="B1339" s="2" t="s">
        <v>96</v>
      </c>
      <c r="C1339" s="6" t="s">
        <v>1341</v>
      </c>
      <c r="D1339" s="6" t="s">
        <v>37</v>
      </c>
      <c r="E1339" s="6" t="s">
        <v>87</v>
      </c>
      <c r="F1339" s="6" t="s">
        <v>298</v>
      </c>
      <c r="G1339" s="6" t="s">
        <v>19</v>
      </c>
      <c r="H1339" s="6" t="s">
        <v>1774</v>
      </c>
      <c r="I1339" s="6" t="n">
        <v>0</v>
      </c>
      <c r="J1339" s="6" t="n">
        <v>1.55</v>
      </c>
      <c r="K1339" s="3" t="str">
        <f aca="false">IF(I1339=1, "No","Yes")</f>
        <v>Yes</v>
      </c>
      <c r="L1339" s="7" t="n">
        <f aca="false">IF(I1339=1,-J1339,0.98)</f>
        <v>0.98</v>
      </c>
      <c r="M1339" s="8" t="s">
        <v>51</v>
      </c>
    </row>
    <row r="1340" customFormat="false" ht="12.8" hidden="false" customHeight="false" outlineLevel="0" collapsed="false">
      <c r="A1340" s="9" t="s">
        <v>1772</v>
      </c>
      <c r="B1340" s="9" t="s">
        <v>96</v>
      </c>
      <c r="C1340" s="6" t="s">
        <v>1341</v>
      </c>
      <c r="D1340" s="6" t="s">
        <v>37</v>
      </c>
      <c r="E1340" s="6" t="s">
        <v>87</v>
      </c>
      <c r="F1340" s="6" t="s">
        <v>298</v>
      </c>
      <c r="G1340" s="6" t="s">
        <v>19</v>
      </c>
      <c r="H1340" s="6" t="s">
        <v>1773</v>
      </c>
      <c r="I1340" s="0" t="n">
        <v>3</v>
      </c>
      <c r="J1340" s="6" t="n">
        <v>0</v>
      </c>
      <c r="K1340" s="3" t="str">
        <f aca="false">IF(I1340=1,"Yes","No")</f>
        <v>No</v>
      </c>
      <c r="L1340" s="7" t="n">
        <f aca="false">IF(K1340="Yes",(J1340-1)*0.98,-1)</f>
        <v>-1</v>
      </c>
      <c r="M1340" s="10" t="s">
        <v>53</v>
      </c>
    </row>
    <row r="1341" customFormat="false" ht="12.8" hidden="false" customHeight="false" outlineLevel="0" collapsed="false">
      <c r="A1341" s="2" t="s">
        <v>1772</v>
      </c>
      <c r="B1341" s="2" t="s">
        <v>289</v>
      </c>
      <c r="C1341" s="0" t="s">
        <v>194</v>
      </c>
      <c r="D1341" s="0" t="s">
        <v>16</v>
      </c>
      <c r="E1341" s="0" t="s">
        <v>17</v>
      </c>
      <c r="F1341" s="0" t="s">
        <v>18</v>
      </c>
      <c r="G1341" s="0" t="s">
        <v>19</v>
      </c>
      <c r="H1341" s="0" t="s">
        <v>1775</v>
      </c>
      <c r="I1341" s="0" t="n">
        <v>1</v>
      </c>
      <c r="J1341" s="0" t="n">
        <v>1.17</v>
      </c>
      <c r="K1341" s="0" t="s">
        <v>21</v>
      </c>
      <c r="L1341" s="3" t="n">
        <f aca="false">IF(K1341="Yes",(J1341-1)*0.98,-1)</f>
        <v>0.1666</v>
      </c>
      <c r="M1341" s="4" t="s">
        <v>22</v>
      </c>
    </row>
    <row r="1342" customFormat="false" ht="12.8" hidden="false" customHeight="false" outlineLevel="0" collapsed="false">
      <c r="A1342" s="2" t="s">
        <v>1772</v>
      </c>
      <c r="B1342" s="2" t="s">
        <v>289</v>
      </c>
      <c r="C1342" s="0" t="s">
        <v>194</v>
      </c>
      <c r="D1342" s="0" t="s">
        <v>16</v>
      </c>
      <c r="E1342" s="0" t="s">
        <v>17</v>
      </c>
      <c r="F1342" s="0" t="s">
        <v>18</v>
      </c>
      <c r="G1342" s="0" t="s">
        <v>19</v>
      </c>
      <c r="H1342" s="0" t="s">
        <v>1776</v>
      </c>
      <c r="I1342" s="0" t="n">
        <v>3</v>
      </c>
      <c r="J1342" s="0" t="n">
        <v>2.42</v>
      </c>
      <c r="K1342" s="0" t="s">
        <v>19</v>
      </c>
      <c r="L1342" s="3" t="n">
        <f aca="false">IF(K1342="Yes",(J1342-1)*0.98,-1)</f>
        <v>-1</v>
      </c>
      <c r="M1342" s="11" t="s">
        <v>62</v>
      </c>
    </row>
    <row r="1343" customFormat="false" ht="12.8" hidden="false" customHeight="false" outlineLevel="0" collapsed="false">
      <c r="A1343" s="2" t="s">
        <v>1772</v>
      </c>
      <c r="B1343" s="2" t="s">
        <v>331</v>
      </c>
      <c r="C1343" s="0" t="s">
        <v>194</v>
      </c>
      <c r="D1343" s="0" t="s">
        <v>102</v>
      </c>
      <c r="E1343" s="0" t="s">
        <v>79</v>
      </c>
      <c r="F1343" s="0" t="s">
        <v>80</v>
      </c>
      <c r="G1343" s="0" t="s">
        <v>19</v>
      </c>
      <c r="H1343" s="0" t="s">
        <v>1474</v>
      </c>
      <c r="I1343" s="0" t="n">
        <v>1</v>
      </c>
      <c r="J1343" s="0" t="n">
        <v>3.65</v>
      </c>
      <c r="K1343" s="0" t="str">
        <f aca="false">IF(I1343=1,"Yes","No")</f>
        <v>Yes</v>
      </c>
      <c r="L1343" s="0" t="n">
        <f aca="false">IF(K1343="Yes",(J1343-1)*0.98,-1)</f>
        <v>2.597</v>
      </c>
      <c r="M1343" s="5" t="s">
        <v>33</v>
      </c>
    </row>
    <row r="1344" customFormat="false" ht="12.8" hidden="false" customHeight="false" outlineLevel="0" collapsed="false">
      <c r="A1344" s="2" t="s">
        <v>1772</v>
      </c>
      <c r="B1344" s="2" t="s">
        <v>331</v>
      </c>
      <c r="C1344" s="0" t="s">
        <v>194</v>
      </c>
      <c r="D1344" s="0" t="s">
        <v>102</v>
      </c>
      <c r="E1344" s="0" t="s">
        <v>79</v>
      </c>
      <c r="F1344" s="0" t="s">
        <v>80</v>
      </c>
      <c r="G1344" s="0" t="s">
        <v>19</v>
      </c>
      <c r="H1344" s="0" t="s">
        <v>1474</v>
      </c>
      <c r="I1344" s="0" t="n">
        <v>1</v>
      </c>
      <c r="J1344" s="0" t="n">
        <v>1.67</v>
      </c>
      <c r="K1344" s="0" t="s">
        <v>21</v>
      </c>
      <c r="L1344" s="3" t="n">
        <f aca="false">IF(K1344="Yes",(J1344-1)*0.98,-1)</f>
        <v>0.6566</v>
      </c>
      <c r="M1344" s="4" t="s">
        <v>22</v>
      </c>
    </row>
    <row r="1345" customFormat="false" ht="12.8" hidden="false" customHeight="false" outlineLevel="0" collapsed="false">
      <c r="A1345" s="2" t="s">
        <v>1772</v>
      </c>
      <c r="B1345" s="2" t="s">
        <v>343</v>
      </c>
      <c r="C1345" s="0" t="s">
        <v>59</v>
      </c>
      <c r="D1345" s="0" t="s">
        <v>42</v>
      </c>
      <c r="E1345" s="0" t="s">
        <v>30</v>
      </c>
      <c r="F1345" s="0" t="s">
        <v>18</v>
      </c>
      <c r="G1345" s="0" t="s">
        <v>19</v>
      </c>
      <c r="H1345" s="0" t="s">
        <v>1777</v>
      </c>
      <c r="I1345" s="0" t="n">
        <v>2</v>
      </c>
      <c r="J1345" s="0" t="n">
        <v>1.36</v>
      </c>
      <c r="K1345" s="0" t="s">
        <v>21</v>
      </c>
      <c r="L1345" s="3" t="n">
        <f aca="false">IF(K1345="Yes",(J1345-1)*0.98,-1)</f>
        <v>0.3528</v>
      </c>
      <c r="M1345" s="11" t="s">
        <v>62</v>
      </c>
    </row>
    <row r="1346" customFormat="false" ht="12.8" hidden="false" customHeight="false" outlineLevel="0" collapsed="false">
      <c r="A1346" s="2" t="s">
        <v>1772</v>
      </c>
      <c r="B1346" s="2" t="s">
        <v>343</v>
      </c>
      <c r="C1346" s="6" t="s">
        <v>59</v>
      </c>
      <c r="D1346" s="6" t="s">
        <v>42</v>
      </c>
      <c r="E1346" s="6" t="s">
        <v>30</v>
      </c>
      <c r="F1346" s="6" t="s">
        <v>18</v>
      </c>
      <c r="G1346" s="6" t="s">
        <v>19</v>
      </c>
      <c r="H1346" s="6" t="s">
        <v>1778</v>
      </c>
      <c r="I1346" s="6" t="n">
        <v>3</v>
      </c>
      <c r="J1346" s="6" t="n">
        <v>3.79</v>
      </c>
      <c r="K1346" s="3" t="str">
        <f aca="false">IF(I1346=1, "No","Yes")</f>
        <v>Yes</v>
      </c>
      <c r="L1346" s="7" t="n">
        <f aca="false">IF(I1346=1,-J1346,0.98)</f>
        <v>0.98</v>
      </c>
      <c r="M1346" s="8" t="s">
        <v>51</v>
      </c>
    </row>
    <row r="1347" customFormat="false" ht="12.8" hidden="false" customHeight="false" outlineLevel="0" collapsed="false">
      <c r="A1347" s="2" t="s">
        <v>1779</v>
      </c>
      <c r="B1347" s="2" t="s">
        <v>222</v>
      </c>
      <c r="C1347" s="0" t="s">
        <v>56</v>
      </c>
      <c r="D1347" s="0" t="s">
        <v>16</v>
      </c>
      <c r="E1347" s="0" t="s">
        <v>17</v>
      </c>
      <c r="F1347" s="0" t="s">
        <v>18</v>
      </c>
      <c r="G1347" s="0" t="s">
        <v>19</v>
      </c>
      <c r="H1347" s="0" t="s">
        <v>1780</v>
      </c>
      <c r="I1347" s="0" t="n">
        <v>3</v>
      </c>
      <c r="J1347" s="0" t="n">
        <v>1.67</v>
      </c>
      <c r="K1347" s="0" t="s">
        <v>21</v>
      </c>
      <c r="L1347" s="3" t="n">
        <f aca="false">IF(K1347="Yes",(J1347-1)*0.98,-1)</f>
        <v>0.6566</v>
      </c>
      <c r="M1347" s="4" t="s">
        <v>22</v>
      </c>
    </row>
    <row r="1348" customFormat="false" ht="12.8" hidden="false" customHeight="false" outlineLevel="0" collapsed="false">
      <c r="A1348" s="2" t="s">
        <v>1779</v>
      </c>
      <c r="B1348" s="2" t="s">
        <v>186</v>
      </c>
      <c r="C1348" s="0" t="s">
        <v>56</v>
      </c>
      <c r="D1348" s="0" t="s">
        <v>42</v>
      </c>
      <c r="E1348" s="0" t="s">
        <v>17</v>
      </c>
      <c r="F1348" s="0" t="s">
        <v>43</v>
      </c>
      <c r="G1348" s="0" t="s">
        <v>19</v>
      </c>
      <c r="H1348" s="0" t="s">
        <v>1781</v>
      </c>
      <c r="I1348" s="0" t="n">
        <v>2</v>
      </c>
      <c r="J1348" s="0" t="n">
        <v>1.55</v>
      </c>
      <c r="K1348" s="0" t="str">
        <f aca="false">IF(I1348=1,"Yes","No")</f>
        <v>No</v>
      </c>
      <c r="L1348" s="0" t="n">
        <f aca="false">IF(K1348="Yes",(J1348-1)*0.98,-1)</f>
        <v>-1</v>
      </c>
      <c r="M1348" s="5" t="s">
        <v>33</v>
      </c>
    </row>
    <row r="1349" customFormat="false" ht="12.8" hidden="false" customHeight="false" outlineLevel="0" collapsed="false">
      <c r="A1349" s="2" t="s">
        <v>1779</v>
      </c>
      <c r="B1349" s="2" t="s">
        <v>46</v>
      </c>
      <c r="C1349" s="0" t="s">
        <v>56</v>
      </c>
      <c r="D1349" s="0" t="s">
        <v>42</v>
      </c>
      <c r="E1349" s="0" t="s">
        <v>17</v>
      </c>
      <c r="F1349" s="0" t="s">
        <v>43</v>
      </c>
      <c r="G1349" s="0" t="s">
        <v>19</v>
      </c>
      <c r="H1349" s="0" t="s">
        <v>1782</v>
      </c>
      <c r="I1349" s="0" t="n">
        <v>1</v>
      </c>
      <c r="J1349" s="0" t="n">
        <v>6.6</v>
      </c>
      <c r="K1349" s="0" t="str">
        <f aca="false">IF(I1349=1,"Yes","No")</f>
        <v>Yes</v>
      </c>
      <c r="L1349" s="0" t="n">
        <f aca="false">IF(K1349="Yes",(J1349-1)*0.98,-1)</f>
        <v>5.488</v>
      </c>
      <c r="M1349" s="5" t="s">
        <v>33</v>
      </c>
    </row>
    <row r="1350" customFormat="false" ht="12.8" hidden="false" customHeight="false" outlineLevel="0" collapsed="false">
      <c r="A1350" s="2" t="s">
        <v>1779</v>
      </c>
      <c r="B1350" s="2" t="s">
        <v>306</v>
      </c>
      <c r="C1350" s="0" t="s">
        <v>56</v>
      </c>
      <c r="D1350" s="0" t="s">
        <v>16</v>
      </c>
      <c r="E1350" s="0" t="s">
        <v>87</v>
      </c>
      <c r="F1350" s="0" t="s">
        <v>18</v>
      </c>
      <c r="G1350" s="0" t="s">
        <v>21</v>
      </c>
      <c r="H1350" s="0" t="s">
        <v>1783</v>
      </c>
      <c r="I1350" s="0" t="n">
        <v>1</v>
      </c>
      <c r="J1350" s="0" t="n">
        <v>3.02</v>
      </c>
      <c r="K1350" s="0" t="s">
        <v>21</v>
      </c>
      <c r="L1350" s="3" t="n">
        <f aca="false">IF(K1350="Yes",(J1350-1)*0.98,-1)</f>
        <v>1.9796</v>
      </c>
      <c r="M1350" s="4" t="s">
        <v>22</v>
      </c>
    </row>
    <row r="1351" customFormat="false" ht="12.8" hidden="false" customHeight="false" outlineLevel="0" collapsed="false">
      <c r="A1351" s="2" t="s">
        <v>1779</v>
      </c>
      <c r="B1351" s="2" t="s">
        <v>306</v>
      </c>
      <c r="C1351" s="0" t="s">
        <v>56</v>
      </c>
      <c r="D1351" s="0" t="s">
        <v>16</v>
      </c>
      <c r="E1351" s="0" t="s">
        <v>87</v>
      </c>
      <c r="F1351" s="0" t="s">
        <v>18</v>
      </c>
      <c r="G1351" s="0" t="s">
        <v>21</v>
      </c>
      <c r="H1351" s="0" t="s">
        <v>1784</v>
      </c>
      <c r="I1351" s="0" t="s">
        <v>133</v>
      </c>
      <c r="J1351" s="0" t="n">
        <v>1.99</v>
      </c>
      <c r="K1351" s="0" t="s">
        <v>19</v>
      </c>
      <c r="L1351" s="3" t="n">
        <f aca="false">IF(K1351="Yes",(J1351-1)*0.98,-1)</f>
        <v>-1</v>
      </c>
      <c r="M1351" s="11" t="s">
        <v>62</v>
      </c>
    </row>
    <row r="1352" customFormat="false" ht="12.8" hidden="false" customHeight="false" outlineLevel="0" collapsed="false">
      <c r="A1352" s="9" t="s">
        <v>1779</v>
      </c>
      <c r="B1352" s="9" t="s">
        <v>306</v>
      </c>
      <c r="C1352" s="6" t="s">
        <v>56</v>
      </c>
      <c r="D1352" s="6" t="s">
        <v>16</v>
      </c>
      <c r="E1352" s="6" t="s">
        <v>87</v>
      </c>
      <c r="F1352" s="6" t="s">
        <v>18</v>
      </c>
      <c r="G1352" s="6" t="s">
        <v>21</v>
      </c>
      <c r="H1352" s="6" t="s">
        <v>1784</v>
      </c>
      <c r="I1352" s="0" t="s">
        <v>133</v>
      </c>
      <c r="J1352" s="6" t="n">
        <v>5.38</v>
      </c>
      <c r="K1352" s="3" t="str">
        <f aca="false">IF(I1352=1,"Yes","No")</f>
        <v>No</v>
      </c>
      <c r="L1352" s="7" t="n">
        <f aca="false">IF(K1352="Yes",(J1352-1)*0.98,-1)</f>
        <v>-1</v>
      </c>
      <c r="M1352" s="10" t="s">
        <v>53</v>
      </c>
    </row>
    <row r="1353" customFormat="false" ht="12.8" hidden="false" customHeight="false" outlineLevel="0" collapsed="false">
      <c r="A1353" s="2" t="s">
        <v>1785</v>
      </c>
      <c r="B1353" s="2" t="s">
        <v>77</v>
      </c>
      <c r="C1353" s="0" t="s">
        <v>28</v>
      </c>
      <c r="D1353" s="0" t="s">
        <v>48</v>
      </c>
      <c r="E1353" s="0" t="s">
        <v>30</v>
      </c>
      <c r="F1353" s="0" t="s">
        <v>65</v>
      </c>
      <c r="G1353" s="0" t="s">
        <v>21</v>
      </c>
      <c r="H1353" s="0" t="s">
        <v>1786</v>
      </c>
      <c r="I1353" s="0" t="n">
        <v>2</v>
      </c>
      <c r="J1353" s="0" t="n">
        <v>1.62</v>
      </c>
      <c r="K1353" s="0" t="s">
        <v>21</v>
      </c>
      <c r="L1353" s="3" t="n">
        <f aca="false">IF(K1353="Yes",(J1353-1)*0.98,-1)</f>
        <v>0.6076</v>
      </c>
      <c r="M1353" s="4" t="s">
        <v>22</v>
      </c>
    </row>
    <row r="1354" customFormat="false" ht="12.8" hidden="false" customHeight="false" outlineLevel="0" collapsed="false">
      <c r="A1354" s="9" t="s">
        <v>1785</v>
      </c>
      <c r="B1354" s="9" t="s">
        <v>77</v>
      </c>
      <c r="C1354" s="6" t="s">
        <v>28</v>
      </c>
      <c r="D1354" s="6" t="s">
        <v>48</v>
      </c>
      <c r="E1354" s="6" t="s">
        <v>30</v>
      </c>
      <c r="F1354" s="6" t="s">
        <v>65</v>
      </c>
      <c r="G1354" s="6" t="s">
        <v>21</v>
      </c>
      <c r="H1354" s="6" t="s">
        <v>1787</v>
      </c>
      <c r="I1354" s="0" t="n">
        <v>4</v>
      </c>
      <c r="J1354" s="6" t="n">
        <v>4.74</v>
      </c>
      <c r="K1354" s="3" t="str">
        <f aca="false">IF(I1354=1,"Yes","No")</f>
        <v>No</v>
      </c>
      <c r="L1354" s="7" t="n">
        <f aca="false">IF(K1354="Yes",(J1354-1)*0.98,-1)</f>
        <v>-1</v>
      </c>
      <c r="M1354" s="10" t="s">
        <v>53</v>
      </c>
    </row>
    <row r="1355" customFormat="false" ht="12.8" hidden="false" customHeight="false" outlineLevel="0" collapsed="false">
      <c r="A1355" s="2" t="s">
        <v>1788</v>
      </c>
      <c r="B1355" s="2" t="s">
        <v>96</v>
      </c>
      <c r="C1355" s="6" t="s">
        <v>150</v>
      </c>
      <c r="D1355" s="6" t="s">
        <v>16</v>
      </c>
      <c r="E1355" s="6" t="s">
        <v>17</v>
      </c>
      <c r="F1355" s="6" t="s">
        <v>43</v>
      </c>
      <c r="G1355" s="6" t="s">
        <v>19</v>
      </c>
      <c r="H1355" s="6" t="s">
        <v>1789</v>
      </c>
      <c r="I1355" s="6" t="n">
        <v>2</v>
      </c>
      <c r="J1355" s="6" t="n">
        <v>11.26</v>
      </c>
      <c r="K1355" s="3" t="str">
        <f aca="false">IF(I1355=1, "No","Yes")</f>
        <v>Yes</v>
      </c>
      <c r="L1355" s="7" t="n">
        <f aca="false">IF(I1355=1,-J1355,0.98)</f>
        <v>0.98</v>
      </c>
      <c r="M1355" s="8" t="s">
        <v>51</v>
      </c>
    </row>
    <row r="1356" customFormat="false" ht="12.8" hidden="false" customHeight="false" outlineLevel="0" collapsed="false">
      <c r="A1356" s="2" t="s">
        <v>1788</v>
      </c>
      <c r="B1356" s="2" t="s">
        <v>364</v>
      </c>
      <c r="C1356" s="0" t="s">
        <v>150</v>
      </c>
      <c r="D1356" s="0" t="s">
        <v>16</v>
      </c>
      <c r="E1356" s="0" t="s">
        <v>87</v>
      </c>
      <c r="F1356" s="0" t="s">
        <v>18</v>
      </c>
      <c r="G1356" s="0" t="s">
        <v>21</v>
      </c>
      <c r="H1356" s="0" t="s">
        <v>1790</v>
      </c>
      <c r="I1356" s="0" t="n">
        <v>1</v>
      </c>
      <c r="J1356" s="0" t="n">
        <v>2.09</v>
      </c>
      <c r="K1356" s="0" t="s">
        <v>21</v>
      </c>
      <c r="L1356" s="3" t="n">
        <f aca="false">IF(K1356="Yes",(J1356-1)*0.98,-1)</f>
        <v>1.0682</v>
      </c>
      <c r="M1356" s="4" t="s">
        <v>22</v>
      </c>
    </row>
    <row r="1357" customFormat="false" ht="12.8" hidden="false" customHeight="false" outlineLevel="0" collapsed="false">
      <c r="A1357" s="2" t="s">
        <v>1788</v>
      </c>
      <c r="B1357" s="2" t="s">
        <v>197</v>
      </c>
      <c r="C1357" s="0" t="s">
        <v>59</v>
      </c>
      <c r="D1357" s="0" t="s">
        <v>64</v>
      </c>
      <c r="E1357" s="0" t="s">
        <v>30</v>
      </c>
      <c r="F1357" s="0" t="s">
        <v>65</v>
      </c>
      <c r="G1357" s="0" t="s">
        <v>21</v>
      </c>
      <c r="H1357" s="0" t="s">
        <v>1791</v>
      </c>
      <c r="I1357" s="0" t="n">
        <v>3</v>
      </c>
      <c r="J1357" s="0" t="n">
        <v>5.6</v>
      </c>
      <c r="K1357" s="0" t="str">
        <f aca="false">IF(I1357=1,"Yes","No")</f>
        <v>No</v>
      </c>
      <c r="L1357" s="0" t="n">
        <f aca="false">IF(K1357="Yes",(J1357-1)*0.98,-1)</f>
        <v>-1</v>
      </c>
      <c r="M1357" s="5" t="s">
        <v>33</v>
      </c>
    </row>
    <row r="1358" customFormat="false" ht="12.8" hidden="false" customHeight="false" outlineLevel="0" collapsed="false">
      <c r="A1358" s="2" t="s">
        <v>1788</v>
      </c>
      <c r="B1358" s="2" t="s">
        <v>197</v>
      </c>
      <c r="C1358" s="0" t="s">
        <v>59</v>
      </c>
      <c r="D1358" s="0" t="s">
        <v>64</v>
      </c>
      <c r="E1358" s="0" t="s">
        <v>30</v>
      </c>
      <c r="F1358" s="0" t="s">
        <v>65</v>
      </c>
      <c r="G1358" s="0" t="s">
        <v>21</v>
      </c>
      <c r="H1358" s="0" t="s">
        <v>1791</v>
      </c>
      <c r="I1358" s="0" t="n">
        <v>3</v>
      </c>
      <c r="J1358" s="0" t="n">
        <v>2.14</v>
      </c>
      <c r="K1358" s="0" t="s">
        <v>21</v>
      </c>
      <c r="L1358" s="3" t="n">
        <f aca="false">IF(K1358="Yes",(J1358-1)*0.98,-1)</f>
        <v>1.1172</v>
      </c>
      <c r="M1358" s="4" t="s">
        <v>22</v>
      </c>
    </row>
    <row r="1359" customFormat="false" ht="12.8" hidden="false" customHeight="false" outlineLevel="0" collapsed="false">
      <c r="A1359" s="2" t="s">
        <v>1788</v>
      </c>
      <c r="B1359" s="2" t="s">
        <v>239</v>
      </c>
      <c r="C1359" s="0" t="s">
        <v>74</v>
      </c>
      <c r="D1359" s="0" t="s">
        <v>37</v>
      </c>
      <c r="E1359" s="0" t="s">
        <v>30</v>
      </c>
      <c r="F1359" s="0" t="s">
        <v>43</v>
      </c>
      <c r="G1359" s="0" t="s">
        <v>19</v>
      </c>
      <c r="H1359" s="0" t="s">
        <v>1792</v>
      </c>
      <c r="I1359" s="0" t="n">
        <v>1</v>
      </c>
      <c r="J1359" s="0" t="n">
        <v>1.08</v>
      </c>
      <c r="K1359" s="0" t="s">
        <v>21</v>
      </c>
      <c r="L1359" s="3" t="n">
        <f aca="false">IF(K1359="Yes",(J1359-1)*0.98,-1)</f>
        <v>0.0784000000000001</v>
      </c>
      <c r="M1359" s="4" t="s">
        <v>22</v>
      </c>
    </row>
    <row r="1360" customFormat="false" ht="12.8" hidden="false" customHeight="false" outlineLevel="0" collapsed="false">
      <c r="A1360" s="2" t="s">
        <v>1788</v>
      </c>
      <c r="B1360" s="2" t="s">
        <v>410</v>
      </c>
      <c r="C1360" s="0" t="s">
        <v>74</v>
      </c>
      <c r="D1360" s="0" t="s">
        <v>37</v>
      </c>
      <c r="E1360" s="0" t="s">
        <v>30</v>
      </c>
      <c r="F1360" s="0" t="s">
        <v>43</v>
      </c>
      <c r="G1360" s="0" t="s">
        <v>19</v>
      </c>
      <c r="H1360" s="0" t="s">
        <v>1793</v>
      </c>
      <c r="I1360" s="0" t="n">
        <v>4</v>
      </c>
      <c r="J1360" s="0" t="n">
        <v>1.54</v>
      </c>
      <c r="K1360" s="0" t="s">
        <v>19</v>
      </c>
      <c r="L1360" s="3" t="n">
        <f aca="false">IF(K1360="Yes",(J1360-1)*0.98,-1)</f>
        <v>-1</v>
      </c>
      <c r="M1360" s="4" t="s">
        <v>22</v>
      </c>
    </row>
    <row r="1361" customFormat="false" ht="12.8" hidden="false" customHeight="false" outlineLevel="0" collapsed="false">
      <c r="A1361" s="2" t="s">
        <v>1794</v>
      </c>
      <c r="B1361" s="2" t="s">
        <v>46</v>
      </c>
      <c r="C1361" s="6" t="s">
        <v>110</v>
      </c>
      <c r="D1361" s="6" t="s">
        <v>42</v>
      </c>
      <c r="E1361" s="6" t="s">
        <v>17</v>
      </c>
      <c r="F1361" s="6" t="s">
        <v>304</v>
      </c>
      <c r="G1361" s="6" t="s">
        <v>19</v>
      </c>
      <c r="H1361" s="6" t="s">
        <v>1795</v>
      </c>
      <c r="I1361" s="6" t="n">
        <v>2</v>
      </c>
      <c r="J1361" s="6" t="n">
        <v>85</v>
      </c>
      <c r="K1361" s="3" t="str">
        <f aca="false">IF(I1361=1, "No","Yes")</f>
        <v>Yes</v>
      </c>
      <c r="L1361" s="7" t="n">
        <f aca="false">IF(I1361=1,-J1361,0.98)</f>
        <v>0.98</v>
      </c>
      <c r="M1361" s="8" t="s">
        <v>51</v>
      </c>
    </row>
    <row r="1362" customFormat="false" ht="12.8" hidden="false" customHeight="false" outlineLevel="0" collapsed="false">
      <c r="A1362" s="9" t="s">
        <v>1794</v>
      </c>
      <c r="B1362" s="9" t="s">
        <v>46</v>
      </c>
      <c r="C1362" s="6" t="s">
        <v>110</v>
      </c>
      <c r="D1362" s="6" t="s">
        <v>42</v>
      </c>
      <c r="E1362" s="6" t="s">
        <v>17</v>
      </c>
      <c r="F1362" s="6" t="s">
        <v>304</v>
      </c>
      <c r="G1362" s="6" t="s">
        <v>19</v>
      </c>
      <c r="H1362" s="6" t="s">
        <v>1795</v>
      </c>
      <c r="I1362" s="6" t="n">
        <v>2</v>
      </c>
      <c r="J1362" s="6" t="n">
        <v>13.18</v>
      </c>
      <c r="K1362" s="3" t="s">
        <v>21</v>
      </c>
      <c r="L1362" s="6" t="n">
        <f aca="false">IF(K1362="Yes",(J1362-1)*0.98,-1)</f>
        <v>11.9364</v>
      </c>
      <c r="M1362" s="13" t="s">
        <v>184</v>
      </c>
    </row>
    <row r="1363" customFormat="false" ht="12.8" hidden="false" customHeight="false" outlineLevel="0" collapsed="false">
      <c r="A1363" s="9" t="s">
        <v>1794</v>
      </c>
      <c r="B1363" s="9" t="s">
        <v>46</v>
      </c>
      <c r="C1363" s="6" t="s">
        <v>110</v>
      </c>
      <c r="D1363" s="6" t="s">
        <v>42</v>
      </c>
      <c r="E1363" s="6" t="s">
        <v>17</v>
      </c>
      <c r="F1363" s="6" t="s">
        <v>304</v>
      </c>
      <c r="G1363" s="6" t="s">
        <v>19</v>
      </c>
      <c r="H1363" s="6" t="s">
        <v>1796</v>
      </c>
      <c r="I1363" s="0" t="n">
        <v>1</v>
      </c>
      <c r="J1363" s="6" t="n">
        <v>6.58</v>
      </c>
      <c r="K1363" s="3" t="str">
        <f aca="false">IF(I1363=1,"Yes","No")</f>
        <v>Yes</v>
      </c>
      <c r="L1363" s="7" t="n">
        <f aca="false">IF(K1363="Yes",(J1363-1)*0.98,-1)</f>
        <v>5.4684</v>
      </c>
      <c r="M1363" s="10" t="s">
        <v>53</v>
      </c>
    </row>
    <row r="1364" customFormat="false" ht="12.8" hidden="false" customHeight="false" outlineLevel="0" collapsed="false">
      <c r="A1364" s="2" t="s">
        <v>1797</v>
      </c>
      <c r="B1364" s="2" t="s">
        <v>205</v>
      </c>
      <c r="C1364" s="6" t="s">
        <v>230</v>
      </c>
      <c r="D1364" s="6" t="s">
        <v>16</v>
      </c>
      <c r="E1364" s="6" t="s">
        <v>87</v>
      </c>
      <c r="F1364" s="6" t="s">
        <v>65</v>
      </c>
      <c r="G1364" s="6" t="s">
        <v>21</v>
      </c>
      <c r="H1364" s="6" t="s">
        <v>1798</v>
      </c>
      <c r="I1364" s="6" t="n">
        <v>0</v>
      </c>
      <c r="J1364" s="6" t="n">
        <v>95.84</v>
      </c>
      <c r="K1364" s="3" t="str">
        <f aca="false">IF(I1364=1, "No","Yes")</f>
        <v>Yes</v>
      </c>
      <c r="L1364" s="7" t="n">
        <f aca="false">IF(I1364=1,-J1364,0.98)</f>
        <v>0.98</v>
      </c>
      <c r="M1364" s="12" t="s">
        <v>128</v>
      </c>
    </row>
    <row r="1365" customFormat="false" ht="12.8" hidden="false" customHeight="false" outlineLevel="0" collapsed="false">
      <c r="A1365" s="2" t="s">
        <v>1799</v>
      </c>
      <c r="B1365" s="2" t="s">
        <v>810</v>
      </c>
      <c r="C1365" s="0" t="s">
        <v>332</v>
      </c>
      <c r="D1365" s="0" t="s">
        <v>16</v>
      </c>
      <c r="E1365" s="0" t="s">
        <v>17</v>
      </c>
      <c r="F1365" s="0" t="s">
        <v>18</v>
      </c>
      <c r="G1365" s="0" t="s">
        <v>19</v>
      </c>
      <c r="H1365" s="0" t="s">
        <v>1646</v>
      </c>
      <c r="I1365" s="0" t="n">
        <v>2</v>
      </c>
      <c r="J1365" s="0" t="n">
        <v>1.1</v>
      </c>
      <c r="K1365" s="0" t="s">
        <v>21</v>
      </c>
      <c r="L1365" s="3" t="n">
        <f aca="false">IF(K1365="Yes",(J1365-1)*0.98,-1)</f>
        <v>0.0980000000000001</v>
      </c>
      <c r="M1365" s="4" t="s">
        <v>22</v>
      </c>
    </row>
    <row r="1366" customFormat="false" ht="12.8" hidden="false" customHeight="false" outlineLevel="0" collapsed="false">
      <c r="A1366" s="2" t="s">
        <v>1799</v>
      </c>
      <c r="B1366" s="2" t="s">
        <v>810</v>
      </c>
      <c r="C1366" s="0" t="s">
        <v>332</v>
      </c>
      <c r="D1366" s="0" t="s">
        <v>16</v>
      </c>
      <c r="E1366" s="0" t="s">
        <v>17</v>
      </c>
      <c r="F1366" s="0" t="s">
        <v>18</v>
      </c>
      <c r="G1366" s="0" t="s">
        <v>19</v>
      </c>
      <c r="H1366" s="0" t="s">
        <v>1519</v>
      </c>
      <c r="I1366" s="0" t="n">
        <v>1</v>
      </c>
      <c r="J1366" s="0" t="n">
        <v>1.35</v>
      </c>
      <c r="K1366" s="0" t="s">
        <v>21</v>
      </c>
      <c r="L1366" s="3" t="n">
        <f aca="false">IF(K1366="Yes",(J1366-1)*0.98,-1)</f>
        <v>0.343</v>
      </c>
      <c r="M1366" s="11" t="s">
        <v>62</v>
      </c>
    </row>
    <row r="1367" customFormat="false" ht="12.8" hidden="false" customHeight="false" outlineLevel="0" collapsed="false">
      <c r="A1367" s="2" t="s">
        <v>1800</v>
      </c>
      <c r="B1367" s="2" t="s">
        <v>23</v>
      </c>
      <c r="C1367" s="0" t="s">
        <v>1045</v>
      </c>
      <c r="D1367" s="0" t="s">
        <v>37</v>
      </c>
      <c r="E1367" s="0" t="s">
        <v>17</v>
      </c>
      <c r="F1367" s="0" t="s">
        <v>65</v>
      </c>
      <c r="G1367" s="0" t="s">
        <v>21</v>
      </c>
      <c r="H1367" s="0" t="s">
        <v>1765</v>
      </c>
      <c r="I1367" s="0" t="n">
        <v>2</v>
      </c>
      <c r="J1367" s="0" t="n">
        <v>4.1</v>
      </c>
      <c r="K1367" s="0" t="str">
        <f aca="false">IF(I1367=1,"Yes","No")</f>
        <v>No</v>
      </c>
      <c r="L1367" s="0" t="n">
        <f aca="false">IF(K1367="Yes",(J1367-1)*0.98,-1)</f>
        <v>-1</v>
      </c>
      <c r="M1367" s="5" t="s">
        <v>33</v>
      </c>
    </row>
    <row r="1368" customFormat="false" ht="12.8" hidden="false" customHeight="false" outlineLevel="0" collapsed="false">
      <c r="A1368" s="2" t="s">
        <v>1800</v>
      </c>
      <c r="B1368" s="2" t="s">
        <v>23</v>
      </c>
      <c r="C1368" s="0" t="s">
        <v>1045</v>
      </c>
      <c r="D1368" s="0" t="s">
        <v>37</v>
      </c>
      <c r="E1368" s="0" t="s">
        <v>17</v>
      </c>
      <c r="F1368" s="0" t="s">
        <v>65</v>
      </c>
      <c r="G1368" s="0" t="s">
        <v>21</v>
      </c>
      <c r="H1368" s="0" t="s">
        <v>1765</v>
      </c>
      <c r="I1368" s="0" t="n">
        <v>2</v>
      </c>
      <c r="J1368" s="0" t="n">
        <v>1.55</v>
      </c>
      <c r="K1368" s="0" t="s">
        <v>21</v>
      </c>
      <c r="L1368" s="3" t="n">
        <f aca="false">IF(K1368="Yes",(J1368-1)*0.98,-1)</f>
        <v>0.539</v>
      </c>
      <c r="M1368" s="4" t="s">
        <v>22</v>
      </c>
    </row>
    <row r="1369" customFormat="false" ht="12.8" hidden="false" customHeight="false" outlineLevel="0" collapsed="false">
      <c r="A1369" s="2" t="s">
        <v>1801</v>
      </c>
      <c r="B1369" s="2" t="s">
        <v>105</v>
      </c>
      <c r="C1369" s="0" t="s">
        <v>125</v>
      </c>
      <c r="D1369" s="0" t="s">
        <v>42</v>
      </c>
      <c r="E1369" s="0" t="s">
        <v>30</v>
      </c>
      <c r="F1369" s="0" t="s">
        <v>18</v>
      </c>
      <c r="G1369" s="0" t="s">
        <v>19</v>
      </c>
      <c r="H1369" s="0" t="s">
        <v>1802</v>
      </c>
      <c r="I1369" s="0" t="n">
        <v>3</v>
      </c>
      <c r="J1369" s="0" t="n">
        <v>1.78</v>
      </c>
      <c r="K1369" s="0" t="s">
        <v>19</v>
      </c>
      <c r="L1369" s="3" t="n">
        <f aca="false">IF(K1369="Yes",(J1369-1)*0.98,-1)</f>
        <v>-1</v>
      </c>
      <c r="M1369" s="11" t="s">
        <v>62</v>
      </c>
    </row>
    <row r="1370" customFormat="false" ht="12.8" hidden="false" customHeight="false" outlineLevel="0" collapsed="false">
      <c r="A1370" s="2" t="s">
        <v>1803</v>
      </c>
      <c r="B1370" s="2" t="s">
        <v>46</v>
      </c>
      <c r="C1370" s="0" t="s">
        <v>457</v>
      </c>
      <c r="D1370" s="0" t="s">
        <v>42</v>
      </c>
      <c r="E1370" s="0" t="s">
        <v>17</v>
      </c>
      <c r="F1370" s="0" t="s">
        <v>43</v>
      </c>
      <c r="G1370" s="0" t="s">
        <v>19</v>
      </c>
      <c r="H1370" s="0" t="s">
        <v>1600</v>
      </c>
      <c r="I1370" s="0" t="n">
        <v>1</v>
      </c>
      <c r="J1370" s="0" t="n">
        <v>2.41</v>
      </c>
      <c r="K1370" s="0" t="str">
        <f aca="false">IF(I1370=1,"Yes","No")</f>
        <v>Yes</v>
      </c>
      <c r="L1370" s="0" t="n">
        <f aca="false">IF(K1370="Yes",(J1370-1)*0.98,-1)</f>
        <v>1.3818</v>
      </c>
      <c r="M1370" s="5" t="s">
        <v>33</v>
      </c>
    </row>
    <row r="1371" customFormat="false" ht="12.8" hidden="false" customHeight="false" outlineLevel="0" collapsed="false">
      <c r="A1371" s="9" t="s">
        <v>1803</v>
      </c>
      <c r="B1371" s="9" t="s">
        <v>58</v>
      </c>
      <c r="C1371" s="6" t="s">
        <v>1404</v>
      </c>
      <c r="D1371" s="6" t="s">
        <v>37</v>
      </c>
      <c r="E1371" s="6" t="s">
        <v>147</v>
      </c>
      <c r="F1371" s="6" t="s">
        <v>1413</v>
      </c>
      <c r="G1371" s="6" t="s">
        <v>19</v>
      </c>
      <c r="H1371" s="6" t="s">
        <v>1804</v>
      </c>
      <c r="I1371" s="0" t="n">
        <v>1</v>
      </c>
      <c r="J1371" s="6" t="n">
        <v>3.87</v>
      </c>
      <c r="K1371" s="3" t="str">
        <f aca="false">IF(I1371=1,"Yes","No")</f>
        <v>Yes</v>
      </c>
      <c r="L1371" s="7" t="n">
        <f aca="false">IF(K1371="Yes",(J1371-1)*0.98,-1)</f>
        <v>2.8126</v>
      </c>
      <c r="M1371" s="10" t="s">
        <v>53</v>
      </c>
    </row>
    <row r="1372" customFormat="false" ht="12.8" hidden="false" customHeight="false" outlineLevel="0" collapsed="false">
      <c r="A1372" s="2" t="s">
        <v>1803</v>
      </c>
      <c r="B1372" s="2" t="s">
        <v>293</v>
      </c>
      <c r="C1372" s="0" t="s">
        <v>297</v>
      </c>
      <c r="D1372" s="0" t="s">
        <v>42</v>
      </c>
      <c r="E1372" s="0" t="s">
        <v>79</v>
      </c>
      <c r="F1372" s="0" t="s">
        <v>80</v>
      </c>
      <c r="G1372" s="0" t="s">
        <v>19</v>
      </c>
      <c r="H1372" s="0" t="s">
        <v>1805</v>
      </c>
      <c r="I1372" s="0" t="n">
        <v>1</v>
      </c>
      <c r="J1372" s="0" t="n">
        <v>1.14</v>
      </c>
      <c r="K1372" s="0" t="s">
        <v>21</v>
      </c>
      <c r="L1372" s="3" t="n">
        <f aca="false">IF(K1372="Yes",(J1372-1)*0.98,-1)</f>
        <v>0.1372</v>
      </c>
      <c r="M1372" s="4" t="s">
        <v>22</v>
      </c>
    </row>
    <row r="1373" customFormat="false" ht="12.8" hidden="false" customHeight="false" outlineLevel="0" collapsed="false">
      <c r="A1373" s="2" t="s">
        <v>1806</v>
      </c>
      <c r="B1373" s="2" t="s">
        <v>310</v>
      </c>
      <c r="C1373" s="6" t="s">
        <v>24</v>
      </c>
      <c r="D1373" s="6" t="s">
        <v>42</v>
      </c>
      <c r="E1373" s="6" t="s">
        <v>17</v>
      </c>
      <c r="F1373" s="6" t="s">
        <v>304</v>
      </c>
      <c r="G1373" s="6" t="s">
        <v>19</v>
      </c>
      <c r="H1373" s="6" t="s">
        <v>1807</v>
      </c>
      <c r="I1373" s="6" t="n">
        <v>3</v>
      </c>
      <c r="J1373" s="6" t="n">
        <v>8.2</v>
      </c>
      <c r="K1373" s="3" t="str">
        <f aca="false">IF(I1373=1, "No","Yes")</f>
        <v>Yes</v>
      </c>
      <c r="L1373" s="7" t="n">
        <f aca="false">IF(I1373=1,-J1373,0.98)</f>
        <v>0.98</v>
      </c>
      <c r="M1373" s="8" t="s">
        <v>51</v>
      </c>
    </row>
    <row r="1374" customFormat="false" ht="12.8" hidden="false" customHeight="false" outlineLevel="0" collapsed="false">
      <c r="A1374" s="9" t="s">
        <v>1806</v>
      </c>
      <c r="B1374" s="9" t="s">
        <v>310</v>
      </c>
      <c r="C1374" s="6" t="s">
        <v>24</v>
      </c>
      <c r="D1374" s="6" t="s">
        <v>42</v>
      </c>
      <c r="E1374" s="6" t="s">
        <v>17</v>
      </c>
      <c r="F1374" s="6" t="s">
        <v>304</v>
      </c>
      <c r="G1374" s="6" t="s">
        <v>19</v>
      </c>
      <c r="H1374" s="6" t="s">
        <v>1807</v>
      </c>
      <c r="I1374" s="6" t="n">
        <v>3</v>
      </c>
      <c r="J1374" s="6" t="n">
        <v>2.2</v>
      </c>
      <c r="K1374" s="3" t="s">
        <v>19</v>
      </c>
      <c r="L1374" s="6" t="n">
        <f aca="false">IF(K1374="Yes",(J1374-1)*0.98,-1)</f>
        <v>-1</v>
      </c>
      <c r="M1374" s="13" t="s">
        <v>184</v>
      </c>
    </row>
    <row r="1375" customFormat="false" ht="12.8" hidden="false" customHeight="false" outlineLevel="0" collapsed="false">
      <c r="A1375" s="2" t="s">
        <v>1808</v>
      </c>
      <c r="B1375" s="2" t="s">
        <v>96</v>
      </c>
      <c r="C1375" s="0" t="s">
        <v>225</v>
      </c>
      <c r="D1375" s="0" t="s">
        <v>42</v>
      </c>
      <c r="E1375" s="0" t="s">
        <v>17</v>
      </c>
      <c r="F1375" s="0" t="s">
        <v>43</v>
      </c>
      <c r="G1375" s="0" t="s">
        <v>19</v>
      </c>
      <c r="H1375" s="0" t="s">
        <v>1809</v>
      </c>
      <c r="I1375" s="0" t="n">
        <v>4</v>
      </c>
      <c r="J1375" s="0" t="n">
        <v>2.08</v>
      </c>
      <c r="K1375" s="0" t="str">
        <f aca="false">IF(I1375=1,"Yes","No")</f>
        <v>No</v>
      </c>
      <c r="L1375" s="0" t="n">
        <f aca="false">IF(K1375="Yes",(J1375-1)*0.98,-1)</f>
        <v>-1</v>
      </c>
      <c r="M1375" s="5" t="s">
        <v>33</v>
      </c>
    </row>
    <row r="1376" customFormat="false" ht="12.8" hidden="false" customHeight="false" outlineLevel="0" collapsed="false">
      <c r="A1376" s="2" t="s">
        <v>1808</v>
      </c>
      <c r="B1376" s="2" t="s">
        <v>96</v>
      </c>
      <c r="C1376" s="0" t="s">
        <v>225</v>
      </c>
      <c r="D1376" s="0" t="s">
        <v>42</v>
      </c>
      <c r="E1376" s="0" t="s">
        <v>17</v>
      </c>
      <c r="F1376" s="0" t="s">
        <v>43</v>
      </c>
      <c r="G1376" s="0" t="s">
        <v>19</v>
      </c>
      <c r="H1376" s="0" t="s">
        <v>1810</v>
      </c>
      <c r="I1376" s="0" t="n">
        <v>1</v>
      </c>
      <c r="J1376" s="0" t="n">
        <v>2.36</v>
      </c>
      <c r="K1376" s="0" t="s">
        <v>21</v>
      </c>
      <c r="L1376" s="3" t="n">
        <f aca="false">IF(K1376="Yes",(J1376-1)*0.98,-1)</f>
        <v>1.3328</v>
      </c>
      <c r="M1376" s="11" t="s">
        <v>62</v>
      </c>
    </row>
    <row r="1377" customFormat="false" ht="12.8" hidden="false" customHeight="false" outlineLevel="0" collapsed="false">
      <c r="A1377" s="2" t="s">
        <v>1811</v>
      </c>
      <c r="B1377" s="2" t="s">
        <v>170</v>
      </c>
      <c r="C1377" s="0" t="s">
        <v>773</v>
      </c>
      <c r="D1377" s="0" t="s">
        <v>42</v>
      </c>
      <c r="E1377" s="0" t="s">
        <v>17</v>
      </c>
      <c r="F1377" s="0" t="s">
        <v>43</v>
      </c>
      <c r="G1377" s="0" t="s">
        <v>19</v>
      </c>
      <c r="H1377" s="0" t="s">
        <v>1812</v>
      </c>
      <c r="I1377" s="0" t="n">
        <v>3</v>
      </c>
      <c r="J1377" s="0" t="n">
        <v>3.41</v>
      </c>
      <c r="K1377" s="0" t="str">
        <f aca="false">IF(I1377=1,"Yes","No")</f>
        <v>No</v>
      </c>
      <c r="L1377" s="0" t="n">
        <f aca="false">IF(K1377="Yes",(J1377-1)*0.98,-1)</f>
        <v>-1</v>
      </c>
      <c r="M1377" s="5" t="s">
        <v>33</v>
      </c>
    </row>
    <row r="1378" customFormat="false" ht="12.8" hidden="false" customHeight="false" outlineLevel="0" collapsed="false">
      <c r="A1378" s="2" t="s">
        <v>1811</v>
      </c>
      <c r="B1378" s="2" t="s">
        <v>170</v>
      </c>
      <c r="C1378" s="0" t="s">
        <v>773</v>
      </c>
      <c r="D1378" s="0" t="s">
        <v>42</v>
      </c>
      <c r="E1378" s="0" t="s">
        <v>17</v>
      </c>
      <c r="F1378" s="0" t="s">
        <v>43</v>
      </c>
      <c r="G1378" s="0" t="s">
        <v>19</v>
      </c>
      <c r="H1378" s="0" t="s">
        <v>1813</v>
      </c>
      <c r="I1378" s="0" t="n">
        <v>2</v>
      </c>
      <c r="J1378" s="0" t="n">
        <v>2.07</v>
      </c>
      <c r="K1378" s="0" t="s">
        <v>21</v>
      </c>
      <c r="L1378" s="3" t="n">
        <f aca="false">IF(K1378="Yes",(J1378-1)*0.98,-1)</f>
        <v>1.0486</v>
      </c>
      <c r="M1378" s="11" t="s">
        <v>62</v>
      </c>
    </row>
    <row r="1379" customFormat="false" ht="12.8" hidden="false" customHeight="false" outlineLevel="0" collapsed="false">
      <c r="A1379" s="2" t="s">
        <v>1811</v>
      </c>
      <c r="B1379" s="2" t="s">
        <v>170</v>
      </c>
      <c r="C1379" s="6" t="s">
        <v>773</v>
      </c>
      <c r="D1379" s="6" t="s">
        <v>42</v>
      </c>
      <c r="E1379" s="6" t="s">
        <v>17</v>
      </c>
      <c r="F1379" s="6" t="s">
        <v>43</v>
      </c>
      <c r="G1379" s="6" t="s">
        <v>19</v>
      </c>
      <c r="H1379" s="6" t="s">
        <v>1814</v>
      </c>
      <c r="I1379" s="6" t="n">
        <v>0</v>
      </c>
      <c r="J1379" s="6" t="n">
        <v>17.17</v>
      </c>
      <c r="K1379" s="3" t="str">
        <f aca="false">IF(I1379=1, "No","Yes")</f>
        <v>Yes</v>
      </c>
      <c r="L1379" s="7" t="n">
        <f aca="false">IF(I1379=1,-J1379,0.98)</f>
        <v>0.98</v>
      </c>
      <c r="M1379" s="8" t="s">
        <v>51</v>
      </c>
    </row>
    <row r="1380" customFormat="false" ht="12.8" hidden="false" customHeight="false" outlineLevel="0" collapsed="false">
      <c r="A1380" s="2" t="s">
        <v>1811</v>
      </c>
      <c r="B1380" s="2" t="s">
        <v>245</v>
      </c>
      <c r="C1380" s="0" t="s">
        <v>74</v>
      </c>
      <c r="D1380" s="0" t="s">
        <v>37</v>
      </c>
      <c r="E1380" s="0" t="s">
        <v>30</v>
      </c>
      <c r="F1380" s="0" t="s">
        <v>43</v>
      </c>
      <c r="G1380" s="0" t="s">
        <v>19</v>
      </c>
      <c r="H1380" s="0" t="s">
        <v>1815</v>
      </c>
      <c r="I1380" s="0" t="n">
        <v>0</v>
      </c>
      <c r="J1380" s="0" t="n">
        <v>1.12</v>
      </c>
      <c r="K1380" s="0" t="s">
        <v>19</v>
      </c>
      <c r="L1380" s="3" t="n">
        <f aca="false">IF(K1380="Yes",(J1380-1)*0.98,-1)</f>
        <v>-1</v>
      </c>
      <c r="M1380" s="4" t="s">
        <v>22</v>
      </c>
    </row>
    <row r="1381" customFormat="false" ht="12.8" hidden="false" customHeight="false" outlineLevel="0" collapsed="false">
      <c r="A1381" s="2" t="s">
        <v>1811</v>
      </c>
      <c r="B1381" s="2" t="s">
        <v>239</v>
      </c>
      <c r="C1381" s="0" t="s">
        <v>74</v>
      </c>
      <c r="D1381" s="0" t="s">
        <v>37</v>
      </c>
      <c r="E1381" s="0" t="s">
        <v>30</v>
      </c>
      <c r="F1381" s="0" t="s">
        <v>43</v>
      </c>
      <c r="G1381" s="0" t="s">
        <v>19</v>
      </c>
      <c r="H1381" s="0" t="s">
        <v>1816</v>
      </c>
      <c r="I1381" s="0" t="n">
        <v>1</v>
      </c>
      <c r="J1381" s="0" t="n">
        <v>1.13</v>
      </c>
      <c r="K1381" s="0" t="s">
        <v>21</v>
      </c>
      <c r="L1381" s="3" t="n">
        <f aca="false">IF(K1381="Yes",(J1381-1)*0.98,-1)</f>
        <v>0.1274</v>
      </c>
      <c r="M1381" s="4" t="s">
        <v>22</v>
      </c>
    </row>
    <row r="1382" customFormat="false" ht="12.8" hidden="false" customHeight="false" outlineLevel="0" collapsed="false">
      <c r="A1382" s="2" t="s">
        <v>1817</v>
      </c>
      <c r="B1382" s="2" t="s">
        <v>46</v>
      </c>
      <c r="C1382" s="0" t="s">
        <v>119</v>
      </c>
      <c r="D1382" s="0" t="s">
        <v>42</v>
      </c>
      <c r="E1382" s="0" t="s">
        <v>17</v>
      </c>
      <c r="F1382" s="0" t="s">
        <v>43</v>
      </c>
      <c r="G1382" s="0" t="s">
        <v>19</v>
      </c>
      <c r="H1382" s="0" t="s">
        <v>1818</v>
      </c>
      <c r="I1382" s="0" t="n">
        <v>2</v>
      </c>
      <c r="J1382" s="0" t="n">
        <v>4.5</v>
      </c>
      <c r="K1382" s="0" t="str">
        <f aca="false">IF(I1382=1,"Yes","No")</f>
        <v>No</v>
      </c>
      <c r="L1382" s="0" t="n">
        <f aca="false">IF(K1382="Yes",(J1382-1)*0.98,-1)</f>
        <v>-1</v>
      </c>
      <c r="M1382" s="5" t="s">
        <v>33</v>
      </c>
    </row>
    <row r="1383" customFormat="false" ht="12.8" hidden="false" customHeight="false" outlineLevel="0" collapsed="false">
      <c r="A1383" s="9" t="s">
        <v>1817</v>
      </c>
      <c r="B1383" s="9" t="s">
        <v>512</v>
      </c>
      <c r="C1383" s="6" t="s">
        <v>47</v>
      </c>
      <c r="D1383" s="6" t="s">
        <v>29</v>
      </c>
      <c r="E1383" s="6" t="s">
        <v>30</v>
      </c>
      <c r="F1383" s="6" t="s">
        <v>65</v>
      </c>
      <c r="G1383" s="6" t="s">
        <v>21</v>
      </c>
      <c r="H1383" s="6" t="s">
        <v>1819</v>
      </c>
      <c r="I1383" s="6" t="n">
        <v>0</v>
      </c>
      <c r="J1383" s="6" t="n">
        <v>3.98</v>
      </c>
      <c r="K1383" s="3" t="s">
        <v>19</v>
      </c>
      <c r="L1383" s="6" t="n">
        <f aca="false">IF(K1383="Yes",(J1383-1)*0.98,-1)</f>
        <v>-1</v>
      </c>
      <c r="M1383" s="13" t="s">
        <v>184</v>
      </c>
    </row>
    <row r="1384" customFormat="false" ht="12.8" hidden="false" customHeight="false" outlineLevel="0" collapsed="false">
      <c r="A1384" s="2" t="s">
        <v>1820</v>
      </c>
      <c r="B1384" s="2" t="s">
        <v>480</v>
      </c>
      <c r="C1384" s="0" t="s">
        <v>359</v>
      </c>
      <c r="D1384" s="0" t="s">
        <v>16</v>
      </c>
      <c r="E1384" s="0" t="s">
        <v>17</v>
      </c>
      <c r="F1384" s="0" t="s">
        <v>18</v>
      </c>
      <c r="G1384" s="0" t="s">
        <v>19</v>
      </c>
      <c r="H1384" s="0" t="s">
        <v>1580</v>
      </c>
      <c r="I1384" s="0" t="n">
        <v>2</v>
      </c>
      <c r="J1384" s="0" t="n">
        <v>1.13</v>
      </c>
      <c r="K1384" s="0" t="s">
        <v>21</v>
      </c>
      <c r="L1384" s="3" t="n">
        <f aca="false">IF(K1384="Yes",(J1384-1)*0.98,-1)</f>
        <v>0.1274</v>
      </c>
      <c r="M1384" s="4" t="s">
        <v>22</v>
      </c>
    </row>
    <row r="1385" customFormat="false" ht="12.8" hidden="false" customHeight="false" outlineLevel="0" collapsed="false">
      <c r="A1385" s="2" t="s">
        <v>1820</v>
      </c>
      <c r="B1385" s="2" t="s">
        <v>480</v>
      </c>
      <c r="C1385" s="0" t="s">
        <v>359</v>
      </c>
      <c r="D1385" s="0" t="s">
        <v>16</v>
      </c>
      <c r="E1385" s="0" t="s">
        <v>17</v>
      </c>
      <c r="F1385" s="0" t="s">
        <v>18</v>
      </c>
      <c r="G1385" s="0" t="s">
        <v>19</v>
      </c>
      <c r="H1385" s="0" t="s">
        <v>1821</v>
      </c>
      <c r="I1385" s="0" t="n">
        <v>1</v>
      </c>
      <c r="J1385" s="0" t="n">
        <v>1.35</v>
      </c>
      <c r="K1385" s="0" t="s">
        <v>21</v>
      </c>
      <c r="L1385" s="3" t="n">
        <f aca="false">IF(K1385="Yes",(J1385-1)*0.98,-1)</f>
        <v>0.343</v>
      </c>
      <c r="M1385" s="11" t="s">
        <v>62</v>
      </c>
    </row>
    <row r="1386" customFormat="false" ht="12.8" hidden="false" customHeight="false" outlineLevel="0" collapsed="false">
      <c r="A1386" s="2" t="s">
        <v>1820</v>
      </c>
      <c r="B1386" s="2" t="s">
        <v>237</v>
      </c>
      <c r="C1386" s="0" t="s">
        <v>359</v>
      </c>
      <c r="D1386" s="0" t="s">
        <v>42</v>
      </c>
      <c r="E1386" s="0" t="s">
        <v>17</v>
      </c>
      <c r="F1386" s="0" t="s">
        <v>65</v>
      </c>
      <c r="G1386" s="0" t="s">
        <v>21</v>
      </c>
      <c r="H1386" s="0" t="s">
        <v>1822</v>
      </c>
      <c r="I1386" s="0" t="n">
        <v>1</v>
      </c>
      <c r="J1386" s="0" t="n">
        <v>2.18</v>
      </c>
      <c r="K1386" s="0" t="s">
        <v>21</v>
      </c>
      <c r="L1386" s="3" t="n">
        <f aca="false">IF(K1386="Yes",(J1386-1)*0.98,-1)</f>
        <v>1.1564</v>
      </c>
      <c r="M1386" s="11" t="s">
        <v>62</v>
      </c>
    </row>
    <row r="1387" customFormat="false" ht="12.8" hidden="false" customHeight="false" outlineLevel="0" collapsed="false">
      <c r="A1387" s="9" t="s">
        <v>1820</v>
      </c>
      <c r="B1387" s="9" t="s">
        <v>237</v>
      </c>
      <c r="C1387" s="6" t="s">
        <v>359</v>
      </c>
      <c r="D1387" s="6" t="s">
        <v>42</v>
      </c>
      <c r="E1387" s="6" t="s">
        <v>17</v>
      </c>
      <c r="F1387" s="6" t="s">
        <v>65</v>
      </c>
      <c r="G1387" s="6" t="s">
        <v>21</v>
      </c>
      <c r="H1387" s="6" t="s">
        <v>1822</v>
      </c>
      <c r="I1387" s="0" t="n">
        <v>1</v>
      </c>
      <c r="J1387" s="6" t="n">
        <v>6.9</v>
      </c>
      <c r="K1387" s="3" t="str">
        <f aca="false">IF(I1387=1,"Yes","No")</f>
        <v>Yes</v>
      </c>
      <c r="L1387" s="7" t="n">
        <f aca="false">IF(K1387="Yes",(J1387-1)*0.98,-1)</f>
        <v>5.782</v>
      </c>
      <c r="M1387" s="10" t="s">
        <v>53</v>
      </c>
    </row>
    <row r="1388" customFormat="false" ht="12.8" hidden="false" customHeight="false" outlineLevel="0" collapsed="false">
      <c r="A1388" s="2" t="s">
        <v>1823</v>
      </c>
      <c r="B1388" s="2" t="s">
        <v>96</v>
      </c>
      <c r="C1388" s="6" t="s">
        <v>1302</v>
      </c>
      <c r="D1388" s="6" t="s">
        <v>37</v>
      </c>
      <c r="E1388" s="6" t="s">
        <v>147</v>
      </c>
      <c r="F1388" s="6" t="s">
        <v>1413</v>
      </c>
      <c r="G1388" s="6" t="s">
        <v>19</v>
      </c>
      <c r="H1388" s="6" t="s">
        <v>1824</v>
      </c>
      <c r="I1388" s="6" t="n">
        <v>3</v>
      </c>
      <c r="J1388" s="6" t="n">
        <v>3.03</v>
      </c>
      <c r="K1388" s="3" t="str">
        <f aca="false">IF(I1388=1, "No","Yes")</f>
        <v>Yes</v>
      </c>
      <c r="L1388" s="7" t="n">
        <f aca="false">IF(I1388=1,-J1388,0.98)</f>
        <v>0.98</v>
      </c>
      <c r="M1388" s="8" t="s">
        <v>51</v>
      </c>
    </row>
    <row r="1389" customFormat="false" ht="12.8" hidden="false" customHeight="false" outlineLevel="0" collapsed="false">
      <c r="A1389" s="9" t="s">
        <v>1823</v>
      </c>
      <c r="B1389" s="9" t="s">
        <v>96</v>
      </c>
      <c r="C1389" s="6" t="s">
        <v>1302</v>
      </c>
      <c r="D1389" s="6" t="s">
        <v>37</v>
      </c>
      <c r="E1389" s="6" t="s">
        <v>147</v>
      </c>
      <c r="F1389" s="6" t="s">
        <v>1413</v>
      </c>
      <c r="G1389" s="6" t="s">
        <v>19</v>
      </c>
      <c r="H1389" s="6" t="s">
        <v>1825</v>
      </c>
      <c r="I1389" s="0" t="n">
        <v>1</v>
      </c>
      <c r="J1389" s="6" t="n">
        <v>2.74</v>
      </c>
      <c r="K1389" s="3" t="str">
        <f aca="false">IF(I1389=1,"Yes","No")</f>
        <v>Yes</v>
      </c>
      <c r="L1389" s="7" t="n">
        <f aca="false">IF(K1389="Yes",(J1389-1)*0.98,-1)</f>
        <v>1.7052</v>
      </c>
      <c r="M1389" s="10" t="s">
        <v>53</v>
      </c>
    </row>
    <row r="1390" customFormat="false" ht="12.8" hidden="false" customHeight="false" outlineLevel="0" collapsed="false">
      <c r="A1390" s="2" t="s">
        <v>1823</v>
      </c>
      <c r="B1390" s="2" t="s">
        <v>71</v>
      </c>
      <c r="C1390" s="0" t="s">
        <v>357</v>
      </c>
      <c r="D1390" s="0" t="s">
        <v>195</v>
      </c>
      <c r="E1390" s="0" t="s">
        <v>17</v>
      </c>
      <c r="F1390" s="0" t="s">
        <v>18</v>
      </c>
      <c r="G1390" s="0" t="s">
        <v>19</v>
      </c>
      <c r="H1390" s="0" t="s">
        <v>933</v>
      </c>
      <c r="I1390" s="0" t="n">
        <v>2</v>
      </c>
      <c r="J1390" s="0" t="n">
        <v>1.47</v>
      </c>
      <c r="K1390" s="0" t="s">
        <v>21</v>
      </c>
      <c r="L1390" s="3" t="n">
        <f aca="false">IF(K1390="Yes",(J1390-1)*0.98,-1)</f>
        <v>0.4606</v>
      </c>
      <c r="M1390" s="4" t="s">
        <v>22</v>
      </c>
    </row>
    <row r="1391" customFormat="false" ht="12.8" hidden="false" customHeight="false" outlineLevel="0" collapsed="false">
      <c r="A1391" s="2" t="s">
        <v>1823</v>
      </c>
      <c r="B1391" s="2" t="s">
        <v>71</v>
      </c>
      <c r="C1391" s="0" t="s">
        <v>357</v>
      </c>
      <c r="D1391" s="0" t="s">
        <v>195</v>
      </c>
      <c r="E1391" s="0" t="s">
        <v>17</v>
      </c>
      <c r="F1391" s="0" t="s">
        <v>18</v>
      </c>
      <c r="G1391" s="0" t="s">
        <v>19</v>
      </c>
      <c r="H1391" s="0" t="s">
        <v>1826</v>
      </c>
      <c r="I1391" s="0" t="n">
        <v>4</v>
      </c>
      <c r="J1391" s="0" t="n">
        <v>2.46</v>
      </c>
      <c r="K1391" s="0" t="s">
        <v>19</v>
      </c>
      <c r="L1391" s="3" t="n">
        <f aca="false">IF(K1391="Yes",(J1391-1)*0.98,-1)</f>
        <v>-1</v>
      </c>
      <c r="M1391" s="11" t="s">
        <v>62</v>
      </c>
    </row>
    <row r="1392" customFormat="false" ht="12.8" hidden="false" customHeight="false" outlineLevel="0" collapsed="false">
      <c r="A1392" s="2" t="s">
        <v>1823</v>
      </c>
      <c r="B1392" s="2" t="s">
        <v>471</v>
      </c>
      <c r="C1392" s="0" t="s">
        <v>59</v>
      </c>
      <c r="D1392" s="0" t="s">
        <v>29</v>
      </c>
      <c r="E1392" s="0" t="s">
        <v>30</v>
      </c>
      <c r="F1392" s="0" t="s">
        <v>304</v>
      </c>
      <c r="G1392" s="0" t="s">
        <v>21</v>
      </c>
      <c r="H1392" s="0" t="s">
        <v>1827</v>
      </c>
      <c r="I1392" s="0" t="n">
        <v>3</v>
      </c>
      <c r="J1392" s="0" t="n">
        <v>1.58</v>
      </c>
      <c r="K1392" s="0" t="s">
        <v>21</v>
      </c>
      <c r="L1392" s="3" t="n">
        <f aca="false">IF(K1392="Yes",(J1392-1)*0.98,-1)</f>
        <v>0.5684</v>
      </c>
      <c r="M1392" s="4" t="s">
        <v>22</v>
      </c>
    </row>
    <row r="1393" customFormat="false" ht="12.8" hidden="false" customHeight="false" outlineLevel="0" collapsed="false">
      <c r="A1393" s="2" t="s">
        <v>1828</v>
      </c>
      <c r="B1393" s="2" t="s">
        <v>237</v>
      </c>
      <c r="C1393" s="0" t="s">
        <v>332</v>
      </c>
      <c r="D1393" s="0" t="s">
        <v>16</v>
      </c>
      <c r="E1393" s="0" t="s">
        <v>79</v>
      </c>
      <c r="F1393" s="0" t="s">
        <v>80</v>
      </c>
      <c r="G1393" s="0" t="s">
        <v>19</v>
      </c>
      <c r="H1393" s="0" t="s">
        <v>1829</v>
      </c>
      <c r="I1393" s="0" t="n">
        <v>2</v>
      </c>
      <c r="J1393" s="0" t="n">
        <v>1.43</v>
      </c>
      <c r="K1393" s="0" t="s">
        <v>21</v>
      </c>
      <c r="L1393" s="3" t="n">
        <f aca="false">IF(K1393="Yes",(J1393-1)*0.98,-1)</f>
        <v>0.4214</v>
      </c>
      <c r="M1393" s="4" t="s">
        <v>22</v>
      </c>
    </row>
    <row r="1394" customFormat="false" ht="12.8" hidden="false" customHeight="false" outlineLevel="0" collapsed="false">
      <c r="A1394" s="2" t="s">
        <v>1830</v>
      </c>
      <c r="B1394" s="2" t="s">
        <v>96</v>
      </c>
      <c r="C1394" s="0" t="s">
        <v>218</v>
      </c>
      <c r="D1394" s="0" t="s">
        <v>16</v>
      </c>
      <c r="E1394" s="0" t="s">
        <v>17</v>
      </c>
      <c r="F1394" s="0" t="s">
        <v>18</v>
      </c>
      <c r="G1394" s="0" t="s">
        <v>19</v>
      </c>
      <c r="H1394" s="0" t="s">
        <v>1831</v>
      </c>
      <c r="I1394" s="0" t="n">
        <v>4</v>
      </c>
      <c r="J1394" s="0" t="n">
        <v>1.14</v>
      </c>
      <c r="K1394" s="0" t="s">
        <v>19</v>
      </c>
      <c r="L1394" s="3" t="n">
        <f aca="false">IF(K1394="Yes",(J1394-1)*0.98,-1)</f>
        <v>-1</v>
      </c>
      <c r="M1394" s="4" t="s">
        <v>22</v>
      </c>
    </row>
    <row r="1395" customFormat="false" ht="12.8" hidden="false" customHeight="false" outlineLevel="0" collapsed="false">
      <c r="A1395" s="2" t="s">
        <v>1830</v>
      </c>
      <c r="B1395" s="2" t="s">
        <v>280</v>
      </c>
      <c r="C1395" s="0" t="s">
        <v>1488</v>
      </c>
      <c r="D1395" s="0" t="s">
        <v>37</v>
      </c>
      <c r="E1395" s="0" t="s">
        <v>17</v>
      </c>
      <c r="F1395" s="0" t="s">
        <v>43</v>
      </c>
      <c r="G1395" s="0" t="s">
        <v>19</v>
      </c>
      <c r="H1395" s="0" t="s">
        <v>1832</v>
      </c>
      <c r="I1395" s="0" t="n">
        <v>0</v>
      </c>
      <c r="J1395" s="0" t="n">
        <v>1.6</v>
      </c>
      <c r="K1395" s="0" t="s">
        <v>19</v>
      </c>
      <c r="L1395" s="3" t="n">
        <f aca="false">IF(K1395="Yes",(J1395-1)*0.98,-1)</f>
        <v>-1</v>
      </c>
      <c r="M1395" s="11" t="s">
        <v>62</v>
      </c>
    </row>
    <row r="1396" customFormat="false" ht="12.8" hidden="false" customHeight="false" outlineLevel="0" collapsed="false">
      <c r="A1396" s="2" t="s">
        <v>1830</v>
      </c>
      <c r="B1396" s="2" t="s">
        <v>505</v>
      </c>
      <c r="C1396" s="0" t="s">
        <v>1488</v>
      </c>
      <c r="D1396" s="0" t="s">
        <v>37</v>
      </c>
      <c r="E1396" s="0" t="s">
        <v>87</v>
      </c>
      <c r="F1396" s="0" t="s">
        <v>152</v>
      </c>
      <c r="G1396" s="0" t="s">
        <v>19</v>
      </c>
      <c r="H1396" s="0" t="s">
        <v>1833</v>
      </c>
      <c r="I1396" s="0" t="n">
        <v>1</v>
      </c>
      <c r="J1396" s="0" t="n">
        <v>1.36</v>
      </c>
      <c r="K1396" s="0" t="s">
        <v>21</v>
      </c>
      <c r="L1396" s="3" t="n">
        <f aca="false">IF(K1396="Yes",(J1396-1)*0.98,-1)</f>
        <v>0.3528</v>
      </c>
      <c r="M1396" s="11" t="s">
        <v>62</v>
      </c>
    </row>
    <row r="1397" customFormat="false" ht="12.8" hidden="false" customHeight="false" outlineLevel="0" collapsed="false">
      <c r="A1397" s="9" t="s">
        <v>1830</v>
      </c>
      <c r="B1397" s="9" t="s">
        <v>505</v>
      </c>
      <c r="C1397" s="6" t="s">
        <v>1488</v>
      </c>
      <c r="D1397" s="6" t="s">
        <v>37</v>
      </c>
      <c r="E1397" s="6" t="s">
        <v>87</v>
      </c>
      <c r="F1397" s="6" t="s">
        <v>152</v>
      </c>
      <c r="G1397" s="6" t="s">
        <v>19</v>
      </c>
      <c r="H1397" s="6" t="s">
        <v>1833</v>
      </c>
      <c r="I1397" s="0" t="n">
        <v>1</v>
      </c>
      <c r="J1397" s="6" t="n">
        <v>2.4</v>
      </c>
      <c r="K1397" s="3" t="str">
        <f aca="false">IF(I1397=1,"Yes","No")</f>
        <v>Yes</v>
      </c>
      <c r="L1397" s="7" t="n">
        <f aca="false">IF(K1397="Yes",(J1397-1)*0.98,-1)</f>
        <v>1.372</v>
      </c>
      <c r="M1397" s="10" t="s">
        <v>53</v>
      </c>
    </row>
    <row r="1398" customFormat="false" ht="12.8" hidden="false" customHeight="false" outlineLevel="0" collapsed="false">
      <c r="A1398" s="2" t="s">
        <v>1834</v>
      </c>
      <c r="B1398" s="2" t="s">
        <v>456</v>
      </c>
      <c r="C1398" s="0" t="s">
        <v>382</v>
      </c>
      <c r="D1398" s="0" t="s">
        <v>16</v>
      </c>
      <c r="E1398" s="0" t="s">
        <v>147</v>
      </c>
      <c r="F1398" s="0" t="s">
        <v>65</v>
      </c>
      <c r="G1398" s="0" t="s">
        <v>21</v>
      </c>
      <c r="H1398" s="0" t="s">
        <v>1835</v>
      </c>
      <c r="I1398" s="0" t="n">
        <v>0</v>
      </c>
      <c r="J1398" s="0" t="n">
        <v>11.13</v>
      </c>
      <c r="K1398" s="0" t="str">
        <f aca="false">IF(I1398=1,"Yes","No")</f>
        <v>No</v>
      </c>
      <c r="L1398" s="0" t="n">
        <f aca="false">IF(K1398="Yes",(J1398-1)*0.98,-1)</f>
        <v>-1</v>
      </c>
      <c r="M1398" s="5" t="s">
        <v>33</v>
      </c>
    </row>
    <row r="1399" customFormat="false" ht="12.8" hidden="false" customHeight="false" outlineLevel="0" collapsed="false">
      <c r="A1399" s="2" t="s">
        <v>1834</v>
      </c>
      <c r="B1399" s="2" t="s">
        <v>331</v>
      </c>
      <c r="C1399" s="0" t="s">
        <v>1031</v>
      </c>
      <c r="D1399" s="0" t="s">
        <v>37</v>
      </c>
      <c r="E1399" s="0" t="s">
        <v>17</v>
      </c>
      <c r="F1399" s="0" t="s">
        <v>43</v>
      </c>
      <c r="G1399" s="0" t="s">
        <v>19</v>
      </c>
      <c r="H1399" s="0" t="s">
        <v>1836</v>
      </c>
      <c r="I1399" s="0" t="n">
        <v>0</v>
      </c>
      <c r="J1399" s="0" t="n">
        <v>1.92</v>
      </c>
      <c r="K1399" s="0" t="s">
        <v>19</v>
      </c>
      <c r="L1399" s="3" t="n">
        <f aca="false">IF(K1399="Yes",(J1399-1)*0.98,-1)</f>
        <v>-1</v>
      </c>
      <c r="M1399" s="11" t="s">
        <v>62</v>
      </c>
    </row>
    <row r="1400" customFormat="false" ht="12.8" hidden="false" customHeight="false" outlineLevel="0" collapsed="false">
      <c r="A1400" s="2" t="s">
        <v>1837</v>
      </c>
      <c r="B1400" s="2" t="s">
        <v>96</v>
      </c>
      <c r="C1400" s="0" t="s">
        <v>256</v>
      </c>
      <c r="D1400" s="0" t="s">
        <v>42</v>
      </c>
      <c r="E1400" s="0" t="s">
        <v>17</v>
      </c>
      <c r="F1400" s="0" t="s">
        <v>43</v>
      </c>
      <c r="G1400" s="0" t="s">
        <v>19</v>
      </c>
      <c r="H1400" s="0" t="s">
        <v>1838</v>
      </c>
      <c r="I1400" s="0" t="n">
        <v>0</v>
      </c>
      <c r="J1400" s="0" t="n">
        <v>4.57</v>
      </c>
      <c r="K1400" s="0" t="str">
        <f aca="false">IF(I1400=1,"Yes","No")</f>
        <v>No</v>
      </c>
      <c r="L1400" s="0" t="n">
        <f aca="false">IF(K1400="Yes",(J1400-1)*0.98,-1)</f>
        <v>-1</v>
      </c>
      <c r="M1400" s="5" t="s">
        <v>33</v>
      </c>
    </row>
    <row r="1401" customFormat="false" ht="12.8" hidden="false" customHeight="false" outlineLevel="0" collapsed="false">
      <c r="A1401" s="2" t="s">
        <v>1837</v>
      </c>
      <c r="B1401" s="2" t="s">
        <v>96</v>
      </c>
      <c r="C1401" s="0" t="s">
        <v>256</v>
      </c>
      <c r="D1401" s="0" t="s">
        <v>42</v>
      </c>
      <c r="E1401" s="0" t="s">
        <v>17</v>
      </c>
      <c r="F1401" s="0" t="s">
        <v>43</v>
      </c>
      <c r="G1401" s="0" t="s">
        <v>19</v>
      </c>
      <c r="H1401" s="0" t="s">
        <v>1839</v>
      </c>
      <c r="I1401" s="0" t="n">
        <v>2</v>
      </c>
      <c r="J1401" s="0" t="n">
        <v>1.99</v>
      </c>
      <c r="K1401" s="0" t="s">
        <v>21</v>
      </c>
      <c r="L1401" s="3" t="n">
        <f aca="false">IF(K1401="Yes",(J1401-1)*0.98,-1)</f>
        <v>0.9702</v>
      </c>
      <c r="M1401" s="11" t="s">
        <v>62</v>
      </c>
    </row>
    <row r="1402" customFormat="false" ht="12.8" hidden="false" customHeight="false" outlineLevel="0" collapsed="false">
      <c r="A1402" s="2" t="s">
        <v>1840</v>
      </c>
      <c r="B1402" s="2" t="s">
        <v>14</v>
      </c>
      <c r="C1402" s="0" t="s">
        <v>225</v>
      </c>
      <c r="D1402" s="0" t="s">
        <v>16</v>
      </c>
      <c r="E1402" s="0" t="s">
        <v>17</v>
      </c>
      <c r="F1402" s="0" t="s">
        <v>18</v>
      </c>
      <c r="G1402" s="0" t="s">
        <v>19</v>
      </c>
      <c r="H1402" s="0" t="s">
        <v>1841</v>
      </c>
      <c r="I1402" s="0" t="n">
        <v>1</v>
      </c>
      <c r="J1402" s="0" t="n">
        <v>1.21</v>
      </c>
      <c r="K1402" s="0" t="s">
        <v>21</v>
      </c>
      <c r="L1402" s="3" t="n">
        <f aca="false">IF(K1402="Yes",(J1402-1)*0.98,-1)</f>
        <v>0.2058</v>
      </c>
      <c r="M1402" s="4" t="s">
        <v>22</v>
      </c>
    </row>
    <row r="1403" customFormat="false" ht="12.8" hidden="false" customHeight="false" outlineLevel="0" collapsed="false">
      <c r="A1403" s="2" t="s">
        <v>1840</v>
      </c>
      <c r="B1403" s="2" t="s">
        <v>77</v>
      </c>
      <c r="C1403" s="0" t="s">
        <v>119</v>
      </c>
      <c r="D1403" s="0" t="s">
        <v>16</v>
      </c>
      <c r="E1403" s="0" t="s">
        <v>17</v>
      </c>
      <c r="F1403" s="0" t="s">
        <v>18</v>
      </c>
      <c r="G1403" s="0" t="s">
        <v>19</v>
      </c>
      <c r="H1403" s="0" t="s">
        <v>1842</v>
      </c>
      <c r="I1403" s="0" t="n">
        <v>1</v>
      </c>
      <c r="J1403" s="0" t="n">
        <v>1.15</v>
      </c>
      <c r="K1403" s="0" t="s">
        <v>21</v>
      </c>
      <c r="L1403" s="3" t="n">
        <f aca="false">IF(K1403="Yes",(J1403-1)*0.98,-1)</f>
        <v>0.147</v>
      </c>
      <c r="M1403" s="4" t="s">
        <v>22</v>
      </c>
    </row>
    <row r="1404" customFormat="false" ht="12.8" hidden="false" customHeight="false" outlineLevel="0" collapsed="false">
      <c r="A1404" s="2" t="s">
        <v>1840</v>
      </c>
      <c r="B1404" s="2" t="s">
        <v>77</v>
      </c>
      <c r="C1404" s="0" t="s">
        <v>119</v>
      </c>
      <c r="D1404" s="0" t="s">
        <v>16</v>
      </c>
      <c r="E1404" s="0" t="s">
        <v>17</v>
      </c>
      <c r="F1404" s="0" t="s">
        <v>18</v>
      </c>
      <c r="G1404" s="0" t="s">
        <v>19</v>
      </c>
      <c r="H1404" s="0" t="s">
        <v>1843</v>
      </c>
      <c r="I1404" s="0" t="n">
        <v>2</v>
      </c>
      <c r="J1404" s="0" t="n">
        <v>1.6</v>
      </c>
      <c r="K1404" s="0" t="s">
        <v>21</v>
      </c>
      <c r="L1404" s="3" t="n">
        <f aca="false">IF(K1404="Yes",(J1404-1)*0.98,-1)</f>
        <v>0.588</v>
      </c>
      <c r="M1404" s="11" t="s">
        <v>62</v>
      </c>
    </row>
    <row r="1405" customFormat="false" ht="12.8" hidden="false" customHeight="false" outlineLevel="0" collapsed="false">
      <c r="A1405" s="2" t="s">
        <v>1840</v>
      </c>
      <c r="B1405" s="2" t="s">
        <v>167</v>
      </c>
      <c r="C1405" s="0" t="s">
        <v>492</v>
      </c>
      <c r="D1405" s="0" t="s">
        <v>16</v>
      </c>
      <c r="E1405" s="0" t="s">
        <v>17</v>
      </c>
      <c r="F1405" s="0" t="s">
        <v>18</v>
      </c>
      <c r="G1405" s="0" t="s">
        <v>19</v>
      </c>
      <c r="H1405" s="0" t="s">
        <v>1844</v>
      </c>
      <c r="I1405" s="0" t="n">
        <v>1</v>
      </c>
      <c r="J1405" s="0" t="n">
        <v>1.6</v>
      </c>
      <c r="K1405" s="0" t="s">
        <v>21</v>
      </c>
      <c r="L1405" s="3" t="n">
        <f aca="false">IF(K1405="Yes",(J1405-1)*0.98,-1)</f>
        <v>0.588</v>
      </c>
      <c r="M1405" s="4" t="s">
        <v>22</v>
      </c>
    </row>
    <row r="1406" customFormat="false" ht="12.8" hidden="false" customHeight="false" outlineLevel="0" collapsed="false">
      <c r="A1406" s="2" t="s">
        <v>1840</v>
      </c>
      <c r="B1406" s="2" t="s">
        <v>245</v>
      </c>
      <c r="C1406" s="0" t="s">
        <v>225</v>
      </c>
      <c r="D1406" s="0" t="s">
        <v>42</v>
      </c>
      <c r="E1406" s="0" t="s">
        <v>79</v>
      </c>
      <c r="F1406" s="0" t="s">
        <v>80</v>
      </c>
      <c r="G1406" s="0" t="s">
        <v>19</v>
      </c>
      <c r="H1406" s="0" t="s">
        <v>1845</v>
      </c>
      <c r="I1406" s="0" t="n">
        <v>4</v>
      </c>
      <c r="J1406" s="0" t="n">
        <v>1.43</v>
      </c>
      <c r="K1406" s="0" t="s">
        <v>19</v>
      </c>
      <c r="L1406" s="3" t="n">
        <f aca="false">IF(K1406="Yes",(J1406-1)*0.98,-1)</f>
        <v>-1</v>
      </c>
      <c r="M1406" s="4" t="s">
        <v>22</v>
      </c>
    </row>
    <row r="1407" customFormat="false" ht="12.8" hidden="false" customHeight="false" outlineLevel="0" collapsed="false">
      <c r="A1407" s="2" t="s">
        <v>1846</v>
      </c>
      <c r="B1407" s="2" t="s">
        <v>186</v>
      </c>
      <c r="C1407" s="0" t="s">
        <v>311</v>
      </c>
      <c r="D1407" s="0" t="s">
        <v>16</v>
      </c>
      <c r="E1407" s="0" t="s">
        <v>17</v>
      </c>
      <c r="F1407" s="0" t="s">
        <v>18</v>
      </c>
      <c r="G1407" s="0" t="s">
        <v>19</v>
      </c>
      <c r="H1407" s="0" t="s">
        <v>1847</v>
      </c>
      <c r="I1407" s="0" t="n">
        <v>2</v>
      </c>
      <c r="J1407" s="0" t="n">
        <v>1.22</v>
      </c>
      <c r="K1407" s="0" t="s">
        <v>21</v>
      </c>
      <c r="L1407" s="3" t="n">
        <f aca="false">IF(K1407="Yes",(J1407-1)*0.98,-1)</f>
        <v>0.2156</v>
      </c>
      <c r="M1407" s="4" t="s">
        <v>22</v>
      </c>
    </row>
    <row r="1408" customFormat="false" ht="12.8" hidden="false" customHeight="false" outlineLevel="0" collapsed="false">
      <c r="A1408" s="2" t="s">
        <v>1846</v>
      </c>
      <c r="B1408" s="2" t="s">
        <v>186</v>
      </c>
      <c r="C1408" s="0" t="s">
        <v>311</v>
      </c>
      <c r="D1408" s="0" t="s">
        <v>16</v>
      </c>
      <c r="E1408" s="0" t="s">
        <v>17</v>
      </c>
      <c r="F1408" s="0" t="s">
        <v>18</v>
      </c>
      <c r="G1408" s="0" t="s">
        <v>19</v>
      </c>
      <c r="H1408" s="0" t="s">
        <v>1848</v>
      </c>
      <c r="I1408" s="0" t="n">
        <v>3</v>
      </c>
      <c r="J1408" s="0" t="n">
        <v>1.41</v>
      </c>
      <c r="K1408" s="0" t="s">
        <v>21</v>
      </c>
      <c r="L1408" s="3" t="n">
        <f aca="false">IF(K1408="Yes",(J1408-1)*0.98,-1)</f>
        <v>0.4018</v>
      </c>
      <c r="M1408" s="11" t="s">
        <v>62</v>
      </c>
    </row>
    <row r="1409" customFormat="false" ht="12.8" hidden="false" customHeight="false" outlineLevel="0" collapsed="false">
      <c r="A1409" s="2" t="s">
        <v>1846</v>
      </c>
      <c r="B1409" s="2" t="s">
        <v>130</v>
      </c>
      <c r="C1409" s="0" t="s">
        <v>430</v>
      </c>
      <c r="D1409" s="0" t="s">
        <v>16</v>
      </c>
      <c r="E1409" s="0" t="s">
        <v>147</v>
      </c>
      <c r="F1409" s="0" t="s">
        <v>65</v>
      </c>
      <c r="G1409" s="0" t="s">
        <v>21</v>
      </c>
      <c r="H1409" s="0" t="s">
        <v>1849</v>
      </c>
      <c r="I1409" s="0" t="n">
        <v>0</v>
      </c>
      <c r="J1409" s="0" t="n">
        <v>10.84</v>
      </c>
      <c r="K1409" s="0" t="str">
        <f aca="false">IF(I1409=1,"Yes","No")</f>
        <v>No</v>
      </c>
      <c r="L1409" s="0" t="n">
        <f aca="false">IF(K1409="Yes",(J1409-1)*0.98,-1)</f>
        <v>-1</v>
      </c>
      <c r="M1409" s="5" t="s">
        <v>33</v>
      </c>
    </row>
    <row r="1410" customFormat="false" ht="12.8" hidden="false" customHeight="false" outlineLevel="0" collapsed="false">
      <c r="A1410" s="2" t="s">
        <v>1846</v>
      </c>
      <c r="B1410" s="2" t="s">
        <v>289</v>
      </c>
      <c r="C1410" s="0" t="s">
        <v>1404</v>
      </c>
      <c r="D1410" s="0" t="s">
        <v>37</v>
      </c>
      <c r="E1410" s="0" t="s">
        <v>147</v>
      </c>
      <c r="G1410" s="0" t="s">
        <v>19</v>
      </c>
      <c r="H1410" s="0" t="s">
        <v>1850</v>
      </c>
      <c r="I1410" s="0" t="n">
        <v>2</v>
      </c>
      <c r="J1410" s="0" t="n">
        <v>6.17</v>
      </c>
      <c r="K1410" s="0" t="str">
        <f aca="false">IF(I1410=1,"Yes","No")</f>
        <v>No</v>
      </c>
      <c r="L1410" s="0" t="n">
        <f aca="false">IF(K1410="Yes",(J1410-1)*0.98,-1)</f>
        <v>-1</v>
      </c>
      <c r="M1410" s="5" t="s">
        <v>33</v>
      </c>
    </row>
    <row r="1411" customFormat="false" ht="12.8" hidden="false" customHeight="false" outlineLevel="0" collapsed="false">
      <c r="A1411" s="2" t="s">
        <v>1851</v>
      </c>
      <c r="B1411" s="2" t="s">
        <v>157</v>
      </c>
      <c r="C1411" s="0" t="s">
        <v>1094</v>
      </c>
      <c r="D1411" s="0" t="s">
        <v>16</v>
      </c>
      <c r="E1411" s="0" t="s">
        <v>79</v>
      </c>
      <c r="F1411" s="0" t="s">
        <v>206</v>
      </c>
      <c r="G1411" s="0" t="s">
        <v>19</v>
      </c>
      <c r="H1411" s="0" t="s">
        <v>1852</v>
      </c>
      <c r="I1411" s="0" t="n">
        <v>2</v>
      </c>
      <c r="J1411" s="0" t="n">
        <v>1.57</v>
      </c>
      <c r="K1411" s="0" t="s">
        <v>21</v>
      </c>
      <c r="L1411" s="3" t="n">
        <f aca="false">IF(K1411="Yes",(J1411-1)*0.98,-1)</f>
        <v>0.5586</v>
      </c>
      <c r="M1411" s="4" t="s">
        <v>22</v>
      </c>
    </row>
    <row r="1412" customFormat="false" ht="12.8" hidden="false" customHeight="false" outlineLevel="0" collapsed="false">
      <c r="A1412" s="2" t="s">
        <v>1851</v>
      </c>
      <c r="B1412" s="2" t="s">
        <v>499</v>
      </c>
      <c r="C1412" s="0" t="s">
        <v>24</v>
      </c>
      <c r="D1412" s="0" t="s">
        <v>29</v>
      </c>
      <c r="E1412" s="0" t="s">
        <v>87</v>
      </c>
      <c r="F1412" s="0" t="s">
        <v>152</v>
      </c>
      <c r="G1412" s="0" t="s">
        <v>19</v>
      </c>
      <c r="H1412" s="0" t="s">
        <v>1853</v>
      </c>
      <c r="I1412" s="0" t="n">
        <v>1</v>
      </c>
      <c r="J1412" s="0" t="n">
        <v>1.61</v>
      </c>
      <c r="K1412" s="0" t="s">
        <v>21</v>
      </c>
      <c r="L1412" s="3" t="n">
        <f aca="false">IF(K1412="Yes",(J1412-1)*0.98,-1)</f>
        <v>0.5978</v>
      </c>
      <c r="M1412" s="4" t="s">
        <v>22</v>
      </c>
    </row>
    <row r="1413" customFormat="false" ht="12.8" hidden="false" customHeight="false" outlineLevel="0" collapsed="false">
      <c r="A1413" s="2" t="s">
        <v>1851</v>
      </c>
      <c r="B1413" s="2" t="s">
        <v>499</v>
      </c>
      <c r="C1413" s="0" t="s">
        <v>24</v>
      </c>
      <c r="D1413" s="0" t="s">
        <v>29</v>
      </c>
      <c r="E1413" s="0" t="s">
        <v>87</v>
      </c>
      <c r="F1413" s="0" t="s">
        <v>152</v>
      </c>
      <c r="G1413" s="0" t="s">
        <v>19</v>
      </c>
      <c r="H1413" s="0" t="s">
        <v>1854</v>
      </c>
      <c r="I1413" s="0" t="n">
        <v>2</v>
      </c>
      <c r="J1413" s="0" t="n">
        <v>1.44</v>
      </c>
      <c r="K1413" s="0" t="s">
        <v>21</v>
      </c>
      <c r="L1413" s="3" t="n">
        <f aca="false">IF(K1413="Yes",(J1413-1)*0.98,-1)</f>
        <v>0.4312</v>
      </c>
      <c r="M1413" s="11" t="s">
        <v>62</v>
      </c>
    </row>
    <row r="1414" customFormat="false" ht="12.8" hidden="false" customHeight="false" outlineLevel="0" collapsed="false">
      <c r="A1414" s="2" t="s">
        <v>1851</v>
      </c>
      <c r="B1414" s="2" t="s">
        <v>499</v>
      </c>
      <c r="C1414" s="6" t="s">
        <v>24</v>
      </c>
      <c r="D1414" s="6" t="s">
        <v>29</v>
      </c>
      <c r="E1414" s="6" t="s">
        <v>87</v>
      </c>
      <c r="F1414" s="6" t="s">
        <v>152</v>
      </c>
      <c r="G1414" s="6" t="s">
        <v>19</v>
      </c>
      <c r="H1414" s="6" t="s">
        <v>1855</v>
      </c>
      <c r="I1414" s="6" t="n">
        <v>0</v>
      </c>
      <c r="J1414" s="6" t="n">
        <v>14.48</v>
      </c>
      <c r="K1414" s="3" t="str">
        <f aca="false">IF(I1414=1, "No","Yes")</f>
        <v>Yes</v>
      </c>
      <c r="L1414" s="7" t="n">
        <f aca="false">IF(I1414=1,-J1414,0.98)</f>
        <v>0.98</v>
      </c>
      <c r="M1414" s="8" t="s">
        <v>51</v>
      </c>
    </row>
    <row r="1415" customFormat="false" ht="12.8" hidden="false" customHeight="false" outlineLevel="0" collapsed="false">
      <c r="A1415" s="9" t="s">
        <v>1851</v>
      </c>
      <c r="B1415" s="9" t="s">
        <v>499</v>
      </c>
      <c r="C1415" s="6" t="s">
        <v>24</v>
      </c>
      <c r="D1415" s="6" t="s">
        <v>29</v>
      </c>
      <c r="E1415" s="6" t="s">
        <v>87</v>
      </c>
      <c r="F1415" s="6" t="s">
        <v>152</v>
      </c>
      <c r="G1415" s="6" t="s">
        <v>19</v>
      </c>
      <c r="H1415" s="6" t="s">
        <v>1855</v>
      </c>
      <c r="I1415" s="6" t="n">
        <v>0</v>
      </c>
      <c r="J1415" s="6" t="n">
        <v>4.5</v>
      </c>
      <c r="K1415" s="3" t="s">
        <v>19</v>
      </c>
      <c r="L1415" s="6" t="n">
        <f aca="false">IF(K1415="Yes",(J1415-1)*0.98,-1)</f>
        <v>-1</v>
      </c>
      <c r="M1415" s="13" t="s">
        <v>184</v>
      </c>
    </row>
    <row r="1416" customFormat="false" ht="12.8" hidden="false" customHeight="false" outlineLevel="0" collapsed="false">
      <c r="A1416" s="9" t="s">
        <v>1851</v>
      </c>
      <c r="B1416" s="9" t="s">
        <v>499</v>
      </c>
      <c r="C1416" s="6" t="s">
        <v>24</v>
      </c>
      <c r="D1416" s="6" t="s">
        <v>29</v>
      </c>
      <c r="E1416" s="6" t="s">
        <v>87</v>
      </c>
      <c r="F1416" s="6" t="s">
        <v>152</v>
      </c>
      <c r="G1416" s="6" t="s">
        <v>19</v>
      </c>
      <c r="H1416" s="6" t="s">
        <v>1854</v>
      </c>
      <c r="I1416" s="0" t="n">
        <v>2</v>
      </c>
      <c r="J1416" s="6" t="n">
        <v>2.14</v>
      </c>
      <c r="K1416" s="3" t="str">
        <f aca="false">IF(I1416=1,"Yes","No")</f>
        <v>No</v>
      </c>
      <c r="L1416" s="7" t="n">
        <f aca="false">IF(K1416="Yes",(J1416-1)*0.98,-1)</f>
        <v>-1</v>
      </c>
      <c r="M1416" s="10" t="s">
        <v>53</v>
      </c>
    </row>
    <row r="1417" customFormat="false" ht="12.8" hidden="false" customHeight="false" outlineLevel="0" collapsed="false">
      <c r="A1417" s="2" t="s">
        <v>1856</v>
      </c>
      <c r="B1417" s="2" t="s">
        <v>289</v>
      </c>
      <c r="C1417" s="0" t="s">
        <v>526</v>
      </c>
      <c r="D1417" s="0" t="s">
        <v>16</v>
      </c>
      <c r="E1417" s="0" t="s">
        <v>147</v>
      </c>
      <c r="F1417" s="0" t="s">
        <v>18</v>
      </c>
      <c r="G1417" s="0" t="s">
        <v>19</v>
      </c>
      <c r="H1417" s="0" t="s">
        <v>1857</v>
      </c>
      <c r="I1417" s="0" t="n">
        <v>1</v>
      </c>
      <c r="J1417" s="0" t="n">
        <v>1.25</v>
      </c>
      <c r="K1417" s="0" t="s">
        <v>21</v>
      </c>
      <c r="L1417" s="3" t="n">
        <f aca="false">IF(K1417="Yes",(J1417-1)*0.98,-1)</f>
        <v>0.245</v>
      </c>
      <c r="M1417" s="11" t="s">
        <v>62</v>
      </c>
    </row>
    <row r="1418" customFormat="false" ht="12.8" hidden="false" customHeight="false" outlineLevel="0" collapsed="false">
      <c r="A1418" s="9" t="s">
        <v>1856</v>
      </c>
      <c r="B1418" s="9" t="s">
        <v>289</v>
      </c>
      <c r="C1418" s="6" t="s">
        <v>526</v>
      </c>
      <c r="D1418" s="6" t="s">
        <v>16</v>
      </c>
      <c r="E1418" s="6" t="s">
        <v>147</v>
      </c>
      <c r="F1418" s="6" t="s">
        <v>18</v>
      </c>
      <c r="G1418" s="6" t="s">
        <v>19</v>
      </c>
      <c r="H1418" s="6" t="s">
        <v>1857</v>
      </c>
      <c r="I1418" s="0" t="n">
        <v>1</v>
      </c>
      <c r="J1418" s="6" t="n">
        <v>3.21</v>
      </c>
      <c r="K1418" s="3" t="str">
        <f aca="false">IF(I1418=1,"Yes","No")</f>
        <v>Yes</v>
      </c>
      <c r="L1418" s="7" t="n">
        <f aca="false">IF(K1418="Yes",(J1418-1)*0.98,-1)</f>
        <v>2.1658</v>
      </c>
      <c r="M1418" s="10" t="s">
        <v>53</v>
      </c>
    </row>
    <row r="1419" customFormat="false" ht="12.8" hidden="false" customHeight="false" outlineLevel="0" collapsed="false">
      <c r="A1419" s="2" t="s">
        <v>1856</v>
      </c>
      <c r="B1419" s="2" t="s">
        <v>280</v>
      </c>
      <c r="C1419" s="0" t="s">
        <v>259</v>
      </c>
      <c r="D1419" s="0" t="s">
        <v>16</v>
      </c>
      <c r="E1419" s="0" t="s">
        <v>17</v>
      </c>
      <c r="F1419" s="0" t="s">
        <v>18</v>
      </c>
      <c r="G1419" s="0" t="s">
        <v>19</v>
      </c>
      <c r="H1419" s="0" t="s">
        <v>1062</v>
      </c>
      <c r="I1419" s="0" t="n">
        <v>1</v>
      </c>
      <c r="J1419" s="0" t="n">
        <v>1.24</v>
      </c>
      <c r="K1419" s="0" t="s">
        <v>21</v>
      </c>
      <c r="L1419" s="3" t="n">
        <f aca="false">IF(K1419="Yes",(J1419-1)*0.98,-1)</f>
        <v>0.2352</v>
      </c>
      <c r="M1419" s="4" t="s">
        <v>22</v>
      </c>
    </row>
    <row r="1420" customFormat="false" ht="12.8" hidden="false" customHeight="false" outlineLevel="0" collapsed="false">
      <c r="A1420" s="2" t="s">
        <v>1856</v>
      </c>
      <c r="B1420" s="2" t="s">
        <v>237</v>
      </c>
      <c r="C1420" s="0" t="s">
        <v>47</v>
      </c>
      <c r="D1420" s="0" t="s">
        <v>29</v>
      </c>
      <c r="E1420" s="0" t="s">
        <v>30</v>
      </c>
      <c r="F1420" s="0" t="s">
        <v>31</v>
      </c>
      <c r="G1420" s="0" t="s">
        <v>19</v>
      </c>
      <c r="H1420" s="0" t="s">
        <v>1858</v>
      </c>
      <c r="I1420" s="0" t="n">
        <v>1</v>
      </c>
      <c r="J1420" s="0" t="n">
        <v>1.29</v>
      </c>
      <c r="K1420" s="0" t="str">
        <f aca="false">IF(I1420=1,"Yes","No")</f>
        <v>Yes</v>
      </c>
      <c r="L1420" s="0" t="n">
        <f aca="false">IF(K1420="Yes",(J1420-1)*0.98,-1)</f>
        <v>0.2842</v>
      </c>
      <c r="M1420" s="5" t="s">
        <v>33</v>
      </c>
    </row>
    <row r="1421" customFormat="false" ht="12.8" hidden="false" customHeight="false" outlineLevel="0" collapsed="false">
      <c r="A1421" s="2" t="s">
        <v>1856</v>
      </c>
      <c r="B1421" s="2" t="s">
        <v>237</v>
      </c>
      <c r="C1421" s="6" t="s">
        <v>47</v>
      </c>
      <c r="D1421" s="6" t="s">
        <v>29</v>
      </c>
      <c r="E1421" s="6" t="s">
        <v>30</v>
      </c>
      <c r="F1421" s="6" t="s">
        <v>31</v>
      </c>
      <c r="G1421" s="6" t="s">
        <v>19</v>
      </c>
      <c r="H1421" s="6" t="s">
        <v>1859</v>
      </c>
      <c r="I1421" s="6" t="n">
        <v>3</v>
      </c>
      <c r="J1421" s="6" t="n">
        <v>24.53</v>
      </c>
      <c r="K1421" s="3" t="str">
        <f aca="false">IF(I1421=1, "No","Yes")</f>
        <v>Yes</v>
      </c>
      <c r="L1421" s="7" t="n">
        <f aca="false">IF(I1421=1,-J1421,0.98)</f>
        <v>0.98</v>
      </c>
      <c r="M1421" s="8" t="s">
        <v>51</v>
      </c>
    </row>
    <row r="1422" customFormat="false" ht="12.8" hidden="false" customHeight="false" outlineLevel="0" collapsed="false">
      <c r="A1422" s="2" t="s">
        <v>1860</v>
      </c>
      <c r="B1422" s="2" t="s">
        <v>222</v>
      </c>
      <c r="C1422" s="0" t="s">
        <v>406</v>
      </c>
      <c r="D1422" s="0" t="s">
        <v>16</v>
      </c>
      <c r="E1422" s="0" t="s">
        <v>17</v>
      </c>
      <c r="F1422" s="0" t="s">
        <v>18</v>
      </c>
      <c r="G1422" s="0" t="s">
        <v>19</v>
      </c>
      <c r="H1422" s="0" t="s">
        <v>1861</v>
      </c>
      <c r="I1422" s="0" t="n">
        <v>1</v>
      </c>
      <c r="J1422" s="0" t="n">
        <v>1.13</v>
      </c>
      <c r="K1422" s="0" t="s">
        <v>21</v>
      </c>
      <c r="L1422" s="3" t="n">
        <f aca="false">IF(K1422="Yes",(J1422-1)*0.98,-1)</f>
        <v>0.1274</v>
      </c>
      <c r="M1422" s="4" t="s">
        <v>22</v>
      </c>
    </row>
    <row r="1423" customFormat="false" ht="12.8" hidden="false" customHeight="false" outlineLevel="0" collapsed="false">
      <c r="A1423" s="2" t="s">
        <v>1860</v>
      </c>
      <c r="B1423" s="2" t="s">
        <v>222</v>
      </c>
      <c r="C1423" s="0" t="s">
        <v>406</v>
      </c>
      <c r="D1423" s="0" t="s">
        <v>16</v>
      </c>
      <c r="E1423" s="0" t="s">
        <v>17</v>
      </c>
      <c r="F1423" s="0" t="s">
        <v>18</v>
      </c>
      <c r="G1423" s="0" t="s">
        <v>19</v>
      </c>
      <c r="H1423" s="0" t="s">
        <v>1862</v>
      </c>
      <c r="I1423" s="0" t="n">
        <v>2</v>
      </c>
      <c r="J1423" s="0" t="n">
        <v>1.2</v>
      </c>
      <c r="K1423" s="0" t="s">
        <v>21</v>
      </c>
      <c r="L1423" s="3" t="n">
        <f aca="false">IF(K1423="Yes",(J1423-1)*0.98,-1)</f>
        <v>0.196</v>
      </c>
      <c r="M1423" s="11" t="s">
        <v>62</v>
      </c>
    </row>
    <row r="1424" customFormat="false" ht="12.8" hidden="false" customHeight="false" outlineLevel="0" collapsed="false">
      <c r="A1424" s="2" t="s">
        <v>1860</v>
      </c>
      <c r="B1424" s="2" t="s">
        <v>130</v>
      </c>
      <c r="C1424" s="0" t="s">
        <v>406</v>
      </c>
      <c r="D1424" s="0" t="s">
        <v>195</v>
      </c>
      <c r="E1424" s="0" t="s">
        <v>87</v>
      </c>
      <c r="F1424" s="0" t="s">
        <v>1413</v>
      </c>
      <c r="G1424" s="0" t="s">
        <v>19</v>
      </c>
      <c r="H1424" s="0" t="s">
        <v>1651</v>
      </c>
      <c r="I1424" s="0" t="n">
        <v>1</v>
      </c>
      <c r="J1424" s="0" t="n">
        <v>2.48</v>
      </c>
      <c r="K1424" s="0" t="str">
        <f aca="false">IF(I1424=1,"Yes","No")</f>
        <v>Yes</v>
      </c>
      <c r="L1424" s="0" t="n">
        <f aca="false">IF(K1424="Yes",(J1424-1)*0.98,-1)</f>
        <v>1.4504</v>
      </c>
      <c r="M1424" s="5" t="s">
        <v>33</v>
      </c>
    </row>
    <row r="1425" customFormat="false" ht="12.8" hidden="false" customHeight="false" outlineLevel="0" collapsed="false">
      <c r="A1425" s="2" t="s">
        <v>1860</v>
      </c>
      <c r="B1425" s="2" t="s">
        <v>130</v>
      </c>
      <c r="C1425" s="0" t="s">
        <v>406</v>
      </c>
      <c r="D1425" s="0" t="s">
        <v>195</v>
      </c>
      <c r="E1425" s="0" t="s">
        <v>87</v>
      </c>
      <c r="F1425" s="0" t="s">
        <v>1413</v>
      </c>
      <c r="G1425" s="0" t="s">
        <v>19</v>
      </c>
      <c r="H1425" s="0" t="s">
        <v>1651</v>
      </c>
      <c r="I1425" s="0" t="n">
        <v>1</v>
      </c>
      <c r="J1425" s="0" t="n">
        <v>1.57</v>
      </c>
      <c r="K1425" s="0" t="s">
        <v>21</v>
      </c>
      <c r="L1425" s="3" t="n">
        <f aca="false">IF(K1425="Yes",(J1425-1)*0.98,-1)</f>
        <v>0.5586</v>
      </c>
      <c r="M1425" s="4" t="s">
        <v>22</v>
      </c>
    </row>
    <row r="1426" customFormat="false" ht="12.8" hidden="false" customHeight="false" outlineLevel="0" collapsed="false">
      <c r="A1426" s="9" t="s">
        <v>1860</v>
      </c>
      <c r="B1426" s="9" t="s">
        <v>1185</v>
      </c>
      <c r="C1426" s="6" t="s">
        <v>78</v>
      </c>
      <c r="D1426" s="6" t="s">
        <v>42</v>
      </c>
      <c r="E1426" s="6" t="s">
        <v>87</v>
      </c>
      <c r="F1426" s="6" t="s">
        <v>152</v>
      </c>
      <c r="G1426" s="6" t="s">
        <v>19</v>
      </c>
      <c r="H1426" s="6" t="s">
        <v>1863</v>
      </c>
      <c r="I1426" s="0" t="n">
        <v>0</v>
      </c>
      <c r="J1426" s="6" t="n">
        <v>10.27</v>
      </c>
      <c r="K1426" s="3" t="str">
        <f aca="false">IF(I1426=1,"Yes","No")</f>
        <v>No</v>
      </c>
      <c r="L1426" s="7" t="n">
        <f aca="false">IF(K1426="Yes",(J1426-1)*0.98,-1)</f>
        <v>-1</v>
      </c>
      <c r="M1426" s="10" t="s">
        <v>53</v>
      </c>
    </row>
    <row r="1427" customFormat="false" ht="12.8" hidden="false" customHeight="false" outlineLevel="0" collapsed="false">
      <c r="A1427" s="2" t="s">
        <v>1860</v>
      </c>
      <c r="B1427" s="2" t="s">
        <v>1864</v>
      </c>
      <c r="C1427" s="0" t="s">
        <v>287</v>
      </c>
      <c r="D1427" s="0" t="s">
        <v>42</v>
      </c>
      <c r="E1427" s="0" t="s">
        <v>79</v>
      </c>
      <c r="F1427" s="0" t="s">
        <v>80</v>
      </c>
      <c r="G1427" s="0" t="s">
        <v>19</v>
      </c>
      <c r="H1427" s="0" t="s">
        <v>1865</v>
      </c>
      <c r="I1427" s="0" t="n">
        <v>2</v>
      </c>
      <c r="J1427" s="0" t="n">
        <v>1.71</v>
      </c>
      <c r="K1427" s="0" t="s">
        <v>21</v>
      </c>
      <c r="L1427" s="3" t="n">
        <f aca="false">IF(K1427="Yes",(J1427-1)*0.98,-1)</f>
        <v>0.6958</v>
      </c>
      <c r="M1427" s="4" t="s">
        <v>22</v>
      </c>
    </row>
    <row r="1428" customFormat="false" ht="12.8" hidden="false" customHeight="false" outlineLevel="0" collapsed="false">
      <c r="A1428" s="2" t="s">
        <v>1866</v>
      </c>
      <c r="B1428" s="2" t="s">
        <v>71</v>
      </c>
      <c r="C1428" s="0" t="s">
        <v>179</v>
      </c>
      <c r="D1428" s="0" t="s">
        <v>195</v>
      </c>
      <c r="E1428" s="0" t="s">
        <v>87</v>
      </c>
      <c r="G1428" s="0" t="s">
        <v>19</v>
      </c>
      <c r="H1428" s="0" t="s">
        <v>1004</v>
      </c>
      <c r="I1428" s="0" t="n">
        <v>1</v>
      </c>
      <c r="J1428" s="0" t="n">
        <v>1.14</v>
      </c>
      <c r="K1428" s="0" t="s">
        <v>21</v>
      </c>
      <c r="L1428" s="3" t="n">
        <f aca="false">IF(K1428="Yes",(J1428-1)*0.98,-1)</f>
        <v>0.1372</v>
      </c>
      <c r="M1428" s="4" t="s">
        <v>22</v>
      </c>
    </row>
    <row r="1429" customFormat="false" ht="12.8" hidden="false" customHeight="false" outlineLevel="0" collapsed="false">
      <c r="A1429" s="2" t="s">
        <v>1866</v>
      </c>
      <c r="B1429" s="2" t="s">
        <v>1185</v>
      </c>
      <c r="C1429" s="0" t="s">
        <v>59</v>
      </c>
      <c r="D1429" s="0" t="s">
        <v>42</v>
      </c>
      <c r="E1429" s="0" t="s">
        <v>30</v>
      </c>
      <c r="F1429" s="0" t="s">
        <v>18</v>
      </c>
      <c r="G1429" s="0" t="s">
        <v>19</v>
      </c>
      <c r="H1429" s="0" t="s">
        <v>1867</v>
      </c>
      <c r="I1429" s="0" t="n">
        <v>4</v>
      </c>
      <c r="J1429" s="0" t="n">
        <v>3.94</v>
      </c>
      <c r="K1429" s="0" t="s">
        <v>19</v>
      </c>
      <c r="L1429" s="3" t="n">
        <f aca="false">IF(K1429="Yes",(J1429-1)*0.98,-1)</f>
        <v>-1</v>
      </c>
      <c r="M1429" s="11" t="s">
        <v>62</v>
      </c>
    </row>
    <row r="1430" customFormat="false" ht="12.8" hidden="false" customHeight="false" outlineLevel="0" collapsed="false">
      <c r="A1430" s="2" t="s">
        <v>1866</v>
      </c>
      <c r="B1430" s="2" t="s">
        <v>1185</v>
      </c>
      <c r="C1430" s="6" t="s">
        <v>59</v>
      </c>
      <c r="D1430" s="6" t="s">
        <v>42</v>
      </c>
      <c r="E1430" s="6" t="s">
        <v>30</v>
      </c>
      <c r="F1430" s="6" t="s">
        <v>18</v>
      </c>
      <c r="G1430" s="6" t="s">
        <v>19</v>
      </c>
      <c r="H1430" s="6" t="s">
        <v>1868</v>
      </c>
      <c r="I1430" s="6" t="n">
        <v>2</v>
      </c>
      <c r="J1430" s="6" t="n">
        <v>5.8</v>
      </c>
      <c r="K1430" s="3" t="str">
        <f aca="false">IF(I1430=1, "No","Yes")</f>
        <v>Yes</v>
      </c>
      <c r="L1430" s="7" t="n">
        <f aca="false">IF(I1430=1,-J1430,0.98)</f>
        <v>0.98</v>
      </c>
      <c r="M1430" s="8" t="s">
        <v>51</v>
      </c>
    </row>
    <row r="1431" customFormat="false" ht="12.8" hidden="false" customHeight="false" outlineLevel="0" collapsed="false">
      <c r="A1431" s="2" t="s">
        <v>1866</v>
      </c>
      <c r="B1431" s="2" t="s">
        <v>1006</v>
      </c>
      <c r="C1431" s="0" t="s">
        <v>68</v>
      </c>
      <c r="D1431" s="0" t="s">
        <v>42</v>
      </c>
      <c r="E1431" s="0" t="s">
        <v>147</v>
      </c>
      <c r="F1431" s="0" t="s">
        <v>65</v>
      </c>
      <c r="G1431" s="0" t="s">
        <v>21</v>
      </c>
      <c r="H1431" s="0" t="s">
        <v>1869</v>
      </c>
      <c r="I1431" s="0" t="n">
        <v>0</v>
      </c>
      <c r="J1431" s="0" t="n">
        <v>2.24</v>
      </c>
      <c r="K1431" s="0" t="str">
        <f aca="false">IF(I1431=1,"Yes","No")</f>
        <v>No</v>
      </c>
      <c r="L1431" s="0" t="n">
        <f aca="false">IF(K1431="Yes",(J1431-1)*0.98,-1)</f>
        <v>-1</v>
      </c>
      <c r="M1431" s="5" t="s">
        <v>33</v>
      </c>
    </row>
    <row r="1432" customFormat="false" ht="12.8" hidden="false" customHeight="false" outlineLevel="0" collapsed="false">
      <c r="A1432" s="2" t="s">
        <v>1866</v>
      </c>
      <c r="B1432" s="2" t="s">
        <v>1006</v>
      </c>
      <c r="C1432" s="0" t="s">
        <v>68</v>
      </c>
      <c r="D1432" s="0" t="s">
        <v>42</v>
      </c>
      <c r="E1432" s="0" t="s">
        <v>147</v>
      </c>
      <c r="F1432" s="0" t="s">
        <v>65</v>
      </c>
      <c r="G1432" s="0" t="s">
        <v>21</v>
      </c>
      <c r="H1432" s="0" t="s">
        <v>1869</v>
      </c>
      <c r="I1432" s="0" t="n">
        <v>0</v>
      </c>
      <c r="J1432" s="0" t="n">
        <v>1.3</v>
      </c>
      <c r="K1432" s="0" t="s">
        <v>19</v>
      </c>
      <c r="L1432" s="3" t="n">
        <f aca="false">IF(K1432="Yes",(J1432-1)*0.98,-1)</f>
        <v>-1</v>
      </c>
      <c r="M1432" s="4" t="s">
        <v>22</v>
      </c>
    </row>
    <row r="1433" customFormat="false" ht="12.8" hidden="false" customHeight="false" outlineLevel="0" collapsed="false">
      <c r="A1433" s="9" t="s">
        <v>1870</v>
      </c>
      <c r="B1433" s="9" t="s">
        <v>296</v>
      </c>
      <c r="C1433" s="6" t="s">
        <v>433</v>
      </c>
      <c r="D1433" s="6" t="s">
        <v>102</v>
      </c>
      <c r="E1433" s="6" t="s">
        <v>147</v>
      </c>
      <c r="F1433" s="6" t="s">
        <v>49</v>
      </c>
      <c r="G1433" s="6" t="s">
        <v>19</v>
      </c>
      <c r="H1433" s="6" t="s">
        <v>1871</v>
      </c>
      <c r="I1433" s="0" t="n">
        <v>3</v>
      </c>
      <c r="J1433" s="6" t="n">
        <v>10.5</v>
      </c>
      <c r="K1433" s="3" t="str">
        <f aca="false">IF(I1433=1,"Yes","No")</f>
        <v>No</v>
      </c>
      <c r="L1433" s="7" t="n">
        <f aca="false">IF(K1433="Yes",(J1433-1)*0.98,-1)</f>
        <v>-1</v>
      </c>
      <c r="M1433" s="10" t="s">
        <v>53</v>
      </c>
    </row>
    <row r="1434" customFormat="false" ht="12.8" hidden="false" customHeight="false" outlineLevel="0" collapsed="false">
      <c r="A1434" s="2" t="s">
        <v>1872</v>
      </c>
      <c r="B1434" s="2" t="s">
        <v>46</v>
      </c>
      <c r="C1434" s="0" t="s">
        <v>47</v>
      </c>
      <c r="D1434" s="0" t="s">
        <v>29</v>
      </c>
      <c r="E1434" s="0" t="s">
        <v>30</v>
      </c>
      <c r="F1434" s="0" t="s">
        <v>43</v>
      </c>
      <c r="G1434" s="0" t="s">
        <v>19</v>
      </c>
      <c r="H1434" s="0" t="s">
        <v>1873</v>
      </c>
      <c r="I1434" s="0" t="n">
        <v>1</v>
      </c>
      <c r="J1434" s="0" t="n">
        <v>2.33</v>
      </c>
      <c r="K1434" s="0" t="s">
        <v>21</v>
      </c>
      <c r="L1434" s="3" t="n">
        <f aca="false">IF(K1434="Yes",(J1434-1)*0.98,-1)</f>
        <v>1.3034</v>
      </c>
      <c r="M1434" s="4" t="s">
        <v>22</v>
      </c>
    </row>
    <row r="1435" customFormat="false" ht="12.8" hidden="false" customHeight="false" outlineLevel="0" collapsed="false">
      <c r="A1435" s="2" t="s">
        <v>1872</v>
      </c>
      <c r="B1435" s="2" t="s">
        <v>46</v>
      </c>
      <c r="C1435" s="0" t="s">
        <v>47</v>
      </c>
      <c r="D1435" s="0" t="s">
        <v>29</v>
      </c>
      <c r="E1435" s="0" t="s">
        <v>30</v>
      </c>
      <c r="F1435" s="0" t="s">
        <v>43</v>
      </c>
      <c r="G1435" s="0" t="s">
        <v>19</v>
      </c>
      <c r="H1435" s="0" t="s">
        <v>1874</v>
      </c>
      <c r="I1435" s="0" t="n">
        <v>2</v>
      </c>
      <c r="J1435" s="0" t="n">
        <v>4</v>
      </c>
      <c r="K1435" s="0" t="s">
        <v>21</v>
      </c>
      <c r="L1435" s="3" t="n">
        <f aca="false">IF(K1435="Yes",(J1435-1)*0.98,-1)</f>
        <v>2.94</v>
      </c>
      <c r="M1435" s="11" t="s">
        <v>62</v>
      </c>
    </row>
    <row r="1436" customFormat="false" ht="12.8" hidden="false" customHeight="false" outlineLevel="0" collapsed="false">
      <c r="A1436" s="2" t="s">
        <v>1872</v>
      </c>
      <c r="B1436" s="2" t="s">
        <v>149</v>
      </c>
      <c r="C1436" s="0" t="s">
        <v>47</v>
      </c>
      <c r="D1436" s="0" t="s">
        <v>29</v>
      </c>
      <c r="E1436" s="0" t="s">
        <v>30</v>
      </c>
      <c r="F1436" s="0" t="s">
        <v>31</v>
      </c>
      <c r="G1436" s="0" t="s">
        <v>19</v>
      </c>
      <c r="H1436" s="0" t="s">
        <v>32</v>
      </c>
      <c r="I1436" s="0" t="n">
        <v>1</v>
      </c>
      <c r="J1436" s="0" t="n">
        <v>1.98</v>
      </c>
      <c r="K1436" s="0" t="str">
        <f aca="false">IF(I1436=1,"Yes","No")</f>
        <v>Yes</v>
      </c>
      <c r="L1436" s="0" t="n">
        <f aca="false">IF(K1436="Yes",(J1436-1)*0.98,-1)</f>
        <v>0.9604</v>
      </c>
      <c r="M1436" s="5" t="s">
        <v>33</v>
      </c>
    </row>
    <row r="1437" customFormat="false" ht="12.8" hidden="false" customHeight="false" outlineLevel="0" collapsed="false">
      <c r="A1437" s="2" t="s">
        <v>1872</v>
      </c>
      <c r="B1437" s="2" t="s">
        <v>149</v>
      </c>
      <c r="C1437" s="0" t="s">
        <v>47</v>
      </c>
      <c r="D1437" s="0" t="s">
        <v>29</v>
      </c>
      <c r="E1437" s="0" t="s">
        <v>30</v>
      </c>
      <c r="F1437" s="0" t="s">
        <v>31</v>
      </c>
      <c r="G1437" s="0" t="s">
        <v>19</v>
      </c>
      <c r="H1437" s="0" t="s">
        <v>32</v>
      </c>
      <c r="I1437" s="0" t="n">
        <v>1</v>
      </c>
      <c r="J1437" s="0" t="n">
        <v>1.06</v>
      </c>
      <c r="K1437" s="0" t="s">
        <v>21</v>
      </c>
      <c r="L1437" s="3" t="n">
        <f aca="false">IF(K1437="Yes",(J1437-1)*0.98,-1)</f>
        <v>0.0588000000000001</v>
      </c>
      <c r="M1437" s="4" t="s">
        <v>22</v>
      </c>
    </row>
    <row r="1438" customFormat="false" ht="12.8" hidden="false" customHeight="false" outlineLevel="0" collapsed="false">
      <c r="A1438" s="2" t="s">
        <v>1872</v>
      </c>
      <c r="B1438" s="2" t="s">
        <v>149</v>
      </c>
      <c r="C1438" s="6" t="s">
        <v>47</v>
      </c>
      <c r="D1438" s="6" t="s">
        <v>29</v>
      </c>
      <c r="E1438" s="6" t="s">
        <v>30</v>
      </c>
      <c r="F1438" s="6" t="s">
        <v>31</v>
      </c>
      <c r="G1438" s="6" t="s">
        <v>19</v>
      </c>
      <c r="H1438" s="6" t="s">
        <v>1875</v>
      </c>
      <c r="I1438" s="6" t="n">
        <v>3</v>
      </c>
      <c r="J1438" s="6" t="n">
        <v>3.55</v>
      </c>
      <c r="K1438" s="3" t="str">
        <f aca="false">IF(I1438=1, "No","Yes")</f>
        <v>Yes</v>
      </c>
      <c r="L1438" s="7" t="n">
        <f aca="false">IF(I1438=1,-J1438,0.98)</f>
        <v>0.98</v>
      </c>
      <c r="M1438" s="8" t="s">
        <v>51</v>
      </c>
    </row>
    <row r="1439" customFormat="false" ht="12.8" hidden="false" customHeight="false" outlineLevel="0" collapsed="false">
      <c r="A1439" s="2" t="s">
        <v>1872</v>
      </c>
      <c r="B1439" s="2" t="s">
        <v>605</v>
      </c>
      <c r="C1439" s="6" t="s">
        <v>125</v>
      </c>
      <c r="D1439" s="6" t="s">
        <v>16</v>
      </c>
      <c r="E1439" s="6" t="s">
        <v>30</v>
      </c>
      <c r="F1439" s="6" t="s">
        <v>18</v>
      </c>
      <c r="G1439" s="6" t="s">
        <v>19</v>
      </c>
      <c r="H1439" s="6" t="s">
        <v>1876</v>
      </c>
      <c r="I1439" s="6" t="n">
        <v>2</v>
      </c>
      <c r="J1439" s="6" t="n">
        <v>34.65</v>
      </c>
      <c r="K1439" s="3" t="str">
        <f aca="false">IF(I1439=1, "No","Yes")</f>
        <v>Yes</v>
      </c>
      <c r="L1439" s="7" t="n">
        <f aca="false">IF(I1439=1,-J1439,0.98)</f>
        <v>0.98</v>
      </c>
      <c r="M1439" s="8" t="s">
        <v>51</v>
      </c>
    </row>
    <row r="1440" customFormat="false" ht="12.8" hidden="false" customHeight="false" outlineLevel="0" collapsed="false">
      <c r="A1440" s="2" t="s">
        <v>1872</v>
      </c>
      <c r="B1440" s="2" t="s">
        <v>605</v>
      </c>
      <c r="C1440" s="6" t="s">
        <v>125</v>
      </c>
      <c r="D1440" s="6" t="s">
        <v>16</v>
      </c>
      <c r="E1440" s="6" t="s">
        <v>30</v>
      </c>
      <c r="F1440" s="6" t="s">
        <v>18</v>
      </c>
      <c r="G1440" s="6" t="s">
        <v>19</v>
      </c>
      <c r="H1440" s="6" t="s">
        <v>1877</v>
      </c>
      <c r="I1440" s="6" t="n">
        <v>3</v>
      </c>
      <c r="J1440" s="6" t="n">
        <v>1.92</v>
      </c>
      <c r="K1440" s="3" t="str">
        <f aca="false">IF(I1440=1, "No","Yes")</f>
        <v>Yes</v>
      </c>
      <c r="L1440" s="7" t="n">
        <f aca="false">IF(I1440=1,-J1440,0.98)</f>
        <v>0.98</v>
      </c>
      <c r="M1440" s="8" t="s">
        <v>51</v>
      </c>
    </row>
    <row r="1441" customFormat="false" ht="12.8" hidden="false" customHeight="false" outlineLevel="0" collapsed="false">
      <c r="A1441" s="2" t="s">
        <v>1878</v>
      </c>
      <c r="B1441" s="2" t="s">
        <v>193</v>
      </c>
      <c r="C1441" s="0" t="s">
        <v>1045</v>
      </c>
      <c r="D1441" s="0" t="s">
        <v>37</v>
      </c>
      <c r="E1441" s="0" t="s">
        <v>17</v>
      </c>
      <c r="F1441" s="0" t="s">
        <v>43</v>
      </c>
      <c r="G1441" s="0" t="s">
        <v>19</v>
      </c>
      <c r="H1441" s="0" t="s">
        <v>1879</v>
      </c>
      <c r="I1441" s="0" t="n">
        <v>3</v>
      </c>
      <c r="J1441" s="0" t="n">
        <v>1.64</v>
      </c>
      <c r="K1441" s="0" t="s">
        <v>21</v>
      </c>
      <c r="L1441" s="3" t="n">
        <f aca="false">IF(K1441="Yes",(J1441-1)*0.98,-1)</f>
        <v>0.6272</v>
      </c>
      <c r="M1441" s="11" t="s">
        <v>62</v>
      </c>
    </row>
    <row r="1442" customFormat="false" ht="12.8" hidden="false" customHeight="false" outlineLevel="0" collapsed="false">
      <c r="A1442" s="2" t="s">
        <v>1878</v>
      </c>
      <c r="B1442" s="2" t="s">
        <v>205</v>
      </c>
      <c r="C1442" s="0" t="s">
        <v>1371</v>
      </c>
      <c r="D1442" s="0" t="s">
        <v>42</v>
      </c>
      <c r="E1442" s="0" t="s">
        <v>30</v>
      </c>
      <c r="F1442" s="0" t="s">
        <v>18</v>
      </c>
      <c r="G1442" s="0" t="s">
        <v>19</v>
      </c>
      <c r="H1442" s="0" t="s">
        <v>1880</v>
      </c>
      <c r="I1442" s="0" t="n">
        <v>4</v>
      </c>
      <c r="J1442" s="0" t="n">
        <v>1.64</v>
      </c>
      <c r="K1442" s="0" t="s">
        <v>19</v>
      </c>
      <c r="L1442" s="3" t="n">
        <f aca="false">IF(K1442="Yes",(J1442-1)*0.98,-1)</f>
        <v>-1</v>
      </c>
      <c r="M1442" s="11" t="s">
        <v>62</v>
      </c>
    </row>
    <row r="1443" customFormat="false" ht="12.8" hidden="false" customHeight="false" outlineLevel="0" collapsed="false">
      <c r="A1443" s="2" t="s">
        <v>1878</v>
      </c>
      <c r="B1443" s="2" t="s">
        <v>205</v>
      </c>
      <c r="C1443" s="6" t="s">
        <v>1371</v>
      </c>
      <c r="D1443" s="6" t="s">
        <v>42</v>
      </c>
      <c r="E1443" s="6" t="s">
        <v>30</v>
      </c>
      <c r="F1443" s="6" t="s">
        <v>18</v>
      </c>
      <c r="G1443" s="6" t="s">
        <v>19</v>
      </c>
      <c r="H1443" s="6" t="s">
        <v>1881</v>
      </c>
      <c r="I1443" s="6" t="n">
        <v>0</v>
      </c>
      <c r="J1443" s="6" t="n">
        <v>7.81</v>
      </c>
      <c r="K1443" s="3" t="str">
        <f aca="false">IF(I1443=1, "No","Yes")</f>
        <v>Yes</v>
      </c>
      <c r="L1443" s="7" t="n">
        <f aca="false">IF(I1443=1,-J1443,0.98)</f>
        <v>0.98</v>
      </c>
      <c r="M1443" s="8" t="s">
        <v>51</v>
      </c>
    </row>
    <row r="1444" customFormat="false" ht="12.8" hidden="false" customHeight="false" outlineLevel="0" collapsed="false">
      <c r="A1444" s="2" t="s">
        <v>1882</v>
      </c>
      <c r="B1444" s="2" t="s">
        <v>162</v>
      </c>
      <c r="C1444" s="0" t="s">
        <v>110</v>
      </c>
      <c r="D1444" s="0" t="s">
        <v>42</v>
      </c>
      <c r="E1444" s="0" t="s">
        <v>147</v>
      </c>
      <c r="F1444" s="0" t="s">
        <v>453</v>
      </c>
      <c r="G1444" s="0" t="s">
        <v>19</v>
      </c>
      <c r="H1444" s="0" t="s">
        <v>1883</v>
      </c>
      <c r="I1444" s="0" t="n">
        <v>4</v>
      </c>
      <c r="J1444" s="0" t="n">
        <v>2.2</v>
      </c>
      <c r="K1444" s="0" t="str">
        <f aca="false">IF(I1444=1,"Yes","No")</f>
        <v>No</v>
      </c>
      <c r="L1444" s="0" t="n">
        <f aca="false">IF(K1444="Yes",(J1444-1)*0.98,-1)</f>
        <v>-1</v>
      </c>
      <c r="M1444" s="5" t="s">
        <v>33</v>
      </c>
    </row>
    <row r="1445" customFormat="false" ht="12.8" hidden="false" customHeight="false" outlineLevel="0" collapsed="false">
      <c r="A1445" s="2" t="s">
        <v>1882</v>
      </c>
      <c r="B1445" s="2" t="s">
        <v>162</v>
      </c>
      <c r="C1445" s="0" t="s">
        <v>110</v>
      </c>
      <c r="D1445" s="0" t="s">
        <v>42</v>
      </c>
      <c r="E1445" s="0" t="s">
        <v>147</v>
      </c>
      <c r="F1445" s="0" t="s">
        <v>453</v>
      </c>
      <c r="G1445" s="0" t="s">
        <v>19</v>
      </c>
      <c r="H1445" s="0" t="s">
        <v>1884</v>
      </c>
      <c r="I1445" s="0" t="n">
        <v>0</v>
      </c>
      <c r="J1445" s="0" t="n">
        <v>1.28</v>
      </c>
      <c r="K1445" s="0" t="s">
        <v>19</v>
      </c>
      <c r="L1445" s="3" t="n">
        <f aca="false">IF(K1445="Yes",(J1445-1)*0.98,-1)</f>
        <v>-1</v>
      </c>
      <c r="M1445" s="11" t="s">
        <v>62</v>
      </c>
    </row>
    <row r="1446" customFormat="false" ht="12.8" hidden="false" customHeight="false" outlineLevel="0" collapsed="false">
      <c r="A1446" s="9" t="s">
        <v>1882</v>
      </c>
      <c r="B1446" s="9" t="s">
        <v>162</v>
      </c>
      <c r="C1446" s="6" t="s">
        <v>110</v>
      </c>
      <c r="D1446" s="6" t="s">
        <v>42</v>
      </c>
      <c r="E1446" s="6" t="s">
        <v>147</v>
      </c>
      <c r="F1446" s="6" t="s">
        <v>453</v>
      </c>
      <c r="G1446" s="6" t="s">
        <v>19</v>
      </c>
      <c r="H1446" s="6" t="s">
        <v>1885</v>
      </c>
      <c r="I1446" s="6" t="n">
        <v>2</v>
      </c>
      <c r="J1446" s="6" t="n">
        <v>2.36</v>
      </c>
      <c r="K1446" s="3" t="s">
        <v>21</v>
      </c>
      <c r="L1446" s="6" t="n">
        <f aca="false">IF(K1446="Yes",(J1446-1)*0.98,-1)</f>
        <v>1.3328</v>
      </c>
      <c r="M1446" s="13" t="s">
        <v>184</v>
      </c>
    </row>
    <row r="1447" customFormat="false" ht="12.8" hidden="false" customHeight="false" outlineLevel="0" collapsed="false">
      <c r="A1447" s="2" t="s">
        <v>1882</v>
      </c>
      <c r="B1447" s="2" t="s">
        <v>146</v>
      </c>
      <c r="C1447" s="0" t="s">
        <v>457</v>
      </c>
      <c r="D1447" s="0" t="s">
        <v>42</v>
      </c>
      <c r="E1447" s="0" t="s">
        <v>17</v>
      </c>
      <c r="F1447" s="0" t="s">
        <v>43</v>
      </c>
      <c r="G1447" s="0" t="s">
        <v>19</v>
      </c>
      <c r="H1447" s="0" t="s">
        <v>1886</v>
      </c>
      <c r="I1447" s="0" t="n">
        <v>3</v>
      </c>
      <c r="J1447" s="0" t="n">
        <v>3.84</v>
      </c>
      <c r="K1447" s="0" t="str">
        <f aca="false">IF(I1447=1,"Yes","No")</f>
        <v>No</v>
      </c>
      <c r="L1447" s="0" t="n">
        <f aca="false">IF(K1447="Yes",(J1447-1)*0.98,-1)</f>
        <v>-1</v>
      </c>
      <c r="M1447" s="5" t="s">
        <v>33</v>
      </c>
    </row>
    <row r="1448" customFormat="false" ht="12.8" hidden="false" customHeight="false" outlineLevel="0" collapsed="false">
      <c r="A1448" s="2" t="s">
        <v>1882</v>
      </c>
      <c r="B1448" s="2" t="s">
        <v>146</v>
      </c>
      <c r="C1448" s="0" t="s">
        <v>457</v>
      </c>
      <c r="D1448" s="0" t="s">
        <v>42</v>
      </c>
      <c r="E1448" s="0" t="s">
        <v>17</v>
      </c>
      <c r="F1448" s="0" t="s">
        <v>43</v>
      </c>
      <c r="G1448" s="0" t="s">
        <v>19</v>
      </c>
      <c r="H1448" s="0" t="s">
        <v>1887</v>
      </c>
      <c r="I1448" s="0" t="n">
        <v>2</v>
      </c>
      <c r="J1448" s="0" t="n">
        <v>1.67</v>
      </c>
      <c r="K1448" s="0" t="s">
        <v>21</v>
      </c>
      <c r="L1448" s="3" t="n">
        <f aca="false">IF(K1448="Yes",(J1448-1)*0.98,-1)</f>
        <v>0.6566</v>
      </c>
      <c r="M1448" s="11" t="s">
        <v>62</v>
      </c>
    </row>
    <row r="1449" customFormat="false" ht="12.8" hidden="false" customHeight="false" outlineLevel="0" collapsed="false">
      <c r="A1449" s="2" t="s">
        <v>1882</v>
      </c>
      <c r="B1449" s="2" t="s">
        <v>58</v>
      </c>
      <c r="C1449" s="0" t="s">
        <v>457</v>
      </c>
      <c r="D1449" s="0" t="s">
        <v>48</v>
      </c>
      <c r="E1449" s="0" t="s">
        <v>87</v>
      </c>
      <c r="F1449" s="0" t="s">
        <v>298</v>
      </c>
      <c r="G1449" s="0" t="s">
        <v>19</v>
      </c>
      <c r="H1449" s="0" t="s">
        <v>1888</v>
      </c>
      <c r="I1449" s="0" t="n">
        <v>1</v>
      </c>
      <c r="J1449" s="0" t="n">
        <v>4.1</v>
      </c>
      <c r="K1449" s="0" t="str">
        <f aca="false">IF(I1449=1,"Yes","No")</f>
        <v>Yes</v>
      </c>
      <c r="L1449" s="0" t="n">
        <f aca="false">IF(K1449="Yes",(J1449-1)*0.98,-1)</f>
        <v>3.038</v>
      </c>
      <c r="M1449" s="5" t="s">
        <v>33</v>
      </c>
    </row>
    <row r="1450" customFormat="false" ht="12.8" hidden="false" customHeight="false" outlineLevel="0" collapsed="false">
      <c r="A1450" s="2" t="s">
        <v>1882</v>
      </c>
      <c r="B1450" s="2" t="s">
        <v>480</v>
      </c>
      <c r="C1450" s="0" t="s">
        <v>1045</v>
      </c>
      <c r="D1450" s="0" t="s">
        <v>37</v>
      </c>
      <c r="E1450" s="0" t="s">
        <v>147</v>
      </c>
      <c r="G1450" s="0" t="s">
        <v>19</v>
      </c>
      <c r="H1450" s="0" t="s">
        <v>1889</v>
      </c>
      <c r="I1450" s="0" t="n">
        <v>2</v>
      </c>
      <c r="J1450" s="0" t="n">
        <v>2.66</v>
      </c>
      <c r="K1450" s="0" t="str">
        <f aca="false">IF(I1450=1,"Yes","No")</f>
        <v>No</v>
      </c>
      <c r="L1450" s="0" t="n">
        <f aca="false">IF(K1450="Yes",(J1450-1)*0.98,-1)</f>
        <v>-1</v>
      </c>
      <c r="M1450" s="5" t="s">
        <v>33</v>
      </c>
    </row>
    <row r="1451" customFormat="false" ht="12.8" hidden="false" customHeight="false" outlineLevel="0" collapsed="false">
      <c r="A1451" s="2" t="s">
        <v>1882</v>
      </c>
      <c r="B1451" s="2" t="s">
        <v>499</v>
      </c>
      <c r="C1451" s="0" t="s">
        <v>294</v>
      </c>
      <c r="D1451" s="0" t="s">
        <v>16</v>
      </c>
      <c r="E1451" s="0" t="s">
        <v>17</v>
      </c>
      <c r="F1451" s="0" t="s">
        <v>304</v>
      </c>
      <c r="G1451" s="0" t="s">
        <v>19</v>
      </c>
      <c r="H1451" s="0" t="s">
        <v>1890</v>
      </c>
      <c r="I1451" s="0" t="n">
        <v>2</v>
      </c>
      <c r="J1451" s="0" t="n">
        <v>1.2</v>
      </c>
      <c r="K1451" s="0" t="s">
        <v>21</v>
      </c>
      <c r="L1451" s="3" t="n">
        <f aca="false">IF(K1451="Yes",(J1451-1)*0.98,-1)</f>
        <v>0.196</v>
      </c>
      <c r="M1451" s="4" t="s">
        <v>22</v>
      </c>
    </row>
    <row r="1452" customFormat="false" ht="12.8" hidden="false" customHeight="false" outlineLevel="0" collapsed="false">
      <c r="A1452" s="2" t="s">
        <v>1882</v>
      </c>
      <c r="B1452" s="2" t="s">
        <v>499</v>
      </c>
      <c r="C1452" s="0" t="s">
        <v>294</v>
      </c>
      <c r="D1452" s="0" t="s">
        <v>16</v>
      </c>
      <c r="E1452" s="0" t="s">
        <v>17</v>
      </c>
      <c r="F1452" s="0" t="s">
        <v>304</v>
      </c>
      <c r="G1452" s="0" t="s">
        <v>19</v>
      </c>
      <c r="H1452" s="0" t="s">
        <v>1891</v>
      </c>
      <c r="I1452" s="0" t="n">
        <v>1</v>
      </c>
      <c r="J1452" s="0" t="n">
        <v>1.48</v>
      </c>
      <c r="K1452" s="0" t="s">
        <v>21</v>
      </c>
      <c r="L1452" s="3" t="n">
        <f aca="false">IF(K1452="Yes",(J1452-1)*0.98,-1)</f>
        <v>0.4704</v>
      </c>
      <c r="M1452" s="11" t="s">
        <v>62</v>
      </c>
    </row>
    <row r="1453" customFormat="false" ht="12.8" hidden="false" customHeight="false" outlineLevel="0" collapsed="false">
      <c r="A1453" s="9" t="s">
        <v>1882</v>
      </c>
      <c r="B1453" s="9" t="s">
        <v>499</v>
      </c>
      <c r="C1453" s="6" t="s">
        <v>294</v>
      </c>
      <c r="D1453" s="6" t="s">
        <v>16</v>
      </c>
      <c r="E1453" s="6" t="s">
        <v>17</v>
      </c>
      <c r="F1453" s="6" t="s">
        <v>304</v>
      </c>
      <c r="G1453" s="6" t="s">
        <v>19</v>
      </c>
      <c r="H1453" s="6" t="s">
        <v>1891</v>
      </c>
      <c r="I1453" s="0" t="n">
        <v>1</v>
      </c>
      <c r="J1453" s="6" t="n">
        <v>5.07</v>
      </c>
      <c r="K1453" s="3" t="str">
        <f aca="false">IF(I1453=1,"Yes","No")</f>
        <v>Yes</v>
      </c>
      <c r="L1453" s="7" t="n">
        <f aca="false">IF(K1453="Yes",(J1453-1)*0.98,-1)</f>
        <v>3.9886</v>
      </c>
      <c r="M1453" s="10" t="s">
        <v>53</v>
      </c>
    </row>
    <row r="1454" customFormat="false" ht="12.8" hidden="false" customHeight="false" outlineLevel="0" collapsed="false">
      <c r="A1454" s="2" t="s">
        <v>1882</v>
      </c>
      <c r="B1454" s="2" t="s">
        <v>400</v>
      </c>
      <c r="C1454" s="0" t="s">
        <v>294</v>
      </c>
      <c r="D1454" s="0" t="s">
        <v>16</v>
      </c>
      <c r="E1454" s="0" t="s">
        <v>17</v>
      </c>
      <c r="F1454" s="0" t="s">
        <v>18</v>
      </c>
      <c r="G1454" s="0" t="s">
        <v>19</v>
      </c>
      <c r="H1454" s="0" t="s">
        <v>1892</v>
      </c>
      <c r="I1454" s="0" t="n">
        <v>4</v>
      </c>
      <c r="J1454" s="0" t="n">
        <v>1.23</v>
      </c>
      <c r="K1454" s="0" t="s">
        <v>19</v>
      </c>
      <c r="L1454" s="3" t="n">
        <f aca="false">IF(K1454="Yes",(J1454-1)*0.98,-1)</f>
        <v>-1</v>
      </c>
      <c r="M1454" s="4" t="s">
        <v>22</v>
      </c>
    </row>
    <row r="1455" customFormat="false" ht="12.8" hidden="false" customHeight="false" outlineLevel="0" collapsed="false">
      <c r="A1455" s="2" t="s">
        <v>1893</v>
      </c>
      <c r="B1455" s="2" t="s">
        <v>310</v>
      </c>
      <c r="C1455" s="0" t="s">
        <v>611</v>
      </c>
      <c r="D1455" s="0" t="s">
        <v>102</v>
      </c>
      <c r="E1455" s="0" t="s">
        <v>147</v>
      </c>
      <c r="F1455" s="0" t="s">
        <v>49</v>
      </c>
      <c r="G1455" s="0" t="s">
        <v>19</v>
      </c>
      <c r="H1455" s="0" t="s">
        <v>1894</v>
      </c>
      <c r="I1455" s="0" t="n">
        <v>3</v>
      </c>
      <c r="J1455" s="0" t="n">
        <v>1.47</v>
      </c>
      <c r="K1455" s="0" t="s">
        <v>19</v>
      </c>
      <c r="L1455" s="3" t="n">
        <f aca="false">IF(K1455="Yes",(J1455-1)*0.98,-1)</f>
        <v>-1</v>
      </c>
      <c r="M1455" s="4" t="s">
        <v>22</v>
      </c>
    </row>
    <row r="1456" customFormat="false" ht="12.8" hidden="false" customHeight="false" outlineLevel="0" collapsed="false">
      <c r="A1456" s="2" t="s">
        <v>1893</v>
      </c>
      <c r="B1456" s="2" t="s">
        <v>310</v>
      </c>
      <c r="C1456" s="0" t="s">
        <v>611</v>
      </c>
      <c r="D1456" s="0" t="s">
        <v>102</v>
      </c>
      <c r="E1456" s="0" t="s">
        <v>147</v>
      </c>
      <c r="F1456" s="0" t="s">
        <v>49</v>
      </c>
      <c r="G1456" s="0" t="s">
        <v>19</v>
      </c>
      <c r="H1456" s="0" t="s">
        <v>1895</v>
      </c>
      <c r="I1456" s="0" t="n">
        <v>1</v>
      </c>
      <c r="J1456" s="0" t="n">
        <v>1.54</v>
      </c>
      <c r="K1456" s="0" t="s">
        <v>21</v>
      </c>
      <c r="L1456" s="3" t="n">
        <f aca="false">IF(K1456="Yes",(J1456-1)*0.98,-1)</f>
        <v>0.5292</v>
      </c>
      <c r="M1456" s="11" t="s">
        <v>62</v>
      </c>
    </row>
    <row r="1457" customFormat="false" ht="12.8" hidden="false" customHeight="false" outlineLevel="0" collapsed="false">
      <c r="A1457" s="9" t="s">
        <v>1893</v>
      </c>
      <c r="B1457" s="9" t="s">
        <v>310</v>
      </c>
      <c r="C1457" s="6" t="s">
        <v>611</v>
      </c>
      <c r="D1457" s="6" t="s">
        <v>102</v>
      </c>
      <c r="E1457" s="6" t="s">
        <v>147</v>
      </c>
      <c r="F1457" s="6" t="s">
        <v>49</v>
      </c>
      <c r="G1457" s="6" t="s">
        <v>19</v>
      </c>
      <c r="H1457" s="6" t="s">
        <v>1895</v>
      </c>
      <c r="I1457" s="0" t="n">
        <v>1</v>
      </c>
      <c r="J1457" s="6" t="n">
        <v>2.86</v>
      </c>
      <c r="K1457" s="3" t="str">
        <f aca="false">IF(I1457=1,"Yes","No")</f>
        <v>Yes</v>
      </c>
      <c r="L1457" s="7" t="n">
        <f aca="false">IF(K1457="Yes",(J1457-1)*0.98,-1)</f>
        <v>1.8228</v>
      </c>
      <c r="M1457" s="10" t="s">
        <v>53</v>
      </c>
    </row>
    <row r="1458" customFormat="false" ht="12.8" hidden="false" customHeight="false" outlineLevel="0" collapsed="false">
      <c r="A1458" s="2" t="s">
        <v>1893</v>
      </c>
      <c r="B1458" s="2" t="s">
        <v>364</v>
      </c>
      <c r="C1458" s="0" t="s">
        <v>287</v>
      </c>
      <c r="D1458" s="0" t="s">
        <v>16</v>
      </c>
      <c r="E1458" s="0" t="s">
        <v>17</v>
      </c>
      <c r="F1458" s="0" t="s">
        <v>18</v>
      </c>
      <c r="G1458" s="0" t="s">
        <v>19</v>
      </c>
      <c r="H1458" s="0" t="s">
        <v>1896</v>
      </c>
      <c r="I1458" s="0" t="n">
        <v>1</v>
      </c>
      <c r="J1458" s="0" t="n">
        <v>1.13</v>
      </c>
      <c r="K1458" s="0" t="s">
        <v>21</v>
      </c>
      <c r="L1458" s="3" t="n">
        <f aca="false">IF(K1458="Yes",(J1458-1)*0.98,-1)</f>
        <v>0.1274</v>
      </c>
      <c r="M1458" s="4" t="s">
        <v>22</v>
      </c>
    </row>
    <row r="1459" customFormat="false" ht="12.8" hidden="false" customHeight="false" outlineLevel="0" collapsed="false">
      <c r="A1459" s="2" t="s">
        <v>1897</v>
      </c>
      <c r="B1459" s="2" t="s">
        <v>162</v>
      </c>
      <c r="C1459" s="0" t="s">
        <v>403</v>
      </c>
      <c r="D1459" s="0" t="s">
        <v>29</v>
      </c>
      <c r="E1459" s="0" t="s">
        <v>147</v>
      </c>
      <c r="F1459" s="0" t="s">
        <v>453</v>
      </c>
      <c r="G1459" s="0" t="s">
        <v>19</v>
      </c>
      <c r="H1459" s="0" t="s">
        <v>1898</v>
      </c>
      <c r="I1459" s="0" t="n">
        <v>0</v>
      </c>
      <c r="J1459" s="0" t="n">
        <v>7.8</v>
      </c>
      <c r="K1459" s="0" t="str">
        <f aca="false">IF(I1459=1,"Yes","No")</f>
        <v>No</v>
      </c>
      <c r="L1459" s="0" t="n">
        <f aca="false">IF(K1459="Yes",(J1459-1)*0.98,-1)</f>
        <v>-1</v>
      </c>
      <c r="M1459" s="5" t="s">
        <v>33</v>
      </c>
    </row>
    <row r="1460" customFormat="false" ht="12.8" hidden="false" customHeight="false" outlineLevel="0" collapsed="false">
      <c r="A1460" s="2" t="s">
        <v>1897</v>
      </c>
      <c r="B1460" s="2" t="s">
        <v>162</v>
      </c>
      <c r="C1460" s="0" t="s">
        <v>403</v>
      </c>
      <c r="D1460" s="0" t="s">
        <v>29</v>
      </c>
      <c r="E1460" s="0" t="s">
        <v>147</v>
      </c>
      <c r="F1460" s="0" t="s">
        <v>453</v>
      </c>
      <c r="G1460" s="0" t="s">
        <v>19</v>
      </c>
      <c r="H1460" s="0" t="s">
        <v>1898</v>
      </c>
      <c r="I1460" s="0" t="n">
        <v>0</v>
      </c>
      <c r="J1460" s="0" t="n">
        <v>2.19</v>
      </c>
      <c r="K1460" s="0" t="s">
        <v>19</v>
      </c>
      <c r="L1460" s="3" t="n">
        <f aca="false">IF(K1460="Yes",(J1460-1)*0.98,-1)</f>
        <v>-1</v>
      </c>
      <c r="M1460" s="4" t="s">
        <v>22</v>
      </c>
    </row>
    <row r="1461" customFormat="false" ht="12.8" hidden="false" customHeight="false" outlineLevel="0" collapsed="false">
      <c r="A1461" s="2" t="s">
        <v>1897</v>
      </c>
      <c r="B1461" s="2" t="s">
        <v>162</v>
      </c>
      <c r="C1461" s="0" t="s">
        <v>403</v>
      </c>
      <c r="D1461" s="0" t="s">
        <v>29</v>
      </c>
      <c r="E1461" s="0" t="s">
        <v>147</v>
      </c>
      <c r="F1461" s="0" t="s">
        <v>453</v>
      </c>
      <c r="G1461" s="0" t="s">
        <v>19</v>
      </c>
      <c r="H1461" s="0" t="s">
        <v>1899</v>
      </c>
      <c r="I1461" s="0" t="n">
        <v>2</v>
      </c>
      <c r="J1461" s="0" t="n">
        <v>1.99</v>
      </c>
      <c r="K1461" s="0" t="s">
        <v>21</v>
      </c>
      <c r="L1461" s="3" t="n">
        <f aca="false">IF(K1461="Yes",(J1461-1)*0.98,-1)</f>
        <v>0.9702</v>
      </c>
      <c r="M1461" s="11" t="s">
        <v>62</v>
      </c>
    </row>
    <row r="1462" customFormat="false" ht="12.8" hidden="false" customHeight="false" outlineLevel="0" collapsed="false">
      <c r="A1462" s="9" t="s">
        <v>1897</v>
      </c>
      <c r="B1462" s="9" t="s">
        <v>162</v>
      </c>
      <c r="C1462" s="6" t="s">
        <v>403</v>
      </c>
      <c r="D1462" s="6" t="s">
        <v>29</v>
      </c>
      <c r="E1462" s="6" t="s">
        <v>147</v>
      </c>
      <c r="F1462" s="6" t="s">
        <v>453</v>
      </c>
      <c r="G1462" s="6" t="s">
        <v>19</v>
      </c>
      <c r="H1462" s="6" t="s">
        <v>1899</v>
      </c>
      <c r="I1462" s="0" t="n">
        <v>2</v>
      </c>
      <c r="J1462" s="6" t="n">
        <v>5.5</v>
      </c>
      <c r="K1462" s="3" t="str">
        <f aca="false">IF(I1462=1,"Yes","No")</f>
        <v>No</v>
      </c>
      <c r="L1462" s="7" t="n">
        <f aca="false">IF(K1462="Yes",(J1462-1)*0.98,-1)</f>
        <v>-1</v>
      </c>
      <c r="M1462" s="10" t="s">
        <v>53</v>
      </c>
    </row>
    <row r="1463" customFormat="false" ht="12.8" hidden="false" customHeight="false" outlineLevel="0" collapsed="false">
      <c r="A1463" s="2" t="s">
        <v>1897</v>
      </c>
      <c r="B1463" s="2" t="s">
        <v>46</v>
      </c>
      <c r="C1463" s="0" t="s">
        <v>403</v>
      </c>
      <c r="D1463" s="0" t="s">
        <v>29</v>
      </c>
      <c r="E1463" s="0" t="s">
        <v>147</v>
      </c>
      <c r="F1463" s="0" t="s">
        <v>453</v>
      </c>
      <c r="G1463" s="0" t="s">
        <v>19</v>
      </c>
      <c r="H1463" s="0" t="s">
        <v>1900</v>
      </c>
      <c r="I1463" s="0" t="n">
        <v>1</v>
      </c>
      <c r="J1463" s="0" t="n">
        <v>2.79</v>
      </c>
      <c r="K1463" s="0" t="str">
        <f aca="false">IF(I1463=1,"Yes","No")</f>
        <v>Yes</v>
      </c>
      <c r="L1463" s="0" t="n">
        <f aca="false">IF(K1463="Yes",(J1463-1)*0.98,-1)</f>
        <v>1.7542</v>
      </c>
      <c r="M1463" s="5" t="s">
        <v>33</v>
      </c>
    </row>
    <row r="1464" customFormat="false" ht="12.8" hidden="false" customHeight="false" outlineLevel="0" collapsed="false">
      <c r="A1464" s="2" t="s">
        <v>1897</v>
      </c>
      <c r="B1464" s="2" t="s">
        <v>46</v>
      </c>
      <c r="C1464" s="0" t="s">
        <v>403</v>
      </c>
      <c r="D1464" s="0" t="s">
        <v>29</v>
      </c>
      <c r="E1464" s="0" t="s">
        <v>147</v>
      </c>
      <c r="F1464" s="0" t="s">
        <v>453</v>
      </c>
      <c r="G1464" s="0" t="s">
        <v>19</v>
      </c>
      <c r="H1464" s="0" t="s">
        <v>1900</v>
      </c>
      <c r="I1464" s="0" t="n">
        <v>1</v>
      </c>
      <c r="J1464" s="0" t="n">
        <v>1.3</v>
      </c>
      <c r="K1464" s="0" t="s">
        <v>21</v>
      </c>
      <c r="L1464" s="3" t="n">
        <f aca="false">IF(K1464="Yes",(J1464-1)*0.98,-1)</f>
        <v>0.294</v>
      </c>
      <c r="M1464" s="4" t="s">
        <v>22</v>
      </c>
    </row>
    <row r="1465" customFormat="false" ht="12.8" hidden="false" customHeight="false" outlineLevel="0" collapsed="false">
      <c r="A1465" s="2" t="s">
        <v>1897</v>
      </c>
      <c r="B1465" s="2" t="s">
        <v>252</v>
      </c>
      <c r="C1465" s="0" t="s">
        <v>1192</v>
      </c>
      <c r="D1465" s="0" t="s">
        <v>37</v>
      </c>
      <c r="E1465" s="0" t="s">
        <v>147</v>
      </c>
      <c r="G1465" s="0" t="s">
        <v>19</v>
      </c>
      <c r="H1465" s="0" t="s">
        <v>1901</v>
      </c>
      <c r="I1465" s="0" t="n">
        <v>0</v>
      </c>
      <c r="J1465" s="0" t="n">
        <v>2.34</v>
      </c>
      <c r="K1465" s="0" t="str">
        <f aca="false">IF(I1465=1,"Yes","No")</f>
        <v>No</v>
      </c>
      <c r="L1465" s="0" t="n">
        <f aca="false">IF(K1465="Yes",(J1465-1)*0.98,-1)</f>
        <v>-1</v>
      </c>
      <c r="M1465" s="5" t="s">
        <v>33</v>
      </c>
    </row>
    <row r="1466" customFormat="false" ht="12.8" hidden="false" customHeight="false" outlineLevel="0" collapsed="false">
      <c r="A1466" s="2" t="s">
        <v>1902</v>
      </c>
      <c r="B1466" s="2" t="s">
        <v>35</v>
      </c>
      <c r="C1466" s="0" t="s">
        <v>639</v>
      </c>
      <c r="D1466" s="0" t="s">
        <v>42</v>
      </c>
      <c r="E1466" s="0" t="s">
        <v>147</v>
      </c>
      <c r="F1466" s="0" t="s">
        <v>453</v>
      </c>
      <c r="G1466" s="0" t="s">
        <v>19</v>
      </c>
      <c r="H1466" s="0" t="s">
        <v>1903</v>
      </c>
      <c r="I1466" s="0" t="n">
        <v>4</v>
      </c>
      <c r="J1466" s="0" t="n">
        <v>2.68</v>
      </c>
      <c r="K1466" s="0" t="str">
        <f aca="false">IF(I1466=1,"Yes","No")</f>
        <v>No</v>
      </c>
      <c r="L1466" s="0" t="n">
        <f aca="false">IF(K1466="Yes",(J1466-1)*0.98,-1)</f>
        <v>-1</v>
      </c>
      <c r="M1466" s="5" t="s">
        <v>33</v>
      </c>
    </row>
    <row r="1467" customFormat="false" ht="12.8" hidden="false" customHeight="false" outlineLevel="0" collapsed="false">
      <c r="A1467" s="2" t="s">
        <v>1902</v>
      </c>
      <c r="B1467" s="2" t="s">
        <v>35</v>
      </c>
      <c r="C1467" s="0" t="s">
        <v>639</v>
      </c>
      <c r="D1467" s="0" t="s">
        <v>42</v>
      </c>
      <c r="E1467" s="0" t="s">
        <v>147</v>
      </c>
      <c r="F1467" s="0" t="s">
        <v>453</v>
      </c>
      <c r="G1467" s="0" t="s">
        <v>19</v>
      </c>
      <c r="H1467" s="0" t="s">
        <v>1904</v>
      </c>
      <c r="I1467" s="0" t="n">
        <v>2</v>
      </c>
      <c r="J1467" s="0" t="n">
        <v>1.91</v>
      </c>
      <c r="K1467" s="0" t="s">
        <v>21</v>
      </c>
      <c r="L1467" s="3" t="n">
        <f aca="false">IF(K1467="Yes",(J1467-1)*0.98,-1)</f>
        <v>0.8918</v>
      </c>
      <c r="M1467" s="11" t="s">
        <v>62</v>
      </c>
    </row>
    <row r="1468" customFormat="false" ht="12.8" hidden="false" customHeight="false" outlineLevel="0" collapsed="false">
      <c r="A1468" s="9" t="s">
        <v>1902</v>
      </c>
      <c r="B1468" s="9" t="s">
        <v>96</v>
      </c>
      <c r="C1468" s="6" t="s">
        <v>297</v>
      </c>
      <c r="D1468" s="6" t="s">
        <v>42</v>
      </c>
      <c r="E1468" s="6" t="s">
        <v>17</v>
      </c>
      <c r="F1468" s="6" t="s">
        <v>304</v>
      </c>
      <c r="G1468" s="6" t="s">
        <v>19</v>
      </c>
      <c r="H1468" s="6" t="s">
        <v>1905</v>
      </c>
      <c r="I1468" s="0" t="n">
        <v>3</v>
      </c>
      <c r="J1468" s="6" t="n">
        <v>2.54</v>
      </c>
      <c r="K1468" s="3" t="str">
        <f aca="false">IF(I1468=1,"Yes","No")</f>
        <v>No</v>
      </c>
      <c r="L1468" s="7" t="n">
        <f aca="false">IF(K1468="Yes",(J1468-1)*0.98,-1)</f>
        <v>-1</v>
      </c>
      <c r="M1468" s="10" t="s">
        <v>53</v>
      </c>
    </row>
    <row r="1469" customFormat="false" ht="12.8" hidden="false" customHeight="false" outlineLevel="0" collapsed="false">
      <c r="A1469" s="2" t="s">
        <v>1902</v>
      </c>
      <c r="B1469" s="2" t="s">
        <v>289</v>
      </c>
      <c r="C1469" s="6" t="s">
        <v>639</v>
      </c>
      <c r="D1469" s="6" t="s">
        <v>42</v>
      </c>
      <c r="E1469" s="6" t="s">
        <v>147</v>
      </c>
      <c r="F1469" s="6" t="s">
        <v>43</v>
      </c>
      <c r="G1469" s="6" t="s">
        <v>19</v>
      </c>
      <c r="H1469" s="6" t="s">
        <v>1906</v>
      </c>
      <c r="I1469" s="6" t="n">
        <v>2</v>
      </c>
      <c r="J1469" s="6" t="n">
        <v>3.75</v>
      </c>
      <c r="K1469" s="3" t="str">
        <f aca="false">IF(I1469=1, "No","Yes")</f>
        <v>Yes</v>
      </c>
      <c r="L1469" s="7" t="n">
        <f aca="false">IF(I1469=1,-J1469,0.98)</f>
        <v>0.98</v>
      </c>
      <c r="M1469" s="8" t="s">
        <v>51</v>
      </c>
    </row>
    <row r="1470" customFormat="false" ht="12.8" hidden="false" customHeight="false" outlineLevel="0" collapsed="false">
      <c r="A1470" s="2" t="s">
        <v>1902</v>
      </c>
      <c r="B1470" s="2" t="s">
        <v>289</v>
      </c>
      <c r="C1470" s="6" t="s">
        <v>639</v>
      </c>
      <c r="D1470" s="6" t="s">
        <v>42</v>
      </c>
      <c r="E1470" s="6" t="s">
        <v>147</v>
      </c>
      <c r="F1470" s="6" t="s">
        <v>43</v>
      </c>
      <c r="G1470" s="6" t="s">
        <v>19</v>
      </c>
      <c r="H1470" s="6" t="s">
        <v>1906</v>
      </c>
      <c r="I1470" s="6" t="n">
        <v>2</v>
      </c>
      <c r="J1470" s="6" t="n">
        <v>3.75</v>
      </c>
      <c r="K1470" s="3" t="str">
        <f aca="false">IF(I1470=1, "No","Yes")</f>
        <v>Yes</v>
      </c>
      <c r="L1470" s="7" t="n">
        <f aca="false">IF(I1470=1,-J1470,0.98)</f>
        <v>0.98</v>
      </c>
      <c r="M1470" s="12" t="s">
        <v>128</v>
      </c>
    </row>
    <row r="1471" customFormat="false" ht="12.8" hidden="false" customHeight="false" outlineLevel="0" collapsed="false">
      <c r="A1471" s="2" t="s">
        <v>1902</v>
      </c>
      <c r="B1471" s="2" t="s">
        <v>536</v>
      </c>
      <c r="C1471" s="0" t="s">
        <v>639</v>
      </c>
      <c r="D1471" s="0" t="s">
        <v>42</v>
      </c>
      <c r="E1471" s="0" t="s">
        <v>147</v>
      </c>
      <c r="F1471" s="0" t="s">
        <v>65</v>
      </c>
      <c r="G1471" s="0" t="s">
        <v>21</v>
      </c>
      <c r="H1471" s="0" t="s">
        <v>1907</v>
      </c>
      <c r="I1471" s="0" t="n">
        <v>1</v>
      </c>
      <c r="J1471" s="0" t="n">
        <v>5.23</v>
      </c>
      <c r="K1471" s="0" t="str">
        <f aca="false">IF(I1471=1,"Yes","No")</f>
        <v>Yes</v>
      </c>
      <c r="L1471" s="0" t="n">
        <f aca="false">IF(K1471="Yes",(J1471-1)*0.98,-1)</f>
        <v>4.1454</v>
      </c>
      <c r="M1471" s="5" t="s">
        <v>33</v>
      </c>
    </row>
    <row r="1472" customFormat="false" ht="12.8" hidden="false" customHeight="false" outlineLevel="0" collapsed="false">
      <c r="A1472" s="2" t="s">
        <v>1902</v>
      </c>
      <c r="B1472" s="2" t="s">
        <v>536</v>
      </c>
      <c r="C1472" s="0" t="s">
        <v>639</v>
      </c>
      <c r="D1472" s="0" t="s">
        <v>42</v>
      </c>
      <c r="E1472" s="0" t="s">
        <v>147</v>
      </c>
      <c r="F1472" s="0" t="s">
        <v>65</v>
      </c>
      <c r="G1472" s="0" t="s">
        <v>21</v>
      </c>
      <c r="H1472" s="0" t="s">
        <v>1907</v>
      </c>
      <c r="I1472" s="0" t="n">
        <v>1</v>
      </c>
      <c r="J1472" s="0" t="n">
        <v>1.84</v>
      </c>
      <c r="K1472" s="0" t="s">
        <v>21</v>
      </c>
      <c r="L1472" s="3" t="n">
        <f aca="false">IF(K1472="Yes",(J1472-1)*0.98,-1)</f>
        <v>0.8232</v>
      </c>
      <c r="M1472" s="4" t="s">
        <v>22</v>
      </c>
    </row>
    <row r="1473" customFormat="false" ht="12.8" hidden="false" customHeight="false" outlineLevel="0" collapsed="false">
      <c r="A1473" s="2" t="s">
        <v>1902</v>
      </c>
      <c r="B1473" s="2" t="s">
        <v>245</v>
      </c>
      <c r="C1473" s="0" t="s">
        <v>86</v>
      </c>
      <c r="D1473" s="0" t="s">
        <v>16</v>
      </c>
      <c r="E1473" s="0" t="s">
        <v>17</v>
      </c>
      <c r="F1473" s="0" t="s">
        <v>18</v>
      </c>
      <c r="G1473" s="0" t="s">
        <v>19</v>
      </c>
      <c r="H1473" s="0" t="s">
        <v>1908</v>
      </c>
      <c r="I1473" s="0" t="n">
        <v>1</v>
      </c>
      <c r="J1473" s="0" t="n">
        <v>1.06</v>
      </c>
      <c r="K1473" s="0" t="s">
        <v>21</v>
      </c>
      <c r="L1473" s="3" t="n">
        <f aca="false">IF(K1473="Yes",(J1473-1)*0.98,-1)</f>
        <v>0.0588000000000001</v>
      </c>
      <c r="M1473" s="4" t="s">
        <v>22</v>
      </c>
    </row>
    <row r="1474" customFormat="false" ht="12.8" hidden="false" customHeight="false" outlineLevel="0" collapsed="false">
      <c r="A1474" s="2" t="s">
        <v>1902</v>
      </c>
      <c r="B1474" s="2" t="s">
        <v>245</v>
      </c>
      <c r="C1474" s="0" t="s">
        <v>86</v>
      </c>
      <c r="D1474" s="0" t="s">
        <v>16</v>
      </c>
      <c r="E1474" s="0" t="s">
        <v>17</v>
      </c>
      <c r="F1474" s="0" t="s">
        <v>18</v>
      </c>
      <c r="G1474" s="0" t="s">
        <v>19</v>
      </c>
      <c r="H1474" s="0" t="s">
        <v>1909</v>
      </c>
      <c r="I1474" s="0" t="n">
        <v>2</v>
      </c>
      <c r="J1474" s="0" t="n">
        <v>1.43</v>
      </c>
      <c r="K1474" s="0" t="s">
        <v>21</v>
      </c>
      <c r="L1474" s="3" t="n">
        <f aca="false">IF(K1474="Yes",(J1474-1)*0.98,-1)</f>
        <v>0.4214</v>
      </c>
      <c r="M1474" s="11" t="s">
        <v>62</v>
      </c>
    </row>
    <row r="1475" customFormat="false" ht="12.8" hidden="false" customHeight="false" outlineLevel="0" collapsed="false">
      <c r="A1475" s="2" t="s">
        <v>1902</v>
      </c>
      <c r="B1475" s="2" t="s">
        <v>438</v>
      </c>
      <c r="C1475" s="0" t="s">
        <v>24</v>
      </c>
      <c r="D1475" s="0" t="s">
        <v>42</v>
      </c>
      <c r="E1475" s="0" t="s">
        <v>79</v>
      </c>
      <c r="F1475" s="0" t="s">
        <v>80</v>
      </c>
      <c r="G1475" s="0" t="s">
        <v>19</v>
      </c>
      <c r="H1475" s="0" t="s">
        <v>1910</v>
      </c>
      <c r="I1475" s="0" t="n">
        <v>1</v>
      </c>
      <c r="J1475" s="0" t="n">
        <v>1.5</v>
      </c>
      <c r="K1475" s="0" t="s">
        <v>21</v>
      </c>
      <c r="L1475" s="3" t="n">
        <f aca="false">IF(K1475="Yes",(J1475-1)*0.98,-1)</f>
        <v>0.49</v>
      </c>
      <c r="M1475" s="4" t="s">
        <v>22</v>
      </c>
    </row>
    <row r="1476" customFormat="false" ht="12.8" hidden="false" customHeight="false" outlineLevel="0" collapsed="false">
      <c r="A1476" s="9" t="s">
        <v>1911</v>
      </c>
      <c r="B1476" s="9" t="s">
        <v>193</v>
      </c>
      <c r="C1476" s="6" t="s">
        <v>218</v>
      </c>
      <c r="D1476" s="6" t="s">
        <v>42</v>
      </c>
      <c r="E1476" s="6" t="s">
        <v>87</v>
      </c>
      <c r="F1476" s="6" t="s">
        <v>152</v>
      </c>
      <c r="G1476" s="6" t="s">
        <v>19</v>
      </c>
      <c r="H1476" s="6" t="s">
        <v>900</v>
      </c>
      <c r="I1476" s="0" t="s">
        <v>133</v>
      </c>
      <c r="J1476" s="6" t="n">
        <v>34</v>
      </c>
      <c r="K1476" s="3" t="str">
        <f aca="false">IF(I1476=1,"Yes","No")</f>
        <v>No</v>
      </c>
      <c r="L1476" s="7" t="n">
        <f aca="false">IF(K1476="Yes",(J1476-1)*0.98,-1)</f>
        <v>-1</v>
      </c>
      <c r="M1476" s="10" t="s">
        <v>53</v>
      </c>
    </row>
    <row r="1477" customFormat="false" ht="12.8" hidden="false" customHeight="false" outlineLevel="0" collapsed="false">
      <c r="A1477" s="2" t="s">
        <v>1911</v>
      </c>
      <c r="B1477" s="2" t="s">
        <v>280</v>
      </c>
      <c r="C1477" s="0" t="s">
        <v>218</v>
      </c>
      <c r="D1477" s="0" t="s">
        <v>42</v>
      </c>
      <c r="E1477" s="0" t="s">
        <v>79</v>
      </c>
      <c r="F1477" s="0" t="s">
        <v>80</v>
      </c>
      <c r="G1477" s="0" t="s">
        <v>19</v>
      </c>
      <c r="H1477" s="0" t="s">
        <v>1912</v>
      </c>
      <c r="I1477" s="0" t="n">
        <v>1</v>
      </c>
      <c r="J1477" s="0" t="n">
        <v>1.35</v>
      </c>
      <c r="K1477" s="0" t="s">
        <v>21</v>
      </c>
      <c r="L1477" s="3" t="n">
        <f aca="false">IF(K1477="Yes",(J1477-1)*0.98,-1)</f>
        <v>0.343</v>
      </c>
      <c r="M1477" s="4" t="s">
        <v>22</v>
      </c>
    </row>
    <row r="1478" customFormat="false" ht="12.8" hidden="false" customHeight="false" outlineLevel="0" collapsed="false">
      <c r="A1478" s="2" t="s">
        <v>1911</v>
      </c>
      <c r="B1478" s="2" t="s">
        <v>1006</v>
      </c>
      <c r="C1478" s="0" t="s">
        <v>215</v>
      </c>
      <c r="D1478" s="0" t="s">
        <v>42</v>
      </c>
      <c r="E1478" s="0" t="s">
        <v>79</v>
      </c>
      <c r="F1478" s="0" t="s">
        <v>80</v>
      </c>
      <c r="G1478" s="0" t="s">
        <v>19</v>
      </c>
      <c r="H1478" s="0" t="s">
        <v>1913</v>
      </c>
      <c r="I1478" s="0" t="n">
        <v>3</v>
      </c>
      <c r="J1478" s="0" t="n">
        <v>2.36</v>
      </c>
      <c r="K1478" s="0" t="s">
        <v>21</v>
      </c>
      <c r="L1478" s="3" t="n">
        <f aca="false">IF(K1478="Yes",(J1478-1)*0.98,-1)</f>
        <v>1.3328</v>
      </c>
      <c r="M1478" s="4" t="s">
        <v>22</v>
      </c>
    </row>
    <row r="1479" customFormat="false" ht="12.8" hidden="false" customHeight="false" outlineLevel="0" collapsed="false">
      <c r="A1479" s="2" t="s">
        <v>1914</v>
      </c>
      <c r="B1479" s="2" t="s">
        <v>296</v>
      </c>
      <c r="C1479" s="0" t="s">
        <v>56</v>
      </c>
      <c r="D1479" s="0" t="s">
        <v>42</v>
      </c>
      <c r="E1479" s="0" t="s">
        <v>17</v>
      </c>
      <c r="F1479" s="0" t="s">
        <v>43</v>
      </c>
      <c r="G1479" s="0" t="s">
        <v>19</v>
      </c>
      <c r="H1479" s="0" t="s">
        <v>1915</v>
      </c>
      <c r="I1479" s="0" t="n">
        <v>1</v>
      </c>
      <c r="J1479" s="0" t="n">
        <v>4.1</v>
      </c>
      <c r="K1479" s="0" t="str">
        <f aca="false">IF(I1479=1,"Yes","No")</f>
        <v>Yes</v>
      </c>
      <c r="L1479" s="0" t="n">
        <f aca="false">IF(K1479="Yes",(J1479-1)*0.98,-1)</f>
        <v>3.038</v>
      </c>
      <c r="M1479" s="5" t="s">
        <v>33</v>
      </c>
    </row>
    <row r="1480" customFormat="false" ht="12.8" hidden="false" customHeight="false" outlineLevel="0" collapsed="false">
      <c r="A1480" s="2" t="s">
        <v>1914</v>
      </c>
      <c r="B1480" s="2" t="s">
        <v>296</v>
      </c>
      <c r="C1480" s="0" t="s">
        <v>56</v>
      </c>
      <c r="D1480" s="0" t="s">
        <v>42</v>
      </c>
      <c r="E1480" s="0" t="s">
        <v>17</v>
      </c>
      <c r="F1480" s="0" t="s">
        <v>43</v>
      </c>
      <c r="G1480" s="0" t="s">
        <v>19</v>
      </c>
      <c r="H1480" s="0" t="s">
        <v>1916</v>
      </c>
      <c r="I1480" s="0" t="n">
        <v>0</v>
      </c>
      <c r="J1480" s="0" t="n">
        <v>1.15</v>
      </c>
      <c r="K1480" s="0" t="s">
        <v>19</v>
      </c>
      <c r="L1480" s="3" t="n">
        <f aca="false">IF(K1480="Yes",(J1480-1)*0.98,-1)</f>
        <v>-1</v>
      </c>
      <c r="M1480" s="11" t="s">
        <v>62</v>
      </c>
    </row>
    <row r="1481" customFormat="false" ht="12.8" hidden="false" customHeight="false" outlineLevel="0" collapsed="false">
      <c r="A1481" s="2" t="s">
        <v>1914</v>
      </c>
      <c r="B1481" s="2" t="s">
        <v>124</v>
      </c>
      <c r="C1481" s="0" t="s">
        <v>532</v>
      </c>
      <c r="D1481" s="0" t="s">
        <v>42</v>
      </c>
      <c r="E1481" s="0" t="s">
        <v>17</v>
      </c>
      <c r="F1481" s="0" t="s">
        <v>43</v>
      </c>
      <c r="G1481" s="0" t="s">
        <v>19</v>
      </c>
      <c r="H1481" s="0" t="s">
        <v>1917</v>
      </c>
      <c r="I1481" s="0" t="n">
        <v>1</v>
      </c>
      <c r="J1481" s="0" t="n">
        <v>1.8</v>
      </c>
      <c r="K1481" s="0" t="str">
        <f aca="false">IF(I1481=1,"Yes","No")</f>
        <v>Yes</v>
      </c>
      <c r="L1481" s="0" t="n">
        <f aca="false">IF(K1481="Yes",(J1481-1)*0.98,-1)</f>
        <v>0.784</v>
      </c>
      <c r="M1481" s="5" t="s">
        <v>33</v>
      </c>
    </row>
    <row r="1482" customFormat="false" ht="12.8" hidden="false" customHeight="false" outlineLevel="0" collapsed="false">
      <c r="A1482" s="2" t="s">
        <v>1914</v>
      </c>
      <c r="B1482" s="2" t="s">
        <v>181</v>
      </c>
      <c r="C1482" s="0" t="s">
        <v>584</v>
      </c>
      <c r="D1482" s="0" t="s">
        <v>102</v>
      </c>
      <c r="E1482" s="0" t="s">
        <v>147</v>
      </c>
      <c r="F1482" s="0" t="s">
        <v>43</v>
      </c>
      <c r="G1482" s="0" t="s">
        <v>19</v>
      </c>
      <c r="H1482" s="0" t="s">
        <v>1918</v>
      </c>
      <c r="I1482" s="0" t="n">
        <v>1</v>
      </c>
      <c r="J1482" s="0" t="n">
        <v>2.69</v>
      </c>
      <c r="K1482" s="0" t="s">
        <v>21</v>
      </c>
      <c r="L1482" s="3" t="n">
        <f aca="false">IF(K1482="Yes",(J1482-1)*0.98,-1)</f>
        <v>1.6562</v>
      </c>
      <c r="M1482" s="11" t="s">
        <v>62</v>
      </c>
    </row>
    <row r="1483" customFormat="false" ht="12.8" hidden="false" customHeight="false" outlineLevel="0" collapsed="false">
      <c r="A1483" s="9" t="s">
        <v>1914</v>
      </c>
      <c r="B1483" s="9" t="s">
        <v>181</v>
      </c>
      <c r="C1483" s="6" t="s">
        <v>584</v>
      </c>
      <c r="D1483" s="6" t="s">
        <v>102</v>
      </c>
      <c r="E1483" s="6" t="s">
        <v>147</v>
      </c>
      <c r="F1483" s="6" t="s">
        <v>43</v>
      </c>
      <c r="G1483" s="6" t="s">
        <v>19</v>
      </c>
      <c r="H1483" s="6" t="s">
        <v>1918</v>
      </c>
      <c r="I1483" s="0" t="n">
        <v>1</v>
      </c>
      <c r="J1483" s="6" t="n">
        <v>13</v>
      </c>
      <c r="K1483" s="3" t="str">
        <f aca="false">IF(I1483=1,"Yes","No")</f>
        <v>Yes</v>
      </c>
      <c r="L1483" s="7" t="n">
        <f aca="false">IF(K1483="Yes",(J1483-1)*0.98,-1)</f>
        <v>11.76</v>
      </c>
      <c r="M1483" s="10" t="s">
        <v>53</v>
      </c>
    </row>
    <row r="1484" customFormat="false" ht="12.8" hidden="false" customHeight="false" outlineLevel="0" collapsed="false">
      <c r="A1484" s="2" t="s">
        <v>1914</v>
      </c>
      <c r="B1484" s="2" t="s">
        <v>267</v>
      </c>
      <c r="C1484" s="0" t="s">
        <v>125</v>
      </c>
      <c r="D1484" s="0" t="s">
        <v>102</v>
      </c>
      <c r="E1484" s="0" t="s">
        <v>30</v>
      </c>
      <c r="F1484" s="0" t="s">
        <v>65</v>
      </c>
      <c r="G1484" s="0" t="s">
        <v>21</v>
      </c>
      <c r="H1484" s="0" t="s">
        <v>1919</v>
      </c>
      <c r="I1484" s="0" t="n">
        <v>1</v>
      </c>
      <c r="J1484" s="0" t="n">
        <v>2.43</v>
      </c>
      <c r="K1484" s="0" t="s">
        <v>21</v>
      </c>
      <c r="L1484" s="3" t="n">
        <f aca="false">IF(K1484="Yes",(J1484-1)*0.98,-1)</f>
        <v>1.4014</v>
      </c>
      <c r="M1484" s="4" t="s">
        <v>22</v>
      </c>
    </row>
    <row r="1485" customFormat="false" ht="12.8" hidden="false" customHeight="false" outlineLevel="0" collapsed="false">
      <c r="A1485" s="2" t="s">
        <v>1920</v>
      </c>
      <c r="B1485" s="2" t="s">
        <v>245</v>
      </c>
      <c r="C1485" s="0" t="s">
        <v>119</v>
      </c>
      <c r="D1485" s="0" t="s">
        <v>42</v>
      </c>
      <c r="E1485" s="0" t="s">
        <v>79</v>
      </c>
      <c r="F1485" s="0" t="s">
        <v>80</v>
      </c>
      <c r="G1485" s="0" t="s">
        <v>19</v>
      </c>
      <c r="H1485" s="0" t="s">
        <v>1921</v>
      </c>
      <c r="I1485" s="0" t="s">
        <v>133</v>
      </c>
      <c r="J1485" s="0" t="n">
        <v>1.59</v>
      </c>
      <c r="K1485" s="0" t="s">
        <v>19</v>
      </c>
      <c r="L1485" s="3" t="n">
        <f aca="false">IF(K1485="Yes",(J1485-1)*0.98,-1)</f>
        <v>-1</v>
      </c>
      <c r="M1485" s="4" t="s">
        <v>22</v>
      </c>
    </row>
    <row r="1486" customFormat="false" ht="12.8" hidden="false" customHeight="false" outlineLevel="0" collapsed="false">
      <c r="A1486" s="2" t="s">
        <v>1922</v>
      </c>
      <c r="B1486" s="2" t="s">
        <v>113</v>
      </c>
      <c r="C1486" s="0" t="s">
        <v>294</v>
      </c>
      <c r="D1486" s="0" t="s">
        <v>16</v>
      </c>
      <c r="E1486" s="0" t="s">
        <v>17</v>
      </c>
      <c r="F1486" s="0" t="s">
        <v>18</v>
      </c>
      <c r="G1486" s="0" t="s">
        <v>19</v>
      </c>
      <c r="H1486" s="0" t="s">
        <v>1862</v>
      </c>
      <c r="I1486" s="0" t="n">
        <v>1</v>
      </c>
      <c r="J1486" s="0" t="n">
        <v>1.12</v>
      </c>
      <c r="K1486" s="0" t="s">
        <v>21</v>
      </c>
      <c r="L1486" s="3" t="n">
        <f aca="false">IF(K1486="Yes",(J1486-1)*0.98,-1)</f>
        <v>0.1176</v>
      </c>
      <c r="M1486" s="4" t="s">
        <v>22</v>
      </c>
    </row>
    <row r="1487" customFormat="false" ht="12.8" hidden="false" customHeight="false" outlineLevel="0" collapsed="false">
      <c r="A1487" s="2" t="s">
        <v>1922</v>
      </c>
      <c r="B1487" s="2" t="s">
        <v>113</v>
      </c>
      <c r="C1487" s="0" t="s">
        <v>294</v>
      </c>
      <c r="D1487" s="0" t="s">
        <v>16</v>
      </c>
      <c r="E1487" s="0" t="s">
        <v>17</v>
      </c>
      <c r="F1487" s="0" t="s">
        <v>18</v>
      </c>
      <c r="G1487" s="0" t="s">
        <v>19</v>
      </c>
      <c r="H1487" s="0" t="s">
        <v>1923</v>
      </c>
      <c r="I1487" s="0" t="n">
        <v>0</v>
      </c>
      <c r="J1487" s="0" t="n">
        <v>2.45</v>
      </c>
      <c r="K1487" s="0" t="s">
        <v>19</v>
      </c>
      <c r="L1487" s="3" t="n">
        <f aca="false">IF(K1487="Yes",(J1487-1)*0.98,-1)</f>
        <v>-1</v>
      </c>
      <c r="M1487" s="11" t="s">
        <v>62</v>
      </c>
    </row>
    <row r="1488" customFormat="false" ht="12.8" hidden="false" customHeight="false" outlineLevel="0" collapsed="false">
      <c r="A1488" s="2" t="s">
        <v>1922</v>
      </c>
      <c r="B1488" s="2" t="s">
        <v>280</v>
      </c>
      <c r="C1488" s="0" t="s">
        <v>294</v>
      </c>
      <c r="D1488" s="0" t="s">
        <v>42</v>
      </c>
      <c r="E1488" s="0" t="s">
        <v>79</v>
      </c>
      <c r="F1488" s="0" t="s">
        <v>80</v>
      </c>
      <c r="G1488" s="0" t="s">
        <v>19</v>
      </c>
      <c r="H1488" s="0" t="s">
        <v>1924</v>
      </c>
      <c r="I1488" s="0" t="n">
        <v>1</v>
      </c>
      <c r="J1488" s="0" t="n">
        <v>1.68</v>
      </c>
      <c r="K1488" s="0" t="s">
        <v>21</v>
      </c>
      <c r="L1488" s="3" t="n">
        <f aca="false">IF(K1488="Yes",(J1488-1)*0.98,-1)</f>
        <v>0.6664</v>
      </c>
      <c r="M1488" s="4" t="s">
        <v>22</v>
      </c>
    </row>
    <row r="1489" customFormat="false" ht="12.8" hidden="false" customHeight="false" outlineLevel="0" collapsed="false">
      <c r="A1489" s="2" t="s">
        <v>1922</v>
      </c>
      <c r="B1489" s="2" t="s">
        <v>293</v>
      </c>
      <c r="C1489" s="6" t="s">
        <v>1082</v>
      </c>
      <c r="D1489" s="6" t="s">
        <v>37</v>
      </c>
      <c r="E1489" s="6" t="s">
        <v>147</v>
      </c>
      <c r="F1489" s="6" t="s">
        <v>43</v>
      </c>
      <c r="G1489" s="6" t="s">
        <v>19</v>
      </c>
      <c r="H1489" s="6" t="s">
        <v>1925</v>
      </c>
      <c r="I1489" s="6" t="n">
        <v>2</v>
      </c>
      <c r="J1489" s="6" t="n">
        <v>2.64</v>
      </c>
      <c r="K1489" s="3" t="str">
        <f aca="false">IF(I1489=1, "No","Yes")</f>
        <v>Yes</v>
      </c>
      <c r="L1489" s="7" t="n">
        <f aca="false">IF(I1489=1,-J1489,0.98)</f>
        <v>0.98</v>
      </c>
      <c r="M1489" s="8" t="s">
        <v>51</v>
      </c>
    </row>
    <row r="1490" customFormat="false" ht="12.8" hidden="false" customHeight="false" outlineLevel="0" collapsed="false">
      <c r="A1490" s="2" t="s">
        <v>1922</v>
      </c>
      <c r="B1490" s="2" t="s">
        <v>293</v>
      </c>
      <c r="C1490" s="6" t="s">
        <v>1082</v>
      </c>
      <c r="D1490" s="6" t="s">
        <v>37</v>
      </c>
      <c r="E1490" s="6" t="s">
        <v>147</v>
      </c>
      <c r="F1490" s="6" t="s">
        <v>43</v>
      </c>
      <c r="G1490" s="6" t="s">
        <v>19</v>
      </c>
      <c r="H1490" s="6" t="s">
        <v>1925</v>
      </c>
      <c r="I1490" s="6" t="n">
        <v>2</v>
      </c>
      <c r="J1490" s="6" t="n">
        <v>2.64</v>
      </c>
      <c r="K1490" s="3" t="str">
        <f aca="false">IF(I1490=1, "No","Yes")</f>
        <v>Yes</v>
      </c>
      <c r="L1490" s="7" t="n">
        <f aca="false">IF(I1490=1,-J1490,0.98)</f>
        <v>0.98</v>
      </c>
      <c r="M1490" s="12" t="s">
        <v>128</v>
      </c>
    </row>
    <row r="1491" customFormat="false" ht="12.8" hidden="false" customHeight="false" outlineLevel="0" collapsed="false">
      <c r="A1491" s="2" t="s">
        <v>1926</v>
      </c>
      <c r="B1491" s="2" t="s">
        <v>186</v>
      </c>
      <c r="C1491" s="0" t="s">
        <v>15</v>
      </c>
      <c r="D1491" s="0" t="s">
        <v>42</v>
      </c>
      <c r="E1491" s="0" t="s">
        <v>147</v>
      </c>
      <c r="F1491" s="0" t="s">
        <v>453</v>
      </c>
      <c r="G1491" s="0" t="s">
        <v>19</v>
      </c>
      <c r="H1491" s="0" t="s">
        <v>1927</v>
      </c>
      <c r="I1491" s="0" t="n">
        <v>1</v>
      </c>
      <c r="J1491" s="0" t="n">
        <v>2.34</v>
      </c>
      <c r="K1491" s="0" t="str">
        <f aca="false">IF(I1491=1,"Yes","No")</f>
        <v>Yes</v>
      </c>
      <c r="L1491" s="0" t="n">
        <f aca="false">IF(K1491="Yes",(J1491-1)*0.98,-1)</f>
        <v>1.3132</v>
      </c>
      <c r="M1491" s="5" t="s">
        <v>33</v>
      </c>
    </row>
    <row r="1492" customFormat="false" ht="12.8" hidden="false" customHeight="false" outlineLevel="0" collapsed="false">
      <c r="A1492" s="2" t="s">
        <v>1926</v>
      </c>
      <c r="B1492" s="2" t="s">
        <v>96</v>
      </c>
      <c r="C1492" s="0" t="s">
        <v>131</v>
      </c>
      <c r="D1492" s="0" t="s">
        <v>42</v>
      </c>
      <c r="E1492" s="0" t="s">
        <v>17</v>
      </c>
      <c r="F1492" s="0" t="s">
        <v>65</v>
      </c>
      <c r="G1492" s="0" t="s">
        <v>21</v>
      </c>
      <c r="H1492" s="0" t="s">
        <v>1928</v>
      </c>
      <c r="I1492" s="0" t="n">
        <v>0</v>
      </c>
      <c r="J1492" s="0" t="n">
        <v>1.6</v>
      </c>
      <c r="K1492" s="0" t="s">
        <v>19</v>
      </c>
      <c r="L1492" s="3" t="n">
        <f aca="false">IF(K1492="Yes",(J1492-1)*0.98,-1)</f>
        <v>-1</v>
      </c>
      <c r="M1492" s="11" t="s">
        <v>62</v>
      </c>
    </row>
    <row r="1493" customFormat="false" ht="12.8" hidden="false" customHeight="false" outlineLevel="0" collapsed="false">
      <c r="A1493" s="2" t="s">
        <v>1926</v>
      </c>
      <c r="B1493" s="2" t="s">
        <v>96</v>
      </c>
      <c r="C1493" s="6" t="s">
        <v>131</v>
      </c>
      <c r="D1493" s="6" t="s">
        <v>42</v>
      </c>
      <c r="E1493" s="6" t="s">
        <v>17</v>
      </c>
      <c r="F1493" s="6" t="s">
        <v>65</v>
      </c>
      <c r="G1493" s="6" t="s">
        <v>21</v>
      </c>
      <c r="H1493" s="6" t="s">
        <v>1929</v>
      </c>
      <c r="I1493" s="6" t="n">
        <v>2</v>
      </c>
      <c r="J1493" s="6" t="n">
        <v>19.56</v>
      </c>
      <c r="K1493" s="3" t="str">
        <f aca="false">IF(I1493=1, "No","Yes")</f>
        <v>Yes</v>
      </c>
      <c r="L1493" s="7" t="n">
        <f aca="false">IF(I1493=1,-J1493,0.98)</f>
        <v>0.98</v>
      </c>
      <c r="M1493" s="8" t="s">
        <v>51</v>
      </c>
    </row>
    <row r="1494" customFormat="false" ht="12.8" hidden="false" customHeight="false" outlineLevel="0" collapsed="false">
      <c r="A1494" s="9" t="s">
        <v>1926</v>
      </c>
      <c r="B1494" s="9" t="s">
        <v>96</v>
      </c>
      <c r="C1494" s="6" t="s">
        <v>131</v>
      </c>
      <c r="D1494" s="6" t="s">
        <v>42</v>
      </c>
      <c r="E1494" s="6" t="s">
        <v>17</v>
      </c>
      <c r="F1494" s="6" t="s">
        <v>65</v>
      </c>
      <c r="G1494" s="6" t="s">
        <v>21</v>
      </c>
      <c r="H1494" s="6" t="s">
        <v>1929</v>
      </c>
      <c r="I1494" s="6" t="n">
        <v>2</v>
      </c>
      <c r="J1494" s="6" t="n">
        <v>4.1</v>
      </c>
      <c r="K1494" s="3" t="s">
        <v>21</v>
      </c>
      <c r="L1494" s="6" t="n">
        <f aca="false">IF(K1494="Yes",(J1494-1)*0.98,-1)</f>
        <v>3.038</v>
      </c>
      <c r="M1494" s="13" t="s">
        <v>184</v>
      </c>
    </row>
    <row r="1495" customFormat="false" ht="12.8" hidden="false" customHeight="false" outlineLevel="0" collapsed="false">
      <c r="A1495" s="9" t="s">
        <v>1926</v>
      </c>
      <c r="B1495" s="9" t="s">
        <v>96</v>
      </c>
      <c r="C1495" s="6" t="s">
        <v>131</v>
      </c>
      <c r="D1495" s="6" t="s">
        <v>42</v>
      </c>
      <c r="E1495" s="6" t="s">
        <v>17</v>
      </c>
      <c r="F1495" s="6" t="s">
        <v>65</v>
      </c>
      <c r="G1495" s="6" t="s">
        <v>21</v>
      </c>
      <c r="H1495" s="6" t="s">
        <v>1928</v>
      </c>
      <c r="I1495" s="0" t="n">
        <v>0</v>
      </c>
      <c r="J1495" s="6" t="n">
        <v>6.4</v>
      </c>
      <c r="K1495" s="3" t="str">
        <f aca="false">IF(I1495=1,"Yes","No")</f>
        <v>No</v>
      </c>
      <c r="L1495" s="7" t="n">
        <f aca="false">IF(K1495="Yes",(J1495-1)*0.98,-1)</f>
        <v>-1</v>
      </c>
      <c r="M1495" s="10" t="s">
        <v>53</v>
      </c>
    </row>
    <row r="1496" customFormat="false" ht="12.8" hidden="false" customHeight="false" outlineLevel="0" collapsed="false">
      <c r="A1496" s="2" t="s">
        <v>1930</v>
      </c>
      <c r="B1496" s="2" t="s">
        <v>71</v>
      </c>
      <c r="C1496" s="0" t="s">
        <v>359</v>
      </c>
      <c r="D1496" s="0" t="s">
        <v>42</v>
      </c>
      <c r="E1496" s="0" t="s">
        <v>17</v>
      </c>
      <c r="F1496" s="0" t="s">
        <v>43</v>
      </c>
      <c r="G1496" s="0" t="s">
        <v>19</v>
      </c>
      <c r="H1496" s="0" t="s">
        <v>1054</v>
      </c>
      <c r="I1496" s="0" t="n">
        <v>1</v>
      </c>
      <c r="J1496" s="0" t="n">
        <v>3.45</v>
      </c>
      <c r="K1496" s="0" t="str">
        <f aca="false">IF(I1496=1,"Yes","No")</f>
        <v>Yes</v>
      </c>
      <c r="L1496" s="0" t="n">
        <f aca="false">IF(K1496="Yes",(J1496-1)*0.98,-1)</f>
        <v>2.401</v>
      </c>
      <c r="M1496" s="5" t="s">
        <v>33</v>
      </c>
    </row>
    <row r="1497" customFormat="false" ht="12.8" hidden="false" customHeight="false" outlineLevel="0" collapsed="false">
      <c r="A1497" s="2" t="s">
        <v>1930</v>
      </c>
      <c r="B1497" s="2" t="s">
        <v>71</v>
      </c>
      <c r="C1497" s="0" t="s">
        <v>359</v>
      </c>
      <c r="D1497" s="0" t="s">
        <v>42</v>
      </c>
      <c r="E1497" s="0" t="s">
        <v>17</v>
      </c>
      <c r="F1497" s="0" t="s">
        <v>43</v>
      </c>
      <c r="G1497" s="0" t="s">
        <v>19</v>
      </c>
      <c r="H1497" s="0" t="s">
        <v>1931</v>
      </c>
      <c r="I1497" s="0" t="n">
        <v>3</v>
      </c>
      <c r="J1497" s="0" t="n">
        <v>1.32</v>
      </c>
      <c r="K1497" s="0" t="s">
        <v>21</v>
      </c>
      <c r="L1497" s="3" t="n">
        <f aca="false">IF(K1497="Yes",(J1497-1)*0.98,-1)</f>
        <v>0.3136</v>
      </c>
      <c r="M1497" s="11" t="s">
        <v>62</v>
      </c>
    </row>
    <row r="1498" customFormat="false" ht="12.8" hidden="false" customHeight="false" outlineLevel="0" collapsed="false">
      <c r="A1498" s="2" t="s">
        <v>1930</v>
      </c>
      <c r="B1498" s="2" t="s">
        <v>471</v>
      </c>
      <c r="C1498" s="0" t="s">
        <v>327</v>
      </c>
      <c r="D1498" s="0" t="s">
        <v>29</v>
      </c>
      <c r="E1498" s="0" t="s">
        <v>87</v>
      </c>
      <c r="F1498" s="0" t="s">
        <v>152</v>
      </c>
      <c r="G1498" s="0" t="s">
        <v>19</v>
      </c>
      <c r="H1498" s="0" t="s">
        <v>1051</v>
      </c>
      <c r="I1498" s="0" t="n">
        <v>2</v>
      </c>
      <c r="J1498" s="0" t="n">
        <v>1.12</v>
      </c>
      <c r="K1498" s="0" t="s">
        <v>21</v>
      </c>
      <c r="L1498" s="3" t="n">
        <f aca="false">IF(K1498="Yes",(J1498-1)*0.98,-1)</f>
        <v>0.1176</v>
      </c>
      <c r="M1498" s="4" t="s">
        <v>22</v>
      </c>
    </row>
    <row r="1499" customFormat="false" ht="12.8" hidden="false" customHeight="false" outlineLevel="0" collapsed="false">
      <c r="A1499" s="2" t="s">
        <v>1930</v>
      </c>
      <c r="B1499" s="2" t="s">
        <v>471</v>
      </c>
      <c r="C1499" s="6" t="s">
        <v>327</v>
      </c>
      <c r="D1499" s="6" t="s">
        <v>29</v>
      </c>
      <c r="E1499" s="6" t="s">
        <v>87</v>
      </c>
      <c r="F1499" s="6" t="s">
        <v>152</v>
      </c>
      <c r="G1499" s="6" t="s">
        <v>19</v>
      </c>
      <c r="H1499" s="6" t="s">
        <v>1932</v>
      </c>
      <c r="I1499" s="6" t="n">
        <v>3</v>
      </c>
      <c r="J1499" s="6" t="n">
        <v>12</v>
      </c>
      <c r="K1499" s="3" t="str">
        <f aca="false">IF(I1499=1, "No","Yes")</f>
        <v>Yes</v>
      </c>
      <c r="L1499" s="7" t="n">
        <f aca="false">IF(I1499=1,-J1499,0.98)</f>
        <v>0.98</v>
      </c>
      <c r="M1499" s="8" t="s">
        <v>51</v>
      </c>
    </row>
    <row r="1500" customFormat="false" ht="12.8" hidden="false" customHeight="false" outlineLevel="0" collapsed="false">
      <c r="A1500" s="9" t="s">
        <v>1930</v>
      </c>
      <c r="B1500" s="9" t="s">
        <v>471</v>
      </c>
      <c r="C1500" s="6" t="s">
        <v>327</v>
      </c>
      <c r="D1500" s="6" t="s">
        <v>29</v>
      </c>
      <c r="E1500" s="6" t="s">
        <v>87</v>
      </c>
      <c r="F1500" s="6" t="s">
        <v>152</v>
      </c>
      <c r="G1500" s="6" t="s">
        <v>19</v>
      </c>
      <c r="H1500" s="6" t="s">
        <v>1932</v>
      </c>
      <c r="I1500" s="6" t="n">
        <v>3</v>
      </c>
      <c r="J1500" s="6" t="n">
        <v>1.66</v>
      </c>
      <c r="K1500" s="3" t="s">
        <v>21</v>
      </c>
      <c r="L1500" s="6" t="n">
        <f aca="false">IF(K1500="Yes",(J1500-1)*0.98,-1)</f>
        <v>0.6468</v>
      </c>
      <c r="M1500" s="13" t="s">
        <v>184</v>
      </c>
    </row>
    <row r="1501" customFormat="false" ht="12.8" hidden="false" customHeight="false" outlineLevel="0" collapsed="false">
      <c r="A1501" s="2" t="s">
        <v>1930</v>
      </c>
      <c r="B1501" s="2" t="s">
        <v>410</v>
      </c>
      <c r="C1501" s="0" t="s">
        <v>327</v>
      </c>
      <c r="D1501" s="0" t="s">
        <v>42</v>
      </c>
      <c r="E1501" s="0" t="s">
        <v>17</v>
      </c>
      <c r="F1501" s="0" t="s">
        <v>43</v>
      </c>
      <c r="G1501" s="0" t="s">
        <v>19</v>
      </c>
      <c r="H1501" s="0" t="s">
        <v>1933</v>
      </c>
      <c r="I1501" s="0" t="n">
        <v>1</v>
      </c>
      <c r="J1501" s="0" t="n">
        <v>1.05</v>
      </c>
      <c r="K1501" s="0" t="str">
        <f aca="false">IF(I1501=1,"Yes","No")</f>
        <v>Yes</v>
      </c>
      <c r="L1501" s="0" t="n">
        <f aca="false">IF(K1501="Yes",(J1501-1)*0.98,-1)</f>
        <v>0.049</v>
      </c>
      <c r="M1501" s="5" t="s">
        <v>33</v>
      </c>
    </row>
    <row r="1502" customFormat="false" ht="12.8" hidden="false" customHeight="false" outlineLevel="0" collapsed="false">
      <c r="A1502" s="2" t="s">
        <v>1930</v>
      </c>
      <c r="B1502" s="2" t="s">
        <v>410</v>
      </c>
      <c r="C1502" s="0" t="s">
        <v>327</v>
      </c>
      <c r="D1502" s="0" t="s">
        <v>42</v>
      </c>
      <c r="E1502" s="0" t="s">
        <v>17</v>
      </c>
      <c r="F1502" s="0" t="s">
        <v>43</v>
      </c>
      <c r="G1502" s="0" t="s">
        <v>19</v>
      </c>
      <c r="H1502" s="0" t="s">
        <v>1934</v>
      </c>
      <c r="I1502" s="0" t="n">
        <v>2</v>
      </c>
      <c r="J1502" s="0" t="n">
        <v>4.5</v>
      </c>
      <c r="K1502" s="0" t="s">
        <v>21</v>
      </c>
      <c r="L1502" s="3" t="n">
        <f aca="false">IF(K1502="Yes",(J1502-1)*0.98,-1)</f>
        <v>3.43</v>
      </c>
      <c r="M1502" s="11" t="s">
        <v>62</v>
      </c>
    </row>
    <row r="1503" customFormat="false" ht="12.8" hidden="false" customHeight="false" outlineLevel="0" collapsed="false">
      <c r="A1503" s="2" t="s">
        <v>1930</v>
      </c>
      <c r="B1503" s="2" t="s">
        <v>410</v>
      </c>
      <c r="C1503" s="6" t="s">
        <v>327</v>
      </c>
      <c r="D1503" s="6" t="s">
        <v>42</v>
      </c>
      <c r="E1503" s="6" t="s">
        <v>17</v>
      </c>
      <c r="F1503" s="6" t="s">
        <v>43</v>
      </c>
      <c r="G1503" s="6" t="s">
        <v>19</v>
      </c>
      <c r="H1503" s="6" t="s">
        <v>1935</v>
      </c>
      <c r="I1503" s="6" t="s">
        <v>133</v>
      </c>
      <c r="J1503" s="6" t="n">
        <v>48</v>
      </c>
      <c r="K1503" s="3" t="str">
        <f aca="false">IF(I1503=1, "No","Yes")</f>
        <v>Yes</v>
      </c>
      <c r="L1503" s="7" t="n">
        <f aca="false">IF(I1503=1,-J1503,0.98)</f>
        <v>0.98</v>
      </c>
      <c r="M1503" s="8" t="s">
        <v>51</v>
      </c>
    </row>
    <row r="1504" customFormat="false" ht="12.8" hidden="false" customHeight="false" outlineLevel="0" collapsed="false">
      <c r="A1504" s="2" t="s">
        <v>1936</v>
      </c>
      <c r="B1504" s="2" t="s">
        <v>186</v>
      </c>
      <c r="C1504" s="0" t="s">
        <v>311</v>
      </c>
      <c r="D1504" s="0" t="s">
        <v>16</v>
      </c>
      <c r="E1504" s="0" t="s">
        <v>17</v>
      </c>
      <c r="F1504" s="0" t="s">
        <v>18</v>
      </c>
      <c r="G1504" s="0" t="s">
        <v>19</v>
      </c>
      <c r="H1504" s="0" t="s">
        <v>1937</v>
      </c>
      <c r="I1504" s="0" t="n">
        <v>1</v>
      </c>
      <c r="J1504" s="0" t="n">
        <v>1.17</v>
      </c>
      <c r="K1504" s="0" t="s">
        <v>21</v>
      </c>
      <c r="L1504" s="3" t="n">
        <f aca="false">IF(K1504="Yes",(J1504-1)*0.98,-1)</f>
        <v>0.1666</v>
      </c>
      <c r="M1504" s="4" t="s">
        <v>22</v>
      </c>
    </row>
    <row r="1505" customFormat="false" ht="12.8" hidden="false" customHeight="false" outlineLevel="0" collapsed="false">
      <c r="A1505" s="2" t="s">
        <v>1936</v>
      </c>
      <c r="B1505" s="2" t="s">
        <v>289</v>
      </c>
      <c r="C1505" s="0" t="s">
        <v>608</v>
      </c>
      <c r="D1505" s="0" t="s">
        <v>16</v>
      </c>
      <c r="E1505" s="0" t="s">
        <v>147</v>
      </c>
      <c r="F1505" s="0" t="s">
        <v>65</v>
      </c>
      <c r="G1505" s="0" t="s">
        <v>21</v>
      </c>
      <c r="H1505" s="0" t="s">
        <v>1938</v>
      </c>
      <c r="I1505" s="0" t="n">
        <v>2</v>
      </c>
      <c r="J1505" s="0" t="n">
        <v>1.91</v>
      </c>
      <c r="K1505" s="0" t="str">
        <f aca="false">IF(I1505=1,"Yes","No")</f>
        <v>No</v>
      </c>
      <c r="L1505" s="0" t="n">
        <f aca="false">IF(K1505="Yes",(J1505-1)*0.98,-1)</f>
        <v>-1</v>
      </c>
      <c r="M1505" s="5" t="s">
        <v>33</v>
      </c>
    </row>
    <row r="1506" customFormat="false" ht="12.8" hidden="false" customHeight="false" outlineLevel="0" collapsed="false">
      <c r="A1506" s="2" t="s">
        <v>1936</v>
      </c>
      <c r="B1506" s="2" t="s">
        <v>289</v>
      </c>
      <c r="C1506" s="6" t="s">
        <v>608</v>
      </c>
      <c r="D1506" s="6" t="s">
        <v>16</v>
      </c>
      <c r="E1506" s="6" t="s">
        <v>147</v>
      </c>
      <c r="F1506" s="6" t="s">
        <v>65</v>
      </c>
      <c r="G1506" s="6" t="s">
        <v>21</v>
      </c>
      <c r="H1506" s="6" t="s">
        <v>1939</v>
      </c>
      <c r="I1506" s="6" t="n">
        <v>0</v>
      </c>
      <c r="J1506" s="6" t="n">
        <v>11</v>
      </c>
      <c r="K1506" s="3" t="str">
        <f aca="false">IF(I1506=1, "No","Yes")</f>
        <v>Yes</v>
      </c>
      <c r="L1506" s="7" t="n">
        <f aca="false">IF(I1506=1,-J1506,0.98)</f>
        <v>0.98</v>
      </c>
      <c r="M1506" s="8" t="s">
        <v>51</v>
      </c>
    </row>
    <row r="1507" customFormat="false" ht="12.8" hidden="false" customHeight="false" outlineLevel="0" collapsed="false">
      <c r="A1507" s="2" t="s">
        <v>1940</v>
      </c>
      <c r="B1507" s="2" t="s">
        <v>324</v>
      </c>
      <c r="C1507" s="0" t="s">
        <v>373</v>
      </c>
      <c r="D1507" s="0" t="s">
        <v>29</v>
      </c>
      <c r="E1507" s="0" t="s">
        <v>87</v>
      </c>
      <c r="F1507" s="0" t="s">
        <v>152</v>
      </c>
      <c r="G1507" s="0" t="s">
        <v>19</v>
      </c>
      <c r="H1507" s="0" t="s">
        <v>1941</v>
      </c>
      <c r="I1507" s="0" t="n">
        <v>1</v>
      </c>
      <c r="J1507" s="0" t="n">
        <v>1.44</v>
      </c>
      <c r="K1507" s="0" t="s">
        <v>21</v>
      </c>
      <c r="L1507" s="3" t="n">
        <f aca="false">IF(K1507="Yes",(J1507-1)*0.98,-1)</f>
        <v>0.4312</v>
      </c>
      <c r="M1507" s="4" t="s">
        <v>22</v>
      </c>
    </row>
    <row r="1508" customFormat="false" ht="12.8" hidden="false" customHeight="false" outlineLevel="0" collapsed="false">
      <c r="A1508" s="9" t="s">
        <v>1942</v>
      </c>
      <c r="B1508" s="9" t="s">
        <v>146</v>
      </c>
      <c r="C1508" s="6" t="s">
        <v>639</v>
      </c>
      <c r="D1508" s="6" t="s">
        <v>16</v>
      </c>
      <c r="E1508" s="6" t="s">
        <v>147</v>
      </c>
      <c r="F1508" s="6" t="s">
        <v>43</v>
      </c>
      <c r="G1508" s="6" t="s">
        <v>19</v>
      </c>
      <c r="H1508" s="6" t="s">
        <v>1943</v>
      </c>
      <c r="I1508" s="0" t="n">
        <v>3</v>
      </c>
      <c r="J1508" s="6" t="n">
        <v>3.18</v>
      </c>
      <c r="K1508" s="3" t="str">
        <f aca="false">IF(I1508=1,"Yes","No")</f>
        <v>No</v>
      </c>
      <c r="L1508" s="7" t="n">
        <f aca="false">IF(K1508="Yes",(J1508-1)*0.98,-1)</f>
        <v>-1</v>
      </c>
      <c r="M1508" s="10" t="s">
        <v>53</v>
      </c>
    </row>
    <row r="1509" customFormat="false" ht="12.8" hidden="false" customHeight="false" outlineLevel="0" collapsed="false">
      <c r="A1509" s="2" t="s">
        <v>1942</v>
      </c>
      <c r="B1509" s="2" t="s">
        <v>205</v>
      </c>
      <c r="C1509" s="0" t="s">
        <v>256</v>
      </c>
      <c r="D1509" s="0" t="s">
        <v>42</v>
      </c>
      <c r="E1509" s="0" t="s">
        <v>79</v>
      </c>
      <c r="F1509" s="0" t="s">
        <v>80</v>
      </c>
      <c r="G1509" s="0" t="s">
        <v>19</v>
      </c>
      <c r="H1509" s="0" t="s">
        <v>1944</v>
      </c>
      <c r="I1509" s="0" t="n">
        <v>4</v>
      </c>
      <c r="J1509" s="0" t="n">
        <v>1.45</v>
      </c>
      <c r="K1509" s="0" t="s">
        <v>19</v>
      </c>
      <c r="L1509" s="3" t="n">
        <f aca="false">IF(K1509="Yes",(J1509-1)*0.98,-1)</f>
        <v>-1</v>
      </c>
      <c r="M1509" s="4" t="s">
        <v>22</v>
      </c>
    </row>
    <row r="1510" customFormat="false" ht="12.8" hidden="false" customHeight="false" outlineLevel="0" collapsed="false">
      <c r="A1510" s="2" t="s">
        <v>1945</v>
      </c>
      <c r="B1510" s="2" t="s">
        <v>310</v>
      </c>
      <c r="C1510" s="0" t="s">
        <v>495</v>
      </c>
      <c r="D1510" s="0" t="s">
        <v>42</v>
      </c>
      <c r="E1510" s="0" t="s">
        <v>147</v>
      </c>
      <c r="F1510" s="0" t="s">
        <v>453</v>
      </c>
      <c r="G1510" s="0" t="s">
        <v>19</v>
      </c>
      <c r="H1510" s="0" t="s">
        <v>1946</v>
      </c>
      <c r="I1510" s="0" t="n">
        <v>2</v>
      </c>
      <c r="J1510" s="0" t="n">
        <v>3.05</v>
      </c>
      <c r="K1510" s="0" t="str">
        <f aca="false">IF(I1510=1,"Yes","No")</f>
        <v>No</v>
      </c>
      <c r="L1510" s="0" t="n">
        <f aca="false">IF(K1510="Yes",(J1510-1)*0.98,-1)</f>
        <v>-1</v>
      </c>
      <c r="M1510" s="5" t="s">
        <v>33</v>
      </c>
    </row>
    <row r="1511" customFormat="false" ht="12.8" hidden="false" customHeight="false" outlineLevel="0" collapsed="false">
      <c r="A1511" s="2" t="s">
        <v>1945</v>
      </c>
      <c r="B1511" s="2" t="s">
        <v>310</v>
      </c>
      <c r="C1511" s="0" t="s">
        <v>495</v>
      </c>
      <c r="D1511" s="0" t="s">
        <v>42</v>
      </c>
      <c r="E1511" s="0" t="s">
        <v>147</v>
      </c>
      <c r="F1511" s="0" t="s">
        <v>453</v>
      </c>
      <c r="G1511" s="0" t="s">
        <v>19</v>
      </c>
      <c r="H1511" s="0" t="s">
        <v>1947</v>
      </c>
      <c r="I1511" s="0" t="n">
        <v>3</v>
      </c>
      <c r="J1511" s="0" t="n">
        <v>1.82</v>
      </c>
      <c r="K1511" s="0" t="s">
        <v>21</v>
      </c>
      <c r="L1511" s="3" t="n">
        <f aca="false">IF(K1511="Yes",(J1511-1)*0.98,-1)</f>
        <v>0.8036</v>
      </c>
      <c r="M1511" s="11" t="s">
        <v>62</v>
      </c>
    </row>
    <row r="1512" customFormat="false" ht="12.8" hidden="false" customHeight="false" outlineLevel="0" collapsed="false">
      <c r="A1512" s="2" t="s">
        <v>1945</v>
      </c>
      <c r="B1512" s="2" t="s">
        <v>1185</v>
      </c>
      <c r="C1512" s="0" t="s">
        <v>271</v>
      </c>
      <c r="D1512" s="0" t="s">
        <v>16</v>
      </c>
      <c r="E1512" s="0" t="s">
        <v>147</v>
      </c>
      <c r="F1512" s="0" t="s">
        <v>65</v>
      </c>
      <c r="G1512" s="0" t="s">
        <v>21</v>
      </c>
      <c r="H1512" s="0" t="s">
        <v>1948</v>
      </c>
      <c r="I1512" s="0" t="n">
        <v>1</v>
      </c>
      <c r="J1512" s="0" t="n">
        <v>1.44</v>
      </c>
      <c r="K1512" s="0" t="str">
        <f aca="false">IF(I1512=1,"Yes","No")</f>
        <v>Yes</v>
      </c>
      <c r="L1512" s="0" t="n">
        <f aca="false">IF(K1512="Yes",(J1512-1)*0.98,-1)</f>
        <v>0.4312</v>
      </c>
      <c r="M1512" s="5" t="s">
        <v>33</v>
      </c>
    </row>
    <row r="1513" customFormat="false" ht="12.8" hidden="false" customHeight="false" outlineLevel="0" collapsed="false">
      <c r="A1513" s="2" t="s">
        <v>1949</v>
      </c>
      <c r="B1513" s="2" t="s">
        <v>293</v>
      </c>
      <c r="C1513" s="0" t="s">
        <v>56</v>
      </c>
      <c r="D1513" s="0" t="s">
        <v>42</v>
      </c>
      <c r="E1513" s="0" t="s">
        <v>17</v>
      </c>
      <c r="F1513" s="0" t="s">
        <v>43</v>
      </c>
      <c r="G1513" s="0" t="s">
        <v>19</v>
      </c>
      <c r="H1513" s="0" t="s">
        <v>1002</v>
      </c>
      <c r="I1513" s="0" t="n">
        <v>0</v>
      </c>
      <c r="J1513" s="0" t="n">
        <v>2.16</v>
      </c>
      <c r="K1513" s="0" t="str">
        <f aca="false">IF(I1513=1,"Yes","No")</f>
        <v>No</v>
      </c>
      <c r="L1513" s="0" t="n">
        <f aca="false">IF(K1513="Yes",(J1513-1)*0.98,-1)</f>
        <v>-1</v>
      </c>
      <c r="M1513" s="5" t="s">
        <v>33</v>
      </c>
    </row>
    <row r="1514" customFormat="false" ht="12.8" hidden="false" customHeight="false" outlineLevel="0" collapsed="false">
      <c r="A1514" s="2" t="s">
        <v>1949</v>
      </c>
      <c r="B1514" s="2" t="s">
        <v>239</v>
      </c>
      <c r="C1514" s="0" t="s">
        <v>294</v>
      </c>
      <c r="D1514" s="0" t="s">
        <v>16</v>
      </c>
      <c r="E1514" s="0" t="s">
        <v>17</v>
      </c>
      <c r="F1514" s="0" t="s">
        <v>18</v>
      </c>
      <c r="G1514" s="0" t="s">
        <v>19</v>
      </c>
      <c r="H1514" s="0" t="s">
        <v>1950</v>
      </c>
      <c r="I1514" s="0" t="n">
        <v>1</v>
      </c>
      <c r="J1514" s="0" t="n">
        <v>1.7</v>
      </c>
      <c r="K1514" s="0" t="s">
        <v>21</v>
      </c>
      <c r="L1514" s="3" t="n">
        <f aca="false">IF(K1514="Yes",(J1514-1)*0.98,-1)</f>
        <v>0.686</v>
      </c>
      <c r="M1514" s="4" t="s">
        <v>22</v>
      </c>
    </row>
    <row r="1515" customFormat="false" ht="12.8" hidden="false" customHeight="false" outlineLevel="0" collapsed="false">
      <c r="A1515" s="2" t="s">
        <v>1949</v>
      </c>
      <c r="B1515" s="2" t="s">
        <v>239</v>
      </c>
      <c r="C1515" s="0" t="s">
        <v>294</v>
      </c>
      <c r="D1515" s="0" t="s">
        <v>16</v>
      </c>
      <c r="E1515" s="0" t="s">
        <v>17</v>
      </c>
      <c r="F1515" s="0" t="s">
        <v>18</v>
      </c>
      <c r="G1515" s="0" t="s">
        <v>19</v>
      </c>
      <c r="H1515" s="0" t="s">
        <v>1951</v>
      </c>
      <c r="I1515" s="0" t="n">
        <v>3</v>
      </c>
      <c r="J1515" s="0" t="n">
        <v>1.58</v>
      </c>
      <c r="K1515" s="0" t="s">
        <v>21</v>
      </c>
      <c r="L1515" s="3" t="n">
        <f aca="false">IF(K1515="Yes",(J1515-1)*0.98,-1)</f>
        <v>0.5684</v>
      </c>
      <c r="M1515" s="11" t="s">
        <v>62</v>
      </c>
    </row>
    <row r="1516" customFormat="false" ht="12.8" hidden="false" customHeight="false" outlineLevel="0" collapsed="false">
      <c r="A1516" s="2" t="s">
        <v>1952</v>
      </c>
      <c r="B1516" s="2" t="s">
        <v>130</v>
      </c>
      <c r="C1516" s="0" t="s">
        <v>150</v>
      </c>
      <c r="D1516" s="0" t="s">
        <v>29</v>
      </c>
      <c r="E1516" s="0" t="s">
        <v>147</v>
      </c>
      <c r="F1516" s="0" t="s">
        <v>428</v>
      </c>
      <c r="G1516" s="0" t="s">
        <v>21</v>
      </c>
      <c r="H1516" s="0" t="s">
        <v>1953</v>
      </c>
      <c r="I1516" s="0" t="n">
        <v>1</v>
      </c>
      <c r="J1516" s="0" t="n">
        <v>1.91</v>
      </c>
      <c r="K1516" s="0" t="str">
        <f aca="false">IF(I1516=1,"Yes","No")</f>
        <v>Yes</v>
      </c>
      <c r="L1516" s="0" t="n">
        <f aca="false">IF(K1516="Yes",(J1516-1)*0.98,-1)</f>
        <v>0.8918</v>
      </c>
      <c r="M1516" s="5" t="s">
        <v>33</v>
      </c>
    </row>
    <row r="1517" customFormat="false" ht="12.8" hidden="false" customHeight="false" outlineLevel="0" collapsed="false">
      <c r="A1517" s="2" t="s">
        <v>1952</v>
      </c>
      <c r="B1517" s="2" t="s">
        <v>1954</v>
      </c>
      <c r="C1517" s="0" t="s">
        <v>327</v>
      </c>
      <c r="D1517" s="0" t="s">
        <v>42</v>
      </c>
      <c r="E1517" s="0" t="s">
        <v>79</v>
      </c>
      <c r="F1517" s="0" t="s">
        <v>80</v>
      </c>
      <c r="G1517" s="0" t="s">
        <v>19</v>
      </c>
      <c r="H1517" s="0" t="s">
        <v>1955</v>
      </c>
      <c r="I1517" s="0" t="n">
        <v>2</v>
      </c>
      <c r="J1517" s="0" t="n">
        <v>1.71</v>
      </c>
      <c r="K1517" s="0" t="s">
        <v>21</v>
      </c>
      <c r="L1517" s="3" t="n">
        <f aca="false">IF(K1517="Yes",(J1517-1)*0.98,-1)</f>
        <v>0.6958</v>
      </c>
      <c r="M1517" s="4" t="s">
        <v>22</v>
      </c>
    </row>
    <row r="1518" customFormat="false" ht="12.8" hidden="false" customHeight="false" outlineLevel="0" collapsed="false">
      <c r="A1518" s="2" t="s">
        <v>1956</v>
      </c>
      <c r="B1518" s="2" t="s">
        <v>170</v>
      </c>
      <c r="C1518" s="6" t="s">
        <v>264</v>
      </c>
      <c r="D1518" s="6" t="s">
        <v>42</v>
      </c>
      <c r="E1518" s="6" t="s">
        <v>147</v>
      </c>
      <c r="F1518" s="6" t="s">
        <v>18</v>
      </c>
      <c r="G1518" s="6" t="s">
        <v>19</v>
      </c>
      <c r="H1518" s="6" t="s">
        <v>1957</v>
      </c>
      <c r="I1518" s="6" t="n">
        <v>3</v>
      </c>
      <c r="J1518" s="6" t="n">
        <v>1.71</v>
      </c>
      <c r="K1518" s="3" t="str">
        <f aca="false">IF(I1518=1, "No","Yes")</f>
        <v>Yes</v>
      </c>
      <c r="L1518" s="7" t="n">
        <f aca="false">IF(I1518=1,-J1518,0.98)</f>
        <v>0.98</v>
      </c>
      <c r="M1518" s="8" t="s">
        <v>51</v>
      </c>
    </row>
    <row r="1519" customFormat="false" ht="12.8" hidden="false" customHeight="false" outlineLevel="0" collapsed="false">
      <c r="A1519" s="2" t="s">
        <v>1956</v>
      </c>
      <c r="B1519" s="2" t="s">
        <v>170</v>
      </c>
      <c r="C1519" s="6" t="s">
        <v>264</v>
      </c>
      <c r="D1519" s="6" t="s">
        <v>42</v>
      </c>
      <c r="E1519" s="6" t="s">
        <v>147</v>
      </c>
      <c r="F1519" s="6" t="s">
        <v>18</v>
      </c>
      <c r="G1519" s="6" t="s">
        <v>19</v>
      </c>
      <c r="H1519" s="6" t="s">
        <v>1957</v>
      </c>
      <c r="I1519" s="6" t="n">
        <v>3</v>
      </c>
      <c r="J1519" s="6" t="n">
        <v>1.71</v>
      </c>
      <c r="K1519" s="3" t="str">
        <f aca="false">IF(I1519=1, "No","Yes")</f>
        <v>Yes</v>
      </c>
      <c r="L1519" s="7" t="n">
        <f aca="false">IF(I1519=1,-J1519,0.98)</f>
        <v>0.98</v>
      </c>
      <c r="M1519" s="12" t="s">
        <v>128</v>
      </c>
    </row>
    <row r="1520" customFormat="false" ht="12.8" hidden="false" customHeight="false" outlineLevel="0" collapsed="false">
      <c r="A1520" s="2" t="s">
        <v>1956</v>
      </c>
      <c r="B1520" s="2" t="s">
        <v>14</v>
      </c>
      <c r="C1520" s="0" t="s">
        <v>264</v>
      </c>
      <c r="D1520" s="0" t="s">
        <v>29</v>
      </c>
      <c r="E1520" s="0" t="s">
        <v>147</v>
      </c>
      <c r="F1520" s="0" t="s">
        <v>65</v>
      </c>
      <c r="G1520" s="0" t="s">
        <v>21</v>
      </c>
      <c r="H1520" s="0" t="s">
        <v>1958</v>
      </c>
      <c r="I1520" s="0" t="n">
        <v>0</v>
      </c>
      <c r="J1520" s="0" t="n">
        <v>5.06</v>
      </c>
      <c r="K1520" s="0" t="s">
        <v>19</v>
      </c>
      <c r="L1520" s="3" t="n">
        <f aca="false">IF(K1520="Yes",(J1520-1)*0.98,-1)</f>
        <v>-1</v>
      </c>
      <c r="M1520" s="11" t="s">
        <v>62</v>
      </c>
    </row>
    <row r="1521" customFormat="false" ht="12.8" hidden="false" customHeight="false" outlineLevel="0" collapsed="false">
      <c r="A1521" s="2" t="s">
        <v>1956</v>
      </c>
      <c r="B1521" s="2" t="s">
        <v>14</v>
      </c>
      <c r="C1521" s="0" t="s">
        <v>264</v>
      </c>
      <c r="D1521" s="0" t="s">
        <v>29</v>
      </c>
      <c r="E1521" s="0" t="s">
        <v>147</v>
      </c>
      <c r="F1521" s="0" t="s">
        <v>65</v>
      </c>
      <c r="G1521" s="0" t="s">
        <v>21</v>
      </c>
      <c r="H1521" s="0" t="s">
        <v>1959</v>
      </c>
      <c r="I1521" s="0" t="n">
        <v>1</v>
      </c>
      <c r="J1521" s="0" t="n">
        <v>1.7</v>
      </c>
      <c r="K1521" s="0" t="s">
        <v>21</v>
      </c>
      <c r="L1521" s="3" t="n">
        <f aca="false">IF(K1521="Yes",(J1521-1)*0.98,-1)</f>
        <v>0.686</v>
      </c>
      <c r="M1521" s="11" t="s">
        <v>62</v>
      </c>
    </row>
    <row r="1522" customFormat="false" ht="12.8" hidden="false" customHeight="false" outlineLevel="0" collapsed="false">
      <c r="A1522" s="2" t="s">
        <v>1956</v>
      </c>
      <c r="B1522" s="2" t="s">
        <v>71</v>
      </c>
      <c r="C1522" s="0" t="s">
        <v>15</v>
      </c>
      <c r="D1522" s="0" t="s">
        <v>42</v>
      </c>
      <c r="E1522" s="0" t="s">
        <v>147</v>
      </c>
      <c r="F1522" s="0" t="s">
        <v>65</v>
      </c>
      <c r="G1522" s="0" t="s">
        <v>21</v>
      </c>
      <c r="H1522" s="0" t="s">
        <v>1960</v>
      </c>
      <c r="I1522" s="0" t="n">
        <v>0</v>
      </c>
      <c r="J1522" s="0" t="n">
        <v>6.69</v>
      </c>
      <c r="K1522" s="0" t="str">
        <f aca="false">IF(I1522=1,"Yes","No")</f>
        <v>No</v>
      </c>
      <c r="L1522" s="0" t="n">
        <f aca="false">IF(K1522="Yes",(J1522-1)*0.98,-1)</f>
        <v>-1</v>
      </c>
      <c r="M1522" s="5" t="s">
        <v>33</v>
      </c>
    </row>
    <row r="1523" customFormat="false" ht="12.8" hidden="false" customHeight="false" outlineLevel="0" collapsed="false">
      <c r="A1523" s="2" t="s">
        <v>1956</v>
      </c>
      <c r="B1523" s="2" t="s">
        <v>71</v>
      </c>
      <c r="C1523" s="0" t="s">
        <v>15</v>
      </c>
      <c r="D1523" s="0" t="s">
        <v>42</v>
      </c>
      <c r="E1523" s="0" t="s">
        <v>147</v>
      </c>
      <c r="F1523" s="0" t="s">
        <v>65</v>
      </c>
      <c r="G1523" s="0" t="s">
        <v>21</v>
      </c>
      <c r="H1523" s="0" t="s">
        <v>1960</v>
      </c>
      <c r="I1523" s="0" t="n">
        <v>0</v>
      </c>
      <c r="J1523" s="0" t="n">
        <v>2.15</v>
      </c>
      <c r="K1523" s="0" t="s">
        <v>19</v>
      </c>
      <c r="L1523" s="3" t="n">
        <f aca="false">IF(K1523="Yes",(J1523-1)*0.98,-1)</f>
        <v>-1</v>
      </c>
      <c r="M1523" s="4" t="s">
        <v>22</v>
      </c>
    </row>
    <row r="1524" customFormat="false" ht="12.8" hidden="false" customHeight="false" outlineLevel="0" collapsed="false">
      <c r="A1524" s="9" t="s">
        <v>1956</v>
      </c>
      <c r="B1524" s="9" t="s">
        <v>375</v>
      </c>
      <c r="C1524" s="6" t="s">
        <v>638</v>
      </c>
      <c r="D1524" s="6" t="s">
        <v>42</v>
      </c>
      <c r="E1524" s="6" t="s">
        <v>147</v>
      </c>
      <c r="F1524" s="6" t="s">
        <v>43</v>
      </c>
      <c r="G1524" s="6" t="s">
        <v>19</v>
      </c>
      <c r="H1524" s="6" t="s">
        <v>1961</v>
      </c>
      <c r="I1524" s="0" t="n">
        <v>1</v>
      </c>
      <c r="J1524" s="6" t="n">
        <v>8.25</v>
      </c>
      <c r="K1524" s="3" t="str">
        <f aca="false">IF(I1524=1,"Yes","No")</f>
        <v>Yes</v>
      </c>
      <c r="L1524" s="7" t="n">
        <f aca="false">IF(K1524="Yes",(J1524-1)*0.98,-1)</f>
        <v>7.105</v>
      </c>
      <c r="M1524" s="10" t="s">
        <v>53</v>
      </c>
    </row>
    <row r="1525" customFormat="false" ht="12.8" hidden="false" customHeight="false" outlineLevel="0" collapsed="false">
      <c r="A1525" s="2" t="s">
        <v>1962</v>
      </c>
      <c r="B1525" s="2" t="s">
        <v>186</v>
      </c>
      <c r="C1525" s="0" t="s">
        <v>638</v>
      </c>
      <c r="D1525" s="0" t="s">
        <v>42</v>
      </c>
      <c r="E1525" s="0" t="s">
        <v>147</v>
      </c>
      <c r="F1525" s="0" t="s">
        <v>453</v>
      </c>
      <c r="G1525" s="0" t="s">
        <v>19</v>
      </c>
      <c r="H1525" s="0" t="s">
        <v>1963</v>
      </c>
      <c r="I1525" s="0" t="n">
        <v>2</v>
      </c>
      <c r="J1525" s="0" t="n">
        <v>2.9</v>
      </c>
      <c r="K1525" s="0" t="str">
        <f aca="false">IF(I1525=1,"Yes","No")</f>
        <v>No</v>
      </c>
      <c r="L1525" s="0" t="n">
        <f aca="false">IF(K1525="Yes",(J1525-1)*0.98,-1)</f>
        <v>-1</v>
      </c>
      <c r="M1525" s="5" t="s">
        <v>33</v>
      </c>
    </row>
    <row r="1526" customFormat="false" ht="12.8" hidden="false" customHeight="false" outlineLevel="0" collapsed="false">
      <c r="A1526" s="2" t="s">
        <v>1962</v>
      </c>
      <c r="B1526" s="2" t="s">
        <v>186</v>
      </c>
      <c r="C1526" s="0" t="s">
        <v>638</v>
      </c>
      <c r="D1526" s="0" t="s">
        <v>42</v>
      </c>
      <c r="E1526" s="0" t="s">
        <v>147</v>
      </c>
      <c r="F1526" s="0" t="s">
        <v>453</v>
      </c>
      <c r="G1526" s="0" t="s">
        <v>19</v>
      </c>
      <c r="H1526" s="0" t="s">
        <v>1964</v>
      </c>
      <c r="I1526" s="0" t="n">
        <v>0</v>
      </c>
      <c r="J1526" s="0" t="n">
        <v>1.54</v>
      </c>
      <c r="K1526" s="0" t="s">
        <v>19</v>
      </c>
      <c r="L1526" s="3" t="n">
        <f aca="false">IF(K1526="Yes",(J1526-1)*0.98,-1)</f>
        <v>-1</v>
      </c>
      <c r="M1526" s="11" t="s">
        <v>62</v>
      </c>
    </row>
    <row r="1527" customFormat="false" ht="12.8" hidden="false" customHeight="false" outlineLevel="0" collapsed="false">
      <c r="A1527" s="2" t="s">
        <v>1962</v>
      </c>
      <c r="B1527" s="2" t="s">
        <v>135</v>
      </c>
      <c r="C1527" s="0" t="s">
        <v>638</v>
      </c>
      <c r="D1527" s="0" t="s">
        <v>16</v>
      </c>
      <c r="E1527" s="0" t="s">
        <v>147</v>
      </c>
      <c r="F1527" s="0" t="s">
        <v>65</v>
      </c>
      <c r="G1527" s="0" t="s">
        <v>21</v>
      </c>
      <c r="H1527" s="0" t="s">
        <v>1965</v>
      </c>
      <c r="I1527" s="0" t="n">
        <v>0</v>
      </c>
      <c r="J1527" s="0" t="n">
        <v>2.74</v>
      </c>
      <c r="K1527" s="0" t="str">
        <f aca="false">IF(I1527=1,"Yes","No")</f>
        <v>No</v>
      </c>
      <c r="L1527" s="0" t="n">
        <f aca="false">IF(K1527="Yes",(J1527-1)*0.98,-1)</f>
        <v>-1</v>
      </c>
      <c r="M1527" s="5" t="s">
        <v>33</v>
      </c>
    </row>
    <row r="1528" customFormat="false" ht="12.8" hidden="false" customHeight="false" outlineLevel="0" collapsed="false">
      <c r="A1528" s="2" t="s">
        <v>1962</v>
      </c>
      <c r="B1528" s="2" t="s">
        <v>135</v>
      </c>
      <c r="C1528" s="6" t="s">
        <v>638</v>
      </c>
      <c r="D1528" s="6" t="s">
        <v>16</v>
      </c>
      <c r="E1528" s="6" t="s">
        <v>147</v>
      </c>
      <c r="F1528" s="6" t="s">
        <v>65</v>
      </c>
      <c r="G1528" s="6" t="s">
        <v>21</v>
      </c>
      <c r="H1528" s="6" t="s">
        <v>1966</v>
      </c>
      <c r="I1528" s="6" t="n">
        <v>3</v>
      </c>
      <c r="J1528" s="6" t="n">
        <v>3.93</v>
      </c>
      <c r="K1528" s="3" t="str">
        <f aca="false">IF(I1528=1, "No","Yes")</f>
        <v>Yes</v>
      </c>
      <c r="L1528" s="7" t="n">
        <f aca="false">IF(I1528=1,-J1528,0.98)</f>
        <v>0.98</v>
      </c>
      <c r="M1528" s="8" t="s">
        <v>51</v>
      </c>
    </row>
    <row r="1529" customFormat="false" ht="12.8" hidden="false" customHeight="false" outlineLevel="0" collapsed="false">
      <c r="A1529" s="2" t="s">
        <v>1962</v>
      </c>
      <c r="B1529" s="2" t="s">
        <v>563</v>
      </c>
      <c r="C1529" s="0" t="s">
        <v>1302</v>
      </c>
      <c r="D1529" s="0" t="s">
        <v>37</v>
      </c>
      <c r="E1529" s="0" t="s">
        <v>147</v>
      </c>
      <c r="F1529" s="0" t="s">
        <v>1413</v>
      </c>
      <c r="G1529" s="0" t="s">
        <v>19</v>
      </c>
      <c r="H1529" s="0" t="s">
        <v>1967</v>
      </c>
      <c r="I1529" s="0" t="n">
        <v>2</v>
      </c>
      <c r="J1529" s="0" t="n">
        <v>1.69</v>
      </c>
      <c r="K1529" s="0" t="s">
        <v>21</v>
      </c>
      <c r="L1529" s="3" t="n">
        <f aca="false">IF(K1529="Yes",(J1529-1)*0.98,-1)</f>
        <v>0.6762</v>
      </c>
      <c r="M1529" s="11" t="s">
        <v>62</v>
      </c>
    </row>
    <row r="1530" customFormat="false" ht="12.8" hidden="false" customHeight="false" outlineLevel="0" collapsed="false">
      <c r="A1530" s="9" t="s">
        <v>1962</v>
      </c>
      <c r="B1530" s="9" t="s">
        <v>563</v>
      </c>
      <c r="C1530" s="6" t="s">
        <v>1302</v>
      </c>
      <c r="D1530" s="6" t="s">
        <v>37</v>
      </c>
      <c r="E1530" s="6" t="s">
        <v>147</v>
      </c>
      <c r="F1530" s="6" t="s">
        <v>1413</v>
      </c>
      <c r="G1530" s="6" t="s">
        <v>19</v>
      </c>
      <c r="H1530" s="6" t="s">
        <v>1967</v>
      </c>
      <c r="I1530" s="0" t="n">
        <v>2</v>
      </c>
      <c r="J1530" s="6" t="n">
        <v>17.06</v>
      </c>
      <c r="K1530" s="3" t="str">
        <f aca="false">IF(I1530=1,"Yes","No")</f>
        <v>No</v>
      </c>
      <c r="L1530" s="7" t="n">
        <f aca="false">IF(K1530="Yes",(J1530-1)*0.98,-1)</f>
        <v>-1</v>
      </c>
      <c r="M1530" s="10" t="s">
        <v>53</v>
      </c>
    </row>
    <row r="1531" customFormat="false" ht="12.8" hidden="false" customHeight="false" outlineLevel="0" collapsed="false">
      <c r="A1531" s="2" t="s">
        <v>1962</v>
      </c>
      <c r="B1531" s="2" t="s">
        <v>273</v>
      </c>
      <c r="C1531" s="0" t="s">
        <v>532</v>
      </c>
      <c r="D1531" s="0" t="s">
        <v>16</v>
      </c>
      <c r="E1531" s="0" t="s">
        <v>17</v>
      </c>
      <c r="F1531" s="0" t="s">
        <v>18</v>
      </c>
      <c r="G1531" s="0" t="s">
        <v>19</v>
      </c>
      <c r="H1531" s="0" t="s">
        <v>1968</v>
      </c>
      <c r="I1531" s="0" t="n">
        <v>2</v>
      </c>
      <c r="J1531" s="0" t="n">
        <v>1.1</v>
      </c>
      <c r="K1531" s="0" t="s">
        <v>21</v>
      </c>
      <c r="L1531" s="3" t="n">
        <f aca="false">IF(K1531="Yes",(J1531-1)*0.98,-1)</f>
        <v>0.0980000000000001</v>
      </c>
      <c r="M1531" s="4" t="s">
        <v>22</v>
      </c>
    </row>
    <row r="1532" customFormat="false" ht="12.8" hidden="false" customHeight="false" outlineLevel="0" collapsed="false">
      <c r="A1532" s="2" t="s">
        <v>1969</v>
      </c>
      <c r="B1532" s="2" t="s">
        <v>657</v>
      </c>
      <c r="C1532" s="0" t="s">
        <v>1082</v>
      </c>
      <c r="D1532" s="0" t="s">
        <v>37</v>
      </c>
      <c r="E1532" s="0" t="s">
        <v>147</v>
      </c>
      <c r="G1532" s="0" t="s">
        <v>19</v>
      </c>
      <c r="H1532" s="0" t="s">
        <v>1970</v>
      </c>
      <c r="I1532" s="0" t="n">
        <v>3</v>
      </c>
      <c r="J1532" s="0" t="n">
        <v>3.15</v>
      </c>
      <c r="K1532" s="0" t="str">
        <f aca="false">IF(I1532=1,"Yes","No")</f>
        <v>No</v>
      </c>
      <c r="L1532" s="0" t="n">
        <f aca="false">IF(K1532="Yes",(J1532-1)*0.98,-1)</f>
        <v>-1</v>
      </c>
      <c r="M1532" s="5" t="s">
        <v>33</v>
      </c>
    </row>
    <row r="1533" customFormat="false" ht="12.8" hidden="false" customHeight="false" outlineLevel="0" collapsed="false">
      <c r="A1533" s="2" t="s">
        <v>1969</v>
      </c>
      <c r="B1533" s="2" t="s">
        <v>193</v>
      </c>
      <c r="C1533" s="0" t="s">
        <v>1082</v>
      </c>
      <c r="D1533" s="0" t="s">
        <v>37</v>
      </c>
      <c r="E1533" s="0" t="s">
        <v>147</v>
      </c>
      <c r="G1533" s="0" t="s">
        <v>19</v>
      </c>
      <c r="H1533" s="0" t="s">
        <v>1971</v>
      </c>
      <c r="I1533" s="0" t="n">
        <v>2</v>
      </c>
      <c r="J1533" s="0" t="n">
        <v>2.06</v>
      </c>
      <c r="K1533" s="0" t="str">
        <f aca="false">IF(I1533=1,"Yes","No")</f>
        <v>No</v>
      </c>
      <c r="L1533" s="0" t="n">
        <f aca="false">IF(K1533="Yes",(J1533-1)*0.98,-1)</f>
        <v>-1</v>
      </c>
      <c r="M1533" s="5" t="s">
        <v>33</v>
      </c>
    </row>
    <row r="1534" customFormat="false" ht="12.8" hidden="false" customHeight="false" outlineLevel="0" collapsed="false">
      <c r="A1534" s="2" t="s">
        <v>1969</v>
      </c>
      <c r="B1534" s="2" t="s">
        <v>376</v>
      </c>
      <c r="C1534" s="0" t="s">
        <v>555</v>
      </c>
      <c r="D1534" s="0" t="s">
        <v>16</v>
      </c>
      <c r="E1534" s="0" t="s">
        <v>147</v>
      </c>
      <c r="F1534" s="0" t="s">
        <v>18</v>
      </c>
      <c r="G1534" s="0" t="s">
        <v>19</v>
      </c>
      <c r="H1534" s="0" t="s">
        <v>1972</v>
      </c>
      <c r="I1534" s="0" t="n">
        <v>3</v>
      </c>
      <c r="J1534" s="0" t="n">
        <v>1.48</v>
      </c>
      <c r="K1534" s="0" t="s">
        <v>19</v>
      </c>
      <c r="L1534" s="3" t="n">
        <f aca="false">IF(K1534="Yes",(J1534-1)*0.98,-1)</f>
        <v>-1</v>
      </c>
      <c r="M1534" s="11" t="s">
        <v>62</v>
      </c>
    </row>
    <row r="1535" customFormat="false" ht="12.8" hidden="false" customHeight="false" outlineLevel="0" collapsed="false">
      <c r="A1535" s="9" t="s">
        <v>1969</v>
      </c>
      <c r="B1535" s="9" t="s">
        <v>376</v>
      </c>
      <c r="C1535" s="6" t="s">
        <v>555</v>
      </c>
      <c r="D1535" s="6" t="s">
        <v>16</v>
      </c>
      <c r="E1535" s="6" t="s">
        <v>147</v>
      </c>
      <c r="F1535" s="6" t="s">
        <v>18</v>
      </c>
      <c r="G1535" s="6" t="s">
        <v>19</v>
      </c>
      <c r="H1535" s="6" t="s">
        <v>1972</v>
      </c>
      <c r="I1535" s="0" t="n">
        <v>3</v>
      </c>
      <c r="J1535" s="6" t="n">
        <v>9.42</v>
      </c>
      <c r="K1535" s="3" t="str">
        <f aca="false">IF(I1535=1,"Yes","No")</f>
        <v>No</v>
      </c>
      <c r="L1535" s="7" t="n">
        <f aca="false">IF(K1535="Yes",(J1535-1)*0.98,-1)</f>
        <v>-1</v>
      </c>
      <c r="M1535" s="10" t="s">
        <v>53</v>
      </c>
    </row>
    <row r="1536" customFormat="false" ht="12.8" hidden="false" customHeight="false" outlineLevel="0" collapsed="false">
      <c r="A1536" s="2" t="s">
        <v>1973</v>
      </c>
      <c r="B1536" s="2" t="s">
        <v>310</v>
      </c>
      <c r="C1536" s="6" t="s">
        <v>125</v>
      </c>
      <c r="D1536" s="6" t="s">
        <v>42</v>
      </c>
      <c r="E1536" s="6" t="s">
        <v>30</v>
      </c>
      <c r="F1536" s="6" t="s">
        <v>453</v>
      </c>
      <c r="G1536" s="6" t="s">
        <v>19</v>
      </c>
      <c r="H1536" s="6" t="s">
        <v>1974</v>
      </c>
      <c r="I1536" s="6" t="n">
        <v>0</v>
      </c>
      <c r="J1536" s="6" t="n">
        <v>4.99</v>
      </c>
      <c r="K1536" s="3" t="str">
        <f aca="false">IF(I1536=1, "No","Yes")</f>
        <v>Yes</v>
      </c>
      <c r="L1536" s="7" t="n">
        <f aca="false">IF(I1536=1,-J1536,0.98)</f>
        <v>0.98</v>
      </c>
      <c r="M1536" s="8" t="s">
        <v>51</v>
      </c>
    </row>
    <row r="1537" customFormat="false" ht="12.8" hidden="false" customHeight="false" outlineLevel="0" collapsed="false">
      <c r="A1537" s="2" t="s">
        <v>1975</v>
      </c>
      <c r="B1537" s="2" t="s">
        <v>527</v>
      </c>
      <c r="C1537" s="0" t="s">
        <v>150</v>
      </c>
      <c r="D1537" s="0" t="s">
        <v>16</v>
      </c>
      <c r="E1537" s="0" t="s">
        <v>87</v>
      </c>
      <c r="F1537" s="0" t="s">
        <v>18</v>
      </c>
      <c r="G1537" s="0" t="s">
        <v>19</v>
      </c>
      <c r="H1537" s="0" t="s">
        <v>1976</v>
      </c>
      <c r="I1537" s="0" t="n">
        <v>1</v>
      </c>
      <c r="J1537" s="0" t="n">
        <v>1.18</v>
      </c>
      <c r="K1537" s="0" t="s">
        <v>21</v>
      </c>
      <c r="L1537" s="3" t="n">
        <f aca="false">IF(K1537="Yes",(J1537-1)*0.98,-1)</f>
        <v>0.1764</v>
      </c>
      <c r="M1537" s="4" t="s">
        <v>22</v>
      </c>
    </row>
    <row r="1538" customFormat="false" ht="12.8" hidden="false" customHeight="false" outlineLevel="0" collapsed="false">
      <c r="A1538" s="2" t="s">
        <v>1975</v>
      </c>
      <c r="B1538" s="2" t="s">
        <v>527</v>
      </c>
      <c r="C1538" s="6" t="s">
        <v>150</v>
      </c>
      <c r="D1538" s="6" t="s">
        <v>16</v>
      </c>
      <c r="E1538" s="6" t="s">
        <v>87</v>
      </c>
      <c r="F1538" s="6" t="s">
        <v>18</v>
      </c>
      <c r="G1538" s="6" t="s">
        <v>19</v>
      </c>
      <c r="H1538" s="6" t="s">
        <v>1977</v>
      </c>
      <c r="I1538" s="6" t="n">
        <v>2</v>
      </c>
      <c r="J1538" s="6" t="n">
        <v>12.45</v>
      </c>
      <c r="K1538" s="3" t="str">
        <f aca="false">IF(I1538=1, "No","Yes")</f>
        <v>Yes</v>
      </c>
      <c r="L1538" s="7" t="n">
        <f aca="false">IF(I1538=1,-J1538,0.98)</f>
        <v>0.98</v>
      </c>
      <c r="M1538" s="8" t="s">
        <v>51</v>
      </c>
    </row>
    <row r="1539" customFormat="false" ht="12.8" hidden="false" customHeight="false" outlineLevel="0" collapsed="false">
      <c r="A1539" s="9" t="s">
        <v>1975</v>
      </c>
      <c r="B1539" s="9" t="s">
        <v>527</v>
      </c>
      <c r="C1539" s="6" t="s">
        <v>150</v>
      </c>
      <c r="D1539" s="6" t="s">
        <v>16</v>
      </c>
      <c r="E1539" s="6" t="s">
        <v>87</v>
      </c>
      <c r="F1539" s="6" t="s">
        <v>18</v>
      </c>
      <c r="G1539" s="6" t="s">
        <v>19</v>
      </c>
      <c r="H1539" s="6" t="s">
        <v>1977</v>
      </c>
      <c r="I1539" s="6" t="n">
        <v>2</v>
      </c>
      <c r="J1539" s="6" t="n">
        <v>2.82</v>
      </c>
      <c r="K1539" s="3" t="s">
        <v>21</v>
      </c>
      <c r="L1539" s="6" t="n">
        <f aca="false">IF(K1539="Yes",(J1539-1)*0.98,-1)</f>
        <v>1.7836</v>
      </c>
      <c r="M1539" s="13" t="s">
        <v>184</v>
      </c>
    </row>
    <row r="1540" customFormat="false" ht="12.8" hidden="false" customHeight="false" outlineLevel="0" collapsed="false">
      <c r="A1540" s="9" t="s">
        <v>1975</v>
      </c>
      <c r="B1540" s="9" t="s">
        <v>527</v>
      </c>
      <c r="C1540" s="6" t="s">
        <v>150</v>
      </c>
      <c r="D1540" s="6" t="s">
        <v>16</v>
      </c>
      <c r="E1540" s="6" t="s">
        <v>87</v>
      </c>
      <c r="F1540" s="6" t="s">
        <v>18</v>
      </c>
      <c r="G1540" s="6" t="s">
        <v>19</v>
      </c>
      <c r="H1540" s="6" t="s">
        <v>1978</v>
      </c>
      <c r="I1540" s="0" t="n">
        <v>3</v>
      </c>
      <c r="J1540" s="6" t="n">
        <v>6</v>
      </c>
      <c r="K1540" s="3" t="str">
        <f aca="false">IF(I1540=1,"Yes","No")</f>
        <v>No</v>
      </c>
      <c r="L1540" s="7" t="n">
        <f aca="false">IF(K1540="Yes",(J1540-1)*0.98,-1)</f>
        <v>-1</v>
      </c>
      <c r="M1540" s="10" t="s">
        <v>53</v>
      </c>
    </row>
    <row r="1541" customFormat="false" ht="12.8" hidden="false" customHeight="false" outlineLevel="0" collapsed="false">
      <c r="A1541" s="2" t="s">
        <v>1979</v>
      </c>
      <c r="B1541" s="2" t="s">
        <v>149</v>
      </c>
      <c r="C1541" s="0" t="s">
        <v>611</v>
      </c>
      <c r="D1541" s="0" t="s">
        <v>16</v>
      </c>
      <c r="E1541" s="0" t="s">
        <v>147</v>
      </c>
      <c r="F1541" s="0" t="s">
        <v>65</v>
      </c>
      <c r="G1541" s="0" t="s">
        <v>21</v>
      </c>
      <c r="H1541" s="0" t="s">
        <v>1980</v>
      </c>
      <c r="I1541" s="0" t="n">
        <v>2</v>
      </c>
      <c r="J1541" s="0" t="n">
        <v>2.95</v>
      </c>
      <c r="K1541" s="0" t="str">
        <f aca="false">IF(I1541=1,"Yes","No")</f>
        <v>No</v>
      </c>
      <c r="L1541" s="0" t="n">
        <f aca="false">IF(K1541="Yes",(J1541-1)*0.98,-1)</f>
        <v>-1</v>
      </c>
      <c r="M1541" s="5" t="s">
        <v>33</v>
      </c>
    </row>
    <row r="1542" customFormat="false" ht="12.8" hidden="false" customHeight="false" outlineLevel="0" collapsed="false">
      <c r="A1542" s="2" t="s">
        <v>1979</v>
      </c>
      <c r="B1542" s="2" t="s">
        <v>337</v>
      </c>
      <c r="C1542" s="0" t="s">
        <v>1378</v>
      </c>
      <c r="D1542" s="0" t="s">
        <v>37</v>
      </c>
      <c r="E1542" s="0" t="s">
        <v>147</v>
      </c>
      <c r="G1542" s="0" t="s">
        <v>19</v>
      </c>
      <c r="H1542" s="0" t="s">
        <v>1981</v>
      </c>
      <c r="I1542" s="0" t="n">
        <v>1</v>
      </c>
      <c r="J1542" s="0" t="n">
        <v>1.15</v>
      </c>
      <c r="K1542" s="0" t="str">
        <f aca="false">IF(I1542=1,"Yes","No")</f>
        <v>Yes</v>
      </c>
      <c r="L1542" s="0" t="n">
        <f aca="false">IF(K1542="Yes",(J1542-1)*0.98,-1)</f>
        <v>0.147</v>
      </c>
      <c r="M1542" s="5" t="s">
        <v>33</v>
      </c>
    </row>
    <row r="1543" customFormat="false" ht="12.8" hidden="false" customHeight="false" outlineLevel="0" collapsed="false">
      <c r="A1543" s="2" t="s">
        <v>1982</v>
      </c>
      <c r="B1543" s="2" t="s">
        <v>135</v>
      </c>
      <c r="C1543" s="0" t="s">
        <v>526</v>
      </c>
      <c r="D1543" s="0" t="s">
        <v>195</v>
      </c>
      <c r="E1543" s="0" t="s">
        <v>147</v>
      </c>
      <c r="G1543" s="0" t="s">
        <v>19</v>
      </c>
      <c r="H1543" s="0" t="s">
        <v>1983</v>
      </c>
      <c r="I1543" s="0" t="n">
        <v>1</v>
      </c>
      <c r="J1543" s="0" t="n">
        <v>1.32</v>
      </c>
      <c r="K1543" s="0" t="str">
        <f aca="false">IF(I1543=1,"Yes","No")</f>
        <v>Yes</v>
      </c>
      <c r="L1543" s="0" t="n">
        <f aca="false">IF(K1543="Yes",(J1543-1)*0.98,-1)</f>
        <v>0.3136</v>
      </c>
      <c r="M1543" s="5" t="s">
        <v>33</v>
      </c>
    </row>
    <row r="1544" customFormat="false" ht="12.8" hidden="false" customHeight="false" outlineLevel="0" collapsed="false">
      <c r="A1544" s="2" t="s">
        <v>1982</v>
      </c>
      <c r="B1544" s="2" t="s">
        <v>167</v>
      </c>
      <c r="C1544" s="0" t="s">
        <v>15</v>
      </c>
      <c r="D1544" s="0" t="s">
        <v>16</v>
      </c>
      <c r="E1544" s="0" t="s">
        <v>147</v>
      </c>
      <c r="F1544" s="0" t="s">
        <v>65</v>
      </c>
      <c r="G1544" s="0" t="s">
        <v>21</v>
      </c>
      <c r="H1544" s="0" t="s">
        <v>1984</v>
      </c>
      <c r="I1544" s="0" t="n">
        <v>1</v>
      </c>
      <c r="J1544" s="0" t="n">
        <v>2.54</v>
      </c>
      <c r="K1544" s="0" t="str">
        <f aca="false">IF(I1544=1,"Yes","No")</f>
        <v>Yes</v>
      </c>
      <c r="L1544" s="0" t="n">
        <f aca="false">IF(K1544="Yes",(J1544-1)*0.98,-1)</f>
        <v>1.5092</v>
      </c>
      <c r="M1544" s="5" t="s">
        <v>33</v>
      </c>
    </row>
    <row r="1545" customFormat="false" ht="12.8" hidden="false" customHeight="false" outlineLevel="0" collapsed="false">
      <c r="A1545" s="2" t="s">
        <v>1982</v>
      </c>
      <c r="B1545" s="2" t="s">
        <v>337</v>
      </c>
      <c r="C1545" s="6" t="s">
        <v>382</v>
      </c>
      <c r="D1545" s="6" t="s">
        <v>42</v>
      </c>
      <c r="E1545" s="6" t="s">
        <v>147</v>
      </c>
      <c r="F1545" s="6" t="s">
        <v>18</v>
      </c>
      <c r="G1545" s="6" t="s">
        <v>19</v>
      </c>
      <c r="H1545" s="6" t="s">
        <v>1985</v>
      </c>
      <c r="I1545" s="6" t="n">
        <v>3</v>
      </c>
      <c r="J1545" s="6" t="n">
        <v>101.25</v>
      </c>
      <c r="K1545" s="3" t="str">
        <f aca="false">IF(I1545=1, "No","Yes")</f>
        <v>Yes</v>
      </c>
      <c r="L1545" s="7" t="n">
        <f aca="false">IF(I1545=1,-J1545,0.98)</f>
        <v>0.98</v>
      </c>
      <c r="M1545" s="8" t="s">
        <v>51</v>
      </c>
    </row>
    <row r="1546" customFormat="false" ht="12.8" hidden="false" customHeight="false" outlineLevel="0" collapsed="false">
      <c r="A1546" s="2" t="s">
        <v>1982</v>
      </c>
      <c r="B1546" s="2" t="s">
        <v>425</v>
      </c>
      <c r="C1546" s="0" t="s">
        <v>68</v>
      </c>
      <c r="D1546" s="0" t="s">
        <v>42</v>
      </c>
      <c r="E1546" s="0" t="s">
        <v>147</v>
      </c>
      <c r="F1546" s="0" t="s">
        <v>1653</v>
      </c>
      <c r="G1546" s="0" t="s">
        <v>21</v>
      </c>
      <c r="H1546" s="0" t="s">
        <v>1986</v>
      </c>
      <c r="I1546" s="0" t="n">
        <v>1</v>
      </c>
      <c r="J1546" s="0" t="n">
        <v>4.2</v>
      </c>
      <c r="K1546" s="0" t="str">
        <f aca="false">IF(I1546=1,"Yes","No")</f>
        <v>Yes</v>
      </c>
      <c r="L1546" s="0" t="n">
        <f aca="false">IF(K1546="Yes",(J1546-1)*0.98,-1)</f>
        <v>3.136</v>
      </c>
      <c r="M1546" s="5" t="s">
        <v>33</v>
      </c>
    </row>
    <row r="1547" customFormat="false" ht="12.8" hidden="false" customHeight="false" outlineLevel="0" collapsed="false">
      <c r="A1547" s="2" t="s">
        <v>1987</v>
      </c>
      <c r="B1547" s="2" t="s">
        <v>14</v>
      </c>
      <c r="C1547" s="0" t="s">
        <v>41</v>
      </c>
      <c r="D1547" s="0" t="s">
        <v>102</v>
      </c>
      <c r="E1547" s="0" t="s">
        <v>147</v>
      </c>
      <c r="F1547" s="0" t="s">
        <v>49</v>
      </c>
      <c r="G1547" s="0" t="s">
        <v>19</v>
      </c>
      <c r="H1547" s="0" t="s">
        <v>1988</v>
      </c>
      <c r="I1547" s="0" t="n">
        <v>1</v>
      </c>
      <c r="J1547" s="0" t="n">
        <v>1.88</v>
      </c>
      <c r="K1547" s="0" t="s">
        <v>21</v>
      </c>
      <c r="L1547" s="3" t="n">
        <f aca="false">IF(K1547="Yes",(J1547-1)*0.98,-1)</f>
        <v>0.8624</v>
      </c>
      <c r="M1547" s="4" t="s">
        <v>22</v>
      </c>
    </row>
    <row r="1548" customFormat="false" ht="12.8" hidden="false" customHeight="false" outlineLevel="0" collapsed="false">
      <c r="A1548" s="2" t="s">
        <v>1987</v>
      </c>
      <c r="B1548" s="2" t="s">
        <v>14</v>
      </c>
      <c r="C1548" s="0" t="s">
        <v>41</v>
      </c>
      <c r="D1548" s="0" t="s">
        <v>102</v>
      </c>
      <c r="E1548" s="0" t="s">
        <v>147</v>
      </c>
      <c r="F1548" s="0" t="s">
        <v>49</v>
      </c>
      <c r="G1548" s="0" t="s">
        <v>19</v>
      </c>
      <c r="H1548" s="0" t="s">
        <v>1989</v>
      </c>
      <c r="I1548" s="0" t="n">
        <v>2</v>
      </c>
      <c r="J1548" s="0" t="n">
        <v>1.69</v>
      </c>
      <c r="K1548" s="0" t="s">
        <v>21</v>
      </c>
      <c r="L1548" s="3" t="n">
        <f aca="false">IF(K1548="Yes",(J1548-1)*0.98,-1)</f>
        <v>0.6762</v>
      </c>
      <c r="M1548" s="11" t="s">
        <v>62</v>
      </c>
    </row>
    <row r="1549" customFormat="false" ht="12.8" hidden="false" customHeight="false" outlineLevel="0" collapsed="false">
      <c r="A1549" s="9" t="s">
        <v>1987</v>
      </c>
      <c r="B1549" s="9" t="s">
        <v>14</v>
      </c>
      <c r="C1549" s="6" t="s">
        <v>41</v>
      </c>
      <c r="D1549" s="6" t="s">
        <v>102</v>
      </c>
      <c r="E1549" s="6" t="s">
        <v>147</v>
      </c>
      <c r="F1549" s="6" t="s">
        <v>49</v>
      </c>
      <c r="G1549" s="6" t="s">
        <v>19</v>
      </c>
      <c r="H1549" s="6" t="s">
        <v>1989</v>
      </c>
      <c r="I1549" s="0" t="n">
        <v>2</v>
      </c>
      <c r="J1549" s="6" t="n">
        <v>2.6</v>
      </c>
      <c r="K1549" s="3" t="str">
        <f aca="false">IF(I1549=1,"Yes","No")</f>
        <v>No</v>
      </c>
      <c r="L1549" s="7" t="n">
        <f aca="false">IF(K1549="Yes",(J1549-1)*0.98,-1)</f>
        <v>-1</v>
      </c>
      <c r="M1549" s="10" t="s">
        <v>53</v>
      </c>
    </row>
    <row r="1550" customFormat="false" ht="12.8" hidden="false" customHeight="false" outlineLevel="0" collapsed="false">
      <c r="A1550" s="2" t="s">
        <v>1987</v>
      </c>
      <c r="B1550" s="2" t="s">
        <v>456</v>
      </c>
      <c r="C1550" s="0" t="s">
        <v>1404</v>
      </c>
      <c r="D1550" s="0" t="s">
        <v>37</v>
      </c>
      <c r="E1550" s="0" t="s">
        <v>147</v>
      </c>
      <c r="G1550" s="0" t="s">
        <v>19</v>
      </c>
      <c r="H1550" s="0" t="s">
        <v>1990</v>
      </c>
      <c r="I1550" s="0" t="n">
        <v>1</v>
      </c>
      <c r="J1550" s="0" t="n">
        <v>3.35</v>
      </c>
      <c r="K1550" s="0" t="str">
        <f aca="false">IF(I1550=1,"Yes","No")</f>
        <v>Yes</v>
      </c>
      <c r="L1550" s="0" t="n">
        <f aca="false">IF(K1550="Yes",(J1550-1)*0.98,-1)</f>
        <v>2.303</v>
      </c>
      <c r="M1550" s="5" t="s">
        <v>33</v>
      </c>
    </row>
    <row r="1551" customFormat="false" ht="12.8" hidden="false" customHeight="false" outlineLevel="0" collapsed="false">
      <c r="A1551" s="2" t="s">
        <v>1991</v>
      </c>
      <c r="B1551" s="2" t="s">
        <v>205</v>
      </c>
      <c r="C1551" s="0" t="s">
        <v>406</v>
      </c>
      <c r="D1551" s="0" t="s">
        <v>16</v>
      </c>
      <c r="E1551" s="0" t="s">
        <v>79</v>
      </c>
      <c r="F1551" s="0" t="s">
        <v>80</v>
      </c>
      <c r="G1551" s="0" t="s">
        <v>19</v>
      </c>
      <c r="H1551" s="0" t="s">
        <v>1992</v>
      </c>
      <c r="I1551" s="0" t="n">
        <v>4</v>
      </c>
      <c r="J1551" s="0" t="n">
        <v>1.25</v>
      </c>
      <c r="K1551" s="0" t="s">
        <v>19</v>
      </c>
      <c r="L1551" s="3" t="n">
        <f aca="false">IF(K1551="Yes",(J1551-1)*0.98,-1)</f>
        <v>-1</v>
      </c>
      <c r="M1551" s="4" t="s">
        <v>22</v>
      </c>
    </row>
    <row r="1552" customFormat="false" ht="12.8" hidden="false" customHeight="false" outlineLevel="0" collapsed="false">
      <c r="A1552" s="2" t="s">
        <v>1991</v>
      </c>
      <c r="B1552" s="2" t="s">
        <v>205</v>
      </c>
      <c r="C1552" s="0" t="s">
        <v>406</v>
      </c>
      <c r="D1552" s="0" t="s">
        <v>16</v>
      </c>
      <c r="E1552" s="0" t="s">
        <v>79</v>
      </c>
      <c r="F1552" s="0" t="s">
        <v>80</v>
      </c>
      <c r="G1552" s="0" t="s">
        <v>19</v>
      </c>
      <c r="H1552" s="0" t="s">
        <v>1993</v>
      </c>
      <c r="I1552" s="0" t="n">
        <v>1</v>
      </c>
      <c r="J1552" s="0" t="n">
        <v>1.53</v>
      </c>
      <c r="K1552" s="0" t="s">
        <v>21</v>
      </c>
      <c r="L1552" s="3" t="n">
        <f aca="false">IF(K1552="Yes",(J1552-1)*0.98,-1)</f>
        <v>0.5194</v>
      </c>
      <c r="M1552" s="11" t="s">
        <v>62</v>
      </c>
    </row>
    <row r="1553" customFormat="false" ht="12.8" hidden="false" customHeight="false" outlineLevel="0" collapsed="false">
      <c r="A1553" s="9" t="s">
        <v>1991</v>
      </c>
      <c r="B1553" s="9" t="s">
        <v>205</v>
      </c>
      <c r="C1553" s="6" t="s">
        <v>406</v>
      </c>
      <c r="D1553" s="6" t="s">
        <v>16</v>
      </c>
      <c r="E1553" s="6" t="s">
        <v>79</v>
      </c>
      <c r="F1553" s="6" t="s">
        <v>80</v>
      </c>
      <c r="G1553" s="6" t="s">
        <v>19</v>
      </c>
      <c r="H1553" s="6" t="s">
        <v>1994</v>
      </c>
      <c r="I1553" s="6" t="n">
        <v>2</v>
      </c>
      <c r="J1553" s="6" t="n">
        <v>2.7</v>
      </c>
      <c r="K1553" s="3" t="s">
        <v>21</v>
      </c>
      <c r="L1553" s="6" t="n">
        <f aca="false">IF(K1553="Yes",(J1553-1)*0.98,-1)</f>
        <v>1.666</v>
      </c>
      <c r="M1553" s="13" t="s">
        <v>184</v>
      </c>
    </row>
    <row r="1554" customFormat="false" ht="12.8" hidden="false" customHeight="false" outlineLevel="0" collapsed="false">
      <c r="A1554" s="2" t="s">
        <v>1995</v>
      </c>
      <c r="B1554" s="2" t="s">
        <v>71</v>
      </c>
      <c r="C1554" s="0" t="s">
        <v>1996</v>
      </c>
      <c r="D1554" s="0" t="s">
        <v>37</v>
      </c>
      <c r="E1554" s="0" t="s">
        <v>17</v>
      </c>
      <c r="F1554" s="0" t="s">
        <v>65</v>
      </c>
      <c r="G1554" s="0" t="s">
        <v>21</v>
      </c>
      <c r="H1554" s="0" t="s">
        <v>1997</v>
      </c>
      <c r="I1554" s="0" t="n">
        <v>4</v>
      </c>
      <c r="J1554" s="0" t="n">
        <v>5.4</v>
      </c>
      <c r="K1554" s="0" t="str">
        <f aca="false">IF(I1554=1,"Yes","No")</f>
        <v>No</v>
      </c>
      <c r="L1554" s="0" t="n">
        <f aca="false">IF(K1554="Yes",(J1554-1)*0.98,-1)</f>
        <v>-1</v>
      </c>
      <c r="M1554" s="5" t="s">
        <v>33</v>
      </c>
    </row>
    <row r="1555" customFormat="false" ht="12.8" hidden="false" customHeight="false" outlineLevel="0" collapsed="false">
      <c r="A1555" s="2" t="s">
        <v>1995</v>
      </c>
      <c r="B1555" s="2" t="s">
        <v>71</v>
      </c>
      <c r="C1555" s="0" t="s">
        <v>1996</v>
      </c>
      <c r="D1555" s="0" t="s">
        <v>37</v>
      </c>
      <c r="E1555" s="0" t="s">
        <v>17</v>
      </c>
      <c r="F1555" s="0" t="s">
        <v>65</v>
      </c>
      <c r="G1555" s="0" t="s">
        <v>21</v>
      </c>
      <c r="H1555" s="0" t="s">
        <v>1997</v>
      </c>
      <c r="I1555" s="0" t="n">
        <v>4</v>
      </c>
      <c r="J1555" s="0" t="n">
        <v>1.88</v>
      </c>
      <c r="K1555" s="0" t="s">
        <v>21</v>
      </c>
      <c r="L1555" s="3" t="n">
        <f aca="false">IF(K1555="Yes",(J1555-1)*0.98,-1)</f>
        <v>0.8624</v>
      </c>
      <c r="M1555" s="4" t="s">
        <v>22</v>
      </c>
    </row>
    <row r="1556" customFormat="false" ht="12.8" hidden="false" customHeight="false" outlineLevel="0" collapsed="false">
      <c r="A1556" s="2" t="s">
        <v>1995</v>
      </c>
      <c r="B1556" s="2" t="s">
        <v>167</v>
      </c>
      <c r="C1556" s="6" t="s">
        <v>271</v>
      </c>
      <c r="D1556" s="6" t="s">
        <v>16</v>
      </c>
      <c r="E1556" s="6" t="s">
        <v>147</v>
      </c>
      <c r="F1556" s="6" t="s">
        <v>43</v>
      </c>
      <c r="G1556" s="6" t="s">
        <v>19</v>
      </c>
      <c r="H1556" s="6" t="s">
        <v>1998</v>
      </c>
      <c r="I1556" s="6" t="n">
        <v>0</v>
      </c>
      <c r="J1556" s="6" t="n">
        <v>12.22</v>
      </c>
      <c r="K1556" s="3" t="str">
        <f aca="false">IF(I1556=1, "No","Yes")</f>
        <v>Yes</v>
      </c>
      <c r="L1556" s="7" t="n">
        <f aca="false">IF(I1556=1,-J1556,0.98)</f>
        <v>0.98</v>
      </c>
      <c r="M1556" s="8" t="s">
        <v>51</v>
      </c>
    </row>
    <row r="1557" customFormat="false" ht="12.8" hidden="false" customHeight="false" outlineLevel="0" collapsed="false">
      <c r="A1557" s="2" t="s">
        <v>1995</v>
      </c>
      <c r="B1557" s="2" t="s">
        <v>167</v>
      </c>
      <c r="C1557" s="6" t="s">
        <v>271</v>
      </c>
      <c r="D1557" s="6" t="s">
        <v>16</v>
      </c>
      <c r="E1557" s="6" t="s">
        <v>147</v>
      </c>
      <c r="F1557" s="6" t="s">
        <v>43</v>
      </c>
      <c r="G1557" s="6" t="s">
        <v>19</v>
      </c>
      <c r="H1557" s="6" t="s">
        <v>1998</v>
      </c>
      <c r="I1557" s="6" t="n">
        <v>0</v>
      </c>
      <c r="J1557" s="6" t="n">
        <v>12.22</v>
      </c>
      <c r="K1557" s="3" t="str">
        <f aca="false">IF(I1557=1, "No","Yes")</f>
        <v>Yes</v>
      </c>
      <c r="L1557" s="7" t="n">
        <f aca="false">IF(I1557=1,-J1557,0.98)</f>
        <v>0.98</v>
      </c>
      <c r="M1557" s="12" t="s">
        <v>128</v>
      </c>
    </row>
    <row r="1558" customFormat="false" ht="12.8" hidden="false" customHeight="false" outlineLevel="0" collapsed="false">
      <c r="A1558" s="9" t="s">
        <v>1995</v>
      </c>
      <c r="B1558" s="9" t="s">
        <v>167</v>
      </c>
      <c r="C1558" s="6" t="s">
        <v>271</v>
      </c>
      <c r="D1558" s="6" t="s">
        <v>16</v>
      </c>
      <c r="E1558" s="6" t="s">
        <v>147</v>
      </c>
      <c r="F1558" s="6" t="s">
        <v>43</v>
      </c>
      <c r="G1558" s="6" t="s">
        <v>19</v>
      </c>
      <c r="H1558" s="6" t="s">
        <v>1998</v>
      </c>
      <c r="I1558" s="6" t="n">
        <v>0</v>
      </c>
      <c r="J1558" s="6" t="n">
        <v>2.38</v>
      </c>
      <c r="K1558" s="3" t="s">
        <v>19</v>
      </c>
      <c r="L1558" s="6" t="n">
        <f aca="false">IF(K1558="Yes",(J1558-1)*0.98,-1)</f>
        <v>-1</v>
      </c>
      <c r="M1558" s="13" t="s">
        <v>184</v>
      </c>
    </row>
    <row r="1559" customFormat="false" ht="12.8" hidden="false" customHeight="false" outlineLevel="0" collapsed="false">
      <c r="A1559" s="9" t="s">
        <v>1995</v>
      </c>
      <c r="B1559" s="9" t="s">
        <v>167</v>
      </c>
      <c r="C1559" s="6" t="s">
        <v>271</v>
      </c>
      <c r="D1559" s="6" t="s">
        <v>16</v>
      </c>
      <c r="E1559" s="6" t="s">
        <v>147</v>
      </c>
      <c r="F1559" s="6" t="s">
        <v>43</v>
      </c>
      <c r="G1559" s="6" t="s">
        <v>19</v>
      </c>
      <c r="H1559" s="6" t="s">
        <v>1999</v>
      </c>
      <c r="I1559" s="0" t="n">
        <v>2</v>
      </c>
      <c r="J1559" s="6" t="n">
        <v>5.5</v>
      </c>
      <c r="K1559" s="3" t="str">
        <f aca="false">IF(I1559=1,"Yes","No")</f>
        <v>No</v>
      </c>
      <c r="L1559" s="7" t="n">
        <f aca="false">IF(K1559="Yes",(J1559-1)*0.98,-1)</f>
        <v>-1</v>
      </c>
      <c r="M1559" s="10" t="s">
        <v>53</v>
      </c>
    </row>
    <row r="1560" customFormat="false" ht="12.8" hidden="false" customHeight="false" outlineLevel="0" collapsed="false">
      <c r="A1560" s="2" t="s">
        <v>2000</v>
      </c>
      <c r="B1560" s="2" t="s">
        <v>421</v>
      </c>
      <c r="C1560" s="0" t="s">
        <v>327</v>
      </c>
      <c r="D1560" s="0" t="s">
        <v>42</v>
      </c>
      <c r="E1560" s="0" t="s">
        <v>17</v>
      </c>
      <c r="F1560" s="0" t="s">
        <v>43</v>
      </c>
      <c r="G1560" s="0" t="s">
        <v>19</v>
      </c>
      <c r="H1560" s="0" t="s">
        <v>1916</v>
      </c>
      <c r="I1560" s="0" t="n">
        <v>1</v>
      </c>
      <c r="J1560" s="0" t="n">
        <v>1.37</v>
      </c>
      <c r="K1560" s="0" t="str">
        <f aca="false">IF(I1560=1,"Yes","No")</f>
        <v>Yes</v>
      </c>
      <c r="L1560" s="0" t="n">
        <f aca="false">IF(K1560="Yes",(J1560-1)*0.98,-1)</f>
        <v>0.3626</v>
      </c>
      <c r="M1560" s="5" t="s">
        <v>33</v>
      </c>
    </row>
    <row r="1561" customFormat="false" ht="12.8" hidden="false" customHeight="false" outlineLevel="0" collapsed="false">
      <c r="A1561" s="2" t="s">
        <v>2000</v>
      </c>
      <c r="B1561" s="2" t="s">
        <v>697</v>
      </c>
      <c r="C1561" s="0" t="s">
        <v>327</v>
      </c>
      <c r="D1561" s="0" t="s">
        <v>16</v>
      </c>
      <c r="E1561" s="0" t="s">
        <v>17</v>
      </c>
      <c r="F1561" s="0" t="s">
        <v>18</v>
      </c>
      <c r="G1561" s="0" t="s">
        <v>19</v>
      </c>
      <c r="H1561" s="0" t="s">
        <v>2001</v>
      </c>
      <c r="I1561" s="0" t="n">
        <v>0</v>
      </c>
      <c r="J1561" s="0" t="n">
        <v>1.1</v>
      </c>
      <c r="K1561" s="0" t="s">
        <v>19</v>
      </c>
      <c r="L1561" s="3" t="n">
        <f aca="false">IF(K1561="Yes",(J1561-1)*0.98,-1)</f>
        <v>-1</v>
      </c>
      <c r="M1561" s="4" t="s">
        <v>22</v>
      </c>
    </row>
    <row r="1562" customFormat="false" ht="12.8" hidden="false" customHeight="false" outlineLevel="0" collapsed="false">
      <c r="A1562" s="2" t="s">
        <v>2002</v>
      </c>
      <c r="B1562" s="2" t="s">
        <v>186</v>
      </c>
      <c r="C1562" s="0" t="s">
        <v>611</v>
      </c>
      <c r="D1562" s="0" t="s">
        <v>16</v>
      </c>
      <c r="E1562" s="0" t="s">
        <v>147</v>
      </c>
      <c r="F1562" s="0" t="s">
        <v>453</v>
      </c>
      <c r="G1562" s="0" t="s">
        <v>19</v>
      </c>
      <c r="H1562" s="0" t="s">
        <v>2003</v>
      </c>
      <c r="I1562" s="0" t="n">
        <v>0</v>
      </c>
      <c r="J1562" s="0" t="n">
        <v>3.4</v>
      </c>
      <c r="K1562" s="0" t="str">
        <f aca="false">IF(I1562=1,"Yes","No")</f>
        <v>No</v>
      </c>
      <c r="L1562" s="0" t="n">
        <f aca="false">IF(K1562="Yes",(J1562-1)*0.98,-1)</f>
        <v>-1</v>
      </c>
      <c r="M1562" s="5" t="s">
        <v>33</v>
      </c>
    </row>
    <row r="1563" customFormat="false" ht="12.8" hidden="false" customHeight="false" outlineLevel="0" collapsed="false">
      <c r="A1563" s="2" t="s">
        <v>2002</v>
      </c>
      <c r="B1563" s="2" t="s">
        <v>186</v>
      </c>
      <c r="C1563" s="0" t="s">
        <v>611</v>
      </c>
      <c r="D1563" s="0" t="s">
        <v>16</v>
      </c>
      <c r="E1563" s="0" t="s">
        <v>147</v>
      </c>
      <c r="F1563" s="0" t="s">
        <v>453</v>
      </c>
      <c r="G1563" s="0" t="s">
        <v>19</v>
      </c>
      <c r="H1563" s="0" t="s">
        <v>2004</v>
      </c>
      <c r="I1563" s="0" t="n">
        <v>0</v>
      </c>
      <c r="J1563" s="0" t="n">
        <v>1.66</v>
      </c>
      <c r="K1563" s="0" t="s">
        <v>19</v>
      </c>
      <c r="L1563" s="3" t="n">
        <f aca="false">IF(K1563="Yes",(J1563-1)*0.98,-1)</f>
        <v>-1</v>
      </c>
      <c r="M1563" s="11" t="s">
        <v>62</v>
      </c>
    </row>
    <row r="1564" customFormat="false" ht="12.8" hidden="false" customHeight="false" outlineLevel="0" collapsed="false">
      <c r="A1564" s="9" t="s">
        <v>2002</v>
      </c>
      <c r="B1564" s="9" t="s">
        <v>186</v>
      </c>
      <c r="C1564" s="6" t="s">
        <v>611</v>
      </c>
      <c r="D1564" s="6" t="s">
        <v>16</v>
      </c>
      <c r="E1564" s="6" t="s">
        <v>147</v>
      </c>
      <c r="F1564" s="6" t="s">
        <v>453</v>
      </c>
      <c r="G1564" s="6" t="s">
        <v>19</v>
      </c>
      <c r="H1564" s="6" t="s">
        <v>2005</v>
      </c>
      <c r="I1564" s="6" t="n">
        <v>1</v>
      </c>
      <c r="J1564" s="6" t="n">
        <v>1.78</v>
      </c>
      <c r="K1564" s="3" t="s">
        <v>21</v>
      </c>
      <c r="L1564" s="6" t="n">
        <f aca="false">IF(K1564="Yes",(J1564-1)*0.98,-1)</f>
        <v>0.7644</v>
      </c>
      <c r="M1564" s="13" t="s">
        <v>184</v>
      </c>
    </row>
    <row r="1565" customFormat="false" ht="12.8" hidden="false" customHeight="false" outlineLevel="0" collapsed="false">
      <c r="A1565" s="2" t="s">
        <v>2002</v>
      </c>
      <c r="B1565" s="2" t="s">
        <v>331</v>
      </c>
      <c r="C1565" s="0" t="s">
        <v>611</v>
      </c>
      <c r="D1565" s="0" t="s">
        <v>29</v>
      </c>
      <c r="E1565" s="0" t="s">
        <v>147</v>
      </c>
      <c r="F1565" s="0" t="s">
        <v>428</v>
      </c>
      <c r="G1565" s="0" t="s">
        <v>21</v>
      </c>
      <c r="H1565" s="0" t="s">
        <v>2006</v>
      </c>
      <c r="I1565" s="0" t="n">
        <v>1</v>
      </c>
      <c r="J1565" s="0" t="n">
        <v>1.4</v>
      </c>
      <c r="K1565" s="0" t="str">
        <f aca="false">IF(I1565=1,"Yes","No")</f>
        <v>Yes</v>
      </c>
      <c r="L1565" s="0" t="n">
        <f aca="false">IF(K1565="Yes",(J1565-1)*0.98,-1)</f>
        <v>0.392</v>
      </c>
      <c r="M1565" s="5" t="s">
        <v>33</v>
      </c>
    </row>
    <row r="1566" customFormat="false" ht="12.8" hidden="false" customHeight="false" outlineLevel="0" collapsed="false">
      <c r="A1566" s="2" t="s">
        <v>2007</v>
      </c>
      <c r="B1566" s="2" t="s">
        <v>167</v>
      </c>
      <c r="C1566" s="0" t="s">
        <v>506</v>
      </c>
      <c r="D1566" s="0" t="s">
        <v>42</v>
      </c>
      <c r="E1566" s="0" t="s">
        <v>147</v>
      </c>
      <c r="F1566" s="0" t="s">
        <v>65</v>
      </c>
      <c r="G1566" s="0" t="s">
        <v>21</v>
      </c>
      <c r="H1566" s="0" t="s">
        <v>2008</v>
      </c>
      <c r="I1566" s="0" t="n">
        <v>4</v>
      </c>
      <c r="J1566" s="0" t="n">
        <v>5.41</v>
      </c>
      <c r="K1566" s="0" t="str">
        <f aca="false">IF(I1566=1,"Yes","No")</f>
        <v>No</v>
      </c>
      <c r="L1566" s="0" t="n">
        <f aca="false">IF(K1566="Yes",(J1566-1)*0.98,-1)</f>
        <v>-1</v>
      </c>
      <c r="M1566" s="5" t="s">
        <v>33</v>
      </c>
    </row>
    <row r="1567" customFormat="false" ht="12.8" hidden="false" customHeight="false" outlineLevel="0" collapsed="false">
      <c r="A1567" s="2" t="s">
        <v>2007</v>
      </c>
      <c r="B1567" s="2" t="s">
        <v>167</v>
      </c>
      <c r="C1567" s="0" t="s">
        <v>506</v>
      </c>
      <c r="D1567" s="0" t="s">
        <v>42</v>
      </c>
      <c r="E1567" s="0" t="s">
        <v>147</v>
      </c>
      <c r="F1567" s="0" t="s">
        <v>65</v>
      </c>
      <c r="G1567" s="0" t="s">
        <v>21</v>
      </c>
      <c r="H1567" s="0" t="s">
        <v>2008</v>
      </c>
      <c r="I1567" s="0" t="n">
        <v>4</v>
      </c>
      <c r="J1567" s="0" t="n">
        <v>2.04</v>
      </c>
      <c r="K1567" s="0" t="s">
        <v>19</v>
      </c>
      <c r="L1567" s="3" t="n">
        <f aca="false">IF(K1567="Yes",(J1567-1)*0.98,-1)</f>
        <v>-1</v>
      </c>
      <c r="M1567" s="4" t="s">
        <v>22</v>
      </c>
    </row>
    <row r="1568" customFormat="false" ht="12.8" hidden="false" customHeight="false" outlineLevel="0" collapsed="false">
      <c r="A1568" s="2" t="s">
        <v>2007</v>
      </c>
      <c r="B1568" s="2" t="s">
        <v>167</v>
      </c>
      <c r="C1568" s="6" t="s">
        <v>506</v>
      </c>
      <c r="D1568" s="6" t="s">
        <v>42</v>
      </c>
      <c r="E1568" s="6" t="s">
        <v>147</v>
      </c>
      <c r="F1568" s="6" t="s">
        <v>65</v>
      </c>
      <c r="G1568" s="6" t="s">
        <v>21</v>
      </c>
      <c r="H1568" s="6" t="s">
        <v>2009</v>
      </c>
      <c r="I1568" s="6" t="n">
        <v>2</v>
      </c>
      <c r="J1568" s="6" t="n">
        <v>7.82</v>
      </c>
      <c r="K1568" s="3" t="str">
        <f aca="false">IF(I1568=1, "No","Yes")</f>
        <v>Yes</v>
      </c>
      <c r="L1568" s="7" t="n">
        <f aca="false">IF(I1568=1,-J1568,0.98)</f>
        <v>0.98</v>
      </c>
      <c r="M1568" s="8" t="s">
        <v>51</v>
      </c>
    </row>
    <row r="1569" customFormat="false" ht="12.8" hidden="false" customHeight="false" outlineLevel="0" collapsed="false">
      <c r="A1569" s="2" t="s">
        <v>2007</v>
      </c>
      <c r="B1569" s="2" t="s">
        <v>167</v>
      </c>
      <c r="C1569" s="6" t="s">
        <v>506</v>
      </c>
      <c r="D1569" s="6" t="s">
        <v>42</v>
      </c>
      <c r="E1569" s="6" t="s">
        <v>147</v>
      </c>
      <c r="F1569" s="6" t="s">
        <v>65</v>
      </c>
      <c r="G1569" s="6" t="s">
        <v>21</v>
      </c>
      <c r="H1569" s="6" t="s">
        <v>2009</v>
      </c>
      <c r="I1569" s="6" t="n">
        <v>2</v>
      </c>
      <c r="J1569" s="6" t="n">
        <v>7.82</v>
      </c>
      <c r="K1569" s="3" t="str">
        <f aca="false">IF(I1569=1, "No","Yes")</f>
        <v>Yes</v>
      </c>
      <c r="L1569" s="7" t="n">
        <f aca="false">IF(I1569=1,-J1569,0.98)</f>
        <v>0.98</v>
      </c>
      <c r="M1569" s="12" t="s">
        <v>128</v>
      </c>
    </row>
    <row r="1570" customFormat="false" ht="12.8" hidden="false" customHeight="false" outlineLevel="0" collapsed="false">
      <c r="A1570" s="2" t="s">
        <v>2007</v>
      </c>
      <c r="B1570" s="2" t="s">
        <v>1117</v>
      </c>
      <c r="C1570" s="0" t="s">
        <v>179</v>
      </c>
      <c r="D1570" s="0" t="s">
        <v>42</v>
      </c>
      <c r="E1570" s="0" t="s">
        <v>147</v>
      </c>
      <c r="F1570" s="0" t="s">
        <v>65</v>
      </c>
      <c r="G1570" s="0" t="s">
        <v>21</v>
      </c>
      <c r="H1570" s="0" t="s">
        <v>2010</v>
      </c>
      <c r="I1570" s="0" t="n">
        <v>1</v>
      </c>
      <c r="J1570" s="0" t="n">
        <v>5.74</v>
      </c>
      <c r="K1570" s="0" t="str">
        <f aca="false">IF(I1570=1,"Yes","No")</f>
        <v>Yes</v>
      </c>
      <c r="L1570" s="0" t="n">
        <f aca="false">IF(K1570="Yes",(J1570-1)*0.98,-1)</f>
        <v>4.6452</v>
      </c>
      <c r="M1570" s="5" t="s">
        <v>33</v>
      </c>
    </row>
    <row r="1571" customFormat="false" ht="12.8" hidden="false" customHeight="false" outlineLevel="0" collapsed="false">
      <c r="A1571" s="2" t="s">
        <v>2007</v>
      </c>
      <c r="B1571" s="2" t="s">
        <v>1117</v>
      </c>
      <c r="C1571" s="0" t="s">
        <v>179</v>
      </c>
      <c r="D1571" s="0" t="s">
        <v>42</v>
      </c>
      <c r="E1571" s="0" t="s">
        <v>147</v>
      </c>
      <c r="F1571" s="0" t="s">
        <v>65</v>
      </c>
      <c r="G1571" s="0" t="s">
        <v>21</v>
      </c>
      <c r="H1571" s="0" t="s">
        <v>2010</v>
      </c>
      <c r="I1571" s="0" t="n">
        <v>1</v>
      </c>
      <c r="J1571" s="0" t="n">
        <v>1.74</v>
      </c>
      <c r="K1571" s="0" t="s">
        <v>21</v>
      </c>
      <c r="L1571" s="3" t="n">
        <f aca="false">IF(K1571="Yes",(J1571-1)*0.98,-1)</f>
        <v>0.7252</v>
      </c>
      <c r="M1571" s="4" t="s">
        <v>22</v>
      </c>
    </row>
    <row r="1572" customFormat="false" ht="12.8" hidden="false" customHeight="false" outlineLevel="0" collapsed="false">
      <c r="A1572" s="2" t="s">
        <v>2011</v>
      </c>
      <c r="B1572" s="2" t="s">
        <v>280</v>
      </c>
      <c r="C1572" s="0" t="s">
        <v>1317</v>
      </c>
      <c r="D1572" s="0" t="s">
        <v>37</v>
      </c>
      <c r="E1572" s="0" t="s">
        <v>17</v>
      </c>
      <c r="F1572" s="0" t="s">
        <v>43</v>
      </c>
      <c r="G1572" s="0" t="s">
        <v>19</v>
      </c>
      <c r="H1572" s="0" t="s">
        <v>2012</v>
      </c>
      <c r="I1572" s="0" t="n">
        <v>0</v>
      </c>
      <c r="J1572" s="0" t="n">
        <v>2.28</v>
      </c>
      <c r="K1572" s="0" t="s">
        <v>19</v>
      </c>
      <c r="L1572" s="3" t="n">
        <f aca="false">IF(K1572="Yes",(J1572-1)*0.98,-1)</f>
        <v>-1</v>
      </c>
      <c r="M1572" s="11" t="s">
        <v>62</v>
      </c>
    </row>
    <row r="1573" customFormat="false" ht="12.8" hidden="false" customHeight="false" outlineLevel="0" collapsed="false">
      <c r="A1573" s="2" t="s">
        <v>2013</v>
      </c>
      <c r="B1573" s="2" t="s">
        <v>364</v>
      </c>
      <c r="C1573" s="0" t="s">
        <v>403</v>
      </c>
      <c r="D1573" s="0" t="s">
        <v>102</v>
      </c>
      <c r="E1573" s="0" t="s">
        <v>147</v>
      </c>
      <c r="F1573" s="0" t="s">
        <v>49</v>
      </c>
      <c r="G1573" s="0" t="s">
        <v>19</v>
      </c>
      <c r="H1573" s="0" t="s">
        <v>1988</v>
      </c>
      <c r="I1573" s="0" t="n">
        <v>0</v>
      </c>
      <c r="J1573" s="0" t="n">
        <v>1.85</v>
      </c>
      <c r="K1573" s="0" t="s">
        <v>19</v>
      </c>
      <c r="L1573" s="3" t="n">
        <f aca="false">IF(K1573="Yes",(J1573-1)*0.98,-1)</f>
        <v>-1</v>
      </c>
      <c r="M1573" s="4" t="s">
        <v>22</v>
      </c>
    </row>
    <row r="1574" customFormat="false" ht="12.8" hidden="false" customHeight="false" outlineLevel="0" collapsed="false">
      <c r="A1574" s="2" t="s">
        <v>2013</v>
      </c>
      <c r="B1574" s="2" t="s">
        <v>364</v>
      </c>
      <c r="C1574" s="0" t="s">
        <v>403</v>
      </c>
      <c r="D1574" s="0" t="s">
        <v>102</v>
      </c>
      <c r="E1574" s="0" t="s">
        <v>147</v>
      </c>
      <c r="F1574" s="0" t="s">
        <v>49</v>
      </c>
      <c r="G1574" s="0" t="s">
        <v>19</v>
      </c>
      <c r="H1574" s="0" t="s">
        <v>1918</v>
      </c>
      <c r="I1574" s="0" t="n">
        <v>0</v>
      </c>
      <c r="J1574" s="0" t="n">
        <v>1.81</v>
      </c>
      <c r="K1574" s="0" t="s">
        <v>19</v>
      </c>
      <c r="L1574" s="3" t="n">
        <f aca="false">IF(K1574="Yes",(J1574-1)*0.98,-1)</f>
        <v>-1</v>
      </c>
      <c r="M1574" s="11" t="s">
        <v>62</v>
      </c>
    </row>
    <row r="1575" customFormat="false" ht="12.8" hidden="false" customHeight="false" outlineLevel="0" collapsed="false">
      <c r="A1575" s="9" t="s">
        <v>2013</v>
      </c>
      <c r="B1575" s="9" t="s">
        <v>364</v>
      </c>
      <c r="C1575" s="6" t="s">
        <v>403</v>
      </c>
      <c r="D1575" s="6" t="s">
        <v>102</v>
      </c>
      <c r="E1575" s="6" t="s">
        <v>147</v>
      </c>
      <c r="F1575" s="6" t="s">
        <v>49</v>
      </c>
      <c r="G1575" s="6" t="s">
        <v>19</v>
      </c>
      <c r="H1575" s="6" t="s">
        <v>1918</v>
      </c>
      <c r="I1575" s="0" t="n">
        <v>0</v>
      </c>
      <c r="J1575" s="6" t="n">
        <v>5.09</v>
      </c>
      <c r="K1575" s="3" t="str">
        <f aca="false">IF(I1575=1,"Yes","No")</f>
        <v>No</v>
      </c>
      <c r="L1575" s="7" t="n">
        <f aca="false">IF(K1575="Yes",(J1575-1)*0.98,-1)</f>
        <v>-1</v>
      </c>
      <c r="M1575" s="10" t="s">
        <v>53</v>
      </c>
    </row>
    <row r="1576" customFormat="false" ht="12.8" hidden="false" customHeight="false" outlineLevel="0" collapsed="false">
      <c r="A1576" s="2" t="s">
        <v>2013</v>
      </c>
      <c r="B1576" s="2" t="s">
        <v>124</v>
      </c>
      <c r="C1576" s="0" t="s">
        <v>1082</v>
      </c>
      <c r="D1576" s="0" t="s">
        <v>37</v>
      </c>
      <c r="E1576" s="0" t="s">
        <v>147</v>
      </c>
      <c r="F1576" s="0" t="s">
        <v>1413</v>
      </c>
      <c r="G1576" s="0" t="s">
        <v>19</v>
      </c>
      <c r="H1576" s="0" t="s">
        <v>2014</v>
      </c>
      <c r="I1576" s="0" t="n">
        <v>1</v>
      </c>
      <c r="J1576" s="0" t="n">
        <v>3.35</v>
      </c>
      <c r="K1576" s="0" t="s">
        <v>21</v>
      </c>
      <c r="L1576" s="3" t="n">
        <f aca="false">IF(K1576="Yes",(J1576-1)*0.98,-1)</f>
        <v>2.303</v>
      </c>
      <c r="M1576" s="11" t="s">
        <v>62</v>
      </c>
    </row>
    <row r="1577" customFormat="false" ht="12.8" hidden="false" customHeight="false" outlineLevel="0" collapsed="false">
      <c r="A1577" s="9" t="s">
        <v>2013</v>
      </c>
      <c r="B1577" s="9" t="s">
        <v>124</v>
      </c>
      <c r="C1577" s="6" t="s">
        <v>1082</v>
      </c>
      <c r="D1577" s="6" t="s">
        <v>37</v>
      </c>
      <c r="E1577" s="6" t="s">
        <v>147</v>
      </c>
      <c r="F1577" s="6" t="s">
        <v>1413</v>
      </c>
      <c r="G1577" s="6" t="s">
        <v>19</v>
      </c>
      <c r="H1577" s="6" t="s">
        <v>2014</v>
      </c>
      <c r="I1577" s="0" t="n">
        <v>1</v>
      </c>
      <c r="J1577" s="6" t="n">
        <v>9.47</v>
      </c>
      <c r="K1577" s="3" t="str">
        <f aca="false">IF(I1577=1,"Yes","No")</f>
        <v>Yes</v>
      </c>
      <c r="L1577" s="7" t="n">
        <f aca="false">IF(K1577="Yes",(J1577-1)*0.98,-1)</f>
        <v>8.3006</v>
      </c>
      <c r="M1577" s="10" t="s">
        <v>53</v>
      </c>
    </row>
    <row r="1578" customFormat="false" ht="12.8" hidden="false" customHeight="false" outlineLevel="0" collapsed="false">
      <c r="A1578" s="2" t="s">
        <v>2013</v>
      </c>
      <c r="B1578" s="2" t="s">
        <v>480</v>
      </c>
      <c r="C1578" s="0" t="s">
        <v>1246</v>
      </c>
      <c r="D1578" s="0" t="s">
        <v>42</v>
      </c>
      <c r="E1578" s="0" t="s">
        <v>147</v>
      </c>
      <c r="F1578" s="0" t="s">
        <v>65</v>
      </c>
      <c r="G1578" s="0" t="s">
        <v>21</v>
      </c>
      <c r="H1578" s="0" t="s">
        <v>2015</v>
      </c>
      <c r="I1578" s="0" t="n">
        <v>1</v>
      </c>
      <c r="J1578" s="0" t="n">
        <v>2.32</v>
      </c>
      <c r="K1578" s="0" t="str">
        <f aca="false">IF(I1578=1,"Yes","No")</f>
        <v>Yes</v>
      </c>
      <c r="L1578" s="0" t="n">
        <f aca="false">IF(K1578="Yes",(J1578-1)*0.98,-1)</f>
        <v>1.2936</v>
      </c>
      <c r="M1578" s="5" t="s">
        <v>33</v>
      </c>
    </row>
    <row r="1579" customFormat="false" ht="12.8" hidden="false" customHeight="false" outlineLevel="0" collapsed="false">
      <c r="A1579" s="2" t="s">
        <v>2013</v>
      </c>
      <c r="B1579" s="2" t="s">
        <v>480</v>
      </c>
      <c r="C1579" s="0" t="s">
        <v>1246</v>
      </c>
      <c r="D1579" s="0" t="s">
        <v>42</v>
      </c>
      <c r="E1579" s="0" t="s">
        <v>147</v>
      </c>
      <c r="F1579" s="0" t="s">
        <v>65</v>
      </c>
      <c r="G1579" s="0" t="s">
        <v>21</v>
      </c>
      <c r="H1579" s="0" t="s">
        <v>2015</v>
      </c>
      <c r="I1579" s="0" t="n">
        <v>1</v>
      </c>
      <c r="J1579" s="0" t="n">
        <v>1.22</v>
      </c>
      <c r="K1579" s="0" t="s">
        <v>21</v>
      </c>
      <c r="L1579" s="3" t="n">
        <f aca="false">IF(K1579="Yes",(J1579-1)*0.98,-1)</f>
        <v>0.2156</v>
      </c>
      <c r="M1579" s="4" t="s">
        <v>22</v>
      </c>
    </row>
    <row r="1580" customFormat="false" ht="12.8" hidden="false" customHeight="false" outlineLevel="0" collapsed="false">
      <c r="A1580" s="2" t="s">
        <v>2016</v>
      </c>
      <c r="B1580" s="2" t="s">
        <v>135</v>
      </c>
      <c r="C1580" s="0" t="s">
        <v>638</v>
      </c>
      <c r="D1580" s="0" t="s">
        <v>48</v>
      </c>
      <c r="E1580" s="0" t="s">
        <v>147</v>
      </c>
      <c r="F1580" s="0" t="s">
        <v>304</v>
      </c>
      <c r="G1580" s="0" t="s">
        <v>19</v>
      </c>
      <c r="H1580" s="0" t="s">
        <v>2017</v>
      </c>
      <c r="I1580" s="0" t="n">
        <v>2</v>
      </c>
      <c r="J1580" s="0" t="n">
        <v>2.92</v>
      </c>
      <c r="K1580" s="0" t="s">
        <v>21</v>
      </c>
      <c r="L1580" s="3" t="n">
        <f aca="false">IF(K1580="Yes",(J1580-1)*0.98,-1)</f>
        <v>1.8816</v>
      </c>
      <c r="M1580" s="4" t="s">
        <v>22</v>
      </c>
    </row>
    <row r="1581" customFormat="false" ht="12.8" hidden="false" customHeight="false" outlineLevel="0" collapsed="false">
      <c r="A1581" s="2" t="s">
        <v>2018</v>
      </c>
      <c r="B1581" s="2" t="s">
        <v>46</v>
      </c>
      <c r="C1581" s="0" t="s">
        <v>734</v>
      </c>
      <c r="D1581" s="0" t="s">
        <v>42</v>
      </c>
      <c r="E1581" s="0" t="s">
        <v>147</v>
      </c>
      <c r="F1581" s="0" t="s">
        <v>453</v>
      </c>
      <c r="G1581" s="0" t="s">
        <v>19</v>
      </c>
      <c r="H1581" s="0" t="s">
        <v>2019</v>
      </c>
      <c r="I1581" s="0" t="n">
        <v>1</v>
      </c>
      <c r="J1581" s="0" t="n">
        <v>2.46</v>
      </c>
      <c r="K1581" s="0" t="str">
        <f aca="false">IF(I1581=1,"Yes","No")</f>
        <v>Yes</v>
      </c>
      <c r="L1581" s="0" t="n">
        <f aca="false">IF(K1581="Yes",(J1581-1)*0.98,-1)</f>
        <v>1.4308</v>
      </c>
      <c r="M1581" s="5" t="s">
        <v>33</v>
      </c>
    </row>
    <row r="1582" customFormat="false" ht="12.8" hidden="false" customHeight="false" outlineLevel="0" collapsed="false">
      <c r="A1582" s="2" t="s">
        <v>2018</v>
      </c>
      <c r="B1582" s="2" t="s">
        <v>46</v>
      </c>
      <c r="C1582" s="0" t="s">
        <v>734</v>
      </c>
      <c r="D1582" s="0" t="s">
        <v>42</v>
      </c>
      <c r="E1582" s="0" t="s">
        <v>147</v>
      </c>
      <c r="F1582" s="0" t="s">
        <v>453</v>
      </c>
      <c r="G1582" s="0" t="s">
        <v>19</v>
      </c>
      <c r="H1582" s="0" t="s">
        <v>2020</v>
      </c>
      <c r="I1582" s="0" t="n">
        <v>3</v>
      </c>
      <c r="J1582" s="0" t="n">
        <v>1.54</v>
      </c>
      <c r="K1582" s="0" t="s">
        <v>19</v>
      </c>
      <c r="L1582" s="3" t="n">
        <f aca="false">IF(K1582="Yes",(J1582-1)*0.98,-1)</f>
        <v>-1</v>
      </c>
      <c r="M1582" s="11" t="s">
        <v>62</v>
      </c>
    </row>
    <row r="1583" customFormat="false" ht="12.8" hidden="false" customHeight="false" outlineLevel="0" collapsed="false">
      <c r="A1583" s="2" t="s">
        <v>2021</v>
      </c>
      <c r="B1583" s="2" t="s">
        <v>280</v>
      </c>
      <c r="C1583" s="0" t="s">
        <v>639</v>
      </c>
      <c r="D1583" s="0" t="s">
        <v>29</v>
      </c>
      <c r="E1583" s="0" t="s">
        <v>147</v>
      </c>
      <c r="F1583" s="0" t="s">
        <v>65</v>
      </c>
      <c r="G1583" s="0" t="s">
        <v>21</v>
      </c>
      <c r="H1583" s="0" t="s">
        <v>2022</v>
      </c>
      <c r="I1583" s="0" t="n">
        <v>2</v>
      </c>
      <c r="J1583" s="0" t="n">
        <v>2.2</v>
      </c>
      <c r="K1583" s="0" t="s">
        <v>21</v>
      </c>
      <c r="L1583" s="3" t="n">
        <f aca="false">IF(K1583="Yes",(J1583-1)*0.98,-1)</f>
        <v>1.176</v>
      </c>
      <c r="M1583" s="11" t="s">
        <v>62</v>
      </c>
    </row>
    <row r="1584" customFormat="false" ht="12.8" hidden="false" customHeight="false" outlineLevel="0" collapsed="false">
      <c r="A1584" s="2" t="s">
        <v>2021</v>
      </c>
      <c r="B1584" s="2" t="s">
        <v>505</v>
      </c>
      <c r="C1584" s="6" t="s">
        <v>264</v>
      </c>
      <c r="D1584" s="6" t="s">
        <v>42</v>
      </c>
      <c r="E1584" s="6" t="s">
        <v>147</v>
      </c>
      <c r="F1584" s="6" t="s">
        <v>18</v>
      </c>
      <c r="G1584" s="6" t="s">
        <v>19</v>
      </c>
      <c r="H1584" s="6" t="s">
        <v>2023</v>
      </c>
      <c r="I1584" s="6" t="n">
        <v>2</v>
      </c>
      <c r="J1584" s="6" t="n">
        <v>4.64</v>
      </c>
      <c r="K1584" s="3" t="str">
        <f aca="false">IF(I1584=1, "No","Yes")</f>
        <v>Yes</v>
      </c>
      <c r="L1584" s="7" t="n">
        <f aca="false">IF(I1584=1,-J1584,0.98)</f>
        <v>0.98</v>
      </c>
      <c r="M1584" s="8" t="s">
        <v>51</v>
      </c>
    </row>
    <row r="1585" customFormat="false" ht="12.8" hidden="false" customHeight="false" outlineLevel="0" collapsed="false">
      <c r="A1585" s="2" t="s">
        <v>2021</v>
      </c>
      <c r="B1585" s="2" t="s">
        <v>505</v>
      </c>
      <c r="C1585" s="6" t="s">
        <v>264</v>
      </c>
      <c r="D1585" s="6" t="s">
        <v>42</v>
      </c>
      <c r="E1585" s="6" t="s">
        <v>147</v>
      </c>
      <c r="F1585" s="6" t="s">
        <v>18</v>
      </c>
      <c r="G1585" s="6" t="s">
        <v>19</v>
      </c>
      <c r="H1585" s="6" t="s">
        <v>2023</v>
      </c>
      <c r="I1585" s="6" t="n">
        <v>2</v>
      </c>
      <c r="J1585" s="6" t="n">
        <v>4.64</v>
      </c>
      <c r="K1585" s="3" t="str">
        <f aca="false">IF(I1585=1, "No","Yes")</f>
        <v>Yes</v>
      </c>
      <c r="L1585" s="7" t="n">
        <f aca="false">IF(I1585=1,-J1585,0.98)</f>
        <v>0.98</v>
      </c>
      <c r="M1585" s="12" t="s">
        <v>128</v>
      </c>
    </row>
    <row r="1586" customFormat="false" ht="12.8" hidden="false" customHeight="false" outlineLevel="0" collapsed="false">
      <c r="A1586" s="2" t="s">
        <v>2024</v>
      </c>
      <c r="B1586" s="2" t="s">
        <v>130</v>
      </c>
      <c r="C1586" s="0" t="s">
        <v>223</v>
      </c>
      <c r="D1586" s="0" t="s">
        <v>29</v>
      </c>
      <c r="E1586" s="0" t="s">
        <v>147</v>
      </c>
      <c r="F1586" s="0" t="s">
        <v>428</v>
      </c>
      <c r="G1586" s="0" t="s">
        <v>21</v>
      </c>
      <c r="H1586" s="0" t="s">
        <v>2025</v>
      </c>
      <c r="I1586" s="0" t="n">
        <v>1</v>
      </c>
      <c r="J1586" s="0" t="n">
        <v>1.93</v>
      </c>
      <c r="K1586" s="0" t="str">
        <f aca="false">IF(I1586=1,"Yes","No")</f>
        <v>Yes</v>
      </c>
      <c r="L1586" s="0" t="n">
        <f aca="false">IF(K1586="Yes",(J1586-1)*0.98,-1)</f>
        <v>0.9114</v>
      </c>
      <c r="M1586" s="5" t="s">
        <v>33</v>
      </c>
    </row>
    <row r="1587" customFormat="false" ht="12.8" hidden="false" customHeight="false" outlineLevel="0" collapsed="false">
      <c r="A1587" s="2" t="s">
        <v>2024</v>
      </c>
      <c r="B1587" s="2" t="s">
        <v>471</v>
      </c>
      <c r="C1587" s="0" t="s">
        <v>611</v>
      </c>
      <c r="D1587" s="0" t="s">
        <v>42</v>
      </c>
      <c r="E1587" s="0" t="s">
        <v>147</v>
      </c>
      <c r="F1587" s="0" t="s">
        <v>453</v>
      </c>
      <c r="G1587" s="0" t="s">
        <v>19</v>
      </c>
      <c r="H1587" s="0" t="s">
        <v>2026</v>
      </c>
      <c r="I1587" s="0" t="n">
        <v>1</v>
      </c>
      <c r="J1587" s="0" t="n">
        <v>2.4</v>
      </c>
      <c r="K1587" s="0" t="str">
        <f aca="false">IF(I1587=1,"Yes","No")</f>
        <v>Yes</v>
      </c>
      <c r="L1587" s="0" t="n">
        <f aca="false">IF(K1587="Yes",(J1587-1)*0.98,-1)</f>
        <v>1.372</v>
      </c>
      <c r="M1587" s="5" t="s">
        <v>33</v>
      </c>
    </row>
    <row r="1588" customFormat="false" ht="12.8" hidden="false" customHeight="false" outlineLevel="0" collapsed="false">
      <c r="A1588" s="2" t="s">
        <v>2024</v>
      </c>
      <c r="B1588" s="2" t="s">
        <v>505</v>
      </c>
      <c r="C1588" s="0" t="s">
        <v>1094</v>
      </c>
      <c r="D1588" s="0" t="s">
        <v>37</v>
      </c>
      <c r="E1588" s="0" t="s">
        <v>17</v>
      </c>
      <c r="F1588" s="0" t="s">
        <v>43</v>
      </c>
      <c r="G1588" s="0" t="s">
        <v>19</v>
      </c>
      <c r="H1588" s="0" t="s">
        <v>2027</v>
      </c>
      <c r="I1588" s="0" t="n">
        <v>0</v>
      </c>
      <c r="J1588" s="0" t="n">
        <v>1.9</v>
      </c>
      <c r="K1588" s="0" t="s">
        <v>19</v>
      </c>
      <c r="L1588" s="3" t="n">
        <f aca="false">IF(K1588="Yes",(J1588-1)*0.98,-1)</f>
        <v>-1</v>
      </c>
      <c r="M1588" s="11" t="s">
        <v>62</v>
      </c>
    </row>
    <row r="1589" customFormat="false" ht="12.8" hidden="false" customHeight="false" outlineLevel="0" collapsed="false">
      <c r="A1589" s="2" t="s">
        <v>2028</v>
      </c>
      <c r="B1589" s="2" t="s">
        <v>563</v>
      </c>
      <c r="C1589" s="0" t="s">
        <v>223</v>
      </c>
      <c r="D1589" s="0" t="s">
        <v>42</v>
      </c>
      <c r="E1589" s="0" t="s">
        <v>79</v>
      </c>
      <c r="F1589" s="0" t="s">
        <v>80</v>
      </c>
      <c r="G1589" s="0" t="s">
        <v>19</v>
      </c>
      <c r="H1589" s="0" t="s">
        <v>2029</v>
      </c>
      <c r="I1589" s="0" t="n">
        <v>1</v>
      </c>
      <c r="J1589" s="0" t="n">
        <v>1.13</v>
      </c>
      <c r="K1589" s="0" t="s">
        <v>21</v>
      </c>
      <c r="L1589" s="3" t="n">
        <f aca="false">IF(K1589="Yes",(J1589-1)*0.98,-1)</f>
        <v>0.1274</v>
      </c>
      <c r="M1589" s="4" t="s">
        <v>22</v>
      </c>
    </row>
    <row r="1590" customFormat="false" ht="12.8" hidden="false" customHeight="false" outlineLevel="0" collapsed="false">
      <c r="A1590" s="2" t="s">
        <v>2030</v>
      </c>
      <c r="B1590" s="2" t="s">
        <v>96</v>
      </c>
      <c r="C1590" s="0" t="s">
        <v>311</v>
      </c>
      <c r="D1590" s="0" t="s">
        <v>16</v>
      </c>
      <c r="E1590" s="0" t="s">
        <v>17</v>
      </c>
      <c r="F1590" s="0" t="s">
        <v>18</v>
      </c>
      <c r="G1590" s="0" t="s">
        <v>19</v>
      </c>
      <c r="H1590" s="0" t="s">
        <v>1933</v>
      </c>
      <c r="I1590" s="0" t="n">
        <v>1</v>
      </c>
      <c r="J1590" s="0" t="n">
        <v>1.1</v>
      </c>
      <c r="K1590" s="0" t="s">
        <v>21</v>
      </c>
      <c r="L1590" s="3" t="n">
        <f aca="false">IF(K1590="Yes",(J1590-1)*0.98,-1)</f>
        <v>0.0980000000000001</v>
      </c>
      <c r="M1590" s="4" t="s">
        <v>22</v>
      </c>
    </row>
    <row r="1591" customFormat="false" ht="12.8" hidden="false" customHeight="false" outlineLevel="0" collapsed="false">
      <c r="A1591" s="2" t="s">
        <v>2030</v>
      </c>
      <c r="B1591" s="2" t="s">
        <v>96</v>
      </c>
      <c r="C1591" s="0" t="s">
        <v>311</v>
      </c>
      <c r="D1591" s="0" t="s">
        <v>16</v>
      </c>
      <c r="E1591" s="0" t="s">
        <v>17</v>
      </c>
      <c r="F1591" s="0" t="s">
        <v>18</v>
      </c>
      <c r="G1591" s="0" t="s">
        <v>19</v>
      </c>
      <c r="H1591" s="0" t="s">
        <v>2031</v>
      </c>
      <c r="I1591" s="0" t="n">
        <v>3</v>
      </c>
      <c r="J1591" s="0" t="n">
        <v>1.31</v>
      </c>
      <c r="K1591" s="0" t="s">
        <v>21</v>
      </c>
      <c r="L1591" s="3" t="n">
        <f aca="false">IF(K1591="Yes",(J1591-1)*0.98,-1)</f>
        <v>0.3038</v>
      </c>
      <c r="M1591" s="11" t="s">
        <v>62</v>
      </c>
    </row>
    <row r="1592" customFormat="false" ht="12.8" hidden="false" customHeight="false" outlineLevel="0" collapsed="false">
      <c r="A1592" s="2" t="s">
        <v>2030</v>
      </c>
      <c r="B1592" s="2" t="s">
        <v>810</v>
      </c>
      <c r="C1592" s="0" t="s">
        <v>481</v>
      </c>
      <c r="D1592" s="0" t="s">
        <v>48</v>
      </c>
      <c r="E1592" s="0" t="s">
        <v>147</v>
      </c>
      <c r="F1592" s="0" t="s">
        <v>304</v>
      </c>
      <c r="G1592" s="0" t="s">
        <v>19</v>
      </c>
      <c r="H1592" s="0" t="s">
        <v>2032</v>
      </c>
      <c r="I1592" s="0" t="n">
        <v>2</v>
      </c>
      <c r="J1592" s="0" t="n">
        <v>1.47</v>
      </c>
      <c r="K1592" s="0" t="s">
        <v>21</v>
      </c>
      <c r="L1592" s="3" t="n">
        <f aca="false">IF(K1592="Yes",(J1592-1)*0.98,-1)</f>
        <v>0.4606</v>
      </c>
      <c r="M1592" s="4" t="s">
        <v>22</v>
      </c>
    </row>
    <row r="1593" customFormat="false" ht="12.8" hidden="false" customHeight="false" outlineLevel="0" collapsed="false">
      <c r="A1593" s="2" t="s">
        <v>2030</v>
      </c>
      <c r="B1593" s="2" t="s">
        <v>252</v>
      </c>
      <c r="C1593" s="0" t="s">
        <v>311</v>
      </c>
      <c r="D1593" s="0" t="s">
        <v>16</v>
      </c>
      <c r="E1593" s="0" t="s">
        <v>17</v>
      </c>
      <c r="F1593" s="0" t="s">
        <v>18</v>
      </c>
      <c r="G1593" s="0" t="s">
        <v>19</v>
      </c>
      <c r="H1593" s="0" t="s">
        <v>1781</v>
      </c>
      <c r="I1593" s="0" t="n">
        <v>2</v>
      </c>
      <c r="J1593" s="0" t="n">
        <v>1.11</v>
      </c>
      <c r="K1593" s="0" t="s">
        <v>21</v>
      </c>
      <c r="L1593" s="3" t="n">
        <f aca="false">IF(K1593="Yes",(J1593-1)*0.98,-1)</f>
        <v>0.1078</v>
      </c>
      <c r="M1593" s="4" t="s">
        <v>22</v>
      </c>
    </row>
    <row r="1594" customFormat="false" ht="12.8" hidden="false" customHeight="false" outlineLevel="0" collapsed="false">
      <c r="A1594" s="2" t="s">
        <v>2030</v>
      </c>
      <c r="B1594" s="2" t="s">
        <v>255</v>
      </c>
      <c r="C1594" s="0" t="s">
        <v>179</v>
      </c>
      <c r="D1594" s="0" t="s">
        <v>16</v>
      </c>
      <c r="E1594" s="0" t="s">
        <v>147</v>
      </c>
      <c r="F1594" s="0" t="s">
        <v>65</v>
      </c>
      <c r="G1594" s="0" t="s">
        <v>21</v>
      </c>
      <c r="H1594" s="0" t="s">
        <v>2033</v>
      </c>
      <c r="I1594" s="0" t="n">
        <v>1</v>
      </c>
      <c r="J1594" s="0" t="n">
        <v>2.84</v>
      </c>
      <c r="K1594" s="0" t="str">
        <f aca="false">IF(I1594=1,"Yes","No")</f>
        <v>Yes</v>
      </c>
      <c r="L1594" s="0" t="n">
        <f aca="false">IF(K1594="Yes",(J1594-1)*0.98,-1)</f>
        <v>1.8032</v>
      </c>
      <c r="M1594" s="5" t="s">
        <v>33</v>
      </c>
    </row>
    <row r="1595" customFormat="false" ht="12.8" hidden="false" customHeight="false" outlineLevel="0" collapsed="false">
      <c r="A1595" s="2" t="s">
        <v>2030</v>
      </c>
      <c r="B1595" s="2" t="s">
        <v>528</v>
      </c>
      <c r="C1595" s="0" t="s">
        <v>638</v>
      </c>
      <c r="D1595" s="0" t="s">
        <v>42</v>
      </c>
      <c r="E1595" s="0" t="s">
        <v>17</v>
      </c>
      <c r="F1595" s="0" t="s">
        <v>43</v>
      </c>
      <c r="G1595" s="0" t="s">
        <v>19</v>
      </c>
      <c r="H1595" s="0" t="s">
        <v>2034</v>
      </c>
      <c r="I1595" s="0" t="n">
        <v>1</v>
      </c>
      <c r="J1595" s="0" t="n">
        <v>2.22</v>
      </c>
      <c r="K1595" s="0" t="str">
        <f aca="false">IF(I1595=1,"Yes","No")</f>
        <v>Yes</v>
      </c>
      <c r="L1595" s="0" t="n">
        <f aca="false">IF(K1595="Yes",(J1595-1)*0.98,-1)</f>
        <v>1.1956</v>
      </c>
      <c r="M1595" s="5" t="s">
        <v>33</v>
      </c>
    </row>
    <row r="1596" customFormat="false" ht="12.8" hidden="false" customHeight="false" outlineLevel="0" collapsed="false">
      <c r="A1596" s="2" t="s">
        <v>2035</v>
      </c>
      <c r="B1596" s="2" t="s">
        <v>23</v>
      </c>
      <c r="C1596" s="0" t="s">
        <v>382</v>
      </c>
      <c r="D1596" s="0" t="s">
        <v>29</v>
      </c>
      <c r="E1596" s="0" t="s">
        <v>147</v>
      </c>
      <c r="F1596" s="0" t="s">
        <v>65</v>
      </c>
      <c r="G1596" s="0" t="s">
        <v>21</v>
      </c>
      <c r="H1596" s="0" t="s">
        <v>2036</v>
      </c>
      <c r="I1596" s="0" t="n">
        <v>3</v>
      </c>
      <c r="J1596" s="0" t="n">
        <v>2.24</v>
      </c>
      <c r="K1596" s="0" t="s">
        <v>21</v>
      </c>
      <c r="L1596" s="3" t="n">
        <f aca="false">IF(K1596="Yes",(J1596-1)*0.98,-1)</f>
        <v>1.2152</v>
      </c>
      <c r="M1596" s="11" t="s">
        <v>62</v>
      </c>
    </row>
    <row r="1597" customFormat="false" ht="12.8" hidden="false" customHeight="false" outlineLevel="0" collapsed="false">
      <c r="A1597" s="2" t="s">
        <v>2037</v>
      </c>
      <c r="B1597" s="2" t="s">
        <v>276</v>
      </c>
      <c r="C1597" s="0" t="s">
        <v>555</v>
      </c>
      <c r="D1597" s="0" t="s">
        <v>29</v>
      </c>
      <c r="E1597" s="0" t="s">
        <v>147</v>
      </c>
      <c r="F1597" s="0" t="s">
        <v>428</v>
      </c>
      <c r="G1597" s="0" t="s">
        <v>21</v>
      </c>
      <c r="H1597" s="0" t="s">
        <v>2038</v>
      </c>
      <c r="I1597" s="0" t="n">
        <v>1</v>
      </c>
      <c r="J1597" s="0" t="n">
        <v>2.83</v>
      </c>
      <c r="K1597" s="0" t="str">
        <f aca="false">IF(I1597=1,"Yes","No")</f>
        <v>Yes</v>
      </c>
      <c r="L1597" s="0" t="n">
        <f aca="false">IF(K1597="Yes",(J1597-1)*0.98,-1)</f>
        <v>1.7934</v>
      </c>
      <c r="M1597" s="5" t="s">
        <v>33</v>
      </c>
    </row>
    <row r="1598" customFormat="false" ht="12.8" hidden="false" customHeight="false" outlineLevel="0" collapsed="false">
      <c r="A1598" s="2" t="s">
        <v>2039</v>
      </c>
      <c r="B1598" s="2" t="s">
        <v>186</v>
      </c>
      <c r="C1598" s="0" t="s">
        <v>248</v>
      </c>
      <c r="D1598" s="0" t="s">
        <v>42</v>
      </c>
      <c r="E1598" s="0" t="s">
        <v>147</v>
      </c>
      <c r="F1598" s="0" t="s">
        <v>453</v>
      </c>
      <c r="G1598" s="0" t="s">
        <v>19</v>
      </c>
      <c r="H1598" s="0" t="s">
        <v>2040</v>
      </c>
      <c r="I1598" s="0" t="n">
        <v>1</v>
      </c>
      <c r="J1598" s="0" t="n">
        <v>1.23</v>
      </c>
      <c r="K1598" s="0" t="str">
        <f aca="false">IF(I1598=1,"Yes","No")</f>
        <v>Yes</v>
      </c>
      <c r="L1598" s="0" t="n">
        <f aca="false">IF(K1598="Yes",(J1598-1)*0.98,-1)</f>
        <v>0.2254</v>
      </c>
      <c r="M1598" s="5" t="s">
        <v>33</v>
      </c>
    </row>
    <row r="1599" customFormat="false" ht="12.8" hidden="false" customHeight="false" outlineLevel="0" collapsed="false">
      <c r="A1599" s="2" t="s">
        <v>2039</v>
      </c>
      <c r="B1599" s="2" t="s">
        <v>331</v>
      </c>
      <c r="C1599" s="0" t="s">
        <v>230</v>
      </c>
      <c r="D1599" s="0" t="s">
        <v>42</v>
      </c>
      <c r="E1599" s="0" t="s">
        <v>147</v>
      </c>
      <c r="F1599" s="0" t="s">
        <v>65</v>
      </c>
      <c r="G1599" s="0" t="s">
        <v>21</v>
      </c>
      <c r="H1599" s="0" t="s">
        <v>2041</v>
      </c>
      <c r="I1599" s="0" t="n">
        <v>1</v>
      </c>
      <c r="J1599" s="0" t="n">
        <v>3.51</v>
      </c>
      <c r="K1599" s="0" t="str">
        <f aca="false">IF(I1599=1,"Yes","No")</f>
        <v>Yes</v>
      </c>
      <c r="L1599" s="0" t="n">
        <f aca="false">IF(K1599="Yes",(J1599-1)*0.98,-1)</f>
        <v>2.4598</v>
      </c>
      <c r="M1599" s="5" t="s">
        <v>33</v>
      </c>
    </row>
    <row r="1600" customFormat="false" ht="12.8" hidden="false" customHeight="false" outlineLevel="0" collapsed="false">
      <c r="A1600" s="2" t="s">
        <v>2039</v>
      </c>
      <c r="B1600" s="2" t="s">
        <v>331</v>
      </c>
      <c r="C1600" s="0" t="s">
        <v>230</v>
      </c>
      <c r="D1600" s="0" t="s">
        <v>42</v>
      </c>
      <c r="E1600" s="0" t="s">
        <v>147</v>
      </c>
      <c r="F1600" s="0" t="s">
        <v>65</v>
      </c>
      <c r="G1600" s="0" t="s">
        <v>21</v>
      </c>
      <c r="H1600" s="0" t="s">
        <v>2041</v>
      </c>
      <c r="I1600" s="0" t="n">
        <v>1</v>
      </c>
      <c r="J1600" s="0" t="n">
        <v>1.48</v>
      </c>
      <c r="K1600" s="0" t="s">
        <v>21</v>
      </c>
      <c r="L1600" s="3" t="n">
        <f aca="false">IF(K1600="Yes",(J1600-1)*0.98,-1)</f>
        <v>0.4704</v>
      </c>
      <c r="M1600" s="4" t="s">
        <v>22</v>
      </c>
    </row>
    <row r="1601" customFormat="false" ht="12.8" hidden="false" customHeight="false" outlineLevel="0" collapsed="false">
      <c r="A1601" s="2" t="s">
        <v>2039</v>
      </c>
      <c r="B1601" s="2" t="s">
        <v>376</v>
      </c>
      <c r="C1601" s="0" t="s">
        <v>576</v>
      </c>
      <c r="D1601" s="0" t="s">
        <v>42</v>
      </c>
      <c r="E1601" s="0" t="s">
        <v>147</v>
      </c>
      <c r="F1601" s="0" t="s">
        <v>453</v>
      </c>
      <c r="G1601" s="0" t="s">
        <v>19</v>
      </c>
      <c r="H1601" s="0" t="s">
        <v>2042</v>
      </c>
      <c r="I1601" s="0" t="n">
        <v>2</v>
      </c>
      <c r="J1601" s="0" t="n">
        <v>3.95</v>
      </c>
      <c r="K1601" s="0" t="str">
        <f aca="false">IF(I1601=1,"Yes","No")</f>
        <v>No</v>
      </c>
      <c r="L1601" s="0" t="n">
        <f aca="false">IF(K1601="Yes",(J1601-1)*0.98,-1)</f>
        <v>-1</v>
      </c>
      <c r="M1601" s="5" t="s">
        <v>33</v>
      </c>
    </row>
    <row r="1602" customFormat="false" ht="12.8" hidden="false" customHeight="false" outlineLevel="0" collapsed="false">
      <c r="A1602" s="2" t="s">
        <v>2039</v>
      </c>
      <c r="B1602" s="2" t="s">
        <v>376</v>
      </c>
      <c r="C1602" s="0" t="s">
        <v>576</v>
      </c>
      <c r="D1602" s="0" t="s">
        <v>42</v>
      </c>
      <c r="E1602" s="0" t="s">
        <v>147</v>
      </c>
      <c r="F1602" s="0" t="s">
        <v>453</v>
      </c>
      <c r="G1602" s="0" t="s">
        <v>19</v>
      </c>
      <c r="H1602" s="0" t="s">
        <v>2043</v>
      </c>
      <c r="I1602" s="0" t="n">
        <v>4</v>
      </c>
      <c r="J1602" s="0" t="n">
        <v>1.47</v>
      </c>
      <c r="K1602" s="0" t="s">
        <v>19</v>
      </c>
      <c r="L1602" s="3" t="n">
        <f aca="false">IF(K1602="Yes",(J1602-1)*0.98,-1)</f>
        <v>-1</v>
      </c>
      <c r="M1602" s="11" t="s">
        <v>62</v>
      </c>
    </row>
    <row r="1603" customFormat="false" ht="12.8" hidden="false" customHeight="false" outlineLevel="0" collapsed="false">
      <c r="A1603" s="9" t="s">
        <v>2039</v>
      </c>
      <c r="B1603" s="9" t="s">
        <v>376</v>
      </c>
      <c r="C1603" s="6" t="s">
        <v>576</v>
      </c>
      <c r="D1603" s="6" t="s">
        <v>42</v>
      </c>
      <c r="E1603" s="6" t="s">
        <v>147</v>
      </c>
      <c r="F1603" s="6" t="s">
        <v>453</v>
      </c>
      <c r="G1603" s="6" t="s">
        <v>19</v>
      </c>
      <c r="H1603" s="6" t="s">
        <v>2044</v>
      </c>
      <c r="I1603" s="6" t="n">
        <v>3</v>
      </c>
      <c r="J1603" s="6" t="n">
        <v>1.94</v>
      </c>
      <c r="K1603" s="3" t="s">
        <v>21</v>
      </c>
      <c r="L1603" s="6" t="n">
        <f aca="false">IF(K1603="Yes",(J1603-1)*0.98,-1)</f>
        <v>0.9212</v>
      </c>
      <c r="M1603" s="13" t="s">
        <v>184</v>
      </c>
    </row>
    <row r="1604" customFormat="false" ht="12.8" hidden="false" customHeight="false" outlineLevel="0" collapsed="false">
      <c r="A1604" s="2" t="s">
        <v>2039</v>
      </c>
      <c r="B1604" s="2" t="s">
        <v>471</v>
      </c>
      <c r="C1604" s="6" t="s">
        <v>370</v>
      </c>
      <c r="D1604" s="6" t="s">
        <v>42</v>
      </c>
      <c r="E1604" s="6" t="s">
        <v>147</v>
      </c>
      <c r="F1604" s="6" t="s">
        <v>18</v>
      </c>
      <c r="G1604" s="6" t="s">
        <v>19</v>
      </c>
      <c r="H1604" s="6" t="s">
        <v>2045</v>
      </c>
      <c r="I1604" s="6" t="n">
        <v>4</v>
      </c>
      <c r="J1604" s="6" t="n">
        <v>16.77</v>
      </c>
      <c r="K1604" s="3" t="str">
        <f aca="false">IF(I1604=1, "No","Yes")</f>
        <v>Yes</v>
      </c>
      <c r="L1604" s="7" t="n">
        <f aca="false">IF(I1604=1,-J1604,0.98)</f>
        <v>0.98</v>
      </c>
      <c r="M1604" s="8" t="s">
        <v>51</v>
      </c>
    </row>
    <row r="1605" customFormat="false" ht="12.8" hidden="false" customHeight="false" outlineLevel="0" collapsed="false">
      <c r="A1605" s="2" t="s">
        <v>2039</v>
      </c>
      <c r="B1605" s="2" t="s">
        <v>471</v>
      </c>
      <c r="C1605" s="6" t="s">
        <v>370</v>
      </c>
      <c r="D1605" s="6" t="s">
        <v>42</v>
      </c>
      <c r="E1605" s="6" t="s">
        <v>147</v>
      </c>
      <c r="F1605" s="6" t="s">
        <v>18</v>
      </c>
      <c r="G1605" s="6" t="s">
        <v>19</v>
      </c>
      <c r="H1605" s="6" t="s">
        <v>2045</v>
      </c>
      <c r="I1605" s="6" t="n">
        <v>4</v>
      </c>
      <c r="J1605" s="6" t="n">
        <v>16.77</v>
      </c>
      <c r="K1605" s="3" t="str">
        <f aca="false">IF(I1605=1, "No","Yes")</f>
        <v>Yes</v>
      </c>
      <c r="L1605" s="7" t="n">
        <f aca="false">IF(I1605=1,-J1605,0.98)</f>
        <v>0.98</v>
      </c>
      <c r="M1605" s="12" t="s">
        <v>128</v>
      </c>
    </row>
    <row r="1606" customFormat="false" ht="12.8" hidden="false" customHeight="false" outlineLevel="0" collapsed="false">
      <c r="A1606" s="2" t="s">
        <v>2039</v>
      </c>
      <c r="B1606" s="2" t="s">
        <v>1185</v>
      </c>
      <c r="C1606" s="0" t="s">
        <v>370</v>
      </c>
      <c r="D1606" s="0" t="s">
        <v>42</v>
      </c>
      <c r="E1606" s="0" t="s">
        <v>147</v>
      </c>
      <c r="F1606" s="0" t="s">
        <v>304</v>
      </c>
      <c r="G1606" s="0" t="s">
        <v>19</v>
      </c>
      <c r="H1606" s="0" t="s">
        <v>2046</v>
      </c>
      <c r="I1606" s="0" t="n">
        <v>0</v>
      </c>
      <c r="J1606" s="0" t="n">
        <v>2.84</v>
      </c>
      <c r="K1606" s="0" t="str">
        <f aca="false">IF(I1606=1,"Yes","No")</f>
        <v>No</v>
      </c>
      <c r="L1606" s="0" t="n">
        <f aca="false">IF(K1606="Yes",(J1606-1)*0.98,-1)</f>
        <v>-1</v>
      </c>
      <c r="M1606" s="5" t="s">
        <v>33</v>
      </c>
    </row>
    <row r="1607" customFormat="false" ht="12.8" hidden="false" customHeight="false" outlineLevel="0" collapsed="false">
      <c r="A1607" s="2" t="s">
        <v>2047</v>
      </c>
      <c r="B1607" s="2" t="s">
        <v>23</v>
      </c>
      <c r="C1607" s="0" t="s">
        <v>492</v>
      </c>
      <c r="D1607" s="0" t="s">
        <v>16</v>
      </c>
      <c r="E1607" s="0" t="s">
        <v>17</v>
      </c>
      <c r="F1607" s="0" t="s">
        <v>18</v>
      </c>
      <c r="G1607" s="0" t="s">
        <v>19</v>
      </c>
      <c r="H1607" s="0" t="s">
        <v>2048</v>
      </c>
      <c r="I1607" s="0" t="n">
        <v>1</v>
      </c>
      <c r="J1607" s="0" t="n">
        <v>1.1</v>
      </c>
      <c r="K1607" s="0" t="s">
        <v>21</v>
      </c>
      <c r="L1607" s="3" t="n">
        <f aca="false">IF(K1607="Yes",(J1607-1)*0.98,-1)</f>
        <v>0.0980000000000001</v>
      </c>
      <c r="M1607" s="4" t="s">
        <v>22</v>
      </c>
    </row>
    <row r="1608" customFormat="false" ht="12.8" hidden="false" customHeight="false" outlineLevel="0" collapsed="false">
      <c r="A1608" s="2" t="s">
        <v>2047</v>
      </c>
      <c r="B1608" s="2" t="s">
        <v>23</v>
      </c>
      <c r="C1608" s="0" t="s">
        <v>492</v>
      </c>
      <c r="D1608" s="0" t="s">
        <v>16</v>
      </c>
      <c r="E1608" s="0" t="s">
        <v>17</v>
      </c>
      <c r="F1608" s="0" t="s">
        <v>18</v>
      </c>
      <c r="G1608" s="0" t="s">
        <v>19</v>
      </c>
      <c r="H1608" s="0" t="s">
        <v>2049</v>
      </c>
      <c r="I1608" s="0" t="n">
        <v>2</v>
      </c>
      <c r="J1608" s="0" t="n">
        <v>1.27</v>
      </c>
      <c r="K1608" s="0" t="s">
        <v>21</v>
      </c>
      <c r="L1608" s="3" t="n">
        <f aca="false">IF(K1608="Yes",(J1608-1)*0.98,-1)</f>
        <v>0.2646</v>
      </c>
      <c r="M1608" s="11" t="s">
        <v>62</v>
      </c>
    </row>
    <row r="1609" customFormat="false" ht="12.8" hidden="false" customHeight="false" outlineLevel="0" collapsed="false">
      <c r="A1609" s="2" t="s">
        <v>2047</v>
      </c>
      <c r="B1609" s="2" t="s">
        <v>293</v>
      </c>
      <c r="C1609" s="0" t="s">
        <v>734</v>
      </c>
      <c r="D1609" s="0" t="s">
        <v>42</v>
      </c>
      <c r="E1609" s="0" t="s">
        <v>147</v>
      </c>
      <c r="F1609" s="0" t="s">
        <v>65</v>
      </c>
      <c r="G1609" s="0" t="s">
        <v>21</v>
      </c>
      <c r="H1609" s="0" t="s">
        <v>2050</v>
      </c>
      <c r="I1609" s="0" t="n">
        <v>2</v>
      </c>
      <c r="J1609" s="0" t="n">
        <v>1.9</v>
      </c>
      <c r="K1609" s="0" t="str">
        <f aca="false">IF(I1609=1,"Yes","No")</f>
        <v>No</v>
      </c>
      <c r="L1609" s="0" t="n">
        <f aca="false">IF(K1609="Yes",(J1609-1)*0.98,-1)</f>
        <v>-1</v>
      </c>
      <c r="M1609" s="5" t="s">
        <v>33</v>
      </c>
    </row>
    <row r="1610" customFormat="false" ht="12.8" hidden="false" customHeight="false" outlineLevel="0" collapsed="false">
      <c r="A1610" s="2" t="s">
        <v>2047</v>
      </c>
      <c r="B1610" s="2" t="s">
        <v>293</v>
      </c>
      <c r="C1610" s="0" t="s">
        <v>734</v>
      </c>
      <c r="D1610" s="0" t="s">
        <v>42</v>
      </c>
      <c r="E1610" s="0" t="s">
        <v>147</v>
      </c>
      <c r="F1610" s="0" t="s">
        <v>65</v>
      </c>
      <c r="G1610" s="0" t="s">
        <v>21</v>
      </c>
      <c r="H1610" s="0" t="s">
        <v>2050</v>
      </c>
      <c r="I1610" s="0" t="n">
        <v>2</v>
      </c>
      <c r="J1610" s="0" t="n">
        <v>1.4</v>
      </c>
      <c r="K1610" s="0" t="s">
        <v>21</v>
      </c>
      <c r="L1610" s="3" t="n">
        <f aca="false">IF(K1610="Yes",(J1610-1)*0.98,-1)</f>
        <v>0.392</v>
      </c>
      <c r="M1610" s="4" t="s">
        <v>22</v>
      </c>
    </row>
    <row r="1611" customFormat="false" ht="12.8" hidden="false" customHeight="false" outlineLevel="0" collapsed="false">
      <c r="A1611" s="2" t="s">
        <v>2047</v>
      </c>
      <c r="B1611" s="2" t="s">
        <v>471</v>
      </c>
      <c r="C1611" s="0" t="s">
        <v>403</v>
      </c>
      <c r="D1611" s="0" t="s">
        <v>42</v>
      </c>
      <c r="E1611" s="0" t="s">
        <v>147</v>
      </c>
      <c r="F1611" s="0" t="s">
        <v>453</v>
      </c>
      <c r="G1611" s="0" t="s">
        <v>19</v>
      </c>
      <c r="H1611" s="0" t="s">
        <v>2051</v>
      </c>
      <c r="I1611" s="0" t="n">
        <v>1</v>
      </c>
      <c r="J1611" s="0" t="n">
        <v>2</v>
      </c>
      <c r="K1611" s="0" t="str">
        <f aca="false">IF(I1611=1,"Yes","No")</f>
        <v>Yes</v>
      </c>
      <c r="L1611" s="0" t="n">
        <f aca="false">IF(K1611="Yes",(J1611-1)*0.98,-1)</f>
        <v>0.98</v>
      </c>
      <c r="M1611" s="5" t="s">
        <v>33</v>
      </c>
    </row>
    <row r="1612" customFormat="false" ht="12.8" hidden="false" customHeight="false" outlineLevel="0" collapsed="false">
      <c r="A1612" s="2" t="s">
        <v>2047</v>
      </c>
      <c r="B1612" s="2" t="s">
        <v>471</v>
      </c>
      <c r="C1612" s="0" t="s">
        <v>403</v>
      </c>
      <c r="D1612" s="0" t="s">
        <v>42</v>
      </c>
      <c r="E1612" s="0" t="s">
        <v>147</v>
      </c>
      <c r="F1612" s="0" t="s">
        <v>453</v>
      </c>
      <c r="G1612" s="0" t="s">
        <v>19</v>
      </c>
      <c r="H1612" s="0" t="s">
        <v>2052</v>
      </c>
      <c r="I1612" s="0" t="n">
        <v>3</v>
      </c>
      <c r="J1612" s="0" t="n">
        <v>1.56</v>
      </c>
      <c r="K1612" s="0" t="s">
        <v>21</v>
      </c>
      <c r="L1612" s="3" t="n">
        <f aca="false">IF(K1612="Yes",(J1612-1)*0.98,-1)</f>
        <v>0.5488</v>
      </c>
      <c r="M1612" s="11" t="s">
        <v>62</v>
      </c>
    </row>
    <row r="1613" customFormat="false" ht="12.8" hidden="false" customHeight="false" outlineLevel="0" collapsed="false">
      <c r="A1613" s="2" t="s">
        <v>2047</v>
      </c>
      <c r="B1613" s="2" t="s">
        <v>652</v>
      </c>
      <c r="C1613" s="6" t="s">
        <v>403</v>
      </c>
      <c r="D1613" s="6" t="s">
        <v>42</v>
      </c>
      <c r="E1613" s="6" t="s">
        <v>147</v>
      </c>
      <c r="F1613" s="6" t="s">
        <v>43</v>
      </c>
      <c r="G1613" s="6" t="s">
        <v>19</v>
      </c>
      <c r="H1613" s="6" t="s">
        <v>2053</v>
      </c>
      <c r="I1613" s="6" t="n">
        <v>1</v>
      </c>
      <c r="J1613" s="6" t="n">
        <v>6.4</v>
      </c>
      <c r="K1613" s="3" t="str">
        <f aca="false">IF(I1613=1, "No","Yes")</f>
        <v>No</v>
      </c>
      <c r="L1613" s="7" t="n">
        <f aca="false">IF(I1613=1,-J1613,0.98)</f>
        <v>-6.4</v>
      </c>
      <c r="M1613" s="8" t="s">
        <v>51</v>
      </c>
    </row>
    <row r="1614" customFormat="false" ht="12.8" hidden="false" customHeight="false" outlineLevel="0" collapsed="false">
      <c r="A1614" s="9" t="s">
        <v>2047</v>
      </c>
      <c r="B1614" s="9" t="s">
        <v>652</v>
      </c>
      <c r="C1614" s="6" t="s">
        <v>403</v>
      </c>
      <c r="D1614" s="6" t="s">
        <v>42</v>
      </c>
      <c r="E1614" s="6" t="s">
        <v>147</v>
      </c>
      <c r="F1614" s="6" t="s">
        <v>43</v>
      </c>
      <c r="G1614" s="6" t="s">
        <v>19</v>
      </c>
      <c r="H1614" s="6" t="s">
        <v>2054</v>
      </c>
      <c r="I1614" s="0" t="n">
        <v>2</v>
      </c>
      <c r="J1614" s="6" t="n">
        <v>8.28</v>
      </c>
      <c r="K1614" s="3" t="str">
        <f aca="false">IF(I1614=1,"Yes","No")</f>
        <v>No</v>
      </c>
      <c r="L1614" s="7" t="n">
        <f aca="false">IF(K1614="Yes",(J1614-1)*0.98,-1)</f>
        <v>-1</v>
      </c>
      <c r="M1614" s="10" t="s">
        <v>53</v>
      </c>
    </row>
    <row r="1615" customFormat="false" ht="12.8" hidden="false" customHeight="false" outlineLevel="0" collapsed="false">
      <c r="A1615" s="2" t="s">
        <v>2055</v>
      </c>
      <c r="B1615" s="2" t="s">
        <v>159</v>
      </c>
      <c r="C1615" s="0" t="s">
        <v>433</v>
      </c>
      <c r="D1615" s="0" t="s">
        <v>195</v>
      </c>
      <c r="E1615" s="0" t="s">
        <v>147</v>
      </c>
      <c r="G1615" s="0" t="s">
        <v>19</v>
      </c>
      <c r="H1615" s="0" t="s">
        <v>1983</v>
      </c>
      <c r="I1615" s="0" t="n">
        <v>2</v>
      </c>
      <c r="J1615" s="0" t="n">
        <v>1.45</v>
      </c>
      <c r="K1615" s="0" t="str">
        <f aca="false">IF(I1615=1,"Yes","No")</f>
        <v>No</v>
      </c>
      <c r="L1615" s="0" t="n">
        <f aca="false">IF(K1615="Yes",(J1615-1)*0.98,-1)</f>
        <v>-1</v>
      </c>
      <c r="M1615" s="5" t="s">
        <v>33</v>
      </c>
    </row>
    <row r="1616" customFormat="false" ht="12.8" hidden="false" customHeight="false" outlineLevel="0" collapsed="false">
      <c r="A1616" s="2" t="s">
        <v>2056</v>
      </c>
      <c r="B1616" s="2" t="s">
        <v>157</v>
      </c>
      <c r="C1616" s="0" t="s">
        <v>433</v>
      </c>
      <c r="D1616" s="0" t="s">
        <v>195</v>
      </c>
      <c r="E1616" s="0" t="s">
        <v>147</v>
      </c>
      <c r="G1616" s="0" t="s">
        <v>19</v>
      </c>
      <c r="H1616" s="0" t="s">
        <v>2057</v>
      </c>
      <c r="I1616" s="0" t="n">
        <v>2</v>
      </c>
      <c r="J1616" s="0" t="n">
        <v>3.68</v>
      </c>
      <c r="K1616" s="0" t="str">
        <f aca="false">IF(I1616=1,"Yes","No")</f>
        <v>No</v>
      </c>
      <c r="L1616" s="0" t="n">
        <f aca="false">IF(K1616="Yes",(J1616-1)*0.98,-1)</f>
        <v>-1</v>
      </c>
      <c r="M1616" s="5" t="s">
        <v>33</v>
      </c>
    </row>
    <row r="1617" customFormat="false" ht="12.8" hidden="false" customHeight="false" outlineLevel="0" collapsed="false">
      <c r="A1617" s="2" t="s">
        <v>2056</v>
      </c>
      <c r="B1617" s="2" t="s">
        <v>181</v>
      </c>
      <c r="C1617" s="0" t="s">
        <v>125</v>
      </c>
      <c r="D1617" s="0" t="s">
        <v>16</v>
      </c>
      <c r="E1617" s="0" t="s">
        <v>30</v>
      </c>
      <c r="F1617" s="0" t="s">
        <v>453</v>
      </c>
      <c r="G1617" s="0" t="s">
        <v>19</v>
      </c>
      <c r="H1617" s="0" t="s">
        <v>2058</v>
      </c>
      <c r="I1617" s="0" t="n">
        <v>2</v>
      </c>
      <c r="J1617" s="0" t="n">
        <v>2.66</v>
      </c>
      <c r="K1617" s="0" t="s">
        <v>21</v>
      </c>
      <c r="L1617" s="3" t="n">
        <f aca="false">IF(K1617="Yes",(J1617-1)*0.98,-1)</f>
        <v>1.6268</v>
      </c>
      <c r="M1617" s="11" t="s">
        <v>62</v>
      </c>
    </row>
    <row r="1618" customFormat="false" ht="12.8" hidden="false" customHeight="false" outlineLevel="0" collapsed="false">
      <c r="A1618" s="2" t="s">
        <v>2056</v>
      </c>
      <c r="B1618" s="2" t="s">
        <v>337</v>
      </c>
      <c r="C1618" s="0" t="s">
        <v>47</v>
      </c>
      <c r="D1618" s="0" t="s">
        <v>29</v>
      </c>
      <c r="E1618" s="0" t="s">
        <v>30</v>
      </c>
      <c r="F1618" s="0" t="s">
        <v>304</v>
      </c>
      <c r="G1618" s="0" t="s">
        <v>19</v>
      </c>
      <c r="H1618" s="0" t="s">
        <v>2059</v>
      </c>
      <c r="I1618" s="0" t="n">
        <v>1</v>
      </c>
      <c r="J1618" s="0" t="n">
        <v>1.08</v>
      </c>
      <c r="K1618" s="0" t="s">
        <v>21</v>
      </c>
      <c r="L1618" s="3" t="n">
        <f aca="false">IF(K1618="Yes",(J1618-1)*0.98,-1)</f>
        <v>0.0784000000000001</v>
      </c>
      <c r="M1618" s="4" t="s">
        <v>22</v>
      </c>
    </row>
    <row r="1619" customFormat="false" ht="12.8" hidden="false" customHeight="false" outlineLevel="0" collapsed="false">
      <c r="A1619" s="2" t="s">
        <v>2056</v>
      </c>
      <c r="B1619" s="2" t="s">
        <v>337</v>
      </c>
      <c r="C1619" s="0" t="s">
        <v>47</v>
      </c>
      <c r="D1619" s="0" t="s">
        <v>29</v>
      </c>
      <c r="E1619" s="0" t="s">
        <v>30</v>
      </c>
      <c r="F1619" s="0" t="s">
        <v>304</v>
      </c>
      <c r="G1619" s="0" t="s">
        <v>19</v>
      </c>
      <c r="H1619" s="0" t="s">
        <v>2060</v>
      </c>
      <c r="I1619" s="0" t="n">
        <v>2</v>
      </c>
      <c r="J1619" s="0" t="n">
        <v>1.22</v>
      </c>
      <c r="K1619" s="0" t="s">
        <v>21</v>
      </c>
      <c r="L1619" s="3" t="n">
        <f aca="false">IF(K1619="Yes",(J1619-1)*0.98,-1)</f>
        <v>0.2156</v>
      </c>
      <c r="M1619" s="11" t="s">
        <v>62</v>
      </c>
    </row>
    <row r="1620" customFormat="false" ht="12.8" hidden="false" customHeight="false" outlineLevel="0" collapsed="false">
      <c r="A1620" s="9" t="s">
        <v>2056</v>
      </c>
      <c r="B1620" s="9" t="s">
        <v>337</v>
      </c>
      <c r="C1620" s="6" t="s">
        <v>47</v>
      </c>
      <c r="D1620" s="6" t="s">
        <v>29</v>
      </c>
      <c r="E1620" s="6" t="s">
        <v>30</v>
      </c>
      <c r="F1620" s="6" t="s">
        <v>304</v>
      </c>
      <c r="G1620" s="6" t="s">
        <v>19</v>
      </c>
      <c r="H1620" s="6" t="s">
        <v>2060</v>
      </c>
      <c r="I1620" s="0" t="n">
        <v>2</v>
      </c>
      <c r="J1620" s="6" t="n">
        <v>3.87</v>
      </c>
      <c r="K1620" s="3" t="str">
        <f aca="false">IF(I1620=1,"Yes","No")</f>
        <v>No</v>
      </c>
      <c r="L1620" s="7" t="n">
        <f aca="false">IF(K1620="Yes",(J1620-1)*0.98,-1)</f>
        <v>-1</v>
      </c>
      <c r="M1620" s="10" t="s">
        <v>53</v>
      </c>
    </row>
    <row r="1621" customFormat="false" ht="12.8" hidden="false" customHeight="false" outlineLevel="0" collapsed="false">
      <c r="A1621" s="9" t="s">
        <v>2061</v>
      </c>
      <c r="B1621" s="9" t="s">
        <v>35</v>
      </c>
      <c r="C1621" s="6" t="s">
        <v>495</v>
      </c>
      <c r="D1621" s="6" t="s">
        <v>29</v>
      </c>
      <c r="E1621" s="6" t="s">
        <v>147</v>
      </c>
      <c r="F1621" s="6" t="s">
        <v>304</v>
      </c>
      <c r="G1621" s="6" t="s">
        <v>19</v>
      </c>
      <c r="H1621" s="6" t="s">
        <v>2062</v>
      </c>
      <c r="I1621" s="6" t="n">
        <v>1</v>
      </c>
      <c r="J1621" s="6" t="n">
        <v>3.25</v>
      </c>
      <c r="K1621" s="3" t="s">
        <v>21</v>
      </c>
      <c r="L1621" s="6" t="n">
        <f aca="false">IF(K1621="Yes",(J1621-1)*0.98,-1)</f>
        <v>2.205</v>
      </c>
      <c r="M1621" s="13" t="s">
        <v>184</v>
      </c>
    </row>
    <row r="1622" customFormat="false" ht="12.8" hidden="false" customHeight="false" outlineLevel="0" collapsed="false">
      <c r="A1622" s="2" t="s">
        <v>2061</v>
      </c>
      <c r="B1622" s="2" t="s">
        <v>245</v>
      </c>
      <c r="C1622" s="0" t="s">
        <v>1031</v>
      </c>
      <c r="D1622" s="0" t="s">
        <v>37</v>
      </c>
      <c r="E1622" s="0" t="s">
        <v>147</v>
      </c>
      <c r="F1622" s="0" t="s">
        <v>31</v>
      </c>
      <c r="G1622" s="0" t="s">
        <v>19</v>
      </c>
      <c r="H1622" s="0" t="s">
        <v>2063</v>
      </c>
      <c r="I1622" s="0" t="n">
        <v>1</v>
      </c>
      <c r="J1622" s="0" t="n">
        <v>2.52</v>
      </c>
      <c r="K1622" s="0" t="s">
        <v>21</v>
      </c>
      <c r="L1622" s="3" t="n">
        <f aca="false">IF(K1622="Yes",(J1622-1)*0.98,-1)</f>
        <v>1.4896</v>
      </c>
      <c r="M1622" s="11" t="s">
        <v>62</v>
      </c>
    </row>
    <row r="1623" customFormat="false" ht="12.8" hidden="false" customHeight="false" outlineLevel="0" collapsed="false">
      <c r="A1623" s="2" t="s">
        <v>2061</v>
      </c>
      <c r="B1623" s="2" t="s">
        <v>245</v>
      </c>
      <c r="C1623" s="6" t="s">
        <v>1031</v>
      </c>
      <c r="D1623" s="6" t="s">
        <v>37</v>
      </c>
      <c r="E1623" s="6" t="s">
        <v>147</v>
      </c>
      <c r="F1623" s="6" t="s">
        <v>31</v>
      </c>
      <c r="G1623" s="6" t="s">
        <v>19</v>
      </c>
      <c r="H1623" s="6" t="s">
        <v>2064</v>
      </c>
      <c r="I1623" s="6" t="n">
        <v>0</v>
      </c>
      <c r="J1623" s="6" t="n">
        <v>6.44</v>
      </c>
      <c r="K1623" s="3" t="str">
        <f aca="false">IF(I1623=1, "No","Yes")</f>
        <v>Yes</v>
      </c>
      <c r="L1623" s="7" t="n">
        <f aca="false">IF(I1623=1,-J1623,0.98)</f>
        <v>0.98</v>
      </c>
      <c r="M1623" s="8" t="s">
        <v>51</v>
      </c>
    </row>
    <row r="1624" customFormat="false" ht="12.8" hidden="false" customHeight="false" outlineLevel="0" collapsed="false">
      <c r="A1624" s="9" t="s">
        <v>2061</v>
      </c>
      <c r="B1624" s="9" t="s">
        <v>245</v>
      </c>
      <c r="C1624" s="6" t="s">
        <v>1031</v>
      </c>
      <c r="D1624" s="6" t="s">
        <v>37</v>
      </c>
      <c r="E1624" s="6" t="s">
        <v>147</v>
      </c>
      <c r="F1624" s="6" t="s">
        <v>31</v>
      </c>
      <c r="G1624" s="6" t="s">
        <v>19</v>
      </c>
      <c r="H1624" s="6" t="s">
        <v>2063</v>
      </c>
      <c r="I1624" s="0" t="n">
        <v>1</v>
      </c>
      <c r="J1624" s="6" t="n">
        <v>9.34</v>
      </c>
      <c r="K1624" s="3" t="str">
        <f aca="false">IF(I1624=1,"Yes","No")</f>
        <v>Yes</v>
      </c>
      <c r="L1624" s="7" t="n">
        <f aca="false">IF(K1624="Yes",(J1624-1)*0.98,-1)</f>
        <v>8.1732</v>
      </c>
      <c r="M1624" s="10" t="s">
        <v>53</v>
      </c>
    </row>
    <row r="1625" customFormat="false" ht="12.8" hidden="false" customHeight="false" outlineLevel="0" collapsed="false">
      <c r="A1625" s="2" t="s">
        <v>2061</v>
      </c>
      <c r="B1625" s="2" t="s">
        <v>293</v>
      </c>
      <c r="C1625" s="0" t="s">
        <v>110</v>
      </c>
      <c r="D1625" s="0" t="s">
        <v>42</v>
      </c>
      <c r="E1625" s="0" t="s">
        <v>147</v>
      </c>
      <c r="F1625" s="0" t="s">
        <v>453</v>
      </c>
      <c r="G1625" s="0" t="s">
        <v>19</v>
      </c>
      <c r="H1625" s="0" t="s">
        <v>2065</v>
      </c>
      <c r="I1625" s="0" t="n">
        <v>3</v>
      </c>
      <c r="J1625" s="0" t="n">
        <v>2.12</v>
      </c>
      <c r="K1625" s="0" t="str">
        <f aca="false">IF(I1625=1,"Yes","No")</f>
        <v>No</v>
      </c>
      <c r="L1625" s="0" t="n">
        <f aca="false">IF(K1625="Yes",(J1625-1)*0.98,-1)</f>
        <v>-1</v>
      </c>
      <c r="M1625" s="5" t="s">
        <v>33</v>
      </c>
    </row>
    <row r="1626" customFormat="false" ht="12.8" hidden="false" customHeight="false" outlineLevel="0" collapsed="false">
      <c r="A1626" s="2" t="s">
        <v>2061</v>
      </c>
      <c r="B1626" s="2" t="s">
        <v>293</v>
      </c>
      <c r="C1626" s="0" t="s">
        <v>110</v>
      </c>
      <c r="D1626" s="0" t="s">
        <v>42</v>
      </c>
      <c r="E1626" s="0" t="s">
        <v>147</v>
      </c>
      <c r="F1626" s="0" t="s">
        <v>453</v>
      </c>
      <c r="G1626" s="0" t="s">
        <v>19</v>
      </c>
      <c r="H1626" s="0" t="s">
        <v>2066</v>
      </c>
      <c r="I1626" s="0" t="n">
        <v>1</v>
      </c>
      <c r="J1626" s="0" t="n">
        <v>1.62</v>
      </c>
      <c r="K1626" s="0" t="s">
        <v>21</v>
      </c>
      <c r="L1626" s="3" t="n">
        <f aca="false">IF(K1626="Yes",(J1626-1)*0.98,-1)</f>
        <v>0.6076</v>
      </c>
      <c r="M1626" s="11" t="s">
        <v>62</v>
      </c>
    </row>
    <row r="1627" customFormat="false" ht="12.8" hidden="false" customHeight="false" outlineLevel="0" collapsed="false">
      <c r="A1627" s="2" t="s">
        <v>2067</v>
      </c>
      <c r="B1627" s="2" t="s">
        <v>239</v>
      </c>
      <c r="C1627" s="0" t="s">
        <v>264</v>
      </c>
      <c r="D1627" s="0" t="s">
        <v>42</v>
      </c>
      <c r="E1627" s="0" t="s">
        <v>147</v>
      </c>
      <c r="F1627" s="0" t="s">
        <v>65</v>
      </c>
      <c r="G1627" s="0" t="s">
        <v>21</v>
      </c>
      <c r="H1627" s="0" t="s">
        <v>2068</v>
      </c>
      <c r="I1627" s="0" t="n">
        <v>1</v>
      </c>
      <c r="J1627" s="0" t="n">
        <v>3.05</v>
      </c>
      <c r="K1627" s="0" t="str">
        <f aca="false">IF(I1627=1,"Yes","No")</f>
        <v>Yes</v>
      </c>
      <c r="L1627" s="0" t="n">
        <f aca="false">IF(K1627="Yes",(J1627-1)*0.98,-1)</f>
        <v>2.009</v>
      </c>
      <c r="M1627" s="5" t="s">
        <v>33</v>
      </c>
    </row>
    <row r="1628" customFormat="false" ht="12.8" hidden="false" customHeight="false" outlineLevel="0" collapsed="false">
      <c r="A1628" s="2" t="s">
        <v>2067</v>
      </c>
      <c r="B1628" s="2" t="s">
        <v>239</v>
      </c>
      <c r="C1628" s="0" t="s">
        <v>264</v>
      </c>
      <c r="D1628" s="0" t="s">
        <v>42</v>
      </c>
      <c r="E1628" s="0" t="s">
        <v>147</v>
      </c>
      <c r="F1628" s="0" t="s">
        <v>65</v>
      </c>
      <c r="G1628" s="0" t="s">
        <v>21</v>
      </c>
      <c r="H1628" s="0" t="s">
        <v>2068</v>
      </c>
      <c r="I1628" s="0" t="n">
        <v>1</v>
      </c>
      <c r="J1628" s="0" t="n">
        <v>1.88</v>
      </c>
      <c r="K1628" s="0" t="s">
        <v>21</v>
      </c>
      <c r="L1628" s="3" t="n">
        <f aca="false">IF(K1628="Yes",(J1628-1)*0.98,-1)</f>
        <v>0.8624</v>
      </c>
      <c r="M1628" s="4" t="s">
        <v>22</v>
      </c>
    </row>
    <row r="1629" customFormat="false" ht="12.8" hidden="false" customHeight="false" outlineLevel="0" collapsed="false">
      <c r="A1629" s="2" t="s">
        <v>2067</v>
      </c>
      <c r="B1629" s="2" t="s">
        <v>73</v>
      </c>
      <c r="C1629" s="0" t="s">
        <v>264</v>
      </c>
      <c r="D1629" s="0" t="s">
        <v>29</v>
      </c>
      <c r="E1629" s="0" t="s">
        <v>147</v>
      </c>
      <c r="F1629" s="0" t="s">
        <v>43</v>
      </c>
      <c r="G1629" s="0" t="s">
        <v>19</v>
      </c>
      <c r="H1629" s="0" t="s">
        <v>2069</v>
      </c>
      <c r="I1629" s="0" t="n">
        <v>1</v>
      </c>
      <c r="J1629" s="0" t="n">
        <v>1.98</v>
      </c>
      <c r="K1629" s="0" t="str">
        <f aca="false">IF(I1629=1,"Yes","No")</f>
        <v>Yes</v>
      </c>
      <c r="L1629" s="0" t="n">
        <f aca="false">IF(K1629="Yes",(J1629-1)*0.98,-1)</f>
        <v>0.9604</v>
      </c>
      <c r="M1629" s="5" t="s">
        <v>33</v>
      </c>
    </row>
    <row r="1630" customFormat="false" ht="12.8" hidden="false" customHeight="false" outlineLevel="0" collapsed="false">
      <c r="A1630" s="2" t="s">
        <v>2070</v>
      </c>
      <c r="B1630" s="2" t="s">
        <v>23</v>
      </c>
      <c r="C1630" s="0" t="s">
        <v>294</v>
      </c>
      <c r="D1630" s="0" t="s">
        <v>16</v>
      </c>
      <c r="E1630" s="0" t="s">
        <v>87</v>
      </c>
      <c r="F1630" s="0" t="s">
        <v>18</v>
      </c>
      <c r="G1630" s="0" t="s">
        <v>19</v>
      </c>
      <c r="H1630" s="0" t="s">
        <v>2071</v>
      </c>
      <c r="I1630" s="0" t="n">
        <v>2</v>
      </c>
      <c r="J1630" s="0" t="n">
        <v>1.09</v>
      </c>
      <c r="K1630" s="0" t="s">
        <v>21</v>
      </c>
      <c r="L1630" s="3" t="n">
        <f aca="false">IF(K1630="Yes",(J1630-1)*0.98,-1)</f>
        <v>0.0882000000000001</v>
      </c>
      <c r="M1630" s="4" t="s">
        <v>22</v>
      </c>
    </row>
    <row r="1631" customFormat="false" ht="12.8" hidden="false" customHeight="false" outlineLevel="0" collapsed="false">
      <c r="A1631" s="2" t="s">
        <v>2070</v>
      </c>
      <c r="B1631" s="2" t="s">
        <v>135</v>
      </c>
      <c r="C1631" s="0" t="s">
        <v>532</v>
      </c>
      <c r="D1631" s="0" t="s">
        <v>42</v>
      </c>
      <c r="E1631" s="0" t="s">
        <v>17</v>
      </c>
      <c r="F1631" s="0" t="s">
        <v>31</v>
      </c>
      <c r="G1631" s="0" t="s">
        <v>19</v>
      </c>
      <c r="H1631" s="0" t="s">
        <v>2072</v>
      </c>
      <c r="I1631" s="0" t="n">
        <v>2</v>
      </c>
      <c r="J1631" s="0" t="n">
        <v>2.71</v>
      </c>
      <c r="K1631" s="0" t="str">
        <f aca="false">IF(I1631=1,"Yes","No")</f>
        <v>No</v>
      </c>
      <c r="L1631" s="0" t="n">
        <f aca="false">IF(K1631="Yes",(J1631-1)*0.98,-1)</f>
        <v>-1</v>
      </c>
      <c r="M1631" s="5" t="s">
        <v>33</v>
      </c>
    </row>
    <row r="1632" customFormat="false" ht="12.8" hidden="false" customHeight="false" outlineLevel="0" collapsed="false">
      <c r="A1632" s="2" t="s">
        <v>2070</v>
      </c>
      <c r="B1632" s="2" t="s">
        <v>135</v>
      </c>
      <c r="C1632" s="0" t="s">
        <v>532</v>
      </c>
      <c r="D1632" s="0" t="s">
        <v>42</v>
      </c>
      <c r="E1632" s="0" t="s">
        <v>17</v>
      </c>
      <c r="F1632" s="0" t="s">
        <v>31</v>
      </c>
      <c r="G1632" s="0" t="s">
        <v>19</v>
      </c>
      <c r="H1632" s="0" t="s">
        <v>2072</v>
      </c>
      <c r="I1632" s="0" t="n">
        <v>2</v>
      </c>
      <c r="J1632" s="0" t="n">
        <v>1.3</v>
      </c>
      <c r="K1632" s="0" t="s">
        <v>21</v>
      </c>
      <c r="L1632" s="3" t="n">
        <f aca="false">IF(K1632="Yes",(J1632-1)*0.98,-1)</f>
        <v>0.294</v>
      </c>
      <c r="M1632" s="4" t="s">
        <v>22</v>
      </c>
    </row>
    <row r="1633" customFormat="false" ht="12.8" hidden="false" customHeight="false" outlineLevel="0" collapsed="false">
      <c r="A1633" s="2" t="s">
        <v>2070</v>
      </c>
      <c r="B1633" s="2" t="s">
        <v>252</v>
      </c>
      <c r="C1633" s="0" t="s">
        <v>430</v>
      </c>
      <c r="D1633" s="0" t="s">
        <v>16</v>
      </c>
      <c r="E1633" s="0" t="s">
        <v>147</v>
      </c>
      <c r="F1633" s="0" t="s">
        <v>65</v>
      </c>
      <c r="G1633" s="0" t="s">
        <v>21</v>
      </c>
      <c r="H1633" s="0" t="s">
        <v>2073</v>
      </c>
      <c r="I1633" s="0" t="n">
        <v>1</v>
      </c>
      <c r="J1633" s="0" t="n">
        <v>4.2</v>
      </c>
      <c r="K1633" s="0" t="str">
        <f aca="false">IF(I1633=1,"Yes","No")</f>
        <v>Yes</v>
      </c>
      <c r="L1633" s="0" t="n">
        <f aca="false">IF(K1633="Yes",(J1633-1)*0.98,-1)</f>
        <v>3.136</v>
      </c>
      <c r="M1633" s="5" t="s">
        <v>33</v>
      </c>
    </row>
    <row r="1634" customFormat="false" ht="12.8" hidden="false" customHeight="false" outlineLevel="0" collapsed="false">
      <c r="A1634" s="2" t="s">
        <v>2070</v>
      </c>
      <c r="B1634" s="2" t="s">
        <v>255</v>
      </c>
      <c r="C1634" s="0" t="s">
        <v>294</v>
      </c>
      <c r="D1634" s="0" t="s">
        <v>42</v>
      </c>
      <c r="E1634" s="0" t="s">
        <v>79</v>
      </c>
      <c r="F1634" s="0" t="s">
        <v>80</v>
      </c>
      <c r="G1634" s="0" t="s">
        <v>19</v>
      </c>
      <c r="H1634" s="0" t="s">
        <v>1993</v>
      </c>
      <c r="I1634" s="0" t="n">
        <v>2</v>
      </c>
      <c r="J1634" s="0" t="n">
        <v>1.36</v>
      </c>
      <c r="K1634" s="0" t="s">
        <v>21</v>
      </c>
      <c r="L1634" s="3" t="n">
        <f aca="false">IF(K1634="Yes",(J1634-1)*0.98,-1)</f>
        <v>0.3528</v>
      </c>
      <c r="M1634" s="4" t="s">
        <v>22</v>
      </c>
    </row>
    <row r="1635" customFormat="false" ht="12.8" hidden="false" customHeight="false" outlineLevel="0" collapsed="false">
      <c r="A1635" s="9" t="s">
        <v>2070</v>
      </c>
      <c r="B1635" s="9" t="s">
        <v>255</v>
      </c>
      <c r="C1635" s="6" t="s">
        <v>294</v>
      </c>
      <c r="D1635" s="6" t="s">
        <v>42</v>
      </c>
      <c r="E1635" s="6" t="s">
        <v>79</v>
      </c>
      <c r="F1635" s="6" t="s">
        <v>80</v>
      </c>
      <c r="G1635" s="6" t="s">
        <v>19</v>
      </c>
      <c r="H1635" s="6" t="s">
        <v>2074</v>
      </c>
      <c r="I1635" s="0" t="n">
        <v>0</v>
      </c>
      <c r="J1635" s="6" t="n">
        <v>10.5</v>
      </c>
      <c r="K1635" s="3" t="str">
        <f aca="false">IF(I1635=1,"Yes","No")</f>
        <v>No</v>
      </c>
      <c r="L1635" s="7" t="n">
        <f aca="false">IF(K1635="Yes",(J1635-1)*0.98,-1)</f>
        <v>-1</v>
      </c>
      <c r="M1635" s="10" t="s">
        <v>53</v>
      </c>
    </row>
    <row r="1636" customFormat="false" ht="12.8" hidden="false" customHeight="false" outlineLevel="0" collapsed="false">
      <c r="A1636" s="2" t="s">
        <v>2075</v>
      </c>
      <c r="B1636" s="2" t="s">
        <v>186</v>
      </c>
      <c r="C1636" s="0" t="s">
        <v>403</v>
      </c>
      <c r="D1636" s="0" t="s">
        <v>42</v>
      </c>
      <c r="E1636" s="0" t="s">
        <v>147</v>
      </c>
      <c r="F1636" s="0" t="s">
        <v>453</v>
      </c>
      <c r="G1636" s="0" t="s">
        <v>19</v>
      </c>
      <c r="H1636" s="0" t="s">
        <v>2051</v>
      </c>
      <c r="I1636" s="0" t="n">
        <v>1</v>
      </c>
      <c r="J1636" s="0" t="n">
        <v>1.06</v>
      </c>
      <c r="K1636" s="0" t="str">
        <f aca="false">IF(I1636=1,"Yes","No")</f>
        <v>Yes</v>
      </c>
      <c r="L1636" s="0" t="n">
        <f aca="false">IF(K1636="Yes",(J1636-1)*0.98,-1)</f>
        <v>0.0588000000000001</v>
      </c>
      <c r="M1636" s="5" t="s">
        <v>33</v>
      </c>
    </row>
    <row r="1637" customFormat="false" ht="12.8" hidden="false" customHeight="false" outlineLevel="0" collapsed="false">
      <c r="A1637" s="2" t="s">
        <v>2075</v>
      </c>
      <c r="B1637" s="2" t="s">
        <v>512</v>
      </c>
      <c r="C1637" s="0" t="s">
        <v>734</v>
      </c>
      <c r="D1637" s="0" t="s">
        <v>42</v>
      </c>
      <c r="E1637" s="0" t="s">
        <v>147</v>
      </c>
      <c r="F1637" s="0" t="s">
        <v>65</v>
      </c>
      <c r="G1637" s="0" t="s">
        <v>21</v>
      </c>
      <c r="H1637" s="0" t="s">
        <v>2076</v>
      </c>
      <c r="I1637" s="0" t="n">
        <v>1</v>
      </c>
      <c r="J1637" s="0" t="n">
        <v>1.37</v>
      </c>
      <c r="K1637" s="0" t="str">
        <f aca="false">IF(I1637=1,"Yes","No")</f>
        <v>Yes</v>
      </c>
      <c r="L1637" s="0" t="n">
        <f aca="false">IF(K1637="Yes",(J1637-1)*0.98,-1)</f>
        <v>0.3626</v>
      </c>
      <c r="M1637" s="5" t="s">
        <v>33</v>
      </c>
    </row>
    <row r="1638" customFormat="false" ht="12.8" hidden="false" customHeight="false" outlineLevel="0" collapsed="false">
      <c r="A1638" s="2" t="s">
        <v>2077</v>
      </c>
      <c r="B1638" s="2" t="s">
        <v>255</v>
      </c>
      <c r="C1638" s="0" t="s">
        <v>532</v>
      </c>
      <c r="D1638" s="0" t="s">
        <v>16</v>
      </c>
      <c r="E1638" s="0" t="s">
        <v>17</v>
      </c>
      <c r="F1638" s="0" t="s">
        <v>18</v>
      </c>
      <c r="G1638" s="0" t="s">
        <v>19</v>
      </c>
      <c r="H1638" s="0" t="s">
        <v>1813</v>
      </c>
      <c r="I1638" s="0" t="n">
        <v>1</v>
      </c>
      <c r="J1638" s="0" t="n">
        <v>1.28</v>
      </c>
      <c r="K1638" s="0" t="s">
        <v>21</v>
      </c>
      <c r="L1638" s="3" t="n">
        <f aca="false">IF(K1638="Yes",(J1638-1)*0.98,-1)</f>
        <v>0.2744</v>
      </c>
      <c r="M1638" s="4" t="s">
        <v>22</v>
      </c>
    </row>
    <row r="1639" customFormat="false" ht="12.8" hidden="false" customHeight="false" outlineLevel="0" collapsed="false">
      <c r="A1639" s="2" t="s">
        <v>2077</v>
      </c>
      <c r="B1639" s="2" t="s">
        <v>255</v>
      </c>
      <c r="C1639" s="0" t="s">
        <v>532</v>
      </c>
      <c r="D1639" s="0" t="s">
        <v>16</v>
      </c>
      <c r="E1639" s="0" t="s">
        <v>17</v>
      </c>
      <c r="F1639" s="0" t="s">
        <v>18</v>
      </c>
      <c r="G1639" s="0" t="s">
        <v>19</v>
      </c>
      <c r="H1639" s="0" t="s">
        <v>2078</v>
      </c>
      <c r="I1639" s="0" t="n">
        <v>2</v>
      </c>
      <c r="J1639" s="0" t="n">
        <v>1.29</v>
      </c>
      <c r="K1639" s="0" t="s">
        <v>21</v>
      </c>
      <c r="L1639" s="3" t="n">
        <f aca="false">IF(K1639="Yes",(J1639-1)*0.98,-1)</f>
        <v>0.2842</v>
      </c>
      <c r="M1639" s="11" t="s">
        <v>62</v>
      </c>
    </row>
    <row r="1640" customFormat="false" ht="12.8" hidden="false" customHeight="false" outlineLevel="0" collapsed="false">
      <c r="A1640" s="2" t="s">
        <v>2077</v>
      </c>
      <c r="B1640" s="2" t="s">
        <v>331</v>
      </c>
      <c r="C1640" s="0" t="s">
        <v>230</v>
      </c>
      <c r="D1640" s="0" t="s">
        <v>16</v>
      </c>
      <c r="E1640" s="0" t="s">
        <v>147</v>
      </c>
      <c r="F1640" s="0" t="s">
        <v>65</v>
      </c>
      <c r="G1640" s="0" t="s">
        <v>21</v>
      </c>
      <c r="H1640" s="0" t="s">
        <v>2079</v>
      </c>
      <c r="I1640" s="0" t="n">
        <v>1</v>
      </c>
      <c r="J1640" s="0" t="n">
        <v>2.81</v>
      </c>
      <c r="K1640" s="0" t="str">
        <f aca="false">IF(I1640=1,"Yes","No")</f>
        <v>Yes</v>
      </c>
      <c r="L1640" s="0" t="n">
        <f aca="false">IF(K1640="Yes",(J1640-1)*0.98,-1)</f>
        <v>1.7738</v>
      </c>
      <c r="M1640" s="5" t="s">
        <v>33</v>
      </c>
    </row>
    <row r="1641" customFormat="false" ht="12.8" hidden="false" customHeight="false" outlineLevel="0" collapsed="false">
      <c r="A1641" s="2" t="s">
        <v>2077</v>
      </c>
      <c r="B1641" s="2" t="s">
        <v>331</v>
      </c>
      <c r="C1641" s="6" t="s">
        <v>230</v>
      </c>
      <c r="D1641" s="6" t="s">
        <v>16</v>
      </c>
      <c r="E1641" s="6" t="s">
        <v>147</v>
      </c>
      <c r="F1641" s="6" t="s">
        <v>65</v>
      </c>
      <c r="G1641" s="6" t="s">
        <v>21</v>
      </c>
      <c r="H1641" s="6" t="s">
        <v>2080</v>
      </c>
      <c r="I1641" s="6" t="n">
        <v>3</v>
      </c>
      <c r="J1641" s="6" t="n">
        <v>5.4</v>
      </c>
      <c r="K1641" s="3" t="str">
        <f aca="false">IF(I1641=1, "No","Yes")</f>
        <v>Yes</v>
      </c>
      <c r="L1641" s="7" t="n">
        <f aca="false">IF(I1641=1,-J1641,0.98)</f>
        <v>0.98</v>
      </c>
      <c r="M1641" s="8" t="s">
        <v>51</v>
      </c>
    </row>
    <row r="1642" customFormat="false" ht="12.8" hidden="false" customHeight="false" outlineLevel="0" collapsed="false">
      <c r="A1642" s="2" t="s">
        <v>2077</v>
      </c>
      <c r="B1642" s="2" t="s">
        <v>601</v>
      </c>
      <c r="C1642" s="6" t="s">
        <v>1192</v>
      </c>
      <c r="D1642" s="6" t="s">
        <v>37</v>
      </c>
      <c r="E1642" s="6" t="s">
        <v>147</v>
      </c>
      <c r="F1642" s="6" t="s">
        <v>43</v>
      </c>
      <c r="G1642" s="6" t="s">
        <v>19</v>
      </c>
      <c r="H1642" s="6" t="s">
        <v>2081</v>
      </c>
      <c r="I1642" s="6" t="n">
        <v>0</v>
      </c>
      <c r="J1642" s="6" t="n">
        <v>4.7</v>
      </c>
      <c r="K1642" s="3" t="str">
        <f aca="false">IF(I1642=1, "No","Yes")</f>
        <v>Yes</v>
      </c>
      <c r="L1642" s="7" t="n">
        <f aca="false">IF(I1642=1,-J1642,0.98)</f>
        <v>0.98</v>
      </c>
      <c r="M1642" s="8" t="s">
        <v>51</v>
      </c>
    </row>
    <row r="1643" customFormat="false" ht="12.8" hidden="false" customHeight="false" outlineLevel="0" collapsed="false">
      <c r="A1643" s="2" t="s">
        <v>2082</v>
      </c>
      <c r="B1643" s="2" t="s">
        <v>109</v>
      </c>
      <c r="C1643" s="0" t="s">
        <v>1246</v>
      </c>
      <c r="D1643" s="0" t="s">
        <v>42</v>
      </c>
      <c r="E1643" s="0" t="s">
        <v>147</v>
      </c>
      <c r="F1643" s="0" t="s">
        <v>65</v>
      </c>
      <c r="G1643" s="0" t="s">
        <v>21</v>
      </c>
      <c r="H1643" s="0" t="s">
        <v>2083</v>
      </c>
      <c r="I1643" s="0" t="n">
        <v>0</v>
      </c>
      <c r="J1643" s="0" t="n">
        <v>2.22</v>
      </c>
      <c r="K1643" s="0" t="str">
        <f aca="false">IF(I1643=1,"Yes","No")</f>
        <v>No</v>
      </c>
      <c r="L1643" s="0" t="n">
        <f aca="false">IF(K1643="Yes",(J1643-1)*0.98,-1)</f>
        <v>-1</v>
      </c>
      <c r="M1643" s="5" t="s">
        <v>33</v>
      </c>
    </row>
    <row r="1644" customFormat="false" ht="12.8" hidden="false" customHeight="false" outlineLevel="0" collapsed="false">
      <c r="A1644" s="2" t="s">
        <v>2082</v>
      </c>
      <c r="B1644" s="2" t="s">
        <v>109</v>
      </c>
      <c r="C1644" s="0" t="s">
        <v>1246</v>
      </c>
      <c r="D1644" s="0" t="s">
        <v>42</v>
      </c>
      <c r="E1644" s="0" t="s">
        <v>147</v>
      </c>
      <c r="F1644" s="0" t="s">
        <v>65</v>
      </c>
      <c r="G1644" s="0" t="s">
        <v>21</v>
      </c>
      <c r="H1644" s="0" t="s">
        <v>2083</v>
      </c>
      <c r="I1644" s="0" t="n">
        <v>0</v>
      </c>
      <c r="J1644" s="0" t="n">
        <v>1.22</v>
      </c>
      <c r="K1644" s="0" t="s">
        <v>19</v>
      </c>
      <c r="L1644" s="3" t="n">
        <f aca="false">IF(K1644="Yes",(J1644-1)*0.98,-1)</f>
        <v>-1</v>
      </c>
      <c r="M1644" s="4" t="s">
        <v>22</v>
      </c>
    </row>
    <row r="1645" customFormat="false" ht="12.8" hidden="false" customHeight="false" outlineLevel="0" collapsed="false">
      <c r="A1645" s="2" t="s">
        <v>2084</v>
      </c>
      <c r="B1645" s="2" t="s">
        <v>130</v>
      </c>
      <c r="C1645" s="0" t="s">
        <v>608</v>
      </c>
      <c r="D1645" s="0" t="s">
        <v>16</v>
      </c>
      <c r="E1645" s="0" t="s">
        <v>147</v>
      </c>
      <c r="F1645" s="0" t="s">
        <v>18</v>
      </c>
      <c r="G1645" s="0" t="s">
        <v>19</v>
      </c>
      <c r="H1645" s="0" t="s">
        <v>2085</v>
      </c>
      <c r="I1645" s="0" t="n">
        <v>1</v>
      </c>
      <c r="J1645" s="0" t="n">
        <v>1.04</v>
      </c>
      <c r="K1645" s="0" t="s">
        <v>21</v>
      </c>
      <c r="L1645" s="3" t="n">
        <f aca="false">IF(K1645="Yes",(J1645-1)*0.98,-1)</f>
        <v>0.0392</v>
      </c>
      <c r="M1645" s="11" t="s">
        <v>62</v>
      </c>
    </row>
    <row r="1646" customFormat="false" ht="12.8" hidden="false" customHeight="false" outlineLevel="0" collapsed="false">
      <c r="A1646" s="9" t="s">
        <v>2084</v>
      </c>
      <c r="B1646" s="9" t="s">
        <v>130</v>
      </c>
      <c r="C1646" s="6" t="s">
        <v>608</v>
      </c>
      <c r="D1646" s="6" t="s">
        <v>16</v>
      </c>
      <c r="E1646" s="6" t="s">
        <v>147</v>
      </c>
      <c r="F1646" s="6" t="s">
        <v>18</v>
      </c>
      <c r="G1646" s="6" t="s">
        <v>19</v>
      </c>
      <c r="H1646" s="6" t="s">
        <v>2085</v>
      </c>
      <c r="I1646" s="0" t="n">
        <v>1</v>
      </c>
      <c r="J1646" s="6" t="n">
        <v>1.13</v>
      </c>
      <c r="K1646" s="3" t="str">
        <f aca="false">IF(I1646=1,"Yes","No")</f>
        <v>Yes</v>
      </c>
      <c r="L1646" s="7" t="n">
        <f aca="false">IF(K1646="Yes",(J1646-1)*0.98,-1)</f>
        <v>0.1274</v>
      </c>
      <c r="M1646" s="10" t="s">
        <v>53</v>
      </c>
    </row>
    <row r="1647" customFormat="false" ht="12.8" hidden="false" customHeight="false" outlineLevel="0" collapsed="false">
      <c r="A1647" s="2" t="s">
        <v>2084</v>
      </c>
      <c r="B1647" s="2" t="s">
        <v>77</v>
      </c>
      <c r="C1647" s="6" t="s">
        <v>68</v>
      </c>
      <c r="D1647" s="6" t="s">
        <v>42</v>
      </c>
      <c r="E1647" s="6" t="s">
        <v>147</v>
      </c>
      <c r="F1647" s="6" t="s">
        <v>18</v>
      </c>
      <c r="G1647" s="6" t="s">
        <v>19</v>
      </c>
      <c r="H1647" s="6" t="s">
        <v>2086</v>
      </c>
      <c r="I1647" s="6" t="n">
        <v>3</v>
      </c>
      <c r="J1647" s="6" t="n">
        <v>8</v>
      </c>
      <c r="K1647" s="3" t="str">
        <f aca="false">IF(I1647=1, "No","Yes")</f>
        <v>Yes</v>
      </c>
      <c r="L1647" s="7" t="n">
        <f aca="false">IF(I1647=1,-J1647,0.98)</f>
        <v>0.98</v>
      </c>
      <c r="M1647" s="8" t="s">
        <v>51</v>
      </c>
    </row>
    <row r="1648" customFormat="false" ht="12.8" hidden="false" customHeight="false" outlineLevel="0" collapsed="false">
      <c r="A1648" s="2" t="s">
        <v>2084</v>
      </c>
      <c r="B1648" s="2" t="s">
        <v>77</v>
      </c>
      <c r="C1648" s="6" t="s">
        <v>68</v>
      </c>
      <c r="D1648" s="6" t="s">
        <v>42</v>
      </c>
      <c r="E1648" s="6" t="s">
        <v>147</v>
      </c>
      <c r="F1648" s="6" t="s">
        <v>18</v>
      </c>
      <c r="G1648" s="6" t="s">
        <v>19</v>
      </c>
      <c r="H1648" s="6" t="s">
        <v>2086</v>
      </c>
      <c r="I1648" s="6" t="n">
        <v>3</v>
      </c>
      <c r="J1648" s="6" t="n">
        <v>8</v>
      </c>
      <c r="K1648" s="3" t="str">
        <f aca="false">IF(I1648=1, "No","Yes")</f>
        <v>Yes</v>
      </c>
      <c r="L1648" s="7" t="n">
        <f aca="false">IF(I1648=1,-J1648,0.98)</f>
        <v>0.98</v>
      </c>
      <c r="M1648" s="12" t="s">
        <v>128</v>
      </c>
    </row>
    <row r="1649" customFormat="false" ht="12.8" hidden="false" customHeight="false" outlineLevel="0" collapsed="false">
      <c r="A1649" s="2" t="s">
        <v>2084</v>
      </c>
      <c r="B1649" s="2" t="s">
        <v>239</v>
      </c>
      <c r="C1649" s="6" t="s">
        <v>1082</v>
      </c>
      <c r="D1649" s="6" t="s">
        <v>37</v>
      </c>
      <c r="E1649" s="6" t="s">
        <v>147</v>
      </c>
      <c r="F1649" s="6" t="s">
        <v>43</v>
      </c>
      <c r="G1649" s="6" t="s">
        <v>19</v>
      </c>
      <c r="H1649" s="6" t="s">
        <v>2087</v>
      </c>
      <c r="I1649" s="6" t="n">
        <v>1</v>
      </c>
      <c r="J1649" s="6" t="n">
        <v>3.55</v>
      </c>
      <c r="K1649" s="3" t="str">
        <f aca="false">IF(I1649=1, "No","Yes")</f>
        <v>No</v>
      </c>
      <c r="L1649" s="7" t="n">
        <f aca="false">IF(I1649=1,-J1649,0.98)</f>
        <v>-3.55</v>
      </c>
      <c r="M1649" s="8" t="s">
        <v>51</v>
      </c>
    </row>
    <row r="1650" customFormat="false" ht="12.8" hidden="false" customHeight="false" outlineLevel="0" collapsed="false">
      <c r="A1650" s="2" t="s">
        <v>2088</v>
      </c>
      <c r="B1650" s="2" t="s">
        <v>23</v>
      </c>
      <c r="C1650" s="0" t="s">
        <v>1246</v>
      </c>
      <c r="D1650" s="0" t="s">
        <v>16</v>
      </c>
      <c r="E1650" s="0" t="s">
        <v>147</v>
      </c>
      <c r="F1650" s="0" t="s">
        <v>65</v>
      </c>
      <c r="G1650" s="0" t="s">
        <v>21</v>
      </c>
      <c r="H1650" s="0" t="s">
        <v>2089</v>
      </c>
      <c r="I1650" s="0" t="n">
        <v>2</v>
      </c>
      <c r="J1650" s="0" t="n">
        <v>2.06</v>
      </c>
      <c r="K1650" s="0" t="str">
        <f aca="false">IF(I1650=1,"Yes","No")</f>
        <v>No</v>
      </c>
      <c r="L1650" s="0" t="n">
        <f aca="false">IF(K1650="Yes",(J1650-1)*0.98,-1)</f>
        <v>-1</v>
      </c>
      <c r="M1650" s="5" t="s">
        <v>33</v>
      </c>
    </row>
    <row r="1651" customFormat="false" ht="12.8" hidden="false" customHeight="false" outlineLevel="0" collapsed="false">
      <c r="A1651" s="2" t="s">
        <v>2088</v>
      </c>
      <c r="B1651" s="2" t="s">
        <v>23</v>
      </c>
      <c r="C1651" s="6" t="s">
        <v>1246</v>
      </c>
      <c r="D1651" s="6" t="s">
        <v>16</v>
      </c>
      <c r="E1651" s="6" t="s">
        <v>147</v>
      </c>
      <c r="F1651" s="6" t="s">
        <v>65</v>
      </c>
      <c r="G1651" s="6" t="s">
        <v>21</v>
      </c>
      <c r="H1651" s="6" t="s">
        <v>2090</v>
      </c>
      <c r="I1651" s="6" t="n">
        <v>3</v>
      </c>
      <c r="J1651" s="6" t="n">
        <v>8.89</v>
      </c>
      <c r="K1651" s="3" t="str">
        <f aca="false">IF(I1651=1, "No","Yes")</f>
        <v>Yes</v>
      </c>
      <c r="L1651" s="7" t="n">
        <f aca="false">IF(I1651=1,-J1651,0.98)</f>
        <v>0.98</v>
      </c>
      <c r="M1651" s="8" t="s">
        <v>51</v>
      </c>
    </row>
    <row r="1652" customFormat="false" ht="12.8" hidden="false" customHeight="false" outlineLevel="0" collapsed="false">
      <c r="A1652" s="2" t="s">
        <v>2088</v>
      </c>
      <c r="B1652" s="2" t="s">
        <v>101</v>
      </c>
      <c r="C1652" s="0" t="s">
        <v>1082</v>
      </c>
      <c r="D1652" s="0" t="s">
        <v>37</v>
      </c>
      <c r="E1652" s="0" t="s">
        <v>147</v>
      </c>
      <c r="F1652" s="0" t="s">
        <v>1413</v>
      </c>
      <c r="G1652" s="0" t="s">
        <v>19</v>
      </c>
      <c r="H1652" s="0" t="s">
        <v>2091</v>
      </c>
      <c r="I1652" s="0" t="n">
        <v>4</v>
      </c>
      <c r="J1652" s="0" t="n">
        <v>2.05</v>
      </c>
      <c r="K1652" s="0" t="s">
        <v>19</v>
      </c>
      <c r="L1652" s="3" t="n">
        <f aca="false">IF(K1652="Yes",(J1652-1)*0.98,-1)</f>
        <v>-1</v>
      </c>
      <c r="M1652" s="11" t="s">
        <v>62</v>
      </c>
    </row>
    <row r="1653" customFormat="false" ht="12.8" hidden="false" customHeight="false" outlineLevel="0" collapsed="false">
      <c r="A1653" s="9" t="s">
        <v>2088</v>
      </c>
      <c r="B1653" s="9" t="s">
        <v>101</v>
      </c>
      <c r="C1653" s="6" t="s">
        <v>1082</v>
      </c>
      <c r="D1653" s="6" t="s">
        <v>37</v>
      </c>
      <c r="E1653" s="6" t="s">
        <v>147</v>
      </c>
      <c r="F1653" s="6" t="s">
        <v>1413</v>
      </c>
      <c r="G1653" s="6" t="s">
        <v>19</v>
      </c>
      <c r="H1653" s="6" t="s">
        <v>2091</v>
      </c>
      <c r="I1653" s="0" t="n">
        <v>4</v>
      </c>
      <c r="J1653" s="6" t="n">
        <v>7.65</v>
      </c>
      <c r="K1653" s="3" t="str">
        <f aca="false">IF(I1653=1,"Yes","No")</f>
        <v>No</v>
      </c>
      <c r="L1653" s="7" t="n">
        <f aca="false">IF(K1653="Yes",(J1653-1)*0.98,-1)</f>
        <v>-1</v>
      </c>
      <c r="M1653" s="10" t="s">
        <v>53</v>
      </c>
    </row>
    <row r="1654" customFormat="false" ht="12.8" hidden="false" customHeight="false" outlineLevel="0" collapsed="false">
      <c r="A1654" s="2" t="s">
        <v>2088</v>
      </c>
      <c r="B1654" s="2" t="s">
        <v>71</v>
      </c>
      <c r="C1654" s="0" t="s">
        <v>370</v>
      </c>
      <c r="D1654" s="0" t="s">
        <v>102</v>
      </c>
      <c r="E1654" s="0" t="s">
        <v>147</v>
      </c>
      <c r="F1654" s="0" t="s">
        <v>49</v>
      </c>
      <c r="G1654" s="0" t="s">
        <v>19</v>
      </c>
      <c r="H1654" s="0" t="s">
        <v>2092</v>
      </c>
      <c r="I1654" s="0" t="n">
        <v>2</v>
      </c>
      <c r="J1654" s="0" t="n">
        <v>1.08</v>
      </c>
      <c r="K1654" s="0" t="s">
        <v>21</v>
      </c>
      <c r="L1654" s="3" t="n">
        <f aca="false">IF(K1654="Yes",(J1654-1)*0.98,-1)</f>
        <v>0.0784000000000001</v>
      </c>
      <c r="M1654" s="4" t="s">
        <v>22</v>
      </c>
    </row>
    <row r="1655" customFormat="false" ht="12.8" hidden="false" customHeight="false" outlineLevel="0" collapsed="false">
      <c r="A1655" s="2" t="s">
        <v>2088</v>
      </c>
      <c r="B1655" s="2" t="s">
        <v>364</v>
      </c>
      <c r="C1655" s="0" t="s">
        <v>1371</v>
      </c>
      <c r="D1655" s="0" t="s">
        <v>16</v>
      </c>
      <c r="E1655" s="0" t="s">
        <v>30</v>
      </c>
      <c r="F1655" s="0" t="s">
        <v>31</v>
      </c>
      <c r="G1655" s="0" t="s">
        <v>19</v>
      </c>
      <c r="H1655" s="0" t="s">
        <v>2093</v>
      </c>
      <c r="I1655" s="0" t="n">
        <v>1</v>
      </c>
      <c r="J1655" s="0" t="n">
        <v>2.98</v>
      </c>
      <c r="K1655" s="0" t="str">
        <f aca="false">IF(I1655=1,"Yes","No")</f>
        <v>Yes</v>
      </c>
      <c r="L1655" s="0" t="n">
        <f aca="false">IF(K1655="Yes",(J1655-1)*0.98,-1)</f>
        <v>1.9404</v>
      </c>
      <c r="M1655" s="5" t="s">
        <v>33</v>
      </c>
    </row>
    <row r="1656" customFormat="false" ht="12.8" hidden="false" customHeight="false" outlineLevel="0" collapsed="false">
      <c r="A1656" s="2" t="s">
        <v>2088</v>
      </c>
      <c r="B1656" s="2" t="s">
        <v>364</v>
      </c>
      <c r="C1656" s="0" t="s">
        <v>1371</v>
      </c>
      <c r="D1656" s="0" t="s">
        <v>16</v>
      </c>
      <c r="E1656" s="0" t="s">
        <v>30</v>
      </c>
      <c r="F1656" s="0" t="s">
        <v>31</v>
      </c>
      <c r="G1656" s="0" t="s">
        <v>19</v>
      </c>
      <c r="H1656" s="0" t="s">
        <v>2093</v>
      </c>
      <c r="I1656" s="0" t="n">
        <v>1</v>
      </c>
      <c r="J1656" s="0" t="n">
        <v>1.5</v>
      </c>
      <c r="K1656" s="0" t="s">
        <v>21</v>
      </c>
      <c r="L1656" s="3" t="n">
        <f aca="false">IF(K1656="Yes",(J1656-1)*0.98,-1)</f>
        <v>0.49</v>
      </c>
      <c r="M1656" s="4" t="s">
        <v>22</v>
      </c>
    </row>
    <row r="1657" customFormat="false" ht="12.8" hidden="false" customHeight="false" outlineLevel="0" collapsed="false">
      <c r="A1657" s="2" t="s">
        <v>2088</v>
      </c>
      <c r="B1657" s="2" t="s">
        <v>364</v>
      </c>
      <c r="C1657" s="6" t="s">
        <v>1371</v>
      </c>
      <c r="D1657" s="6" t="s">
        <v>16</v>
      </c>
      <c r="E1657" s="6" t="s">
        <v>30</v>
      </c>
      <c r="F1657" s="6" t="s">
        <v>31</v>
      </c>
      <c r="G1657" s="6" t="s">
        <v>19</v>
      </c>
      <c r="H1657" s="6" t="s">
        <v>2094</v>
      </c>
      <c r="I1657" s="6" t="n">
        <v>4</v>
      </c>
      <c r="J1657" s="6" t="n">
        <v>7.6</v>
      </c>
      <c r="K1657" s="3" t="str">
        <f aca="false">IF(I1657=1, "No","Yes")</f>
        <v>Yes</v>
      </c>
      <c r="L1657" s="7" t="n">
        <f aca="false">IF(I1657=1,-J1657,0.98)</f>
        <v>0.98</v>
      </c>
      <c r="M1657" s="8" t="s">
        <v>51</v>
      </c>
    </row>
    <row r="1658" customFormat="false" ht="12.8" hidden="false" customHeight="false" outlineLevel="0" collapsed="false">
      <c r="A1658" s="2" t="s">
        <v>2095</v>
      </c>
      <c r="B1658" s="2" t="s">
        <v>96</v>
      </c>
      <c r="C1658" s="0" t="s">
        <v>579</v>
      </c>
      <c r="D1658" s="0" t="s">
        <v>16</v>
      </c>
      <c r="E1658" s="0" t="s">
        <v>17</v>
      </c>
      <c r="F1658" s="0" t="s">
        <v>18</v>
      </c>
      <c r="G1658" s="0" t="s">
        <v>19</v>
      </c>
      <c r="H1658" s="0" t="s">
        <v>1266</v>
      </c>
      <c r="I1658" s="0" t="n">
        <v>1</v>
      </c>
      <c r="J1658" s="0" t="n">
        <v>1.12</v>
      </c>
      <c r="K1658" s="0" t="s">
        <v>21</v>
      </c>
      <c r="L1658" s="3" t="n">
        <f aca="false">IF(K1658="Yes",(J1658-1)*0.98,-1)</f>
        <v>0.1176</v>
      </c>
      <c r="M1658" s="4" t="s">
        <v>22</v>
      </c>
    </row>
    <row r="1659" customFormat="false" ht="12.8" hidden="false" customHeight="false" outlineLevel="0" collapsed="false">
      <c r="A1659" s="2" t="s">
        <v>2095</v>
      </c>
      <c r="B1659" s="2" t="s">
        <v>657</v>
      </c>
      <c r="C1659" s="0" t="s">
        <v>370</v>
      </c>
      <c r="D1659" s="0" t="s">
        <v>16</v>
      </c>
      <c r="E1659" s="0" t="s">
        <v>147</v>
      </c>
      <c r="F1659" s="0" t="s">
        <v>18</v>
      </c>
      <c r="G1659" s="0" t="s">
        <v>19</v>
      </c>
      <c r="H1659" s="0" t="s">
        <v>2096</v>
      </c>
      <c r="I1659" s="0" t="n">
        <v>4</v>
      </c>
      <c r="J1659" s="0" t="n">
        <v>2.18</v>
      </c>
      <c r="K1659" s="0" t="s">
        <v>19</v>
      </c>
      <c r="L1659" s="3" t="n">
        <f aca="false">IF(K1659="Yes",(J1659-1)*0.98,-1)</f>
        <v>-1</v>
      </c>
      <c r="M1659" s="11" t="s">
        <v>62</v>
      </c>
    </row>
    <row r="1660" customFormat="false" ht="12.8" hidden="false" customHeight="false" outlineLevel="0" collapsed="false">
      <c r="A1660" s="9" t="s">
        <v>2095</v>
      </c>
      <c r="B1660" s="9" t="s">
        <v>657</v>
      </c>
      <c r="C1660" s="6" t="s">
        <v>370</v>
      </c>
      <c r="D1660" s="6" t="s">
        <v>16</v>
      </c>
      <c r="E1660" s="6" t="s">
        <v>147</v>
      </c>
      <c r="F1660" s="6" t="s">
        <v>18</v>
      </c>
      <c r="G1660" s="6" t="s">
        <v>19</v>
      </c>
      <c r="H1660" s="6" t="s">
        <v>2096</v>
      </c>
      <c r="I1660" s="0" t="n">
        <v>4</v>
      </c>
      <c r="J1660" s="6" t="n">
        <v>7.42</v>
      </c>
      <c r="K1660" s="3" t="str">
        <f aca="false">IF(I1660=1,"Yes","No")</f>
        <v>No</v>
      </c>
      <c r="L1660" s="7" t="n">
        <f aca="false">IF(K1660="Yes",(J1660-1)*0.98,-1)</f>
        <v>-1</v>
      </c>
      <c r="M1660" s="10" t="s">
        <v>53</v>
      </c>
    </row>
    <row r="1661" customFormat="false" ht="12.8" hidden="false" customHeight="false" outlineLevel="0" collapsed="false">
      <c r="A1661" s="2" t="s">
        <v>2097</v>
      </c>
      <c r="B1661" s="2" t="s">
        <v>186</v>
      </c>
      <c r="C1661" s="0" t="s">
        <v>734</v>
      </c>
      <c r="D1661" s="0" t="s">
        <v>29</v>
      </c>
      <c r="E1661" s="0" t="s">
        <v>147</v>
      </c>
      <c r="F1661" s="0" t="s">
        <v>65</v>
      </c>
      <c r="G1661" s="0" t="s">
        <v>21</v>
      </c>
      <c r="H1661" s="0" t="s">
        <v>2098</v>
      </c>
      <c r="I1661" s="0" t="n">
        <v>2</v>
      </c>
      <c r="J1661" s="0" t="n">
        <v>1.67</v>
      </c>
      <c r="K1661" s="0" t="s">
        <v>21</v>
      </c>
      <c r="L1661" s="3" t="n">
        <f aca="false">IF(K1661="Yes",(J1661-1)*0.98,-1)</f>
        <v>0.6566</v>
      </c>
      <c r="M1661" s="11" t="s">
        <v>62</v>
      </c>
    </row>
    <row r="1662" customFormat="false" ht="12.8" hidden="false" customHeight="false" outlineLevel="0" collapsed="false">
      <c r="A1662" s="2" t="s">
        <v>2097</v>
      </c>
      <c r="B1662" s="2" t="s">
        <v>71</v>
      </c>
      <c r="C1662" s="6" t="s">
        <v>734</v>
      </c>
      <c r="D1662" s="6" t="s">
        <v>42</v>
      </c>
      <c r="E1662" s="6" t="s">
        <v>147</v>
      </c>
      <c r="F1662" s="6" t="s">
        <v>18</v>
      </c>
      <c r="G1662" s="6" t="s">
        <v>19</v>
      </c>
      <c r="H1662" s="6" t="s">
        <v>2099</v>
      </c>
      <c r="I1662" s="6" t="n">
        <v>3</v>
      </c>
      <c r="J1662" s="6" t="n">
        <v>7.47</v>
      </c>
      <c r="K1662" s="3" t="str">
        <f aca="false">IF(I1662=1, "No","Yes")</f>
        <v>Yes</v>
      </c>
      <c r="L1662" s="7" t="n">
        <f aca="false">IF(I1662=1,-J1662,0.98)</f>
        <v>0.98</v>
      </c>
      <c r="M1662" s="8" t="s">
        <v>51</v>
      </c>
    </row>
    <row r="1663" customFormat="false" ht="12.8" hidden="false" customHeight="false" outlineLevel="0" collapsed="false">
      <c r="A1663" s="2" t="s">
        <v>2097</v>
      </c>
      <c r="B1663" s="2" t="s">
        <v>331</v>
      </c>
      <c r="C1663" s="0" t="s">
        <v>734</v>
      </c>
      <c r="D1663" s="0" t="s">
        <v>42</v>
      </c>
      <c r="E1663" s="0" t="s">
        <v>147</v>
      </c>
      <c r="F1663" s="0" t="s">
        <v>65</v>
      </c>
      <c r="G1663" s="0" t="s">
        <v>21</v>
      </c>
      <c r="H1663" s="0" t="s">
        <v>1745</v>
      </c>
      <c r="I1663" s="0" t="n">
        <v>1</v>
      </c>
      <c r="J1663" s="0" t="n">
        <v>1.58</v>
      </c>
      <c r="K1663" s="0" t="str">
        <f aca="false">IF(I1663=1,"Yes","No")</f>
        <v>Yes</v>
      </c>
      <c r="L1663" s="0" t="n">
        <f aca="false">IF(K1663="Yes",(J1663-1)*0.98,-1)</f>
        <v>0.5684</v>
      </c>
      <c r="M1663" s="5" t="s">
        <v>33</v>
      </c>
    </row>
    <row r="1664" customFormat="false" ht="12.8" hidden="false" customHeight="false" outlineLevel="0" collapsed="false">
      <c r="A1664" s="2" t="s">
        <v>2097</v>
      </c>
      <c r="B1664" s="2" t="s">
        <v>331</v>
      </c>
      <c r="C1664" s="6" t="s">
        <v>734</v>
      </c>
      <c r="D1664" s="6" t="s">
        <v>42</v>
      </c>
      <c r="E1664" s="6" t="s">
        <v>147</v>
      </c>
      <c r="F1664" s="6" t="s">
        <v>65</v>
      </c>
      <c r="G1664" s="6" t="s">
        <v>21</v>
      </c>
      <c r="H1664" s="6" t="s">
        <v>2100</v>
      </c>
      <c r="I1664" s="6" t="n">
        <v>2</v>
      </c>
      <c r="J1664" s="6" t="n">
        <v>6.8</v>
      </c>
      <c r="K1664" s="3" t="str">
        <f aca="false">IF(I1664=1, "No","Yes")</f>
        <v>Yes</v>
      </c>
      <c r="L1664" s="7" t="n">
        <f aca="false">IF(I1664=1,-J1664,0.98)</f>
        <v>0.98</v>
      </c>
      <c r="M1664" s="8" t="s">
        <v>51</v>
      </c>
    </row>
    <row r="1665" customFormat="false" ht="12.8" hidden="false" customHeight="false" outlineLevel="0" collapsed="false">
      <c r="A1665" s="2" t="s">
        <v>2097</v>
      </c>
      <c r="B1665" s="2" t="s">
        <v>343</v>
      </c>
      <c r="C1665" s="0" t="s">
        <v>78</v>
      </c>
      <c r="D1665" s="0" t="s">
        <v>42</v>
      </c>
      <c r="E1665" s="0" t="s">
        <v>147</v>
      </c>
      <c r="F1665" s="0" t="s">
        <v>65</v>
      </c>
      <c r="G1665" s="0" t="s">
        <v>21</v>
      </c>
      <c r="H1665" s="0" t="s">
        <v>2101</v>
      </c>
      <c r="I1665" s="0" t="n">
        <v>1</v>
      </c>
      <c r="J1665" s="0" t="n">
        <v>3.05</v>
      </c>
      <c r="K1665" s="0" t="str">
        <f aca="false">IF(I1665=1,"Yes","No")</f>
        <v>Yes</v>
      </c>
      <c r="L1665" s="0" t="n">
        <f aca="false">IF(K1665="Yes",(J1665-1)*0.98,-1)</f>
        <v>2.009</v>
      </c>
      <c r="M1665" s="5" t="s">
        <v>33</v>
      </c>
    </row>
    <row r="1666" customFormat="false" ht="12.8" hidden="false" customHeight="false" outlineLevel="0" collapsed="false">
      <c r="A1666" s="2" t="s">
        <v>2097</v>
      </c>
      <c r="B1666" s="2" t="s">
        <v>343</v>
      </c>
      <c r="C1666" s="0" t="s">
        <v>78</v>
      </c>
      <c r="D1666" s="0" t="s">
        <v>42</v>
      </c>
      <c r="E1666" s="0" t="s">
        <v>147</v>
      </c>
      <c r="F1666" s="0" t="s">
        <v>65</v>
      </c>
      <c r="G1666" s="0" t="s">
        <v>21</v>
      </c>
      <c r="H1666" s="0" t="s">
        <v>2101</v>
      </c>
      <c r="I1666" s="0" t="n">
        <v>1</v>
      </c>
      <c r="J1666" s="0" t="n">
        <v>1.85</v>
      </c>
      <c r="K1666" s="0" t="s">
        <v>21</v>
      </c>
      <c r="L1666" s="3" t="n">
        <f aca="false">IF(K1666="Yes",(J1666-1)*0.98,-1)</f>
        <v>0.833</v>
      </c>
      <c r="M1666" s="4" t="s">
        <v>22</v>
      </c>
    </row>
    <row r="1667" customFormat="false" ht="12.8" hidden="false" customHeight="false" outlineLevel="0" collapsed="false">
      <c r="A1667" s="2" t="s">
        <v>2097</v>
      </c>
      <c r="B1667" s="2" t="s">
        <v>1250</v>
      </c>
      <c r="C1667" s="0" t="s">
        <v>78</v>
      </c>
      <c r="D1667" s="0" t="s">
        <v>16</v>
      </c>
      <c r="E1667" s="0" t="s">
        <v>147</v>
      </c>
      <c r="F1667" s="0" t="s">
        <v>18</v>
      </c>
      <c r="G1667" s="0" t="s">
        <v>19</v>
      </c>
      <c r="H1667" s="0" t="s">
        <v>2102</v>
      </c>
      <c r="I1667" s="0" t="n">
        <v>4</v>
      </c>
      <c r="J1667" s="0" t="n">
        <v>1.91</v>
      </c>
      <c r="K1667" s="0" t="s">
        <v>19</v>
      </c>
      <c r="L1667" s="3" t="n">
        <f aca="false">IF(K1667="Yes",(J1667-1)*0.98,-1)</f>
        <v>-1</v>
      </c>
      <c r="M1667" s="11" t="s">
        <v>62</v>
      </c>
    </row>
    <row r="1668" customFormat="false" ht="12.8" hidden="false" customHeight="false" outlineLevel="0" collapsed="false">
      <c r="A1668" s="9" t="s">
        <v>2097</v>
      </c>
      <c r="B1668" s="9" t="s">
        <v>1250</v>
      </c>
      <c r="C1668" s="6" t="s">
        <v>78</v>
      </c>
      <c r="D1668" s="6" t="s">
        <v>16</v>
      </c>
      <c r="E1668" s="6" t="s">
        <v>147</v>
      </c>
      <c r="F1668" s="6" t="s">
        <v>18</v>
      </c>
      <c r="G1668" s="6" t="s">
        <v>19</v>
      </c>
      <c r="H1668" s="6" t="s">
        <v>2102</v>
      </c>
      <c r="I1668" s="0" t="n">
        <v>4</v>
      </c>
      <c r="J1668" s="6" t="n">
        <v>8.4</v>
      </c>
      <c r="K1668" s="3" t="str">
        <f aca="false">IF(I1668=1,"Yes","No")</f>
        <v>No</v>
      </c>
      <c r="L1668" s="7" t="n">
        <f aca="false">IF(K1668="Yes",(J1668-1)*0.98,-1)</f>
        <v>-1</v>
      </c>
      <c r="M1668" s="10" t="s">
        <v>53</v>
      </c>
    </row>
    <row r="1669" customFormat="false" ht="12.8" hidden="false" customHeight="false" outlineLevel="0" collapsed="false">
      <c r="A1669" s="2" t="s">
        <v>2103</v>
      </c>
      <c r="B1669" s="2" t="s">
        <v>149</v>
      </c>
      <c r="C1669" s="0" t="s">
        <v>41</v>
      </c>
      <c r="D1669" s="0" t="s">
        <v>16</v>
      </c>
      <c r="E1669" s="0" t="s">
        <v>147</v>
      </c>
      <c r="F1669" s="0" t="s">
        <v>65</v>
      </c>
      <c r="G1669" s="0" t="s">
        <v>21</v>
      </c>
      <c r="H1669" s="0" t="s">
        <v>2104</v>
      </c>
      <c r="I1669" s="0" t="n">
        <v>1</v>
      </c>
      <c r="J1669" s="0" t="n">
        <v>5.72</v>
      </c>
      <c r="K1669" s="0" t="str">
        <f aca="false">IF(I1669=1,"Yes","No")</f>
        <v>Yes</v>
      </c>
      <c r="L1669" s="0" t="n">
        <f aca="false">IF(K1669="Yes",(J1669-1)*0.98,-1)</f>
        <v>4.6256</v>
      </c>
      <c r="M1669" s="5" t="s">
        <v>33</v>
      </c>
    </row>
    <row r="1670" customFormat="false" ht="12.8" hidden="false" customHeight="false" outlineLevel="0" collapsed="false">
      <c r="A1670" s="2" t="s">
        <v>2103</v>
      </c>
      <c r="B1670" s="2" t="s">
        <v>239</v>
      </c>
      <c r="C1670" s="6" t="s">
        <v>2105</v>
      </c>
      <c r="D1670" s="6" t="s">
        <v>37</v>
      </c>
      <c r="E1670" s="6" t="s">
        <v>147</v>
      </c>
      <c r="F1670" s="6" t="s">
        <v>43</v>
      </c>
      <c r="G1670" s="6" t="s">
        <v>19</v>
      </c>
      <c r="H1670" s="6" t="s">
        <v>2106</v>
      </c>
      <c r="I1670" s="6" t="n">
        <v>3</v>
      </c>
      <c r="J1670" s="6" t="n">
        <v>14</v>
      </c>
      <c r="K1670" s="3" t="str">
        <f aca="false">IF(I1670=1, "No","Yes")</f>
        <v>Yes</v>
      </c>
      <c r="L1670" s="7" t="n">
        <f aca="false">IF(I1670=1,-J1670,0.98)</f>
        <v>0.98</v>
      </c>
      <c r="M1670" s="8" t="s">
        <v>51</v>
      </c>
    </row>
    <row r="1671" customFormat="false" ht="12.8" hidden="false" customHeight="false" outlineLevel="0" collapsed="false">
      <c r="A1671" s="2" t="s">
        <v>2103</v>
      </c>
      <c r="B1671" s="2" t="s">
        <v>337</v>
      </c>
      <c r="C1671" s="0" t="s">
        <v>91</v>
      </c>
      <c r="D1671" s="0" t="s">
        <v>42</v>
      </c>
      <c r="E1671" s="0" t="s">
        <v>30</v>
      </c>
      <c r="F1671" s="0" t="s">
        <v>18</v>
      </c>
      <c r="G1671" s="0" t="s">
        <v>19</v>
      </c>
      <c r="H1671" s="0" t="s">
        <v>2107</v>
      </c>
      <c r="I1671" s="0" t="n">
        <v>0</v>
      </c>
      <c r="J1671" s="0" t="n">
        <v>2.92</v>
      </c>
      <c r="K1671" s="0" t="s">
        <v>19</v>
      </c>
      <c r="L1671" s="3" t="n">
        <f aca="false">IF(K1671="Yes",(J1671-1)*0.98,-1)</f>
        <v>-1</v>
      </c>
      <c r="M1671" s="11" t="s">
        <v>62</v>
      </c>
    </row>
    <row r="1672" customFormat="false" ht="12.8" hidden="false" customHeight="false" outlineLevel="0" collapsed="false">
      <c r="A1672" s="2" t="s">
        <v>2103</v>
      </c>
      <c r="B1672" s="2" t="s">
        <v>173</v>
      </c>
      <c r="C1672" s="0" t="s">
        <v>382</v>
      </c>
      <c r="D1672" s="0" t="s">
        <v>16</v>
      </c>
      <c r="E1672" s="0" t="s">
        <v>147</v>
      </c>
      <c r="F1672" s="0" t="s">
        <v>18</v>
      </c>
      <c r="G1672" s="0" t="s">
        <v>19</v>
      </c>
      <c r="H1672" s="0" t="s">
        <v>2108</v>
      </c>
      <c r="I1672" s="0" t="n">
        <v>3</v>
      </c>
      <c r="J1672" s="0" t="n">
        <v>1.37</v>
      </c>
      <c r="K1672" s="0" t="s">
        <v>19</v>
      </c>
      <c r="L1672" s="3" t="n">
        <f aca="false">IF(K1672="Yes",(J1672-1)*0.98,-1)</f>
        <v>-1</v>
      </c>
      <c r="M1672" s="11" t="s">
        <v>62</v>
      </c>
    </row>
    <row r="1673" customFormat="false" ht="12.8" hidden="false" customHeight="false" outlineLevel="0" collapsed="false">
      <c r="A1673" s="9" t="s">
        <v>2103</v>
      </c>
      <c r="B1673" s="9" t="s">
        <v>173</v>
      </c>
      <c r="C1673" s="6" t="s">
        <v>382</v>
      </c>
      <c r="D1673" s="6" t="s">
        <v>16</v>
      </c>
      <c r="E1673" s="6" t="s">
        <v>147</v>
      </c>
      <c r="F1673" s="6" t="s">
        <v>18</v>
      </c>
      <c r="G1673" s="6" t="s">
        <v>19</v>
      </c>
      <c r="H1673" s="6" t="s">
        <v>2109</v>
      </c>
      <c r="I1673" s="6" t="n">
        <v>2</v>
      </c>
      <c r="J1673" s="6" t="n">
        <v>3.55</v>
      </c>
      <c r="K1673" s="3" t="s">
        <v>21</v>
      </c>
      <c r="L1673" s="6" t="n">
        <f aca="false">IF(K1673="Yes",(J1673-1)*0.98,-1)</f>
        <v>2.499</v>
      </c>
      <c r="M1673" s="13" t="s">
        <v>184</v>
      </c>
    </row>
    <row r="1674" customFormat="false" ht="12.8" hidden="false" customHeight="false" outlineLevel="0" collapsed="false">
      <c r="A1674" s="9" t="s">
        <v>2103</v>
      </c>
      <c r="B1674" s="9" t="s">
        <v>173</v>
      </c>
      <c r="C1674" s="6" t="s">
        <v>382</v>
      </c>
      <c r="D1674" s="6" t="s">
        <v>16</v>
      </c>
      <c r="E1674" s="6" t="s">
        <v>147</v>
      </c>
      <c r="F1674" s="6" t="s">
        <v>18</v>
      </c>
      <c r="G1674" s="6" t="s">
        <v>19</v>
      </c>
      <c r="H1674" s="6" t="s">
        <v>2108</v>
      </c>
      <c r="I1674" s="0" t="n">
        <v>3</v>
      </c>
      <c r="J1674" s="6" t="n">
        <v>9</v>
      </c>
      <c r="K1674" s="3" t="str">
        <f aca="false">IF(I1674=1,"Yes","No")</f>
        <v>No</v>
      </c>
      <c r="L1674" s="7" t="n">
        <f aca="false">IF(K1674="Yes",(J1674-1)*0.98,-1)</f>
        <v>-1</v>
      </c>
      <c r="M1674" s="10" t="s">
        <v>53</v>
      </c>
    </row>
    <row r="1675" customFormat="false" ht="12.8" hidden="false" customHeight="false" outlineLevel="0" collapsed="false">
      <c r="A1675" s="2" t="s">
        <v>2103</v>
      </c>
      <c r="B1675" s="2" t="s">
        <v>425</v>
      </c>
      <c r="C1675" s="0" t="s">
        <v>382</v>
      </c>
      <c r="D1675" s="0" t="s">
        <v>29</v>
      </c>
      <c r="E1675" s="0" t="s">
        <v>147</v>
      </c>
      <c r="F1675" s="0" t="s">
        <v>65</v>
      </c>
      <c r="G1675" s="0" t="s">
        <v>21</v>
      </c>
      <c r="H1675" s="0" t="s">
        <v>2110</v>
      </c>
      <c r="I1675" s="0" t="n">
        <v>3</v>
      </c>
      <c r="J1675" s="0" t="n">
        <v>1.58</v>
      </c>
      <c r="K1675" s="0" t="s">
        <v>21</v>
      </c>
      <c r="L1675" s="3" t="n">
        <f aca="false">IF(K1675="Yes",(J1675-1)*0.98,-1)</f>
        <v>0.5684</v>
      </c>
      <c r="M1675" s="11" t="s">
        <v>62</v>
      </c>
    </row>
    <row r="1676" customFormat="false" ht="12.8" hidden="false" customHeight="false" outlineLevel="0" collapsed="false">
      <c r="A1676" s="2" t="s">
        <v>2111</v>
      </c>
      <c r="B1676" s="2" t="s">
        <v>109</v>
      </c>
      <c r="C1676" s="0" t="s">
        <v>608</v>
      </c>
      <c r="D1676" s="0" t="s">
        <v>42</v>
      </c>
      <c r="E1676" s="0" t="s">
        <v>147</v>
      </c>
      <c r="F1676" s="0" t="s">
        <v>65</v>
      </c>
      <c r="G1676" s="0" t="s">
        <v>21</v>
      </c>
      <c r="H1676" s="0" t="s">
        <v>2112</v>
      </c>
      <c r="I1676" s="0" t="n">
        <v>1</v>
      </c>
      <c r="J1676" s="0" t="n">
        <v>2.76</v>
      </c>
      <c r="K1676" s="0" t="str">
        <f aca="false">IF(I1676=1,"Yes","No")</f>
        <v>Yes</v>
      </c>
      <c r="L1676" s="0" t="n">
        <f aca="false">IF(K1676="Yes",(J1676-1)*0.98,-1)</f>
        <v>1.7248</v>
      </c>
      <c r="M1676" s="5" t="s">
        <v>33</v>
      </c>
    </row>
    <row r="1677" customFormat="false" ht="12.8" hidden="false" customHeight="false" outlineLevel="0" collapsed="false">
      <c r="A1677" s="2" t="s">
        <v>2111</v>
      </c>
      <c r="B1677" s="2" t="s">
        <v>109</v>
      </c>
      <c r="C1677" s="0" t="s">
        <v>608</v>
      </c>
      <c r="D1677" s="0" t="s">
        <v>42</v>
      </c>
      <c r="E1677" s="0" t="s">
        <v>147</v>
      </c>
      <c r="F1677" s="0" t="s">
        <v>65</v>
      </c>
      <c r="G1677" s="0" t="s">
        <v>21</v>
      </c>
      <c r="H1677" s="0" t="s">
        <v>2112</v>
      </c>
      <c r="I1677" s="0" t="n">
        <v>1</v>
      </c>
      <c r="J1677" s="0" t="n">
        <v>1.71</v>
      </c>
      <c r="K1677" s="0" t="s">
        <v>21</v>
      </c>
      <c r="L1677" s="3" t="n">
        <f aca="false">IF(K1677="Yes",(J1677-1)*0.98,-1)</f>
        <v>0.6958</v>
      </c>
      <c r="M1677" s="4" t="s">
        <v>22</v>
      </c>
    </row>
    <row r="1678" customFormat="false" ht="12.8" hidden="false" customHeight="false" outlineLevel="0" collapsed="false">
      <c r="A1678" s="2" t="s">
        <v>2111</v>
      </c>
      <c r="B1678" s="2" t="s">
        <v>109</v>
      </c>
      <c r="C1678" s="6" t="s">
        <v>608</v>
      </c>
      <c r="D1678" s="6" t="s">
        <v>42</v>
      </c>
      <c r="E1678" s="6" t="s">
        <v>147</v>
      </c>
      <c r="F1678" s="6" t="s">
        <v>65</v>
      </c>
      <c r="G1678" s="6" t="s">
        <v>21</v>
      </c>
      <c r="H1678" s="6" t="s">
        <v>2113</v>
      </c>
      <c r="I1678" s="6" t="n">
        <v>0</v>
      </c>
      <c r="J1678" s="6" t="n">
        <v>6.8</v>
      </c>
      <c r="K1678" s="3" t="str">
        <f aca="false">IF(I1678=1, "No","Yes")</f>
        <v>Yes</v>
      </c>
      <c r="L1678" s="7" t="n">
        <f aca="false">IF(I1678=1,-J1678,0.98)</f>
        <v>0.98</v>
      </c>
      <c r="M1678" s="8" t="s">
        <v>51</v>
      </c>
    </row>
    <row r="1679" customFormat="false" ht="12.8" hidden="false" customHeight="false" outlineLevel="0" collapsed="false">
      <c r="A1679" s="2" t="s">
        <v>2111</v>
      </c>
      <c r="B1679" s="2" t="s">
        <v>245</v>
      </c>
      <c r="C1679" s="6" t="s">
        <v>2105</v>
      </c>
      <c r="D1679" s="6" t="s">
        <v>37</v>
      </c>
      <c r="E1679" s="6" t="s">
        <v>147</v>
      </c>
      <c r="F1679" s="6" t="s">
        <v>43</v>
      </c>
      <c r="G1679" s="6" t="s">
        <v>19</v>
      </c>
      <c r="H1679" s="6" t="s">
        <v>2114</v>
      </c>
      <c r="I1679" s="6" t="n">
        <v>2</v>
      </c>
      <c r="J1679" s="6" t="n">
        <v>14.5</v>
      </c>
      <c r="K1679" s="3" t="str">
        <f aca="false">IF(I1679=1, "No","Yes")</f>
        <v>Yes</v>
      </c>
      <c r="L1679" s="7" t="n">
        <f aca="false">IF(I1679=1,-J1679,0.98)</f>
        <v>0.98</v>
      </c>
      <c r="M1679" s="8" t="s">
        <v>51</v>
      </c>
    </row>
    <row r="1680" customFormat="false" ht="12.8" hidden="false" customHeight="false" outlineLevel="0" collapsed="false">
      <c r="A1680" s="2" t="s">
        <v>2111</v>
      </c>
      <c r="B1680" s="2" t="s">
        <v>105</v>
      </c>
      <c r="C1680" s="0" t="s">
        <v>194</v>
      </c>
      <c r="D1680" s="0" t="s">
        <v>16</v>
      </c>
      <c r="E1680" s="0" t="s">
        <v>147</v>
      </c>
      <c r="F1680" s="0" t="s">
        <v>18</v>
      </c>
      <c r="G1680" s="0" t="s">
        <v>19</v>
      </c>
      <c r="H1680" s="0" t="s">
        <v>2115</v>
      </c>
      <c r="I1680" s="0" t="n">
        <v>1</v>
      </c>
      <c r="J1680" s="0" t="n">
        <v>1.31</v>
      </c>
      <c r="K1680" s="0" t="s">
        <v>21</v>
      </c>
      <c r="L1680" s="3" t="n">
        <f aca="false">IF(K1680="Yes",(J1680-1)*0.98,-1)</f>
        <v>0.3038</v>
      </c>
      <c r="M1680" s="11" t="s">
        <v>62</v>
      </c>
    </row>
    <row r="1681" customFormat="false" ht="12.8" hidden="false" customHeight="false" outlineLevel="0" collapsed="false">
      <c r="A1681" s="2" t="s">
        <v>2111</v>
      </c>
      <c r="B1681" s="2" t="s">
        <v>105</v>
      </c>
      <c r="C1681" s="6" t="s">
        <v>194</v>
      </c>
      <c r="D1681" s="6" t="s">
        <v>16</v>
      </c>
      <c r="E1681" s="6" t="s">
        <v>147</v>
      </c>
      <c r="F1681" s="6" t="s">
        <v>18</v>
      </c>
      <c r="G1681" s="6" t="s">
        <v>19</v>
      </c>
      <c r="H1681" s="6" t="s">
        <v>2116</v>
      </c>
      <c r="I1681" s="6" t="n">
        <v>3</v>
      </c>
      <c r="J1681" s="6" t="n">
        <v>9.8</v>
      </c>
      <c r="K1681" s="3" t="str">
        <f aca="false">IF(I1681=1, "No","Yes")</f>
        <v>Yes</v>
      </c>
      <c r="L1681" s="7" t="n">
        <f aca="false">IF(I1681=1,-J1681,0.98)</f>
        <v>0.98</v>
      </c>
      <c r="M1681" s="12" t="s">
        <v>128</v>
      </c>
    </row>
    <row r="1682" customFormat="false" ht="12.8" hidden="false" customHeight="false" outlineLevel="0" collapsed="false">
      <c r="A1682" s="9" t="s">
        <v>2111</v>
      </c>
      <c r="B1682" s="9" t="s">
        <v>105</v>
      </c>
      <c r="C1682" s="6" t="s">
        <v>194</v>
      </c>
      <c r="D1682" s="6" t="s">
        <v>16</v>
      </c>
      <c r="E1682" s="6" t="s">
        <v>147</v>
      </c>
      <c r="F1682" s="6" t="s">
        <v>18</v>
      </c>
      <c r="G1682" s="6" t="s">
        <v>19</v>
      </c>
      <c r="H1682" s="6" t="s">
        <v>2116</v>
      </c>
      <c r="I1682" s="6" t="n">
        <v>3</v>
      </c>
      <c r="J1682" s="6" t="n">
        <v>2.8</v>
      </c>
      <c r="K1682" s="3" t="s">
        <v>21</v>
      </c>
      <c r="L1682" s="6" t="n">
        <f aca="false">IF(K1682="Yes",(J1682-1)*0.98,-1)</f>
        <v>1.764</v>
      </c>
      <c r="M1682" s="13" t="s">
        <v>184</v>
      </c>
    </row>
    <row r="1683" customFormat="false" ht="12.8" hidden="false" customHeight="false" outlineLevel="0" collapsed="false">
      <c r="A1683" s="9" t="s">
        <v>2111</v>
      </c>
      <c r="B1683" s="9" t="s">
        <v>105</v>
      </c>
      <c r="C1683" s="6" t="s">
        <v>194</v>
      </c>
      <c r="D1683" s="6" t="s">
        <v>16</v>
      </c>
      <c r="E1683" s="6" t="s">
        <v>147</v>
      </c>
      <c r="F1683" s="6" t="s">
        <v>18</v>
      </c>
      <c r="G1683" s="6" t="s">
        <v>19</v>
      </c>
      <c r="H1683" s="6" t="s">
        <v>2115</v>
      </c>
      <c r="I1683" s="0" t="n">
        <v>1</v>
      </c>
      <c r="J1683" s="6" t="n">
        <v>2.88</v>
      </c>
      <c r="K1683" s="3" t="str">
        <f aca="false">IF(I1683=1,"Yes","No")</f>
        <v>Yes</v>
      </c>
      <c r="L1683" s="7" t="n">
        <f aca="false">IF(K1683="Yes",(J1683-1)*0.98,-1)</f>
        <v>1.8424</v>
      </c>
      <c r="M1683" s="10" t="s">
        <v>53</v>
      </c>
    </row>
    <row r="1684" customFormat="false" ht="12.8" hidden="false" customHeight="false" outlineLevel="0" collapsed="false">
      <c r="A1684" s="2" t="s">
        <v>2111</v>
      </c>
      <c r="B1684" s="2" t="s">
        <v>605</v>
      </c>
      <c r="C1684" s="0" t="s">
        <v>2117</v>
      </c>
      <c r="D1684" s="0" t="s">
        <v>37</v>
      </c>
      <c r="E1684" s="0" t="s">
        <v>147</v>
      </c>
      <c r="F1684" s="0" t="s">
        <v>1413</v>
      </c>
      <c r="G1684" s="0" t="s">
        <v>19</v>
      </c>
      <c r="H1684" s="0" t="s">
        <v>2118</v>
      </c>
      <c r="I1684" s="0" t="n">
        <v>4</v>
      </c>
      <c r="J1684" s="0" t="n">
        <v>3.24</v>
      </c>
      <c r="K1684" s="0" t="s">
        <v>19</v>
      </c>
      <c r="L1684" s="3" t="n">
        <f aca="false">IF(K1684="Yes",(J1684-1)*0.98,-1)</f>
        <v>-1</v>
      </c>
      <c r="M1684" s="11" t="s">
        <v>62</v>
      </c>
    </row>
    <row r="1685" customFormat="false" ht="12.8" hidden="false" customHeight="false" outlineLevel="0" collapsed="false">
      <c r="A1685" s="9" t="s">
        <v>2111</v>
      </c>
      <c r="B1685" s="9" t="s">
        <v>605</v>
      </c>
      <c r="C1685" s="6" t="s">
        <v>2117</v>
      </c>
      <c r="D1685" s="6" t="s">
        <v>37</v>
      </c>
      <c r="E1685" s="6" t="s">
        <v>147</v>
      </c>
      <c r="F1685" s="6" t="s">
        <v>1413</v>
      </c>
      <c r="G1685" s="6" t="s">
        <v>19</v>
      </c>
      <c r="H1685" s="6" t="s">
        <v>2118</v>
      </c>
      <c r="I1685" s="0" t="n">
        <v>4</v>
      </c>
      <c r="J1685" s="6" t="n">
        <v>21</v>
      </c>
      <c r="K1685" s="3" t="str">
        <f aca="false">IF(I1685=1,"Yes","No")</f>
        <v>No</v>
      </c>
      <c r="L1685" s="7" t="n">
        <f aca="false">IF(K1685="Yes",(J1685-1)*0.98,-1)</f>
        <v>-1</v>
      </c>
      <c r="M1685" s="10" t="s">
        <v>53</v>
      </c>
    </row>
    <row r="1686" customFormat="false" ht="12.8" hidden="false" customHeight="false" outlineLevel="0" collapsed="false">
      <c r="A1686" s="2" t="s">
        <v>2119</v>
      </c>
      <c r="B1686" s="2" t="s">
        <v>197</v>
      </c>
      <c r="C1686" s="0" t="s">
        <v>311</v>
      </c>
      <c r="D1686" s="0" t="s">
        <v>42</v>
      </c>
      <c r="E1686" s="0" t="s">
        <v>79</v>
      </c>
      <c r="F1686" s="0" t="s">
        <v>80</v>
      </c>
      <c r="G1686" s="0" t="s">
        <v>19</v>
      </c>
      <c r="H1686" s="0" t="s">
        <v>2120</v>
      </c>
      <c r="I1686" s="0" t="n">
        <v>1</v>
      </c>
      <c r="J1686" s="0" t="n">
        <v>1.21</v>
      </c>
      <c r="K1686" s="0" t="s">
        <v>21</v>
      </c>
      <c r="L1686" s="3" t="n">
        <f aca="false">IF(K1686="Yes",(J1686-1)*0.98,-1)</f>
        <v>0.2058</v>
      </c>
      <c r="M1686" s="4" t="s">
        <v>22</v>
      </c>
    </row>
    <row r="1687" customFormat="false" ht="12.8" hidden="false" customHeight="false" outlineLevel="0" collapsed="false">
      <c r="A1687" s="2" t="s">
        <v>2119</v>
      </c>
      <c r="B1687" s="2" t="s">
        <v>625</v>
      </c>
      <c r="C1687" s="0" t="s">
        <v>403</v>
      </c>
      <c r="D1687" s="0" t="s">
        <v>16</v>
      </c>
      <c r="E1687" s="0" t="s">
        <v>147</v>
      </c>
      <c r="F1687" s="0" t="s">
        <v>18</v>
      </c>
      <c r="G1687" s="0" t="s">
        <v>19</v>
      </c>
      <c r="H1687" s="0" t="s">
        <v>2121</v>
      </c>
      <c r="I1687" s="0" t="n">
        <v>1</v>
      </c>
      <c r="J1687" s="0" t="n">
        <v>1.33</v>
      </c>
      <c r="K1687" s="0" t="s">
        <v>21</v>
      </c>
      <c r="L1687" s="3" t="n">
        <f aca="false">IF(K1687="Yes",(J1687-1)*0.98,-1)</f>
        <v>0.3234</v>
      </c>
      <c r="M1687" s="11" t="s">
        <v>62</v>
      </c>
    </row>
    <row r="1688" customFormat="false" ht="12.8" hidden="false" customHeight="false" outlineLevel="0" collapsed="false">
      <c r="A1688" s="9" t="s">
        <v>2119</v>
      </c>
      <c r="B1688" s="9" t="s">
        <v>625</v>
      </c>
      <c r="C1688" s="6" t="s">
        <v>403</v>
      </c>
      <c r="D1688" s="6" t="s">
        <v>16</v>
      </c>
      <c r="E1688" s="6" t="s">
        <v>147</v>
      </c>
      <c r="F1688" s="6" t="s">
        <v>18</v>
      </c>
      <c r="G1688" s="6" t="s">
        <v>19</v>
      </c>
      <c r="H1688" s="6" t="s">
        <v>2121</v>
      </c>
      <c r="I1688" s="0" t="n">
        <v>1</v>
      </c>
      <c r="J1688" s="6" t="n">
        <v>3.22</v>
      </c>
      <c r="K1688" s="3" t="str">
        <f aca="false">IF(I1688=1,"Yes","No")</f>
        <v>Yes</v>
      </c>
      <c r="L1688" s="7" t="n">
        <f aca="false">IF(K1688="Yes",(J1688-1)*0.98,-1)</f>
        <v>2.1756</v>
      </c>
      <c r="M1688" s="10" t="s">
        <v>53</v>
      </c>
    </row>
    <row r="1689" customFormat="false" ht="12.8" hidden="false" customHeight="false" outlineLevel="0" collapsed="false">
      <c r="A1689" s="2" t="s">
        <v>2119</v>
      </c>
      <c r="B1689" s="2" t="s">
        <v>1185</v>
      </c>
      <c r="C1689" s="0" t="s">
        <v>1164</v>
      </c>
      <c r="D1689" s="0" t="s">
        <v>37</v>
      </c>
      <c r="E1689" s="0" t="s">
        <v>87</v>
      </c>
      <c r="F1689" s="0" t="s">
        <v>18</v>
      </c>
      <c r="G1689" s="0" t="s">
        <v>19</v>
      </c>
      <c r="H1689" s="0" t="s">
        <v>2122</v>
      </c>
      <c r="I1689" s="0" t="n">
        <v>1</v>
      </c>
      <c r="J1689" s="0" t="n">
        <v>1.05</v>
      </c>
      <c r="K1689" s="0" t="s">
        <v>21</v>
      </c>
      <c r="L1689" s="3" t="n">
        <f aca="false">IF(K1689="Yes",(J1689-1)*0.98,-1)</f>
        <v>0.049</v>
      </c>
      <c r="M1689" s="4" t="s">
        <v>22</v>
      </c>
    </row>
    <row r="1690" customFormat="false" ht="12.8" hidden="false" customHeight="false" outlineLevel="0" collapsed="false">
      <c r="A1690" s="2" t="s">
        <v>2123</v>
      </c>
      <c r="B1690" s="2" t="s">
        <v>276</v>
      </c>
      <c r="C1690" s="0" t="s">
        <v>271</v>
      </c>
      <c r="D1690" s="0" t="s">
        <v>42</v>
      </c>
      <c r="E1690" s="0" t="s">
        <v>147</v>
      </c>
      <c r="F1690" s="0" t="s">
        <v>304</v>
      </c>
      <c r="G1690" s="0" t="s">
        <v>19</v>
      </c>
      <c r="H1690" s="0" t="s">
        <v>2124</v>
      </c>
      <c r="I1690" s="0" t="n">
        <v>1</v>
      </c>
      <c r="J1690" s="0" t="n">
        <v>16</v>
      </c>
      <c r="K1690" s="0" t="str">
        <f aca="false">IF(I1690=1,"Yes","No")</f>
        <v>Yes</v>
      </c>
      <c r="L1690" s="0" t="n">
        <f aca="false">IF(K1690="Yes",(J1690-1)*0.98,-1)</f>
        <v>14.7</v>
      </c>
      <c r="M1690" s="5" t="s">
        <v>33</v>
      </c>
    </row>
    <row r="1691" customFormat="false" ht="12.8" hidden="false" customHeight="false" outlineLevel="0" collapsed="false">
      <c r="A1691" s="2" t="s">
        <v>2123</v>
      </c>
      <c r="B1691" s="2" t="s">
        <v>101</v>
      </c>
      <c r="C1691" s="0" t="s">
        <v>1192</v>
      </c>
      <c r="D1691" s="0" t="s">
        <v>37</v>
      </c>
      <c r="E1691" s="0" t="s">
        <v>147</v>
      </c>
      <c r="G1691" s="0" t="s">
        <v>19</v>
      </c>
      <c r="H1691" s="0" t="s">
        <v>2125</v>
      </c>
      <c r="I1691" s="0" t="n">
        <v>1</v>
      </c>
      <c r="J1691" s="0" t="n">
        <v>2.25</v>
      </c>
      <c r="K1691" s="0" t="str">
        <f aca="false">IF(I1691=1,"Yes","No")</f>
        <v>Yes</v>
      </c>
      <c r="L1691" s="0" t="n">
        <f aca="false">IF(K1691="Yes",(J1691-1)*0.98,-1)</f>
        <v>1.225</v>
      </c>
      <c r="M1691" s="5" t="s">
        <v>33</v>
      </c>
    </row>
    <row r="1692" customFormat="false" ht="12.8" hidden="false" customHeight="false" outlineLevel="0" collapsed="false">
      <c r="A1692" s="2" t="s">
        <v>2123</v>
      </c>
      <c r="B1692" s="2" t="s">
        <v>255</v>
      </c>
      <c r="C1692" s="0" t="s">
        <v>403</v>
      </c>
      <c r="D1692" s="0" t="s">
        <v>42</v>
      </c>
      <c r="E1692" s="0" t="s">
        <v>147</v>
      </c>
      <c r="F1692" s="0" t="s">
        <v>65</v>
      </c>
      <c r="G1692" s="0" t="s">
        <v>21</v>
      </c>
      <c r="H1692" s="0" t="s">
        <v>2126</v>
      </c>
      <c r="I1692" s="0" t="n">
        <v>2</v>
      </c>
      <c r="J1692" s="0" t="n">
        <v>2.06</v>
      </c>
      <c r="K1692" s="0" t="str">
        <f aca="false">IF(I1692=1,"Yes","No")</f>
        <v>No</v>
      </c>
      <c r="L1692" s="0" t="n">
        <f aca="false">IF(K1692="Yes",(J1692-1)*0.98,-1)</f>
        <v>-1</v>
      </c>
      <c r="M1692" s="5" t="s">
        <v>33</v>
      </c>
    </row>
    <row r="1693" customFormat="false" ht="12.8" hidden="false" customHeight="false" outlineLevel="0" collapsed="false">
      <c r="A1693" s="2" t="s">
        <v>2123</v>
      </c>
      <c r="B1693" s="2" t="s">
        <v>255</v>
      </c>
      <c r="C1693" s="0" t="s">
        <v>403</v>
      </c>
      <c r="D1693" s="0" t="s">
        <v>42</v>
      </c>
      <c r="E1693" s="0" t="s">
        <v>147</v>
      </c>
      <c r="F1693" s="0" t="s">
        <v>65</v>
      </c>
      <c r="G1693" s="0" t="s">
        <v>21</v>
      </c>
      <c r="H1693" s="0" t="s">
        <v>2126</v>
      </c>
      <c r="I1693" s="0" t="n">
        <v>2</v>
      </c>
      <c r="J1693" s="0" t="n">
        <v>1.44</v>
      </c>
      <c r="K1693" s="0" t="s">
        <v>21</v>
      </c>
      <c r="L1693" s="3" t="n">
        <f aca="false">IF(K1693="Yes",(J1693-1)*0.98,-1)</f>
        <v>0.4312</v>
      </c>
      <c r="M1693" s="4" t="s">
        <v>22</v>
      </c>
    </row>
    <row r="1694" customFormat="false" ht="12.8" hidden="false" customHeight="false" outlineLevel="0" collapsed="false">
      <c r="A1694" s="2" t="s">
        <v>2123</v>
      </c>
      <c r="B1694" s="2" t="s">
        <v>410</v>
      </c>
      <c r="C1694" s="0" t="s">
        <v>230</v>
      </c>
      <c r="D1694" s="0" t="s">
        <v>42</v>
      </c>
      <c r="E1694" s="0" t="s">
        <v>147</v>
      </c>
      <c r="F1694" s="0" t="s">
        <v>65</v>
      </c>
      <c r="G1694" s="0" t="s">
        <v>21</v>
      </c>
      <c r="H1694" s="0" t="s">
        <v>2127</v>
      </c>
      <c r="I1694" s="0" t="n">
        <v>3</v>
      </c>
      <c r="J1694" s="0" t="n">
        <v>3.65</v>
      </c>
      <c r="K1694" s="0" t="str">
        <f aca="false">IF(I1694=1,"Yes","No")</f>
        <v>No</v>
      </c>
      <c r="L1694" s="0" t="n">
        <f aca="false">IF(K1694="Yes",(J1694-1)*0.98,-1)</f>
        <v>-1</v>
      </c>
      <c r="M1694" s="5" t="s">
        <v>33</v>
      </c>
    </row>
    <row r="1695" customFormat="false" ht="12.8" hidden="false" customHeight="false" outlineLevel="0" collapsed="false">
      <c r="A1695" s="2" t="s">
        <v>2123</v>
      </c>
      <c r="B1695" s="2" t="s">
        <v>410</v>
      </c>
      <c r="C1695" s="0" t="s">
        <v>230</v>
      </c>
      <c r="D1695" s="0" t="s">
        <v>42</v>
      </c>
      <c r="E1695" s="0" t="s">
        <v>147</v>
      </c>
      <c r="F1695" s="0" t="s">
        <v>65</v>
      </c>
      <c r="G1695" s="0" t="s">
        <v>21</v>
      </c>
      <c r="H1695" s="0" t="s">
        <v>2127</v>
      </c>
      <c r="I1695" s="0" t="n">
        <v>3</v>
      </c>
      <c r="J1695" s="0" t="n">
        <v>1.83</v>
      </c>
      <c r="K1695" s="0" t="s">
        <v>19</v>
      </c>
      <c r="L1695" s="3" t="n">
        <f aca="false">IF(K1695="Yes",(J1695-1)*0.98,-1)</f>
        <v>-1</v>
      </c>
      <c r="M1695" s="4" t="s">
        <v>22</v>
      </c>
    </row>
    <row r="1696" customFormat="false" ht="12.8" hidden="false" customHeight="false" outlineLevel="0" collapsed="false">
      <c r="A1696" s="9" t="s">
        <v>2123</v>
      </c>
      <c r="B1696" s="9" t="s">
        <v>601</v>
      </c>
      <c r="C1696" s="6" t="s">
        <v>230</v>
      </c>
      <c r="D1696" s="6" t="s">
        <v>42</v>
      </c>
      <c r="E1696" s="6" t="s">
        <v>147</v>
      </c>
      <c r="F1696" s="6" t="s">
        <v>43</v>
      </c>
      <c r="G1696" s="6" t="s">
        <v>19</v>
      </c>
      <c r="H1696" s="6" t="s">
        <v>2128</v>
      </c>
      <c r="I1696" s="0" t="n">
        <v>2</v>
      </c>
      <c r="J1696" s="6" t="n">
        <v>12.13</v>
      </c>
      <c r="K1696" s="3" t="str">
        <f aca="false">IF(I1696=1,"Yes","No")</f>
        <v>No</v>
      </c>
      <c r="L1696" s="7" t="n">
        <f aca="false">IF(K1696="Yes",(J1696-1)*0.98,-1)</f>
        <v>-1</v>
      </c>
      <c r="M1696" s="10" t="s">
        <v>53</v>
      </c>
    </row>
    <row r="1697" customFormat="false" ht="12.8" hidden="false" customHeight="false" outlineLevel="0" collapsed="false">
      <c r="A1697" s="2" t="s">
        <v>2129</v>
      </c>
      <c r="B1697" s="2" t="s">
        <v>222</v>
      </c>
      <c r="C1697" s="6" t="s">
        <v>248</v>
      </c>
      <c r="D1697" s="6" t="s">
        <v>42</v>
      </c>
      <c r="E1697" s="6" t="s">
        <v>147</v>
      </c>
      <c r="F1697" s="6" t="s">
        <v>18</v>
      </c>
      <c r="G1697" s="6" t="s">
        <v>19</v>
      </c>
      <c r="H1697" s="6" t="s">
        <v>2130</v>
      </c>
      <c r="I1697" s="6" t="n">
        <v>3</v>
      </c>
      <c r="J1697" s="6" t="n">
        <v>120</v>
      </c>
      <c r="K1697" s="3" t="str">
        <f aca="false">IF(I1697=1, "No","Yes")</f>
        <v>Yes</v>
      </c>
      <c r="L1697" s="7" t="n">
        <f aca="false">IF(I1697=1,-J1697,0.98)</f>
        <v>0.98</v>
      </c>
      <c r="M1697" s="8" t="s">
        <v>51</v>
      </c>
    </row>
    <row r="1698" customFormat="false" ht="12.8" hidden="false" customHeight="false" outlineLevel="0" collapsed="false">
      <c r="A1698" s="2" t="s">
        <v>2129</v>
      </c>
      <c r="B1698" s="2" t="s">
        <v>149</v>
      </c>
      <c r="C1698" s="0" t="s">
        <v>1378</v>
      </c>
      <c r="D1698" s="0" t="s">
        <v>37</v>
      </c>
      <c r="E1698" s="0" t="s">
        <v>147</v>
      </c>
      <c r="G1698" s="0" t="s">
        <v>19</v>
      </c>
      <c r="H1698" s="0" t="s">
        <v>2131</v>
      </c>
      <c r="I1698" s="0" t="n">
        <v>2</v>
      </c>
      <c r="J1698" s="0" t="n">
        <v>2.06</v>
      </c>
      <c r="K1698" s="0" t="str">
        <f aca="false">IF(I1698=1,"Yes","No")</f>
        <v>No</v>
      </c>
      <c r="L1698" s="0" t="n">
        <f aca="false">IF(K1698="Yes",(J1698-1)*0.98,-1)</f>
        <v>-1</v>
      </c>
      <c r="M1698" s="5" t="s">
        <v>33</v>
      </c>
    </row>
    <row r="1699" customFormat="false" ht="12.8" hidden="false" customHeight="false" outlineLevel="0" collapsed="false">
      <c r="A1699" s="2" t="s">
        <v>2132</v>
      </c>
      <c r="B1699" s="2" t="s">
        <v>888</v>
      </c>
      <c r="C1699" s="0" t="s">
        <v>532</v>
      </c>
      <c r="D1699" s="0" t="s">
        <v>16</v>
      </c>
      <c r="E1699" s="0" t="s">
        <v>17</v>
      </c>
      <c r="F1699" s="0" t="s">
        <v>18</v>
      </c>
      <c r="G1699" s="0" t="s">
        <v>19</v>
      </c>
      <c r="H1699" s="0" t="s">
        <v>1133</v>
      </c>
      <c r="I1699" s="0" t="n">
        <v>3</v>
      </c>
      <c r="J1699" s="0" t="n">
        <v>1.29</v>
      </c>
      <c r="K1699" s="0" t="s">
        <v>19</v>
      </c>
      <c r="L1699" s="3" t="n">
        <f aca="false">IF(K1699="Yes",(J1699-1)*0.98,-1)</f>
        <v>-1</v>
      </c>
      <c r="M1699" s="4" t="s">
        <v>22</v>
      </c>
    </row>
    <row r="1700" customFormat="false" ht="12.8" hidden="false" customHeight="false" outlineLevel="0" collapsed="false">
      <c r="A1700" s="2" t="s">
        <v>2132</v>
      </c>
      <c r="B1700" s="2" t="s">
        <v>527</v>
      </c>
      <c r="C1700" s="6" t="s">
        <v>370</v>
      </c>
      <c r="D1700" s="6" t="s">
        <v>42</v>
      </c>
      <c r="E1700" s="6" t="s">
        <v>147</v>
      </c>
      <c r="F1700" s="6" t="s">
        <v>18</v>
      </c>
      <c r="G1700" s="6" t="s">
        <v>19</v>
      </c>
      <c r="H1700" s="6" t="s">
        <v>2133</v>
      </c>
      <c r="I1700" s="6" t="n">
        <v>1</v>
      </c>
      <c r="J1700" s="6" t="n">
        <v>2.43</v>
      </c>
      <c r="K1700" s="3" t="str">
        <f aca="false">IF(I1700=1, "No","Yes")</f>
        <v>No</v>
      </c>
      <c r="L1700" s="7" t="n">
        <f aca="false">IF(I1700=1,-J1700,0.98)</f>
        <v>-2.43</v>
      </c>
      <c r="M1700" s="8" t="s">
        <v>51</v>
      </c>
    </row>
    <row r="1701" customFormat="false" ht="12.8" hidden="false" customHeight="false" outlineLevel="0" collapsed="false">
      <c r="A1701" s="2" t="s">
        <v>2132</v>
      </c>
      <c r="B1701" s="2" t="s">
        <v>471</v>
      </c>
      <c r="C1701" s="0" t="s">
        <v>506</v>
      </c>
      <c r="D1701" s="0" t="s">
        <v>42</v>
      </c>
      <c r="E1701" s="0" t="s">
        <v>147</v>
      </c>
      <c r="F1701" s="0" t="s">
        <v>453</v>
      </c>
      <c r="G1701" s="0" t="s">
        <v>19</v>
      </c>
      <c r="H1701" s="0" t="s">
        <v>2134</v>
      </c>
      <c r="I1701" s="0" t="n">
        <v>1</v>
      </c>
      <c r="J1701" s="0" t="n">
        <v>1.86</v>
      </c>
      <c r="K1701" s="0" t="str">
        <f aca="false">IF(I1701=1,"Yes","No")</f>
        <v>Yes</v>
      </c>
      <c r="L1701" s="0" t="n">
        <f aca="false">IF(K1701="Yes",(J1701-1)*0.98,-1)</f>
        <v>0.8428</v>
      </c>
      <c r="M1701" s="5" t="s">
        <v>33</v>
      </c>
    </row>
    <row r="1702" customFormat="false" ht="12.8" hidden="false" customHeight="false" outlineLevel="0" collapsed="false">
      <c r="A1702" s="2" t="s">
        <v>2135</v>
      </c>
      <c r="B1702" s="2" t="s">
        <v>527</v>
      </c>
      <c r="C1702" s="6" t="s">
        <v>734</v>
      </c>
      <c r="D1702" s="6" t="s">
        <v>42</v>
      </c>
      <c r="E1702" s="6" t="s">
        <v>147</v>
      </c>
      <c r="F1702" s="6" t="s">
        <v>18</v>
      </c>
      <c r="G1702" s="6" t="s">
        <v>19</v>
      </c>
      <c r="H1702" s="6" t="s">
        <v>2136</v>
      </c>
      <c r="I1702" s="6" t="n">
        <v>3</v>
      </c>
      <c r="J1702" s="6" t="n">
        <v>178.22</v>
      </c>
      <c r="K1702" s="3" t="str">
        <f aca="false">IF(I1702=1, "No","Yes")</f>
        <v>Yes</v>
      </c>
      <c r="L1702" s="7" t="n">
        <f aca="false">IF(I1702=1,-J1702,0.98)</f>
        <v>0.98</v>
      </c>
      <c r="M1702" s="8" t="s">
        <v>51</v>
      </c>
    </row>
    <row r="1703" customFormat="false" ht="12.8" hidden="false" customHeight="false" outlineLevel="0" collapsed="false">
      <c r="A1703" s="2" t="s">
        <v>2137</v>
      </c>
      <c r="B1703" s="2" t="s">
        <v>23</v>
      </c>
      <c r="C1703" s="0" t="s">
        <v>608</v>
      </c>
      <c r="D1703" s="0" t="s">
        <v>42</v>
      </c>
      <c r="E1703" s="0" t="s">
        <v>147</v>
      </c>
      <c r="F1703" s="0" t="s">
        <v>65</v>
      </c>
      <c r="G1703" s="0" t="s">
        <v>21</v>
      </c>
      <c r="H1703" s="0" t="s">
        <v>2126</v>
      </c>
      <c r="I1703" s="0" t="n">
        <v>2</v>
      </c>
      <c r="J1703" s="0" t="n">
        <v>1.84</v>
      </c>
      <c r="K1703" s="0" t="str">
        <f aca="false">IF(I1703=1,"Yes","No")</f>
        <v>No</v>
      </c>
      <c r="L1703" s="0" t="n">
        <f aca="false">IF(K1703="Yes",(J1703-1)*0.98,-1)</f>
        <v>-1</v>
      </c>
      <c r="M1703" s="5" t="s">
        <v>33</v>
      </c>
    </row>
    <row r="1704" customFormat="false" ht="12.8" hidden="false" customHeight="false" outlineLevel="0" collapsed="false">
      <c r="A1704" s="2" t="s">
        <v>2137</v>
      </c>
      <c r="B1704" s="2" t="s">
        <v>23</v>
      </c>
      <c r="C1704" s="6" t="s">
        <v>608</v>
      </c>
      <c r="D1704" s="6" t="s">
        <v>42</v>
      </c>
      <c r="E1704" s="6" t="s">
        <v>147</v>
      </c>
      <c r="F1704" s="6" t="s">
        <v>65</v>
      </c>
      <c r="G1704" s="6" t="s">
        <v>21</v>
      </c>
      <c r="H1704" s="6" t="s">
        <v>2138</v>
      </c>
      <c r="I1704" s="6" t="n">
        <v>1</v>
      </c>
      <c r="J1704" s="6" t="n">
        <v>8</v>
      </c>
      <c r="K1704" s="3" t="str">
        <f aca="false">IF(I1704=1, "No","Yes")</f>
        <v>No</v>
      </c>
      <c r="L1704" s="7" t="n">
        <f aca="false">IF(I1704=1,-J1704,0.98)</f>
        <v>-8</v>
      </c>
      <c r="M1704" s="8" t="s">
        <v>51</v>
      </c>
    </row>
    <row r="1705" customFormat="false" ht="12.8" hidden="false" customHeight="false" outlineLevel="0" collapsed="false">
      <c r="A1705" s="2" t="s">
        <v>2137</v>
      </c>
      <c r="B1705" s="2" t="s">
        <v>101</v>
      </c>
      <c r="C1705" s="0" t="s">
        <v>608</v>
      </c>
      <c r="D1705" s="0" t="s">
        <v>42</v>
      </c>
      <c r="E1705" s="0" t="s">
        <v>147</v>
      </c>
      <c r="F1705" s="0" t="s">
        <v>453</v>
      </c>
      <c r="G1705" s="0" t="s">
        <v>19</v>
      </c>
      <c r="H1705" s="0" t="s">
        <v>2139</v>
      </c>
      <c r="I1705" s="0" t="n">
        <v>1</v>
      </c>
      <c r="J1705" s="0" t="n">
        <v>1.77</v>
      </c>
      <c r="K1705" s="0" t="str">
        <f aca="false">IF(I1705=1,"Yes","No")</f>
        <v>Yes</v>
      </c>
      <c r="L1705" s="0" t="n">
        <f aca="false">IF(K1705="Yes",(J1705-1)*0.98,-1)</f>
        <v>0.7546</v>
      </c>
      <c r="M1705" s="5" t="s">
        <v>33</v>
      </c>
    </row>
    <row r="1706" customFormat="false" ht="12.8" hidden="false" customHeight="false" outlineLevel="0" collapsed="false">
      <c r="A1706" s="2" t="s">
        <v>2137</v>
      </c>
      <c r="B1706" s="2" t="s">
        <v>101</v>
      </c>
      <c r="C1706" s="0" t="s">
        <v>608</v>
      </c>
      <c r="D1706" s="0" t="s">
        <v>42</v>
      </c>
      <c r="E1706" s="0" t="s">
        <v>147</v>
      </c>
      <c r="F1706" s="0" t="s">
        <v>453</v>
      </c>
      <c r="G1706" s="0" t="s">
        <v>19</v>
      </c>
      <c r="H1706" s="0" t="s">
        <v>2140</v>
      </c>
      <c r="I1706" s="0" t="n">
        <v>2</v>
      </c>
      <c r="J1706" s="0" t="n">
        <v>2.14</v>
      </c>
      <c r="K1706" s="0" t="s">
        <v>21</v>
      </c>
      <c r="L1706" s="3" t="n">
        <f aca="false">IF(K1706="Yes",(J1706-1)*0.98,-1)</f>
        <v>1.1172</v>
      </c>
      <c r="M1706" s="11" t="s">
        <v>62</v>
      </c>
    </row>
    <row r="1707" customFormat="false" ht="12.8" hidden="false" customHeight="false" outlineLevel="0" collapsed="false">
      <c r="A1707" s="2" t="s">
        <v>2137</v>
      </c>
      <c r="B1707" s="2" t="s">
        <v>135</v>
      </c>
      <c r="C1707" s="0" t="s">
        <v>15</v>
      </c>
      <c r="D1707" s="0" t="s">
        <v>16</v>
      </c>
      <c r="E1707" s="0" t="s">
        <v>147</v>
      </c>
      <c r="F1707" s="0" t="s">
        <v>770</v>
      </c>
      <c r="G1707" s="0" t="s">
        <v>21</v>
      </c>
      <c r="H1707" s="0" t="s">
        <v>2141</v>
      </c>
      <c r="I1707" s="0" t="n">
        <v>2</v>
      </c>
      <c r="J1707" s="0" t="n">
        <v>2.57</v>
      </c>
      <c r="K1707" s="0" t="s">
        <v>21</v>
      </c>
      <c r="L1707" s="3" t="n">
        <f aca="false">IF(K1707="Yes",(J1707-1)*0.98,-1)</f>
        <v>1.5386</v>
      </c>
      <c r="M1707" s="11" t="s">
        <v>62</v>
      </c>
    </row>
    <row r="1708" customFormat="false" ht="12.8" hidden="false" customHeight="false" outlineLevel="0" collapsed="false">
      <c r="A1708" s="9" t="s">
        <v>2137</v>
      </c>
      <c r="B1708" s="9" t="s">
        <v>135</v>
      </c>
      <c r="C1708" s="6" t="s">
        <v>15</v>
      </c>
      <c r="D1708" s="6" t="s">
        <v>16</v>
      </c>
      <c r="E1708" s="6" t="s">
        <v>147</v>
      </c>
      <c r="F1708" s="6" t="s">
        <v>770</v>
      </c>
      <c r="G1708" s="6" t="s">
        <v>21</v>
      </c>
      <c r="H1708" s="6" t="s">
        <v>2141</v>
      </c>
      <c r="I1708" s="0" t="n">
        <v>2</v>
      </c>
      <c r="J1708" s="6" t="n">
        <v>6.4</v>
      </c>
      <c r="K1708" s="3" t="str">
        <f aca="false">IF(I1708=1,"Yes","No")</f>
        <v>No</v>
      </c>
      <c r="L1708" s="7" t="n">
        <f aca="false">IF(K1708="Yes",(J1708-1)*0.98,-1)</f>
        <v>-1</v>
      </c>
      <c r="M1708" s="10" t="s">
        <v>53</v>
      </c>
    </row>
    <row r="1709" customFormat="false" ht="12.8" hidden="false" customHeight="false" outlineLevel="0" collapsed="false">
      <c r="A1709" s="2" t="s">
        <v>2137</v>
      </c>
      <c r="B1709" s="2" t="s">
        <v>157</v>
      </c>
      <c r="C1709" s="0" t="s">
        <v>15</v>
      </c>
      <c r="D1709" s="0" t="s">
        <v>42</v>
      </c>
      <c r="E1709" s="0" t="s">
        <v>147</v>
      </c>
      <c r="F1709" s="0" t="s">
        <v>65</v>
      </c>
      <c r="G1709" s="0" t="s">
        <v>21</v>
      </c>
      <c r="H1709" s="0" t="s">
        <v>2142</v>
      </c>
      <c r="I1709" s="0" t="n">
        <v>1</v>
      </c>
      <c r="J1709" s="0" t="n">
        <v>2.55</v>
      </c>
      <c r="K1709" s="0" t="str">
        <f aca="false">IF(I1709=1,"Yes","No")</f>
        <v>Yes</v>
      </c>
      <c r="L1709" s="0" t="n">
        <f aca="false">IF(K1709="Yes",(J1709-1)*0.98,-1)</f>
        <v>1.519</v>
      </c>
      <c r="M1709" s="5" t="s">
        <v>33</v>
      </c>
    </row>
    <row r="1710" customFormat="false" ht="12.8" hidden="false" customHeight="false" outlineLevel="0" collapsed="false">
      <c r="A1710" s="2" t="s">
        <v>2137</v>
      </c>
      <c r="B1710" s="2" t="s">
        <v>157</v>
      </c>
      <c r="C1710" s="0" t="s">
        <v>15</v>
      </c>
      <c r="D1710" s="0" t="s">
        <v>42</v>
      </c>
      <c r="E1710" s="0" t="s">
        <v>147</v>
      </c>
      <c r="F1710" s="0" t="s">
        <v>65</v>
      </c>
      <c r="G1710" s="0" t="s">
        <v>21</v>
      </c>
      <c r="H1710" s="0" t="s">
        <v>2142</v>
      </c>
      <c r="I1710" s="0" t="n">
        <v>1</v>
      </c>
      <c r="J1710" s="0" t="n">
        <v>1.31</v>
      </c>
      <c r="K1710" s="0" t="s">
        <v>21</v>
      </c>
      <c r="L1710" s="3" t="n">
        <f aca="false">IF(K1710="Yes",(J1710-1)*0.98,-1)</f>
        <v>0.3038</v>
      </c>
      <c r="M1710" s="4" t="s">
        <v>22</v>
      </c>
    </row>
    <row r="1711" customFormat="false" ht="12.8" hidden="false" customHeight="false" outlineLevel="0" collapsed="false">
      <c r="A1711" s="2" t="s">
        <v>2137</v>
      </c>
      <c r="B1711" s="2" t="s">
        <v>159</v>
      </c>
      <c r="C1711" s="0" t="s">
        <v>608</v>
      </c>
      <c r="D1711" s="0" t="s">
        <v>42</v>
      </c>
      <c r="E1711" s="0" t="s">
        <v>147</v>
      </c>
      <c r="F1711" s="0" t="s">
        <v>453</v>
      </c>
      <c r="G1711" s="0" t="s">
        <v>19</v>
      </c>
      <c r="H1711" s="0" t="s">
        <v>2143</v>
      </c>
      <c r="I1711" s="0" t="n">
        <v>2</v>
      </c>
      <c r="J1711" s="0" t="n">
        <v>1.7</v>
      </c>
      <c r="K1711" s="0" t="str">
        <f aca="false">IF(I1711=1,"Yes","No")</f>
        <v>No</v>
      </c>
      <c r="L1711" s="0" t="n">
        <f aca="false">IF(K1711="Yes",(J1711-1)*0.98,-1)</f>
        <v>-1</v>
      </c>
      <c r="M1711" s="5" t="s">
        <v>33</v>
      </c>
    </row>
    <row r="1712" customFormat="false" ht="12.8" hidden="false" customHeight="false" outlineLevel="0" collapsed="false">
      <c r="A1712" s="2" t="s">
        <v>2137</v>
      </c>
      <c r="B1712" s="2" t="s">
        <v>159</v>
      </c>
      <c r="C1712" s="0" t="s">
        <v>608</v>
      </c>
      <c r="D1712" s="0" t="s">
        <v>42</v>
      </c>
      <c r="E1712" s="0" t="s">
        <v>147</v>
      </c>
      <c r="F1712" s="0" t="s">
        <v>453</v>
      </c>
      <c r="G1712" s="0" t="s">
        <v>19</v>
      </c>
      <c r="H1712" s="0" t="s">
        <v>2144</v>
      </c>
      <c r="I1712" s="0" t="n">
        <v>1</v>
      </c>
      <c r="J1712" s="0" t="n">
        <v>1.52</v>
      </c>
      <c r="K1712" s="0" t="s">
        <v>21</v>
      </c>
      <c r="L1712" s="3" t="n">
        <f aca="false">IF(K1712="Yes",(J1712-1)*0.98,-1)</f>
        <v>0.5096</v>
      </c>
      <c r="M1712" s="11" t="s">
        <v>62</v>
      </c>
    </row>
    <row r="1713" customFormat="false" ht="12.8" hidden="false" customHeight="false" outlineLevel="0" collapsed="false">
      <c r="A1713" s="2" t="s">
        <v>2137</v>
      </c>
      <c r="B1713" s="2" t="s">
        <v>375</v>
      </c>
      <c r="C1713" s="0" t="s">
        <v>608</v>
      </c>
      <c r="D1713" s="0" t="s">
        <v>29</v>
      </c>
      <c r="E1713" s="0" t="s">
        <v>147</v>
      </c>
      <c r="F1713" s="0" t="s">
        <v>65</v>
      </c>
      <c r="G1713" s="0" t="s">
        <v>21</v>
      </c>
      <c r="H1713" s="0" t="s">
        <v>2145</v>
      </c>
      <c r="I1713" s="0" t="n">
        <v>3</v>
      </c>
      <c r="J1713" s="0" t="n">
        <v>1.13</v>
      </c>
      <c r="K1713" s="0" t="s">
        <v>19</v>
      </c>
      <c r="L1713" s="3" t="n">
        <f aca="false">IF(K1713="Yes",(J1713-1)*0.98,-1)</f>
        <v>-1</v>
      </c>
      <c r="M1713" s="11" t="s">
        <v>62</v>
      </c>
    </row>
    <row r="1714" customFormat="false" ht="12.8" hidden="false" customHeight="false" outlineLevel="0" collapsed="false">
      <c r="A1714" s="2" t="s">
        <v>2137</v>
      </c>
      <c r="B1714" s="2" t="s">
        <v>375</v>
      </c>
      <c r="C1714" s="6" t="s">
        <v>608</v>
      </c>
      <c r="D1714" s="6" t="s">
        <v>29</v>
      </c>
      <c r="E1714" s="6" t="s">
        <v>147</v>
      </c>
      <c r="F1714" s="6" t="s">
        <v>65</v>
      </c>
      <c r="G1714" s="6" t="s">
        <v>21</v>
      </c>
      <c r="H1714" s="6" t="s">
        <v>2146</v>
      </c>
      <c r="I1714" s="6" t="n">
        <v>4</v>
      </c>
      <c r="J1714" s="6" t="n">
        <v>4.9</v>
      </c>
      <c r="K1714" s="3" t="str">
        <f aca="false">IF(I1714=1, "No","Yes")</f>
        <v>Yes</v>
      </c>
      <c r="L1714" s="7" t="n">
        <f aca="false">IF(I1714=1,-J1714,0.98)</f>
        <v>0.98</v>
      </c>
      <c r="M1714" s="8" t="s">
        <v>51</v>
      </c>
    </row>
    <row r="1715" customFormat="false" ht="12.8" hidden="false" customHeight="false" outlineLevel="0" collapsed="false">
      <c r="A1715" s="9" t="s">
        <v>2137</v>
      </c>
      <c r="B1715" s="9" t="s">
        <v>375</v>
      </c>
      <c r="C1715" s="6" t="s">
        <v>608</v>
      </c>
      <c r="D1715" s="6" t="s">
        <v>29</v>
      </c>
      <c r="E1715" s="6" t="s">
        <v>147</v>
      </c>
      <c r="F1715" s="6" t="s">
        <v>65</v>
      </c>
      <c r="G1715" s="6" t="s">
        <v>21</v>
      </c>
      <c r="H1715" s="6" t="s">
        <v>2146</v>
      </c>
      <c r="I1715" s="6" t="n">
        <v>4</v>
      </c>
      <c r="J1715" s="6" t="n">
        <v>1.58</v>
      </c>
      <c r="K1715" s="3" t="s">
        <v>19</v>
      </c>
      <c r="L1715" s="6" t="n">
        <f aca="false">IF(K1715="Yes",(J1715-1)*0.98,-1)</f>
        <v>-1</v>
      </c>
      <c r="M1715" s="13" t="s">
        <v>184</v>
      </c>
    </row>
    <row r="1716" customFormat="false" ht="12.8" hidden="false" customHeight="false" outlineLevel="0" collapsed="false">
      <c r="A1716" s="2" t="s">
        <v>2137</v>
      </c>
      <c r="B1716" s="2" t="s">
        <v>197</v>
      </c>
      <c r="C1716" s="0" t="s">
        <v>264</v>
      </c>
      <c r="D1716" s="0" t="s">
        <v>29</v>
      </c>
      <c r="E1716" s="0" t="s">
        <v>147</v>
      </c>
      <c r="F1716" s="0" t="s">
        <v>453</v>
      </c>
      <c r="G1716" s="0" t="s">
        <v>19</v>
      </c>
      <c r="H1716" s="0" t="s">
        <v>2147</v>
      </c>
      <c r="I1716" s="0" t="n">
        <v>2</v>
      </c>
      <c r="J1716" s="0" t="n">
        <v>2.34</v>
      </c>
      <c r="K1716" s="0" t="str">
        <f aca="false">IF(I1716=1,"Yes","No")</f>
        <v>No</v>
      </c>
      <c r="L1716" s="0" t="n">
        <f aca="false">IF(K1716="Yes",(J1716-1)*0.98,-1)</f>
        <v>-1</v>
      </c>
      <c r="M1716" s="5" t="s">
        <v>33</v>
      </c>
    </row>
    <row r="1717" customFormat="false" ht="12.8" hidden="false" customHeight="false" outlineLevel="0" collapsed="false">
      <c r="A1717" s="2" t="s">
        <v>2137</v>
      </c>
      <c r="B1717" s="2" t="s">
        <v>197</v>
      </c>
      <c r="C1717" s="0" t="s">
        <v>264</v>
      </c>
      <c r="D1717" s="0" t="s">
        <v>29</v>
      </c>
      <c r="E1717" s="0" t="s">
        <v>147</v>
      </c>
      <c r="F1717" s="0" t="s">
        <v>453</v>
      </c>
      <c r="G1717" s="0" t="s">
        <v>19</v>
      </c>
      <c r="H1717" s="0" t="s">
        <v>2147</v>
      </c>
      <c r="I1717" s="0" t="n">
        <v>2</v>
      </c>
      <c r="J1717" s="0" t="n">
        <v>1.35</v>
      </c>
      <c r="K1717" s="0" t="s">
        <v>21</v>
      </c>
      <c r="L1717" s="3" t="n">
        <f aca="false">IF(K1717="Yes",(J1717-1)*0.98,-1)</f>
        <v>0.343</v>
      </c>
      <c r="M1717" s="4" t="s">
        <v>22</v>
      </c>
    </row>
    <row r="1718" customFormat="false" ht="12.8" hidden="false" customHeight="false" outlineLevel="0" collapsed="false">
      <c r="A1718" s="2" t="s">
        <v>2137</v>
      </c>
      <c r="B1718" s="2" t="s">
        <v>197</v>
      </c>
      <c r="C1718" s="0" t="s">
        <v>264</v>
      </c>
      <c r="D1718" s="0" t="s">
        <v>29</v>
      </c>
      <c r="E1718" s="0" t="s">
        <v>147</v>
      </c>
      <c r="F1718" s="0" t="s">
        <v>453</v>
      </c>
      <c r="G1718" s="0" t="s">
        <v>19</v>
      </c>
      <c r="H1718" s="0" t="s">
        <v>2148</v>
      </c>
      <c r="I1718" s="0" t="n">
        <v>1</v>
      </c>
      <c r="J1718" s="0" t="n">
        <v>1.57</v>
      </c>
      <c r="K1718" s="0" t="s">
        <v>21</v>
      </c>
      <c r="L1718" s="3" t="n">
        <f aca="false">IF(K1718="Yes",(J1718-1)*0.98,-1)</f>
        <v>0.5586</v>
      </c>
      <c r="M1718" s="11" t="s">
        <v>62</v>
      </c>
    </row>
    <row r="1719" customFormat="false" ht="12.8" hidden="false" customHeight="false" outlineLevel="0" collapsed="false">
      <c r="A1719" s="9" t="s">
        <v>2137</v>
      </c>
      <c r="B1719" s="9" t="s">
        <v>197</v>
      </c>
      <c r="C1719" s="6" t="s">
        <v>264</v>
      </c>
      <c r="D1719" s="6" t="s">
        <v>29</v>
      </c>
      <c r="E1719" s="6" t="s">
        <v>147</v>
      </c>
      <c r="F1719" s="6" t="s">
        <v>453</v>
      </c>
      <c r="G1719" s="6" t="s">
        <v>19</v>
      </c>
      <c r="H1719" s="6" t="s">
        <v>2148</v>
      </c>
      <c r="I1719" s="0" t="n">
        <v>1</v>
      </c>
      <c r="J1719" s="6" t="n">
        <v>2.97</v>
      </c>
      <c r="K1719" s="3" t="str">
        <f aca="false">IF(I1719=1,"Yes","No")</f>
        <v>Yes</v>
      </c>
      <c r="L1719" s="7" t="n">
        <f aca="false">IF(K1719="Yes",(J1719-1)*0.98,-1)</f>
        <v>1.9306</v>
      </c>
      <c r="M1719" s="10" t="s">
        <v>53</v>
      </c>
    </row>
    <row r="1720" customFormat="false" ht="12.8" hidden="false" customHeight="false" outlineLevel="0" collapsed="false">
      <c r="A1720" s="2" t="s">
        <v>2137</v>
      </c>
      <c r="B1720" s="2" t="s">
        <v>425</v>
      </c>
      <c r="C1720" s="0" t="s">
        <v>382</v>
      </c>
      <c r="D1720" s="0" t="s">
        <v>29</v>
      </c>
      <c r="E1720" s="0" t="s">
        <v>147</v>
      </c>
      <c r="F1720" s="0" t="s">
        <v>65</v>
      </c>
      <c r="G1720" s="0" t="s">
        <v>21</v>
      </c>
      <c r="H1720" s="0" t="s">
        <v>2149</v>
      </c>
      <c r="I1720" s="0" t="n">
        <v>4</v>
      </c>
      <c r="J1720" s="0" t="n">
        <v>2.07</v>
      </c>
      <c r="K1720" s="0" t="s">
        <v>19</v>
      </c>
      <c r="L1720" s="3" t="n">
        <f aca="false">IF(K1720="Yes",(J1720-1)*0.98,-1)</f>
        <v>-1</v>
      </c>
      <c r="M1720" s="11" t="s">
        <v>62</v>
      </c>
    </row>
    <row r="1721" customFormat="false" ht="12.8" hidden="false" customHeight="false" outlineLevel="0" collapsed="false">
      <c r="A1721" s="2" t="s">
        <v>2150</v>
      </c>
      <c r="B1721" s="2" t="s">
        <v>306</v>
      </c>
      <c r="C1721" s="0" t="s">
        <v>74</v>
      </c>
      <c r="D1721" s="0" t="s">
        <v>37</v>
      </c>
      <c r="E1721" s="0" t="s">
        <v>30</v>
      </c>
      <c r="F1721" s="0" t="s">
        <v>43</v>
      </c>
      <c r="G1721" s="0" t="s">
        <v>19</v>
      </c>
      <c r="H1721" s="0" t="s">
        <v>2151</v>
      </c>
      <c r="I1721" s="0" t="n">
        <v>2</v>
      </c>
      <c r="J1721" s="0" t="n">
        <v>1.06</v>
      </c>
      <c r="K1721" s="0" t="s">
        <v>21</v>
      </c>
      <c r="L1721" s="3" t="n">
        <f aca="false">IF(K1721="Yes",(J1721-1)*0.98,-1)</f>
        <v>0.0588000000000001</v>
      </c>
      <c r="M1721" s="4" t="s">
        <v>22</v>
      </c>
    </row>
    <row r="1722" customFormat="false" ht="12.8" hidden="false" customHeight="false" outlineLevel="0" collapsed="false">
      <c r="A1722" s="2" t="s">
        <v>2150</v>
      </c>
      <c r="B1722" s="2" t="s">
        <v>306</v>
      </c>
      <c r="C1722" s="0" t="s">
        <v>74</v>
      </c>
      <c r="D1722" s="0" t="s">
        <v>37</v>
      </c>
      <c r="E1722" s="0" t="s">
        <v>30</v>
      </c>
      <c r="F1722" s="0" t="s">
        <v>43</v>
      </c>
      <c r="G1722" s="0" t="s">
        <v>19</v>
      </c>
      <c r="H1722" s="0" t="s">
        <v>2152</v>
      </c>
      <c r="I1722" s="0" t="n">
        <v>1</v>
      </c>
      <c r="J1722" s="0" t="n">
        <v>1.26</v>
      </c>
      <c r="K1722" s="0" t="s">
        <v>21</v>
      </c>
      <c r="L1722" s="3" t="n">
        <f aca="false">IF(K1722="Yes",(J1722-1)*0.98,-1)</f>
        <v>0.2548</v>
      </c>
      <c r="M1722" s="11" t="s">
        <v>62</v>
      </c>
    </row>
    <row r="1723" customFormat="false" ht="12.8" hidden="false" customHeight="false" outlineLevel="0" collapsed="false">
      <c r="A1723" s="9" t="s">
        <v>2150</v>
      </c>
      <c r="B1723" s="9" t="s">
        <v>306</v>
      </c>
      <c r="C1723" s="6" t="s">
        <v>74</v>
      </c>
      <c r="D1723" s="6" t="s">
        <v>37</v>
      </c>
      <c r="E1723" s="6" t="s">
        <v>30</v>
      </c>
      <c r="F1723" s="6" t="s">
        <v>43</v>
      </c>
      <c r="G1723" s="6" t="s">
        <v>19</v>
      </c>
      <c r="H1723" s="6" t="s">
        <v>2152</v>
      </c>
      <c r="I1723" s="0" t="n">
        <v>1</v>
      </c>
      <c r="J1723" s="6" t="n">
        <v>9.2</v>
      </c>
      <c r="K1723" s="3" t="str">
        <f aca="false">IF(I1723=1,"Yes","No")</f>
        <v>Yes</v>
      </c>
      <c r="L1723" s="7" t="n">
        <f aca="false">IF(K1723="Yes",(J1723-1)*0.98,-1)</f>
        <v>8.036</v>
      </c>
      <c r="M1723" s="10" t="s">
        <v>53</v>
      </c>
    </row>
    <row r="1724" customFormat="false" ht="12.8" hidden="false" customHeight="false" outlineLevel="0" collapsed="false">
      <c r="A1724" s="2" t="s">
        <v>2150</v>
      </c>
      <c r="B1724" s="2" t="s">
        <v>536</v>
      </c>
      <c r="C1724" s="0" t="s">
        <v>74</v>
      </c>
      <c r="D1724" s="0" t="s">
        <v>37</v>
      </c>
      <c r="E1724" s="0" t="s">
        <v>30</v>
      </c>
      <c r="F1724" s="0" t="s">
        <v>43</v>
      </c>
      <c r="G1724" s="0" t="s">
        <v>19</v>
      </c>
      <c r="H1724" s="0" t="s">
        <v>2153</v>
      </c>
      <c r="I1724" s="0" t="n">
        <v>1</v>
      </c>
      <c r="J1724" s="0" t="n">
        <v>1.13</v>
      </c>
      <c r="K1724" s="0" t="s">
        <v>21</v>
      </c>
      <c r="L1724" s="3" t="n">
        <f aca="false">IF(K1724="Yes",(J1724-1)*0.98,-1)</f>
        <v>0.1274</v>
      </c>
      <c r="M1724" s="4" t="s">
        <v>22</v>
      </c>
    </row>
    <row r="1725" customFormat="false" ht="12.8" hidden="false" customHeight="false" outlineLevel="0" collapsed="false">
      <c r="A1725" s="2" t="s">
        <v>2150</v>
      </c>
      <c r="B1725" s="2" t="s">
        <v>2154</v>
      </c>
      <c r="C1725" s="0" t="s">
        <v>194</v>
      </c>
      <c r="D1725" s="0" t="s">
        <v>42</v>
      </c>
      <c r="E1725" s="0" t="s">
        <v>147</v>
      </c>
      <c r="F1725" s="0" t="s">
        <v>453</v>
      </c>
      <c r="G1725" s="0" t="s">
        <v>19</v>
      </c>
      <c r="H1725" s="0" t="s">
        <v>2155</v>
      </c>
      <c r="I1725" s="0" t="n">
        <v>2</v>
      </c>
      <c r="J1725" s="0" t="n">
        <v>2.14</v>
      </c>
      <c r="K1725" s="0" t="str">
        <f aca="false">IF(I1725=1,"Yes","No")</f>
        <v>No</v>
      </c>
      <c r="L1725" s="0" t="n">
        <f aca="false">IF(K1725="Yes",(J1725-1)*0.98,-1)</f>
        <v>-1</v>
      </c>
      <c r="M1725" s="5" t="s">
        <v>33</v>
      </c>
    </row>
    <row r="1726" customFormat="false" ht="12.8" hidden="false" customHeight="false" outlineLevel="0" collapsed="false">
      <c r="A1726" s="9" t="s">
        <v>2156</v>
      </c>
      <c r="B1726" s="9" t="s">
        <v>310</v>
      </c>
      <c r="C1726" s="6" t="s">
        <v>481</v>
      </c>
      <c r="D1726" s="6" t="s">
        <v>48</v>
      </c>
      <c r="E1726" s="6" t="s">
        <v>147</v>
      </c>
      <c r="F1726" s="6" t="s">
        <v>18</v>
      </c>
      <c r="G1726" s="6" t="s">
        <v>19</v>
      </c>
      <c r="H1726" s="6" t="s">
        <v>2157</v>
      </c>
      <c r="I1726" s="6" t="n">
        <v>1</v>
      </c>
      <c r="J1726" s="6" t="n">
        <v>6.41</v>
      </c>
      <c r="K1726" s="3" t="s">
        <v>21</v>
      </c>
      <c r="L1726" s="6" t="n">
        <f aca="false">IF(K1726="Yes",(J1726-1)*0.98,-1)</f>
        <v>5.3018</v>
      </c>
      <c r="M1726" s="13" t="s">
        <v>184</v>
      </c>
    </row>
    <row r="1727" customFormat="false" ht="12.8" hidden="false" customHeight="false" outlineLevel="0" collapsed="false">
      <c r="A1727" s="2" t="s">
        <v>2156</v>
      </c>
      <c r="B1727" s="2" t="s">
        <v>364</v>
      </c>
      <c r="C1727" s="0" t="s">
        <v>481</v>
      </c>
      <c r="D1727" s="0" t="s">
        <v>195</v>
      </c>
      <c r="E1727" s="0" t="s">
        <v>147</v>
      </c>
      <c r="G1727" s="0" t="s">
        <v>19</v>
      </c>
      <c r="H1727" s="0" t="s">
        <v>2131</v>
      </c>
      <c r="I1727" s="0" t="n">
        <v>0</v>
      </c>
      <c r="J1727" s="0" t="n">
        <v>2.89</v>
      </c>
      <c r="K1727" s="0" t="str">
        <f aca="false">IF(I1727=1,"Yes","No")</f>
        <v>No</v>
      </c>
      <c r="L1727" s="0" t="n">
        <f aca="false">IF(K1727="Yes",(J1727-1)*0.98,-1)</f>
        <v>-1</v>
      </c>
      <c r="M1727" s="5" t="s">
        <v>33</v>
      </c>
    </row>
    <row r="1728" customFormat="false" ht="12.8" hidden="false" customHeight="false" outlineLevel="0" collapsed="false">
      <c r="A1728" s="2" t="s">
        <v>2156</v>
      </c>
      <c r="B1728" s="2" t="s">
        <v>1250</v>
      </c>
      <c r="C1728" s="0" t="s">
        <v>78</v>
      </c>
      <c r="D1728" s="0" t="s">
        <v>42</v>
      </c>
      <c r="E1728" s="0" t="s">
        <v>147</v>
      </c>
      <c r="F1728" s="0" t="s">
        <v>65</v>
      </c>
      <c r="G1728" s="0" t="s">
        <v>21</v>
      </c>
      <c r="H1728" s="0" t="s">
        <v>2158</v>
      </c>
      <c r="I1728" s="0" t="n">
        <v>2</v>
      </c>
      <c r="J1728" s="0" t="n">
        <v>2.81</v>
      </c>
      <c r="K1728" s="0" t="str">
        <f aca="false">IF(I1728=1,"Yes","No")</f>
        <v>No</v>
      </c>
      <c r="L1728" s="0" t="n">
        <f aca="false">IF(K1728="Yes",(J1728-1)*0.98,-1)</f>
        <v>-1</v>
      </c>
      <c r="M1728" s="5" t="s">
        <v>33</v>
      </c>
    </row>
    <row r="1729" customFormat="false" ht="12.8" hidden="false" customHeight="false" outlineLevel="0" collapsed="false">
      <c r="A1729" s="2" t="s">
        <v>2156</v>
      </c>
      <c r="B1729" s="2" t="s">
        <v>1250</v>
      </c>
      <c r="C1729" s="0" t="s">
        <v>78</v>
      </c>
      <c r="D1729" s="0" t="s">
        <v>42</v>
      </c>
      <c r="E1729" s="0" t="s">
        <v>147</v>
      </c>
      <c r="F1729" s="0" t="s">
        <v>65</v>
      </c>
      <c r="G1729" s="0" t="s">
        <v>21</v>
      </c>
      <c r="H1729" s="0" t="s">
        <v>2158</v>
      </c>
      <c r="I1729" s="0" t="n">
        <v>2</v>
      </c>
      <c r="J1729" s="0" t="n">
        <v>1.7</v>
      </c>
      <c r="K1729" s="0" t="s">
        <v>21</v>
      </c>
      <c r="L1729" s="3" t="n">
        <f aca="false">IF(K1729="Yes",(J1729-1)*0.98,-1)</f>
        <v>0.686</v>
      </c>
      <c r="M1729" s="4" t="s">
        <v>22</v>
      </c>
    </row>
    <row r="1730" customFormat="false" ht="12.8" hidden="false" customHeight="false" outlineLevel="0" collapsed="false">
      <c r="A1730" s="2" t="s">
        <v>2156</v>
      </c>
      <c r="B1730" s="2" t="s">
        <v>1006</v>
      </c>
      <c r="C1730" s="0" t="s">
        <v>78</v>
      </c>
      <c r="D1730" s="0" t="s">
        <v>42</v>
      </c>
      <c r="E1730" s="0" t="s">
        <v>147</v>
      </c>
      <c r="F1730" s="0" t="s">
        <v>65</v>
      </c>
      <c r="G1730" s="0" t="s">
        <v>21</v>
      </c>
      <c r="H1730" s="0" t="s">
        <v>2159</v>
      </c>
      <c r="I1730" s="0" t="n">
        <v>2</v>
      </c>
      <c r="J1730" s="0" t="n">
        <v>2.45</v>
      </c>
      <c r="K1730" s="0" t="str">
        <f aca="false">IF(I1730=1,"Yes","No")</f>
        <v>No</v>
      </c>
      <c r="L1730" s="0" t="n">
        <f aca="false">IF(K1730="Yes",(J1730-1)*0.98,-1)</f>
        <v>-1</v>
      </c>
      <c r="M1730" s="5" t="s">
        <v>33</v>
      </c>
    </row>
    <row r="1731" customFormat="false" ht="12.8" hidden="false" customHeight="false" outlineLevel="0" collapsed="false">
      <c r="A1731" s="2" t="s">
        <v>2156</v>
      </c>
      <c r="B1731" s="2" t="s">
        <v>1006</v>
      </c>
      <c r="C1731" s="0" t="s">
        <v>78</v>
      </c>
      <c r="D1731" s="0" t="s">
        <v>42</v>
      </c>
      <c r="E1731" s="0" t="s">
        <v>147</v>
      </c>
      <c r="F1731" s="0" t="s">
        <v>65</v>
      </c>
      <c r="G1731" s="0" t="s">
        <v>21</v>
      </c>
      <c r="H1731" s="0" t="s">
        <v>2159</v>
      </c>
      <c r="I1731" s="0" t="n">
        <v>2</v>
      </c>
      <c r="J1731" s="0" t="n">
        <v>1.55</v>
      </c>
      <c r="K1731" s="0" t="s">
        <v>21</v>
      </c>
      <c r="L1731" s="3" t="n">
        <f aca="false">IF(K1731="Yes",(J1731-1)*0.98,-1)</f>
        <v>0.539</v>
      </c>
      <c r="M1731" s="4" t="s">
        <v>22</v>
      </c>
    </row>
    <row r="1732" customFormat="false" ht="12.8" hidden="false" customHeight="false" outlineLevel="0" collapsed="false">
      <c r="A1732" s="2" t="s">
        <v>2160</v>
      </c>
      <c r="B1732" s="2" t="s">
        <v>35</v>
      </c>
      <c r="C1732" s="0" t="s">
        <v>433</v>
      </c>
      <c r="D1732" s="0" t="s">
        <v>16</v>
      </c>
      <c r="E1732" s="0" t="s">
        <v>147</v>
      </c>
      <c r="F1732" s="0" t="s">
        <v>453</v>
      </c>
      <c r="G1732" s="0" t="s">
        <v>19</v>
      </c>
      <c r="H1732" s="0" t="s">
        <v>2161</v>
      </c>
      <c r="I1732" s="0" t="n">
        <v>3</v>
      </c>
      <c r="J1732" s="0" t="n">
        <v>2.9</v>
      </c>
      <c r="K1732" s="0" t="str">
        <f aca="false">IF(I1732=1,"Yes","No")</f>
        <v>No</v>
      </c>
      <c r="L1732" s="0" t="n">
        <f aca="false">IF(K1732="Yes",(J1732-1)*0.98,-1)</f>
        <v>-1</v>
      </c>
      <c r="M1732" s="5" t="s">
        <v>33</v>
      </c>
    </row>
    <row r="1733" customFormat="false" ht="12.8" hidden="false" customHeight="false" outlineLevel="0" collapsed="false">
      <c r="A1733" s="2" t="s">
        <v>2160</v>
      </c>
      <c r="B1733" s="2" t="s">
        <v>149</v>
      </c>
      <c r="C1733" s="6" t="s">
        <v>1404</v>
      </c>
      <c r="D1733" s="6" t="s">
        <v>37</v>
      </c>
      <c r="E1733" s="6" t="s">
        <v>147</v>
      </c>
      <c r="F1733" s="6" t="s">
        <v>43</v>
      </c>
      <c r="G1733" s="6" t="s">
        <v>19</v>
      </c>
      <c r="H1733" s="6" t="s">
        <v>2162</v>
      </c>
      <c r="I1733" s="6" t="n">
        <v>0</v>
      </c>
      <c r="J1733" s="6" t="n">
        <v>14.88</v>
      </c>
      <c r="K1733" s="3" t="str">
        <f aca="false">IF(I1733=1, "No","Yes")</f>
        <v>Yes</v>
      </c>
      <c r="L1733" s="7" t="n">
        <f aca="false">IF(I1733=1,-J1733,0.98)</f>
        <v>0.98</v>
      </c>
      <c r="M1733" s="8" t="s">
        <v>51</v>
      </c>
    </row>
    <row r="1734" customFormat="false" ht="12.8" hidden="false" customHeight="false" outlineLevel="0" collapsed="false">
      <c r="A1734" s="2" t="s">
        <v>2160</v>
      </c>
      <c r="B1734" s="2" t="s">
        <v>375</v>
      </c>
      <c r="C1734" s="0" t="s">
        <v>584</v>
      </c>
      <c r="D1734" s="0" t="s">
        <v>16</v>
      </c>
      <c r="E1734" s="0" t="s">
        <v>147</v>
      </c>
      <c r="F1734" s="0" t="s">
        <v>65</v>
      </c>
      <c r="G1734" s="0" t="s">
        <v>21</v>
      </c>
      <c r="H1734" s="0" t="s">
        <v>2163</v>
      </c>
      <c r="I1734" s="0" t="n">
        <v>3</v>
      </c>
      <c r="J1734" s="0" t="n">
        <v>2.28</v>
      </c>
      <c r="K1734" s="0" t="str">
        <f aca="false">IF(I1734=1,"Yes","No")</f>
        <v>No</v>
      </c>
      <c r="L1734" s="0" t="n">
        <f aca="false">IF(K1734="Yes",(J1734-1)*0.98,-1)</f>
        <v>-1</v>
      </c>
      <c r="M1734" s="5" t="s">
        <v>33</v>
      </c>
    </row>
    <row r="1735" customFormat="false" ht="12.8" hidden="false" customHeight="false" outlineLevel="0" collapsed="false">
      <c r="A1735" s="2" t="s">
        <v>2160</v>
      </c>
      <c r="B1735" s="2" t="s">
        <v>239</v>
      </c>
      <c r="C1735" s="0" t="s">
        <v>611</v>
      </c>
      <c r="D1735" s="0" t="s">
        <v>16</v>
      </c>
      <c r="E1735" s="0" t="s">
        <v>147</v>
      </c>
      <c r="F1735" s="0" t="s">
        <v>453</v>
      </c>
      <c r="G1735" s="0" t="s">
        <v>19</v>
      </c>
      <c r="H1735" s="0" t="s">
        <v>2164</v>
      </c>
      <c r="I1735" s="0" t="n">
        <v>1</v>
      </c>
      <c r="J1735" s="0" t="n">
        <v>1.87</v>
      </c>
      <c r="K1735" s="0" t="str">
        <f aca="false">IF(I1735=1,"Yes","No")</f>
        <v>Yes</v>
      </c>
      <c r="L1735" s="0" t="n">
        <f aca="false">IF(K1735="Yes",(J1735-1)*0.98,-1)</f>
        <v>0.8526</v>
      </c>
      <c r="M1735" s="5" t="s">
        <v>33</v>
      </c>
    </row>
    <row r="1736" customFormat="false" ht="12.8" hidden="false" customHeight="false" outlineLevel="0" collapsed="false">
      <c r="A1736" s="2" t="s">
        <v>2160</v>
      </c>
      <c r="B1736" s="2" t="s">
        <v>239</v>
      </c>
      <c r="C1736" s="0" t="s">
        <v>611</v>
      </c>
      <c r="D1736" s="0" t="s">
        <v>16</v>
      </c>
      <c r="E1736" s="0" t="s">
        <v>147</v>
      </c>
      <c r="F1736" s="0" t="s">
        <v>453</v>
      </c>
      <c r="G1736" s="0" t="s">
        <v>19</v>
      </c>
      <c r="H1736" s="0" t="s">
        <v>2165</v>
      </c>
      <c r="I1736" s="0" t="n">
        <v>2</v>
      </c>
      <c r="J1736" s="0" t="n">
        <v>2.13</v>
      </c>
      <c r="K1736" s="0" t="s">
        <v>21</v>
      </c>
      <c r="L1736" s="3" t="n">
        <f aca="false">IF(K1736="Yes",(J1736-1)*0.98,-1)</f>
        <v>1.1074</v>
      </c>
      <c r="M1736" s="11" t="s">
        <v>62</v>
      </c>
    </row>
    <row r="1737" customFormat="false" ht="12.8" hidden="false" customHeight="false" outlineLevel="0" collapsed="false">
      <c r="A1737" s="2" t="s">
        <v>2166</v>
      </c>
      <c r="B1737" s="2" t="s">
        <v>46</v>
      </c>
      <c r="C1737" s="0" t="s">
        <v>406</v>
      </c>
      <c r="D1737" s="0" t="s">
        <v>16</v>
      </c>
      <c r="E1737" s="0" t="s">
        <v>87</v>
      </c>
      <c r="F1737" s="0" t="s">
        <v>18</v>
      </c>
      <c r="G1737" s="0" t="s">
        <v>21</v>
      </c>
      <c r="H1737" s="0" t="s">
        <v>2167</v>
      </c>
      <c r="I1737" s="0" t="n">
        <v>2</v>
      </c>
      <c r="J1737" s="0" t="n">
        <v>1.65</v>
      </c>
      <c r="K1737" s="0" t="s">
        <v>21</v>
      </c>
      <c r="L1737" s="3" t="n">
        <f aca="false">IF(K1737="Yes",(J1737-1)*0.98,-1)</f>
        <v>0.637</v>
      </c>
      <c r="M1737" s="11" t="s">
        <v>62</v>
      </c>
    </row>
    <row r="1738" customFormat="false" ht="12.8" hidden="false" customHeight="false" outlineLevel="0" collapsed="false">
      <c r="A1738" s="9" t="s">
        <v>2166</v>
      </c>
      <c r="B1738" s="9" t="s">
        <v>46</v>
      </c>
      <c r="C1738" s="6" t="s">
        <v>406</v>
      </c>
      <c r="D1738" s="6" t="s">
        <v>16</v>
      </c>
      <c r="E1738" s="6" t="s">
        <v>87</v>
      </c>
      <c r="F1738" s="6" t="s">
        <v>18</v>
      </c>
      <c r="G1738" s="6" t="s">
        <v>21</v>
      </c>
      <c r="H1738" s="6" t="s">
        <v>2167</v>
      </c>
      <c r="I1738" s="0" t="n">
        <v>2</v>
      </c>
      <c r="J1738" s="6" t="n">
        <v>2.87</v>
      </c>
      <c r="K1738" s="3" t="str">
        <f aca="false">IF(I1738=1,"Yes","No")</f>
        <v>No</v>
      </c>
      <c r="L1738" s="7" t="n">
        <f aca="false">IF(K1738="Yes",(J1738-1)*0.98,-1)</f>
        <v>-1</v>
      </c>
      <c r="M1738" s="10" t="s">
        <v>53</v>
      </c>
    </row>
    <row r="1739" customFormat="false" ht="12.8" hidden="false" customHeight="false" outlineLevel="0" collapsed="false">
      <c r="A1739" s="2" t="s">
        <v>2166</v>
      </c>
      <c r="B1739" s="2" t="s">
        <v>296</v>
      </c>
      <c r="C1739" s="0" t="s">
        <v>1314</v>
      </c>
      <c r="D1739" s="0" t="s">
        <v>37</v>
      </c>
      <c r="E1739" s="0" t="s">
        <v>17</v>
      </c>
      <c r="F1739" s="0" t="s">
        <v>43</v>
      </c>
      <c r="G1739" s="0" t="s">
        <v>19</v>
      </c>
      <c r="H1739" s="0" t="s">
        <v>2168</v>
      </c>
      <c r="I1739" s="0" t="n">
        <v>3</v>
      </c>
      <c r="J1739" s="0" t="n">
        <v>2.28</v>
      </c>
      <c r="K1739" s="0" t="s">
        <v>21</v>
      </c>
      <c r="L1739" s="3" t="n">
        <f aca="false">IF(K1739="Yes",(J1739-1)*0.98,-1)</f>
        <v>1.2544</v>
      </c>
      <c r="M1739" s="11" t="s">
        <v>62</v>
      </c>
    </row>
    <row r="1740" customFormat="false" ht="12.8" hidden="false" customHeight="false" outlineLevel="0" collapsed="false">
      <c r="A1740" s="2" t="s">
        <v>2166</v>
      </c>
      <c r="B1740" s="2" t="s">
        <v>364</v>
      </c>
      <c r="C1740" s="0" t="s">
        <v>492</v>
      </c>
      <c r="D1740" s="0" t="s">
        <v>16</v>
      </c>
      <c r="E1740" s="0" t="s">
        <v>17</v>
      </c>
      <c r="F1740" s="0" t="s">
        <v>18</v>
      </c>
      <c r="G1740" s="0" t="s">
        <v>19</v>
      </c>
      <c r="H1740" s="0" t="s">
        <v>1002</v>
      </c>
      <c r="I1740" s="0" t="n">
        <v>1</v>
      </c>
      <c r="J1740" s="0" t="n">
        <v>1.08</v>
      </c>
      <c r="K1740" s="0" t="s">
        <v>21</v>
      </c>
      <c r="L1740" s="3" t="n">
        <f aca="false">IF(K1740="Yes",(J1740-1)*0.98,-1)</f>
        <v>0.0784000000000001</v>
      </c>
      <c r="M1740" s="4" t="s">
        <v>22</v>
      </c>
    </row>
    <row r="1741" customFormat="false" ht="12.8" hidden="false" customHeight="false" outlineLevel="0" collapsed="false">
      <c r="A1741" s="2" t="s">
        <v>2166</v>
      </c>
      <c r="B1741" s="2" t="s">
        <v>167</v>
      </c>
      <c r="C1741" s="0" t="s">
        <v>406</v>
      </c>
      <c r="D1741" s="0" t="s">
        <v>16</v>
      </c>
      <c r="E1741" s="0" t="s">
        <v>17</v>
      </c>
      <c r="F1741" s="0" t="s">
        <v>18</v>
      </c>
      <c r="G1741" s="0" t="s">
        <v>19</v>
      </c>
      <c r="H1741" s="0" t="s">
        <v>2048</v>
      </c>
      <c r="I1741" s="0" t="n">
        <v>3</v>
      </c>
      <c r="J1741" s="0" t="n">
        <v>1.09</v>
      </c>
      <c r="K1741" s="0" t="s">
        <v>21</v>
      </c>
      <c r="L1741" s="3" t="n">
        <f aca="false">IF(K1741="Yes",(J1741-1)*0.98,-1)</f>
        <v>0.0882000000000001</v>
      </c>
      <c r="M1741" s="4" t="s">
        <v>22</v>
      </c>
    </row>
    <row r="1742" customFormat="false" ht="12.8" hidden="false" customHeight="false" outlineLevel="0" collapsed="false">
      <c r="A1742" s="2" t="s">
        <v>2166</v>
      </c>
      <c r="B1742" s="2" t="s">
        <v>167</v>
      </c>
      <c r="C1742" s="0" t="s">
        <v>406</v>
      </c>
      <c r="D1742" s="0" t="s">
        <v>16</v>
      </c>
      <c r="E1742" s="0" t="s">
        <v>17</v>
      </c>
      <c r="F1742" s="0" t="s">
        <v>18</v>
      </c>
      <c r="G1742" s="0" t="s">
        <v>19</v>
      </c>
      <c r="H1742" s="0" t="s">
        <v>2169</v>
      </c>
      <c r="I1742" s="0" t="n">
        <v>1</v>
      </c>
      <c r="J1742" s="0" t="n">
        <v>1.44</v>
      </c>
      <c r="K1742" s="0" t="s">
        <v>21</v>
      </c>
      <c r="L1742" s="3" t="n">
        <f aca="false">IF(K1742="Yes",(J1742-1)*0.98,-1)</f>
        <v>0.4312</v>
      </c>
      <c r="M1742" s="11" t="s">
        <v>62</v>
      </c>
    </row>
    <row r="1743" customFormat="false" ht="12.8" hidden="false" customHeight="false" outlineLevel="0" collapsed="false">
      <c r="A1743" s="2" t="s">
        <v>2170</v>
      </c>
      <c r="B1743" s="2" t="s">
        <v>527</v>
      </c>
      <c r="C1743" s="6" t="s">
        <v>59</v>
      </c>
      <c r="D1743" s="6" t="s">
        <v>42</v>
      </c>
      <c r="E1743" s="6" t="s">
        <v>30</v>
      </c>
      <c r="F1743" s="6" t="s">
        <v>453</v>
      </c>
      <c r="G1743" s="6" t="s">
        <v>19</v>
      </c>
      <c r="H1743" s="6" t="s">
        <v>2171</v>
      </c>
      <c r="I1743" s="6" t="n">
        <v>2</v>
      </c>
      <c r="J1743" s="6" t="n">
        <v>3.4</v>
      </c>
      <c r="K1743" s="3" t="str">
        <f aca="false">IF(I1743=1, "No","Yes")</f>
        <v>Yes</v>
      </c>
      <c r="L1743" s="7" t="n">
        <f aca="false">IF(I1743=1,-J1743,0.98)</f>
        <v>0.98</v>
      </c>
      <c r="M1743" s="8" t="s">
        <v>51</v>
      </c>
    </row>
    <row r="1744" customFormat="false" ht="12.8" hidden="false" customHeight="false" outlineLevel="0" collapsed="false">
      <c r="A1744" s="2" t="s">
        <v>2170</v>
      </c>
      <c r="B1744" s="2" t="s">
        <v>1185</v>
      </c>
      <c r="C1744" s="6" t="s">
        <v>1088</v>
      </c>
      <c r="D1744" s="6" t="s">
        <v>37</v>
      </c>
      <c r="E1744" s="6" t="s">
        <v>147</v>
      </c>
      <c r="F1744" s="6" t="s">
        <v>65</v>
      </c>
      <c r="G1744" s="6" t="s">
        <v>21</v>
      </c>
      <c r="H1744" s="6" t="s">
        <v>2172</v>
      </c>
      <c r="I1744" s="6" t="n">
        <v>2</v>
      </c>
      <c r="J1744" s="6" t="n">
        <v>3.8</v>
      </c>
      <c r="K1744" s="3" t="str">
        <f aca="false">IF(I1744=1, "No","Yes")</f>
        <v>Yes</v>
      </c>
      <c r="L1744" s="7" t="n">
        <f aca="false">IF(I1744=1,-J1744,0.98)</f>
        <v>0.98</v>
      </c>
      <c r="M1744" s="8" t="s">
        <v>51</v>
      </c>
    </row>
    <row r="1745" customFormat="false" ht="12.8" hidden="false" customHeight="false" outlineLevel="0" collapsed="false">
      <c r="A1745" s="2" t="s">
        <v>2173</v>
      </c>
      <c r="B1745" s="2" t="s">
        <v>149</v>
      </c>
      <c r="C1745" s="0" t="s">
        <v>403</v>
      </c>
      <c r="D1745" s="0" t="s">
        <v>16</v>
      </c>
      <c r="E1745" s="0" t="s">
        <v>147</v>
      </c>
      <c r="F1745" s="0" t="s">
        <v>65</v>
      </c>
      <c r="G1745" s="0" t="s">
        <v>21</v>
      </c>
      <c r="H1745" s="0" t="s">
        <v>2174</v>
      </c>
      <c r="I1745" s="0" t="n">
        <v>1</v>
      </c>
      <c r="J1745" s="0" t="n">
        <v>3.83</v>
      </c>
      <c r="K1745" s="0" t="str">
        <f aca="false">IF(I1745=1,"Yes","No")</f>
        <v>Yes</v>
      </c>
      <c r="L1745" s="0" t="n">
        <f aca="false">IF(K1745="Yes",(J1745-1)*0.98,-1)</f>
        <v>2.7734</v>
      </c>
      <c r="M1745" s="5" t="s">
        <v>33</v>
      </c>
    </row>
    <row r="1746" customFormat="false" ht="12.8" hidden="false" customHeight="false" outlineLevel="0" collapsed="false">
      <c r="A1746" s="2" t="s">
        <v>2173</v>
      </c>
      <c r="B1746" s="2" t="s">
        <v>471</v>
      </c>
      <c r="C1746" s="6" t="s">
        <v>1088</v>
      </c>
      <c r="D1746" s="6" t="s">
        <v>37</v>
      </c>
      <c r="E1746" s="6" t="s">
        <v>147</v>
      </c>
      <c r="F1746" s="6" t="s">
        <v>43</v>
      </c>
      <c r="G1746" s="6" t="s">
        <v>19</v>
      </c>
      <c r="H1746" s="6" t="s">
        <v>2175</v>
      </c>
      <c r="I1746" s="6" t="n">
        <v>0</v>
      </c>
      <c r="J1746" s="6" t="n">
        <v>18.5</v>
      </c>
      <c r="K1746" s="3" t="str">
        <f aca="false">IF(I1746=1, "No","Yes")</f>
        <v>Yes</v>
      </c>
      <c r="L1746" s="7" t="n">
        <f aca="false">IF(I1746=1,-J1746,0.98)</f>
        <v>0.98</v>
      </c>
      <c r="M1746" s="8" t="s">
        <v>51</v>
      </c>
    </row>
    <row r="1747" customFormat="false" ht="12.8" hidden="false" customHeight="false" outlineLevel="0" collapsed="false">
      <c r="A1747" s="2" t="s">
        <v>2176</v>
      </c>
      <c r="B1747" s="2" t="s">
        <v>96</v>
      </c>
      <c r="C1747" s="0" t="s">
        <v>47</v>
      </c>
      <c r="D1747" s="0" t="s">
        <v>42</v>
      </c>
      <c r="E1747" s="0" t="s">
        <v>30</v>
      </c>
      <c r="F1747" s="0" t="s">
        <v>18</v>
      </c>
      <c r="G1747" s="0" t="s">
        <v>19</v>
      </c>
      <c r="H1747" s="0" t="s">
        <v>2177</v>
      </c>
      <c r="I1747" s="0" t="n">
        <v>0</v>
      </c>
      <c r="J1747" s="0" t="n">
        <v>1.12</v>
      </c>
      <c r="K1747" s="0" t="s">
        <v>19</v>
      </c>
      <c r="L1747" s="3" t="n">
        <f aca="false">IF(K1747="Yes",(J1747-1)*0.98,-1)</f>
        <v>-1</v>
      </c>
      <c r="M1747" s="11" t="s">
        <v>62</v>
      </c>
    </row>
    <row r="1748" customFormat="false" ht="12.8" hidden="false" customHeight="false" outlineLevel="0" collapsed="false">
      <c r="A1748" s="2" t="s">
        <v>2176</v>
      </c>
      <c r="B1748" s="2" t="s">
        <v>77</v>
      </c>
      <c r="C1748" s="0" t="s">
        <v>15</v>
      </c>
      <c r="D1748" s="0" t="s">
        <v>29</v>
      </c>
      <c r="E1748" s="0" t="s">
        <v>147</v>
      </c>
      <c r="F1748" s="0" t="s">
        <v>43</v>
      </c>
      <c r="G1748" s="0" t="s">
        <v>19</v>
      </c>
      <c r="H1748" s="0" t="s">
        <v>2178</v>
      </c>
      <c r="I1748" s="0" t="n">
        <v>1</v>
      </c>
      <c r="J1748" s="0" t="n">
        <v>2.31</v>
      </c>
      <c r="K1748" s="0" t="str">
        <f aca="false">IF(I1748=1,"Yes","No")</f>
        <v>Yes</v>
      </c>
      <c r="L1748" s="0" t="n">
        <f aca="false">IF(K1748="Yes",(J1748-1)*0.98,-1)</f>
        <v>1.2838</v>
      </c>
      <c r="M1748" s="5" t="s">
        <v>33</v>
      </c>
    </row>
    <row r="1749" customFormat="false" ht="12.8" hidden="false" customHeight="false" outlineLevel="0" collapsed="false">
      <c r="A1749" s="9" t="s">
        <v>2176</v>
      </c>
      <c r="B1749" s="9" t="s">
        <v>77</v>
      </c>
      <c r="C1749" s="6" t="s">
        <v>15</v>
      </c>
      <c r="D1749" s="6" t="s">
        <v>29</v>
      </c>
      <c r="E1749" s="6" t="s">
        <v>147</v>
      </c>
      <c r="F1749" s="6" t="s">
        <v>43</v>
      </c>
      <c r="G1749" s="6" t="s">
        <v>19</v>
      </c>
      <c r="H1749" s="6" t="s">
        <v>2179</v>
      </c>
      <c r="I1749" s="6" t="n">
        <v>2</v>
      </c>
      <c r="J1749" s="6" t="n">
        <v>3.25</v>
      </c>
      <c r="K1749" s="3" t="s">
        <v>21</v>
      </c>
      <c r="L1749" s="6" t="n">
        <f aca="false">IF(K1749="Yes",(J1749-1)*0.98,-1)</f>
        <v>2.205</v>
      </c>
      <c r="M1749" s="13" t="s">
        <v>184</v>
      </c>
    </row>
    <row r="1750" customFormat="false" ht="12.8" hidden="false" customHeight="false" outlineLevel="0" collapsed="false">
      <c r="A1750" s="2" t="s">
        <v>2176</v>
      </c>
      <c r="B1750" s="2" t="s">
        <v>331</v>
      </c>
      <c r="C1750" s="0" t="s">
        <v>15</v>
      </c>
      <c r="D1750" s="0" t="s">
        <v>29</v>
      </c>
      <c r="E1750" s="0" t="s">
        <v>147</v>
      </c>
      <c r="F1750" s="0" t="s">
        <v>18</v>
      </c>
      <c r="G1750" s="0" t="s">
        <v>21</v>
      </c>
      <c r="H1750" s="0" t="s">
        <v>2180</v>
      </c>
      <c r="I1750" s="0" t="n">
        <v>3</v>
      </c>
      <c r="J1750" s="0" t="n">
        <v>1.57</v>
      </c>
      <c r="K1750" s="0" t="s">
        <v>21</v>
      </c>
      <c r="L1750" s="3" t="n">
        <f aca="false">IF(K1750="Yes",(J1750-1)*0.98,-1)</f>
        <v>0.5586</v>
      </c>
      <c r="M1750" s="4" t="s">
        <v>22</v>
      </c>
    </row>
    <row r="1751" customFormat="false" ht="12.8" hidden="false" customHeight="false" outlineLevel="0" collapsed="false">
      <c r="A1751" s="2" t="s">
        <v>2176</v>
      </c>
      <c r="B1751" s="2" t="s">
        <v>343</v>
      </c>
      <c r="C1751" s="6" t="s">
        <v>1378</v>
      </c>
      <c r="D1751" s="6" t="s">
        <v>37</v>
      </c>
      <c r="E1751" s="6" t="s">
        <v>147</v>
      </c>
      <c r="F1751" s="6" t="s">
        <v>43</v>
      </c>
      <c r="G1751" s="6" t="s">
        <v>19</v>
      </c>
      <c r="H1751" s="6" t="s">
        <v>2181</v>
      </c>
      <c r="I1751" s="6" t="n">
        <v>4</v>
      </c>
      <c r="J1751" s="6" t="n">
        <v>36.41</v>
      </c>
      <c r="K1751" s="3" t="str">
        <f aca="false">IF(I1751=1, "No","Yes")</f>
        <v>Yes</v>
      </c>
      <c r="L1751" s="7" t="n">
        <f aca="false">IF(I1751=1,-J1751,0.98)</f>
        <v>0.98</v>
      </c>
      <c r="M1751" s="8" t="s">
        <v>51</v>
      </c>
    </row>
    <row r="1752" customFormat="false" ht="12.8" hidden="false" customHeight="false" outlineLevel="0" collapsed="false">
      <c r="A1752" s="2" t="s">
        <v>2176</v>
      </c>
      <c r="B1752" s="2" t="s">
        <v>343</v>
      </c>
      <c r="C1752" s="6" t="s">
        <v>1378</v>
      </c>
      <c r="D1752" s="6" t="s">
        <v>37</v>
      </c>
      <c r="E1752" s="6" t="s">
        <v>147</v>
      </c>
      <c r="F1752" s="6" t="s">
        <v>43</v>
      </c>
      <c r="G1752" s="6" t="s">
        <v>19</v>
      </c>
      <c r="H1752" s="6" t="s">
        <v>2181</v>
      </c>
      <c r="I1752" s="6" t="n">
        <v>4</v>
      </c>
      <c r="J1752" s="6" t="n">
        <v>36.41</v>
      </c>
      <c r="K1752" s="3" t="str">
        <f aca="false">IF(I1752=1, "No","Yes")</f>
        <v>Yes</v>
      </c>
      <c r="L1752" s="7" t="n">
        <f aca="false">IF(I1752=1,-J1752,0.98)</f>
        <v>0.98</v>
      </c>
      <c r="M1752" s="12" t="s">
        <v>128</v>
      </c>
    </row>
    <row r="1753" customFormat="false" ht="12.8" hidden="false" customHeight="false" outlineLevel="0" collapsed="false">
      <c r="A1753" s="2" t="s">
        <v>2176</v>
      </c>
      <c r="B1753" s="2" t="s">
        <v>471</v>
      </c>
      <c r="C1753" s="0" t="s">
        <v>1088</v>
      </c>
      <c r="D1753" s="0" t="s">
        <v>37</v>
      </c>
      <c r="E1753" s="0" t="s">
        <v>87</v>
      </c>
      <c r="F1753" s="0" t="s">
        <v>1189</v>
      </c>
      <c r="G1753" s="0" t="s">
        <v>19</v>
      </c>
      <c r="H1753" s="0" t="s">
        <v>2182</v>
      </c>
      <c r="I1753" s="0" t="n">
        <v>1</v>
      </c>
      <c r="J1753" s="0" t="n">
        <v>1.94</v>
      </c>
      <c r="K1753" s="0" t="str">
        <f aca="false">IF(I1753=1,"Yes","No")</f>
        <v>Yes</v>
      </c>
      <c r="L1753" s="0" t="n">
        <f aca="false">IF(K1753="Yes",(J1753-1)*0.98,-1)</f>
        <v>0.9212</v>
      </c>
      <c r="M1753" s="5" t="s">
        <v>33</v>
      </c>
    </row>
    <row r="1754" customFormat="false" ht="12.8" hidden="false" customHeight="false" outlineLevel="0" collapsed="false">
      <c r="A1754" s="2" t="s">
        <v>2176</v>
      </c>
      <c r="B1754" s="2" t="s">
        <v>471</v>
      </c>
      <c r="C1754" s="0" t="s">
        <v>1088</v>
      </c>
      <c r="D1754" s="0" t="s">
        <v>37</v>
      </c>
      <c r="E1754" s="0" t="s">
        <v>87</v>
      </c>
      <c r="F1754" s="0" t="s">
        <v>1189</v>
      </c>
      <c r="G1754" s="0" t="s">
        <v>19</v>
      </c>
      <c r="H1754" s="0" t="s">
        <v>2182</v>
      </c>
      <c r="I1754" s="0" t="n">
        <v>1</v>
      </c>
      <c r="J1754" s="0" t="n">
        <v>1.37</v>
      </c>
      <c r="K1754" s="0" t="s">
        <v>21</v>
      </c>
      <c r="L1754" s="3" t="n">
        <f aca="false">IF(K1754="Yes",(J1754-1)*0.98,-1)</f>
        <v>0.3626</v>
      </c>
      <c r="M1754" s="4" t="s">
        <v>22</v>
      </c>
    </row>
    <row r="1755" customFormat="false" ht="12.8" hidden="false" customHeight="false" outlineLevel="0" collapsed="false">
      <c r="A1755" s="2" t="s">
        <v>2176</v>
      </c>
      <c r="B1755" s="2" t="s">
        <v>438</v>
      </c>
      <c r="C1755" s="0" t="s">
        <v>608</v>
      </c>
      <c r="D1755" s="0" t="s">
        <v>42</v>
      </c>
      <c r="E1755" s="0" t="s">
        <v>147</v>
      </c>
      <c r="F1755" s="0" t="s">
        <v>65</v>
      </c>
      <c r="G1755" s="0" t="s">
        <v>21</v>
      </c>
      <c r="H1755" s="0" t="s">
        <v>2183</v>
      </c>
      <c r="I1755" s="0" t="n">
        <v>2</v>
      </c>
      <c r="J1755" s="0" t="n">
        <v>2.42</v>
      </c>
      <c r="K1755" s="0" t="str">
        <f aca="false">IF(I1755=1,"Yes","No")</f>
        <v>No</v>
      </c>
      <c r="L1755" s="0" t="n">
        <f aca="false">IF(K1755="Yes",(J1755-1)*0.98,-1)</f>
        <v>-1</v>
      </c>
      <c r="M1755" s="5" t="s">
        <v>33</v>
      </c>
    </row>
    <row r="1756" customFormat="false" ht="12.8" hidden="false" customHeight="false" outlineLevel="0" collapsed="false">
      <c r="A1756" s="2" t="s">
        <v>2176</v>
      </c>
      <c r="B1756" s="2" t="s">
        <v>438</v>
      </c>
      <c r="C1756" s="0" t="s">
        <v>608</v>
      </c>
      <c r="D1756" s="0" t="s">
        <v>42</v>
      </c>
      <c r="E1756" s="0" t="s">
        <v>147</v>
      </c>
      <c r="F1756" s="0" t="s">
        <v>65</v>
      </c>
      <c r="G1756" s="0" t="s">
        <v>21</v>
      </c>
      <c r="H1756" s="0" t="s">
        <v>2183</v>
      </c>
      <c r="I1756" s="0" t="n">
        <v>2</v>
      </c>
      <c r="J1756" s="0" t="n">
        <v>1.4</v>
      </c>
      <c r="K1756" s="0" t="s">
        <v>21</v>
      </c>
      <c r="L1756" s="3" t="n">
        <f aca="false">IF(K1756="Yes",(J1756-1)*0.98,-1)</f>
        <v>0.392</v>
      </c>
      <c r="M1756" s="4" t="s">
        <v>22</v>
      </c>
    </row>
    <row r="1757" customFormat="false" ht="12.8" hidden="false" customHeight="false" outlineLevel="0" collapsed="false">
      <c r="A1757" s="2" t="s">
        <v>2184</v>
      </c>
      <c r="B1757" s="2" t="s">
        <v>135</v>
      </c>
      <c r="C1757" s="0" t="s">
        <v>78</v>
      </c>
      <c r="D1757" s="0" t="s">
        <v>29</v>
      </c>
      <c r="E1757" s="0" t="s">
        <v>147</v>
      </c>
      <c r="F1757" s="0" t="s">
        <v>453</v>
      </c>
      <c r="G1757" s="0" t="s">
        <v>19</v>
      </c>
      <c r="H1757" s="0" t="s">
        <v>2185</v>
      </c>
      <c r="I1757" s="0" t="n">
        <v>1</v>
      </c>
      <c r="J1757" s="0" t="n">
        <v>1.51</v>
      </c>
      <c r="K1757" s="0" t="str">
        <f aca="false">IF(I1757=1,"Yes","No")</f>
        <v>Yes</v>
      </c>
      <c r="L1757" s="0" t="n">
        <f aca="false">IF(K1757="Yes",(J1757-1)*0.98,-1)</f>
        <v>0.4998</v>
      </c>
      <c r="M1757" s="5" t="s">
        <v>33</v>
      </c>
    </row>
    <row r="1758" customFormat="false" ht="12.8" hidden="false" customHeight="false" outlineLevel="0" collapsed="false">
      <c r="A1758" s="2" t="s">
        <v>2184</v>
      </c>
      <c r="B1758" s="2" t="s">
        <v>135</v>
      </c>
      <c r="C1758" s="0" t="s">
        <v>78</v>
      </c>
      <c r="D1758" s="0" t="s">
        <v>29</v>
      </c>
      <c r="E1758" s="0" t="s">
        <v>147</v>
      </c>
      <c r="F1758" s="0" t="s">
        <v>453</v>
      </c>
      <c r="G1758" s="0" t="s">
        <v>19</v>
      </c>
      <c r="H1758" s="0" t="s">
        <v>2185</v>
      </c>
      <c r="I1758" s="0" t="n">
        <v>1</v>
      </c>
      <c r="J1758" s="0" t="n">
        <v>1.12</v>
      </c>
      <c r="K1758" s="0" t="s">
        <v>21</v>
      </c>
      <c r="L1758" s="3" t="n">
        <f aca="false">IF(K1758="Yes",(J1758-1)*0.98,-1)</f>
        <v>0.1176</v>
      </c>
      <c r="M1758" s="4" t="s">
        <v>22</v>
      </c>
    </row>
    <row r="1759" customFormat="false" ht="12.8" hidden="false" customHeight="false" outlineLevel="0" collapsed="false">
      <c r="A1759" s="2" t="s">
        <v>2184</v>
      </c>
      <c r="B1759" s="2" t="s">
        <v>135</v>
      </c>
      <c r="C1759" s="0" t="s">
        <v>78</v>
      </c>
      <c r="D1759" s="0" t="s">
        <v>29</v>
      </c>
      <c r="E1759" s="0" t="s">
        <v>147</v>
      </c>
      <c r="F1759" s="0" t="s">
        <v>453</v>
      </c>
      <c r="G1759" s="0" t="s">
        <v>19</v>
      </c>
      <c r="H1759" s="0" t="s">
        <v>2069</v>
      </c>
      <c r="I1759" s="0" t="n">
        <v>3</v>
      </c>
      <c r="J1759" s="0" t="n">
        <v>1.51</v>
      </c>
      <c r="K1759" s="0" t="s">
        <v>19</v>
      </c>
      <c r="L1759" s="3" t="n">
        <f aca="false">IF(K1759="Yes",(J1759-1)*0.98,-1)</f>
        <v>-1</v>
      </c>
      <c r="M1759" s="11" t="s">
        <v>62</v>
      </c>
    </row>
    <row r="1760" customFormat="false" ht="12.8" hidden="false" customHeight="false" outlineLevel="0" collapsed="false">
      <c r="A1760" s="9" t="s">
        <v>2184</v>
      </c>
      <c r="B1760" s="9" t="s">
        <v>135</v>
      </c>
      <c r="C1760" s="6" t="s">
        <v>78</v>
      </c>
      <c r="D1760" s="6" t="s">
        <v>29</v>
      </c>
      <c r="E1760" s="6" t="s">
        <v>147</v>
      </c>
      <c r="F1760" s="6" t="s">
        <v>453</v>
      </c>
      <c r="G1760" s="6" t="s">
        <v>19</v>
      </c>
      <c r="H1760" s="6" t="s">
        <v>2069</v>
      </c>
      <c r="I1760" s="0" t="n">
        <v>3</v>
      </c>
      <c r="J1760" s="6" t="n">
        <v>4.08</v>
      </c>
      <c r="K1760" s="3" t="str">
        <f aca="false">IF(I1760=1,"Yes","No")</f>
        <v>No</v>
      </c>
      <c r="L1760" s="7" t="n">
        <f aca="false">IF(K1760="Yes",(J1760-1)*0.98,-1)</f>
        <v>-1</v>
      </c>
      <c r="M1760" s="10" t="s">
        <v>53</v>
      </c>
    </row>
    <row r="1761" customFormat="false" ht="12.8" hidden="false" customHeight="false" outlineLevel="0" collapsed="false">
      <c r="A1761" s="2" t="s">
        <v>2184</v>
      </c>
      <c r="B1761" s="2" t="s">
        <v>157</v>
      </c>
      <c r="C1761" s="0" t="s">
        <v>78</v>
      </c>
      <c r="D1761" s="0" t="s">
        <v>16</v>
      </c>
      <c r="E1761" s="0" t="s">
        <v>147</v>
      </c>
      <c r="F1761" s="0" t="s">
        <v>65</v>
      </c>
      <c r="G1761" s="0" t="s">
        <v>21</v>
      </c>
      <c r="H1761" s="0" t="s">
        <v>2186</v>
      </c>
      <c r="I1761" s="0" t="n">
        <v>3</v>
      </c>
      <c r="J1761" s="0" t="n">
        <v>1.84</v>
      </c>
      <c r="K1761" s="0" t="str">
        <f aca="false">IF(I1761=1,"Yes","No")</f>
        <v>No</v>
      </c>
      <c r="L1761" s="0" t="n">
        <f aca="false">IF(K1761="Yes",(J1761-1)*0.98,-1)</f>
        <v>-1</v>
      </c>
      <c r="M1761" s="5" t="s">
        <v>33</v>
      </c>
    </row>
    <row r="1762" customFormat="false" ht="12.8" hidden="false" customHeight="false" outlineLevel="0" collapsed="false">
      <c r="A1762" s="2" t="s">
        <v>2184</v>
      </c>
      <c r="B1762" s="2" t="s">
        <v>456</v>
      </c>
      <c r="C1762" s="0" t="s">
        <v>78</v>
      </c>
      <c r="D1762" s="0" t="s">
        <v>29</v>
      </c>
      <c r="E1762" s="0" t="s">
        <v>147</v>
      </c>
      <c r="F1762" s="0" t="s">
        <v>428</v>
      </c>
      <c r="G1762" s="0" t="s">
        <v>21</v>
      </c>
      <c r="H1762" s="0" t="s">
        <v>569</v>
      </c>
      <c r="I1762" s="0" t="n">
        <v>1</v>
      </c>
      <c r="J1762" s="0" t="n">
        <v>3.85</v>
      </c>
      <c r="K1762" s="0" t="str">
        <f aca="false">IF(I1762=1,"Yes","No")</f>
        <v>Yes</v>
      </c>
      <c r="L1762" s="0" t="n">
        <f aca="false">IF(K1762="Yes",(J1762-1)*0.98,-1)</f>
        <v>2.793</v>
      </c>
      <c r="M1762" s="5" t="s">
        <v>33</v>
      </c>
    </row>
    <row r="1763" customFormat="false" ht="12.8" hidden="false" customHeight="false" outlineLevel="0" collapsed="false">
      <c r="A1763" s="2" t="s">
        <v>2184</v>
      </c>
      <c r="B1763" s="2" t="s">
        <v>536</v>
      </c>
      <c r="C1763" s="0" t="s">
        <v>271</v>
      </c>
      <c r="D1763" s="0" t="s">
        <v>29</v>
      </c>
      <c r="E1763" s="0" t="s">
        <v>147</v>
      </c>
      <c r="F1763" s="0" t="s">
        <v>428</v>
      </c>
      <c r="G1763" s="0" t="s">
        <v>21</v>
      </c>
      <c r="H1763" s="0" t="s">
        <v>2187</v>
      </c>
      <c r="I1763" s="0" t="n">
        <v>0</v>
      </c>
      <c r="J1763" s="0" t="n">
        <v>3.57</v>
      </c>
      <c r="K1763" s="0" t="str">
        <f aca="false">IF(I1763=1,"Yes","No")</f>
        <v>No</v>
      </c>
      <c r="L1763" s="0" t="n">
        <f aca="false">IF(K1763="Yes",(J1763-1)*0.98,-1)</f>
        <v>-1</v>
      </c>
      <c r="M1763" s="5" t="s">
        <v>33</v>
      </c>
    </row>
    <row r="1764" customFormat="false" ht="12.8" hidden="false" customHeight="false" outlineLevel="0" collapsed="false">
      <c r="A1764" s="2" t="s">
        <v>2188</v>
      </c>
      <c r="B1764" s="2" t="s">
        <v>471</v>
      </c>
      <c r="C1764" s="0" t="s">
        <v>430</v>
      </c>
      <c r="D1764" s="0" t="s">
        <v>16</v>
      </c>
      <c r="E1764" s="0" t="s">
        <v>147</v>
      </c>
      <c r="F1764" s="0" t="s">
        <v>453</v>
      </c>
      <c r="G1764" s="0" t="s">
        <v>19</v>
      </c>
      <c r="H1764" s="0" t="s">
        <v>2189</v>
      </c>
      <c r="I1764" s="0" t="n">
        <v>4</v>
      </c>
      <c r="J1764" s="0" t="n">
        <v>1.71</v>
      </c>
      <c r="K1764" s="0" t="str">
        <f aca="false">IF(I1764=1,"Yes","No")</f>
        <v>No</v>
      </c>
      <c r="L1764" s="0" t="n">
        <f aca="false">IF(K1764="Yes",(J1764-1)*0.98,-1)</f>
        <v>-1</v>
      </c>
      <c r="M1764" s="5" t="s">
        <v>33</v>
      </c>
    </row>
    <row r="1765" customFormat="false" ht="12.8" hidden="false" customHeight="false" outlineLevel="0" collapsed="false">
      <c r="A1765" s="2" t="s">
        <v>2188</v>
      </c>
      <c r="B1765" s="2" t="s">
        <v>605</v>
      </c>
      <c r="C1765" s="0" t="s">
        <v>611</v>
      </c>
      <c r="D1765" s="0" t="s">
        <v>16</v>
      </c>
      <c r="E1765" s="0" t="s">
        <v>147</v>
      </c>
      <c r="F1765" s="0" t="s">
        <v>65</v>
      </c>
      <c r="G1765" s="0" t="s">
        <v>21</v>
      </c>
      <c r="H1765" s="0" t="s">
        <v>2104</v>
      </c>
      <c r="I1765" s="0" t="n">
        <v>3</v>
      </c>
      <c r="J1765" s="0" t="n">
        <v>3.4</v>
      </c>
      <c r="K1765" s="0" t="str">
        <f aca="false">IF(I1765=1,"Yes","No")</f>
        <v>No</v>
      </c>
      <c r="L1765" s="0" t="n">
        <f aca="false">IF(K1765="Yes",(J1765-1)*0.98,-1)</f>
        <v>-1</v>
      </c>
      <c r="M1765" s="5" t="s">
        <v>33</v>
      </c>
    </row>
    <row r="1766" customFormat="false" ht="12.8" hidden="false" customHeight="false" outlineLevel="0" collapsed="false">
      <c r="A1766" s="2" t="s">
        <v>2188</v>
      </c>
      <c r="B1766" s="2" t="s">
        <v>1387</v>
      </c>
      <c r="C1766" s="0" t="s">
        <v>611</v>
      </c>
      <c r="D1766" s="0" t="s">
        <v>42</v>
      </c>
      <c r="E1766" s="0" t="s">
        <v>147</v>
      </c>
      <c r="F1766" s="0" t="s">
        <v>65</v>
      </c>
      <c r="G1766" s="0" t="s">
        <v>21</v>
      </c>
      <c r="H1766" s="0" t="s">
        <v>2190</v>
      </c>
      <c r="I1766" s="0" t="n">
        <v>2</v>
      </c>
      <c r="J1766" s="0" t="n">
        <v>3.7</v>
      </c>
      <c r="K1766" s="0" t="str">
        <f aca="false">IF(I1766=1,"Yes","No")</f>
        <v>No</v>
      </c>
      <c r="L1766" s="0" t="n">
        <f aca="false">IF(K1766="Yes",(J1766-1)*0.98,-1)</f>
        <v>-1</v>
      </c>
      <c r="M1766" s="5" t="s">
        <v>33</v>
      </c>
    </row>
    <row r="1767" customFormat="false" ht="12.8" hidden="false" customHeight="false" outlineLevel="0" collapsed="false">
      <c r="A1767" s="2" t="s">
        <v>2188</v>
      </c>
      <c r="B1767" s="2" t="s">
        <v>1387</v>
      </c>
      <c r="C1767" s="0" t="s">
        <v>611</v>
      </c>
      <c r="D1767" s="0" t="s">
        <v>42</v>
      </c>
      <c r="E1767" s="0" t="s">
        <v>147</v>
      </c>
      <c r="F1767" s="0" t="s">
        <v>65</v>
      </c>
      <c r="G1767" s="0" t="s">
        <v>21</v>
      </c>
      <c r="H1767" s="0" t="s">
        <v>2190</v>
      </c>
      <c r="I1767" s="0" t="n">
        <v>2</v>
      </c>
      <c r="J1767" s="0" t="n">
        <v>1.61</v>
      </c>
      <c r="K1767" s="0" t="s">
        <v>21</v>
      </c>
      <c r="L1767" s="3" t="n">
        <f aca="false">IF(K1767="Yes",(J1767-1)*0.98,-1)</f>
        <v>0.5978</v>
      </c>
      <c r="M1767" s="4" t="s">
        <v>22</v>
      </c>
    </row>
    <row r="1768" customFormat="false" ht="12.8" hidden="false" customHeight="false" outlineLevel="0" collapsed="false">
      <c r="A1768" s="2" t="s">
        <v>2188</v>
      </c>
      <c r="B1768" s="2" t="s">
        <v>601</v>
      </c>
      <c r="C1768" s="6" t="s">
        <v>1282</v>
      </c>
      <c r="D1768" s="6" t="s">
        <v>37</v>
      </c>
      <c r="E1768" s="6" t="s">
        <v>79</v>
      </c>
      <c r="F1768" s="6" t="s">
        <v>80</v>
      </c>
      <c r="G1768" s="6" t="s">
        <v>19</v>
      </c>
      <c r="H1768" s="6" t="s">
        <v>2191</v>
      </c>
      <c r="I1768" s="6" t="n">
        <v>2</v>
      </c>
      <c r="J1768" s="6" t="n">
        <v>5.3</v>
      </c>
      <c r="K1768" s="3" t="str">
        <f aca="false">IF(I1768=1, "No","Yes")</f>
        <v>Yes</v>
      </c>
      <c r="L1768" s="7" t="n">
        <f aca="false">IF(I1768=1,-J1768,0.98)</f>
        <v>0.98</v>
      </c>
      <c r="M1768" s="8" t="s">
        <v>51</v>
      </c>
    </row>
    <row r="1769" customFormat="false" ht="12.8" hidden="false" customHeight="false" outlineLevel="0" collapsed="false">
      <c r="A1769" s="2" t="s">
        <v>2192</v>
      </c>
      <c r="B1769" s="2" t="s">
        <v>810</v>
      </c>
      <c r="C1769" s="0" t="s">
        <v>506</v>
      </c>
      <c r="D1769" s="0" t="s">
        <v>16</v>
      </c>
      <c r="E1769" s="0" t="s">
        <v>147</v>
      </c>
      <c r="F1769" s="0" t="s">
        <v>18</v>
      </c>
      <c r="G1769" s="0" t="s">
        <v>19</v>
      </c>
      <c r="H1769" s="0" t="s">
        <v>2193</v>
      </c>
      <c r="I1769" s="0" t="n">
        <v>2</v>
      </c>
      <c r="J1769" s="0" t="n">
        <v>1.45</v>
      </c>
      <c r="K1769" s="0" t="s">
        <v>21</v>
      </c>
      <c r="L1769" s="3" t="n">
        <f aca="false">IF(K1769="Yes",(J1769-1)*0.98,-1)</f>
        <v>0.441</v>
      </c>
      <c r="M1769" s="11" t="s">
        <v>62</v>
      </c>
    </row>
    <row r="1770" customFormat="false" ht="12.8" hidden="false" customHeight="false" outlineLevel="0" collapsed="false">
      <c r="A1770" s="9" t="s">
        <v>2192</v>
      </c>
      <c r="B1770" s="9" t="s">
        <v>810</v>
      </c>
      <c r="C1770" s="6" t="s">
        <v>506</v>
      </c>
      <c r="D1770" s="6" t="s">
        <v>16</v>
      </c>
      <c r="E1770" s="6" t="s">
        <v>147</v>
      </c>
      <c r="F1770" s="6" t="s">
        <v>18</v>
      </c>
      <c r="G1770" s="6" t="s">
        <v>19</v>
      </c>
      <c r="H1770" s="6" t="s">
        <v>2193</v>
      </c>
      <c r="I1770" s="0" t="n">
        <v>2</v>
      </c>
      <c r="J1770" s="6" t="n">
        <v>4.7</v>
      </c>
      <c r="K1770" s="3" t="str">
        <f aca="false">IF(I1770=1,"Yes","No")</f>
        <v>No</v>
      </c>
      <c r="L1770" s="7" t="n">
        <f aca="false">IF(K1770="Yes",(J1770-1)*0.98,-1)</f>
        <v>-1</v>
      </c>
      <c r="M1770" s="10" t="s">
        <v>53</v>
      </c>
    </row>
    <row r="1771" customFormat="false" ht="12.8" hidden="false" customHeight="false" outlineLevel="0" collapsed="false">
      <c r="A1771" s="2" t="s">
        <v>2192</v>
      </c>
      <c r="B1771" s="2" t="s">
        <v>159</v>
      </c>
      <c r="C1771" s="0" t="s">
        <v>1082</v>
      </c>
      <c r="D1771" s="0" t="s">
        <v>37</v>
      </c>
      <c r="E1771" s="0" t="s">
        <v>147</v>
      </c>
      <c r="G1771" s="0" t="s">
        <v>19</v>
      </c>
      <c r="H1771" s="0" t="s">
        <v>2194</v>
      </c>
      <c r="I1771" s="0" t="n">
        <v>1</v>
      </c>
      <c r="J1771" s="0" t="n">
        <v>5.54</v>
      </c>
      <c r="K1771" s="0" t="str">
        <f aca="false">IF(I1771=1,"Yes","No")</f>
        <v>Yes</v>
      </c>
      <c r="L1771" s="0" t="n">
        <f aca="false">IF(K1771="Yes",(J1771-1)*0.98,-1)</f>
        <v>4.4492</v>
      </c>
      <c r="M1771" s="5" t="s">
        <v>33</v>
      </c>
    </row>
    <row r="1772" customFormat="false" ht="12.8" hidden="false" customHeight="false" outlineLevel="0" collapsed="false">
      <c r="A1772" s="2" t="s">
        <v>2192</v>
      </c>
      <c r="B1772" s="2" t="s">
        <v>324</v>
      </c>
      <c r="C1772" s="0" t="s">
        <v>264</v>
      </c>
      <c r="D1772" s="0" t="s">
        <v>42</v>
      </c>
      <c r="E1772" s="0" t="s">
        <v>147</v>
      </c>
      <c r="F1772" s="0" t="s">
        <v>65</v>
      </c>
      <c r="G1772" s="0" t="s">
        <v>21</v>
      </c>
      <c r="H1772" s="0" t="s">
        <v>2195</v>
      </c>
      <c r="I1772" s="0" t="n">
        <v>3</v>
      </c>
      <c r="J1772" s="0" t="n">
        <v>2.19</v>
      </c>
      <c r="K1772" s="0" t="str">
        <f aca="false">IF(I1772=1,"Yes","No")</f>
        <v>No</v>
      </c>
      <c r="L1772" s="0" t="n">
        <f aca="false">IF(K1772="Yes",(J1772-1)*0.98,-1)</f>
        <v>-1</v>
      </c>
      <c r="M1772" s="5" t="s">
        <v>33</v>
      </c>
    </row>
    <row r="1773" customFormat="false" ht="12.8" hidden="false" customHeight="false" outlineLevel="0" collapsed="false">
      <c r="A1773" s="2" t="s">
        <v>2192</v>
      </c>
      <c r="B1773" s="2" t="s">
        <v>324</v>
      </c>
      <c r="C1773" s="0" t="s">
        <v>264</v>
      </c>
      <c r="D1773" s="0" t="s">
        <v>42</v>
      </c>
      <c r="E1773" s="0" t="s">
        <v>147</v>
      </c>
      <c r="F1773" s="0" t="s">
        <v>65</v>
      </c>
      <c r="G1773" s="0" t="s">
        <v>21</v>
      </c>
      <c r="H1773" s="0" t="s">
        <v>2195</v>
      </c>
      <c r="I1773" s="0" t="n">
        <v>3</v>
      </c>
      <c r="J1773" s="0" t="n">
        <v>1.4</v>
      </c>
      <c r="K1773" s="0" t="s">
        <v>19</v>
      </c>
      <c r="L1773" s="3" t="n">
        <f aca="false">IF(K1773="Yes",(J1773-1)*0.98,-1)</f>
        <v>-1</v>
      </c>
      <c r="M1773" s="4" t="s">
        <v>22</v>
      </c>
    </row>
    <row r="1774" customFormat="false" ht="12.8" hidden="false" customHeight="false" outlineLevel="0" collapsed="false">
      <c r="A1774" s="2" t="s">
        <v>2196</v>
      </c>
      <c r="B1774" s="2" t="s">
        <v>423</v>
      </c>
      <c r="C1774" s="6" t="s">
        <v>370</v>
      </c>
      <c r="D1774" s="6" t="s">
        <v>42</v>
      </c>
      <c r="E1774" s="6" t="s">
        <v>147</v>
      </c>
      <c r="F1774" s="6" t="s">
        <v>43</v>
      </c>
      <c r="G1774" s="6" t="s">
        <v>19</v>
      </c>
      <c r="H1774" s="6" t="s">
        <v>2197</v>
      </c>
      <c r="I1774" s="6" t="n">
        <v>3</v>
      </c>
      <c r="J1774" s="6" t="n">
        <v>6.61</v>
      </c>
      <c r="K1774" s="3" t="str">
        <f aca="false">IF(I1774=1, "No","Yes")</f>
        <v>Yes</v>
      </c>
      <c r="L1774" s="7" t="n">
        <f aca="false">IF(I1774=1,-J1774,0.98)</f>
        <v>0.98</v>
      </c>
      <c r="M1774" s="8" t="s">
        <v>51</v>
      </c>
    </row>
    <row r="1775" customFormat="false" ht="12.8" hidden="false" customHeight="false" outlineLevel="0" collapsed="false">
      <c r="A1775" s="2" t="s">
        <v>2196</v>
      </c>
      <c r="B1775" s="2" t="s">
        <v>423</v>
      </c>
      <c r="C1775" s="6" t="s">
        <v>370</v>
      </c>
      <c r="D1775" s="6" t="s">
        <v>42</v>
      </c>
      <c r="E1775" s="6" t="s">
        <v>147</v>
      </c>
      <c r="F1775" s="6" t="s">
        <v>43</v>
      </c>
      <c r="G1775" s="6" t="s">
        <v>19</v>
      </c>
      <c r="H1775" s="6" t="s">
        <v>2197</v>
      </c>
      <c r="I1775" s="6" t="n">
        <v>3</v>
      </c>
      <c r="J1775" s="6" t="n">
        <v>6.61</v>
      </c>
      <c r="K1775" s="3" t="str">
        <f aca="false">IF(I1775=1, "No","Yes")</f>
        <v>Yes</v>
      </c>
      <c r="L1775" s="7" t="n">
        <f aca="false">IF(I1775=1,-J1775,0.98)</f>
        <v>0.98</v>
      </c>
      <c r="M1775" s="12" t="s">
        <v>128</v>
      </c>
    </row>
    <row r="1776" customFormat="false" ht="12.8" hidden="false" customHeight="false" outlineLevel="0" collapsed="false">
      <c r="A1776" s="9" t="s">
        <v>2196</v>
      </c>
      <c r="B1776" s="9" t="s">
        <v>423</v>
      </c>
      <c r="C1776" s="6" t="s">
        <v>370</v>
      </c>
      <c r="D1776" s="6" t="s">
        <v>42</v>
      </c>
      <c r="E1776" s="6" t="s">
        <v>147</v>
      </c>
      <c r="F1776" s="6" t="s">
        <v>43</v>
      </c>
      <c r="G1776" s="6" t="s">
        <v>19</v>
      </c>
      <c r="H1776" s="6" t="s">
        <v>2198</v>
      </c>
      <c r="I1776" s="0" t="n">
        <v>1</v>
      </c>
      <c r="J1776" s="6" t="n">
        <v>1.86</v>
      </c>
      <c r="K1776" s="3" t="str">
        <f aca="false">IF(I1776=1,"Yes","No")</f>
        <v>Yes</v>
      </c>
      <c r="L1776" s="7" t="n">
        <f aca="false">IF(K1776="Yes",(J1776-1)*0.98,-1)</f>
        <v>0.8428</v>
      </c>
      <c r="M1776" s="10" t="s">
        <v>53</v>
      </c>
    </row>
    <row r="1777" customFormat="false" ht="12.8" hidden="false" customHeight="false" outlineLevel="0" collapsed="false">
      <c r="A1777" s="2" t="s">
        <v>2199</v>
      </c>
      <c r="B1777" s="2" t="s">
        <v>252</v>
      </c>
      <c r="C1777" s="0" t="s">
        <v>41</v>
      </c>
      <c r="D1777" s="0" t="s">
        <v>42</v>
      </c>
      <c r="E1777" s="0" t="s">
        <v>147</v>
      </c>
      <c r="F1777" s="0" t="s">
        <v>65</v>
      </c>
      <c r="G1777" s="0" t="s">
        <v>21</v>
      </c>
      <c r="H1777" s="0" t="s">
        <v>2200</v>
      </c>
      <c r="I1777" s="0" t="n">
        <v>2</v>
      </c>
      <c r="J1777" s="0" t="n">
        <v>1.97</v>
      </c>
      <c r="K1777" s="0" t="str">
        <f aca="false">IF(I1777=1,"Yes","No")</f>
        <v>No</v>
      </c>
      <c r="L1777" s="0" t="n">
        <f aca="false">IF(K1777="Yes",(J1777-1)*0.98,-1)</f>
        <v>-1</v>
      </c>
      <c r="M1777" s="5" t="s">
        <v>33</v>
      </c>
    </row>
    <row r="1778" customFormat="false" ht="12.8" hidden="false" customHeight="false" outlineLevel="0" collapsed="false">
      <c r="A1778" s="2" t="s">
        <v>2199</v>
      </c>
      <c r="B1778" s="2" t="s">
        <v>252</v>
      </c>
      <c r="C1778" s="0" t="s">
        <v>41</v>
      </c>
      <c r="D1778" s="0" t="s">
        <v>42</v>
      </c>
      <c r="E1778" s="0" t="s">
        <v>147</v>
      </c>
      <c r="F1778" s="0" t="s">
        <v>65</v>
      </c>
      <c r="G1778" s="0" t="s">
        <v>21</v>
      </c>
      <c r="H1778" s="0" t="s">
        <v>2200</v>
      </c>
      <c r="I1778" s="0" t="n">
        <v>2</v>
      </c>
      <c r="J1778" s="0" t="n">
        <v>1.38</v>
      </c>
      <c r="K1778" s="0" t="s">
        <v>21</v>
      </c>
      <c r="L1778" s="3" t="n">
        <f aca="false">IF(K1778="Yes",(J1778-1)*0.98,-1)</f>
        <v>0.3724</v>
      </c>
      <c r="M1778" s="4" t="s">
        <v>22</v>
      </c>
    </row>
    <row r="1779" customFormat="false" ht="12.8" hidden="false" customHeight="false" outlineLevel="0" collapsed="false">
      <c r="A1779" s="2" t="s">
        <v>2199</v>
      </c>
      <c r="B1779" s="2" t="s">
        <v>239</v>
      </c>
      <c r="C1779" s="0" t="s">
        <v>576</v>
      </c>
      <c r="D1779" s="0" t="s">
        <v>42</v>
      </c>
      <c r="E1779" s="0" t="s">
        <v>147</v>
      </c>
      <c r="F1779" s="0" t="s">
        <v>453</v>
      </c>
      <c r="G1779" s="0" t="s">
        <v>19</v>
      </c>
      <c r="H1779" s="0" t="s">
        <v>2201</v>
      </c>
      <c r="I1779" s="0" t="n">
        <v>1</v>
      </c>
      <c r="J1779" s="0" t="n">
        <v>2.54</v>
      </c>
      <c r="K1779" s="0" t="str">
        <f aca="false">IF(I1779=1,"Yes","No")</f>
        <v>Yes</v>
      </c>
      <c r="L1779" s="0" t="n">
        <f aca="false">IF(K1779="Yes",(J1779-1)*0.98,-1)</f>
        <v>1.5092</v>
      </c>
      <c r="M1779" s="5" t="s">
        <v>33</v>
      </c>
    </row>
    <row r="1780" customFormat="false" ht="12.8" hidden="false" customHeight="false" outlineLevel="0" collapsed="false">
      <c r="A1780" s="2" t="s">
        <v>2199</v>
      </c>
      <c r="B1780" s="2" t="s">
        <v>1117</v>
      </c>
      <c r="C1780" s="0" t="s">
        <v>125</v>
      </c>
      <c r="D1780" s="0" t="s">
        <v>16</v>
      </c>
      <c r="E1780" s="0" t="s">
        <v>30</v>
      </c>
      <c r="F1780" s="0" t="s">
        <v>65</v>
      </c>
      <c r="G1780" s="0" t="s">
        <v>21</v>
      </c>
      <c r="H1780" s="0" t="s">
        <v>2202</v>
      </c>
      <c r="I1780" s="0" t="n">
        <v>2</v>
      </c>
      <c r="J1780" s="0" t="n">
        <v>1.37</v>
      </c>
      <c r="K1780" s="0" t="s">
        <v>21</v>
      </c>
      <c r="L1780" s="3" t="n">
        <f aca="false">IF(K1780="Yes",(J1780-1)*0.98,-1)</f>
        <v>0.3626</v>
      </c>
      <c r="M1780" s="4" t="s">
        <v>22</v>
      </c>
    </row>
    <row r="1781" customFormat="false" ht="12.8" hidden="false" customHeight="false" outlineLevel="0" collapsed="false">
      <c r="A1781" s="2" t="s">
        <v>2199</v>
      </c>
      <c r="B1781" s="2" t="s">
        <v>1117</v>
      </c>
      <c r="C1781" s="6" t="s">
        <v>125</v>
      </c>
      <c r="D1781" s="6" t="s">
        <v>16</v>
      </c>
      <c r="E1781" s="6" t="s">
        <v>30</v>
      </c>
      <c r="F1781" s="6" t="s">
        <v>65</v>
      </c>
      <c r="G1781" s="6" t="s">
        <v>21</v>
      </c>
      <c r="H1781" s="6" t="s">
        <v>2203</v>
      </c>
      <c r="I1781" s="6" t="n">
        <v>4</v>
      </c>
      <c r="J1781" s="6" t="n">
        <v>6.9</v>
      </c>
      <c r="K1781" s="3" t="str">
        <f aca="false">IF(I1781=1, "No","Yes")</f>
        <v>Yes</v>
      </c>
      <c r="L1781" s="7" t="n">
        <f aca="false">IF(I1781=1,-J1781,0.98)</f>
        <v>0.98</v>
      </c>
      <c r="M1781" s="8" t="s">
        <v>51</v>
      </c>
    </row>
    <row r="1782" customFormat="false" ht="12.8" hidden="false" customHeight="false" outlineLevel="0" collapsed="false">
      <c r="A1782" s="2" t="s">
        <v>2204</v>
      </c>
      <c r="B1782" s="2" t="s">
        <v>58</v>
      </c>
      <c r="C1782" s="0" t="s">
        <v>264</v>
      </c>
      <c r="D1782" s="0" t="s">
        <v>29</v>
      </c>
      <c r="E1782" s="0" t="s">
        <v>147</v>
      </c>
      <c r="F1782" s="0" t="s">
        <v>31</v>
      </c>
      <c r="G1782" s="0" t="s">
        <v>19</v>
      </c>
      <c r="H1782" s="0" t="s">
        <v>2205</v>
      </c>
      <c r="I1782" s="0" t="n">
        <v>2</v>
      </c>
      <c r="J1782" s="0" t="n">
        <v>3.74</v>
      </c>
      <c r="K1782" s="0" t="s">
        <v>21</v>
      </c>
      <c r="L1782" s="3" t="n">
        <f aca="false">IF(K1782="Yes",(J1782-1)*0.98,-1)</f>
        <v>2.6852</v>
      </c>
      <c r="M1782" s="11" t="s">
        <v>62</v>
      </c>
    </row>
    <row r="1783" customFormat="false" ht="12.8" hidden="false" customHeight="false" outlineLevel="0" collapsed="false">
      <c r="A1783" s="2" t="s">
        <v>2204</v>
      </c>
      <c r="B1783" s="2" t="s">
        <v>58</v>
      </c>
      <c r="C1783" s="6" t="s">
        <v>264</v>
      </c>
      <c r="D1783" s="6" t="s">
        <v>29</v>
      </c>
      <c r="E1783" s="6" t="s">
        <v>147</v>
      </c>
      <c r="F1783" s="6" t="s">
        <v>31</v>
      </c>
      <c r="G1783" s="6" t="s">
        <v>19</v>
      </c>
      <c r="H1783" s="6" t="s">
        <v>2206</v>
      </c>
      <c r="I1783" s="6" t="n">
        <v>3</v>
      </c>
      <c r="J1783" s="6" t="n">
        <v>3.5</v>
      </c>
      <c r="K1783" s="3" t="str">
        <f aca="false">IF(I1783=1, "No","Yes")</f>
        <v>Yes</v>
      </c>
      <c r="L1783" s="7" t="n">
        <f aca="false">IF(I1783=1,-J1783,0.98)</f>
        <v>0.98</v>
      </c>
      <c r="M1783" s="8" t="s">
        <v>51</v>
      </c>
    </row>
    <row r="1784" customFormat="false" ht="12.8" hidden="false" customHeight="false" outlineLevel="0" collapsed="false">
      <c r="A1784" s="9" t="s">
        <v>2204</v>
      </c>
      <c r="B1784" s="9" t="s">
        <v>58</v>
      </c>
      <c r="C1784" s="6" t="s">
        <v>264</v>
      </c>
      <c r="D1784" s="6" t="s">
        <v>29</v>
      </c>
      <c r="E1784" s="6" t="s">
        <v>147</v>
      </c>
      <c r="F1784" s="6" t="s">
        <v>31</v>
      </c>
      <c r="G1784" s="6" t="s">
        <v>19</v>
      </c>
      <c r="H1784" s="6" t="s">
        <v>2205</v>
      </c>
      <c r="I1784" s="0" t="n">
        <v>2</v>
      </c>
      <c r="J1784" s="6" t="n">
        <v>9.75</v>
      </c>
      <c r="K1784" s="3" t="str">
        <f aca="false">IF(I1784=1,"Yes","No")</f>
        <v>No</v>
      </c>
      <c r="L1784" s="7" t="n">
        <f aca="false">IF(K1784="Yes",(J1784-1)*0.98,-1)</f>
        <v>-1</v>
      </c>
      <c r="M1784" s="10" t="s">
        <v>53</v>
      </c>
    </row>
    <row r="1785" customFormat="false" ht="12.8" hidden="false" customHeight="false" outlineLevel="0" collapsed="false">
      <c r="A1785" s="9" t="s">
        <v>2204</v>
      </c>
      <c r="B1785" s="9" t="s">
        <v>149</v>
      </c>
      <c r="C1785" s="6" t="s">
        <v>382</v>
      </c>
      <c r="D1785" s="6" t="s">
        <v>16</v>
      </c>
      <c r="E1785" s="6" t="s">
        <v>147</v>
      </c>
      <c r="F1785" s="6" t="s">
        <v>18</v>
      </c>
      <c r="G1785" s="6" t="s">
        <v>19</v>
      </c>
      <c r="H1785" s="6" t="s">
        <v>2207</v>
      </c>
      <c r="I1785" s="0" t="n">
        <v>1</v>
      </c>
      <c r="J1785" s="6" t="n">
        <v>4.8</v>
      </c>
      <c r="K1785" s="3" t="str">
        <f aca="false">IF(I1785=1,"Yes","No")</f>
        <v>Yes</v>
      </c>
      <c r="L1785" s="7" t="n">
        <f aca="false">IF(K1785="Yes",(J1785-1)*0.98,-1)</f>
        <v>3.724</v>
      </c>
      <c r="M1785" s="10" t="s">
        <v>53</v>
      </c>
    </row>
    <row r="1786" customFormat="false" ht="12.8" hidden="false" customHeight="false" outlineLevel="0" collapsed="false">
      <c r="A1786" s="2" t="s">
        <v>2204</v>
      </c>
      <c r="B1786" s="2" t="s">
        <v>157</v>
      </c>
      <c r="C1786" s="0" t="s">
        <v>15</v>
      </c>
      <c r="D1786" s="0" t="s">
        <v>29</v>
      </c>
      <c r="E1786" s="0" t="s">
        <v>147</v>
      </c>
      <c r="F1786" s="0" t="s">
        <v>31</v>
      </c>
      <c r="G1786" s="0" t="s">
        <v>19</v>
      </c>
      <c r="H1786" s="0" t="s">
        <v>2208</v>
      </c>
      <c r="I1786" s="0" t="n">
        <v>1</v>
      </c>
      <c r="J1786" s="0" t="n">
        <v>1.58</v>
      </c>
      <c r="K1786" s="0" t="s">
        <v>21</v>
      </c>
      <c r="L1786" s="3" t="n">
        <f aca="false">IF(K1786="Yes",(J1786-1)*0.98,-1)</f>
        <v>0.5684</v>
      </c>
      <c r="M1786" s="11" t="s">
        <v>62</v>
      </c>
    </row>
    <row r="1787" customFormat="false" ht="12.8" hidden="false" customHeight="false" outlineLevel="0" collapsed="false">
      <c r="A1787" s="2" t="s">
        <v>2204</v>
      </c>
      <c r="B1787" s="2" t="s">
        <v>157</v>
      </c>
      <c r="C1787" s="6" t="s">
        <v>15</v>
      </c>
      <c r="D1787" s="6" t="s">
        <v>29</v>
      </c>
      <c r="E1787" s="6" t="s">
        <v>147</v>
      </c>
      <c r="F1787" s="6" t="s">
        <v>31</v>
      </c>
      <c r="G1787" s="6" t="s">
        <v>19</v>
      </c>
      <c r="H1787" s="6" t="s">
        <v>2209</v>
      </c>
      <c r="I1787" s="6" t="n">
        <v>2</v>
      </c>
      <c r="J1787" s="6" t="n">
        <v>5.18</v>
      </c>
      <c r="K1787" s="3" t="str">
        <f aca="false">IF(I1787=1, "No","Yes")</f>
        <v>Yes</v>
      </c>
      <c r="L1787" s="7" t="n">
        <f aca="false">IF(I1787=1,-J1787,0.98)</f>
        <v>0.98</v>
      </c>
      <c r="M1787" s="8" t="s">
        <v>51</v>
      </c>
    </row>
    <row r="1788" customFormat="false" ht="12.8" hidden="false" customHeight="false" outlineLevel="0" collapsed="false">
      <c r="A1788" s="9" t="s">
        <v>2204</v>
      </c>
      <c r="B1788" s="9" t="s">
        <v>157</v>
      </c>
      <c r="C1788" s="6" t="s">
        <v>15</v>
      </c>
      <c r="D1788" s="6" t="s">
        <v>29</v>
      </c>
      <c r="E1788" s="6" t="s">
        <v>147</v>
      </c>
      <c r="F1788" s="6" t="s">
        <v>31</v>
      </c>
      <c r="G1788" s="6" t="s">
        <v>19</v>
      </c>
      <c r="H1788" s="6" t="s">
        <v>2208</v>
      </c>
      <c r="I1788" s="0" t="n">
        <v>1</v>
      </c>
      <c r="J1788" s="6" t="n">
        <v>3.7</v>
      </c>
      <c r="K1788" s="3" t="str">
        <f aca="false">IF(I1788=1,"Yes","No")</f>
        <v>Yes</v>
      </c>
      <c r="L1788" s="7" t="n">
        <f aca="false">IF(K1788="Yes",(J1788-1)*0.98,-1)</f>
        <v>2.646</v>
      </c>
      <c r="M1788" s="10" t="s">
        <v>53</v>
      </c>
    </row>
    <row r="1789" customFormat="false" ht="12.8" hidden="false" customHeight="false" outlineLevel="0" collapsed="false">
      <c r="A1789" s="2" t="s">
        <v>2204</v>
      </c>
      <c r="B1789" s="2" t="s">
        <v>109</v>
      </c>
      <c r="C1789" s="0" t="s">
        <v>264</v>
      </c>
      <c r="D1789" s="0" t="s">
        <v>48</v>
      </c>
      <c r="E1789" s="0" t="s">
        <v>147</v>
      </c>
      <c r="F1789" s="0" t="s">
        <v>815</v>
      </c>
      <c r="G1789" s="0" t="s">
        <v>19</v>
      </c>
      <c r="H1789" s="0" t="s">
        <v>2210</v>
      </c>
      <c r="I1789" s="0" t="n">
        <v>1</v>
      </c>
      <c r="J1789" s="0" t="n">
        <v>1.92</v>
      </c>
      <c r="K1789" s="0" t="str">
        <f aca="false">IF(I1789=1,"Yes","No")</f>
        <v>Yes</v>
      </c>
      <c r="L1789" s="0" t="n">
        <f aca="false">IF(K1789="Yes",(J1789-1)*0.98,-1)</f>
        <v>0.9016</v>
      </c>
      <c r="M1789" s="5" t="s">
        <v>33</v>
      </c>
    </row>
    <row r="1790" customFormat="false" ht="12.8" hidden="false" customHeight="false" outlineLevel="0" collapsed="false">
      <c r="A1790" s="2" t="s">
        <v>2204</v>
      </c>
      <c r="B1790" s="2" t="s">
        <v>109</v>
      </c>
      <c r="C1790" s="0" t="s">
        <v>264</v>
      </c>
      <c r="D1790" s="0" t="s">
        <v>48</v>
      </c>
      <c r="E1790" s="0" t="s">
        <v>147</v>
      </c>
      <c r="F1790" s="0" t="s">
        <v>815</v>
      </c>
      <c r="G1790" s="0" t="s">
        <v>19</v>
      </c>
      <c r="H1790" s="0" t="s">
        <v>2210</v>
      </c>
      <c r="I1790" s="0" t="n">
        <v>1</v>
      </c>
      <c r="J1790" s="0" t="n">
        <v>1.28</v>
      </c>
      <c r="K1790" s="0" t="s">
        <v>21</v>
      </c>
      <c r="L1790" s="3" t="n">
        <f aca="false">IF(K1790="Yes",(J1790-1)*0.98,-1)</f>
        <v>0.2744</v>
      </c>
      <c r="M1790" s="4" t="s">
        <v>22</v>
      </c>
    </row>
    <row r="1791" customFormat="false" ht="12.8" hidden="false" customHeight="false" outlineLevel="0" collapsed="false">
      <c r="A1791" s="2" t="s">
        <v>2204</v>
      </c>
      <c r="B1791" s="2" t="s">
        <v>159</v>
      </c>
      <c r="C1791" s="0" t="s">
        <v>264</v>
      </c>
      <c r="D1791" s="0" t="s">
        <v>29</v>
      </c>
      <c r="E1791" s="0" t="s">
        <v>147</v>
      </c>
      <c r="F1791" s="0" t="s">
        <v>453</v>
      </c>
      <c r="G1791" s="0" t="s">
        <v>19</v>
      </c>
      <c r="H1791" s="0" t="s">
        <v>2211</v>
      </c>
      <c r="I1791" s="0" t="n">
        <v>4</v>
      </c>
      <c r="J1791" s="0" t="n">
        <v>2.71</v>
      </c>
      <c r="K1791" s="0" t="str">
        <f aca="false">IF(I1791=1,"Yes","No")</f>
        <v>No</v>
      </c>
      <c r="L1791" s="0" t="n">
        <f aca="false">IF(K1791="Yes",(J1791-1)*0.98,-1)</f>
        <v>-1</v>
      </c>
      <c r="M1791" s="5" t="s">
        <v>33</v>
      </c>
    </row>
    <row r="1792" customFormat="false" ht="12.8" hidden="false" customHeight="false" outlineLevel="0" collapsed="false">
      <c r="A1792" s="2" t="s">
        <v>2204</v>
      </c>
      <c r="B1792" s="2" t="s">
        <v>159</v>
      </c>
      <c r="C1792" s="0" t="s">
        <v>264</v>
      </c>
      <c r="D1792" s="0" t="s">
        <v>29</v>
      </c>
      <c r="E1792" s="0" t="s">
        <v>147</v>
      </c>
      <c r="F1792" s="0" t="s">
        <v>453</v>
      </c>
      <c r="G1792" s="0" t="s">
        <v>19</v>
      </c>
      <c r="H1792" s="0" t="s">
        <v>2211</v>
      </c>
      <c r="I1792" s="0" t="n">
        <v>4</v>
      </c>
      <c r="J1792" s="0" t="n">
        <v>1.23</v>
      </c>
      <c r="K1792" s="0" t="s">
        <v>19</v>
      </c>
      <c r="L1792" s="3" t="n">
        <f aca="false">IF(K1792="Yes",(J1792-1)*0.98,-1)</f>
        <v>-1</v>
      </c>
      <c r="M1792" s="4" t="s">
        <v>22</v>
      </c>
    </row>
    <row r="1793" customFormat="false" ht="12.8" hidden="false" customHeight="false" outlineLevel="0" collapsed="false">
      <c r="A1793" s="9" t="s">
        <v>2204</v>
      </c>
      <c r="B1793" s="9" t="s">
        <v>337</v>
      </c>
      <c r="C1793" s="6" t="s">
        <v>179</v>
      </c>
      <c r="D1793" s="6" t="s">
        <v>42</v>
      </c>
      <c r="E1793" s="6" t="s">
        <v>147</v>
      </c>
      <c r="F1793" s="6" t="s">
        <v>43</v>
      </c>
      <c r="G1793" s="6" t="s">
        <v>19</v>
      </c>
      <c r="H1793" s="6" t="s">
        <v>2212</v>
      </c>
      <c r="I1793" s="0" t="n">
        <v>0</v>
      </c>
      <c r="J1793" s="6" t="n">
        <v>14.58</v>
      </c>
      <c r="K1793" s="3" t="str">
        <f aca="false">IF(I1793=1,"Yes","No")</f>
        <v>No</v>
      </c>
      <c r="L1793" s="7" t="n">
        <f aca="false">IF(K1793="Yes",(J1793-1)*0.98,-1)</f>
        <v>-1</v>
      </c>
      <c r="M1793" s="10" t="s">
        <v>53</v>
      </c>
    </row>
    <row r="1794" customFormat="false" ht="12.8" hidden="false" customHeight="false" outlineLevel="0" collapsed="false">
      <c r="A1794" s="2" t="s">
        <v>2213</v>
      </c>
      <c r="B1794" s="2" t="s">
        <v>46</v>
      </c>
      <c r="C1794" s="0" t="s">
        <v>608</v>
      </c>
      <c r="D1794" s="0" t="s">
        <v>16</v>
      </c>
      <c r="E1794" s="0" t="s">
        <v>147</v>
      </c>
      <c r="F1794" s="0" t="s">
        <v>453</v>
      </c>
      <c r="G1794" s="0" t="s">
        <v>19</v>
      </c>
      <c r="H1794" s="0" t="s">
        <v>2139</v>
      </c>
      <c r="I1794" s="0" t="n">
        <v>2</v>
      </c>
      <c r="J1794" s="0" t="n">
        <v>2.84</v>
      </c>
      <c r="K1794" s="0" t="str">
        <f aca="false">IF(I1794=1,"Yes","No")</f>
        <v>No</v>
      </c>
      <c r="L1794" s="0" t="n">
        <f aca="false">IF(K1794="Yes",(J1794-1)*0.98,-1)</f>
        <v>-1</v>
      </c>
      <c r="M1794" s="5" t="s">
        <v>33</v>
      </c>
    </row>
    <row r="1795" customFormat="false" ht="12.8" hidden="false" customHeight="false" outlineLevel="0" collapsed="false">
      <c r="A1795" s="2" t="s">
        <v>2213</v>
      </c>
      <c r="B1795" s="2" t="s">
        <v>512</v>
      </c>
      <c r="C1795" s="0" t="s">
        <v>532</v>
      </c>
      <c r="D1795" s="0" t="s">
        <v>16</v>
      </c>
      <c r="E1795" s="0" t="s">
        <v>17</v>
      </c>
      <c r="F1795" s="0" t="s">
        <v>18</v>
      </c>
      <c r="G1795" s="0" t="s">
        <v>19</v>
      </c>
      <c r="H1795" s="0" t="s">
        <v>2214</v>
      </c>
      <c r="I1795" s="0" t="n">
        <v>1</v>
      </c>
      <c r="J1795" s="0" t="n">
        <v>1.08</v>
      </c>
      <c r="K1795" s="0" t="s">
        <v>21</v>
      </c>
      <c r="L1795" s="3" t="n">
        <f aca="false">IF(K1795="Yes",(J1795-1)*0.98,-1)</f>
        <v>0.0784000000000001</v>
      </c>
      <c r="M1795" s="4" t="s">
        <v>22</v>
      </c>
    </row>
    <row r="1796" customFormat="false" ht="12.8" hidden="false" customHeight="false" outlineLevel="0" collapsed="false">
      <c r="A1796" s="2" t="s">
        <v>2213</v>
      </c>
      <c r="B1796" s="2" t="s">
        <v>159</v>
      </c>
      <c r="C1796" s="0" t="s">
        <v>532</v>
      </c>
      <c r="D1796" s="0" t="s">
        <v>16</v>
      </c>
      <c r="E1796" s="0" t="s">
        <v>17</v>
      </c>
      <c r="F1796" s="0" t="s">
        <v>18</v>
      </c>
      <c r="G1796" s="0" t="s">
        <v>19</v>
      </c>
      <c r="H1796" s="0" t="s">
        <v>2215</v>
      </c>
      <c r="I1796" s="0" t="n">
        <v>1</v>
      </c>
      <c r="J1796" s="0" t="n">
        <v>1.09</v>
      </c>
      <c r="K1796" s="0" t="s">
        <v>21</v>
      </c>
      <c r="L1796" s="3" t="n">
        <f aca="false">IF(K1796="Yes",(J1796-1)*0.98,-1)</f>
        <v>0.0882000000000001</v>
      </c>
      <c r="M1796" s="4" t="s">
        <v>22</v>
      </c>
    </row>
    <row r="1797" customFormat="false" ht="12.8" hidden="false" customHeight="false" outlineLevel="0" collapsed="false">
      <c r="A1797" s="2" t="s">
        <v>2213</v>
      </c>
      <c r="B1797" s="2" t="s">
        <v>245</v>
      </c>
      <c r="C1797" s="0" t="s">
        <v>1302</v>
      </c>
      <c r="D1797" s="0" t="s">
        <v>37</v>
      </c>
      <c r="E1797" s="0" t="s">
        <v>147</v>
      </c>
      <c r="F1797" s="0" t="s">
        <v>31</v>
      </c>
      <c r="G1797" s="0" t="s">
        <v>19</v>
      </c>
      <c r="H1797" s="0" t="s">
        <v>2216</v>
      </c>
      <c r="I1797" s="0" t="n">
        <v>0</v>
      </c>
      <c r="J1797" s="0" t="n">
        <v>1.53</v>
      </c>
      <c r="K1797" s="0" t="s">
        <v>19</v>
      </c>
      <c r="L1797" s="3" t="n">
        <f aca="false">IF(K1797="Yes",(J1797-1)*0.98,-1)</f>
        <v>-1</v>
      </c>
      <c r="M1797" s="11" t="s">
        <v>62</v>
      </c>
    </row>
    <row r="1798" customFormat="false" ht="12.8" hidden="false" customHeight="false" outlineLevel="0" collapsed="false">
      <c r="A1798" s="9" t="s">
        <v>2213</v>
      </c>
      <c r="B1798" s="9" t="s">
        <v>245</v>
      </c>
      <c r="C1798" s="6" t="s">
        <v>1302</v>
      </c>
      <c r="D1798" s="6" t="s">
        <v>37</v>
      </c>
      <c r="E1798" s="6" t="s">
        <v>147</v>
      </c>
      <c r="F1798" s="6" t="s">
        <v>31</v>
      </c>
      <c r="G1798" s="6" t="s">
        <v>19</v>
      </c>
      <c r="H1798" s="6" t="s">
        <v>2216</v>
      </c>
      <c r="I1798" s="0" t="n">
        <v>0</v>
      </c>
      <c r="J1798" s="6" t="n">
        <v>2.4</v>
      </c>
      <c r="K1798" s="3" t="str">
        <f aca="false">IF(I1798=1,"Yes","No")</f>
        <v>No</v>
      </c>
      <c r="L1798" s="7" t="n">
        <f aca="false">IF(K1798="Yes",(J1798-1)*0.98,-1)</f>
        <v>-1</v>
      </c>
      <c r="M1798" s="10" t="s">
        <v>53</v>
      </c>
    </row>
    <row r="1799" customFormat="false" ht="12.8" hidden="false" customHeight="false" outlineLevel="0" collapsed="false">
      <c r="A1799" s="2" t="s">
        <v>2213</v>
      </c>
      <c r="B1799" s="2" t="s">
        <v>625</v>
      </c>
      <c r="C1799" s="0" t="s">
        <v>1302</v>
      </c>
      <c r="D1799" s="0" t="s">
        <v>37</v>
      </c>
      <c r="E1799" s="0" t="s">
        <v>147</v>
      </c>
      <c r="G1799" s="0" t="s">
        <v>19</v>
      </c>
      <c r="H1799" s="0" t="s">
        <v>2217</v>
      </c>
      <c r="I1799" s="0" t="n">
        <v>1</v>
      </c>
      <c r="J1799" s="0" t="n">
        <v>17.5</v>
      </c>
      <c r="K1799" s="0" t="str">
        <f aca="false">IF(I1799=1,"Yes","No")</f>
        <v>Yes</v>
      </c>
      <c r="L1799" s="0" t="n">
        <f aca="false">IF(K1799="Yes",(J1799-1)*0.98,-1)</f>
        <v>16.17</v>
      </c>
      <c r="M1799" s="5" t="s">
        <v>33</v>
      </c>
    </row>
    <row r="1800" customFormat="false" ht="12.8" hidden="false" customHeight="false" outlineLevel="0" collapsed="false">
      <c r="A1800" s="2" t="s">
        <v>2213</v>
      </c>
      <c r="B1800" s="2" t="s">
        <v>1099</v>
      </c>
      <c r="C1800" s="0" t="s">
        <v>1031</v>
      </c>
      <c r="D1800" s="0" t="s">
        <v>37</v>
      </c>
      <c r="E1800" s="0" t="s">
        <v>17</v>
      </c>
      <c r="G1800" s="0" t="s">
        <v>19</v>
      </c>
      <c r="H1800" s="0" t="s">
        <v>2218</v>
      </c>
      <c r="I1800" s="0" t="n">
        <v>1</v>
      </c>
      <c r="J1800" s="0" t="n">
        <v>2.02</v>
      </c>
      <c r="K1800" s="0" t="s">
        <v>21</v>
      </c>
      <c r="L1800" s="3" t="n">
        <f aca="false">IF(K1800="Yes",(J1800-1)*0.98,-1)</f>
        <v>0.9996</v>
      </c>
      <c r="M1800" s="11" t="s">
        <v>62</v>
      </c>
    </row>
    <row r="1801" customFormat="false" ht="12.8" hidden="false" customHeight="false" outlineLevel="0" collapsed="false">
      <c r="A1801" s="9" t="s">
        <v>2213</v>
      </c>
      <c r="B1801" s="9" t="s">
        <v>1099</v>
      </c>
      <c r="C1801" s="6" t="s">
        <v>1031</v>
      </c>
      <c r="D1801" s="6" t="s">
        <v>37</v>
      </c>
      <c r="E1801" s="6" t="s">
        <v>17</v>
      </c>
      <c r="F1801" s="6"/>
      <c r="G1801" s="6" t="s">
        <v>19</v>
      </c>
      <c r="H1801" s="6" t="s">
        <v>2218</v>
      </c>
      <c r="I1801" s="0" t="n">
        <v>1</v>
      </c>
      <c r="J1801" s="6" t="n">
        <v>3.33</v>
      </c>
      <c r="K1801" s="3" t="str">
        <f aca="false">IF(I1801=1,"Yes","No")</f>
        <v>Yes</v>
      </c>
      <c r="L1801" s="7" t="n">
        <f aca="false">IF(K1801="Yes",(J1801-1)*0.98,-1)</f>
        <v>2.2834</v>
      </c>
      <c r="M1801" s="10" t="s">
        <v>53</v>
      </c>
    </row>
    <row r="1802" customFormat="false" ht="12.8" hidden="false" customHeight="false" outlineLevel="0" collapsed="false">
      <c r="A1802" s="2" t="s">
        <v>2213</v>
      </c>
      <c r="B1802" s="2" t="s">
        <v>438</v>
      </c>
      <c r="C1802" s="0" t="s">
        <v>194</v>
      </c>
      <c r="D1802" s="0" t="s">
        <v>16</v>
      </c>
      <c r="E1802" s="0" t="s">
        <v>147</v>
      </c>
      <c r="F1802" s="0" t="s">
        <v>65</v>
      </c>
      <c r="G1802" s="0" t="s">
        <v>21</v>
      </c>
      <c r="H1802" s="0" t="s">
        <v>2219</v>
      </c>
      <c r="I1802" s="0" t="n">
        <v>1</v>
      </c>
      <c r="J1802" s="0" t="n">
        <v>2.29</v>
      </c>
      <c r="K1802" s="0" t="str">
        <f aca="false">IF(I1802=1,"Yes","No")</f>
        <v>Yes</v>
      </c>
      <c r="L1802" s="0" t="n">
        <f aca="false">IF(K1802="Yes",(J1802-1)*0.98,-1)</f>
        <v>1.2642</v>
      </c>
      <c r="M1802" s="5" t="s">
        <v>33</v>
      </c>
    </row>
    <row r="1803" customFormat="false" ht="12.8" hidden="false" customHeight="false" outlineLevel="0" collapsed="false">
      <c r="A1803" s="2" t="s">
        <v>2220</v>
      </c>
      <c r="B1803" s="2" t="s">
        <v>197</v>
      </c>
      <c r="C1803" s="0" t="s">
        <v>457</v>
      </c>
      <c r="D1803" s="0" t="s">
        <v>42</v>
      </c>
      <c r="E1803" s="0" t="s">
        <v>79</v>
      </c>
      <c r="F1803" s="0" t="s">
        <v>80</v>
      </c>
      <c r="G1803" s="0" t="s">
        <v>19</v>
      </c>
      <c r="H1803" s="0" t="s">
        <v>2120</v>
      </c>
      <c r="I1803" s="0" t="n">
        <v>2</v>
      </c>
      <c r="J1803" s="0" t="n">
        <v>1.45</v>
      </c>
      <c r="K1803" s="0" t="s">
        <v>21</v>
      </c>
      <c r="L1803" s="3" t="n">
        <f aca="false">IF(K1803="Yes",(J1803-1)*0.98,-1)</f>
        <v>0.441</v>
      </c>
      <c r="M1803" s="4" t="s">
        <v>22</v>
      </c>
    </row>
    <row r="1804" customFormat="false" ht="12.8" hidden="false" customHeight="false" outlineLevel="0" collapsed="false">
      <c r="A1804" s="2" t="s">
        <v>2221</v>
      </c>
      <c r="B1804" s="2" t="s">
        <v>27</v>
      </c>
      <c r="C1804" s="6" t="s">
        <v>1338</v>
      </c>
      <c r="D1804" s="6" t="s">
        <v>37</v>
      </c>
      <c r="E1804" s="6" t="s">
        <v>147</v>
      </c>
      <c r="F1804" s="6" t="s">
        <v>43</v>
      </c>
      <c r="G1804" s="6" t="s">
        <v>19</v>
      </c>
      <c r="H1804" s="6" t="s">
        <v>2222</v>
      </c>
      <c r="I1804" s="6" t="n">
        <v>0</v>
      </c>
      <c r="J1804" s="6" t="n">
        <v>24</v>
      </c>
      <c r="K1804" s="3" t="str">
        <f aca="false">IF(I1804=1, "No","Yes")</f>
        <v>Yes</v>
      </c>
      <c r="L1804" s="7" t="n">
        <f aca="false">IF(I1804=1,-J1804,0.98)</f>
        <v>0.98</v>
      </c>
      <c r="M1804" s="8" t="s">
        <v>51</v>
      </c>
    </row>
    <row r="1805" customFormat="false" ht="12.8" hidden="false" customHeight="false" outlineLevel="0" collapsed="false">
      <c r="A1805" s="2" t="s">
        <v>2221</v>
      </c>
      <c r="B1805" s="2" t="s">
        <v>27</v>
      </c>
      <c r="C1805" s="6" t="s">
        <v>1338</v>
      </c>
      <c r="D1805" s="6" t="s">
        <v>37</v>
      </c>
      <c r="E1805" s="6" t="s">
        <v>147</v>
      </c>
      <c r="F1805" s="6" t="s">
        <v>43</v>
      </c>
      <c r="G1805" s="6" t="s">
        <v>19</v>
      </c>
      <c r="H1805" s="6" t="s">
        <v>2222</v>
      </c>
      <c r="I1805" s="6" t="n">
        <v>0</v>
      </c>
      <c r="J1805" s="6" t="n">
        <v>24</v>
      </c>
      <c r="K1805" s="3" t="str">
        <f aca="false">IF(I1805=1, "No","Yes")</f>
        <v>Yes</v>
      </c>
      <c r="L1805" s="7" t="n">
        <f aca="false">IF(I1805=1,-J1805,0.98)</f>
        <v>0.98</v>
      </c>
      <c r="M1805" s="12" t="s">
        <v>128</v>
      </c>
    </row>
    <row r="1806" customFormat="false" ht="12.8" hidden="false" customHeight="false" outlineLevel="0" collapsed="false">
      <c r="A1806" s="2" t="s">
        <v>2221</v>
      </c>
      <c r="B1806" s="2" t="s">
        <v>35</v>
      </c>
      <c r="C1806" s="0" t="s">
        <v>433</v>
      </c>
      <c r="D1806" s="0" t="s">
        <v>195</v>
      </c>
      <c r="E1806" s="0" t="s">
        <v>147</v>
      </c>
      <c r="G1806" s="0" t="s">
        <v>19</v>
      </c>
      <c r="H1806" s="0" t="s">
        <v>2223</v>
      </c>
      <c r="I1806" s="0" t="n">
        <v>1</v>
      </c>
      <c r="J1806" s="0" t="n">
        <v>4.06</v>
      </c>
      <c r="K1806" s="0" t="str">
        <f aca="false">IF(I1806=1,"Yes","No")</f>
        <v>Yes</v>
      </c>
      <c r="L1806" s="0" t="n">
        <f aca="false">IF(K1806="Yes",(J1806-1)*0.98,-1)</f>
        <v>2.9988</v>
      </c>
      <c r="M1806" s="5" t="s">
        <v>33</v>
      </c>
    </row>
    <row r="1807" customFormat="false" ht="12.8" hidden="false" customHeight="false" outlineLevel="0" collapsed="false">
      <c r="A1807" s="2" t="s">
        <v>2221</v>
      </c>
      <c r="B1807" s="2" t="s">
        <v>146</v>
      </c>
      <c r="C1807" s="0" t="s">
        <v>1371</v>
      </c>
      <c r="D1807" s="0" t="s">
        <v>16</v>
      </c>
      <c r="E1807" s="0" t="s">
        <v>30</v>
      </c>
      <c r="F1807" s="0" t="s">
        <v>65</v>
      </c>
      <c r="G1807" s="0" t="s">
        <v>21</v>
      </c>
      <c r="H1807" s="0" t="s">
        <v>2224</v>
      </c>
      <c r="I1807" s="0" t="n">
        <v>4</v>
      </c>
      <c r="J1807" s="0" t="n">
        <v>1.8</v>
      </c>
      <c r="K1807" s="0" t="s">
        <v>19</v>
      </c>
      <c r="L1807" s="3" t="n">
        <f aca="false">IF(K1807="Yes",(J1807-1)*0.98,-1)</f>
        <v>-1</v>
      </c>
      <c r="M1807" s="4" t="s">
        <v>22</v>
      </c>
    </row>
    <row r="1808" customFormat="false" ht="12.8" hidden="false" customHeight="false" outlineLevel="0" collapsed="false">
      <c r="A1808" s="2" t="s">
        <v>2225</v>
      </c>
      <c r="B1808" s="2" t="s">
        <v>23</v>
      </c>
      <c r="C1808" s="0" t="s">
        <v>59</v>
      </c>
      <c r="D1808" s="0" t="s">
        <v>42</v>
      </c>
      <c r="E1808" s="0" t="s">
        <v>30</v>
      </c>
      <c r="F1808" s="0" t="s">
        <v>18</v>
      </c>
      <c r="G1808" s="0" t="s">
        <v>19</v>
      </c>
      <c r="H1808" s="0" t="s">
        <v>2226</v>
      </c>
      <c r="I1808" s="0" t="n">
        <v>1</v>
      </c>
      <c r="J1808" s="0" t="n">
        <v>1.21</v>
      </c>
      <c r="K1808" s="0" t="s">
        <v>21</v>
      </c>
      <c r="L1808" s="3" t="n">
        <f aca="false">IF(K1808="Yes",(J1808-1)*0.98,-1)</f>
        <v>0.2058</v>
      </c>
      <c r="M1808" s="11" t="s">
        <v>62</v>
      </c>
    </row>
    <row r="1809" customFormat="false" ht="12.8" hidden="false" customHeight="false" outlineLevel="0" collapsed="false">
      <c r="A1809" s="2" t="s">
        <v>2225</v>
      </c>
      <c r="B1809" s="2" t="s">
        <v>135</v>
      </c>
      <c r="C1809" s="0" t="s">
        <v>457</v>
      </c>
      <c r="D1809" s="0" t="s">
        <v>48</v>
      </c>
      <c r="E1809" s="0" t="s">
        <v>87</v>
      </c>
      <c r="F1809" s="0" t="s">
        <v>18</v>
      </c>
      <c r="G1809" s="0" t="s">
        <v>19</v>
      </c>
      <c r="H1809" s="0" t="s">
        <v>2227</v>
      </c>
      <c r="I1809" s="0" t="n">
        <v>1</v>
      </c>
      <c r="J1809" s="0" t="n">
        <v>3.25</v>
      </c>
      <c r="K1809" s="0" t="str">
        <f aca="false">IF(I1809=1,"Yes","No")</f>
        <v>Yes</v>
      </c>
      <c r="L1809" s="0" t="n">
        <f aca="false">IF(K1809="Yes",(J1809-1)*0.98,-1)</f>
        <v>2.205</v>
      </c>
      <c r="M1809" s="5" t="s">
        <v>33</v>
      </c>
    </row>
    <row r="1810" customFormat="false" ht="12.8" hidden="false" customHeight="false" outlineLevel="0" collapsed="false">
      <c r="A1810" s="2" t="s">
        <v>2225</v>
      </c>
      <c r="B1810" s="2" t="s">
        <v>193</v>
      </c>
      <c r="C1810" s="0" t="s">
        <v>457</v>
      </c>
      <c r="D1810" s="0" t="s">
        <v>16</v>
      </c>
      <c r="E1810" s="0" t="s">
        <v>17</v>
      </c>
      <c r="F1810" s="0" t="s">
        <v>18</v>
      </c>
      <c r="G1810" s="0" t="s">
        <v>19</v>
      </c>
      <c r="H1810" s="0" t="s">
        <v>1497</v>
      </c>
      <c r="I1810" s="0" t="n">
        <v>1</v>
      </c>
      <c r="J1810" s="0" t="n">
        <v>1.37</v>
      </c>
      <c r="K1810" s="0" t="s">
        <v>21</v>
      </c>
      <c r="L1810" s="3" t="n">
        <f aca="false">IF(K1810="Yes",(J1810-1)*0.98,-1)</f>
        <v>0.3626</v>
      </c>
      <c r="M1810" s="4" t="s">
        <v>22</v>
      </c>
    </row>
    <row r="1811" customFormat="false" ht="12.8" hidden="false" customHeight="false" outlineLevel="0" collapsed="false">
      <c r="A1811" s="2" t="s">
        <v>2228</v>
      </c>
      <c r="B1811" s="2" t="s">
        <v>142</v>
      </c>
      <c r="C1811" s="0" t="s">
        <v>47</v>
      </c>
      <c r="D1811" s="0" t="s">
        <v>42</v>
      </c>
      <c r="E1811" s="0" t="s">
        <v>30</v>
      </c>
      <c r="F1811" s="0" t="s">
        <v>18</v>
      </c>
      <c r="G1811" s="0" t="s">
        <v>19</v>
      </c>
      <c r="H1811" s="0" t="s">
        <v>2229</v>
      </c>
      <c r="I1811" s="0" t="n">
        <v>1</v>
      </c>
      <c r="J1811" s="0" t="n">
        <v>1.45</v>
      </c>
      <c r="K1811" s="0" t="s">
        <v>21</v>
      </c>
      <c r="L1811" s="3" t="n">
        <f aca="false">IF(K1811="Yes",(J1811-1)*0.98,-1)</f>
        <v>0.441</v>
      </c>
      <c r="M1811" s="11" t="s">
        <v>62</v>
      </c>
    </row>
    <row r="1812" customFormat="false" ht="12.8" hidden="false" customHeight="false" outlineLevel="0" collapsed="false">
      <c r="A1812" s="2" t="s">
        <v>2228</v>
      </c>
      <c r="B1812" s="2" t="s">
        <v>170</v>
      </c>
      <c r="C1812" s="0" t="s">
        <v>311</v>
      </c>
      <c r="D1812" s="0" t="s">
        <v>16</v>
      </c>
      <c r="E1812" s="0" t="s">
        <v>17</v>
      </c>
      <c r="F1812" s="0" t="s">
        <v>18</v>
      </c>
      <c r="G1812" s="0" t="s">
        <v>19</v>
      </c>
      <c r="H1812" s="0" t="s">
        <v>2230</v>
      </c>
      <c r="I1812" s="0" t="n">
        <v>2</v>
      </c>
      <c r="J1812" s="0" t="n">
        <v>1.05</v>
      </c>
      <c r="K1812" s="0" t="s">
        <v>21</v>
      </c>
      <c r="L1812" s="3" t="n">
        <f aca="false">IF(K1812="Yes",(J1812-1)*0.98,-1)</f>
        <v>0.049</v>
      </c>
      <c r="M1812" s="4" t="s">
        <v>22</v>
      </c>
    </row>
    <row r="1813" customFormat="false" ht="12.8" hidden="false" customHeight="false" outlineLevel="0" collapsed="false">
      <c r="A1813" s="2" t="s">
        <v>2228</v>
      </c>
      <c r="B1813" s="2" t="s">
        <v>170</v>
      </c>
      <c r="C1813" s="0" t="s">
        <v>311</v>
      </c>
      <c r="D1813" s="0" t="s">
        <v>16</v>
      </c>
      <c r="E1813" s="0" t="s">
        <v>17</v>
      </c>
      <c r="F1813" s="0" t="s">
        <v>18</v>
      </c>
      <c r="G1813" s="0" t="s">
        <v>19</v>
      </c>
      <c r="H1813" s="0" t="s">
        <v>1916</v>
      </c>
      <c r="I1813" s="0" t="n">
        <v>1</v>
      </c>
      <c r="J1813" s="0" t="n">
        <v>1.16</v>
      </c>
      <c r="K1813" s="0" t="s">
        <v>21</v>
      </c>
      <c r="L1813" s="3" t="n">
        <f aca="false">IF(K1813="Yes",(J1813-1)*0.98,-1)</f>
        <v>0.1568</v>
      </c>
      <c r="M1813" s="11" t="s">
        <v>62</v>
      </c>
    </row>
    <row r="1814" customFormat="false" ht="12.8" hidden="false" customHeight="false" outlineLevel="0" collapsed="false">
      <c r="A1814" s="2" t="s">
        <v>2231</v>
      </c>
      <c r="B1814" s="2" t="s">
        <v>364</v>
      </c>
      <c r="C1814" s="0" t="s">
        <v>403</v>
      </c>
      <c r="D1814" s="0" t="s">
        <v>42</v>
      </c>
      <c r="E1814" s="0" t="s">
        <v>147</v>
      </c>
      <c r="F1814" s="0" t="s">
        <v>453</v>
      </c>
      <c r="G1814" s="0" t="s">
        <v>19</v>
      </c>
      <c r="H1814" s="0" t="s">
        <v>2232</v>
      </c>
      <c r="I1814" s="0" t="n">
        <v>4</v>
      </c>
      <c r="J1814" s="0" t="n">
        <v>18</v>
      </c>
      <c r="K1814" s="0" t="str">
        <f aca="false">IF(I1814=1,"Yes","No")</f>
        <v>No</v>
      </c>
      <c r="L1814" s="0" t="n">
        <f aca="false">IF(K1814="Yes",(J1814-1)*0.98,-1)</f>
        <v>-1</v>
      </c>
      <c r="M1814" s="5" t="s">
        <v>33</v>
      </c>
    </row>
    <row r="1815" customFormat="false" ht="12.8" hidden="false" customHeight="false" outlineLevel="0" collapsed="false">
      <c r="A1815" s="2" t="s">
        <v>2231</v>
      </c>
      <c r="B1815" s="2" t="s">
        <v>324</v>
      </c>
      <c r="C1815" s="0" t="s">
        <v>406</v>
      </c>
      <c r="D1815" s="0" t="s">
        <v>16</v>
      </c>
      <c r="E1815" s="0" t="s">
        <v>17</v>
      </c>
      <c r="F1815" s="0" t="s">
        <v>18</v>
      </c>
      <c r="G1815" s="0" t="s">
        <v>19</v>
      </c>
      <c r="H1815" s="0" t="s">
        <v>2233</v>
      </c>
      <c r="I1815" s="0" t="n">
        <v>1</v>
      </c>
      <c r="J1815" s="0" t="n">
        <v>1.28</v>
      </c>
      <c r="K1815" s="0" t="s">
        <v>21</v>
      </c>
      <c r="L1815" s="3" t="n">
        <f aca="false">IF(K1815="Yes",(J1815-1)*0.98,-1)</f>
        <v>0.2744</v>
      </c>
      <c r="M1815" s="4" t="s">
        <v>22</v>
      </c>
    </row>
    <row r="1816" customFormat="false" ht="12.8" hidden="false" customHeight="false" outlineLevel="0" collapsed="false">
      <c r="A1816" s="2" t="s">
        <v>2231</v>
      </c>
      <c r="B1816" s="2" t="s">
        <v>324</v>
      </c>
      <c r="C1816" s="0" t="s">
        <v>406</v>
      </c>
      <c r="D1816" s="0" t="s">
        <v>16</v>
      </c>
      <c r="E1816" s="0" t="s">
        <v>17</v>
      </c>
      <c r="F1816" s="0" t="s">
        <v>18</v>
      </c>
      <c r="G1816" s="0" t="s">
        <v>19</v>
      </c>
      <c r="H1816" s="0" t="s">
        <v>2169</v>
      </c>
      <c r="I1816" s="0" t="n">
        <v>2</v>
      </c>
      <c r="J1816" s="0" t="n">
        <v>2.56</v>
      </c>
      <c r="K1816" s="0" t="s">
        <v>21</v>
      </c>
      <c r="L1816" s="3" t="n">
        <f aca="false">IF(K1816="Yes",(J1816-1)*0.98,-1)</f>
        <v>1.5288</v>
      </c>
      <c r="M1816" s="11" t="s">
        <v>62</v>
      </c>
    </row>
    <row r="1817" customFormat="false" ht="12.8" hidden="false" customHeight="false" outlineLevel="0" collapsed="false">
      <c r="A1817" s="2" t="s">
        <v>2234</v>
      </c>
      <c r="B1817" s="2" t="s">
        <v>71</v>
      </c>
      <c r="C1817" s="0" t="s">
        <v>638</v>
      </c>
      <c r="D1817" s="0" t="s">
        <v>195</v>
      </c>
      <c r="E1817" s="0" t="s">
        <v>147</v>
      </c>
      <c r="G1817" s="0" t="s">
        <v>19</v>
      </c>
      <c r="H1817" s="0" t="s">
        <v>2235</v>
      </c>
      <c r="I1817" s="0" t="n">
        <v>3</v>
      </c>
      <c r="J1817" s="0" t="n">
        <v>2.6</v>
      </c>
      <c r="K1817" s="0" t="str">
        <f aca="false">IF(I1817=1,"Yes","No")</f>
        <v>No</v>
      </c>
      <c r="L1817" s="0" t="n">
        <f aca="false">IF(K1817="Yes",(J1817-1)*0.98,-1)</f>
        <v>-1</v>
      </c>
      <c r="M1817" s="5" t="s">
        <v>33</v>
      </c>
    </row>
    <row r="1818" customFormat="false" ht="12.8" hidden="false" customHeight="false" outlineLevel="0" collapsed="false">
      <c r="A1818" s="2" t="s">
        <v>2234</v>
      </c>
      <c r="B1818" s="2" t="s">
        <v>536</v>
      </c>
      <c r="C1818" s="0" t="s">
        <v>406</v>
      </c>
      <c r="D1818" s="0" t="s">
        <v>16</v>
      </c>
      <c r="E1818" s="0" t="s">
        <v>79</v>
      </c>
      <c r="F1818" s="0" t="s">
        <v>206</v>
      </c>
      <c r="G1818" s="0" t="s">
        <v>19</v>
      </c>
      <c r="H1818" s="0" t="s">
        <v>2236</v>
      </c>
      <c r="I1818" s="0" t="n">
        <v>1</v>
      </c>
      <c r="J1818" s="0" t="n">
        <v>1.06</v>
      </c>
      <c r="K1818" s="0" t="s">
        <v>21</v>
      </c>
      <c r="L1818" s="3" t="n">
        <f aca="false">IF(K1818="Yes",(J1818-1)*0.98,-1)</f>
        <v>0.0588000000000001</v>
      </c>
      <c r="M1818" s="4" t="s">
        <v>22</v>
      </c>
    </row>
    <row r="1819" customFormat="false" ht="12.8" hidden="false" customHeight="false" outlineLevel="0" collapsed="false">
      <c r="A1819" s="2" t="s">
        <v>2237</v>
      </c>
      <c r="B1819" s="2" t="s">
        <v>499</v>
      </c>
      <c r="C1819" s="0" t="s">
        <v>576</v>
      </c>
      <c r="D1819" s="0" t="s">
        <v>29</v>
      </c>
      <c r="E1819" s="0" t="s">
        <v>17</v>
      </c>
      <c r="F1819" s="0" t="s">
        <v>65</v>
      </c>
      <c r="G1819" s="0" t="s">
        <v>21</v>
      </c>
      <c r="H1819" s="0" t="s">
        <v>2238</v>
      </c>
      <c r="I1819" s="0" t="n">
        <v>1</v>
      </c>
      <c r="J1819" s="0" t="n">
        <v>2.7</v>
      </c>
      <c r="K1819" s="0" t="str">
        <f aca="false">IF(I1819=1,"Yes","No")</f>
        <v>Yes</v>
      </c>
      <c r="L1819" s="0" t="n">
        <f aca="false">IF(K1819="Yes",(J1819-1)*0.98,-1)</f>
        <v>1.666</v>
      </c>
      <c r="M1819" s="5" t="s">
        <v>33</v>
      </c>
    </row>
    <row r="1820" customFormat="false" ht="12.8" hidden="false" customHeight="false" outlineLevel="0" collapsed="false">
      <c r="A1820" s="2" t="s">
        <v>2237</v>
      </c>
      <c r="B1820" s="2" t="s">
        <v>499</v>
      </c>
      <c r="C1820" s="0" t="s">
        <v>576</v>
      </c>
      <c r="D1820" s="0" t="s">
        <v>29</v>
      </c>
      <c r="E1820" s="0" t="s">
        <v>17</v>
      </c>
      <c r="F1820" s="0" t="s">
        <v>65</v>
      </c>
      <c r="G1820" s="0" t="s">
        <v>21</v>
      </c>
      <c r="H1820" s="0" t="s">
        <v>2238</v>
      </c>
      <c r="I1820" s="0" t="n">
        <v>1</v>
      </c>
      <c r="J1820" s="0" t="n">
        <v>1.37</v>
      </c>
      <c r="K1820" s="0" t="s">
        <v>21</v>
      </c>
      <c r="L1820" s="3" t="n">
        <f aca="false">IF(K1820="Yes",(J1820-1)*0.98,-1)</f>
        <v>0.3626</v>
      </c>
      <c r="M1820" s="4" t="s">
        <v>22</v>
      </c>
    </row>
    <row r="1821" customFormat="false" ht="12.8" hidden="false" customHeight="false" outlineLevel="0" collapsed="false">
      <c r="A1821" s="9" t="s">
        <v>2237</v>
      </c>
      <c r="B1821" s="9" t="s">
        <v>688</v>
      </c>
      <c r="C1821" s="6" t="s">
        <v>332</v>
      </c>
      <c r="D1821" s="6" t="s">
        <v>42</v>
      </c>
      <c r="E1821" s="6" t="s">
        <v>147</v>
      </c>
      <c r="F1821" s="6" t="s">
        <v>43</v>
      </c>
      <c r="G1821" s="6" t="s">
        <v>19</v>
      </c>
      <c r="H1821" s="6" t="s">
        <v>2239</v>
      </c>
      <c r="I1821" s="0" t="n">
        <v>0</v>
      </c>
      <c r="J1821" s="6" t="n">
        <v>5.8</v>
      </c>
      <c r="K1821" s="3" t="str">
        <f aca="false">IF(I1821=1,"Yes","No")</f>
        <v>No</v>
      </c>
      <c r="L1821" s="7" t="n">
        <f aca="false">IF(K1821="Yes",(J1821-1)*0.98,-1)</f>
        <v>-1</v>
      </c>
      <c r="M1821" s="10" t="s">
        <v>53</v>
      </c>
    </row>
    <row r="1822" customFormat="false" ht="12.8" hidden="false" customHeight="false" outlineLevel="0" collapsed="false">
      <c r="A1822" s="2" t="s">
        <v>2237</v>
      </c>
      <c r="B1822" s="2" t="s">
        <v>73</v>
      </c>
      <c r="C1822" s="0" t="s">
        <v>526</v>
      </c>
      <c r="D1822" s="0" t="s">
        <v>16</v>
      </c>
      <c r="E1822" s="0" t="s">
        <v>147</v>
      </c>
      <c r="F1822" s="0" t="s">
        <v>65</v>
      </c>
      <c r="G1822" s="0" t="s">
        <v>21</v>
      </c>
      <c r="H1822" s="0" t="s">
        <v>2240</v>
      </c>
      <c r="I1822" s="0" t="n">
        <v>1</v>
      </c>
      <c r="J1822" s="0" t="n">
        <v>2.31</v>
      </c>
      <c r="K1822" s="0" t="str">
        <f aca="false">IF(I1822=1,"Yes","No")</f>
        <v>Yes</v>
      </c>
      <c r="L1822" s="0" t="n">
        <f aca="false">IF(K1822="Yes",(J1822-1)*0.98,-1)</f>
        <v>1.2838</v>
      </c>
      <c r="M1822" s="5" t="s">
        <v>33</v>
      </c>
    </row>
    <row r="1823" customFormat="false" ht="12.8" hidden="false" customHeight="false" outlineLevel="0" collapsed="false">
      <c r="A1823" s="2" t="s">
        <v>2241</v>
      </c>
      <c r="B1823" s="2" t="s">
        <v>135</v>
      </c>
      <c r="C1823" s="0" t="s">
        <v>256</v>
      </c>
      <c r="D1823" s="0" t="s">
        <v>16</v>
      </c>
      <c r="E1823" s="0" t="s">
        <v>17</v>
      </c>
      <c r="F1823" s="0" t="s">
        <v>18</v>
      </c>
      <c r="G1823" s="0" t="s">
        <v>19</v>
      </c>
      <c r="H1823" s="0" t="s">
        <v>1781</v>
      </c>
      <c r="I1823" s="0" t="n">
        <v>1</v>
      </c>
      <c r="J1823" s="0" t="n">
        <v>1.16</v>
      </c>
      <c r="K1823" s="0" t="s">
        <v>21</v>
      </c>
      <c r="L1823" s="3" t="n">
        <f aca="false">IF(K1823="Yes",(J1823-1)*0.98,-1)</f>
        <v>0.1568</v>
      </c>
      <c r="M1823" s="4" t="s">
        <v>22</v>
      </c>
    </row>
    <row r="1824" customFormat="false" ht="12.8" hidden="false" customHeight="false" outlineLevel="0" collapsed="false">
      <c r="A1824" s="2" t="s">
        <v>2241</v>
      </c>
      <c r="B1824" s="2" t="s">
        <v>135</v>
      </c>
      <c r="C1824" s="0" t="s">
        <v>256</v>
      </c>
      <c r="D1824" s="0" t="s">
        <v>16</v>
      </c>
      <c r="E1824" s="0" t="s">
        <v>17</v>
      </c>
      <c r="F1824" s="0" t="s">
        <v>18</v>
      </c>
      <c r="G1824" s="0" t="s">
        <v>19</v>
      </c>
      <c r="H1824" s="0" t="s">
        <v>571</v>
      </c>
      <c r="I1824" s="0" t="n">
        <v>3</v>
      </c>
      <c r="J1824" s="0" t="n">
        <v>1.46</v>
      </c>
      <c r="K1824" s="0" t="s">
        <v>21</v>
      </c>
      <c r="L1824" s="3" t="n">
        <f aca="false">IF(K1824="Yes",(J1824-1)*0.98,-1)</f>
        <v>0.4508</v>
      </c>
      <c r="M1824" s="11" t="s">
        <v>62</v>
      </c>
    </row>
    <row r="1825" customFormat="false" ht="12.8" hidden="false" customHeight="false" outlineLevel="0" collapsed="false">
      <c r="A1825" s="2" t="s">
        <v>2241</v>
      </c>
      <c r="B1825" s="2" t="s">
        <v>657</v>
      </c>
      <c r="C1825" s="0" t="s">
        <v>638</v>
      </c>
      <c r="D1825" s="0" t="s">
        <v>195</v>
      </c>
      <c r="E1825" s="0" t="s">
        <v>147</v>
      </c>
      <c r="G1825" s="0" t="s">
        <v>19</v>
      </c>
      <c r="H1825" s="0" t="s">
        <v>2242</v>
      </c>
      <c r="I1825" s="0" t="n">
        <v>1</v>
      </c>
      <c r="J1825" s="0" t="n">
        <v>1.83</v>
      </c>
      <c r="K1825" s="0" t="str">
        <f aca="false">IF(I1825=1,"Yes","No")</f>
        <v>Yes</v>
      </c>
      <c r="L1825" s="0" t="n">
        <f aca="false">IF(K1825="Yes",(J1825-1)*0.98,-1)</f>
        <v>0.8134</v>
      </c>
      <c r="M1825" s="5" t="s">
        <v>33</v>
      </c>
    </row>
    <row r="1826" customFormat="false" ht="12.8" hidden="false" customHeight="false" outlineLevel="0" collapsed="false">
      <c r="A1826" s="2" t="s">
        <v>2241</v>
      </c>
      <c r="B1826" s="2" t="s">
        <v>527</v>
      </c>
      <c r="C1826" s="0" t="s">
        <v>41</v>
      </c>
      <c r="D1826" s="0" t="s">
        <v>42</v>
      </c>
      <c r="E1826" s="0" t="s">
        <v>147</v>
      </c>
      <c r="F1826" s="0" t="s">
        <v>453</v>
      </c>
      <c r="G1826" s="0" t="s">
        <v>19</v>
      </c>
      <c r="H1826" s="0" t="s">
        <v>2243</v>
      </c>
      <c r="I1826" s="0" t="n">
        <v>1</v>
      </c>
      <c r="J1826" s="0" t="n">
        <v>3.8</v>
      </c>
      <c r="K1826" s="0" t="str">
        <f aca="false">IF(I1826=1,"Yes","No")</f>
        <v>Yes</v>
      </c>
      <c r="L1826" s="0" t="n">
        <f aca="false">IF(K1826="Yes",(J1826-1)*0.98,-1)</f>
        <v>2.744</v>
      </c>
      <c r="M1826" s="5" t="s">
        <v>33</v>
      </c>
    </row>
    <row r="1827" customFormat="false" ht="12.8" hidden="false" customHeight="false" outlineLevel="0" collapsed="false">
      <c r="A1827" s="2" t="s">
        <v>2241</v>
      </c>
      <c r="B1827" s="2" t="s">
        <v>527</v>
      </c>
      <c r="C1827" s="0" t="s">
        <v>41</v>
      </c>
      <c r="D1827" s="0" t="s">
        <v>42</v>
      </c>
      <c r="E1827" s="0" t="s">
        <v>147</v>
      </c>
      <c r="F1827" s="0" t="s">
        <v>453</v>
      </c>
      <c r="G1827" s="0" t="s">
        <v>19</v>
      </c>
      <c r="H1827" s="0" t="s">
        <v>2244</v>
      </c>
      <c r="I1827" s="0" t="n">
        <v>0</v>
      </c>
      <c r="J1827" s="0" t="n">
        <v>3.54</v>
      </c>
      <c r="K1827" s="0" t="s">
        <v>19</v>
      </c>
      <c r="L1827" s="3" t="n">
        <f aca="false">IF(K1827="Yes",(J1827-1)*0.98,-1)</f>
        <v>-1</v>
      </c>
      <c r="M1827" s="11" t="s">
        <v>62</v>
      </c>
    </row>
    <row r="1828" customFormat="false" ht="12.8" hidden="false" customHeight="false" outlineLevel="0" collapsed="false">
      <c r="A1828" s="2" t="s">
        <v>2245</v>
      </c>
      <c r="B1828" s="2" t="s">
        <v>480</v>
      </c>
      <c r="C1828" s="6" t="s">
        <v>638</v>
      </c>
      <c r="D1828" s="6" t="s">
        <v>102</v>
      </c>
      <c r="E1828" s="6" t="s">
        <v>147</v>
      </c>
      <c r="F1828" s="6" t="s">
        <v>43</v>
      </c>
      <c r="G1828" s="6" t="s">
        <v>19</v>
      </c>
      <c r="H1828" s="6" t="s">
        <v>2246</v>
      </c>
      <c r="I1828" s="6" t="n">
        <v>0</v>
      </c>
      <c r="J1828" s="6" t="n">
        <v>16</v>
      </c>
      <c r="K1828" s="3" t="str">
        <f aca="false">IF(I1828=1, "No","Yes")</f>
        <v>Yes</v>
      </c>
      <c r="L1828" s="7" t="n">
        <f aca="false">IF(I1828=1,-J1828,0.98)</f>
        <v>0.98</v>
      </c>
      <c r="M1828" s="8" t="s">
        <v>51</v>
      </c>
    </row>
    <row r="1829" customFormat="false" ht="12.8" hidden="false" customHeight="false" outlineLevel="0" collapsed="false">
      <c r="A1829" s="2" t="s">
        <v>2245</v>
      </c>
      <c r="B1829" s="2" t="s">
        <v>480</v>
      </c>
      <c r="C1829" s="6" t="s">
        <v>638</v>
      </c>
      <c r="D1829" s="6" t="s">
        <v>102</v>
      </c>
      <c r="E1829" s="6" t="s">
        <v>147</v>
      </c>
      <c r="F1829" s="6" t="s">
        <v>43</v>
      </c>
      <c r="G1829" s="6" t="s">
        <v>19</v>
      </c>
      <c r="H1829" s="6" t="s">
        <v>2246</v>
      </c>
      <c r="I1829" s="6" t="n">
        <v>0</v>
      </c>
      <c r="J1829" s="6" t="n">
        <v>16</v>
      </c>
      <c r="K1829" s="3" t="str">
        <f aca="false">IF(I1829=1, "No","Yes")</f>
        <v>Yes</v>
      </c>
      <c r="L1829" s="7" t="n">
        <f aca="false">IF(I1829=1,-J1829,0.98)</f>
        <v>0.98</v>
      </c>
      <c r="M1829" s="12" t="s">
        <v>128</v>
      </c>
    </row>
    <row r="1830" customFormat="false" ht="12.8" hidden="false" customHeight="false" outlineLevel="0" collapsed="false">
      <c r="A1830" s="9" t="s">
        <v>2245</v>
      </c>
      <c r="B1830" s="9" t="s">
        <v>480</v>
      </c>
      <c r="C1830" s="6" t="s">
        <v>638</v>
      </c>
      <c r="D1830" s="6" t="s">
        <v>102</v>
      </c>
      <c r="E1830" s="6" t="s">
        <v>147</v>
      </c>
      <c r="F1830" s="6" t="s">
        <v>43</v>
      </c>
      <c r="G1830" s="6" t="s">
        <v>19</v>
      </c>
      <c r="H1830" s="6" t="s">
        <v>2246</v>
      </c>
      <c r="I1830" s="6" t="n">
        <v>0</v>
      </c>
      <c r="J1830" s="6" t="n">
        <v>3.2</v>
      </c>
      <c r="K1830" s="3" t="s">
        <v>19</v>
      </c>
      <c r="L1830" s="6" t="n">
        <f aca="false">IF(K1830="Yes",(J1830-1)*0.98,-1)</f>
        <v>-1</v>
      </c>
      <c r="M1830" s="13" t="s">
        <v>184</v>
      </c>
    </row>
    <row r="1831" customFormat="false" ht="12.8" hidden="false" customHeight="false" outlineLevel="0" collapsed="false">
      <c r="A1831" s="2" t="s">
        <v>2245</v>
      </c>
      <c r="B1831" s="2" t="s">
        <v>337</v>
      </c>
      <c r="C1831" s="6" t="s">
        <v>611</v>
      </c>
      <c r="D1831" s="6" t="s">
        <v>42</v>
      </c>
      <c r="E1831" s="6" t="s">
        <v>147</v>
      </c>
      <c r="F1831" s="6" t="s">
        <v>18</v>
      </c>
      <c r="G1831" s="6" t="s">
        <v>19</v>
      </c>
      <c r="H1831" s="6" t="s">
        <v>2247</v>
      </c>
      <c r="I1831" s="6" t="n">
        <v>3</v>
      </c>
      <c r="J1831" s="6" t="n">
        <v>40</v>
      </c>
      <c r="K1831" s="3" t="str">
        <f aca="false">IF(I1831=1, "No","Yes")</f>
        <v>Yes</v>
      </c>
      <c r="L1831" s="7" t="n">
        <f aca="false">IF(I1831=1,-J1831,0.98)</f>
        <v>0.98</v>
      </c>
      <c r="M1831" s="8" t="s">
        <v>51</v>
      </c>
    </row>
    <row r="1832" customFormat="false" ht="12.8" hidden="false" customHeight="false" outlineLevel="0" collapsed="false">
      <c r="A1832" s="2" t="s">
        <v>2245</v>
      </c>
      <c r="B1832" s="2" t="s">
        <v>625</v>
      </c>
      <c r="C1832" s="0" t="s">
        <v>264</v>
      </c>
      <c r="D1832" s="0" t="s">
        <v>29</v>
      </c>
      <c r="E1832" s="0" t="s">
        <v>147</v>
      </c>
      <c r="F1832" s="0" t="s">
        <v>453</v>
      </c>
      <c r="G1832" s="0" t="s">
        <v>19</v>
      </c>
      <c r="H1832" s="0" t="s">
        <v>2069</v>
      </c>
      <c r="I1832" s="0" t="n">
        <v>3</v>
      </c>
      <c r="J1832" s="0" t="n">
        <v>2.32</v>
      </c>
      <c r="K1832" s="0" t="str">
        <f aca="false">IF(I1832=1,"Yes","No")</f>
        <v>No</v>
      </c>
      <c r="L1832" s="0" t="n">
        <f aca="false">IF(K1832="Yes",(J1832-1)*0.98,-1)</f>
        <v>-1</v>
      </c>
      <c r="M1832" s="5" t="s">
        <v>33</v>
      </c>
    </row>
    <row r="1833" customFormat="false" ht="12.8" hidden="false" customHeight="false" outlineLevel="0" collapsed="false">
      <c r="A1833" s="2" t="s">
        <v>2245</v>
      </c>
      <c r="B1833" s="2" t="s">
        <v>625</v>
      </c>
      <c r="C1833" s="0" t="s">
        <v>264</v>
      </c>
      <c r="D1833" s="0" t="s">
        <v>29</v>
      </c>
      <c r="E1833" s="0" t="s">
        <v>147</v>
      </c>
      <c r="F1833" s="0" t="s">
        <v>453</v>
      </c>
      <c r="G1833" s="0" t="s">
        <v>19</v>
      </c>
      <c r="H1833" s="0" t="s">
        <v>2069</v>
      </c>
      <c r="I1833" s="0" t="n">
        <v>3</v>
      </c>
      <c r="J1833" s="0" t="n">
        <v>1.16</v>
      </c>
      <c r="K1833" s="0" t="s">
        <v>21</v>
      </c>
      <c r="L1833" s="3" t="n">
        <f aca="false">IF(K1833="Yes",(J1833-1)*0.98,-1)</f>
        <v>0.1568</v>
      </c>
      <c r="M1833" s="4" t="s">
        <v>22</v>
      </c>
    </row>
    <row r="1834" customFormat="false" ht="12.8" hidden="false" customHeight="false" outlineLevel="0" collapsed="false">
      <c r="A1834" s="2" t="s">
        <v>2245</v>
      </c>
      <c r="B1834" s="2" t="s">
        <v>625</v>
      </c>
      <c r="C1834" s="0" t="s">
        <v>264</v>
      </c>
      <c r="D1834" s="0" t="s">
        <v>29</v>
      </c>
      <c r="E1834" s="0" t="s">
        <v>147</v>
      </c>
      <c r="F1834" s="0" t="s">
        <v>453</v>
      </c>
      <c r="G1834" s="0" t="s">
        <v>19</v>
      </c>
      <c r="H1834" s="0" t="s">
        <v>2248</v>
      </c>
      <c r="I1834" s="0" t="n">
        <v>2</v>
      </c>
      <c r="J1834" s="0" t="n">
        <v>1.19</v>
      </c>
      <c r="K1834" s="0" t="s">
        <v>21</v>
      </c>
      <c r="L1834" s="3" t="n">
        <f aca="false">IF(K1834="Yes",(J1834-1)*0.98,-1)</f>
        <v>0.1862</v>
      </c>
      <c r="M1834" s="11" t="s">
        <v>62</v>
      </c>
    </row>
    <row r="1835" customFormat="false" ht="12.8" hidden="false" customHeight="false" outlineLevel="0" collapsed="false">
      <c r="A1835" s="2" t="s">
        <v>2245</v>
      </c>
      <c r="B1835" s="2" t="s">
        <v>625</v>
      </c>
      <c r="C1835" s="6" t="s">
        <v>264</v>
      </c>
      <c r="D1835" s="6" t="s">
        <v>29</v>
      </c>
      <c r="E1835" s="6" t="s">
        <v>147</v>
      </c>
      <c r="F1835" s="6" t="s">
        <v>453</v>
      </c>
      <c r="G1835" s="6" t="s">
        <v>19</v>
      </c>
      <c r="H1835" s="6" t="s">
        <v>2249</v>
      </c>
      <c r="I1835" s="6" t="n">
        <v>0</v>
      </c>
      <c r="J1835" s="6" t="n">
        <v>22</v>
      </c>
      <c r="K1835" s="3" t="str">
        <f aca="false">IF(I1835=1, "No","Yes")</f>
        <v>Yes</v>
      </c>
      <c r="L1835" s="7" t="n">
        <f aca="false">IF(I1835=1,-J1835,0.98)</f>
        <v>0.98</v>
      </c>
      <c r="M1835" s="8" t="s">
        <v>51</v>
      </c>
    </row>
    <row r="1836" customFormat="false" ht="12.8" hidden="false" customHeight="false" outlineLevel="0" collapsed="false">
      <c r="A1836" s="9" t="s">
        <v>2245</v>
      </c>
      <c r="B1836" s="9" t="s">
        <v>625</v>
      </c>
      <c r="C1836" s="6" t="s">
        <v>264</v>
      </c>
      <c r="D1836" s="6" t="s">
        <v>29</v>
      </c>
      <c r="E1836" s="6" t="s">
        <v>147</v>
      </c>
      <c r="F1836" s="6" t="s">
        <v>453</v>
      </c>
      <c r="G1836" s="6" t="s">
        <v>19</v>
      </c>
      <c r="H1836" s="6" t="s">
        <v>2248</v>
      </c>
      <c r="I1836" s="0" t="n">
        <v>2</v>
      </c>
      <c r="J1836" s="6" t="n">
        <v>2.83</v>
      </c>
      <c r="K1836" s="3" t="str">
        <f aca="false">IF(I1836=1,"Yes","No")</f>
        <v>No</v>
      </c>
      <c r="L1836" s="7" t="n">
        <f aca="false">IF(K1836="Yes",(J1836-1)*0.98,-1)</f>
        <v>-1</v>
      </c>
      <c r="M1836" s="10" t="s">
        <v>53</v>
      </c>
    </row>
    <row r="1837" customFormat="false" ht="12.8" hidden="false" customHeight="false" outlineLevel="0" collapsed="false">
      <c r="A1837" s="2" t="s">
        <v>2250</v>
      </c>
      <c r="B1837" s="2" t="s">
        <v>237</v>
      </c>
      <c r="C1837" s="0" t="s">
        <v>119</v>
      </c>
      <c r="D1837" s="0" t="s">
        <v>16</v>
      </c>
      <c r="E1837" s="0" t="s">
        <v>79</v>
      </c>
      <c r="F1837" s="0" t="s">
        <v>80</v>
      </c>
      <c r="G1837" s="0" t="s">
        <v>19</v>
      </c>
      <c r="H1837" s="0" t="s">
        <v>2251</v>
      </c>
      <c r="I1837" s="0" t="n">
        <v>1</v>
      </c>
      <c r="J1837" s="0" t="n">
        <v>1.1</v>
      </c>
      <c r="K1837" s="0" t="s">
        <v>21</v>
      </c>
      <c r="L1837" s="3" t="n">
        <f aca="false">IF(K1837="Yes",(J1837-1)*0.98,-1)</f>
        <v>0.0980000000000001</v>
      </c>
      <c r="M1837" s="4" t="s">
        <v>22</v>
      </c>
    </row>
    <row r="1838" customFormat="false" ht="12.8" hidden="false" customHeight="false" outlineLevel="0" collapsed="false">
      <c r="A1838" s="2" t="s">
        <v>2250</v>
      </c>
      <c r="B1838" s="2" t="s">
        <v>237</v>
      </c>
      <c r="C1838" s="0" t="s">
        <v>119</v>
      </c>
      <c r="D1838" s="0" t="s">
        <v>16</v>
      </c>
      <c r="E1838" s="0" t="s">
        <v>79</v>
      </c>
      <c r="F1838" s="0" t="s">
        <v>80</v>
      </c>
      <c r="G1838" s="0" t="s">
        <v>19</v>
      </c>
      <c r="H1838" s="0" t="s">
        <v>2252</v>
      </c>
      <c r="I1838" s="0" t="n">
        <v>2</v>
      </c>
      <c r="J1838" s="0" t="n">
        <v>2.24</v>
      </c>
      <c r="K1838" s="0" t="s">
        <v>21</v>
      </c>
      <c r="L1838" s="3" t="n">
        <f aca="false">IF(K1838="Yes",(J1838-1)*0.98,-1)</f>
        <v>1.2152</v>
      </c>
      <c r="M1838" s="11" t="s">
        <v>62</v>
      </c>
    </row>
    <row r="1839" customFormat="false" ht="12.8" hidden="false" customHeight="false" outlineLevel="0" collapsed="false">
      <c r="A1839" s="2" t="s">
        <v>2253</v>
      </c>
      <c r="B1839" s="2" t="s">
        <v>239</v>
      </c>
      <c r="C1839" s="6" t="s">
        <v>370</v>
      </c>
      <c r="D1839" s="6" t="s">
        <v>42</v>
      </c>
      <c r="E1839" s="6" t="s">
        <v>147</v>
      </c>
      <c r="F1839" s="6" t="s">
        <v>43</v>
      </c>
      <c r="G1839" s="6" t="s">
        <v>19</v>
      </c>
      <c r="H1839" s="6" t="s">
        <v>2254</v>
      </c>
      <c r="I1839" s="6" t="n">
        <v>0</v>
      </c>
      <c r="J1839" s="6" t="n">
        <v>7.98</v>
      </c>
      <c r="K1839" s="3" t="str">
        <f aca="false">IF(I1839=1, "No","Yes")</f>
        <v>Yes</v>
      </c>
      <c r="L1839" s="7" t="n">
        <f aca="false">IF(I1839=1,-J1839,0.98)</f>
        <v>0.98</v>
      </c>
      <c r="M1839" s="8" t="s">
        <v>51</v>
      </c>
    </row>
    <row r="1840" customFormat="false" ht="12.8" hidden="false" customHeight="false" outlineLevel="0" collapsed="false">
      <c r="A1840" s="2" t="s">
        <v>2253</v>
      </c>
      <c r="B1840" s="2" t="s">
        <v>239</v>
      </c>
      <c r="C1840" s="6" t="s">
        <v>370</v>
      </c>
      <c r="D1840" s="6" t="s">
        <v>42</v>
      </c>
      <c r="E1840" s="6" t="s">
        <v>147</v>
      </c>
      <c r="F1840" s="6" t="s">
        <v>43</v>
      </c>
      <c r="G1840" s="6" t="s">
        <v>19</v>
      </c>
      <c r="H1840" s="6" t="s">
        <v>2254</v>
      </c>
      <c r="I1840" s="6" t="n">
        <v>0</v>
      </c>
      <c r="J1840" s="6" t="n">
        <v>7.98</v>
      </c>
      <c r="K1840" s="3" t="str">
        <f aca="false">IF(I1840=1, "No","Yes")</f>
        <v>Yes</v>
      </c>
      <c r="L1840" s="7" t="n">
        <f aca="false">IF(I1840=1,-J1840,0.98)</f>
        <v>0.98</v>
      </c>
      <c r="M1840" s="12" t="s">
        <v>128</v>
      </c>
    </row>
    <row r="1841" customFormat="false" ht="12.8" hidden="false" customHeight="false" outlineLevel="0" collapsed="false">
      <c r="A1841" s="9" t="s">
        <v>2253</v>
      </c>
      <c r="B1841" s="9" t="s">
        <v>239</v>
      </c>
      <c r="C1841" s="6" t="s">
        <v>370</v>
      </c>
      <c r="D1841" s="6" t="s">
        <v>42</v>
      </c>
      <c r="E1841" s="6" t="s">
        <v>147</v>
      </c>
      <c r="F1841" s="6" t="s">
        <v>43</v>
      </c>
      <c r="G1841" s="6" t="s">
        <v>19</v>
      </c>
      <c r="H1841" s="6" t="s">
        <v>2255</v>
      </c>
      <c r="I1841" s="0" t="n">
        <v>2</v>
      </c>
      <c r="J1841" s="6" t="n">
        <v>13.27</v>
      </c>
      <c r="K1841" s="3" t="str">
        <f aca="false">IF(I1841=1,"Yes","No")</f>
        <v>No</v>
      </c>
      <c r="L1841" s="7" t="n">
        <f aca="false">IF(K1841="Yes",(J1841-1)*0.98,-1)</f>
        <v>-1</v>
      </c>
      <c r="M1841" s="10" t="s">
        <v>53</v>
      </c>
    </row>
    <row r="1842" customFormat="false" ht="12.8" hidden="false" customHeight="false" outlineLevel="0" collapsed="false">
      <c r="A1842" s="9" t="s">
        <v>2256</v>
      </c>
      <c r="B1842" s="9" t="s">
        <v>101</v>
      </c>
      <c r="C1842" s="6" t="s">
        <v>194</v>
      </c>
      <c r="D1842" s="6" t="s">
        <v>42</v>
      </c>
      <c r="E1842" s="6" t="s">
        <v>147</v>
      </c>
      <c r="F1842" s="6" t="s">
        <v>43</v>
      </c>
      <c r="G1842" s="6" t="s">
        <v>19</v>
      </c>
      <c r="H1842" s="6" t="s">
        <v>2257</v>
      </c>
      <c r="I1842" s="0" t="n">
        <v>4</v>
      </c>
      <c r="J1842" s="6" t="n">
        <v>14.5</v>
      </c>
      <c r="K1842" s="3" t="str">
        <f aca="false">IF(I1842=1,"Yes","No")</f>
        <v>No</v>
      </c>
      <c r="L1842" s="7" t="n">
        <f aca="false">IF(K1842="Yes",(J1842-1)*0.98,-1)</f>
        <v>-1</v>
      </c>
      <c r="M1842" s="10" t="s">
        <v>53</v>
      </c>
    </row>
    <row r="1843" customFormat="false" ht="12.8" hidden="false" customHeight="false" outlineLevel="0" collapsed="false">
      <c r="A1843" s="2" t="s">
        <v>2258</v>
      </c>
      <c r="B1843" s="2" t="s">
        <v>23</v>
      </c>
      <c r="C1843" s="0" t="s">
        <v>430</v>
      </c>
      <c r="D1843" s="0" t="s">
        <v>42</v>
      </c>
      <c r="E1843" s="0" t="s">
        <v>147</v>
      </c>
      <c r="F1843" s="0" t="s">
        <v>1055</v>
      </c>
      <c r="G1843" s="0" t="s">
        <v>21</v>
      </c>
      <c r="H1843" s="0" t="s">
        <v>2259</v>
      </c>
      <c r="I1843" s="0" t="n">
        <v>2</v>
      </c>
      <c r="J1843" s="0" t="n">
        <v>1.15</v>
      </c>
      <c r="K1843" s="0" t="s">
        <v>21</v>
      </c>
      <c r="L1843" s="3" t="n">
        <f aca="false">IF(K1843="Yes",(J1843-1)*0.98,-1)</f>
        <v>0.147</v>
      </c>
      <c r="M1843" s="4" t="s">
        <v>22</v>
      </c>
    </row>
    <row r="1844" customFormat="false" ht="12.8" hidden="false" customHeight="false" outlineLevel="0" collapsed="false">
      <c r="A1844" s="2" t="s">
        <v>2258</v>
      </c>
      <c r="B1844" s="2" t="s">
        <v>101</v>
      </c>
      <c r="C1844" s="0" t="s">
        <v>430</v>
      </c>
      <c r="D1844" s="0" t="s">
        <v>16</v>
      </c>
      <c r="E1844" s="0" t="s">
        <v>147</v>
      </c>
      <c r="F1844" s="0" t="s">
        <v>18</v>
      </c>
      <c r="G1844" s="0" t="s">
        <v>19</v>
      </c>
      <c r="H1844" s="0" t="s">
        <v>2260</v>
      </c>
      <c r="I1844" s="0" t="n">
        <v>3</v>
      </c>
      <c r="J1844" s="0" t="n">
        <v>1.53</v>
      </c>
      <c r="K1844" s="0" t="s">
        <v>21</v>
      </c>
      <c r="L1844" s="3" t="n">
        <f aca="false">IF(K1844="Yes",(J1844-1)*0.98,-1)</f>
        <v>0.5194</v>
      </c>
      <c r="M1844" s="11" t="s">
        <v>62</v>
      </c>
    </row>
    <row r="1845" customFormat="false" ht="12.8" hidden="false" customHeight="false" outlineLevel="0" collapsed="false">
      <c r="A1845" s="9" t="s">
        <v>2258</v>
      </c>
      <c r="B1845" s="9" t="s">
        <v>101</v>
      </c>
      <c r="C1845" s="6" t="s">
        <v>430</v>
      </c>
      <c r="D1845" s="6" t="s">
        <v>16</v>
      </c>
      <c r="E1845" s="6" t="s">
        <v>147</v>
      </c>
      <c r="F1845" s="6" t="s">
        <v>18</v>
      </c>
      <c r="G1845" s="6" t="s">
        <v>19</v>
      </c>
      <c r="H1845" s="6" t="s">
        <v>2260</v>
      </c>
      <c r="I1845" s="0" t="n">
        <v>3</v>
      </c>
      <c r="J1845" s="6" t="n">
        <v>4.06</v>
      </c>
      <c r="K1845" s="3" t="str">
        <f aca="false">IF(I1845=1,"Yes","No")</f>
        <v>No</v>
      </c>
      <c r="L1845" s="7" t="n">
        <f aca="false">IF(K1845="Yes",(J1845-1)*0.98,-1)</f>
        <v>-1</v>
      </c>
      <c r="M1845" s="10" t="s">
        <v>53</v>
      </c>
    </row>
    <row r="1846" customFormat="false" ht="12.8" hidden="false" customHeight="false" outlineLevel="0" collapsed="false">
      <c r="A1846" s="2" t="s">
        <v>2258</v>
      </c>
      <c r="B1846" s="2" t="s">
        <v>159</v>
      </c>
      <c r="C1846" s="0" t="s">
        <v>430</v>
      </c>
      <c r="D1846" s="0" t="s">
        <v>42</v>
      </c>
      <c r="E1846" s="0" t="s">
        <v>147</v>
      </c>
      <c r="F1846" s="0" t="s">
        <v>65</v>
      </c>
      <c r="G1846" s="0" t="s">
        <v>21</v>
      </c>
      <c r="H1846" s="0" t="s">
        <v>1734</v>
      </c>
      <c r="I1846" s="0" t="n">
        <v>1</v>
      </c>
      <c r="J1846" s="0" t="n">
        <v>2.86</v>
      </c>
      <c r="K1846" s="0" t="str">
        <f aca="false">IF(I1846=1,"Yes","No")</f>
        <v>Yes</v>
      </c>
      <c r="L1846" s="0" t="n">
        <f aca="false">IF(K1846="Yes",(J1846-1)*0.98,-1)</f>
        <v>1.8228</v>
      </c>
      <c r="M1846" s="5" t="s">
        <v>33</v>
      </c>
    </row>
    <row r="1847" customFormat="false" ht="12.8" hidden="false" customHeight="false" outlineLevel="0" collapsed="false">
      <c r="A1847" s="2" t="s">
        <v>2258</v>
      </c>
      <c r="B1847" s="2" t="s">
        <v>159</v>
      </c>
      <c r="C1847" s="0" t="s">
        <v>430</v>
      </c>
      <c r="D1847" s="0" t="s">
        <v>42</v>
      </c>
      <c r="E1847" s="0" t="s">
        <v>147</v>
      </c>
      <c r="F1847" s="0" t="s">
        <v>65</v>
      </c>
      <c r="G1847" s="0" t="s">
        <v>21</v>
      </c>
      <c r="H1847" s="0" t="s">
        <v>1734</v>
      </c>
      <c r="I1847" s="0" t="n">
        <v>1</v>
      </c>
      <c r="J1847" s="0" t="n">
        <v>1.95</v>
      </c>
      <c r="K1847" s="0" t="s">
        <v>21</v>
      </c>
      <c r="L1847" s="3" t="n">
        <f aca="false">IF(K1847="Yes",(J1847-1)*0.98,-1)</f>
        <v>0.931</v>
      </c>
      <c r="M1847" s="4" t="s">
        <v>22</v>
      </c>
    </row>
    <row r="1848" customFormat="false" ht="12.8" hidden="false" customHeight="false" outlineLevel="0" collapsed="false">
      <c r="A1848" s="2" t="s">
        <v>2258</v>
      </c>
      <c r="B1848" s="2" t="s">
        <v>331</v>
      </c>
      <c r="C1848" s="0" t="s">
        <v>78</v>
      </c>
      <c r="D1848" s="0" t="s">
        <v>29</v>
      </c>
      <c r="E1848" s="0" t="s">
        <v>147</v>
      </c>
      <c r="F1848" s="0" t="s">
        <v>65</v>
      </c>
      <c r="G1848" s="0" t="s">
        <v>21</v>
      </c>
      <c r="H1848" s="0" t="s">
        <v>2261</v>
      </c>
      <c r="I1848" s="0" t="n">
        <v>2</v>
      </c>
      <c r="J1848" s="0" t="n">
        <v>1.38</v>
      </c>
      <c r="K1848" s="0" t="s">
        <v>21</v>
      </c>
      <c r="L1848" s="3" t="n">
        <f aca="false">IF(K1848="Yes",(J1848-1)*0.98,-1)</f>
        <v>0.3724</v>
      </c>
      <c r="M1848" s="11" t="s">
        <v>62</v>
      </c>
    </row>
    <row r="1849" customFormat="false" ht="12.8" hidden="false" customHeight="false" outlineLevel="0" collapsed="false">
      <c r="A1849" s="2" t="s">
        <v>2258</v>
      </c>
      <c r="B1849" s="2" t="s">
        <v>438</v>
      </c>
      <c r="C1849" s="0" t="s">
        <v>608</v>
      </c>
      <c r="D1849" s="0" t="s">
        <v>42</v>
      </c>
      <c r="E1849" s="0" t="s">
        <v>147</v>
      </c>
      <c r="F1849" s="0" t="s">
        <v>65</v>
      </c>
      <c r="G1849" s="0" t="s">
        <v>21</v>
      </c>
      <c r="H1849" s="0" t="s">
        <v>2262</v>
      </c>
      <c r="I1849" s="0" t="n">
        <v>1</v>
      </c>
      <c r="J1849" s="0" t="n">
        <v>1.85</v>
      </c>
      <c r="K1849" s="0" t="str">
        <f aca="false">IF(I1849=1,"Yes","No")</f>
        <v>Yes</v>
      </c>
      <c r="L1849" s="0" t="n">
        <f aca="false">IF(K1849="Yes",(J1849-1)*0.98,-1)</f>
        <v>0.833</v>
      </c>
      <c r="M1849" s="5" t="s">
        <v>33</v>
      </c>
    </row>
    <row r="1850" customFormat="false" ht="12.8" hidden="false" customHeight="false" outlineLevel="0" collapsed="false">
      <c r="A1850" s="2" t="s">
        <v>2258</v>
      </c>
      <c r="B1850" s="2" t="s">
        <v>425</v>
      </c>
      <c r="C1850" s="6" t="s">
        <v>91</v>
      </c>
      <c r="D1850" s="6" t="s">
        <v>42</v>
      </c>
      <c r="E1850" s="6" t="s">
        <v>30</v>
      </c>
      <c r="F1850" s="6" t="s">
        <v>65</v>
      </c>
      <c r="G1850" s="6" t="s">
        <v>21</v>
      </c>
      <c r="H1850" s="6" t="s">
        <v>2263</v>
      </c>
      <c r="I1850" s="6" t="n">
        <v>0</v>
      </c>
      <c r="J1850" s="6" t="n">
        <v>141.83</v>
      </c>
      <c r="K1850" s="3" t="str">
        <f aca="false">IF(I1850=1, "No","Yes")</f>
        <v>Yes</v>
      </c>
      <c r="L1850" s="7" t="n">
        <f aca="false">IF(I1850=1,-J1850,0.98)</f>
        <v>0.98</v>
      </c>
      <c r="M1850" s="12" t="s">
        <v>128</v>
      </c>
    </row>
    <row r="1851" customFormat="false" ht="12.8" hidden="false" customHeight="false" outlineLevel="0" collapsed="false">
      <c r="A1851" s="2" t="s">
        <v>2264</v>
      </c>
      <c r="B1851" s="2" t="s">
        <v>331</v>
      </c>
      <c r="C1851" s="0" t="s">
        <v>734</v>
      </c>
      <c r="D1851" s="0" t="s">
        <v>16</v>
      </c>
      <c r="E1851" s="0" t="s">
        <v>147</v>
      </c>
      <c r="F1851" s="0" t="s">
        <v>65</v>
      </c>
      <c r="G1851" s="0" t="s">
        <v>21</v>
      </c>
      <c r="H1851" s="0" t="s">
        <v>2265</v>
      </c>
      <c r="I1851" s="0" t="n">
        <v>3</v>
      </c>
      <c r="J1851" s="0" t="n">
        <v>2.53</v>
      </c>
      <c r="K1851" s="0" t="str">
        <f aca="false">IF(I1851=1,"Yes","No")</f>
        <v>No</v>
      </c>
      <c r="L1851" s="0" t="n">
        <f aca="false">IF(K1851="Yes",(J1851-1)*0.98,-1)</f>
        <v>-1</v>
      </c>
      <c r="M1851" s="5" t="s">
        <v>33</v>
      </c>
    </row>
    <row r="1852" customFormat="false" ht="12.8" hidden="false" customHeight="false" outlineLevel="0" collapsed="false">
      <c r="A1852" s="2" t="s">
        <v>2266</v>
      </c>
      <c r="B1852" s="2" t="s">
        <v>186</v>
      </c>
      <c r="C1852" s="0" t="s">
        <v>125</v>
      </c>
      <c r="D1852" s="0" t="s">
        <v>16</v>
      </c>
      <c r="E1852" s="0" t="s">
        <v>30</v>
      </c>
      <c r="F1852" s="0" t="s">
        <v>43</v>
      </c>
      <c r="G1852" s="0" t="s">
        <v>19</v>
      </c>
      <c r="H1852" s="0" t="s">
        <v>2267</v>
      </c>
      <c r="I1852" s="0" t="n">
        <v>2</v>
      </c>
      <c r="J1852" s="0" t="n">
        <v>1.53</v>
      </c>
      <c r="K1852" s="0" t="s">
        <v>21</v>
      </c>
      <c r="L1852" s="3" t="n">
        <f aca="false">IF(K1852="Yes",(J1852-1)*0.98,-1)</f>
        <v>0.5194</v>
      </c>
      <c r="M1852" s="4" t="s">
        <v>22</v>
      </c>
    </row>
    <row r="1853" customFormat="false" ht="12.8" hidden="false" customHeight="false" outlineLevel="0" collapsed="false">
      <c r="A1853" s="2" t="s">
        <v>2268</v>
      </c>
      <c r="B1853" s="2" t="s">
        <v>23</v>
      </c>
      <c r="C1853" s="0" t="s">
        <v>311</v>
      </c>
      <c r="D1853" s="0" t="s">
        <v>48</v>
      </c>
      <c r="E1853" s="0" t="s">
        <v>17</v>
      </c>
      <c r="F1853" s="0" t="s">
        <v>103</v>
      </c>
      <c r="G1853" s="0" t="s">
        <v>19</v>
      </c>
      <c r="H1853" s="0" t="s">
        <v>2269</v>
      </c>
      <c r="I1853" s="0" t="n">
        <v>1</v>
      </c>
      <c r="J1853" s="0" t="n">
        <v>1.08</v>
      </c>
      <c r="K1853" s="0" t="s">
        <v>21</v>
      </c>
      <c r="L1853" s="3" t="n">
        <f aca="false">IF(K1853="Yes",(J1853-1)*0.98,-1)</f>
        <v>0.0784000000000001</v>
      </c>
      <c r="M1853" s="4" t="s">
        <v>22</v>
      </c>
    </row>
    <row r="1854" customFormat="false" ht="12.8" hidden="false" customHeight="false" outlineLevel="0" collapsed="false">
      <c r="A1854" s="2" t="s">
        <v>2268</v>
      </c>
      <c r="B1854" s="2" t="s">
        <v>205</v>
      </c>
      <c r="C1854" s="0" t="s">
        <v>1338</v>
      </c>
      <c r="D1854" s="0" t="s">
        <v>37</v>
      </c>
      <c r="E1854" s="0" t="s">
        <v>147</v>
      </c>
      <c r="F1854" s="0" t="s">
        <v>770</v>
      </c>
      <c r="G1854" s="0" t="s">
        <v>21</v>
      </c>
      <c r="H1854" s="0" t="s">
        <v>2270</v>
      </c>
      <c r="I1854" s="0" t="n">
        <v>3</v>
      </c>
      <c r="J1854" s="0" t="n">
        <v>1.67</v>
      </c>
      <c r="K1854" s="0" t="s">
        <v>19</v>
      </c>
      <c r="L1854" s="3" t="n">
        <f aca="false">IF(K1854="Yes",(J1854-1)*0.98,-1)</f>
        <v>-1</v>
      </c>
      <c r="M1854" s="4" t="s">
        <v>22</v>
      </c>
    </row>
    <row r="1855" customFormat="false" ht="12.8" hidden="false" customHeight="false" outlineLevel="0" collapsed="false">
      <c r="A1855" s="2" t="s">
        <v>2268</v>
      </c>
      <c r="B1855" s="2" t="s">
        <v>376</v>
      </c>
      <c r="C1855" s="0" t="s">
        <v>532</v>
      </c>
      <c r="D1855" s="0" t="s">
        <v>16</v>
      </c>
      <c r="E1855" s="0" t="s">
        <v>87</v>
      </c>
      <c r="F1855" s="0" t="s">
        <v>18</v>
      </c>
      <c r="G1855" s="0" t="s">
        <v>21</v>
      </c>
      <c r="H1855" s="0" t="s">
        <v>2271</v>
      </c>
      <c r="I1855" s="0" t="n">
        <v>0</v>
      </c>
      <c r="J1855" s="0" t="n">
        <v>1.73</v>
      </c>
      <c r="K1855" s="0" t="s">
        <v>19</v>
      </c>
      <c r="L1855" s="3" t="n">
        <f aca="false">IF(K1855="Yes",(J1855-1)*0.98,-1)</f>
        <v>-1</v>
      </c>
      <c r="M1855" s="4" t="s">
        <v>22</v>
      </c>
    </row>
    <row r="1856" customFormat="false" ht="12.8" hidden="false" customHeight="false" outlineLevel="0" collapsed="false">
      <c r="A1856" s="2" t="s">
        <v>2268</v>
      </c>
      <c r="B1856" s="2" t="s">
        <v>471</v>
      </c>
      <c r="C1856" s="0" t="s">
        <v>91</v>
      </c>
      <c r="D1856" s="0" t="s">
        <v>16</v>
      </c>
      <c r="E1856" s="0" t="s">
        <v>30</v>
      </c>
      <c r="F1856" s="0" t="s">
        <v>770</v>
      </c>
      <c r="G1856" s="0" t="s">
        <v>21</v>
      </c>
      <c r="H1856" s="0" t="s">
        <v>2272</v>
      </c>
      <c r="I1856" s="0" t="n">
        <v>1</v>
      </c>
      <c r="J1856" s="0" t="n">
        <v>1.67</v>
      </c>
      <c r="K1856" s="0" t="str">
        <f aca="false">IF(I1856=1,"Yes","No")</f>
        <v>Yes</v>
      </c>
      <c r="L1856" s="0" t="n">
        <f aca="false">IF(K1856="Yes",(J1856-1)*0.98,-1)</f>
        <v>0.6566</v>
      </c>
      <c r="M1856" s="5" t="s">
        <v>33</v>
      </c>
    </row>
    <row r="1857" customFormat="false" ht="12.8" hidden="false" customHeight="false" outlineLevel="0" collapsed="false">
      <c r="A1857" s="2" t="s">
        <v>2268</v>
      </c>
      <c r="B1857" s="2" t="s">
        <v>505</v>
      </c>
      <c r="C1857" s="0" t="s">
        <v>532</v>
      </c>
      <c r="D1857" s="0" t="s">
        <v>16</v>
      </c>
      <c r="E1857" s="0" t="s">
        <v>17</v>
      </c>
      <c r="F1857" s="0" t="s">
        <v>18</v>
      </c>
      <c r="G1857" s="0" t="s">
        <v>19</v>
      </c>
      <c r="H1857" s="0" t="s">
        <v>2273</v>
      </c>
      <c r="I1857" s="0" t="n">
        <v>3</v>
      </c>
      <c r="J1857" s="0" t="n">
        <v>1.19</v>
      </c>
      <c r="K1857" s="0" t="s">
        <v>19</v>
      </c>
      <c r="L1857" s="3" t="n">
        <f aca="false">IF(K1857="Yes",(J1857-1)*0.98,-1)</f>
        <v>-1</v>
      </c>
      <c r="M1857" s="4" t="s">
        <v>22</v>
      </c>
    </row>
    <row r="1858" customFormat="false" ht="12.8" hidden="false" customHeight="false" outlineLevel="0" collapsed="false">
      <c r="A1858" s="2" t="s">
        <v>2274</v>
      </c>
      <c r="B1858" s="2" t="s">
        <v>35</v>
      </c>
      <c r="C1858" s="0" t="s">
        <v>59</v>
      </c>
      <c r="D1858" s="0" t="s">
        <v>42</v>
      </c>
      <c r="E1858" s="0" t="s">
        <v>30</v>
      </c>
      <c r="F1858" s="0" t="s">
        <v>18</v>
      </c>
      <c r="G1858" s="0" t="s">
        <v>19</v>
      </c>
      <c r="H1858" s="0" t="s">
        <v>2275</v>
      </c>
      <c r="I1858" s="0" t="n">
        <v>4</v>
      </c>
      <c r="J1858" s="0" t="n">
        <v>1.64</v>
      </c>
      <c r="K1858" s="0" t="s">
        <v>19</v>
      </c>
      <c r="L1858" s="3" t="n">
        <f aca="false">IF(K1858="Yes",(J1858-1)*0.98,-1)</f>
        <v>-1</v>
      </c>
      <c r="M1858" s="11" t="s">
        <v>62</v>
      </c>
    </row>
    <row r="1859" customFormat="false" ht="12.8" hidden="false" customHeight="false" outlineLevel="0" collapsed="false">
      <c r="A1859" s="2" t="s">
        <v>2274</v>
      </c>
      <c r="B1859" s="2" t="s">
        <v>35</v>
      </c>
      <c r="C1859" s="6" t="s">
        <v>59</v>
      </c>
      <c r="D1859" s="6" t="s">
        <v>42</v>
      </c>
      <c r="E1859" s="6" t="s">
        <v>30</v>
      </c>
      <c r="F1859" s="6" t="s">
        <v>18</v>
      </c>
      <c r="G1859" s="6" t="s">
        <v>19</v>
      </c>
      <c r="H1859" s="6" t="s">
        <v>2276</v>
      </c>
      <c r="I1859" s="6" t="n">
        <v>1</v>
      </c>
      <c r="J1859" s="6" t="n">
        <v>10.5</v>
      </c>
      <c r="K1859" s="3" t="str">
        <f aca="false">IF(I1859=1, "No","Yes")</f>
        <v>No</v>
      </c>
      <c r="L1859" s="7" t="n">
        <f aca="false">IF(I1859=1,-J1859,0.98)</f>
        <v>-10.5</v>
      </c>
      <c r="M1859" s="8" t="s">
        <v>51</v>
      </c>
    </row>
    <row r="1860" customFormat="false" ht="12.8" hidden="false" customHeight="false" outlineLevel="0" collapsed="false">
      <c r="A1860" s="2" t="s">
        <v>2277</v>
      </c>
      <c r="B1860" s="2" t="s">
        <v>280</v>
      </c>
      <c r="C1860" s="0" t="s">
        <v>576</v>
      </c>
      <c r="D1860" s="0" t="s">
        <v>29</v>
      </c>
      <c r="E1860" s="0" t="s">
        <v>147</v>
      </c>
      <c r="F1860" s="0" t="s">
        <v>18</v>
      </c>
      <c r="G1860" s="0" t="s">
        <v>21</v>
      </c>
      <c r="H1860" s="0" t="s">
        <v>2278</v>
      </c>
      <c r="I1860" s="0" t="n">
        <v>4</v>
      </c>
      <c r="J1860" s="0" t="n">
        <v>1.27</v>
      </c>
      <c r="K1860" s="0" t="s">
        <v>19</v>
      </c>
      <c r="L1860" s="3" t="n">
        <f aca="false">IF(K1860="Yes",(J1860-1)*0.98,-1)</f>
        <v>-1</v>
      </c>
      <c r="M1860" s="4" t="s">
        <v>22</v>
      </c>
    </row>
    <row r="1861" customFormat="false" ht="12.8" hidden="false" customHeight="false" outlineLevel="0" collapsed="false">
      <c r="A1861" s="2" t="s">
        <v>2277</v>
      </c>
      <c r="B1861" s="2" t="s">
        <v>1127</v>
      </c>
      <c r="C1861" s="0" t="s">
        <v>74</v>
      </c>
      <c r="D1861" s="0" t="s">
        <v>37</v>
      </c>
      <c r="E1861" s="0" t="s">
        <v>30</v>
      </c>
      <c r="F1861" s="0" t="s">
        <v>43</v>
      </c>
      <c r="G1861" s="0" t="s">
        <v>19</v>
      </c>
      <c r="H1861" s="0" t="s">
        <v>2279</v>
      </c>
      <c r="I1861" s="0" t="n">
        <v>1</v>
      </c>
      <c r="J1861" s="0" t="n">
        <v>1.17</v>
      </c>
      <c r="K1861" s="0" t="s">
        <v>21</v>
      </c>
      <c r="L1861" s="3" t="n">
        <f aca="false">IF(K1861="Yes",(J1861-1)*0.98,-1)</f>
        <v>0.1666</v>
      </c>
      <c r="M1861" s="4" t="s">
        <v>22</v>
      </c>
    </row>
    <row r="1862" customFormat="false" ht="12.8" hidden="false" customHeight="false" outlineLevel="0" collapsed="false">
      <c r="A1862" s="2" t="s">
        <v>2280</v>
      </c>
      <c r="B1862" s="2" t="s">
        <v>35</v>
      </c>
      <c r="C1862" s="0" t="s">
        <v>194</v>
      </c>
      <c r="D1862" s="0" t="s">
        <v>42</v>
      </c>
      <c r="E1862" s="0" t="s">
        <v>147</v>
      </c>
      <c r="F1862" s="0" t="s">
        <v>65</v>
      </c>
      <c r="G1862" s="0" t="s">
        <v>21</v>
      </c>
      <c r="H1862" s="0" t="s">
        <v>2281</v>
      </c>
      <c r="I1862" s="0" t="n">
        <v>1</v>
      </c>
      <c r="J1862" s="0" t="n">
        <v>2.46</v>
      </c>
      <c r="K1862" s="0" t="str">
        <f aca="false">IF(I1862=1,"Yes","No")</f>
        <v>Yes</v>
      </c>
      <c r="L1862" s="0" t="n">
        <f aca="false">IF(K1862="Yes",(J1862-1)*0.98,-1)</f>
        <v>1.4308</v>
      </c>
      <c r="M1862" s="5" t="s">
        <v>33</v>
      </c>
    </row>
    <row r="1863" customFormat="false" ht="12.8" hidden="false" customHeight="false" outlineLevel="0" collapsed="false">
      <c r="A1863" s="2" t="s">
        <v>2280</v>
      </c>
      <c r="B1863" s="2" t="s">
        <v>35</v>
      </c>
      <c r="C1863" s="0" t="s">
        <v>194</v>
      </c>
      <c r="D1863" s="0" t="s">
        <v>42</v>
      </c>
      <c r="E1863" s="0" t="s">
        <v>147</v>
      </c>
      <c r="F1863" s="0" t="s">
        <v>65</v>
      </c>
      <c r="G1863" s="0" t="s">
        <v>21</v>
      </c>
      <c r="H1863" s="0" t="s">
        <v>2281</v>
      </c>
      <c r="I1863" s="0" t="n">
        <v>1</v>
      </c>
      <c r="J1863" s="0" t="n">
        <v>1.6</v>
      </c>
      <c r="K1863" s="0" t="s">
        <v>21</v>
      </c>
      <c r="L1863" s="3" t="n">
        <f aca="false">IF(K1863="Yes",(J1863-1)*0.98,-1)</f>
        <v>0.588</v>
      </c>
      <c r="M1863" s="4" t="s">
        <v>22</v>
      </c>
    </row>
    <row r="1864" customFormat="false" ht="12.8" hidden="false" customHeight="false" outlineLevel="0" collapsed="false">
      <c r="A1864" s="2" t="s">
        <v>2280</v>
      </c>
      <c r="B1864" s="2" t="s">
        <v>205</v>
      </c>
      <c r="C1864" s="0" t="s">
        <v>78</v>
      </c>
      <c r="D1864" s="0" t="s">
        <v>42</v>
      </c>
      <c r="E1864" s="0" t="s">
        <v>147</v>
      </c>
      <c r="F1864" s="0" t="s">
        <v>65</v>
      </c>
      <c r="G1864" s="0" t="s">
        <v>21</v>
      </c>
      <c r="H1864" s="0" t="s">
        <v>2282</v>
      </c>
      <c r="I1864" s="0" t="n">
        <v>2</v>
      </c>
      <c r="J1864" s="0" t="n">
        <v>2.5</v>
      </c>
      <c r="K1864" s="0" t="str">
        <f aca="false">IF(I1864=1,"Yes","No")</f>
        <v>No</v>
      </c>
      <c r="L1864" s="0" t="n">
        <f aca="false">IF(K1864="Yes",(J1864-1)*0.98,-1)</f>
        <v>-1</v>
      </c>
      <c r="M1864" s="5" t="s">
        <v>33</v>
      </c>
    </row>
    <row r="1865" customFormat="false" ht="12.8" hidden="false" customHeight="false" outlineLevel="0" collapsed="false">
      <c r="A1865" s="2" t="s">
        <v>2283</v>
      </c>
      <c r="B1865" s="2" t="s">
        <v>186</v>
      </c>
      <c r="C1865" s="0" t="s">
        <v>430</v>
      </c>
      <c r="D1865" s="0" t="s">
        <v>16</v>
      </c>
      <c r="E1865" s="0" t="s">
        <v>147</v>
      </c>
      <c r="F1865" s="0" t="s">
        <v>18</v>
      </c>
      <c r="G1865" s="0" t="s">
        <v>19</v>
      </c>
      <c r="H1865" s="0" t="s">
        <v>2284</v>
      </c>
      <c r="I1865" s="0" t="n">
        <v>2</v>
      </c>
      <c r="J1865" s="0" t="n">
        <v>1.83</v>
      </c>
      <c r="K1865" s="0" t="s">
        <v>21</v>
      </c>
      <c r="L1865" s="3" t="n">
        <f aca="false">IF(K1865="Yes",(J1865-1)*0.98,-1)</f>
        <v>0.8134</v>
      </c>
      <c r="M1865" s="11" t="s">
        <v>62</v>
      </c>
    </row>
    <row r="1866" customFormat="false" ht="12.8" hidden="false" customHeight="false" outlineLevel="0" collapsed="false">
      <c r="A1866" s="9" t="s">
        <v>2283</v>
      </c>
      <c r="B1866" s="9" t="s">
        <v>186</v>
      </c>
      <c r="C1866" s="6" t="s">
        <v>430</v>
      </c>
      <c r="D1866" s="6" t="s">
        <v>16</v>
      </c>
      <c r="E1866" s="6" t="s">
        <v>147</v>
      </c>
      <c r="F1866" s="6" t="s">
        <v>18</v>
      </c>
      <c r="G1866" s="6" t="s">
        <v>19</v>
      </c>
      <c r="H1866" s="6" t="s">
        <v>2284</v>
      </c>
      <c r="I1866" s="0" t="n">
        <v>2</v>
      </c>
      <c r="J1866" s="6" t="n">
        <v>4.53</v>
      </c>
      <c r="K1866" s="3" t="str">
        <f aca="false">IF(I1866=1,"Yes","No")</f>
        <v>No</v>
      </c>
      <c r="L1866" s="7" t="n">
        <f aca="false">IF(K1866="Yes",(J1866-1)*0.98,-1)</f>
        <v>-1</v>
      </c>
      <c r="M1866" s="10" t="s">
        <v>53</v>
      </c>
    </row>
    <row r="1867" customFormat="false" ht="12.8" hidden="false" customHeight="false" outlineLevel="0" collapsed="false">
      <c r="A1867" s="2" t="s">
        <v>2283</v>
      </c>
      <c r="B1867" s="2" t="s">
        <v>245</v>
      </c>
      <c r="C1867" s="0" t="s">
        <v>327</v>
      </c>
      <c r="D1867" s="0" t="s">
        <v>16</v>
      </c>
      <c r="E1867" s="0" t="s">
        <v>17</v>
      </c>
      <c r="F1867" s="0" t="s">
        <v>18</v>
      </c>
      <c r="G1867" s="0" t="s">
        <v>19</v>
      </c>
      <c r="H1867" s="0" t="s">
        <v>1497</v>
      </c>
      <c r="I1867" s="0" t="n">
        <v>3</v>
      </c>
      <c r="J1867" s="0" t="n">
        <v>1.42</v>
      </c>
      <c r="K1867" s="0" t="s">
        <v>21</v>
      </c>
      <c r="L1867" s="3" t="n">
        <f aca="false">IF(K1867="Yes",(J1867-1)*0.98,-1)</f>
        <v>0.4116</v>
      </c>
      <c r="M1867" s="4" t="s">
        <v>22</v>
      </c>
    </row>
    <row r="1868" customFormat="false" ht="12.8" hidden="false" customHeight="false" outlineLevel="0" collapsed="false">
      <c r="A1868" s="2" t="s">
        <v>2283</v>
      </c>
      <c r="B1868" s="2" t="s">
        <v>245</v>
      </c>
      <c r="C1868" s="0" t="s">
        <v>327</v>
      </c>
      <c r="D1868" s="0" t="s">
        <v>16</v>
      </c>
      <c r="E1868" s="0" t="s">
        <v>17</v>
      </c>
      <c r="F1868" s="0" t="s">
        <v>18</v>
      </c>
      <c r="G1868" s="0" t="s">
        <v>19</v>
      </c>
      <c r="H1868" s="0" t="s">
        <v>2285</v>
      </c>
      <c r="I1868" s="0" t="n">
        <v>1</v>
      </c>
      <c r="J1868" s="0" t="n">
        <v>1.98</v>
      </c>
      <c r="K1868" s="0" t="s">
        <v>21</v>
      </c>
      <c r="L1868" s="3" t="n">
        <f aca="false">IF(K1868="Yes",(J1868-1)*0.98,-1)</f>
        <v>0.9604</v>
      </c>
      <c r="M1868" s="11" t="s">
        <v>62</v>
      </c>
    </row>
    <row r="1869" customFormat="false" ht="12.8" hidden="false" customHeight="false" outlineLevel="0" collapsed="false">
      <c r="A1869" s="2" t="s">
        <v>2286</v>
      </c>
      <c r="B1869" s="2" t="s">
        <v>142</v>
      </c>
      <c r="C1869" s="6" t="s">
        <v>611</v>
      </c>
      <c r="D1869" s="6" t="s">
        <v>16</v>
      </c>
      <c r="E1869" s="6" t="s">
        <v>147</v>
      </c>
      <c r="F1869" s="6" t="s">
        <v>43</v>
      </c>
      <c r="G1869" s="6" t="s">
        <v>19</v>
      </c>
      <c r="H1869" s="6" t="s">
        <v>2287</v>
      </c>
      <c r="I1869" s="6" t="n">
        <v>1</v>
      </c>
      <c r="J1869" s="6" t="n">
        <v>2.68</v>
      </c>
      <c r="K1869" s="3" t="str">
        <f aca="false">IF(I1869=1, "No","Yes")</f>
        <v>No</v>
      </c>
      <c r="L1869" s="7" t="n">
        <f aca="false">IF(I1869=1,-J1869,0.98)</f>
        <v>-2.68</v>
      </c>
      <c r="M1869" s="8" t="s">
        <v>51</v>
      </c>
    </row>
    <row r="1870" customFormat="false" ht="12.8" hidden="false" customHeight="false" outlineLevel="0" collapsed="false">
      <c r="A1870" s="9" t="s">
        <v>2286</v>
      </c>
      <c r="B1870" s="9" t="s">
        <v>142</v>
      </c>
      <c r="C1870" s="6" t="s">
        <v>611</v>
      </c>
      <c r="D1870" s="6" t="s">
        <v>16</v>
      </c>
      <c r="E1870" s="6" t="s">
        <v>147</v>
      </c>
      <c r="F1870" s="6" t="s">
        <v>43</v>
      </c>
      <c r="G1870" s="6" t="s">
        <v>19</v>
      </c>
      <c r="H1870" s="6" t="s">
        <v>2287</v>
      </c>
      <c r="I1870" s="6" t="n">
        <v>1</v>
      </c>
      <c r="J1870" s="6" t="n">
        <v>1.49</v>
      </c>
      <c r="K1870" s="3" t="s">
        <v>21</v>
      </c>
      <c r="L1870" s="6" t="n">
        <f aca="false">IF(K1870="Yes",(J1870-1)*0.98,-1)</f>
        <v>0.4802</v>
      </c>
      <c r="M1870" s="13" t="s">
        <v>184</v>
      </c>
    </row>
    <row r="1871" customFormat="false" ht="12.8" hidden="false" customHeight="false" outlineLevel="0" collapsed="false">
      <c r="A1871" s="9" t="s">
        <v>2286</v>
      </c>
      <c r="B1871" s="9" t="s">
        <v>142</v>
      </c>
      <c r="C1871" s="6" t="s">
        <v>611</v>
      </c>
      <c r="D1871" s="6" t="s">
        <v>16</v>
      </c>
      <c r="E1871" s="6" t="s">
        <v>147</v>
      </c>
      <c r="F1871" s="6" t="s">
        <v>43</v>
      </c>
      <c r="G1871" s="6" t="s">
        <v>19</v>
      </c>
      <c r="H1871" s="6" t="s">
        <v>2288</v>
      </c>
      <c r="I1871" s="0" t="n">
        <v>2</v>
      </c>
      <c r="J1871" s="6" t="n">
        <v>10.83</v>
      </c>
      <c r="K1871" s="3" t="str">
        <f aca="false">IF(I1871=1,"Yes","No")</f>
        <v>No</v>
      </c>
      <c r="L1871" s="7" t="n">
        <f aca="false">IF(K1871="Yes",(J1871-1)*0.98,-1)</f>
        <v>-1</v>
      </c>
      <c r="M1871" s="10" t="s">
        <v>53</v>
      </c>
    </row>
    <row r="1872" customFormat="false" ht="12.8" hidden="false" customHeight="false" outlineLevel="0" collapsed="false">
      <c r="A1872" s="2" t="s">
        <v>2286</v>
      </c>
      <c r="B1872" s="2" t="s">
        <v>1185</v>
      </c>
      <c r="C1872" s="0" t="s">
        <v>311</v>
      </c>
      <c r="D1872" s="0" t="s">
        <v>42</v>
      </c>
      <c r="E1872" s="0" t="s">
        <v>87</v>
      </c>
      <c r="F1872" s="0" t="s">
        <v>316</v>
      </c>
      <c r="G1872" s="0" t="s">
        <v>21</v>
      </c>
      <c r="H1872" s="0" t="s">
        <v>2289</v>
      </c>
      <c r="I1872" s="0" t="n">
        <v>2</v>
      </c>
      <c r="J1872" s="0" t="n">
        <v>2.12</v>
      </c>
      <c r="K1872" s="0" t="s">
        <v>21</v>
      </c>
      <c r="L1872" s="3" t="n">
        <f aca="false">IF(K1872="Yes",(J1872-1)*0.98,-1)</f>
        <v>1.0976</v>
      </c>
      <c r="M1872" s="4" t="s">
        <v>22</v>
      </c>
    </row>
    <row r="1873" customFormat="false" ht="12.8" hidden="false" customHeight="false" outlineLevel="0" collapsed="false">
      <c r="A1873" s="2" t="s">
        <v>2290</v>
      </c>
      <c r="B1873" s="2" t="s">
        <v>376</v>
      </c>
      <c r="C1873" s="0" t="s">
        <v>1088</v>
      </c>
      <c r="D1873" s="0" t="s">
        <v>37</v>
      </c>
      <c r="E1873" s="0" t="s">
        <v>147</v>
      </c>
      <c r="G1873" s="0" t="s">
        <v>19</v>
      </c>
      <c r="H1873" s="0" t="s">
        <v>2291</v>
      </c>
      <c r="I1873" s="0" t="n">
        <v>2</v>
      </c>
      <c r="J1873" s="0" t="n">
        <v>7.2</v>
      </c>
      <c r="K1873" s="0" t="str">
        <f aca="false">IF(I1873=1,"Yes","No")</f>
        <v>No</v>
      </c>
      <c r="L1873" s="0" t="n">
        <f aca="false">IF(K1873="Yes",(J1873-1)*0.98,-1)</f>
        <v>-1</v>
      </c>
      <c r="M1873" s="5" t="s">
        <v>33</v>
      </c>
    </row>
    <row r="1874" customFormat="false" ht="12.8" hidden="false" customHeight="false" outlineLevel="0" collapsed="false">
      <c r="A1874" s="2" t="s">
        <v>2290</v>
      </c>
      <c r="B1874" s="2" t="s">
        <v>410</v>
      </c>
      <c r="C1874" s="0" t="s">
        <v>532</v>
      </c>
      <c r="D1874" s="0" t="s">
        <v>42</v>
      </c>
      <c r="E1874" s="0" t="s">
        <v>17</v>
      </c>
      <c r="F1874" s="0" t="s">
        <v>43</v>
      </c>
      <c r="G1874" s="0" t="s">
        <v>19</v>
      </c>
      <c r="H1874" s="0" t="s">
        <v>2292</v>
      </c>
      <c r="I1874" s="0" t="n">
        <v>3</v>
      </c>
      <c r="J1874" s="0" t="n">
        <v>3.1</v>
      </c>
      <c r="K1874" s="0" t="str">
        <f aca="false">IF(I1874=1,"Yes","No")</f>
        <v>No</v>
      </c>
      <c r="L1874" s="0" t="n">
        <f aca="false">IF(K1874="Yes",(J1874-1)*0.98,-1)</f>
        <v>-1</v>
      </c>
      <c r="M1874" s="5" t="s">
        <v>33</v>
      </c>
    </row>
    <row r="1875" customFormat="false" ht="12.8" hidden="false" customHeight="false" outlineLevel="0" collapsed="false">
      <c r="A1875" s="2" t="s">
        <v>2293</v>
      </c>
      <c r="B1875" s="2" t="s">
        <v>296</v>
      </c>
      <c r="C1875" s="6" t="s">
        <v>492</v>
      </c>
      <c r="D1875" s="6" t="s">
        <v>48</v>
      </c>
      <c r="E1875" s="6" t="s">
        <v>17</v>
      </c>
      <c r="F1875" s="6" t="s">
        <v>18</v>
      </c>
      <c r="G1875" s="6" t="s">
        <v>19</v>
      </c>
      <c r="H1875" s="6" t="s">
        <v>2294</v>
      </c>
      <c r="I1875" s="6" t="n">
        <v>3</v>
      </c>
      <c r="J1875" s="6" t="n">
        <v>19.83</v>
      </c>
      <c r="K1875" s="3" t="str">
        <f aca="false">IF(I1875=1, "No","Yes")</f>
        <v>Yes</v>
      </c>
      <c r="L1875" s="7" t="n">
        <f aca="false">IF(I1875=1,-J1875,0.98)</f>
        <v>0.98</v>
      </c>
      <c r="M1875" s="8" t="s">
        <v>51</v>
      </c>
    </row>
    <row r="1876" customFormat="false" ht="12.8" hidden="false" customHeight="false" outlineLevel="0" collapsed="false">
      <c r="A1876" s="2" t="s">
        <v>2293</v>
      </c>
      <c r="B1876" s="2" t="s">
        <v>159</v>
      </c>
      <c r="C1876" s="0" t="s">
        <v>492</v>
      </c>
      <c r="D1876" s="0" t="s">
        <v>42</v>
      </c>
      <c r="E1876" s="0" t="s">
        <v>17</v>
      </c>
      <c r="F1876" s="0" t="s">
        <v>1055</v>
      </c>
      <c r="G1876" s="0" t="s">
        <v>21</v>
      </c>
      <c r="H1876" s="0" t="s">
        <v>2295</v>
      </c>
      <c r="I1876" s="0" t="n">
        <v>3</v>
      </c>
      <c r="J1876" s="0" t="n">
        <v>2.07</v>
      </c>
      <c r="K1876" s="0" t="s">
        <v>21</v>
      </c>
      <c r="L1876" s="3" t="n">
        <f aca="false">IF(K1876="Yes",(J1876-1)*0.98,-1)</f>
        <v>1.0486</v>
      </c>
      <c r="M1876" s="4" t="s">
        <v>22</v>
      </c>
    </row>
    <row r="1877" customFormat="false" ht="12.8" hidden="false" customHeight="false" outlineLevel="0" collapsed="false">
      <c r="A1877" s="2" t="s">
        <v>2293</v>
      </c>
      <c r="B1877" s="2" t="s">
        <v>536</v>
      </c>
      <c r="C1877" s="0" t="s">
        <v>492</v>
      </c>
      <c r="D1877" s="0" t="s">
        <v>16</v>
      </c>
      <c r="E1877" s="0" t="s">
        <v>79</v>
      </c>
      <c r="F1877" s="0" t="s">
        <v>80</v>
      </c>
      <c r="G1877" s="0" t="s">
        <v>19</v>
      </c>
      <c r="H1877" s="0" t="s">
        <v>2296</v>
      </c>
      <c r="I1877" s="0" t="n">
        <v>1</v>
      </c>
      <c r="J1877" s="0" t="n">
        <v>1.17</v>
      </c>
      <c r="K1877" s="0" t="s">
        <v>21</v>
      </c>
      <c r="L1877" s="3" t="n">
        <f aca="false">IF(K1877="Yes",(J1877-1)*0.98,-1)</f>
        <v>0.1666</v>
      </c>
      <c r="M1877" s="4" t="s">
        <v>22</v>
      </c>
    </row>
    <row r="1878" customFormat="false" ht="12.8" hidden="false" customHeight="false" outlineLevel="0" collapsed="false">
      <c r="A1878" s="2" t="s">
        <v>2293</v>
      </c>
      <c r="B1878" s="2" t="s">
        <v>536</v>
      </c>
      <c r="C1878" s="0" t="s">
        <v>492</v>
      </c>
      <c r="D1878" s="0" t="s">
        <v>16</v>
      </c>
      <c r="E1878" s="0" t="s">
        <v>79</v>
      </c>
      <c r="F1878" s="0" t="s">
        <v>80</v>
      </c>
      <c r="G1878" s="0" t="s">
        <v>19</v>
      </c>
      <c r="H1878" s="0" t="s">
        <v>2297</v>
      </c>
      <c r="I1878" s="0" t="n">
        <v>4</v>
      </c>
      <c r="J1878" s="0" t="n">
        <v>5</v>
      </c>
      <c r="K1878" s="0" t="s">
        <v>19</v>
      </c>
      <c r="L1878" s="3" t="n">
        <f aca="false">IF(K1878="Yes",(J1878-1)*0.98,-1)</f>
        <v>-1</v>
      </c>
      <c r="M1878" s="11" t="s">
        <v>62</v>
      </c>
    </row>
    <row r="1879" customFormat="false" ht="12.8" hidden="false" customHeight="false" outlineLevel="0" collapsed="false">
      <c r="A1879" s="2" t="s">
        <v>2293</v>
      </c>
      <c r="B1879" s="2" t="s">
        <v>471</v>
      </c>
      <c r="C1879" s="0" t="s">
        <v>1088</v>
      </c>
      <c r="D1879" s="0" t="s">
        <v>37</v>
      </c>
      <c r="E1879" s="0" t="s">
        <v>17</v>
      </c>
      <c r="F1879" s="0" t="s">
        <v>1189</v>
      </c>
      <c r="G1879" s="0" t="s">
        <v>19</v>
      </c>
      <c r="H1879" s="0" t="s">
        <v>2182</v>
      </c>
      <c r="I1879" s="0" t="n">
        <v>1</v>
      </c>
      <c r="J1879" s="0" t="n">
        <v>1.04</v>
      </c>
      <c r="K1879" s="0" t="str">
        <f aca="false">IF(I1879=1,"Yes","No")</f>
        <v>Yes</v>
      </c>
      <c r="L1879" s="0" t="n">
        <f aca="false">IF(K1879="Yes",(J1879-1)*0.98,-1)</f>
        <v>0.0392</v>
      </c>
      <c r="M1879" s="5" t="s">
        <v>33</v>
      </c>
    </row>
    <row r="1880" customFormat="false" ht="12.8" hidden="false" customHeight="false" outlineLevel="0" collapsed="false">
      <c r="A1880" s="2" t="s">
        <v>2293</v>
      </c>
      <c r="B1880" s="2" t="s">
        <v>471</v>
      </c>
      <c r="C1880" s="6" t="s">
        <v>1088</v>
      </c>
      <c r="D1880" s="6" t="s">
        <v>37</v>
      </c>
      <c r="E1880" s="6" t="s">
        <v>17</v>
      </c>
      <c r="F1880" s="6" t="s">
        <v>1189</v>
      </c>
      <c r="G1880" s="6" t="s">
        <v>19</v>
      </c>
      <c r="H1880" s="6" t="s">
        <v>2298</v>
      </c>
      <c r="I1880" s="6" t="n">
        <v>2</v>
      </c>
      <c r="J1880" s="6" t="n">
        <v>22.42</v>
      </c>
      <c r="K1880" s="3" t="str">
        <f aca="false">IF(I1880=1, "No","Yes")</f>
        <v>Yes</v>
      </c>
      <c r="L1880" s="7" t="n">
        <f aca="false">IF(I1880=1,-J1880,0.98)</f>
        <v>0.98</v>
      </c>
      <c r="M1880" s="8" t="s">
        <v>51</v>
      </c>
    </row>
    <row r="1881" customFormat="false" ht="12.8" hidden="false" customHeight="false" outlineLevel="0" collapsed="false">
      <c r="A1881" s="2" t="s">
        <v>2299</v>
      </c>
      <c r="B1881" s="2" t="s">
        <v>252</v>
      </c>
      <c r="C1881" s="6" t="s">
        <v>332</v>
      </c>
      <c r="D1881" s="6" t="s">
        <v>42</v>
      </c>
      <c r="E1881" s="6" t="s">
        <v>147</v>
      </c>
      <c r="F1881" s="6" t="s">
        <v>18</v>
      </c>
      <c r="G1881" s="6" t="s">
        <v>19</v>
      </c>
      <c r="H1881" s="6" t="s">
        <v>2300</v>
      </c>
      <c r="I1881" s="6" t="n">
        <v>3</v>
      </c>
      <c r="J1881" s="6" t="n">
        <v>11.5</v>
      </c>
      <c r="K1881" s="3" t="str">
        <f aca="false">IF(I1881=1, "No","Yes")</f>
        <v>Yes</v>
      </c>
      <c r="L1881" s="7" t="n">
        <f aca="false">IF(I1881=1,-J1881,0.98)</f>
        <v>0.98</v>
      </c>
      <c r="M1881" s="8" t="s">
        <v>51</v>
      </c>
    </row>
    <row r="1882" customFormat="false" ht="12.8" hidden="false" customHeight="false" outlineLevel="0" collapsed="false">
      <c r="A1882" s="2" t="s">
        <v>2299</v>
      </c>
      <c r="B1882" s="2" t="s">
        <v>384</v>
      </c>
      <c r="C1882" s="0" t="s">
        <v>638</v>
      </c>
      <c r="D1882" s="0" t="s">
        <v>16</v>
      </c>
      <c r="E1882" s="0" t="s">
        <v>147</v>
      </c>
      <c r="F1882" s="0" t="s">
        <v>770</v>
      </c>
      <c r="G1882" s="0" t="s">
        <v>21</v>
      </c>
      <c r="H1882" s="0" t="s">
        <v>2301</v>
      </c>
      <c r="I1882" s="0" t="n">
        <v>4</v>
      </c>
      <c r="J1882" s="0" t="n">
        <v>1.29</v>
      </c>
      <c r="K1882" s="0" t="s">
        <v>19</v>
      </c>
      <c r="L1882" s="3" t="n">
        <f aca="false">IF(K1882="Yes",(J1882-1)*0.98,-1)</f>
        <v>-1</v>
      </c>
      <c r="M1882" s="11" t="s">
        <v>62</v>
      </c>
    </row>
    <row r="1883" customFormat="false" ht="12.8" hidden="false" customHeight="false" outlineLevel="0" collapsed="false">
      <c r="A1883" s="9" t="s">
        <v>2299</v>
      </c>
      <c r="B1883" s="9" t="s">
        <v>384</v>
      </c>
      <c r="C1883" s="6" t="s">
        <v>638</v>
      </c>
      <c r="D1883" s="6" t="s">
        <v>16</v>
      </c>
      <c r="E1883" s="6" t="s">
        <v>147</v>
      </c>
      <c r="F1883" s="6" t="s">
        <v>770</v>
      </c>
      <c r="G1883" s="6" t="s">
        <v>21</v>
      </c>
      <c r="H1883" s="6" t="s">
        <v>2301</v>
      </c>
      <c r="I1883" s="0" t="n">
        <v>4</v>
      </c>
      <c r="J1883" s="6" t="n">
        <v>2.78</v>
      </c>
      <c r="K1883" s="3" t="str">
        <f aca="false">IF(I1883=1,"Yes","No")</f>
        <v>No</v>
      </c>
      <c r="L1883" s="7" t="n">
        <f aca="false">IF(K1883="Yes",(J1883-1)*0.98,-1)</f>
        <v>-1</v>
      </c>
      <c r="M1883" s="10" t="s">
        <v>53</v>
      </c>
    </row>
    <row r="1884" customFormat="false" ht="12.8" hidden="false" customHeight="false" outlineLevel="0" collapsed="false">
      <c r="A1884" s="2" t="s">
        <v>2302</v>
      </c>
      <c r="B1884" s="2" t="s">
        <v>186</v>
      </c>
      <c r="C1884" s="0" t="s">
        <v>1088</v>
      </c>
      <c r="D1884" s="0" t="s">
        <v>37</v>
      </c>
      <c r="E1884" s="0" t="s">
        <v>17</v>
      </c>
      <c r="F1884" s="0" t="s">
        <v>18</v>
      </c>
      <c r="G1884" s="0" t="s">
        <v>19</v>
      </c>
      <c r="H1884" s="0" t="s">
        <v>2303</v>
      </c>
      <c r="I1884" s="0" t="n">
        <v>0</v>
      </c>
      <c r="J1884" s="0" t="n">
        <v>2.15</v>
      </c>
      <c r="K1884" s="0" t="str">
        <f aca="false">IF(I1884=1,"Yes","No")</f>
        <v>No</v>
      </c>
      <c r="L1884" s="0" t="n">
        <f aca="false">IF(K1884="Yes",(J1884-1)*0.98,-1)</f>
        <v>-1</v>
      </c>
      <c r="M1884" s="5" t="s">
        <v>33</v>
      </c>
    </row>
    <row r="1885" customFormat="false" ht="12.8" hidden="false" customHeight="false" outlineLevel="0" collapsed="false">
      <c r="A1885" s="2" t="s">
        <v>2302</v>
      </c>
      <c r="B1885" s="2" t="s">
        <v>109</v>
      </c>
      <c r="C1885" s="0" t="s">
        <v>638</v>
      </c>
      <c r="D1885" s="0" t="s">
        <v>195</v>
      </c>
      <c r="E1885" s="0" t="s">
        <v>147</v>
      </c>
      <c r="G1885" s="0" t="s">
        <v>19</v>
      </c>
      <c r="H1885" s="0" t="s">
        <v>2304</v>
      </c>
      <c r="I1885" s="0" t="n">
        <v>1</v>
      </c>
      <c r="J1885" s="0" t="n">
        <v>2.22</v>
      </c>
      <c r="K1885" s="0" t="str">
        <f aca="false">IF(I1885=1,"Yes","No")</f>
        <v>Yes</v>
      </c>
      <c r="L1885" s="0" t="n">
        <f aca="false">IF(K1885="Yes",(J1885-1)*0.98,-1)</f>
        <v>1.1956</v>
      </c>
      <c r="M1885" s="5" t="s">
        <v>33</v>
      </c>
    </row>
    <row r="1886" customFormat="false" ht="12.8" hidden="false" customHeight="false" outlineLevel="0" collapsed="false">
      <c r="A1886" s="2" t="s">
        <v>2302</v>
      </c>
      <c r="B1886" s="2" t="s">
        <v>109</v>
      </c>
      <c r="C1886" s="6" t="s">
        <v>638</v>
      </c>
      <c r="D1886" s="6" t="s">
        <v>195</v>
      </c>
      <c r="E1886" s="6" t="s">
        <v>147</v>
      </c>
      <c r="F1886" s="6"/>
      <c r="G1886" s="6" t="s">
        <v>19</v>
      </c>
      <c r="H1886" s="6" t="s">
        <v>2305</v>
      </c>
      <c r="I1886" s="6" t="n">
        <v>2</v>
      </c>
      <c r="J1886" s="6" t="n">
        <v>2.35</v>
      </c>
      <c r="K1886" s="3" t="str">
        <f aca="false">IF(I1886=1, "No","Yes")</f>
        <v>Yes</v>
      </c>
      <c r="L1886" s="7" t="n">
        <f aca="false">IF(I1886=1,-J1886,0.98)</f>
        <v>0.98</v>
      </c>
      <c r="M1886" s="8" t="s">
        <v>51</v>
      </c>
    </row>
    <row r="1887" customFormat="false" ht="12.8" hidden="false" customHeight="false" outlineLevel="0" collapsed="false">
      <c r="A1887" s="2" t="s">
        <v>2302</v>
      </c>
      <c r="B1887" s="2" t="s">
        <v>536</v>
      </c>
      <c r="C1887" s="0" t="s">
        <v>495</v>
      </c>
      <c r="D1887" s="0" t="s">
        <v>42</v>
      </c>
      <c r="E1887" s="0" t="s">
        <v>147</v>
      </c>
      <c r="F1887" s="0" t="s">
        <v>453</v>
      </c>
      <c r="G1887" s="0" t="s">
        <v>19</v>
      </c>
      <c r="H1887" s="0" t="s">
        <v>2306</v>
      </c>
      <c r="I1887" s="0" t="n">
        <v>1</v>
      </c>
      <c r="J1887" s="0" t="n">
        <v>3.09</v>
      </c>
      <c r="K1887" s="0" t="str">
        <f aca="false">IF(I1887=1,"Yes","No")</f>
        <v>Yes</v>
      </c>
      <c r="L1887" s="0" t="n">
        <f aca="false">IF(K1887="Yes",(J1887-1)*0.98,-1)</f>
        <v>2.0482</v>
      </c>
      <c r="M1887" s="5" t="s">
        <v>33</v>
      </c>
    </row>
    <row r="1888" customFormat="false" ht="12.8" hidden="false" customHeight="false" outlineLevel="0" collapsed="false">
      <c r="A1888" s="2" t="s">
        <v>2307</v>
      </c>
      <c r="B1888" s="2" t="s">
        <v>130</v>
      </c>
      <c r="C1888" s="0" t="s">
        <v>403</v>
      </c>
      <c r="D1888" s="0" t="s">
        <v>42</v>
      </c>
      <c r="E1888" s="0" t="s">
        <v>147</v>
      </c>
      <c r="F1888" s="0" t="s">
        <v>453</v>
      </c>
      <c r="G1888" s="0" t="s">
        <v>19</v>
      </c>
      <c r="H1888" s="0" t="s">
        <v>2308</v>
      </c>
      <c r="I1888" s="0" t="n">
        <v>0</v>
      </c>
      <c r="J1888" s="0" t="n">
        <v>16.58</v>
      </c>
      <c r="K1888" s="0" t="str">
        <f aca="false">IF(I1888=1,"Yes","No")</f>
        <v>No</v>
      </c>
      <c r="L1888" s="0" t="n">
        <f aca="false">IF(K1888="Yes",(J1888-1)*0.98,-1)</f>
        <v>-1</v>
      </c>
      <c r="M1888" s="5" t="s">
        <v>33</v>
      </c>
    </row>
    <row r="1889" customFormat="false" ht="12.8" hidden="false" customHeight="false" outlineLevel="0" collapsed="false">
      <c r="A1889" s="2" t="s">
        <v>2307</v>
      </c>
      <c r="B1889" s="2" t="s">
        <v>888</v>
      </c>
      <c r="C1889" s="0" t="s">
        <v>608</v>
      </c>
      <c r="D1889" s="0" t="s">
        <v>16</v>
      </c>
      <c r="E1889" s="0" t="s">
        <v>147</v>
      </c>
      <c r="F1889" s="0" t="s">
        <v>18</v>
      </c>
      <c r="G1889" s="0" t="s">
        <v>19</v>
      </c>
      <c r="H1889" s="0" t="s">
        <v>2255</v>
      </c>
      <c r="I1889" s="0" t="n">
        <v>0</v>
      </c>
      <c r="J1889" s="0" t="n">
        <v>3.38</v>
      </c>
      <c r="K1889" s="0" t="s">
        <v>19</v>
      </c>
      <c r="L1889" s="3" t="n">
        <f aca="false">IF(K1889="Yes",(J1889-1)*0.98,-1)</f>
        <v>-1</v>
      </c>
      <c r="M1889" s="11" t="s">
        <v>62</v>
      </c>
    </row>
    <row r="1890" customFormat="false" ht="12.8" hidden="false" customHeight="false" outlineLevel="0" collapsed="false">
      <c r="A1890" s="9" t="s">
        <v>2307</v>
      </c>
      <c r="B1890" s="9" t="s">
        <v>888</v>
      </c>
      <c r="C1890" s="6" t="s">
        <v>608</v>
      </c>
      <c r="D1890" s="6" t="s">
        <v>16</v>
      </c>
      <c r="E1890" s="6" t="s">
        <v>147</v>
      </c>
      <c r="F1890" s="6" t="s">
        <v>18</v>
      </c>
      <c r="G1890" s="6" t="s">
        <v>19</v>
      </c>
      <c r="H1890" s="6" t="s">
        <v>2255</v>
      </c>
      <c r="I1890" s="0" t="n">
        <v>0</v>
      </c>
      <c r="J1890" s="6" t="n">
        <v>12.24</v>
      </c>
      <c r="K1890" s="3" t="str">
        <f aca="false">IF(I1890=1,"Yes","No")</f>
        <v>No</v>
      </c>
      <c r="L1890" s="7" t="n">
        <f aca="false">IF(K1890="Yes",(J1890-1)*0.98,-1)</f>
        <v>-1</v>
      </c>
      <c r="M1890" s="10" t="s">
        <v>53</v>
      </c>
    </row>
    <row r="1891" customFormat="false" ht="12.8" hidden="false" customHeight="false" outlineLevel="0" collapsed="false">
      <c r="A1891" s="9" t="s">
        <v>2309</v>
      </c>
      <c r="B1891" s="9" t="s">
        <v>267</v>
      </c>
      <c r="C1891" s="6" t="s">
        <v>492</v>
      </c>
      <c r="D1891" s="6" t="s">
        <v>42</v>
      </c>
      <c r="E1891" s="6" t="s">
        <v>87</v>
      </c>
      <c r="F1891" s="6" t="s">
        <v>65</v>
      </c>
      <c r="G1891" s="6" t="s">
        <v>21</v>
      </c>
      <c r="H1891" s="6" t="s">
        <v>2310</v>
      </c>
      <c r="I1891" s="6" t="n">
        <v>2</v>
      </c>
      <c r="J1891" s="6" t="n">
        <v>4.2</v>
      </c>
      <c r="K1891" s="3" t="s">
        <v>21</v>
      </c>
      <c r="L1891" s="6" t="n">
        <f aca="false">IF(K1891="Yes",(J1891-1)*0.98,-1)</f>
        <v>3.136</v>
      </c>
      <c r="M1891" s="13" t="s">
        <v>184</v>
      </c>
    </row>
    <row r="1892" customFormat="false" ht="12.8" hidden="false" customHeight="false" outlineLevel="0" collapsed="false">
      <c r="A1892" s="2" t="s">
        <v>2311</v>
      </c>
      <c r="B1892" s="2" t="s">
        <v>101</v>
      </c>
      <c r="C1892" s="6" t="s">
        <v>47</v>
      </c>
      <c r="D1892" s="6" t="s">
        <v>42</v>
      </c>
      <c r="E1892" s="6" t="s">
        <v>30</v>
      </c>
      <c r="F1892" s="6" t="s">
        <v>453</v>
      </c>
      <c r="G1892" s="6" t="s">
        <v>19</v>
      </c>
      <c r="H1892" s="6" t="s">
        <v>2312</v>
      </c>
      <c r="I1892" s="6" t="n">
        <v>3</v>
      </c>
      <c r="J1892" s="6" t="n">
        <v>2.29</v>
      </c>
      <c r="K1892" s="3" t="str">
        <f aca="false">IF(I1892=1, "No","Yes")</f>
        <v>Yes</v>
      </c>
      <c r="L1892" s="7" t="n">
        <f aca="false">IF(I1892=1,-J1892,0.98)</f>
        <v>0.98</v>
      </c>
      <c r="M1892" s="8" t="s">
        <v>51</v>
      </c>
    </row>
    <row r="1893" customFormat="false" ht="12.8" hidden="false" customHeight="false" outlineLevel="0" collapsed="false">
      <c r="A1893" s="2" t="s">
        <v>2311</v>
      </c>
      <c r="B1893" s="2" t="s">
        <v>101</v>
      </c>
      <c r="C1893" s="6" t="s">
        <v>47</v>
      </c>
      <c r="D1893" s="6" t="s">
        <v>42</v>
      </c>
      <c r="E1893" s="6" t="s">
        <v>30</v>
      </c>
      <c r="F1893" s="6" t="s">
        <v>453</v>
      </c>
      <c r="G1893" s="6" t="s">
        <v>19</v>
      </c>
      <c r="H1893" s="6" t="s">
        <v>2312</v>
      </c>
      <c r="I1893" s="6" t="n">
        <v>3</v>
      </c>
      <c r="J1893" s="6" t="n">
        <v>2.29</v>
      </c>
      <c r="K1893" s="3" t="str">
        <f aca="false">IF(I1893=1, "No","Yes")</f>
        <v>Yes</v>
      </c>
      <c r="L1893" s="7" t="n">
        <f aca="false">IF(I1893=1,-J1893,0.98)</f>
        <v>0.98</v>
      </c>
      <c r="M1893" s="12" t="s">
        <v>128</v>
      </c>
    </row>
    <row r="1894" customFormat="false" ht="12.8" hidden="false" customHeight="false" outlineLevel="0" collapsed="false">
      <c r="A1894" s="2" t="s">
        <v>2311</v>
      </c>
      <c r="B1894" s="2" t="s">
        <v>324</v>
      </c>
      <c r="C1894" s="0" t="s">
        <v>532</v>
      </c>
      <c r="D1894" s="0" t="s">
        <v>42</v>
      </c>
      <c r="E1894" s="0" t="s">
        <v>79</v>
      </c>
      <c r="F1894" s="0" t="s">
        <v>80</v>
      </c>
      <c r="G1894" s="0" t="s">
        <v>19</v>
      </c>
      <c r="H1894" s="0" t="s">
        <v>2313</v>
      </c>
      <c r="I1894" s="0" t="n">
        <v>4</v>
      </c>
      <c r="J1894" s="0" t="n">
        <v>1.09</v>
      </c>
      <c r="K1894" s="0" t="s">
        <v>19</v>
      </c>
      <c r="L1894" s="3" t="n">
        <f aca="false">IF(K1894="Yes",(J1894-1)*0.98,-1)</f>
        <v>-1</v>
      </c>
      <c r="M1894" s="4" t="s">
        <v>22</v>
      </c>
    </row>
    <row r="1895" customFormat="false" ht="12.8" hidden="false" customHeight="false" outlineLevel="0" collapsed="false">
      <c r="A1895" s="2" t="s">
        <v>2311</v>
      </c>
      <c r="B1895" s="2" t="s">
        <v>105</v>
      </c>
      <c r="C1895" s="0" t="s">
        <v>532</v>
      </c>
      <c r="D1895" s="0" t="s">
        <v>16</v>
      </c>
      <c r="E1895" s="0" t="s">
        <v>17</v>
      </c>
      <c r="F1895" s="0" t="s">
        <v>18</v>
      </c>
      <c r="G1895" s="0" t="s">
        <v>19</v>
      </c>
      <c r="H1895" s="0" t="s">
        <v>2314</v>
      </c>
      <c r="I1895" s="0" t="n">
        <v>1</v>
      </c>
      <c r="J1895" s="0" t="n">
        <v>1.85</v>
      </c>
      <c r="K1895" s="0" t="s">
        <v>21</v>
      </c>
      <c r="L1895" s="3" t="n">
        <f aca="false">IF(K1895="Yes",(J1895-1)*0.98,-1)</f>
        <v>0.833</v>
      </c>
      <c r="M1895" s="4" t="s">
        <v>22</v>
      </c>
    </row>
    <row r="1896" customFormat="false" ht="12.8" hidden="false" customHeight="false" outlineLevel="0" collapsed="false">
      <c r="A1896" s="2" t="s">
        <v>2311</v>
      </c>
      <c r="B1896" s="2" t="s">
        <v>776</v>
      </c>
      <c r="C1896" s="0" t="s">
        <v>91</v>
      </c>
      <c r="D1896" s="0" t="s">
        <v>42</v>
      </c>
      <c r="E1896" s="0" t="s">
        <v>30</v>
      </c>
      <c r="F1896" s="0" t="s">
        <v>18</v>
      </c>
      <c r="G1896" s="0" t="s">
        <v>19</v>
      </c>
      <c r="H1896" s="0" t="s">
        <v>2315</v>
      </c>
      <c r="I1896" s="0" t="n">
        <v>2</v>
      </c>
      <c r="J1896" s="0" t="n">
        <v>1.27</v>
      </c>
      <c r="K1896" s="0" t="s">
        <v>21</v>
      </c>
      <c r="L1896" s="3" t="n">
        <f aca="false">IF(K1896="Yes",(J1896-1)*0.98,-1)</f>
        <v>0.2646</v>
      </c>
      <c r="M1896" s="11" t="s">
        <v>62</v>
      </c>
    </row>
    <row r="1897" customFormat="false" ht="12.8" hidden="false" customHeight="false" outlineLevel="0" collapsed="false">
      <c r="A1897" s="2" t="s">
        <v>2316</v>
      </c>
      <c r="B1897" s="2" t="s">
        <v>252</v>
      </c>
      <c r="C1897" s="0" t="s">
        <v>59</v>
      </c>
      <c r="D1897" s="0" t="s">
        <v>29</v>
      </c>
      <c r="E1897" s="0" t="s">
        <v>30</v>
      </c>
      <c r="F1897" s="0" t="s">
        <v>770</v>
      </c>
      <c r="G1897" s="0" t="s">
        <v>21</v>
      </c>
      <c r="H1897" s="0" t="s">
        <v>2317</v>
      </c>
      <c r="I1897" s="0" t="n">
        <v>0</v>
      </c>
      <c r="J1897" s="0" t="n">
        <v>1.44</v>
      </c>
      <c r="K1897" s="0" t="s">
        <v>19</v>
      </c>
      <c r="L1897" s="3" t="n">
        <f aca="false">IF(K1897="Yes",(J1897-1)*0.98,-1)</f>
        <v>-1</v>
      </c>
      <c r="M1897" s="11" t="s">
        <v>62</v>
      </c>
    </row>
    <row r="1898" customFormat="false" ht="12.8" hidden="false" customHeight="false" outlineLevel="0" collapsed="false">
      <c r="A1898" s="2" t="s">
        <v>2316</v>
      </c>
      <c r="B1898" s="2" t="s">
        <v>280</v>
      </c>
      <c r="C1898" s="0" t="s">
        <v>639</v>
      </c>
      <c r="D1898" s="0" t="s">
        <v>42</v>
      </c>
      <c r="E1898" s="0" t="s">
        <v>17</v>
      </c>
      <c r="F1898" s="0" t="s">
        <v>65</v>
      </c>
      <c r="G1898" s="0" t="s">
        <v>21</v>
      </c>
      <c r="H1898" s="0" t="s">
        <v>2318</v>
      </c>
      <c r="I1898" s="0" t="n">
        <v>2</v>
      </c>
      <c r="J1898" s="0" t="n">
        <v>1.73</v>
      </c>
      <c r="K1898" s="0" t="s">
        <v>21</v>
      </c>
      <c r="L1898" s="3" t="n">
        <f aca="false">IF(K1898="Yes",(J1898-1)*0.98,-1)</f>
        <v>0.7154</v>
      </c>
      <c r="M1898" s="11" t="s">
        <v>62</v>
      </c>
    </row>
    <row r="1899" customFormat="false" ht="12.8" hidden="false" customHeight="false" outlineLevel="0" collapsed="false">
      <c r="A1899" s="9" t="s">
        <v>2316</v>
      </c>
      <c r="B1899" s="9" t="s">
        <v>280</v>
      </c>
      <c r="C1899" s="6" t="s">
        <v>639</v>
      </c>
      <c r="D1899" s="6" t="s">
        <v>42</v>
      </c>
      <c r="E1899" s="6" t="s">
        <v>17</v>
      </c>
      <c r="F1899" s="6" t="s">
        <v>65</v>
      </c>
      <c r="G1899" s="6" t="s">
        <v>21</v>
      </c>
      <c r="H1899" s="6" t="s">
        <v>2318</v>
      </c>
      <c r="I1899" s="0" t="n">
        <v>2</v>
      </c>
      <c r="J1899" s="6" t="n">
        <v>6.31</v>
      </c>
      <c r="K1899" s="3" t="str">
        <f aca="false">IF(I1899=1,"Yes","No")</f>
        <v>No</v>
      </c>
      <c r="L1899" s="7" t="n">
        <f aca="false">IF(K1899="Yes",(J1899-1)*0.98,-1)</f>
        <v>-1</v>
      </c>
      <c r="M1899" s="10" t="s">
        <v>53</v>
      </c>
    </row>
    <row r="1900" customFormat="false" ht="12.8" hidden="false" customHeight="false" outlineLevel="0" collapsed="false">
      <c r="A1900" s="2" t="s">
        <v>2316</v>
      </c>
      <c r="B1900" s="2" t="s">
        <v>421</v>
      </c>
      <c r="C1900" s="6" t="s">
        <v>59</v>
      </c>
      <c r="D1900" s="6" t="s">
        <v>42</v>
      </c>
      <c r="E1900" s="6" t="s">
        <v>30</v>
      </c>
      <c r="F1900" s="6" t="s">
        <v>453</v>
      </c>
      <c r="G1900" s="6" t="s">
        <v>19</v>
      </c>
      <c r="H1900" s="6" t="s">
        <v>1883</v>
      </c>
      <c r="I1900" s="6" t="n">
        <v>3</v>
      </c>
      <c r="J1900" s="6" t="n">
        <v>3.95</v>
      </c>
      <c r="K1900" s="3" t="str">
        <f aca="false">IF(I1900=1, "No","Yes")</f>
        <v>Yes</v>
      </c>
      <c r="L1900" s="7" t="n">
        <f aca="false">IF(I1900=1,-J1900,0.98)</f>
        <v>0.98</v>
      </c>
      <c r="M1900" s="8" t="s">
        <v>51</v>
      </c>
    </row>
    <row r="1901" customFormat="false" ht="12.8" hidden="false" customHeight="false" outlineLevel="0" collapsed="false">
      <c r="A1901" s="2" t="s">
        <v>2316</v>
      </c>
      <c r="B1901" s="2" t="s">
        <v>1006</v>
      </c>
      <c r="C1901" s="0" t="s">
        <v>1371</v>
      </c>
      <c r="D1901" s="0" t="s">
        <v>42</v>
      </c>
      <c r="E1901" s="0" t="s">
        <v>30</v>
      </c>
      <c r="F1901" s="0" t="s">
        <v>18</v>
      </c>
      <c r="G1901" s="0" t="s">
        <v>19</v>
      </c>
      <c r="H1901" s="0" t="s">
        <v>2319</v>
      </c>
      <c r="I1901" s="0" t="n">
        <v>3</v>
      </c>
      <c r="J1901" s="0" t="n">
        <v>1.52</v>
      </c>
      <c r="K1901" s="0" t="s">
        <v>21</v>
      </c>
      <c r="L1901" s="3" t="n">
        <f aca="false">IF(K1901="Yes",(J1901-1)*0.98,-1)</f>
        <v>0.5096</v>
      </c>
      <c r="M1901" s="11" t="s">
        <v>62</v>
      </c>
    </row>
    <row r="1902" customFormat="false" ht="12.8" hidden="false" customHeight="false" outlineLevel="0" collapsed="false">
      <c r="A1902" s="2" t="s">
        <v>2320</v>
      </c>
      <c r="B1902" s="2" t="s">
        <v>109</v>
      </c>
      <c r="C1902" s="0" t="s">
        <v>584</v>
      </c>
      <c r="D1902" s="0" t="s">
        <v>102</v>
      </c>
      <c r="E1902" s="0" t="s">
        <v>147</v>
      </c>
      <c r="F1902" s="0" t="s">
        <v>49</v>
      </c>
      <c r="G1902" s="0" t="s">
        <v>19</v>
      </c>
      <c r="H1902" s="0" t="s">
        <v>2321</v>
      </c>
      <c r="I1902" s="0" t="n">
        <v>0</v>
      </c>
      <c r="J1902" s="0" t="n">
        <v>2.8</v>
      </c>
      <c r="K1902" s="0" t="s">
        <v>19</v>
      </c>
      <c r="L1902" s="3" t="n">
        <f aca="false">IF(K1902="Yes",(J1902-1)*0.98,-1)</f>
        <v>-1</v>
      </c>
      <c r="M1902" s="4" t="s">
        <v>22</v>
      </c>
    </row>
    <row r="1903" customFormat="false" ht="12.8" hidden="false" customHeight="false" outlineLevel="0" collapsed="false">
      <c r="A1903" s="2" t="s">
        <v>2322</v>
      </c>
      <c r="B1903" s="2" t="s">
        <v>364</v>
      </c>
      <c r="C1903" s="0" t="s">
        <v>332</v>
      </c>
      <c r="D1903" s="0" t="s">
        <v>42</v>
      </c>
      <c r="E1903" s="0" t="s">
        <v>147</v>
      </c>
      <c r="F1903" s="0" t="s">
        <v>65</v>
      </c>
      <c r="G1903" s="0" t="s">
        <v>21</v>
      </c>
      <c r="H1903" s="0" t="s">
        <v>2323</v>
      </c>
      <c r="I1903" s="0" t="n">
        <v>4</v>
      </c>
      <c r="J1903" s="0" t="n">
        <v>4.26</v>
      </c>
      <c r="K1903" s="0" t="str">
        <f aca="false">IF(I1903=1,"Yes","No")</f>
        <v>No</v>
      </c>
      <c r="L1903" s="0" t="n">
        <f aca="false">IF(K1903="Yes",(J1903-1)*0.98,-1)</f>
        <v>-1</v>
      </c>
      <c r="M1903" s="5" t="s">
        <v>33</v>
      </c>
    </row>
    <row r="1904" customFormat="false" ht="12.8" hidden="false" customHeight="false" outlineLevel="0" collapsed="false">
      <c r="A1904" s="2" t="s">
        <v>2322</v>
      </c>
      <c r="B1904" s="2" t="s">
        <v>364</v>
      </c>
      <c r="C1904" s="0" t="s">
        <v>332</v>
      </c>
      <c r="D1904" s="0" t="s">
        <v>42</v>
      </c>
      <c r="E1904" s="0" t="s">
        <v>147</v>
      </c>
      <c r="F1904" s="0" t="s">
        <v>65</v>
      </c>
      <c r="G1904" s="0" t="s">
        <v>21</v>
      </c>
      <c r="H1904" s="0" t="s">
        <v>2323</v>
      </c>
      <c r="I1904" s="0" t="n">
        <v>4</v>
      </c>
      <c r="J1904" s="0" t="n">
        <v>2.16</v>
      </c>
      <c r="K1904" s="0" t="s">
        <v>19</v>
      </c>
      <c r="L1904" s="3" t="n">
        <f aca="false">IF(K1904="Yes",(J1904-1)*0.98,-1)</f>
        <v>-1</v>
      </c>
      <c r="M1904" s="4" t="s">
        <v>22</v>
      </c>
    </row>
    <row r="1905" customFormat="false" ht="12.8" hidden="false" customHeight="false" outlineLevel="0" collapsed="false">
      <c r="A1905" s="2" t="s">
        <v>2324</v>
      </c>
      <c r="B1905" s="2" t="s">
        <v>186</v>
      </c>
      <c r="C1905" s="0" t="s">
        <v>638</v>
      </c>
      <c r="D1905" s="0" t="s">
        <v>42</v>
      </c>
      <c r="E1905" s="0" t="s">
        <v>147</v>
      </c>
      <c r="F1905" s="0" t="s">
        <v>65</v>
      </c>
      <c r="G1905" s="0" t="s">
        <v>21</v>
      </c>
      <c r="H1905" s="0" t="s">
        <v>2325</v>
      </c>
      <c r="I1905" s="0" t="n">
        <v>0</v>
      </c>
      <c r="J1905" s="0" t="n">
        <v>3.75</v>
      </c>
      <c r="K1905" s="0" t="str">
        <f aca="false">IF(I1905=1,"Yes","No")</f>
        <v>No</v>
      </c>
      <c r="L1905" s="0" t="n">
        <f aca="false">IF(K1905="Yes",(J1905-1)*0.98,-1)</f>
        <v>-1</v>
      </c>
      <c r="M1905" s="5" t="s">
        <v>33</v>
      </c>
    </row>
    <row r="1906" customFormat="false" ht="12.8" hidden="false" customHeight="false" outlineLevel="0" collapsed="false">
      <c r="A1906" s="2" t="s">
        <v>2324</v>
      </c>
      <c r="B1906" s="2" t="s">
        <v>186</v>
      </c>
      <c r="C1906" s="0" t="s">
        <v>638</v>
      </c>
      <c r="D1906" s="0" t="s">
        <v>42</v>
      </c>
      <c r="E1906" s="0" t="s">
        <v>147</v>
      </c>
      <c r="F1906" s="0" t="s">
        <v>65</v>
      </c>
      <c r="G1906" s="0" t="s">
        <v>21</v>
      </c>
      <c r="H1906" s="0" t="s">
        <v>2325</v>
      </c>
      <c r="I1906" s="0" t="n">
        <v>0</v>
      </c>
      <c r="J1906" s="0" t="n">
        <v>1.5</v>
      </c>
      <c r="K1906" s="0" t="s">
        <v>19</v>
      </c>
      <c r="L1906" s="3" t="n">
        <f aca="false">IF(K1906="Yes",(J1906-1)*0.98,-1)</f>
        <v>-1</v>
      </c>
      <c r="M1906" s="4" t="s">
        <v>22</v>
      </c>
    </row>
    <row r="1907" customFormat="false" ht="12.8" hidden="false" customHeight="false" outlineLevel="0" collapsed="false">
      <c r="A1907" s="2" t="s">
        <v>2324</v>
      </c>
      <c r="B1907" s="2" t="s">
        <v>14</v>
      </c>
      <c r="C1907" s="0" t="s">
        <v>492</v>
      </c>
      <c r="D1907" s="0" t="s">
        <v>16</v>
      </c>
      <c r="E1907" s="0" t="s">
        <v>17</v>
      </c>
      <c r="F1907" s="0" t="s">
        <v>18</v>
      </c>
      <c r="G1907" s="0" t="s">
        <v>19</v>
      </c>
      <c r="H1907" s="0" t="s">
        <v>2326</v>
      </c>
      <c r="I1907" s="0" t="n">
        <v>1</v>
      </c>
      <c r="J1907" s="0" t="n">
        <v>1.06</v>
      </c>
      <c r="K1907" s="0" t="s">
        <v>21</v>
      </c>
      <c r="L1907" s="3" t="n">
        <f aca="false">IF(K1907="Yes",(J1907-1)*0.98,-1)</f>
        <v>0.0588000000000001</v>
      </c>
      <c r="M1907" s="4" t="s">
        <v>22</v>
      </c>
    </row>
    <row r="1908" customFormat="false" ht="12.8" hidden="false" customHeight="false" outlineLevel="0" collapsed="false">
      <c r="A1908" s="2" t="s">
        <v>2324</v>
      </c>
      <c r="B1908" s="2" t="s">
        <v>306</v>
      </c>
      <c r="C1908" s="0" t="s">
        <v>638</v>
      </c>
      <c r="D1908" s="0" t="s">
        <v>102</v>
      </c>
      <c r="E1908" s="0" t="s">
        <v>147</v>
      </c>
      <c r="F1908" s="0" t="s">
        <v>43</v>
      </c>
      <c r="G1908" s="0" t="s">
        <v>19</v>
      </c>
      <c r="H1908" s="0" t="s">
        <v>2327</v>
      </c>
      <c r="I1908" s="0" t="n">
        <v>4</v>
      </c>
      <c r="J1908" s="0" t="n">
        <v>3.83</v>
      </c>
      <c r="K1908" s="0" t="s">
        <v>19</v>
      </c>
      <c r="L1908" s="3" t="n">
        <f aca="false">IF(K1908="Yes",(J1908-1)*0.98,-1)</f>
        <v>-1</v>
      </c>
      <c r="M1908" s="11" t="s">
        <v>62</v>
      </c>
    </row>
    <row r="1909" customFormat="false" ht="12.8" hidden="false" customHeight="false" outlineLevel="0" collapsed="false">
      <c r="A1909" s="2" t="s">
        <v>2324</v>
      </c>
      <c r="B1909" s="2" t="s">
        <v>306</v>
      </c>
      <c r="C1909" s="6" t="s">
        <v>638</v>
      </c>
      <c r="D1909" s="6" t="s">
        <v>102</v>
      </c>
      <c r="E1909" s="6" t="s">
        <v>147</v>
      </c>
      <c r="F1909" s="6" t="s">
        <v>43</v>
      </c>
      <c r="G1909" s="6" t="s">
        <v>19</v>
      </c>
      <c r="H1909" s="6" t="s">
        <v>2328</v>
      </c>
      <c r="I1909" s="6" t="n">
        <v>3</v>
      </c>
      <c r="J1909" s="6" t="n">
        <v>10.5</v>
      </c>
      <c r="K1909" s="3" t="str">
        <f aca="false">IF(I1909=1, "No","Yes")</f>
        <v>Yes</v>
      </c>
      <c r="L1909" s="7" t="n">
        <f aca="false">IF(I1909=1,-J1909,0.98)</f>
        <v>0.98</v>
      </c>
      <c r="M1909" s="8" t="s">
        <v>51</v>
      </c>
    </row>
    <row r="1910" customFormat="false" ht="12.8" hidden="false" customHeight="false" outlineLevel="0" collapsed="false">
      <c r="A1910" s="9" t="s">
        <v>2324</v>
      </c>
      <c r="B1910" s="9" t="s">
        <v>306</v>
      </c>
      <c r="C1910" s="6" t="s">
        <v>638</v>
      </c>
      <c r="D1910" s="6" t="s">
        <v>102</v>
      </c>
      <c r="E1910" s="6" t="s">
        <v>147</v>
      </c>
      <c r="F1910" s="6" t="s">
        <v>43</v>
      </c>
      <c r="G1910" s="6" t="s">
        <v>19</v>
      </c>
      <c r="H1910" s="6" t="s">
        <v>2328</v>
      </c>
      <c r="I1910" s="6" t="n">
        <v>3</v>
      </c>
      <c r="J1910" s="6" t="n">
        <v>2.92</v>
      </c>
      <c r="K1910" s="3" t="s">
        <v>21</v>
      </c>
      <c r="L1910" s="6" t="n">
        <f aca="false">IF(K1910="Yes",(J1910-1)*0.98,-1)</f>
        <v>1.8816</v>
      </c>
      <c r="M1910" s="13" t="s">
        <v>184</v>
      </c>
    </row>
    <row r="1911" customFormat="false" ht="12.8" hidden="false" customHeight="false" outlineLevel="0" collapsed="false">
      <c r="A1911" s="9" t="s">
        <v>2324</v>
      </c>
      <c r="B1911" s="9" t="s">
        <v>306</v>
      </c>
      <c r="C1911" s="6" t="s">
        <v>638</v>
      </c>
      <c r="D1911" s="6" t="s">
        <v>102</v>
      </c>
      <c r="E1911" s="6" t="s">
        <v>147</v>
      </c>
      <c r="F1911" s="6" t="s">
        <v>43</v>
      </c>
      <c r="G1911" s="6" t="s">
        <v>19</v>
      </c>
      <c r="H1911" s="6" t="s">
        <v>2327</v>
      </c>
      <c r="I1911" s="0" t="n">
        <v>4</v>
      </c>
      <c r="J1911" s="6" t="n">
        <v>13.12</v>
      </c>
      <c r="K1911" s="3" t="str">
        <f aca="false">IF(I1911=1,"Yes","No")</f>
        <v>No</v>
      </c>
      <c r="L1911" s="7" t="n">
        <f aca="false">IF(K1911="Yes",(J1911-1)*0.98,-1)</f>
        <v>-1</v>
      </c>
      <c r="M1911" s="10" t="s">
        <v>53</v>
      </c>
    </row>
    <row r="1912" customFormat="false" ht="12.8" hidden="false" customHeight="false" outlineLevel="0" collapsed="false">
      <c r="A1912" s="2" t="s">
        <v>2324</v>
      </c>
      <c r="B1912" s="2" t="s">
        <v>536</v>
      </c>
      <c r="C1912" s="6" t="s">
        <v>271</v>
      </c>
      <c r="D1912" s="6" t="s">
        <v>42</v>
      </c>
      <c r="E1912" s="6" t="s">
        <v>147</v>
      </c>
      <c r="F1912" s="6" t="s">
        <v>43</v>
      </c>
      <c r="G1912" s="6" t="s">
        <v>19</v>
      </c>
      <c r="H1912" s="6" t="s">
        <v>2329</v>
      </c>
      <c r="I1912" s="6" t="n">
        <v>3</v>
      </c>
      <c r="J1912" s="6" t="n">
        <v>70</v>
      </c>
      <c r="K1912" s="3" t="str">
        <f aca="false">IF(I1912=1, "No","Yes")</f>
        <v>Yes</v>
      </c>
      <c r="L1912" s="7" t="n">
        <f aca="false">IF(I1912=1,-J1912,0.98)</f>
        <v>0.98</v>
      </c>
      <c r="M1912" s="8" t="s">
        <v>51</v>
      </c>
    </row>
    <row r="1913" customFormat="false" ht="12.8" hidden="false" customHeight="false" outlineLevel="0" collapsed="false">
      <c r="A1913" s="9" t="s">
        <v>2324</v>
      </c>
      <c r="B1913" s="9" t="s">
        <v>536</v>
      </c>
      <c r="C1913" s="6" t="s">
        <v>271</v>
      </c>
      <c r="D1913" s="6" t="s">
        <v>42</v>
      </c>
      <c r="E1913" s="6" t="s">
        <v>147</v>
      </c>
      <c r="F1913" s="6" t="s">
        <v>43</v>
      </c>
      <c r="G1913" s="6" t="s">
        <v>19</v>
      </c>
      <c r="H1913" s="6" t="s">
        <v>2330</v>
      </c>
      <c r="I1913" s="0" t="n">
        <v>2</v>
      </c>
      <c r="J1913" s="6" t="n">
        <v>3.68</v>
      </c>
      <c r="K1913" s="3" t="str">
        <f aca="false">IF(I1913=1,"Yes","No")</f>
        <v>No</v>
      </c>
      <c r="L1913" s="7" t="n">
        <f aca="false">IF(K1913="Yes",(J1913-1)*0.98,-1)</f>
        <v>-1</v>
      </c>
      <c r="M1913" s="10" t="s">
        <v>53</v>
      </c>
    </row>
    <row r="1914" customFormat="false" ht="12.8" hidden="false" customHeight="false" outlineLevel="0" collapsed="false">
      <c r="A1914" s="2" t="s">
        <v>2324</v>
      </c>
      <c r="B1914" s="2" t="s">
        <v>776</v>
      </c>
      <c r="C1914" s="0" t="s">
        <v>271</v>
      </c>
      <c r="D1914" s="0" t="s">
        <v>42</v>
      </c>
      <c r="E1914" s="0" t="s">
        <v>147</v>
      </c>
      <c r="F1914" s="0" t="s">
        <v>65</v>
      </c>
      <c r="G1914" s="0" t="s">
        <v>21</v>
      </c>
      <c r="H1914" s="0" t="s">
        <v>2331</v>
      </c>
      <c r="I1914" s="0" t="n">
        <v>3</v>
      </c>
      <c r="J1914" s="0" t="n">
        <v>3.6</v>
      </c>
      <c r="K1914" s="0" t="str">
        <f aca="false">IF(I1914=1,"Yes","No")</f>
        <v>No</v>
      </c>
      <c r="L1914" s="0" t="n">
        <f aca="false">IF(K1914="Yes",(J1914-1)*0.98,-1)</f>
        <v>-1</v>
      </c>
      <c r="M1914" s="5" t="s">
        <v>33</v>
      </c>
    </row>
    <row r="1915" customFormat="false" ht="12.8" hidden="false" customHeight="false" outlineLevel="0" collapsed="false">
      <c r="A1915" s="2" t="s">
        <v>2324</v>
      </c>
      <c r="B1915" s="2" t="s">
        <v>776</v>
      </c>
      <c r="C1915" s="0" t="s">
        <v>271</v>
      </c>
      <c r="D1915" s="0" t="s">
        <v>42</v>
      </c>
      <c r="E1915" s="0" t="s">
        <v>147</v>
      </c>
      <c r="F1915" s="0" t="s">
        <v>65</v>
      </c>
      <c r="G1915" s="0" t="s">
        <v>21</v>
      </c>
      <c r="H1915" s="0" t="s">
        <v>2331</v>
      </c>
      <c r="I1915" s="0" t="n">
        <v>3</v>
      </c>
      <c r="J1915" s="0" t="n">
        <v>1.52</v>
      </c>
      <c r="K1915" s="0" t="s">
        <v>21</v>
      </c>
      <c r="L1915" s="3" t="n">
        <f aca="false">IF(K1915="Yes",(J1915-1)*0.98,-1)</f>
        <v>0.5096</v>
      </c>
      <c r="M1915" s="4" t="s">
        <v>22</v>
      </c>
    </row>
    <row r="1916" customFormat="false" ht="12.8" hidden="false" customHeight="false" outlineLevel="0" collapsed="false">
      <c r="A1916" s="9" t="s">
        <v>2332</v>
      </c>
      <c r="B1916" s="9" t="s">
        <v>376</v>
      </c>
      <c r="C1916" s="6" t="s">
        <v>59</v>
      </c>
      <c r="D1916" s="6" t="s">
        <v>42</v>
      </c>
      <c r="E1916" s="6" t="s">
        <v>30</v>
      </c>
      <c r="F1916" s="6" t="s">
        <v>770</v>
      </c>
      <c r="G1916" s="6" t="s">
        <v>21</v>
      </c>
      <c r="H1916" s="6" t="s">
        <v>2205</v>
      </c>
      <c r="I1916" s="0" t="n">
        <v>1</v>
      </c>
      <c r="J1916" s="6" t="n">
        <v>3.01</v>
      </c>
      <c r="K1916" s="3" t="str">
        <f aca="false">IF(I1916=1,"Yes","No")</f>
        <v>Yes</v>
      </c>
      <c r="L1916" s="7" t="n">
        <f aca="false">IF(K1916="Yes",(J1916-1)*0.98,-1)</f>
        <v>1.9698</v>
      </c>
      <c r="M1916" s="10" t="s">
        <v>53</v>
      </c>
    </row>
    <row r="1917" customFormat="false" ht="12.8" hidden="false" customHeight="false" outlineLevel="0" collapsed="false">
      <c r="A1917" s="9" t="s">
        <v>2332</v>
      </c>
      <c r="B1917" s="9" t="s">
        <v>239</v>
      </c>
      <c r="C1917" s="6" t="s">
        <v>332</v>
      </c>
      <c r="D1917" s="6" t="s">
        <v>42</v>
      </c>
      <c r="E1917" s="6" t="s">
        <v>147</v>
      </c>
      <c r="F1917" s="6" t="s">
        <v>43</v>
      </c>
      <c r="G1917" s="6" t="s">
        <v>19</v>
      </c>
      <c r="H1917" s="6" t="s">
        <v>2333</v>
      </c>
      <c r="I1917" s="0" t="n">
        <v>3</v>
      </c>
      <c r="J1917" s="6" t="n">
        <v>2</v>
      </c>
      <c r="K1917" s="3" t="str">
        <f aca="false">IF(I1917=1,"Yes","No")</f>
        <v>No</v>
      </c>
      <c r="L1917" s="7" t="n">
        <f aca="false">IF(K1917="Yes",(J1917-1)*0.98,-1)</f>
        <v>-1</v>
      </c>
      <c r="M1917" s="10" t="s">
        <v>53</v>
      </c>
    </row>
    <row r="1918" customFormat="false" ht="12.8" hidden="false" customHeight="false" outlineLevel="0" collapsed="false">
      <c r="A1918" s="2" t="s">
        <v>2332</v>
      </c>
      <c r="B1918" s="2" t="s">
        <v>1387</v>
      </c>
      <c r="C1918" s="0" t="s">
        <v>59</v>
      </c>
      <c r="D1918" s="0" t="s">
        <v>29</v>
      </c>
      <c r="E1918" s="0" t="s">
        <v>30</v>
      </c>
      <c r="F1918" s="0" t="s">
        <v>43</v>
      </c>
      <c r="G1918" s="0" t="s">
        <v>19</v>
      </c>
      <c r="H1918" s="0" t="s">
        <v>2334</v>
      </c>
      <c r="I1918" s="0" t="n">
        <v>3</v>
      </c>
      <c r="J1918" s="0" t="n">
        <v>1.32</v>
      </c>
      <c r="K1918" s="0" t="s">
        <v>19</v>
      </c>
      <c r="L1918" s="3" t="n">
        <f aca="false">IF(K1918="Yes",(J1918-1)*0.98,-1)</f>
        <v>-1</v>
      </c>
      <c r="M1918" s="4" t="s">
        <v>22</v>
      </c>
    </row>
    <row r="1919" customFormat="false" ht="12.8" hidden="false" customHeight="false" outlineLevel="0" collapsed="false">
      <c r="A1919" s="2" t="s">
        <v>2332</v>
      </c>
      <c r="B1919" s="2" t="s">
        <v>1387</v>
      </c>
      <c r="C1919" s="0" t="s">
        <v>59</v>
      </c>
      <c r="D1919" s="0" t="s">
        <v>29</v>
      </c>
      <c r="E1919" s="0" t="s">
        <v>30</v>
      </c>
      <c r="F1919" s="0" t="s">
        <v>43</v>
      </c>
      <c r="G1919" s="0" t="s">
        <v>19</v>
      </c>
      <c r="H1919" s="0" t="s">
        <v>2335</v>
      </c>
      <c r="I1919" s="0" t="n">
        <v>2</v>
      </c>
      <c r="J1919" s="0" t="n">
        <v>2.6</v>
      </c>
      <c r="K1919" s="0" t="s">
        <v>21</v>
      </c>
      <c r="L1919" s="3" t="n">
        <f aca="false">IF(K1919="Yes",(J1919-1)*0.98,-1)</f>
        <v>1.568</v>
      </c>
      <c r="M1919" s="11" t="s">
        <v>62</v>
      </c>
    </row>
    <row r="1920" customFormat="false" ht="12.8" hidden="false" customHeight="false" outlineLevel="0" collapsed="false">
      <c r="A1920" s="2" t="s">
        <v>2336</v>
      </c>
      <c r="B1920" s="2" t="s">
        <v>23</v>
      </c>
      <c r="C1920" s="0" t="s">
        <v>555</v>
      </c>
      <c r="D1920" s="0" t="s">
        <v>16</v>
      </c>
      <c r="E1920" s="0" t="s">
        <v>147</v>
      </c>
      <c r="F1920" s="0" t="s">
        <v>18</v>
      </c>
      <c r="G1920" s="0" t="s">
        <v>19</v>
      </c>
      <c r="H1920" s="0" t="s">
        <v>2337</v>
      </c>
      <c r="I1920" s="0" t="n">
        <v>1</v>
      </c>
      <c r="J1920" s="0" t="n">
        <v>1.11</v>
      </c>
      <c r="K1920" s="0" t="s">
        <v>21</v>
      </c>
      <c r="L1920" s="3" t="n">
        <f aca="false">IF(K1920="Yes",(J1920-1)*0.98,-1)</f>
        <v>0.1078</v>
      </c>
      <c r="M1920" s="11" t="s">
        <v>62</v>
      </c>
    </row>
    <row r="1921" customFormat="false" ht="12.8" hidden="false" customHeight="false" outlineLevel="0" collapsed="false">
      <c r="A1921" s="9" t="s">
        <v>2336</v>
      </c>
      <c r="B1921" s="9" t="s">
        <v>23</v>
      </c>
      <c r="C1921" s="6" t="s">
        <v>555</v>
      </c>
      <c r="D1921" s="6" t="s">
        <v>16</v>
      </c>
      <c r="E1921" s="6" t="s">
        <v>147</v>
      </c>
      <c r="F1921" s="6" t="s">
        <v>18</v>
      </c>
      <c r="G1921" s="6" t="s">
        <v>19</v>
      </c>
      <c r="H1921" s="6" t="s">
        <v>2337</v>
      </c>
      <c r="I1921" s="0" t="n">
        <v>1</v>
      </c>
      <c r="J1921" s="6" t="n">
        <v>1.65</v>
      </c>
      <c r="K1921" s="3" t="str">
        <f aca="false">IF(I1921=1,"Yes","No")</f>
        <v>Yes</v>
      </c>
      <c r="L1921" s="7" t="n">
        <f aca="false">IF(K1921="Yes",(J1921-1)*0.98,-1)</f>
        <v>0.637</v>
      </c>
      <c r="M1921" s="10" t="s">
        <v>53</v>
      </c>
    </row>
    <row r="1922" customFormat="false" ht="12.8" hidden="false" customHeight="false" outlineLevel="0" collapsed="false">
      <c r="A1922" s="2" t="s">
        <v>2336</v>
      </c>
      <c r="B1922" s="2" t="s">
        <v>101</v>
      </c>
      <c r="C1922" s="0" t="s">
        <v>555</v>
      </c>
      <c r="D1922" s="0" t="s">
        <v>16</v>
      </c>
      <c r="E1922" s="0" t="s">
        <v>147</v>
      </c>
      <c r="F1922" s="0" t="s">
        <v>18</v>
      </c>
      <c r="G1922" s="0" t="s">
        <v>19</v>
      </c>
      <c r="H1922" s="0" t="s">
        <v>2338</v>
      </c>
      <c r="I1922" s="0" t="n">
        <v>4</v>
      </c>
      <c r="J1922" s="0" t="n">
        <v>1.54</v>
      </c>
      <c r="K1922" s="0" t="s">
        <v>19</v>
      </c>
      <c r="L1922" s="3" t="n">
        <f aca="false">IF(K1922="Yes",(J1922-1)*0.98,-1)</f>
        <v>-1</v>
      </c>
      <c r="M1922" s="11" t="s">
        <v>62</v>
      </c>
    </row>
    <row r="1923" customFormat="false" ht="12.8" hidden="false" customHeight="false" outlineLevel="0" collapsed="false">
      <c r="A1923" s="9" t="s">
        <v>2336</v>
      </c>
      <c r="B1923" s="9" t="s">
        <v>101</v>
      </c>
      <c r="C1923" s="6" t="s">
        <v>555</v>
      </c>
      <c r="D1923" s="6" t="s">
        <v>16</v>
      </c>
      <c r="E1923" s="6" t="s">
        <v>147</v>
      </c>
      <c r="F1923" s="6" t="s">
        <v>18</v>
      </c>
      <c r="G1923" s="6" t="s">
        <v>19</v>
      </c>
      <c r="H1923" s="6" t="s">
        <v>2338</v>
      </c>
      <c r="I1923" s="0" t="n">
        <v>4</v>
      </c>
      <c r="J1923" s="6" t="n">
        <v>4.5</v>
      </c>
      <c r="K1923" s="3" t="str">
        <f aca="false">IF(I1923=1,"Yes","No")</f>
        <v>No</v>
      </c>
      <c r="L1923" s="7" t="n">
        <f aca="false">IF(K1923="Yes",(J1923-1)*0.98,-1)</f>
        <v>-1</v>
      </c>
      <c r="M1923" s="10" t="s">
        <v>53</v>
      </c>
    </row>
    <row r="1924" customFormat="false" ht="12.8" hidden="false" customHeight="false" outlineLevel="0" collapsed="false">
      <c r="A1924" s="2" t="s">
        <v>2336</v>
      </c>
      <c r="B1924" s="2" t="s">
        <v>331</v>
      </c>
      <c r="C1924" s="0" t="s">
        <v>359</v>
      </c>
      <c r="D1924" s="0" t="s">
        <v>16</v>
      </c>
      <c r="E1924" s="0" t="s">
        <v>17</v>
      </c>
      <c r="F1924" s="0" t="s">
        <v>316</v>
      </c>
      <c r="G1924" s="0" t="s">
        <v>19</v>
      </c>
      <c r="H1924" s="0" t="s">
        <v>2169</v>
      </c>
      <c r="I1924" s="0" t="n">
        <v>2</v>
      </c>
      <c r="J1924" s="0" t="n">
        <v>2.5</v>
      </c>
      <c r="K1924" s="0" t="s">
        <v>21</v>
      </c>
      <c r="L1924" s="3" t="n">
        <f aca="false">IF(K1924="Yes",(J1924-1)*0.98,-1)</f>
        <v>1.47</v>
      </c>
      <c r="M1924" s="11" t="s">
        <v>62</v>
      </c>
    </row>
    <row r="1925" customFormat="false" ht="12.8" hidden="false" customHeight="false" outlineLevel="0" collapsed="false">
      <c r="A1925" s="2" t="s">
        <v>2336</v>
      </c>
      <c r="B1925" s="2" t="s">
        <v>280</v>
      </c>
      <c r="C1925" s="0" t="s">
        <v>2339</v>
      </c>
      <c r="D1925" s="0" t="s">
        <v>37</v>
      </c>
      <c r="E1925" s="0" t="s">
        <v>147</v>
      </c>
      <c r="F1925" s="0" t="s">
        <v>1189</v>
      </c>
      <c r="G1925" s="0" t="s">
        <v>19</v>
      </c>
      <c r="H1925" s="0" t="s">
        <v>2340</v>
      </c>
      <c r="I1925" s="0" t="n">
        <v>1</v>
      </c>
      <c r="J1925" s="0" t="n">
        <v>2.44</v>
      </c>
      <c r="K1925" s="0" t="str">
        <f aca="false">IF(I1925=1,"Yes","No")</f>
        <v>Yes</v>
      </c>
      <c r="L1925" s="0" t="n">
        <f aca="false">IF(K1925="Yes",(J1925-1)*0.98,-1)</f>
        <v>1.4112</v>
      </c>
      <c r="M1925" s="5" t="s">
        <v>33</v>
      </c>
    </row>
    <row r="1926" customFormat="false" ht="12.8" hidden="false" customHeight="false" outlineLevel="0" collapsed="false">
      <c r="A1926" s="2" t="s">
        <v>2336</v>
      </c>
      <c r="B1926" s="2" t="s">
        <v>280</v>
      </c>
      <c r="C1926" s="0" t="s">
        <v>2339</v>
      </c>
      <c r="D1926" s="0" t="s">
        <v>37</v>
      </c>
      <c r="E1926" s="0" t="s">
        <v>147</v>
      </c>
      <c r="F1926" s="0" t="s">
        <v>1189</v>
      </c>
      <c r="G1926" s="0" t="s">
        <v>19</v>
      </c>
      <c r="H1926" s="0" t="s">
        <v>2340</v>
      </c>
      <c r="I1926" s="0" t="n">
        <v>1</v>
      </c>
      <c r="J1926" s="0" t="n">
        <v>1.37</v>
      </c>
      <c r="K1926" s="0" t="s">
        <v>21</v>
      </c>
      <c r="L1926" s="3" t="n">
        <f aca="false">IF(K1926="Yes",(J1926-1)*0.98,-1)</f>
        <v>0.3626</v>
      </c>
      <c r="M1926" s="4" t="s">
        <v>22</v>
      </c>
    </row>
    <row r="1927" customFormat="false" ht="12.8" hidden="false" customHeight="false" outlineLevel="0" collapsed="false">
      <c r="A1927" s="2" t="s">
        <v>2336</v>
      </c>
      <c r="B1927" s="2" t="s">
        <v>280</v>
      </c>
      <c r="C1927" s="0" t="s">
        <v>2339</v>
      </c>
      <c r="D1927" s="0" t="s">
        <v>37</v>
      </c>
      <c r="E1927" s="0" t="s">
        <v>147</v>
      </c>
      <c r="F1927" s="0" t="s">
        <v>1189</v>
      </c>
      <c r="G1927" s="0" t="s">
        <v>19</v>
      </c>
      <c r="H1927" s="0" t="s">
        <v>2341</v>
      </c>
      <c r="I1927" s="0" t="n">
        <v>2</v>
      </c>
      <c r="J1927" s="0" t="n">
        <v>1.53</v>
      </c>
      <c r="K1927" s="0" t="s">
        <v>21</v>
      </c>
      <c r="L1927" s="3" t="n">
        <f aca="false">IF(K1927="Yes",(J1927-1)*0.98,-1)</f>
        <v>0.5194</v>
      </c>
      <c r="M1927" s="11" t="s">
        <v>62</v>
      </c>
    </row>
    <row r="1928" customFormat="false" ht="12.8" hidden="false" customHeight="false" outlineLevel="0" collapsed="false">
      <c r="A1928" s="2" t="s">
        <v>2336</v>
      </c>
      <c r="B1928" s="2" t="s">
        <v>280</v>
      </c>
      <c r="C1928" s="6" t="s">
        <v>2339</v>
      </c>
      <c r="D1928" s="6" t="s">
        <v>37</v>
      </c>
      <c r="E1928" s="6" t="s">
        <v>147</v>
      </c>
      <c r="F1928" s="6" t="s">
        <v>1189</v>
      </c>
      <c r="G1928" s="6" t="s">
        <v>19</v>
      </c>
      <c r="H1928" s="6" t="s">
        <v>2342</v>
      </c>
      <c r="I1928" s="6" t="n">
        <v>3</v>
      </c>
      <c r="J1928" s="6" t="n">
        <v>7.2</v>
      </c>
      <c r="K1928" s="3" t="str">
        <f aca="false">IF(I1928=1, "No","Yes")</f>
        <v>Yes</v>
      </c>
      <c r="L1928" s="7" t="n">
        <f aca="false">IF(I1928=1,-J1928,0.98)</f>
        <v>0.98</v>
      </c>
      <c r="M1928" s="8" t="s">
        <v>51</v>
      </c>
    </row>
    <row r="1929" customFormat="false" ht="12.8" hidden="false" customHeight="false" outlineLevel="0" collapsed="false">
      <c r="A1929" s="9" t="s">
        <v>2336</v>
      </c>
      <c r="B1929" s="9" t="s">
        <v>280</v>
      </c>
      <c r="C1929" s="6" t="s">
        <v>2339</v>
      </c>
      <c r="D1929" s="6" t="s">
        <v>37</v>
      </c>
      <c r="E1929" s="6" t="s">
        <v>147</v>
      </c>
      <c r="F1929" s="6" t="s">
        <v>1189</v>
      </c>
      <c r="G1929" s="6" t="s">
        <v>19</v>
      </c>
      <c r="H1929" s="6" t="s">
        <v>2342</v>
      </c>
      <c r="I1929" s="6" t="n">
        <v>3</v>
      </c>
      <c r="J1929" s="6" t="n">
        <v>2.1</v>
      </c>
      <c r="K1929" s="3" t="s">
        <v>21</v>
      </c>
      <c r="L1929" s="6" t="n">
        <f aca="false">IF(K1929="Yes",(J1929-1)*0.98,-1)</f>
        <v>1.078</v>
      </c>
      <c r="M1929" s="13" t="s">
        <v>184</v>
      </c>
    </row>
    <row r="1930" customFormat="false" ht="12.8" hidden="false" customHeight="false" outlineLevel="0" collapsed="false">
      <c r="A1930" s="9" t="s">
        <v>2336</v>
      </c>
      <c r="B1930" s="9" t="s">
        <v>528</v>
      </c>
      <c r="C1930" s="6" t="s">
        <v>125</v>
      </c>
      <c r="D1930" s="6" t="s">
        <v>29</v>
      </c>
      <c r="E1930" s="6" t="s">
        <v>30</v>
      </c>
      <c r="F1930" s="6" t="s">
        <v>65</v>
      </c>
      <c r="G1930" s="6" t="s">
        <v>21</v>
      </c>
      <c r="H1930" s="6" t="s">
        <v>2343</v>
      </c>
      <c r="I1930" s="6" t="n">
        <v>0</v>
      </c>
      <c r="J1930" s="6" t="n">
        <v>3.25</v>
      </c>
      <c r="K1930" s="3" t="s">
        <v>19</v>
      </c>
      <c r="L1930" s="6" t="n">
        <f aca="false">IF(K1930="Yes",(J1930-1)*0.98,-1)</f>
        <v>-1</v>
      </c>
      <c r="M1930" s="13" t="s">
        <v>184</v>
      </c>
    </row>
    <row r="1931" customFormat="false" ht="12.8" hidden="false" customHeight="false" outlineLevel="0" collapsed="false">
      <c r="A1931" s="2" t="s">
        <v>2344</v>
      </c>
      <c r="B1931" s="2" t="s">
        <v>222</v>
      </c>
      <c r="C1931" s="0" t="s">
        <v>433</v>
      </c>
      <c r="D1931" s="0" t="s">
        <v>16</v>
      </c>
      <c r="E1931" s="0" t="s">
        <v>147</v>
      </c>
      <c r="F1931" s="0" t="s">
        <v>453</v>
      </c>
      <c r="G1931" s="0" t="s">
        <v>19</v>
      </c>
      <c r="H1931" s="0" t="s">
        <v>2345</v>
      </c>
      <c r="I1931" s="0" t="n">
        <v>3</v>
      </c>
      <c r="J1931" s="0" t="n">
        <v>7.8</v>
      </c>
      <c r="K1931" s="0" t="str">
        <f aca="false">IF(I1931=1,"Yes","No")</f>
        <v>No</v>
      </c>
      <c r="L1931" s="0" t="n">
        <f aca="false">IF(K1931="Yes",(J1931-1)*0.98,-1)</f>
        <v>-1</v>
      </c>
      <c r="M1931" s="5" t="s">
        <v>33</v>
      </c>
    </row>
    <row r="1932" customFormat="false" ht="12.8" hidden="false" customHeight="false" outlineLevel="0" collapsed="false">
      <c r="A1932" s="2" t="s">
        <v>2344</v>
      </c>
      <c r="B1932" s="2" t="s">
        <v>252</v>
      </c>
      <c r="C1932" s="0" t="s">
        <v>1282</v>
      </c>
      <c r="D1932" s="0" t="s">
        <v>37</v>
      </c>
      <c r="E1932" s="0" t="s">
        <v>17</v>
      </c>
      <c r="F1932" s="0" t="s">
        <v>43</v>
      </c>
      <c r="G1932" s="0" t="s">
        <v>19</v>
      </c>
      <c r="H1932" s="0" t="s">
        <v>2346</v>
      </c>
      <c r="I1932" s="0" t="n">
        <v>1</v>
      </c>
      <c r="J1932" s="0" t="n">
        <v>1.34</v>
      </c>
      <c r="K1932" s="0" t="s">
        <v>21</v>
      </c>
      <c r="L1932" s="3" t="n">
        <f aca="false">IF(K1932="Yes",(J1932-1)*0.98,-1)</f>
        <v>0.3332</v>
      </c>
      <c r="M1932" s="11" t="s">
        <v>62</v>
      </c>
    </row>
    <row r="1933" customFormat="false" ht="12.8" hidden="false" customHeight="false" outlineLevel="0" collapsed="false">
      <c r="A1933" s="2" t="s">
        <v>2344</v>
      </c>
      <c r="B1933" s="2" t="s">
        <v>90</v>
      </c>
      <c r="C1933" s="0" t="s">
        <v>1371</v>
      </c>
      <c r="D1933" s="0" t="s">
        <v>42</v>
      </c>
      <c r="E1933" s="0" t="s">
        <v>30</v>
      </c>
      <c r="F1933" s="0" t="s">
        <v>18</v>
      </c>
      <c r="G1933" s="0" t="s">
        <v>19</v>
      </c>
      <c r="H1933" s="0" t="s">
        <v>2347</v>
      </c>
      <c r="I1933" s="0" t="n">
        <v>0</v>
      </c>
      <c r="J1933" s="0" t="n">
        <v>29.65</v>
      </c>
      <c r="K1933" s="0" t="s">
        <v>19</v>
      </c>
      <c r="L1933" s="3" t="n">
        <f aca="false">IF(K1933="Yes",(J1933-1)*0.98,-1)</f>
        <v>-1</v>
      </c>
      <c r="M1933" s="11" t="s">
        <v>62</v>
      </c>
    </row>
    <row r="1934" customFormat="false" ht="12.8" hidden="false" customHeight="false" outlineLevel="0" collapsed="false">
      <c r="A1934" s="2" t="s">
        <v>2344</v>
      </c>
      <c r="B1934" s="2" t="s">
        <v>245</v>
      </c>
      <c r="C1934" s="0" t="s">
        <v>41</v>
      </c>
      <c r="D1934" s="0" t="s">
        <v>29</v>
      </c>
      <c r="E1934" s="0" t="s">
        <v>147</v>
      </c>
      <c r="F1934" s="0" t="s">
        <v>65</v>
      </c>
      <c r="G1934" s="0" t="s">
        <v>21</v>
      </c>
      <c r="H1934" s="0" t="s">
        <v>2348</v>
      </c>
      <c r="I1934" s="0" t="n">
        <v>0</v>
      </c>
      <c r="J1934" s="0" t="n">
        <v>1.8</v>
      </c>
      <c r="K1934" s="0" t="s">
        <v>19</v>
      </c>
      <c r="L1934" s="3" t="n">
        <f aca="false">IF(K1934="Yes",(J1934-1)*0.98,-1)</f>
        <v>-1</v>
      </c>
      <c r="M1934" s="11" t="s">
        <v>62</v>
      </c>
    </row>
    <row r="1935" customFormat="false" ht="12.8" hidden="false" customHeight="false" outlineLevel="0" collapsed="false">
      <c r="A1935" s="2" t="s">
        <v>2349</v>
      </c>
      <c r="B1935" s="2" t="s">
        <v>96</v>
      </c>
      <c r="C1935" s="0" t="s">
        <v>433</v>
      </c>
      <c r="D1935" s="0" t="s">
        <v>16</v>
      </c>
      <c r="E1935" s="0" t="s">
        <v>147</v>
      </c>
      <c r="F1935" s="0" t="s">
        <v>18</v>
      </c>
      <c r="G1935" s="0" t="s">
        <v>19</v>
      </c>
      <c r="H1935" s="0" t="s">
        <v>2350</v>
      </c>
      <c r="I1935" s="0" t="n">
        <v>1</v>
      </c>
      <c r="J1935" s="0" t="n">
        <v>1.97</v>
      </c>
      <c r="K1935" s="0" t="s">
        <v>21</v>
      </c>
      <c r="L1935" s="3" t="n">
        <f aca="false">IF(K1935="Yes",(J1935-1)*0.98,-1)</f>
        <v>0.9506</v>
      </c>
      <c r="M1935" s="11" t="s">
        <v>62</v>
      </c>
    </row>
    <row r="1936" customFormat="false" ht="12.8" hidden="false" customHeight="false" outlineLevel="0" collapsed="false">
      <c r="A1936" s="9" t="s">
        <v>2349</v>
      </c>
      <c r="B1936" s="9" t="s">
        <v>96</v>
      </c>
      <c r="C1936" s="6" t="s">
        <v>433</v>
      </c>
      <c r="D1936" s="6" t="s">
        <v>16</v>
      </c>
      <c r="E1936" s="6" t="s">
        <v>147</v>
      </c>
      <c r="F1936" s="6" t="s">
        <v>18</v>
      </c>
      <c r="G1936" s="6" t="s">
        <v>19</v>
      </c>
      <c r="H1936" s="6" t="s">
        <v>2350</v>
      </c>
      <c r="I1936" s="0" t="n">
        <v>1</v>
      </c>
      <c r="J1936" s="6" t="n">
        <v>4.33</v>
      </c>
      <c r="K1936" s="3" t="str">
        <f aca="false">IF(I1936=1,"Yes","No")</f>
        <v>Yes</v>
      </c>
      <c r="L1936" s="7" t="n">
        <f aca="false">IF(K1936="Yes",(J1936-1)*0.98,-1)</f>
        <v>3.2634</v>
      </c>
      <c r="M1936" s="10" t="s">
        <v>53</v>
      </c>
    </row>
    <row r="1937" customFormat="false" ht="12.8" hidden="false" customHeight="false" outlineLevel="0" collapsed="false">
      <c r="A1937" s="2" t="s">
        <v>2349</v>
      </c>
      <c r="B1937" s="2" t="s">
        <v>46</v>
      </c>
      <c r="C1937" s="0" t="s">
        <v>1404</v>
      </c>
      <c r="D1937" s="0" t="s">
        <v>37</v>
      </c>
      <c r="E1937" s="0" t="s">
        <v>147</v>
      </c>
      <c r="G1937" s="0" t="s">
        <v>19</v>
      </c>
      <c r="H1937" s="0" t="s">
        <v>2351</v>
      </c>
      <c r="I1937" s="0" t="n">
        <v>2</v>
      </c>
      <c r="J1937" s="0" t="n">
        <v>1.61</v>
      </c>
      <c r="K1937" s="0" t="str">
        <f aca="false">IF(I1937=1,"Yes","No")</f>
        <v>No</v>
      </c>
      <c r="L1937" s="0" t="n">
        <f aca="false">IF(K1937="Yes",(J1937-1)*0.98,-1)</f>
        <v>-1</v>
      </c>
      <c r="M1937" s="5" t="s">
        <v>33</v>
      </c>
    </row>
    <row r="1938" customFormat="false" ht="12.8" hidden="false" customHeight="false" outlineLevel="0" collapsed="false">
      <c r="A1938" s="2" t="s">
        <v>2352</v>
      </c>
      <c r="B1938" s="2" t="s">
        <v>657</v>
      </c>
      <c r="C1938" s="0" t="s">
        <v>215</v>
      </c>
      <c r="D1938" s="0" t="s">
        <v>48</v>
      </c>
      <c r="E1938" s="0" t="s">
        <v>17</v>
      </c>
      <c r="F1938" s="0" t="s">
        <v>65</v>
      </c>
      <c r="G1938" s="0" t="s">
        <v>21</v>
      </c>
      <c r="H1938" s="0" t="s">
        <v>2353</v>
      </c>
      <c r="I1938" s="0" t="n">
        <v>1</v>
      </c>
      <c r="J1938" s="0" t="n">
        <v>2.12</v>
      </c>
      <c r="K1938" s="0" t="s">
        <v>21</v>
      </c>
      <c r="L1938" s="3" t="n">
        <f aca="false">IF(K1938="Yes",(J1938-1)*0.98,-1)</f>
        <v>1.0976</v>
      </c>
      <c r="M1938" s="11" t="s">
        <v>62</v>
      </c>
    </row>
    <row r="1939" customFormat="false" ht="12.8" hidden="false" customHeight="false" outlineLevel="0" collapsed="false">
      <c r="A1939" s="9" t="s">
        <v>2352</v>
      </c>
      <c r="B1939" s="9" t="s">
        <v>657</v>
      </c>
      <c r="C1939" s="6" t="s">
        <v>215</v>
      </c>
      <c r="D1939" s="6" t="s">
        <v>48</v>
      </c>
      <c r="E1939" s="6" t="s">
        <v>17</v>
      </c>
      <c r="F1939" s="6" t="s">
        <v>65</v>
      </c>
      <c r="G1939" s="6" t="s">
        <v>21</v>
      </c>
      <c r="H1939" s="6" t="s">
        <v>2353</v>
      </c>
      <c r="I1939" s="0" t="n">
        <v>1</v>
      </c>
      <c r="J1939" s="6" t="n">
        <v>6.32</v>
      </c>
      <c r="K1939" s="3" t="str">
        <f aca="false">IF(I1939=1,"Yes","No")</f>
        <v>Yes</v>
      </c>
      <c r="L1939" s="7" t="n">
        <f aca="false">IF(K1939="Yes",(J1939-1)*0.98,-1)</f>
        <v>5.2136</v>
      </c>
      <c r="M1939" s="10" t="s">
        <v>53</v>
      </c>
    </row>
    <row r="1940" customFormat="false" ht="12.8" hidden="false" customHeight="false" outlineLevel="0" collapsed="false">
      <c r="A1940" s="2" t="s">
        <v>2354</v>
      </c>
      <c r="B1940" s="2" t="s">
        <v>96</v>
      </c>
      <c r="C1940" s="0" t="s">
        <v>406</v>
      </c>
      <c r="D1940" s="0" t="s">
        <v>16</v>
      </c>
      <c r="E1940" s="0" t="s">
        <v>17</v>
      </c>
      <c r="F1940" s="0" t="s">
        <v>18</v>
      </c>
      <c r="G1940" s="0" t="s">
        <v>19</v>
      </c>
      <c r="H1940" s="0" t="s">
        <v>2355</v>
      </c>
      <c r="I1940" s="0" t="n">
        <v>1</v>
      </c>
      <c r="J1940" s="0" t="n">
        <v>1.12</v>
      </c>
      <c r="K1940" s="0" t="s">
        <v>21</v>
      </c>
      <c r="L1940" s="3" t="n">
        <f aca="false">IF(K1940="Yes",(J1940-1)*0.98,-1)</f>
        <v>0.1176</v>
      </c>
      <c r="M1940" s="4" t="s">
        <v>22</v>
      </c>
    </row>
    <row r="1941" customFormat="false" ht="12.8" hidden="false" customHeight="false" outlineLevel="0" collapsed="false">
      <c r="A1941" s="2" t="s">
        <v>2354</v>
      </c>
      <c r="B1941" s="2" t="s">
        <v>536</v>
      </c>
      <c r="C1941" s="0" t="s">
        <v>406</v>
      </c>
      <c r="D1941" s="0" t="s">
        <v>16</v>
      </c>
      <c r="E1941" s="0" t="s">
        <v>79</v>
      </c>
      <c r="F1941" s="0" t="s">
        <v>80</v>
      </c>
      <c r="G1941" s="0" t="s">
        <v>19</v>
      </c>
      <c r="H1941" s="0" t="s">
        <v>2356</v>
      </c>
      <c r="I1941" s="0" t="n">
        <v>1</v>
      </c>
      <c r="J1941" s="0" t="n">
        <v>1.11</v>
      </c>
      <c r="K1941" s="0" t="s">
        <v>21</v>
      </c>
      <c r="L1941" s="3" t="n">
        <f aca="false">IF(K1941="Yes",(J1941-1)*0.98,-1)</f>
        <v>0.1078</v>
      </c>
      <c r="M1941" s="4" t="s">
        <v>22</v>
      </c>
    </row>
    <row r="1942" customFormat="false" ht="12.8" hidden="false" customHeight="false" outlineLevel="0" collapsed="false">
      <c r="A1942" s="2" t="s">
        <v>2354</v>
      </c>
      <c r="B1942" s="2" t="s">
        <v>536</v>
      </c>
      <c r="C1942" s="0" t="s">
        <v>406</v>
      </c>
      <c r="D1942" s="0" t="s">
        <v>16</v>
      </c>
      <c r="E1942" s="0" t="s">
        <v>79</v>
      </c>
      <c r="F1942" s="0" t="s">
        <v>80</v>
      </c>
      <c r="G1942" s="0" t="s">
        <v>19</v>
      </c>
      <c r="H1942" s="0" t="s">
        <v>2357</v>
      </c>
      <c r="I1942" s="0" t="n">
        <v>4</v>
      </c>
      <c r="J1942" s="0" t="n">
        <v>2.98</v>
      </c>
      <c r="K1942" s="0" t="s">
        <v>19</v>
      </c>
      <c r="L1942" s="3" t="n">
        <f aca="false">IF(K1942="Yes",(J1942-1)*0.98,-1)</f>
        <v>-1</v>
      </c>
      <c r="M1942" s="11" t="s">
        <v>62</v>
      </c>
    </row>
    <row r="1943" customFormat="false" ht="12.8" hidden="false" customHeight="false" outlineLevel="0" collapsed="false">
      <c r="A1943" s="2" t="s">
        <v>2358</v>
      </c>
      <c r="B1943" s="2" t="s">
        <v>186</v>
      </c>
      <c r="C1943" s="0" t="s">
        <v>15</v>
      </c>
      <c r="D1943" s="0" t="s">
        <v>42</v>
      </c>
      <c r="E1943" s="0" t="s">
        <v>147</v>
      </c>
      <c r="F1943" s="0" t="s">
        <v>453</v>
      </c>
      <c r="G1943" s="0" t="s">
        <v>19</v>
      </c>
      <c r="H1943" s="0" t="s">
        <v>2359</v>
      </c>
      <c r="I1943" s="0" t="n">
        <v>1</v>
      </c>
      <c r="J1943" s="0" t="n">
        <v>2.49</v>
      </c>
      <c r="K1943" s="0" t="str">
        <f aca="false">IF(I1943=1,"Yes","No")</f>
        <v>Yes</v>
      </c>
      <c r="L1943" s="0" t="n">
        <f aca="false">IF(K1943="Yes",(J1943-1)*0.98,-1)</f>
        <v>1.4602</v>
      </c>
      <c r="M1943" s="5" t="s">
        <v>33</v>
      </c>
    </row>
    <row r="1944" customFormat="false" ht="12.8" hidden="false" customHeight="false" outlineLevel="0" collapsed="false">
      <c r="A1944" s="9" t="s">
        <v>2360</v>
      </c>
      <c r="B1944" s="9" t="s">
        <v>135</v>
      </c>
      <c r="C1944" s="6" t="s">
        <v>230</v>
      </c>
      <c r="D1944" s="6" t="s">
        <v>16</v>
      </c>
      <c r="E1944" s="6" t="s">
        <v>147</v>
      </c>
      <c r="F1944" s="6" t="s">
        <v>43</v>
      </c>
      <c r="G1944" s="6" t="s">
        <v>19</v>
      </c>
      <c r="H1944" s="6" t="s">
        <v>2361</v>
      </c>
      <c r="I1944" s="0" t="n">
        <v>3</v>
      </c>
      <c r="J1944" s="6" t="n">
        <v>6</v>
      </c>
      <c r="K1944" s="3" t="str">
        <f aca="false">IF(I1944=1,"Yes","No")</f>
        <v>No</v>
      </c>
      <c r="L1944" s="7" t="n">
        <f aca="false">IF(K1944="Yes",(J1944-1)*0.98,-1)</f>
        <v>-1</v>
      </c>
      <c r="M1944" s="10" t="s">
        <v>53</v>
      </c>
    </row>
    <row r="1945" customFormat="false" ht="12.8" hidden="false" customHeight="false" outlineLevel="0" collapsed="false">
      <c r="A1945" s="2" t="s">
        <v>2362</v>
      </c>
      <c r="B1945" s="2" t="s">
        <v>186</v>
      </c>
      <c r="C1945" s="0" t="s">
        <v>584</v>
      </c>
      <c r="D1945" s="0" t="s">
        <v>16</v>
      </c>
      <c r="E1945" s="0" t="s">
        <v>147</v>
      </c>
      <c r="F1945" s="0" t="s">
        <v>18</v>
      </c>
      <c r="G1945" s="0" t="s">
        <v>19</v>
      </c>
      <c r="H1945" s="0" t="s">
        <v>2363</v>
      </c>
      <c r="I1945" s="0" t="n">
        <v>3</v>
      </c>
      <c r="J1945" s="0" t="n">
        <v>2.64</v>
      </c>
      <c r="K1945" s="0" t="s">
        <v>19</v>
      </c>
      <c r="L1945" s="3" t="n">
        <f aca="false">IF(K1945="Yes",(J1945-1)*0.98,-1)</f>
        <v>-1</v>
      </c>
      <c r="M1945" s="11" t="s">
        <v>62</v>
      </c>
    </row>
    <row r="1946" customFormat="false" ht="12.8" hidden="false" customHeight="false" outlineLevel="0" collapsed="false">
      <c r="A1946" s="9" t="s">
        <v>2362</v>
      </c>
      <c r="B1946" s="9" t="s">
        <v>186</v>
      </c>
      <c r="C1946" s="6" t="s">
        <v>584</v>
      </c>
      <c r="D1946" s="6" t="s">
        <v>16</v>
      </c>
      <c r="E1946" s="6" t="s">
        <v>147</v>
      </c>
      <c r="F1946" s="6" t="s">
        <v>18</v>
      </c>
      <c r="G1946" s="6" t="s">
        <v>19</v>
      </c>
      <c r="H1946" s="6" t="s">
        <v>2363</v>
      </c>
      <c r="I1946" s="0" t="n">
        <v>3</v>
      </c>
      <c r="J1946" s="6" t="n">
        <v>7.6</v>
      </c>
      <c r="K1946" s="3" t="str">
        <f aca="false">IF(I1946=1,"Yes","No")</f>
        <v>No</v>
      </c>
      <c r="L1946" s="7" t="n">
        <f aca="false">IF(K1946="Yes",(J1946-1)*0.98,-1)</f>
        <v>-1</v>
      </c>
      <c r="M1946" s="10" t="s">
        <v>53</v>
      </c>
    </row>
    <row r="1947" customFormat="false" ht="12.8" hidden="false" customHeight="false" outlineLevel="0" collapsed="false">
      <c r="A1947" s="2" t="s">
        <v>2362</v>
      </c>
      <c r="B1947" s="2" t="s">
        <v>688</v>
      </c>
      <c r="C1947" s="0" t="s">
        <v>555</v>
      </c>
      <c r="D1947" s="0" t="s">
        <v>16</v>
      </c>
      <c r="E1947" s="0" t="s">
        <v>147</v>
      </c>
      <c r="F1947" s="0" t="s">
        <v>18</v>
      </c>
      <c r="G1947" s="0" t="s">
        <v>19</v>
      </c>
      <c r="H1947" s="0" t="s">
        <v>2364</v>
      </c>
      <c r="I1947" s="0" t="n">
        <v>4</v>
      </c>
      <c r="J1947" s="0" t="n">
        <v>1.57</v>
      </c>
      <c r="K1947" s="0" t="s">
        <v>19</v>
      </c>
      <c r="L1947" s="3" t="n">
        <f aca="false">IF(K1947="Yes",(J1947-1)*0.98,-1)</f>
        <v>-1</v>
      </c>
      <c r="M1947" s="11" t="s">
        <v>62</v>
      </c>
    </row>
    <row r="1948" customFormat="false" ht="12.8" hidden="false" customHeight="false" outlineLevel="0" collapsed="false">
      <c r="A1948" s="9" t="s">
        <v>2362</v>
      </c>
      <c r="B1948" s="9" t="s">
        <v>688</v>
      </c>
      <c r="C1948" s="6" t="s">
        <v>555</v>
      </c>
      <c r="D1948" s="6" t="s">
        <v>16</v>
      </c>
      <c r="E1948" s="6" t="s">
        <v>147</v>
      </c>
      <c r="F1948" s="6" t="s">
        <v>18</v>
      </c>
      <c r="G1948" s="6" t="s">
        <v>19</v>
      </c>
      <c r="H1948" s="6" t="s">
        <v>2364</v>
      </c>
      <c r="I1948" s="0" t="n">
        <v>4</v>
      </c>
      <c r="J1948" s="6" t="n">
        <v>4.46</v>
      </c>
      <c r="K1948" s="3" t="str">
        <f aca="false">IF(I1948=1,"Yes","No")</f>
        <v>No</v>
      </c>
      <c r="L1948" s="7" t="n">
        <f aca="false">IF(K1948="Yes",(J1948-1)*0.98,-1)</f>
        <v>-1</v>
      </c>
      <c r="M1948" s="10" t="s">
        <v>53</v>
      </c>
    </row>
    <row r="1949" customFormat="false" ht="12.8" hidden="false" customHeight="false" outlineLevel="0" collapsed="false">
      <c r="A1949" s="2" t="s">
        <v>2365</v>
      </c>
      <c r="B1949" s="2" t="s">
        <v>186</v>
      </c>
      <c r="C1949" s="0" t="s">
        <v>382</v>
      </c>
      <c r="D1949" s="0" t="s">
        <v>16</v>
      </c>
      <c r="E1949" s="0" t="s">
        <v>147</v>
      </c>
      <c r="F1949" s="0" t="s">
        <v>453</v>
      </c>
      <c r="G1949" s="0" t="s">
        <v>19</v>
      </c>
      <c r="H1949" s="0" t="s">
        <v>2366</v>
      </c>
      <c r="I1949" s="0" t="n">
        <v>3</v>
      </c>
      <c r="J1949" s="0" t="n">
        <v>3.75</v>
      </c>
      <c r="K1949" s="0" t="str">
        <f aca="false">IF(I1949=1,"Yes","No")</f>
        <v>No</v>
      </c>
      <c r="L1949" s="0" t="n">
        <f aca="false">IF(K1949="Yes",(J1949-1)*0.98,-1)</f>
        <v>-1</v>
      </c>
      <c r="M1949" s="5" t="s">
        <v>33</v>
      </c>
    </row>
    <row r="1950" customFormat="false" ht="12.8" hidden="false" customHeight="false" outlineLevel="0" collapsed="false">
      <c r="A1950" s="2" t="s">
        <v>2365</v>
      </c>
      <c r="B1950" s="2" t="s">
        <v>536</v>
      </c>
      <c r="C1950" s="0" t="s">
        <v>1302</v>
      </c>
      <c r="D1950" s="0" t="s">
        <v>37</v>
      </c>
      <c r="E1950" s="0" t="s">
        <v>147</v>
      </c>
      <c r="G1950" s="0" t="s">
        <v>19</v>
      </c>
      <c r="H1950" s="0" t="s">
        <v>2367</v>
      </c>
      <c r="I1950" s="0" t="n">
        <v>2</v>
      </c>
      <c r="J1950" s="0" t="n">
        <v>1.31</v>
      </c>
      <c r="K1950" s="0" t="str">
        <f aca="false">IF(I1950=1,"Yes","No")</f>
        <v>No</v>
      </c>
      <c r="L1950" s="0" t="n">
        <f aca="false">IF(K1950="Yes",(J1950-1)*0.98,-1)</f>
        <v>-1</v>
      </c>
      <c r="M1950" s="5" t="s">
        <v>33</v>
      </c>
    </row>
    <row r="1951" customFormat="false" ht="12.8" hidden="false" customHeight="false" outlineLevel="0" collapsed="false">
      <c r="A1951" s="2" t="s">
        <v>2365</v>
      </c>
      <c r="B1951" s="2" t="s">
        <v>625</v>
      </c>
      <c r="C1951" s="0" t="s">
        <v>1302</v>
      </c>
      <c r="D1951" s="0" t="s">
        <v>37</v>
      </c>
      <c r="E1951" s="0" t="s">
        <v>147</v>
      </c>
      <c r="G1951" s="0" t="s">
        <v>19</v>
      </c>
      <c r="H1951" s="0" t="s">
        <v>2368</v>
      </c>
      <c r="I1951" s="0" t="n">
        <v>1</v>
      </c>
      <c r="J1951" s="0" t="n">
        <v>1.81</v>
      </c>
      <c r="K1951" s="0" t="str">
        <f aca="false">IF(I1951=1,"Yes","No")</f>
        <v>Yes</v>
      </c>
      <c r="L1951" s="0" t="n">
        <f aca="false">IF(K1951="Yes",(J1951-1)*0.98,-1)</f>
        <v>0.7938</v>
      </c>
      <c r="M1951" s="5" t="s">
        <v>33</v>
      </c>
    </row>
    <row r="1952" customFormat="false" ht="12.8" hidden="false" customHeight="false" outlineLevel="0" collapsed="false">
      <c r="A1952" s="2" t="s">
        <v>2369</v>
      </c>
      <c r="B1952" s="2" t="s">
        <v>410</v>
      </c>
      <c r="C1952" s="0" t="s">
        <v>91</v>
      </c>
      <c r="D1952" s="0" t="s">
        <v>42</v>
      </c>
      <c r="E1952" s="0" t="s">
        <v>30</v>
      </c>
      <c r="F1952" s="0" t="s">
        <v>43</v>
      </c>
      <c r="G1952" s="0" t="s">
        <v>19</v>
      </c>
      <c r="H1952" s="0" t="s">
        <v>2147</v>
      </c>
      <c r="I1952" s="0" t="n">
        <v>1</v>
      </c>
      <c r="J1952" s="0" t="n">
        <v>1.72</v>
      </c>
      <c r="K1952" s="0" t="s">
        <v>21</v>
      </c>
      <c r="L1952" s="3" t="n">
        <f aca="false">IF(K1952="Yes",(J1952-1)*0.98,-1)</f>
        <v>0.7056</v>
      </c>
      <c r="M1952" s="11" t="s">
        <v>62</v>
      </c>
    </row>
    <row r="1953" customFormat="false" ht="12.8" hidden="false" customHeight="false" outlineLevel="0" collapsed="false">
      <c r="A1953" s="2" t="s">
        <v>2370</v>
      </c>
      <c r="B1953" s="2" t="s">
        <v>109</v>
      </c>
      <c r="C1953" s="0" t="s">
        <v>179</v>
      </c>
      <c r="D1953" s="0" t="s">
        <v>16</v>
      </c>
      <c r="E1953" s="0" t="s">
        <v>147</v>
      </c>
      <c r="F1953" s="0" t="s">
        <v>65</v>
      </c>
      <c r="G1953" s="0" t="s">
        <v>21</v>
      </c>
      <c r="H1953" s="0" t="s">
        <v>2371</v>
      </c>
      <c r="I1953" s="0" t="n">
        <v>2</v>
      </c>
      <c r="J1953" s="0" t="n">
        <v>3.67</v>
      </c>
      <c r="K1953" s="0" t="str">
        <f aca="false">IF(I1953=1,"Yes","No")</f>
        <v>No</v>
      </c>
      <c r="L1953" s="0" t="n">
        <f aca="false">IF(K1953="Yes",(J1953-1)*0.98,-1)</f>
        <v>-1</v>
      </c>
      <c r="M1953" s="5" t="s">
        <v>33</v>
      </c>
    </row>
    <row r="1954" customFormat="false" ht="12.8" hidden="false" customHeight="false" outlineLevel="0" collapsed="false">
      <c r="A1954" s="2" t="s">
        <v>2370</v>
      </c>
      <c r="B1954" s="2" t="s">
        <v>536</v>
      </c>
      <c r="C1954" s="0" t="s">
        <v>179</v>
      </c>
      <c r="D1954" s="0" t="s">
        <v>42</v>
      </c>
      <c r="E1954" s="0" t="s">
        <v>147</v>
      </c>
      <c r="F1954" s="0" t="s">
        <v>65</v>
      </c>
      <c r="G1954" s="0" t="s">
        <v>21</v>
      </c>
      <c r="H1954" s="0" t="s">
        <v>2372</v>
      </c>
      <c r="I1954" s="0" t="n">
        <v>1</v>
      </c>
      <c r="J1954" s="0" t="n">
        <v>3.4</v>
      </c>
      <c r="K1954" s="0" t="str">
        <f aca="false">IF(I1954=1,"Yes","No")</f>
        <v>Yes</v>
      </c>
      <c r="L1954" s="0" t="n">
        <f aca="false">IF(K1954="Yes",(J1954-1)*0.98,-1)</f>
        <v>2.352</v>
      </c>
      <c r="M1954" s="5" t="s">
        <v>33</v>
      </c>
    </row>
    <row r="1955" customFormat="false" ht="12.8" hidden="false" customHeight="false" outlineLevel="0" collapsed="false">
      <c r="A1955" s="2" t="s">
        <v>2370</v>
      </c>
      <c r="B1955" s="2" t="s">
        <v>536</v>
      </c>
      <c r="C1955" s="0" t="s">
        <v>179</v>
      </c>
      <c r="D1955" s="0" t="s">
        <v>42</v>
      </c>
      <c r="E1955" s="0" t="s">
        <v>147</v>
      </c>
      <c r="F1955" s="0" t="s">
        <v>65</v>
      </c>
      <c r="G1955" s="0" t="s">
        <v>21</v>
      </c>
      <c r="H1955" s="0" t="s">
        <v>2372</v>
      </c>
      <c r="I1955" s="0" t="n">
        <v>1</v>
      </c>
      <c r="J1955" s="0" t="n">
        <v>1.57</v>
      </c>
      <c r="K1955" s="0" t="s">
        <v>21</v>
      </c>
      <c r="L1955" s="3" t="n">
        <f aca="false">IF(K1955="Yes",(J1955-1)*0.98,-1)</f>
        <v>0.5586</v>
      </c>
      <c r="M1955" s="4" t="s">
        <v>22</v>
      </c>
    </row>
    <row r="1956" customFormat="false" ht="12.8" hidden="false" customHeight="false" outlineLevel="0" collapsed="false">
      <c r="A1956" s="2" t="s">
        <v>2373</v>
      </c>
      <c r="B1956" s="2" t="s">
        <v>375</v>
      </c>
      <c r="C1956" s="6" t="s">
        <v>430</v>
      </c>
      <c r="D1956" s="6" t="s">
        <v>48</v>
      </c>
      <c r="E1956" s="6" t="s">
        <v>147</v>
      </c>
      <c r="F1956" s="6" t="s">
        <v>43</v>
      </c>
      <c r="G1956" s="6" t="s">
        <v>19</v>
      </c>
      <c r="H1956" s="6" t="s">
        <v>2374</v>
      </c>
      <c r="I1956" s="6" t="n">
        <v>2</v>
      </c>
      <c r="J1956" s="6" t="n">
        <v>20.37</v>
      </c>
      <c r="K1956" s="3" t="str">
        <f aca="false">IF(I1956=1, "No","Yes")</f>
        <v>Yes</v>
      </c>
      <c r="L1956" s="7" t="n">
        <f aca="false">IF(I1956=1,-J1956,0.98)</f>
        <v>0.98</v>
      </c>
      <c r="M1956" s="8" t="s">
        <v>51</v>
      </c>
    </row>
    <row r="1957" customFormat="false" ht="12.8" hidden="false" customHeight="false" outlineLevel="0" collapsed="false">
      <c r="A1957" s="9" t="s">
        <v>2375</v>
      </c>
      <c r="B1957" s="9" t="s">
        <v>113</v>
      </c>
      <c r="C1957" s="6" t="s">
        <v>194</v>
      </c>
      <c r="D1957" s="6" t="s">
        <v>16</v>
      </c>
      <c r="E1957" s="6" t="s">
        <v>147</v>
      </c>
      <c r="F1957" s="6" t="s">
        <v>43</v>
      </c>
      <c r="G1957" s="6" t="s">
        <v>19</v>
      </c>
      <c r="H1957" s="6" t="s">
        <v>2376</v>
      </c>
      <c r="I1957" s="0" t="n">
        <v>0</v>
      </c>
      <c r="J1957" s="6" t="n">
        <v>21.04</v>
      </c>
      <c r="K1957" s="3" t="str">
        <f aca="false">IF(I1957=1,"Yes","No")</f>
        <v>No</v>
      </c>
      <c r="L1957" s="7" t="n">
        <f aca="false">IF(K1957="Yes",(J1957-1)*0.98,-1)</f>
        <v>-1</v>
      </c>
      <c r="M1957" s="10" t="s">
        <v>53</v>
      </c>
    </row>
    <row r="1958" customFormat="false" ht="12.8" hidden="false" customHeight="false" outlineLevel="0" collapsed="false">
      <c r="A1958" s="2" t="s">
        <v>2375</v>
      </c>
      <c r="B1958" s="2" t="s">
        <v>410</v>
      </c>
      <c r="C1958" s="0" t="s">
        <v>74</v>
      </c>
      <c r="D1958" s="0" t="s">
        <v>37</v>
      </c>
      <c r="E1958" s="0" t="s">
        <v>30</v>
      </c>
      <c r="F1958" s="0" t="s">
        <v>43</v>
      </c>
      <c r="G1958" s="0" t="s">
        <v>19</v>
      </c>
      <c r="H1958" s="0" t="s">
        <v>2377</v>
      </c>
      <c r="I1958" s="0" t="n">
        <v>3</v>
      </c>
      <c r="J1958" s="0" t="n">
        <v>1.73</v>
      </c>
      <c r="K1958" s="0" t="s">
        <v>21</v>
      </c>
      <c r="L1958" s="3" t="n">
        <f aca="false">IF(K1958="Yes",(J1958-1)*0.98,-1)</f>
        <v>0.7154</v>
      </c>
      <c r="M1958" s="4" t="s">
        <v>22</v>
      </c>
    </row>
    <row r="1959" customFormat="false" ht="12.8" hidden="false" customHeight="false" outlineLevel="0" collapsed="false">
      <c r="A1959" s="2" t="s">
        <v>2378</v>
      </c>
      <c r="B1959" s="2" t="s">
        <v>181</v>
      </c>
      <c r="C1959" s="0" t="s">
        <v>194</v>
      </c>
      <c r="D1959" s="0" t="s">
        <v>195</v>
      </c>
      <c r="E1959" s="0" t="s">
        <v>147</v>
      </c>
      <c r="G1959" s="0" t="s">
        <v>19</v>
      </c>
      <c r="H1959" s="0" t="s">
        <v>2379</v>
      </c>
      <c r="I1959" s="0" t="n">
        <v>3</v>
      </c>
      <c r="J1959" s="0" t="n">
        <v>3.85</v>
      </c>
      <c r="K1959" s="0" t="str">
        <f aca="false">IF(I1959=1,"Yes","No")</f>
        <v>No</v>
      </c>
      <c r="L1959" s="0" t="n">
        <f aca="false">IF(K1959="Yes",(J1959-1)*0.98,-1)</f>
        <v>-1</v>
      </c>
      <c r="M1959" s="5" t="s">
        <v>33</v>
      </c>
    </row>
    <row r="1960" customFormat="false" ht="12.8" hidden="false" customHeight="false" outlineLevel="0" collapsed="false">
      <c r="A1960" s="2" t="s">
        <v>2380</v>
      </c>
      <c r="B1960" s="2" t="s">
        <v>146</v>
      </c>
      <c r="C1960" s="0" t="s">
        <v>457</v>
      </c>
      <c r="D1960" s="0" t="s">
        <v>16</v>
      </c>
      <c r="E1960" s="0" t="s">
        <v>17</v>
      </c>
      <c r="F1960" s="0" t="s">
        <v>18</v>
      </c>
      <c r="G1960" s="0" t="s">
        <v>19</v>
      </c>
      <c r="H1960" s="0" t="s">
        <v>1507</v>
      </c>
      <c r="I1960" s="0" t="n">
        <v>2</v>
      </c>
      <c r="J1960" s="0" t="n">
        <v>1.25</v>
      </c>
      <c r="K1960" s="0" t="s">
        <v>21</v>
      </c>
      <c r="L1960" s="3" t="n">
        <f aca="false">IF(K1960="Yes",(J1960-1)*0.98,-1)</f>
        <v>0.245</v>
      </c>
      <c r="M1960" s="4" t="s">
        <v>22</v>
      </c>
    </row>
    <row r="1961" customFormat="false" ht="12.8" hidden="false" customHeight="false" outlineLevel="0" collapsed="false">
      <c r="A1961" s="2" t="s">
        <v>2380</v>
      </c>
      <c r="B1961" s="2" t="s">
        <v>657</v>
      </c>
      <c r="C1961" s="6" t="s">
        <v>611</v>
      </c>
      <c r="D1961" s="6" t="s">
        <v>42</v>
      </c>
      <c r="E1961" s="6" t="s">
        <v>147</v>
      </c>
      <c r="F1961" s="6" t="s">
        <v>18</v>
      </c>
      <c r="G1961" s="6" t="s">
        <v>19</v>
      </c>
      <c r="H1961" s="6" t="s">
        <v>2381</v>
      </c>
      <c r="I1961" s="6" t="n">
        <v>2</v>
      </c>
      <c r="J1961" s="6" t="n">
        <v>5.17</v>
      </c>
      <c r="K1961" s="3" t="str">
        <f aca="false">IF(I1961=1, "No","Yes")</f>
        <v>Yes</v>
      </c>
      <c r="L1961" s="7" t="n">
        <f aca="false">IF(I1961=1,-J1961,0.98)</f>
        <v>0.98</v>
      </c>
      <c r="M1961" s="8" t="s">
        <v>51</v>
      </c>
    </row>
    <row r="1962" customFormat="false" ht="12.8" hidden="false" customHeight="false" outlineLevel="0" collapsed="false">
      <c r="A1962" s="2" t="s">
        <v>2380</v>
      </c>
      <c r="B1962" s="2" t="s">
        <v>77</v>
      </c>
      <c r="C1962" s="0" t="s">
        <v>114</v>
      </c>
      <c r="D1962" s="0" t="s">
        <v>16</v>
      </c>
      <c r="E1962" s="0" t="s">
        <v>17</v>
      </c>
      <c r="F1962" s="0" t="s">
        <v>103</v>
      </c>
      <c r="G1962" s="0" t="s">
        <v>19</v>
      </c>
      <c r="H1962" s="0" t="s">
        <v>2382</v>
      </c>
      <c r="I1962" s="0" t="n">
        <v>4</v>
      </c>
      <c r="J1962" s="0" t="n">
        <v>2.83</v>
      </c>
      <c r="K1962" s="0" t="s">
        <v>19</v>
      </c>
      <c r="L1962" s="3" t="n">
        <f aca="false">IF(K1962="Yes",(J1962-1)*0.98,-1)</f>
        <v>-1</v>
      </c>
      <c r="M1962" s="11" t="s">
        <v>62</v>
      </c>
    </row>
    <row r="1963" customFormat="false" ht="12.8" hidden="false" customHeight="false" outlineLevel="0" collapsed="false">
      <c r="A1963" s="2" t="s">
        <v>2380</v>
      </c>
      <c r="B1963" s="2" t="s">
        <v>77</v>
      </c>
      <c r="C1963" s="6" t="s">
        <v>114</v>
      </c>
      <c r="D1963" s="6" t="s">
        <v>16</v>
      </c>
      <c r="E1963" s="6" t="s">
        <v>17</v>
      </c>
      <c r="F1963" s="6" t="s">
        <v>103</v>
      </c>
      <c r="G1963" s="6" t="s">
        <v>19</v>
      </c>
      <c r="H1963" s="6" t="s">
        <v>2383</v>
      </c>
      <c r="I1963" s="6" t="n">
        <v>2</v>
      </c>
      <c r="J1963" s="6" t="n">
        <v>13.69</v>
      </c>
      <c r="K1963" s="3" t="str">
        <f aca="false">IF(I1963=1, "No","Yes")</f>
        <v>Yes</v>
      </c>
      <c r="L1963" s="7" t="n">
        <f aca="false">IF(I1963=1,-J1963,0.98)</f>
        <v>0.98</v>
      </c>
      <c r="M1963" s="8" t="s">
        <v>51</v>
      </c>
    </row>
    <row r="1964" customFormat="false" ht="12.8" hidden="false" customHeight="false" outlineLevel="0" collapsed="false">
      <c r="A1964" s="9" t="s">
        <v>2380</v>
      </c>
      <c r="B1964" s="9" t="s">
        <v>77</v>
      </c>
      <c r="C1964" s="6" t="s">
        <v>114</v>
      </c>
      <c r="D1964" s="6" t="s">
        <v>16</v>
      </c>
      <c r="E1964" s="6" t="s">
        <v>17</v>
      </c>
      <c r="F1964" s="6" t="s">
        <v>103</v>
      </c>
      <c r="G1964" s="6" t="s">
        <v>19</v>
      </c>
      <c r="H1964" s="6" t="s">
        <v>2383</v>
      </c>
      <c r="I1964" s="6" t="n">
        <v>2</v>
      </c>
      <c r="J1964" s="6" t="n">
        <v>3.13</v>
      </c>
      <c r="K1964" s="3" t="s">
        <v>21</v>
      </c>
      <c r="L1964" s="6" t="n">
        <f aca="false">IF(K1964="Yes",(J1964-1)*0.98,-1)</f>
        <v>2.0874</v>
      </c>
      <c r="M1964" s="13" t="s">
        <v>184</v>
      </c>
    </row>
    <row r="1965" customFormat="false" ht="12.8" hidden="false" customHeight="false" outlineLevel="0" collapsed="false">
      <c r="A1965" s="9" t="s">
        <v>2380</v>
      </c>
      <c r="B1965" s="9" t="s">
        <v>77</v>
      </c>
      <c r="C1965" s="6" t="s">
        <v>114</v>
      </c>
      <c r="D1965" s="6" t="s">
        <v>16</v>
      </c>
      <c r="E1965" s="6" t="s">
        <v>17</v>
      </c>
      <c r="F1965" s="6" t="s">
        <v>103</v>
      </c>
      <c r="G1965" s="6" t="s">
        <v>19</v>
      </c>
      <c r="H1965" s="6" t="s">
        <v>2382</v>
      </c>
      <c r="I1965" s="0" t="n">
        <v>4</v>
      </c>
      <c r="J1965" s="6" t="n">
        <v>10.81</v>
      </c>
      <c r="K1965" s="3" t="str">
        <f aca="false">IF(I1965=1,"Yes","No")</f>
        <v>No</v>
      </c>
      <c r="L1965" s="7" t="n">
        <f aca="false">IF(K1965="Yes",(J1965-1)*0.98,-1)</f>
        <v>-1</v>
      </c>
      <c r="M1965" s="10" t="s">
        <v>53</v>
      </c>
    </row>
    <row r="1966" customFormat="false" ht="12.8" hidden="false" customHeight="false" outlineLevel="0" collapsed="false">
      <c r="A1966" s="2" t="s">
        <v>2384</v>
      </c>
      <c r="B1966" s="2" t="s">
        <v>410</v>
      </c>
      <c r="C1966" s="0" t="s">
        <v>1371</v>
      </c>
      <c r="D1966" s="0" t="s">
        <v>29</v>
      </c>
      <c r="E1966" s="0" t="s">
        <v>87</v>
      </c>
      <c r="F1966" s="0" t="s">
        <v>770</v>
      </c>
      <c r="G1966" s="0" t="s">
        <v>21</v>
      </c>
      <c r="H1966" s="0" t="s">
        <v>2385</v>
      </c>
      <c r="I1966" s="0" t="n">
        <v>3</v>
      </c>
      <c r="J1966" s="0" t="n">
        <v>2.38</v>
      </c>
      <c r="K1966" s="0" t="s">
        <v>21</v>
      </c>
      <c r="L1966" s="3" t="n">
        <f aca="false">IF(K1966="Yes",(J1966-1)*0.98,-1)</f>
        <v>1.3524</v>
      </c>
      <c r="M1966" s="4" t="s">
        <v>22</v>
      </c>
    </row>
    <row r="1967" customFormat="false" ht="12.8" hidden="false" customHeight="false" outlineLevel="0" collapsed="false">
      <c r="A1967" s="2" t="s">
        <v>2386</v>
      </c>
      <c r="B1967" s="2" t="s">
        <v>124</v>
      </c>
      <c r="C1967" s="0" t="s">
        <v>403</v>
      </c>
      <c r="D1967" s="0" t="s">
        <v>48</v>
      </c>
      <c r="E1967" s="0" t="s">
        <v>147</v>
      </c>
      <c r="F1967" s="0" t="s">
        <v>49</v>
      </c>
      <c r="G1967" s="0" t="s">
        <v>19</v>
      </c>
      <c r="H1967" s="0" t="s">
        <v>2387</v>
      </c>
      <c r="I1967" s="0" t="n">
        <v>2</v>
      </c>
      <c r="J1967" s="0" t="n">
        <v>2.18</v>
      </c>
      <c r="K1967" s="0" t="str">
        <f aca="false">IF(I1967=1,"Yes","No")</f>
        <v>No</v>
      </c>
      <c r="L1967" s="0" t="n">
        <f aca="false">IF(K1967="Yes",(J1967-1)*0.98,-1)</f>
        <v>-1</v>
      </c>
      <c r="M1967" s="5" t="s">
        <v>33</v>
      </c>
    </row>
    <row r="1968" customFormat="false" ht="12.8" hidden="false" customHeight="false" outlineLevel="0" collapsed="false">
      <c r="A1968" s="2" t="s">
        <v>2386</v>
      </c>
      <c r="B1968" s="2" t="s">
        <v>124</v>
      </c>
      <c r="C1968" s="0" t="s">
        <v>403</v>
      </c>
      <c r="D1968" s="0" t="s">
        <v>48</v>
      </c>
      <c r="E1968" s="0" t="s">
        <v>147</v>
      </c>
      <c r="F1968" s="0" t="s">
        <v>49</v>
      </c>
      <c r="G1968" s="0" t="s">
        <v>19</v>
      </c>
      <c r="H1968" s="0" t="s">
        <v>2387</v>
      </c>
      <c r="I1968" s="0" t="n">
        <v>2</v>
      </c>
      <c r="J1968" s="0" t="n">
        <v>1.25</v>
      </c>
      <c r="K1968" s="0" t="s">
        <v>21</v>
      </c>
      <c r="L1968" s="3" t="n">
        <f aca="false">IF(K1968="Yes",(J1968-1)*0.98,-1)</f>
        <v>0.245</v>
      </c>
      <c r="M1968" s="4" t="s">
        <v>22</v>
      </c>
    </row>
    <row r="1969" customFormat="false" ht="12.8" hidden="false" customHeight="false" outlineLevel="0" collapsed="false">
      <c r="A1969" s="2" t="s">
        <v>2388</v>
      </c>
      <c r="B1969" s="2" t="s">
        <v>130</v>
      </c>
      <c r="C1969" s="0" t="s">
        <v>406</v>
      </c>
      <c r="D1969" s="0" t="s">
        <v>16</v>
      </c>
      <c r="E1969" s="0" t="s">
        <v>17</v>
      </c>
      <c r="F1969" s="0" t="s">
        <v>18</v>
      </c>
      <c r="G1969" s="0" t="s">
        <v>19</v>
      </c>
      <c r="H1969" s="0" t="s">
        <v>2389</v>
      </c>
      <c r="I1969" s="0" t="n">
        <v>1</v>
      </c>
      <c r="J1969" s="0" t="n">
        <v>1.16</v>
      </c>
      <c r="K1969" s="0" t="s">
        <v>21</v>
      </c>
      <c r="L1969" s="3" t="n">
        <f aca="false">IF(K1969="Yes",(J1969-1)*0.98,-1)</f>
        <v>0.1568</v>
      </c>
      <c r="M1969" s="4" t="s">
        <v>22</v>
      </c>
    </row>
    <row r="1970" customFormat="false" ht="12.8" hidden="false" customHeight="false" outlineLevel="0" collapsed="false">
      <c r="A1970" s="2" t="s">
        <v>2388</v>
      </c>
      <c r="B1970" s="2" t="s">
        <v>343</v>
      </c>
      <c r="C1970" s="0" t="s">
        <v>59</v>
      </c>
      <c r="D1970" s="0" t="s">
        <v>42</v>
      </c>
      <c r="E1970" s="0" t="s">
        <v>30</v>
      </c>
      <c r="F1970" s="0" t="s">
        <v>18</v>
      </c>
      <c r="G1970" s="0" t="s">
        <v>19</v>
      </c>
      <c r="H1970" s="0" t="s">
        <v>2390</v>
      </c>
      <c r="I1970" s="0" t="n">
        <v>2</v>
      </c>
      <c r="J1970" s="0" t="n">
        <v>1.54</v>
      </c>
      <c r="K1970" s="0" t="s">
        <v>21</v>
      </c>
      <c r="L1970" s="3" t="n">
        <f aca="false">IF(K1970="Yes",(J1970-1)*0.98,-1)</f>
        <v>0.5292</v>
      </c>
      <c r="M1970" s="11" t="s">
        <v>62</v>
      </c>
    </row>
    <row r="1971" customFormat="false" ht="12.8" hidden="false" customHeight="false" outlineLevel="0" collapsed="false">
      <c r="A1971" s="2" t="s">
        <v>2388</v>
      </c>
      <c r="B1971" s="2" t="s">
        <v>343</v>
      </c>
      <c r="C1971" s="6" t="s">
        <v>59</v>
      </c>
      <c r="D1971" s="6" t="s">
        <v>42</v>
      </c>
      <c r="E1971" s="6" t="s">
        <v>30</v>
      </c>
      <c r="F1971" s="6" t="s">
        <v>18</v>
      </c>
      <c r="G1971" s="6" t="s">
        <v>19</v>
      </c>
      <c r="H1971" s="6" t="s">
        <v>2391</v>
      </c>
      <c r="I1971" s="6" t="n">
        <v>3</v>
      </c>
      <c r="J1971" s="6" t="n">
        <v>7.6</v>
      </c>
      <c r="K1971" s="3" t="str">
        <f aca="false">IF(I1971=1, "No","Yes")</f>
        <v>Yes</v>
      </c>
      <c r="L1971" s="7" t="n">
        <f aca="false">IF(I1971=1,-J1971,0.98)</f>
        <v>0.98</v>
      </c>
      <c r="M1971" s="8" t="s">
        <v>51</v>
      </c>
    </row>
    <row r="1972" customFormat="false" ht="12.8" hidden="false" customHeight="false" outlineLevel="0" collapsed="false">
      <c r="A1972" s="2" t="s">
        <v>2388</v>
      </c>
      <c r="B1972" s="2" t="s">
        <v>343</v>
      </c>
      <c r="C1972" s="6" t="s">
        <v>59</v>
      </c>
      <c r="D1972" s="6" t="s">
        <v>42</v>
      </c>
      <c r="E1972" s="6" t="s">
        <v>30</v>
      </c>
      <c r="F1972" s="6" t="s">
        <v>18</v>
      </c>
      <c r="G1972" s="6" t="s">
        <v>19</v>
      </c>
      <c r="H1972" s="6" t="s">
        <v>2391</v>
      </c>
      <c r="I1972" s="6" t="n">
        <v>3</v>
      </c>
      <c r="J1972" s="6" t="n">
        <v>7.6</v>
      </c>
      <c r="K1972" s="3" t="str">
        <f aca="false">IF(I1972=1, "No","Yes")</f>
        <v>Yes</v>
      </c>
      <c r="L1972" s="7" t="n">
        <f aca="false">IF(I1972=1,-J1972,0.98)</f>
        <v>0.98</v>
      </c>
      <c r="M1972" s="12" t="s">
        <v>128</v>
      </c>
    </row>
    <row r="1973" customFormat="false" ht="12.8" hidden="false" customHeight="false" outlineLevel="0" collapsed="false">
      <c r="A1973" s="9" t="s">
        <v>2392</v>
      </c>
      <c r="B1973" s="9" t="s">
        <v>130</v>
      </c>
      <c r="C1973" s="6" t="s">
        <v>223</v>
      </c>
      <c r="D1973" s="6" t="s">
        <v>42</v>
      </c>
      <c r="E1973" s="6" t="s">
        <v>147</v>
      </c>
      <c r="F1973" s="6" t="s">
        <v>43</v>
      </c>
      <c r="G1973" s="6" t="s">
        <v>19</v>
      </c>
      <c r="H1973" s="6" t="s">
        <v>2393</v>
      </c>
      <c r="I1973" s="0" t="n">
        <v>2</v>
      </c>
      <c r="J1973" s="6" t="n">
        <v>6.2</v>
      </c>
      <c r="K1973" s="3" t="str">
        <f aca="false">IF(I1973=1,"Yes","No")</f>
        <v>No</v>
      </c>
      <c r="L1973" s="7" t="n">
        <f aca="false">IF(K1973="Yes",(J1973-1)*0.98,-1)</f>
        <v>-1</v>
      </c>
      <c r="M1973" s="10" t="s">
        <v>53</v>
      </c>
    </row>
    <row r="1974" customFormat="false" ht="12.8" hidden="false" customHeight="false" outlineLevel="0" collapsed="false">
      <c r="A1974" s="2" t="s">
        <v>2392</v>
      </c>
      <c r="B1974" s="2" t="s">
        <v>480</v>
      </c>
      <c r="C1974" s="0" t="s">
        <v>1150</v>
      </c>
      <c r="D1974" s="0" t="s">
        <v>37</v>
      </c>
      <c r="E1974" s="0" t="s">
        <v>87</v>
      </c>
      <c r="F1974" s="0" t="s">
        <v>298</v>
      </c>
      <c r="G1974" s="0" t="s">
        <v>19</v>
      </c>
      <c r="H1974" s="0" t="s">
        <v>2394</v>
      </c>
      <c r="I1974" s="0" t="n">
        <v>0</v>
      </c>
      <c r="J1974" s="0" t="n">
        <v>3.12</v>
      </c>
      <c r="K1974" s="0" t="s">
        <v>19</v>
      </c>
      <c r="L1974" s="3" t="n">
        <f aca="false">IF(K1974="Yes",(J1974-1)*0.98,-1)</f>
        <v>-1</v>
      </c>
      <c r="M1974" s="11" t="s">
        <v>62</v>
      </c>
    </row>
    <row r="1975" customFormat="false" ht="12.8" hidden="false" customHeight="false" outlineLevel="0" collapsed="false">
      <c r="A1975" s="9" t="s">
        <v>2392</v>
      </c>
      <c r="B1975" s="9" t="s">
        <v>480</v>
      </c>
      <c r="C1975" s="6" t="s">
        <v>1150</v>
      </c>
      <c r="D1975" s="6" t="s">
        <v>37</v>
      </c>
      <c r="E1975" s="6" t="s">
        <v>87</v>
      </c>
      <c r="F1975" s="6" t="s">
        <v>298</v>
      </c>
      <c r="G1975" s="6" t="s">
        <v>19</v>
      </c>
      <c r="H1975" s="6" t="s">
        <v>2394</v>
      </c>
      <c r="I1975" s="0" t="n">
        <v>0</v>
      </c>
      <c r="J1975" s="6" t="n">
        <v>8.83</v>
      </c>
      <c r="K1975" s="3" t="str">
        <f aca="false">IF(I1975=1,"Yes","No")</f>
        <v>No</v>
      </c>
      <c r="L1975" s="7" t="n">
        <f aca="false">IF(K1975="Yes",(J1975-1)*0.98,-1)</f>
        <v>-1</v>
      </c>
      <c r="M1975" s="10" t="s">
        <v>53</v>
      </c>
    </row>
    <row r="1976" customFormat="false" ht="12.8" hidden="false" customHeight="false" outlineLevel="0" collapsed="false">
      <c r="A1976" s="2" t="s">
        <v>2392</v>
      </c>
      <c r="B1976" s="2" t="s">
        <v>245</v>
      </c>
      <c r="C1976" s="0" t="s">
        <v>74</v>
      </c>
      <c r="D1976" s="0" t="s">
        <v>37</v>
      </c>
      <c r="E1976" s="0" t="s">
        <v>30</v>
      </c>
      <c r="F1976" s="0" t="s">
        <v>43</v>
      </c>
      <c r="G1976" s="0" t="s">
        <v>19</v>
      </c>
      <c r="H1976" s="0" t="s">
        <v>2395</v>
      </c>
      <c r="I1976" s="0" t="n">
        <v>3</v>
      </c>
      <c r="J1976" s="0" t="n">
        <v>1.61</v>
      </c>
      <c r="K1976" s="0" t="s">
        <v>21</v>
      </c>
      <c r="L1976" s="3" t="n">
        <f aca="false">IF(K1976="Yes",(J1976-1)*0.98,-1)</f>
        <v>0.5978</v>
      </c>
      <c r="M1976" s="4" t="s">
        <v>22</v>
      </c>
    </row>
    <row r="1977" customFormat="false" ht="12.8" hidden="false" customHeight="false" outlineLevel="0" collapsed="false">
      <c r="A1977" s="9" t="s">
        <v>2392</v>
      </c>
      <c r="B1977" s="9" t="s">
        <v>499</v>
      </c>
      <c r="C1977" s="6" t="s">
        <v>532</v>
      </c>
      <c r="D1977" s="6" t="s">
        <v>16</v>
      </c>
      <c r="E1977" s="6" t="s">
        <v>17</v>
      </c>
      <c r="F1977" s="6" t="s">
        <v>65</v>
      </c>
      <c r="G1977" s="6" t="s">
        <v>21</v>
      </c>
      <c r="H1977" s="6" t="s">
        <v>2396</v>
      </c>
      <c r="I1977" s="0" t="n">
        <v>0</v>
      </c>
      <c r="J1977" s="6" t="n">
        <v>6.4</v>
      </c>
      <c r="K1977" s="3" t="str">
        <f aca="false">IF(I1977=1,"Yes","No")</f>
        <v>No</v>
      </c>
      <c r="L1977" s="7" t="n">
        <f aca="false">IF(K1977="Yes",(J1977-1)*0.98,-1)</f>
        <v>-1</v>
      </c>
      <c r="M1977" s="10" t="s">
        <v>53</v>
      </c>
    </row>
    <row r="1978" customFormat="false" ht="12.8" hidden="false" customHeight="false" outlineLevel="0" collapsed="false">
      <c r="A1978" s="2" t="s">
        <v>2397</v>
      </c>
      <c r="B1978" s="2" t="s">
        <v>170</v>
      </c>
      <c r="C1978" s="0" t="s">
        <v>119</v>
      </c>
      <c r="D1978" s="0" t="s">
        <v>16</v>
      </c>
      <c r="E1978" s="0" t="s">
        <v>17</v>
      </c>
      <c r="F1978" s="0" t="s">
        <v>18</v>
      </c>
      <c r="G1978" s="0" t="s">
        <v>19</v>
      </c>
      <c r="H1978" s="0" t="s">
        <v>2398</v>
      </c>
      <c r="I1978" s="0" t="n">
        <v>2</v>
      </c>
      <c r="J1978" s="0" t="n">
        <v>1.19</v>
      </c>
      <c r="K1978" s="0" t="s">
        <v>21</v>
      </c>
      <c r="L1978" s="3" t="n">
        <f aca="false">IF(K1978="Yes",(J1978-1)*0.98,-1)</f>
        <v>0.1862</v>
      </c>
      <c r="M1978" s="4" t="s">
        <v>22</v>
      </c>
    </row>
    <row r="1979" customFormat="false" ht="12.8" hidden="false" customHeight="false" outlineLevel="0" collapsed="false">
      <c r="A1979" s="2" t="s">
        <v>2397</v>
      </c>
      <c r="B1979" s="2" t="s">
        <v>186</v>
      </c>
      <c r="C1979" s="0" t="s">
        <v>584</v>
      </c>
      <c r="D1979" s="0" t="s">
        <v>16</v>
      </c>
      <c r="E1979" s="0" t="s">
        <v>147</v>
      </c>
      <c r="F1979" s="0" t="s">
        <v>453</v>
      </c>
      <c r="G1979" s="0" t="s">
        <v>19</v>
      </c>
      <c r="H1979" s="0" t="s">
        <v>2399</v>
      </c>
      <c r="I1979" s="0" t="n">
        <v>1</v>
      </c>
      <c r="J1979" s="0" t="n">
        <v>3.69</v>
      </c>
      <c r="K1979" s="0" t="str">
        <f aca="false">IF(I1979=1,"Yes","No")</f>
        <v>Yes</v>
      </c>
      <c r="L1979" s="0" t="n">
        <f aca="false">IF(K1979="Yes",(J1979-1)*0.98,-1)</f>
        <v>2.6362</v>
      </c>
      <c r="M1979" s="5" t="s">
        <v>33</v>
      </c>
    </row>
    <row r="1980" customFormat="false" ht="12.8" hidden="false" customHeight="false" outlineLevel="0" collapsed="false">
      <c r="A1980" s="2" t="s">
        <v>2397</v>
      </c>
      <c r="B1980" s="2" t="s">
        <v>186</v>
      </c>
      <c r="C1980" s="0" t="s">
        <v>584</v>
      </c>
      <c r="D1980" s="0" t="s">
        <v>16</v>
      </c>
      <c r="E1980" s="0" t="s">
        <v>147</v>
      </c>
      <c r="F1980" s="0" t="s">
        <v>453</v>
      </c>
      <c r="G1980" s="0" t="s">
        <v>19</v>
      </c>
      <c r="H1980" s="0" t="s">
        <v>2400</v>
      </c>
      <c r="I1980" s="0" t="n">
        <v>3</v>
      </c>
      <c r="J1980" s="0" t="n">
        <v>1.34</v>
      </c>
      <c r="K1980" s="0" t="s">
        <v>21</v>
      </c>
      <c r="L1980" s="3" t="n">
        <f aca="false">IF(K1980="Yes",(J1980-1)*0.98,-1)</f>
        <v>0.3332</v>
      </c>
      <c r="M1980" s="11" t="s">
        <v>62</v>
      </c>
    </row>
    <row r="1981" customFormat="false" ht="12.8" hidden="false" customHeight="false" outlineLevel="0" collapsed="false">
      <c r="A1981" s="2" t="s">
        <v>2397</v>
      </c>
      <c r="B1981" s="2" t="s">
        <v>14</v>
      </c>
      <c r="C1981" s="0" t="s">
        <v>119</v>
      </c>
      <c r="D1981" s="0" t="s">
        <v>102</v>
      </c>
      <c r="E1981" s="0" t="s">
        <v>17</v>
      </c>
      <c r="F1981" s="0" t="s">
        <v>103</v>
      </c>
      <c r="G1981" s="0" t="s">
        <v>19</v>
      </c>
      <c r="H1981" s="0" t="s">
        <v>2269</v>
      </c>
      <c r="I1981" s="0" t="n">
        <v>2</v>
      </c>
      <c r="J1981" s="0" t="n">
        <v>1.15</v>
      </c>
      <c r="K1981" s="0" t="s">
        <v>21</v>
      </c>
      <c r="L1981" s="3" t="n">
        <f aca="false">IF(K1981="Yes",(J1981-1)*0.98,-1)</f>
        <v>0.147</v>
      </c>
      <c r="M1981" s="4" t="s">
        <v>22</v>
      </c>
    </row>
    <row r="1982" customFormat="false" ht="12.8" hidden="false" customHeight="false" outlineLevel="0" collapsed="false">
      <c r="A1982" s="2" t="s">
        <v>2397</v>
      </c>
      <c r="B1982" s="2" t="s">
        <v>130</v>
      </c>
      <c r="C1982" s="0" t="s">
        <v>223</v>
      </c>
      <c r="D1982" s="0" t="s">
        <v>16</v>
      </c>
      <c r="E1982" s="0" t="s">
        <v>147</v>
      </c>
      <c r="F1982" s="0" t="s">
        <v>18</v>
      </c>
      <c r="G1982" s="0" t="s">
        <v>19</v>
      </c>
      <c r="H1982" s="0" t="s">
        <v>2337</v>
      </c>
      <c r="I1982" s="0" t="n">
        <v>1</v>
      </c>
      <c r="J1982" s="0" t="n">
        <v>1.76</v>
      </c>
      <c r="K1982" s="0" t="s">
        <v>21</v>
      </c>
      <c r="L1982" s="3" t="n">
        <f aca="false">IF(K1982="Yes",(J1982-1)*0.98,-1)</f>
        <v>0.7448</v>
      </c>
      <c r="M1982" s="11" t="s">
        <v>62</v>
      </c>
    </row>
    <row r="1983" customFormat="false" ht="12.8" hidden="false" customHeight="false" outlineLevel="0" collapsed="false">
      <c r="A1983" s="9" t="s">
        <v>2397</v>
      </c>
      <c r="B1983" s="9" t="s">
        <v>130</v>
      </c>
      <c r="C1983" s="6" t="s">
        <v>223</v>
      </c>
      <c r="D1983" s="6" t="s">
        <v>16</v>
      </c>
      <c r="E1983" s="6" t="s">
        <v>147</v>
      </c>
      <c r="F1983" s="6" t="s">
        <v>18</v>
      </c>
      <c r="G1983" s="6" t="s">
        <v>19</v>
      </c>
      <c r="H1983" s="6" t="s">
        <v>2337</v>
      </c>
      <c r="I1983" s="0" t="n">
        <v>1</v>
      </c>
      <c r="J1983" s="6" t="n">
        <v>4.2</v>
      </c>
      <c r="K1983" s="3" t="str">
        <f aca="false">IF(I1983=1,"Yes","No")</f>
        <v>Yes</v>
      </c>
      <c r="L1983" s="7" t="n">
        <f aca="false">IF(K1983="Yes",(J1983-1)*0.98,-1)</f>
        <v>3.136</v>
      </c>
      <c r="M1983" s="10" t="s">
        <v>53</v>
      </c>
    </row>
    <row r="1984" customFormat="false" ht="12.8" hidden="false" customHeight="false" outlineLevel="0" collapsed="false">
      <c r="A1984" s="2" t="s">
        <v>2397</v>
      </c>
      <c r="B1984" s="2" t="s">
        <v>167</v>
      </c>
      <c r="C1984" s="0" t="s">
        <v>506</v>
      </c>
      <c r="D1984" s="0" t="s">
        <v>16</v>
      </c>
      <c r="E1984" s="0" t="s">
        <v>147</v>
      </c>
      <c r="F1984" s="0" t="s">
        <v>65</v>
      </c>
      <c r="G1984" s="0" t="s">
        <v>21</v>
      </c>
      <c r="H1984" s="0" t="s">
        <v>2401</v>
      </c>
      <c r="I1984" s="0" t="n">
        <v>1</v>
      </c>
      <c r="J1984" s="0" t="n">
        <v>2.15</v>
      </c>
      <c r="K1984" s="0" t="str">
        <f aca="false">IF(I1984=1,"Yes","No")</f>
        <v>Yes</v>
      </c>
      <c r="L1984" s="0" t="n">
        <f aca="false">IF(K1984="Yes",(J1984-1)*0.98,-1)</f>
        <v>1.127</v>
      </c>
      <c r="M1984" s="5" t="s">
        <v>33</v>
      </c>
    </row>
    <row r="1985" customFormat="false" ht="12.8" hidden="false" customHeight="false" outlineLevel="0" collapsed="false">
      <c r="A1985" s="2" t="s">
        <v>2397</v>
      </c>
      <c r="B1985" s="2" t="s">
        <v>273</v>
      </c>
      <c r="C1985" s="6" t="s">
        <v>125</v>
      </c>
      <c r="D1985" s="6" t="s">
        <v>48</v>
      </c>
      <c r="E1985" s="6" t="s">
        <v>30</v>
      </c>
      <c r="F1985" s="6" t="s">
        <v>18</v>
      </c>
      <c r="G1985" s="6" t="s">
        <v>19</v>
      </c>
      <c r="H1985" s="6" t="s">
        <v>2402</v>
      </c>
      <c r="I1985" s="6" t="n">
        <v>3</v>
      </c>
      <c r="J1985" s="6" t="n">
        <v>6.08</v>
      </c>
      <c r="K1985" s="3" t="str">
        <f aca="false">IF(I1985=1, "No","Yes")</f>
        <v>Yes</v>
      </c>
      <c r="L1985" s="7" t="n">
        <f aca="false">IF(I1985=1,-J1985,0.98)</f>
        <v>0.98</v>
      </c>
      <c r="M1985" s="8" t="s">
        <v>51</v>
      </c>
    </row>
    <row r="1986" customFormat="false" ht="12.8" hidden="false" customHeight="false" outlineLevel="0" collapsed="false">
      <c r="A1986" s="2" t="s">
        <v>2403</v>
      </c>
      <c r="B1986" s="2" t="s">
        <v>46</v>
      </c>
      <c r="C1986" s="6" t="s">
        <v>526</v>
      </c>
      <c r="D1986" s="6" t="s">
        <v>102</v>
      </c>
      <c r="E1986" s="6" t="s">
        <v>147</v>
      </c>
      <c r="F1986" s="6" t="s">
        <v>49</v>
      </c>
      <c r="G1986" s="6" t="s">
        <v>19</v>
      </c>
      <c r="H1986" s="6" t="s">
        <v>2404</v>
      </c>
      <c r="I1986" s="6" t="n">
        <v>2</v>
      </c>
      <c r="J1986" s="6" t="n">
        <v>2.82</v>
      </c>
      <c r="K1986" s="3" t="str">
        <f aca="false">IF(I1986=1, "No","Yes")</f>
        <v>Yes</v>
      </c>
      <c r="L1986" s="7" t="n">
        <f aca="false">IF(I1986=1,-J1986,0.98)</f>
        <v>0.98</v>
      </c>
      <c r="M1986" s="8" t="s">
        <v>51</v>
      </c>
    </row>
    <row r="1987" customFormat="false" ht="12.8" hidden="false" customHeight="false" outlineLevel="0" collapsed="false">
      <c r="A1987" s="9" t="s">
        <v>2403</v>
      </c>
      <c r="B1987" s="9" t="s">
        <v>46</v>
      </c>
      <c r="C1987" s="6" t="s">
        <v>526</v>
      </c>
      <c r="D1987" s="6" t="s">
        <v>102</v>
      </c>
      <c r="E1987" s="6" t="s">
        <v>147</v>
      </c>
      <c r="F1987" s="6" t="s">
        <v>49</v>
      </c>
      <c r="G1987" s="6" t="s">
        <v>19</v>
      </c>
      <c r="H1987" s="6" t="s">
        <v>2405</v>
      </c>
      <c r="I1987" s="0" t="n">
        <v>3</v>
      </c>
      <c r="J1987" s="6" t="n">
        <v>7.8</v>
      </c>
      <c r="K1987" s="3" t="str">
        <f aca="false">IF(I1987=1,"Yes","No")</f>
        <v>No</v>
      </c>
      <c r="L1987" s="7" t="n">
        <f aca="false">IF(K1987="Yes",(J1987-1)*0.98,-1)</f>
        <v>-1</v>
      </c>
      <c r="M1987" s="10" t="s">
        <v>53</v>
      </c>
    </row>
    <row r="1988" customFormat="false" ht="12.8" hidden="false" customHeight="false" outlineLevel="0" collapsed="false">
      <c r="A1988" s="2" t="s">
        <v>2403</v>
      </c>
      <c r="B1988" s="2" t="s">
        <v>77</v>
      </c>
      <c r="C1988" s="0" t="s">
        <v>1192</v>
      </c>
      <c r="D1988" s="0" t="s">
        <v>37</v>
      </c>
      <c r="E1988" s="0" t="s">
        <v>147</v>
      </c>
      <c r="G1988" s="0" t="s">
        <v>19</v>
      </c>
      <c r="H1988" s="0" t="s">
        <v>2351</v>
      </c>
      <c r="I1988" s="0" t="n">
        <v>4</v>
      </c>
      <c r="J1988" s="0" t="n">
        <v>3.7</v>
      </c>
      <c r="K1988" s="0" t="str">
        <f aca="false">IF(I1988=1,"Yes","No")</f>
        <v>No</v>
      </c>
      <c r="L1988" s="0" t="n">
        <f aca="false">IF(K1988="Yes",(J1988-1)*0.98,-1)</f>
        <v>-1</v>
      </c>
      <c r="M1988" s="5" t="s">
        <v>33</v>
      </c>
    </row>
    <row r="1989" customFormat="false" ht="12.8" hidden="false" customHeight="false" outlineLevel="0" collapsed="false">
      <c r="A1989" s="2" t="s">
        <v>2406</v>
      </c>
      <c r="B1989" s="2" t="s">
        <v>480</v>
      </c>
      <c r="C1989" s="0" t="s">
        <v>2407</v>
      </c>
      <c r="D1989" s="0" t="s">
        <v>37</v>
      </c>
      <c r="E1989" s="0" t="s">
        <v>87</v>
      </c>
      <c r="F1989" s="0" t="s">
        <v>18</v>
      </c>
      <c r="G1989" s="0" t="s">
        <v>19</v>
      </c>
      <c r="H1989" s="0" t="s">
        <v>2408</v>
      </c>
      <c r="I1989" s="0" t="n">
        <v>2</v>
      </c>
      <c r="J1989" s="0" t="n">
        <v>1.29</v>
      </c>
      <c r="K1989" s="0" t="s">
        <v>21</v>
      </c>
      <c r="L1989" s="3" t="n">
        <f aca="false">IF(K1989="Yes",(J1989-1)*0.98,-1)</f>
        <v>0.2842</v>
      </c>
      <c r="M1989" s="4" t="s">
        <v>22</v>
      </c>
    </row>
    <row r="1990" customFormat="false" ht="12.8" hidden="false" customHeight="false" outlineLevel="0" collapsed="false">
      <c r="A1990" s="2" t="s">
        <v>2406</v>
      </c>
      <c r="B1990" s="2" t="s">
        <v>205</v>
      </c>
      <c r="C1990" s="0" t="s">
        <v>15</v>
      </c>
      <c r="D1990" s="0" t="s">
        <v>64</v>
      </c>
      <c r="E1990" s="0" t="s">
        <v>147</v>
      </c>
      <c r="F1990" s="0" t="s">
        <v>65</v>
      </c>
      <c r="G1990" s="0" t="s">
        <v>21</v>
      </c>
      <c r="H1990" s="0" t="s">
        <v>2409</v>
      </c>
      <c r="I1990" s="0" t="n">
        <v>1</v>
      </c>
      <c r="J1990" s="0" t="n">
        <v>6.2</v>
      </c>
      <c r="K1990" s="0" t="str">
        <f aca="false">IF(I1990=1,"Yes","No")</f>
        <v>Yes</v>
      </c>
      <c r="L1990" s="0" t="n">
        <f aca="false">IF(K1990="Yes",(J1990-1)*0.98,-1)</f>
        <v>5.096</v>
      </c>
      <c r="M1990" s="5" t="s">
        <v>33</v>
      </c>
    </row>
    <row r="1991" customFormat="false" ht="12.8" hidden="false" customHeight="false" outlineLevel="0" collapsed="false">
      <c r="A1991" s="2" t="s">
        <v>2406</v>
      </c>
      <c r="B1991" s="2" t="s">
        <v>205</v>
      </c>
      <c r="C1991" s="0" t="s">
        <v>15</v>
      </c>
      <c r="D1991" s="0" t="s">
        <v>64</v>
      </c>
      <c r="E1991" s="0" t="s">
        <v>147</v>
      </c>
      <c r="F1991" s="0" t="s">
        <v>65</v>
      </c>
      <c r="G1991" s="0" t="s">
        <v>21</v>
      </c>
      <c r="H1991" s="0" t="s">
        <v>2409</v>
      </c>
      <c r="I1991" s="0" t="n">
        <v>1</v>
      </c>
      <c r="J1991" s="0" t="n">
        <v>2.58</v>
      </c>
      <c r="K1991" s="0" t="s">
        <v>21</v>
      </c>
      <c r="L1991" s="3" t="n">
        <f aca="false">IF(K1991="Yes",(J1991-1)*0.98,-1)</f>
        <v>1.5484</v>
      </c>
      <c r="M1991" s="4" t="s">
        <v>22</v>
      </c>
    </row>
    <row r="1992" customFormat="false" ht="12.8" hidden="false" customHeight="false" outlineLevel="0" collapsed="false">
      <c r="A1992" s="2" t="s">
        <v>2410</v>
      </c>
      <c r="B1992" s="2" t="s">
        <v>375</v>
      </c>
      <c r="C1992" s="0" t="s">
        <v>248</v>
      </c>
      <c r="D1992" s="0" t="s">
        <v>16</v>
      </c>
      <c r="E1992" s="0" t="s">
        <v>147</v>
      </c>
      <c r="F1992" s="0" t="s">
        <v>65</v>
      </c>
      <c r="G1992" s="0" t="s">
        <v>21</v>
      </c>
      <c r="H1992" s="0" t="s">
        <v>2411</v>
      </c>
      <c r="I1992" s="0" t="n">
        <v>1</v>
      </c>
      <c r="J1992" s="0" t="n">
        <v>2.52</v>
      </c>
      <c r="K1992" s="0" t="str">
        <f aca="false">IF(I1992=1,"Yes","No")</f>
        <v>Yes</v>
      </c>
      <c r="L1992" s="0" t="n">
        <f aca="false">IF(K1992="Yes",(J1992-1)*0.98,-1)</f>
        <v>1.4896</v>
      </c>
      <c r="M1992" s="5" t="s">
        <v>33</v>
      </c>
    </row>
    <row r="1993" customFormat="false" ht="12.8" hidden="false" customHeight="false" outlineLevel="0" collapsed="false">
      <c r="A1993" s="2" t="s">
        <v>2412</v>
      </c>
      <c r="B1993" s="2" t="s">
        <v>23</v>
      </c>
      <c r="C1993" s="0" t="s">
        <v>256</v>
      </c>
      <c r="D1993" s="0" t="s">
        <v>16</v>
      </c>
      <c r="E1993" s="0" t="s">
        <v>17</v>
      </c>
      <c r="F1993" s="0" t="s">
        <v>18</v>
      </c>
      <c r="G1993" s="0" t="s">
        <v>19</v>
      </c>
      <c r="H1993" s="0" t="s">
        <v>2413</v>
      </c>
      <c r="I1993" s="0" t="n">
        <v>3</v>
      </c>
      <c r="J1993" s="0" t="n">
        <v>2.15</v>
      </c>
      <c r="K1993" s="0" t="s">
        <v>19</v>
      </c>
      <c r="L1993" s="3" t="n">
        <f aca="false">IF(K1993="Yes",(J1993-1)*0.98,-1)</f>
        <v>-1</v>
      </c>
      <c r="M1993" s="4" t="s">
        <v>22</v>
      </c>
    </row>
    <row r="1994" customFormat="false" ht="12.8" hidden="false" customHeight="false" outlineLevel="0" collapsed="false">
      <c r="A1994" s="2" t="s">
        <v>2412</v>
      </c>
      <c r="B1994" s="2" t="s">
        <v>23</v>
      </c>
      <c r="C1994" s="0" t="s">
        <v>256</v>
      </c>
      <c r="D1994" s="0" t="s">
        <v>16</v>
      </c>
      <c r="E1994" s="0" t="s">
        <v>17</v>
      </c>
      <c r="F1994" s="0" t="s">
        <v>18</v>
      </c>
      <c r="G1994" s="0" t="s">
        <v>19</v>
      </c>
      <c r="H1994" s="0" t="s">
        <v>2414</v>
      </c>
      <c r="I1994" s="0" t="s">
        <v>133</v>
      </c>
      <c r="J1994" s="0" t="n">
        <v>1.44</v>
      </c>
      <c r="K1994" s="0" t="s">
        <v>19</v>
      </c>
      <c r="L1994" s="3" t="n">
        <f aca="false">IF(K1994="Yes",(J1994-1)*0.98,-1)</f>
        <v>-1</v>
      </c>
      <c r="M1994" s="11" t="s">
        <v>62</v>
      </c>
    </row>
    <row r="1995" customFormat="false" ht="12.8" hidden="false" customHeight="false" outlineLevel="0" collapsed="false">
      <c r="A1995" s="2" t="s">
        <v>2412</v>
      </c>
      <c r="B1995" s="2" t="s">
        <v>810</v>
      </c>
      <c r="C1995" s="0" t="s">
        <v>256</v>
      </c>
      <c r="D1995" s="0" t="s">
        <v>16</v>
      </c>
      <c r="E1995" s="0" t="s">
        <v>87</v>
      </c>
      <c r="F1995" s="0" t="s">
        <v>18</v>
      </c>
      <c r="G1995" s="0" t="s">
        <v>21</v>
      </c>
      <c r="H1995" s="0" t="s">
        <v>2415</v>
      </c>
      <c r="I1995" s="0" t="n">
        <v>4</v>
      </c>
      <c r="J1995" s="0" t="n">
        <v>1.84</v>
      </c>
      <c r="K1995" s="0" t="s">
        <v>19</v>
      </c>
      <c r="L1995" s="3" t="n">
        <f aca="false">IF(K1995="Yes",(J1995-1)*0.98,-1)</f>
        <v>-1</v>
      </c>
      <c r="M1995" s="4" t="s">
        <v>22</v>
      </c>
    </row>
    <row r="1996" customFormat="false" ht="12.8" hidden="false" customHeight="false" outlineLevel="0" collapsed="false">
      <c r="A1996" s="2" t="s">
        <v>2412</v>
      </c>
      <c r="B1996" s="2" t="s">
        <v>109</v>
      </c>
      <c r="C1996" s="0" t="s">
        <v>555</v>
      </c>
      <c r="D1996" s="0" t="s">
        <v>102</v>
      </c>
      <c r="E1996" s="0" t="s">
        <v>147</v>
      </c>
      <c r="F1996" s="0" t="s">
        <v>49</v>
      </c>
      <c r="G1996" s="0" t="s">
        <v>19</v>
      </c>
      <c r="H1996" s="0" t="s">
        <v>2157</v>
      </c>
      <c r="I1996" s="0" t="n">
        <v>2</v>
      </c>
      <c r="J1996" s="0" t="n">
        <v>2.43</v>
      </c>
      <c r="K1996" s="0" t="s">
        <v>21</v>
      </c>
      <c r="L1996" s="3" t="n">
        <f aca="false">IF(K1996="Yes",(J1996-1)*0.98,-1)</f>
        <v>1.4014</v>
      </c>
      <c r="M1996" s="4" t="s">
        <v>22</v>
      </c>
    </row>
    <row r="1997" customFormat="false" ht="12.8" hidden="false" customHeight="false" outlineLevel="0" collapsed="false">
      <c r="A1997" s="2" t="s">
        <v>2412</v>
      </c>
      <c r="B1997" s="2" t="s">
        <v>471</v>
      </c>
      <c r="C1997" s="0" t="s">
        <v>1371</v>
      </c>
      <c r="D1997" s="0" t="s">
        <v>42</v>
      </c>
      <c r="E1997" s="0" t="s">
        <v>30</v>
      </c>
      <c r="F1997" s="0" t="s">
        <v>18</v>
      </c>
      <c r="G1997" s="0" t="s">
        <v>19</v>
      </c>
      <c r="H1997" s="0" t="s">
        <v>2416</v>
      </c>
      <c r="I1997" s="0" t="n">
        <v>1</v>
      </c>
      <c r="J1997" s="0" t="n">
        <v>2.18</v>
      </c>
      <c r="K1997" s="0" t="s">
        <v>21</v>
      </c>
      <c r="L1997" s="3" t="n">
        <f aca="false">IF(K1997="Yes",(J1997-1)*0.98,-1)</f>
        <v>1.1564</v>
      </c>
      <c r="M1997" s="11" t="s">
        <v>62</v>
      </c>
    </row>
    <row r="1998" customFormat="false" ht="12.8" hidden="false" customHeight="false" outlineLevel="0" collapsed="false">
      <c r="A1998" s="2" t="s">
        <v>2417</v>
      </c>
      <c r="B1998" s="2" t="s">
        <v>306</v>
      </c>
      <c r="C1998" s="0" t="s">
        <v>56</v>
      </c>
      <c r="D1998" s="0" t="s">
        <v>16</v>
      </c>
      <c r="E1998" s="0" t="s">
        <v>87</v>
      </c>
      <c r="F1998" s="0" t="s">
        <v>18</v>
      </c>
      <c r="G1998" s="0" t="s">
        <v>21</v>
      </c>
      <c r="H1998" s="0" t="s">
        <v>2418</v>
      </c>
      <c r="I1998" s="0" t="n">
        <v>3</v>
      </c>
      <c r="J1998" s="0" t="n">
        <v>2.8</v>
      </c>
      <c r="K1998" s="0" t="s">
        <v>19</v>
      </c>
      <c r="L1998" s="3" t="n">
        <f aca="false">IF(K1998="Yes",(J1998-1)*0.98,-1)</f>
        <v>-1</v>
      </c>
      <c r="M1998" s="4" t="s">
        <v>22</v>
      </c>
    </row>
    <row r="1999" customFormat="false" ht="12.8" hidden="false" customHeight="false" outlineLevel="0" collapsed="false">
      <c r="A1999" s="2" t="s">
        <v>2417</v>
      </c>
      <c r="B1999" s="2" t="s">
        <v>157</v>
      </c>
      <c r="C1999" s="0" t="s">
        <v>1317</v>
      </c>
      <c r="D1999" s="0" t="s">
        <v>37</v>
      </c>
      <c r="E1999" s="0" t="s">
        <v>17</v>
      </c>
      <c r="F1999" s="0" t="s">
        <v>43</v>
      </c>
      <c r="G1999" s="0" t="s">
        <v>19</v>
      </c>
      <c r="H1999" s="0" t="s">
        <v>2419</v>
      </c>
      <c r="I1999" s="0" t="n">
        <v>1</v>
      </c>
      <c r="J1999" s="0" t="n">
        <v>1.33</v>
      </c>
      <c r="K1999" s="0" t="s">
        <v>21</v>
      </c>
      <c r="L1999" s="3" t="n">
        <f aca="false">IF(K1999="Yes",(J1999-1)*0.98,-1)</f>
        <v>0.3234</v>
      </c>
      <c r="M1999" s="11" t="s">
        <v>62</v>
      </c>
    </row>
    <row r="2000" customFormat="false" ht="12.8" hidden="false" customHeight="false" outlineLevel="0" collapsed="false">
      <c r="A2000" s="2" t="s">
        <v>2417</v>
      </c>
      <c r="B2000" s="2" t="s">
        <v>105</v>
      </c>
      <c r="C2000" s="0" t="s">
        <v>125</v>
      </c>
      <c r="D2000" s="0" t="s">
        <v>16</v>
      </c>
      <c r="E2000" s="0" t="s">
        <v>30</v>
      </c>
      <c r="F2000" s="0" t="s">
        <v>43</v>
      </c>
      <c r="G2000" s="0" t="s">
        <v>19</v>
      </c>
      <c r="H2000" s="0" t="s">
        <v>2328</v>
      </c>
      <c r="I2000" s="0" t="n">
        <v>1</v>
      </c>
      <c r="J2000" s="0" t="n">
        <v>1.14</v>
      </c>
      <c r="K2000" s="0" t="s">
        <v>21</v>
      </c>
      <c r="L2000" s="3" t="n">
        <f aca="false">IF(K2000="Yes",(J2000-1)*0.98,-1)</f>
        <v>0.1372</v>
      </c>
      <c r="M2000" s="4" t="s">
        <v>22</v>
      </c>
    </row>
    <row r="2001" customFormat="false" ht="12.8" hidden="false" customHeight="false" outlineLevel="0" collapsed="false">
      <c r="A2001" s="2" t="s">
        <v>2417</v>
      </c>
      <c r="B2001" s="2" t="s">
        <v>1250</v>
      </c>
      <c r="C2001" s="0" t="s">
        <v>125</v>
      </c>
      <c r="D2001" s="0" t="s">
        <v>16</v>
      </c>
      <c r="E2001" s="0" t="s">
        <v>30</v>
      </c>
      <c r="F2001" s="0" t="s">
        <v>65</v>
      </c>
      <c r="G2001" s="0" t="s">
        <v>21</v>
      </c>
      <c r="H2001" s="0" t="s">
        <v>2420</v>
      </c>
      <c r="I2001" s="0" t="n">
        <v>0</v>
      </c>
      <c r="J2001" s="0" t="n">
        <v>2.13</v>
      </c>
      <c r="K2001" s="0" t="s">
        <v>19</v>
      </c>
      <c r="L2001" s="3" t="n">
        <f aca="false">IF(K2001="Yes",(J2001-1)*0.98,-1)</f>
        <v>-1</v>
      </c>
      <c r="M2001" s="4" t="s">
        <v>22</v>
      </c>
    </row>
    <row r="2002" customFormat="false" ht="12.8" hidden="false" customHeight="false" outlineLevel="0" collapsed="false">
      <c r="A2002" s="2" t="s">
        <v>2421</v>
      </c>
      <c r="B2002" s="2" t="s">
        <v>124</v>
      </c>
      <c r="C2002" s="0" t="s">
        <v>215</v>
      </c>
      <c r="D2002" s="0" t="s">
        <v>16</v>
      </c>
      <c r="E2002" s="0" t="s">
        <v>17</v>
      </c>
      <c r="F2002" s="0" t="s">
        <v>18</v>
      </c>
      <c r="G2002" s="0" t="s">
        <v>19</v>
      </c>
      <c r="H2002" s="0" t="s">
        <v>2422</v>
      </c>
      <c r="I2002" s="0" t="n">
        <v>2</v>
      </c>
      <c r="J2002" s="0" t="n">
        <v>1.79</v>
      </c>
      <c r="K2002" s="0" t="s">
        <v>21</v>
      </c>
      <c r="L2002" s="3" t="n">
        <f aca="false">IF(K2002="Yes",(J2002-1)*0.98,-1)</f>
        <v>0.7742</v>
      </c>
      <c r="M2002" s="4" t="s">
        <v>22</v>
      </c>
    </row>
    <row r="2003" customFormat="false" ht="12.8" hidden="false" customHeight="false" outlineLevel="0" collapsed="false">
      <c r="A2003" s="2" t="s">
        <v>2423</v>
      </c>
      <c r="B2003" s="2" t="s">
        <v>245</v>
      </c>
      <c r="C2003" s="0" t="s">
        <v>492</v>
      </c>
      <c r="D2003" s="0" t="s">
        <v>16</v>
      </c>
      <c r="E2003" s="0" t="s">
        <v>79</v>
      </c>
      <c r="F2003" s="0" t="s">
        <v>80</v>
      </c>
      <c r="G2003" s="0" t="s">
        <v>19</v>
      </c>
      <c r="H2003" s="0" t="s">
        <v>2424</v>
      </c>
      <c r="I2003" s="0" t="n">
        <v>3</v>
      </c>
      <c r="J2003" s="0" t="n">
        <v>1.25</v>
      </c>
      <c r="K2003" s="0" t="s">
        <v>21</v>
      </c>
      <c r="L2003" s="3" t="n">
        <f aca="false">IF(K2003="Yes",(J2003-1)*0.98,-1)</f>
        <v>0.245</v>
      </c>
      <c r="M2003" s="4" t="s">
        <v>22</v>
      </c>
    </row>
    <row r="2004" customFormat="false" ht="12.8" hidden="false" customHeight="false" outlineLevel="0" collapsed="false">
      <c r="A2004" s="2" t="s">
        <v>2423</v>
      </c>
      <c r="B2004" s="2" t="s">
        <v>245</v>
      </c>
      <c r="C2004" s="0" t="s">
        <v>492</v>
      </c>
      <c r="D2004" s="0" t="s">
        <v>16</v>
      </c>
      <c r="E2004" s="0" t="s">
        <v>79</v>
      </c>
      <c r="F2004" s="0" t="s">
        <v>80</v>
      </c>
      <c r="G2004" s="0" t="s">
        <v>19</v>
      </c>
      <c r="H2004" s="0" t="s">
        <v>2425</v>
      </c>
      <c r="I2004" s="0" t="n">
        <v>1</v>
      </c>
      <c r="J2004" s="0" t="n">
        <v>1.92</v>
      </c>
      <c r="K2004" s="0" t="s">
        <v>21</v>
      </c>
      <c r="L2004" s="3" t="n">
        <f aca="false">IF(K2004="Yes",(J2004-1)*0.98,-1)</f>
        <v>0.9016</v>
      </c>
      <c r="M2004" s="11" t="s">
        <v>62</v>
      </c>
    </row>
    <row r="2005" customFormat="false" ht="12.8" hidden="false" customHeight="false" outlineLevel="0" collapsed="false">
      <c r="A2005" s="2" t="s">
        <v>2423</v>
      </c>
      <c r="B2005" s="2" t="s">
        <v>343</v>
      </c>
      <c r="C2005" s="0" t="s">
        <v>91</v>
      </c>
      <c r="D2005" s="0" t="s">
        <v>42</v>
      </c>
      <c r="E2005" s="0" t="s">
        <v>30</v>
      </c>
      <c r="F2005" s="0" t="s">
        <v>18</v>
      </c>
      <c r="G2005" s="0" t="s">
        <v>19</v>
      </c>
      <c r="H2005" s="0" t="s">
        <v>2426</v>
      </c>
      <c r="I2005" s="0" t="n">
        <v>0</v>
      </c>
      <c r="J2005" s="0" t="n">
        <v>2.26</v>
      </c>
      <c r="K2005" s="0" t="s">
        <v>19</v>
      </c>
      <c r="L2005" s="3" t="n">
        <f aca="false">IF(K2005="Yes",(J2005-1)*0.98,-1)</f>
        <v>-1</v>
      </c>
      <c r="M2005" s="11" t="s">
        <v>62</v>
      </c>
    </row>
    <row r="2006" customFormat="false" ht="12.8" hidden="false" customHeight="false" outlineLevel="0" collapsed="false">
      <c r="A2006" s="2" t="s">
        <v>2427</v>
      </c>
      <c r="B2006" s="2" t="s">
        <v>35</v>
      </c>
      <c r="C2006" s="0" t="s">
        <v>734</v>
      </c>
      <c r="D2006" s="0" t="s">
        <v>42</v>
      </c>
      <c r="E2006" s="0" t="s">
        <v>147</v>
      </c>
      <c r="F2006" s="0" t="s">
        <v>453</v>
      </c>
      <c r="G2006" s="0" t="s">
        <v>19</v>
      </c>
      <c r="H2006" s="0" t="s">
        <v>2428</v>
      </c>
      <c r="I2006" s="0" t="n">
        <v>2</v>
      </c>
      <c r="J2006" s="0" t="n">
        <v>1.86</v>
      </c>
      <c r="K2006" s="0" t="str">
        <f aca="false">IF(I2006=1,"Yes","No")</f>
        <v>No</v>
      </c>
      <c r="L2006" s="0" t="n">
        <f aca="false">IF(K2006="Yes",(J2006-1)*0.98,-1)</f>
        <v>-1</v>
      </c>
      <c r="M2006" s="5" t="s">
        <v>33</v>
      </c>
    </row>
    <row r="2007" customFormat="false" ht="12.8" hidden="false" customHeight="false" outlineLevel="0" collapsed="false">
      <c r="A2007" s="2" t="s">
        <v>2429</v>
      </c>
      <c r="B2007" s="2" t="s">
        <v>280</v>
      </c>
      <c r="C2007" s="0" t="s">
        <v>86</v>
      </c>
      <c r="D2007" s="0" t="s">
        <v>16</v>
      </c>
      <c r="E2007" s="0" t="s">
        <v>79</v>
      </c>
      <c r="F2007" s="0" t="s">
        <v>206</v>
      </c>
      <c r="G2007" s="0" t="s">
        <v>19</v>
      </c>
      <c r="H2007" s="0" t="s">
        <v>1865</v>
      </c>
      <c r="I2007" s="0" t="n">
        <v>2</v>
      </c>
      <c r="J2007" s="0" t="n">
        <v>1.9</v>
      </c>
      <c r="K2007" s="0" t="s">
        <v>21</v>
      </c>
      <c r="L2007" s="3" t="n">
        <f aca="false">IF(K2007="Yes",(J2007-1)*0.98,-1)</f>
        <v>0.882</v>
      </c>
      <c r="M2007" s="4" t="s">
        <v>22</v>
      </c>
    </row>
    <row r="2008" customFormat="false" ht="12.8" hidden="false" customHeight="false" outlineLevel="0" collapsed="false">
      <c r="A2008" s="2" t="s">
        <v>2429</v>
      </c>
      <c r="B2008" s="2" t="s">
        <v>527</v>
      </c>
      <c r="C2008" s="0" t="s">
        <v>91</v>
      </c>
      <c r="D2008" s="0" t="s">
        <v>42</v>
      </c>
      <c r="E2008" s="0" t="s">
        <v>30</v>
      </c>
      <c r="F2008" s="0" t="s">
        <v>18</v>
      </c>
      <c r="G2008" s="0" t="s">
        <v>19</v>
      </c>
      <c r="H2008" s="0" t="s">
        <v>2430</v>
      </c>
      <c r="I2008" s="0" t="n">
        <v>0</v>
      </c>
      <c r="J2008" s="0" t="n">
        <v>2.28</v>
      </c>
      <c r="K2008" s="0" t="s">
        <v>19</v>
      </c>
      <c r="L2008" s="3" t="n">
        <f aca="false">IF(K2008="Yes",(J2008-1)*0.98,-1)</f>
        <v>-1</v>
      </c>
      <c r="M2008" s="11" t="s">
        <v>62</v>
      </c>
    </row>
    <row r="2009" customFormat="false" ht="12.8" hidden="false" customHeight="false" outlineLevel="0" collapsed="false">
      <c r="A2009" s="2" t="s">
        <v>2429</v>
      </c>
      <c r="B2009" s="2" t="s">
        <v>1117</v>
      </c>
      <c r="C2009" s="0" t="s">
        <v>91</v>
      </c>
      <c r="D2009" s="0" t="s">
        <v>29</v>
      </c>
      <c r="E2009" s="0" t="s">
        <v>30</v>
      </c>
      <c r="F2009" s="0" t="s">
        <v>152</v>
      </c>
      <c r="G2009" s="0" t="s">
        <v>21</v>
      </c>
      <c r="H2009" s="0" t="s">
        <v>2431</v>
      </c>
      <c r="I2009" s="0" t="n">
        <v>1</v>
      </c>
      <c r="J2009" s="0" t="n">
        <v>4.4</v>
      </c>
      <c r="K2009" s="0" t="str">
        <f aca="false">IF(I2009=1,"Yes","No")</f>
        <v>Yes</v>
      </c>
      <c r="L2009" s="0" t="n">
        <f aca="false">IF(K2009="Yes",(J2009-1)*0.98,-1)</f>
        <v>3.332</v>
      </c>
      <c r="M2009" s="5" t="s">
        <v>33</v>
      </c>
    </row>
    <row r="2010" customFormat="false" ht="12.8" hidden="false" customHeight="false" outlineLevel="0" collapsed="false">
      <c r="A2010" s="2" t="s">
        <v>2429</v>
      </c>
      <c r="B2010" s="2" t="s">
        <v>1117</v>
      </c>
      <c r="C2010" s="0" t="s">
        <v>91</v>
      </c>
      <c r="D2010" s="0" t="s">
        <v>29</v>
      </c>
      <c r="E2010" s="0" t="s">
        <v>30</v>
      </c>
      <c r="F2010" s="0" t="s">
        <v>152</v>
      </c>
      <c r="G2010" s="0" t="s">
        <v>21</v>
      </c>
      <c r="H2010" s="0" t="s">
        <v>2431</v>
      </c>
      <c r="I2010" s="0" t="n">
        <v>1</v>
      </c>
      <c r="J2010" s="0" t="n">
        <v>1.73</v>
      </c>
      <c r="K2010" s="0" t="s">
        <v>21</v>
      </c>
      <c r="L2010" s="3" t="n">
        <f aca="false">IF(K2010="Yes",(J2010-1)*0.98,-1)</f>
        <v>0.7154</v>
      </c>
      <c r="M2010" s="4" t="s">
        <v>22</v>
      </c>
    </row>
    <row r="2011" customFormat="false" ht="12.8" hidden="false" customHeight="false" outlineLevel="0" collapsed="false">
      <c r="A2011" s="2" t="s">
        <v>2432</v>
      </c>
      <c r="B2011" s="2" t="s">
        <v>113</v>
      </c>
      <c r="C2011" s="0" t="s">
        <v>256</v>
      </c>
      <c r="D2011" s="0" t="s">
        <v>42</v>
      </c>
      <c r="E2011" s="0" t="s">
        <v>17</v>
      </c>
      <c r="F2011" s="0" t="s">
        <v>43</v>
      </c>
      <c r="G2011" s="0" t="s">
        <v>19</v>
      </c>
      <c r="H2011" s="0" t="s">
        <v>2433</v>
      </c>
      <c r="I2011" s="0" t="n">
        <v>2</v>
      </c>
      <c r="J2011" s="0" t="n">
        <v>8</v>
      </c>
      <c r="K2011" s="0" t="str">
        <f aca="false">IF(I2011=1,"Yes","No")</f>
        <v>No</v>
      </c>
      <c r="L2011" s="0" t="n">
        <f aca="false">IF(K2011="Yes",(J2011-1)*0.98,-1)</f>
        <v>-1</v>
      </c>
      <c r="M2011" s="5" t="s">
        <v>33</v>
      </c>
    </row>
    <row r="2012" customFormat="false" ht="12.8" hidden="false" customHeight="false" outlineLevel="0" collapsed="false">
      <c r="A2012" s="2" t="s">
        <v>2432</v>
      </c>
      <c r="B2012" s="2" t="s">
        <v>71</v>
      </c>
      <c r="C2012" s="0" t="s">
        <v>532</v>
      </c>
      <c r="D2012" s="0" t="s">
        <v>16</v>
      </c>
      <c r="E2012" s="0" t="s">
        <v>17</v>
      </c>
      <c r="F2012" s="0" t="s">
        <v>18</v>
      </c>
      <c r="G2012" s="0" t="s">
        <v>19</v>
      </c>
      <c r="H2012" s="0" t="s">
        <v>2434</v>
      </c>
      <c r="I2012" s="0" t="n">
        <v>1</v>
      </c>
      <c r="J2012" s="0" t="n">
        <v>1.28</v>
      </c>
      <c r="K2012" s="0" t="s">
        <v>21</v>
      </c>
      <c r="L2012" s="3" t="n">
        <f aca="false">IF(K2012="Yes",(J2012-1)*0.98,-1)</f>
        <v>0.2744</v>
      </c>
      <c r="M2012" s="4" t="s">
        <v>22</v>
      </c>
    </row>
    <row r="2013" customFormat="false" ht="12.8" hidden="false" customHeight="false" outlineLevel="0" collapsed="false">
      <c r="A2013" s="2" t="s">
        <v>2435</v>
      </c>
      <c r="B2013" s="2" t="s">
        <v>205</v>
      </c>
      <c r="C2013" s="0" t="s">
        <v>311</v>
      </c>
      <c r="D2013" s="0" t="s">
        <v>42</v>
      </c>
      <c r="E2013" s="0" t="s">
        <v>79</v>
      </c>
      <c r="F2013" s="0" t="s">
        <v>80</v>
      </c>
      <c r="G2013" s="0" t="s">
        <v>19</v>
      </c>
      <c r="H2013" s="0" t="s">
        <v>2436</v>
      </c>
      <c r="I2013" s="0" t="n">
        <v>4</v>
      </c>
      <c r="J2013" s="0" t="n">
        <v>3.88</v>
      </c>
      <c r="K2013" s="0" t="s">
        <v>19</v>
      </c>
      <c r="L2013" s="3" t="n">
        <f aca="false">IF(K2013="Yes",(J2013-1)*0.98,-1)</f>
        <v>-1</v>
      </c>
      <c r="M2013" s="4" t="s">
        <v>22</v>
      </c>
    </row>
    <row r="2014" customFormat="false" ht="12.8" hidden="false" customHeight="false" outlineLevel="0" collapsed="false">
      <c r="A2014" s="2" t="s">
        <v>2435</v>
      </c>
      <c r="B2014" s="2" t="s">
        <v>452</v>
      </c>
      <c r="C2014" s="0" t="s">
        <v>373</v>
      </c>
      <c r="D2014" s="0" t="s">
        <v>42</v>
      </c>
      <c r="E2014" s="0" t="s">
        <v>79</v>
      </c>
      <c r="F2014" s="0" t="s">
        <v>80</v>
      </c>
      <c r="G2014" s="0" t="s">
        <v>19</v>
      </c>
      <c r="H2014" s="0" t="s">
        <v>2437</v>
      </c>
      <c r="I2014" s="0" t="n">
        <v>4</v>
      </c>
      <c r="J2014" s="0" t="n">
        <v>1.21</v>
      </c>
      <c r="K2014" s="0" t="s">
        <v>19</v>
      </c>
      <c r="L2014" s="3" t="n">
        <f aca="false">IF(K2014="Yes",(J2014-1)*0.98,-1)</f>
        <v>-1</v>
      </c>
      <c r="M2014" s="4" t="s">
        <v>22</v>
      </c>
    </row>
    <row r="2015" customFormat="false" ht="12.8" hidden="false" customHeight="false" outlineLevel="0" collapsed="false">
      <c r="A2015" s="2" t="s">
        <v>2435</v>
      </c>
      <c r="B2015" s="2" t="s">
        <v>239</v>
      </c>
      <c r="C2015" s="0" t="s">
        <v>74</v>
      </c>
      <c r="D2015" s="0" t="s">
        <v>37</v>
      </c>
      <c r="E2015" s="0" t="s">
        <v>30</v>
      </c>
      <c r="F2015" s="0" t="s">
        <v>43</v>
      </c>
      <c r="G2015" s="0" t="s">
        <v>19</v>
      </c>
      <c r="H2015" s="0" t="s">
        <v>2438</v>
      </c>
      <c r="I2015" s="0" t="n">
        <v>3</v>
      </c>
      <c r="J2015" s="0" t="n">
        <v>1.63</v>
      </c>
      <c r="K2015" s="0" t="s">
        <v>21</v>
      </c>
      <c r="L2015" s="3" t="n">
        <f aca="false">IF(K2015="Yes",(J2015-1)*0.98,-1)</f>
        <v>0.6174</v>
      </c>
      <c r="M2015" s="4" t="s">
        <v>22</v>
      </c>
    </row>
    <row r="2016" customFormat="false" ht="12.8" hidden="false" customHeight="false" outlineLevel="0" collapsed="false">
      <c r="A2016" s="2" t="s">
        <v>2439</v>
      </c>
      <c r="B2016" s="2" t="s">
        <v>162</v>
      </c>
      <c r="C2016" s="0" t="s">
        <v>78</v>
      </c>
      <c r="D2016" s="0" t="s">
        <v>16</v>
      </c>
      <c r="E2016" s="0" t="s">
        <v>17</v>
      </c>
      <c r="F2016" s="0" t="s">
        <v>18</v>
      </c>
      <c r="G2016" s="0" t="s">
        <v>19</v>
      </c>
      <c r="H2016" s="0" t="s">
        <v>2440</v>
      </c>
      <c r="I2016" s="0" t="n">
        <v>2</v>
      </c>
      <c r="J2016" s="0" t="n">
        <v>1.49</v>
      </c>
      <c r="K2016" s="0" t="s">
        <v>21</v>
      </c>
      <c r="L2016" s="3" t="n">
        <f aca="false">IF(K2016="Yes",(J2016-1)*0.98,-1)</f>
        <v>0.4802</v>
      </c>
      <c r="M2016" s="4" t="s">
        <v>22</v>
      </c>
    </row>
    <row r="2017" customFormat="false" ht="12.8" hidden="false" customHeight="false" outlineLevel="0" collapsed="false">
      <c r="A2017" s="2" t="s">
        <v>2439</v>
      </c>
      <c r="B2017" s="2" t="s">
        <v>101</v>
      </c>
      <c r="C2017" s="0" t="s">
        <v>294</v>
      </c>
      <c r="D2017" s="0" t="s">
        <v>16</v>
      </c>
      <c r="E2017" s="0" t="s">
        <v>17</v>
      </c>
      <c r="F2017" s="0" t="s">
        <v>18</v>
      </c>
      <c r="G2017" s="0" t="s">
        <v>19</v>
      </c>
      <c r="H2017" s="0" t="s">
        <v>2441</v>
      </c>
      <c r="I2017" s="0" t="n">
        <v>1</v>
      </c>
      <c r="J2017" s="0" t="n">
        <v>1.23</v>
      </c>
      <c r="K2017" s="0" t="s">
        <v>21</v>
      </c>
      <c r="L2017" s="3" t="n">
        <f aca="false">IF(K2017="Yes",(J2017-1)*0.98,-1)</f>
        <v>0.2254</v>
      </c>
      <c r="M2017" s="4" t="s">
        <v>22</v>
      </c>
    </row>
    <row r="2018" customFormat="false" ht="12.8" hidden="false" customHeight="false" outlineLevel="0" collapsed="false">
      <c r="A2018" s="2" t="s">
        <v>2442</v>
      </c>
      <c r="B2018" s="2" t="s">
        <v>35</v>
      </c>
      <c r="C2018" s="0" t="s">
        <v>41</v>
      </c>
      <c r="D2018" s="0" t="s">
        <v>42</v>
      </c>
      <c r="E2018" s="0" t="s">
        <v>147</v>
      </c>
      <c r="F2018" s="0" t="s">
        <v>304</v>
      </c>
      <c r="G2018" s="0" t="s">
        <v>19</v>
      </c>
      <c r="H2018" s="0" t="s">
        <v>2443</v>
      </c>
      <c r="I2018" s="0" t="n">
        <v>1</v>
      </c>
      <c r="J2018" s="0" t="n">
        <v>4.1</v>
      </c>
      <c r="K2018" s="0" t="str">
        <f aca="false">IF(I2018=1,"Yes","No")</f>
        <v>Yes</v>
      </c>
      <c r="L2018" s="0" t="n">
        <f aca="false">IF(K2018="Yes",(J2018-1)*0.98,-1)</f>
        <v>3.038</v>
      </c>
      <c r="M2018" s="5" t="s">
        <v>33</v>
      </c>
    </row>
    <row r="2019" customFormat="false" ht="12.8" hidden="false" customHeight="false" outlineLevel="0" collapsed="false">
      <c r="A2019" s="2" t="s">
        <v>2442</v>
      </c>
      <c r="B2019" s="2" t="s">
        <v>35</v>
      </c>
      <c r="C2019" s="6" t="s">
        <v>41</v>
      </c>
      <c r="D2019" s="6" t="s">
        <v>42</v>
      </c>
      <c r="E2019" s="6" t="s">
        <v>147</v>
      </c>
      <c r="F2019" s="6" t="s">
        <v>304</v>
      </c>
      <c r="G2019" s="6" t="s">
        <v>19</v>
      </c>
      <c r="H2019" s="6" t="s">
        <v>2444</v>
      </c>
      <c r="I2019" s="6" t="n">
        <v>2</v>
      </c>
      <c r="J2019" s="6" t="n">
        <v>5.67</v>
      </c>
      <c r="K2019" s="3" t="str">
        <f aca="false">IF(I2019=1, "No","Yes")</f>
        <v>Yes</v>
      </c>
      <c r="L2019" s="7" t="n">
        <f aca="false">IF(I2019=1,-J2019,0.98)</f>
        <v>0.98</v>
      </c>
      <c r="M2019" s="8" t="s">
        <v>51</v>
      </c>
    </row>
    <row r="2020" customFormat="false" ht="12.8" hidden="false" customHeight="false" outlineLevel="0" collapsed="false">
      <c r="A2020" s="9" t="s">
        <v>2442</v>
      </c>
      <c r="B2020" s="9" t="s">
        <v>35</v>
      </c>
      <c r="C2020" s="6" t="s">
        <v>41</v>
      </c>
      <c r="D2020" s="6" t="s">
        <v>42</v>
      </c>
      <c r="E2020" s="6" t="s">
        <v>147</v>
      </c>
      <c r="F2020" s="6" t="s">
        <v>304</v>
      </c>
      <c r="G2020" s="6" t="s">
        <v>19</v>
      </c>
      <c r="H2020" s="6" t="s">
        <v>2444</v>
      </c>
      <c r="I2020" s="6" t="n">
        <v>2</v>
      </c>
      <c r="J2020" s="6" t="n">
        <v>2.08</v>
      </c>
      <c r="K2020" s="3" t="s">
        <v>21</v>
      </c>
      <c r="L2020" s="6" t="n">
        <f aca="false">IF(K2020="Yes",(J2020-1)*0.98,-1)</f>
        <v>1.0584</v>
      </c>
      <c r="M2020" s="13" t="s">
        <v>184</v>
      </c>
    </row>
    <row r="2021" customFormat="false" ht="12.8" hidden="false" customHeight="false" outlineLevel="0" collapsed="false">
      <c r="A2021" s="2" t="s">
        <v>2442</v>
      </c>
      <c r="B2021" s="2" t="s">
        <v>71</v>
      </c>
      <c r="C2021" s="0" t="s">
        <v>608</v>
      </c>
      <c r="D2021" s="0" t="s">
        <v>16</v>
      </c>
      <c r="E2021" s="0" t="s">
        <v>147</v>
      </c>
      <c r="F2021" s="0" t="s">
        <v>18</v>
      </c>
      <c r="G2021" s="0" t="s">
        <v>19</v>
      </c>
      <c r="H2021" s="0" t="s">
        <v>2445</v>
      </c>
      <c r="I2021" s="0" t="n">
        <v>3</v>
      </c>
      <c r="J2021" s="0" t="n">
        <v>1.65</v>
      </c>
      <c r="K2021" s="0" t="s">
        <v>21</v>
      </c>
      <c r="L2021" s="3" t="n">
        <f aca="false">IF(K2021="Yes",(J2021-1)*0.98,-1)</f>
        <v>0.637</v>
      </c>
      <c r="M2021" s="11" t="s">
        <v>62</v>
      </c>
    </row>
    <row r="2022" customFormat="false" ht="12.8" hidden="false" customHeight="false" outlineLevel="0" collapsed="false">
      <c r="A2022" s="2" t="s">
        <v>2442</v>
      </c>
      <c r="B2022" s="2" t="s">
        <v>71</v>
      </c>
      <c r="C2022" s="6" t="s">
        <v>608</v>
      </c>
      <c r="D2022" s="6" t="s">
        <v>16</v>
      </c>
      <c r="E2022" s="6" t="s">
        <v>147</v>
      </c>
      <c r="F2022" s="6" t="s">
        <v>18</v>
      </c>
      <c r="G2022" s="6" t="s">
        <v>19</v>
      </c>
      <c r="H2022" s="6" t="s">
        <v>2446</v>
      </c>
      <c r="I2022" s="6" t="n">
        <v>2</v>
      </c>
      <c r="J2022" s="6" t="n">
        <v>5.13</v>
      </c>
      <c r="K2022" s="3" t="str">
        <f aca="false">IF(I2022=1, "No","Yes")</f>
        <v>Yes</v>
      </c>
      <c r="L2022" s="7" t="n">
        <f aca="false">IF(I2022=1,-J2022,0.98)</f>
        <v>0.98</v>
      </c>
      <c r="M2022" s="12" t="s">
        <v>128</v>
      </c>
    </row>
    <row r="2023" customFormat="false" ht="12.8" hidden="false" customHeight="false" outlineLevel="0" collapsed="false">
      <c r="A2023" s="9" t="s">
        <v>2442</v>
      </c>
      <c r="B2023" s="9" t="s">
        <v>71</v>
      </c>
      <c r="C2023" s="6" t="s">
        <v>608</v>
      </c>
      <c r="D2023" s="6" t="s">
        <v>16</v>
      </c>
      <c r="E2023" s="6" t="s">
        <v>147</v>
      </c>
      <c r="F2023" s="6" t="s">
        <v>18</v>
      </c>
      <c r="G2023" s="6" t="s">
        <v>19</v>
      </c>
      <c r="H2023" s="6" t="s">
        <v>2446</v>
      </c>
      <c r="I2023" s="6" t="n">
        <v>2</v>
      </c>
      <c r="J2023" s="6" t="n">
        <v>1.96</v>
      </c>
      <c r="K2023" s="3" t="s">
        <v>21</v>
      </c>
      <c r="L2023" s="6" t="n">
        <f aca="false">IF(K2023="Yes",(J2023-1)*0.98,-1)</f>
        <v>0.9408</v>
      </c>
      <c r="M2023" s="13" t="s">
        <v>184</v>
      </c>
    </row>
    <row r="2024" customFormat="false" ht="12.8" hidden="false" customHeight="false" outlineLevel="0" collapsed="false">
      <c r="A2024" s="9" t="s">
        <v>2442</v>
      </c>
      <c r="B2024" s="9" t="s">
        <v>71</v>
      </c>
      <c r="C2024" s="6" t="s">
        <v>608</v>
      </c>
      <c r="D2024" s="6" t="s">
        <v>16</v>
      </c>
      <c r="E2024" s="6" t="s">
        <v>147</v>
      </c>
      <c r="F2024" s="6" t="s">
        <v>18</v>
      </c>
      <c r="G2024" s="6" t="s">
        <v>19</v>
      </c>
      <c r="H2024" s="6" t="s">
        <v>2445</v>
      </c>
      <c r="I2024" s="0" t="n">
        <v>3</v>
      </c>
      <c r="J2024" s="6" t="n">
        <v>3.62</v>
      </c>
      <c r="K2024" s="3" t="str">
        <f aca="false">IF(I2024=1,"Yes","No")</f>
        <v>No</v>
      </c>
      <c r="L2024" s="7" t="n">
        <f aca="false">IF(K2024="Yes",(J2024-1)*0.98,-1)</f>
        <v>-1</v>
      </c>
      <c r="M2024" s="10" t="s">
        <v>53</v>
      </c>
    </row>
    <row r="2025" customFormat="false" ht="12.8" hidden="false" customHeight="false" outlineLevel="0" collapsed="false">
      <c r="A2025" s="2" t="s">
        <v>2447</v>
      </c>
      <c r="B2025" s="2" t="s">
        <v>181</v>
      </c>
      <c r="C2025" s="0" t="s">
        <v>271</v>
      </c>
      <c r="D2025" s="0" t="s">
        <v>48</v>
      </c>
      <c r="E2025" s="0" t="s">
        <v>147</v>
      </c>
      <c r="F2025" s="0" t="s">
        <v>49</v>
      </c>
      <c r="G2025" s="0" t="s">
        <v>19</v>
      </c>
      <c r="H2025" s="0" t="s">
        <v>2092</v>
      </c>
      <c r="I2025" s="0" t="n">
        <v>1</v>
      </c>
      <c r="J2025" s="0" t="n">
        <v>3.85</v>
      </c>
      <c r="K2025" s="0" t="str">
        <f aca="false">IF(I2025=1,"Yes","No")</f>
        <v>Yes</v>
      </c>
      <c r="L2025" s="0" t="n">
        <f aca="false">IF(K2025="Yes",(J2025-1)*0.98,-1)</f>
        <v>2.793</v>
      </c>
      <c r="M2025" s="5" t="s">
        <v>33</v>
      </c>
    </row>
    <row r="2026" customFormat="false" ht="12.8" hidden="false" customHeight="false" outlineLevel="0" collapsed="false">
      <c r="A2026" s="2" t="s">
        <v>2447</v>
      </c>
      <c r="B2026" s="2" t="s">
        <v>181</v>
      </c>
      <c r="C2026" s="0" t="s">
        <v>271</v>
      </c>
      <c r="D2026" s="0" t="s">
        <v>48</v>
      </c>
      <c r="E2026" s="0" t="s">
        <v>147</v>
      </c>
      <c r="F2026" s="0" t="s">
        <v>49</v>
      </c>
      <c r="G2026" s="0" t="s">
        <v>19</v>
      </c>
      <c r="H2026" s="0" t="s">
        <v>2092</v>
      </c>
      <c r="I2026" s="0" t="n">
        <v>1</v>
      </c>
      <c r="J2026" s="0" t="n">
        <v>1.91</v>
      </c>
      <c r="K2026" s="0" t="s">
        <v>21</v>
      </c>
      <c r="L2026" s="3" t="n">
        <f aca="false">IF(K2026="Yes",(J2026-1)*0.98,-1)</f>
        <v>0.8918</v>
      </c>
      <c r="M2026" s="4" t="s">
        <v>22</v>
      </c>
    </row>
    <row r="2027" customFormat="false" ht="12.8" hidden="false" customHeight="false" outlineLevel="0" collapsed="false">
      <c r="A2027" s="9" t="s">
        <v>2448</v>
      </c>
      <c r="B2027" s="9" t="s">
        <v>46</v>
      </c>
      <c r="C2027" s="6" t="s">
        <v>576</v>
      </c>
      <c r="D2027" s="6" t="s">
        <v>42</v>
      </c>
      <c r="E2027" s="6" t="s">
        <v>147</v>
      </c>
      <c r="F2027" s="6" t="s">
        <v>43</v>
      </c>
      <c r="G2027" s="6" t="s">
        <v>19</v>
      </c>
      <c r="H2027" s="6" t="s">
        <v>2449</v>
      </c>
      <c r="I2027" s="0" t="n">
        <v>0</v>
      </c>
      <c r="J2027" s="6" t="n">
        <v>0</v>
      </c>
      <c r="K2027" s="3" t="str">
        <f aca="false">IF(I2027=1,"Yes","No")</f>
        <v>No</v>
      </c>
      <c r="L2027" s="7" t="n">
        <f aca="false">IF(K2027="Yes",(J2027-1)*0.98,-1)</f>
        <v>-1</v>
      </c>
      <c r="M2027" s="10" t="s">
        <v>53</v>
      </c>
    </row>
    <row r="2028" customFormat="false" ht="12.8" hidden="false" customHeight="false" outlineLevel="0" collapsed="false">
      <c r="A2028" s="2" t="s">
        <v>2448</v>
      </c>
      <c r="B2028" s="2" t="s">
        <v>296</v>
      </c>
      <c r="C2028" s="0" t="s">
        <v>1094</v>
      </c>
      <c r="D2028" s="0" t="s">
        <v>37</v>
      </c>
      <c r="E2028" s="0" t="s">
        <v>17</v>
      </c>
      <c r="F2028" s="0" t="s">
        <v>65</v>
      </c>
      <c r="G2028" s="0" t="s">
        <v>21</v>
      </c>
      <c r="H2028" s="0" t="s">
        <v>2346</v>
      </c>
      <c r="I2028" s="0" t="n">
        <v>3</v>
      </c>
      <c r="J2028" s="0" t="n">
        <v>3.48</v>
      </c>
      <c r="K2028" s="0" t="str">
        <f aca="false">IF(I2028=1,"Yes","No")</f>
        <v>No</v>
      </c>
      <c r="L2028" s="0" t="n">
        <f aca="false">IF(K2028="Yes",(J2028-1)*0.98,-1)</f>
        <v>-1</v>
      </c>
      <c r="M2028" s="5" t="s">
        <v>33</v>
      </c>
    </row>
    <row r="2029" customFormat="false" ht="12.8" hidden="false" customHeight="false" outlineLevel="0" collapsed="false">
      <c r="A2029" s="2" t="s">
        <v>2448</v>
      </c>
      <c r="B2029" s="2" t="s">
        <v>296</v>
      </c>
      <c r="C2029" s="0" t="s">
        <v>1094</v>
      </c>
      <c r="D2029" s="0" t="s">
        <v>37</v>
      </c>
      <c r="E2029" s="0" t="s">
        <v>17</v>
      </c>
      <c r="F2029" s="0" t="s">
        <v>65</v>
      </c>
      <c r="G2029" s="0" t="s">
        <v>21</v>
      </c>
      <c r="H2029" s="0" t="s">
        <v>2346</v>
      </c>
      <c r="I2029" s="0" t="n">
        <v>3</v>
      </c>
      <c r="J2029" s="0" t="n">
        <v>1.9</v>
      </c>
      <c r="K2029" s="0" t="s">
        <v>19</v>
      </c>
      <c r="L2029" s="3" t="n">
        <f aca="false">IF(K2029="Yes",(J2029-1)*0.98,-1)</f>
        <v>-1</v>
      </c>
      <c r="M2029" s="4" t="s">
        <v>22</v>
      </c>
    </row>
    <row r="2030" customFormat="false" ht="12.8" hidden="false" customHeight="false" outlineLevel="0" collapsed="false">
      <c r="A2030" s="2" t="s">
        <v>2448</v>
      </c>
      <c r="B2030" s="2" t="s">
        <v>888</v>
      </c>
      <c r="C2030" s="6" t="s">
        <v>382</v>
      </c>
      <c r="D2030" s="6" t="s">
        <v>42</v>
      </c>
      <c r="E2030" s="6" t="s">
        <v>147</v>
      </c>
      <c r="F2030" s="6" t="s">
        <v>18</v>
      </c>
      <c r="G2030" s="6" t="s">
        <v>19</v>
      </c>
      <c r="H2030" s="6" t="s">
        <v>2450</v>
      </c>
      <c r="I2030" s="6" t="n">
        <v>2</v>
      </c>
      <c r="J2030" s="6" t="n">
        <v>0</v>
      </c>
      <c r="K2030" s="3" t="str">
        <f aca="false">IF(I2030=1, "No","Yes")</f>
        <v>Yes</v>
      </c>
      <c r="L2030" s="7" t="n">
        <f aca="false">IF(I2030=1,-J2030,0.98)</f>
        <v>0.98</v>
      </c>
      <c r="M2030" s="8" t="s">
        <v>51</v>
      </c>
    </row>
    <row r="2031" customFormat="false" ht="12.8" hidden="false" customHeight="false" outlineLevel="0" collapsed="false">
      <c r="A2031" s="2" t="s">
        <v>2448</v>
      </c>
      <c r="B2031" s="2" t="s">
        <v>888</v>
      </c>
      <c r="C2031" s="6" t="s">
        <v>382</v>
      </c>
      <c r="D2031" s="6" t="s">
        <v>42</v>
      </c>
      <c r="E2031" s="6" t="s">
        <v>147</v>
      </c>
      <c r="F2031" s="6" t="s">
        <v>18</v>
      </c>
      <c r="G2031" s="6" t="s">
        <v>19</v>
      </c>
      <c r="H2031" s="6" t="s">
        <v>2450</v>
      </c>
      <c r="I2031" s="6" t="n">
        <v>2</v>
      </c>
      <c r="J2031" s="6" t="n">
        <v>0</v>
      </c>
      <c r="K2031" s="3" t="str">
        <f aca="false">IF(I2031=1, "No","Yes")</f>
        <v>Yes</v>
      </c>
      <c r="L2031" s="7" t="n">
        <f aca="false">IF(I2031=1,-J2031,0.98)</f>
        <v>0.98</v>
      </c>
      <c r="M2031" s="12" t="s">
        <v>128</v>
      </c>
    </row>
    <row r="2032" customFormat="false" ht="12.8" hidden="false" customHeight="false" outlineLevel="0" collapsed="false">
      <c r="A2032" s="2" t="s">
        <v>2448</v>
      </c>
      <c r="B2032" s="2" t="s">
        <v>105</v>
      </c>
      <c r="C2032" s="0" t="s">
        <v>1371</v>
      </c>
      <c r="D2032" s="0" t="s">
        <v>42</v>
      </c>
      <c r="E2032" s="0" t="s">
        <v>30</v>
      </c>
      <c r="F2032" s="0" t="s">
        <v>18</v>
      </c>
      <c r="G2032" s="0" t="s">
        <v>19</v>
      </c>
      <c r="H2032" s="0" t="s">
        <v>2451</v>
      </c>
      <c r="I2032" s="0" t="n">
        <v>3</v>
      </c>
      <c r="J2032" s="0" t="n">
        <v>1.68</v>
      </c>
      <c r="K2032" s="0" t="s">
        <v>21</v>
      </c>
      <c r="L2032" s="3" t="n">
        <f aca="false">IF(K2032="Yes",(J2032-1)*0.98,-1)</f>
        <v>0.6664</v>
      </c>
      <c r="M2032" s="11" t="s">
        <v>62</v>
      </c>
    </row>
    <row r="2033" customFormat="false" ht="12.8" hidden="false" customHeight="false" outlineLevel="0" collapsed="false">
      <c r="A2033" s="2" t="s">
        <v>2452</v>
      </c>
      <c r="B2033" s="2" t="s">
        <v>1006</v>
      </c>
      <c r="C2033" s="0" t="s">
        <v>125</v>
      </c>
      <c r="D2033" s="0" t="s">
        <v>42</v>
      </c>
      <c r="E2033" s="0" t="s">
        <v>30</v>
      </c>
      <c r="F2033" s="0" t="s">
        <v>18</v>
      </c>
      <c r="G2033" s="0" t="s">
        <v>19</v>
      </c>
      <c r="H2033" s="0" t="s">
        <v>2453</v>
      </c>
      <c r="I2033" s="0" t="n">
        <v>1</v>
      </c>
      <c r="J2033" s="0" t="n">
        <v>3.1</v>
      </c>
      <c r="K2033" s="0" t="s">
        <v>21</v>
      </c>
      <c r="L2033" s="3" t="n">
        <f aca="false">IF(K2033="Yes",(J2033-1)*0.98,-1)</f>
        <v>2.058</v>
      </c>
      <c r="M2033" s="11" t="s">
        <v>62</v>
      </c>
    </row>
    <row r="2034" customFormat="false" ht="12.8" hidden="false" customHeight="false" outlineLevel="0" collapsed="false">
      <c r="A2034" s="2" t="s">
        <v>2452</v>
      </c>
      <c r="B2034" s="2" t="s">
        <v>1006</v>
      </c>
      <c r="C2034" s="0" t="s">
        <v>125</v>
      </c>
      <c r="D2034" s="0" t="s">
        <v>42</v>
      </c>
      <c r="E2034" s="0" t="s">
        <v>30</v>
      </c>
      <c r="F2034" s="0" t="s">
        <v>18</v>
      </c>
      <c r="G2034" s="0" t="s">
        <v>19</v>
      </c>
      <c r="H2034" s="0" t="s">
        <v>2454</v>
      </c>
      <c r="I2034" s="0" t="n">
        <v>3</v>
      </c>
      <c r="J2034" s="0" t="n">
        <v>1.41</v>
      </c>
      <c r="K2034" s="0" t="s">
        <v>21</v>
      </c>
      <c r="L2034" s="3" t="n">
        <f aca="false">IF(K2034="Yes",(J2034-1)*0.98,-1)</f>
        <v>0.4018</v>
      </c>
      <c r="M2034" s="11" t="s">
        <v>62</v>
      </c>
    </row>
    <row r="2035" customFormat="false" ht="12.8" hidden="false" customHeight="false" outlineLevel="0" collapsed="false">
      <c r="A2035" s="2" t="s">
        <v>2455</v>
      </c>
      <c r="B2035" s="2" t="s">
        <v>157</v>
      </c>
      <c r="C2035" s="0" t="s">
        <v>297</v>
      </c>
      <c r="D2035" s="0" t="s">
        <v>16</v>
      </c>
      <c r="E2035" s="0" t="s">
        <v>17</v>
      </c>
      <c r="F2035" s="0" t="s">
        <v>18</v>
      </c>
      <c r="G2035" s="0" t="s">
        <v>19</v>
      </c>
      <c r="H2035" s="0" t="s">
        <v>2456</v>
      </c>
      <c r="I2035" s="0" t="n">
        <v>2</v>
      </c>
      <c r="J2035" s="0" t="n">
        <v>1.09</v>
      </c>
      <c r="K2035" s="0" t="s">
        <v>21</v>
      </c>
      <c r="L2035" s="3" t="n">
        <f aca="false">IF(K2035="Yes",(J2035-1)*0.98,-1)</f>
        <v>0.0882000000000001</v>
      </c>
      <c r="M2035" s="4" t="s">
        <v>22</v>
      </c>
    </row>
    <row r="2036" customFormat="false" ht="12.8" hidden="false" customHeight="false" outlineLevel="0" collapsed="false">
      <c r="A2036" s="2" t="s">
        <v>2457</v>
      </c>
      <c r="B2036" s="2" t="s">
        <v>276</v>
      </c>
      <c r="C2036" s="0" t="s">
        <v>15</v>
      </c>
      <c r="D2036" s="0" t="s">
        <v>16</v>
      </c>
      <c r="E2036" s="0" t="s">
        <v>147</v>
      </c>
      <c r="F2036" s="0" t="s">
        <v>18</v>
      </c>
      <c r="G2036" s="0" t="s">
        <v>19</v>
      </c>
      <c r="H2036" s="0" t="s">
        <v>2458</v>
      </c>
      <c r="I2036" s="0" t="n">
        <v>3</v>
      </c>
      <c r="J2036" s="0" t="n">
        <v>2.66</v>
      </c>
      <c r="K2036" s="0" t="s">
        <v>21</v>
      </c>
      <c r="L2036" s="3" t="n">
        <f aca="false">IF(K2036="Yes",(J2036-1)*0.98,-1)</f>
        <v>1.6268</v>
      </c>
      <c r="M2036" s="11" t="s">
        <v>62</v>
      </c>
    </row>
    <row r="2037" customFormat="false" ht="12.8" hidden="false" customHeight="false" outlineLevel="0" collapsed="false">
      <c r="A2037" s="9" t="s">
        <v>2457</v>
      </c>
      <c r="B2037" s="9" t="s">
        <v>276</v>
      </c>
      <c r="C2037" s="6" t="s">
        <v>15</v>
      </c>
      <c r="D2037" s="6" t="s">
        <v>16</v>
      </c>
      <c r="E2037" s="6" t="s">
        <v>147</v>
      </c>
      <c r="F2037" s="6" t="s">
        <v>18</v>
      </c>
      <c r="G2037" s="6" t="s">
        <v>19</v>
      </c>
      <c r="H2037" s="6" t="s">
        <v>2458</v>
      </c>
      <c r="I2037" s="0" t="n">
        <v>3</v>
      </c>
      <c r="J2037" s="6" t="n">
        <v>21</v>
      </c>
      <c r="K2037" s="3" t="str">
        <f aca="false">IF(I2037=1,"Yes","No")</f>
        <v>No</v>
      </c>
      <c r="L2037" s="7" t="n">
        <f aca="false">IF(K2037="Yes",(J2037-1)*0.98,-1)</f>
        <v>-1</v>
      </c>
      <c r="M2037" s="10" t="s">
        <v>53</v>
      </c>
    </row>
    <row r="2038" customFormat="false" ht="12.8" hidden="false" customHeight="false" outlineLevel="0" collapsed="false">
      <c r="A2038" s="2" t="s">
        <v>2457</v>
      </c>
      <c r="B2038" s="2" t="s">
        <v>46</v>
      </c>
      <c r="C2038" s="0" t="s">
        <v>492</v>
      </c>
      <c r="D2038" s="0" t="s">
        <v>42</v>
      </c>
      <c r="E2038" s="0" t="s">
        <v>17</v>
      </c>
      <c r="F2038" s="0" t="s">
        <v>43</v>
      </c>
      <c r="G2038" s="0" t="s">
        <v>19</v>
      </c>
      <c r="H2038" s="0" t="s">
        <v>2459</v>
      </c>
      <c r="I2038" s="0" t="n">
        <v>1</v>
      </c>
      <c r="J2038" s="0" t="n">
        <v>1.6</v>
      </c>
      <c r="K2038" s="0" t="str">
        <f aca="false">IF(I2038=1,"Yes","No")</f>
        <v>Yes</v>
      </c>
      <c r="L2038" s="0" t="n">
        <f aca="false">IF(K2038="Yes",(J2038-1)*0.98,-1)</f>
        <v>0.588</v>
      </c>
      <c r="M2038" s="5" t="s">
        <v>33</v>
      </c>
    </row>
    <row r="2039" customFormat="false" ht="12.8" hidden="false" customHeight="false" outlineLevel="0" collapsed="false">
      <c r="A2039" s="2" t="s">
        <v>2460</v>
      </c>
      <c r="B2039" s="2" t="s">
        <v>23</v>
      </c>
      <c r="C2039" s="0" t="s">
        <v>1045</v>
      </c>
      <c r="D2039" s="0" t="s">
        <v>37</v>
      </c>
      <c r="E2039" s="0" t="s">
        <v>17</v>
      </c>
      <c r="F2039" s="0" t="s">
        <v>18</v>
      </c>
      <c r="G2039" s="0" t="s">
        <v>19</v>
      </c>
      <c r="H2039" s="0" t="s">
        <v>2461</v>
      </c>
      <c r="I2039" s="0" t="n">
        <v>4</v>
      </c>
      <c r="J2039" s="0" t="n">
        <v>4.73</v>
      </c>
      <c r="K2039" s="0" t="str">
        <f aca="false">IF(I2039=1,"Yes","No")</f>
        <v>No</v>
      </c>
      <c r="L2039" s="0" t="n">
        <f aca="false">IF(K2039="Yes",(J2039-1)*0.98,-1)</f>
        <v>-1</v>
      </c>
      <c r="M2039" s="5" t="s">
        <v>33</v>
      </c>
    </row>
    <row r="2040" customFormat="false" ht="12.8" hidden="false" customHeight="false" outlineLevel="0" collapsed="false">
      <c r="A2040" s="2" t="s">
        <v>2460</v>
      </c>
      <c r="B2040" s="2" t="s">
        <v>245</v>
      </c>
      <c r="C2040" s="0" t="s">
        <v>359</v>
      </c>
      <c r="D2040" s="0" t="s">
        <v>42</v>
      </c>
      <c r="E2040" s="0" t="s">
        <v>79</v>
      </c>
      <c r="F2040" s="0" t="s">
        <v>206</v>
      </c>
      <c r="G2040" s="0" t="s">
        <v>19</v>
      </c>
      <c r="H2040" s="0" t="s">
        <v>2462</v>
      </c>
      <c r="I2040" s="0" t="s">
        <v>133</v>
      </c>
      <c r="J2040" s="0" t="n">
        <v>3.55</v>
      </c>
      <c r="K2040" s="0" t="str">
        <f aca="false">IF(I2040=1,"Yes","No")</f>
        <v>No</v>
      </c>
      <c r="L2040" s="0" t="n">
        <f aca="false">IF(K2040="Yes",(J2040-1)*0.98,-1)</f>
        <v>-1</v>
      </c>
      <c r="M2040" s="5" t="s">
        <v>33</v>
      </c>
    </row>
    <row r="2041" customFormat="false" ht="12.8" hidden="false" customHeight="false" outlineLevel="0" collapsed="false">
      <c r="A2041" s="2" t="s">
        <v>2460</v>
      </c>
      <c r="B2041" s="2" t="s">
        <v>245</v>
      </c>
      <c r="C2041" s="0" t="s">
        <v>359</v>
      </c>
      <c r="D2041" s="0" t="s">
        <v>42</v>
      </c>
      <c r="E2041" s="0" t="s">
        <v>79</v>
      </c>
      <c r="F2041" s="0" t="s">
        <v>206</v>
      </c>
      <c r="G2041" s="0" t="s">
        <v>19</v>
      </c>
      <c r="H2041" s="0" t="s">
        <v>2463</v>
      </c>
      <c r="I2041" s="0" t="n">
        <v>2</v>
      </c>
      <c r="J2041" s="0" t="n">
        <v>1.44</v>
      </c>
      <c r="K2041" s="0" t="s">
        <v>21</v>
      </c>
      <c r="L2041" s="3" t="n">
        <f aca="false">IF(K2041="Yes",(J2041-1)*0.98,-1)</f>
        <v>0.4312</v>
      </c>
      <c r="M2041" s="11" t="s">
        <v>62</v>
      </c>
    </row>
    <row r="2042" customFormat="false" ht="12.8" hidden="false" customHeight="false" outlineLevel="0" collapsed="false">
      <c r="A2042" s="9" t="s">
        <v>2460</v>
      </c>
      <c r="B2042" s="9" t="s">
        <v>245</v>
      </c>
      <c r="C2042" s="6" t="s">
        <v>359</v>
      </c>
      <c r="D2042" s="6" t="s">
        <v>42</v>
      </c>
      <c r="E2042" s="6" t="s">
        <v>79</v>
      </c>
      <c r="F2042" s="6" t="s">
        <v>206</v>
      </c>
      <c r="G2042" s="6" t="s">
        <v>19</v>
      </c>
      <c r="H2042" s="6" t="s">
        <v>2463</v>
      </c>
      <c r="I2042" s="0" t="n">
        <v>2</v>
      </c>
      <c r="J2042" s="6" t="n">
        <v>4.9</v>
      </c>
      <c r="K2042" s="3" t="str">
        <f aca="false">IF(I2042=1,"Yes","No")</f>
        <v>No</v>
      </c>
      <c r="L2042" s="7" t="n">
        <f aca="false">IF(K2042="Yes",(J2042-1)*0.98,-1)</f>
        <v>-1</v>
      </c>
      <c r="M2042" s="10" t="s">
        <v>53</v>
      </c>
    </row>
    <row r="2043" customFormat="false" ht="12.8" hidden="false" customHeight="false" outlineLevel="0" collapsed="false">
      <c r="A2043" s="2" t="s">
        <v>2464</v>
      </c>
      <c r="B2043" s="2" t="s">
        <v>96</v>
      </c>
      <c r="C2043" s="0" t="s">
        <v>370</v>
      </c>
      <c r="D2043" s="0" t="s">
        <v>42</v>
      </c>
      <c r="E2043" s="0" t="s">
        <v>147</v>
      </c>
      <c r="F2043" s="0" t="s">
        <v>453</v>
      </c>
      <c r="G2043" s="0" t="s">
        <v>19</v>
      </c>
      <c r="H2043" s="0" t="s">
        <v>2465</v>
      </c>
      <c r="I2043" s="0" t="n">
        <v>0</v>
      </c>
      <c r="J2043" s="0" t="n">
        <v>3.55</v>
      </c>
      <c r="K2043" s="0" t="str">
        <f aca="false">IF(I2043=1,"Yes","No")</f>
        <v>No</v>
      </c>
      <c r="L2043" s="0" t="n">
        <f aca="false">IF(K2043="Yes",(J2043-1)*0.98,-1)</f>
        <v>-1</v>
      </c>
      <c r="M2043" s="5" t="s">
        <v>33</v>
      </c>
    </row>
    <row r="2044" customFormat="false" ht="12.8" hidden="false" customHeight="false" outlineLevel="0" collapsed="false">
      <c r="A2044" s="2" t="s">
        <v>2466</v>
      </c>
      <c r="B2044" s="2" t="s">
        <v>46</v>
      </c>
      <c r="C2044" s="0" t="s">
        <v>608</v>
      </c>
      <c r="D2044" s="0" t="s">
        <v>16</v>
      </c>
      <c r="E2044" s="0" t="s">
        <v>147</v>
      </c>
      <c r="F2044" s="0" t="s">
        <v>18</v>
      </c>
      <c r="G2044" s="0" t="s">
        <v>19</v>
      </c>
      <c r="H2044" s="0" t="s">
        <v>2467</v>
      </c>
      <c r="I2044" s="0" t="n">
        <v>1</v>
      </c>
      <c r="J2044" s="0" t="n">
        <v>1.44</v>
      </c>
      <c r="K2044" s="0" t="s">
        <v>21</v>
      </c>
      <c r="L2044" s="3" t="n">
        <f aca="false">IF(K2044="Yes",(J2044-1)*0.98,-1)</f>
        <v>0.4312</v>
      </c>
      <c r="M2044" s="11" t="s">
        <v>62</v>
      </c>
    </row>
    <row r="2045" customFormat="false" ht="12.8" hidden="false" customHeight="false" outlineLevel="0" collapsed="false">
      <c r="A2045" s="9" t="s">
        <v>2466</v>
      </c>
      <c r="B2045" s="9" t="s">
        <v>46</v>
      </c>
      <c r="C2045" s="6" t="s">
        <v>608</v>
      </c>
      <c r="D2045" s="6" t="s">
        <v>16</v>
      </c>
      <c r="E2045" s="6" t="s">
        <v>147</v>
      </c>
      <c r="F2045" s="6" t="s">
        <v>18</v>
      </c>
      <c r="G2045" s="6" t="s">
        <v>19</v>
      </c>
      <c r="H2045" s="6" t="s">
        <v>2467</v>
      </c>
      <c r="I2045" s="0" t="n">
        <v>1</v>
      </c>
      <c r="J2045" s="6" t="n">
        <v>6</v>
      </c>
      <c r="K2045" s="3" t="str">
        <f aca="false">IF(I2045=1,"Yes","No")</f>
        <v>Yes</v>
      </c>
      <c r="L2045" s="7" t="n">
        <f aca="false">IF(K2045="Yes",(J2045-1)*0.98,-1)</f>
        <v>4.9</v>
      </c>
      <c r="M2045" s="10" t="s">
        <v>53</v>
      </c>
    </row>
    <row r="2046" customFormat="false" ht="12.8" hidden="false" customHeight="false" outlineLevel="0" collapsed="false">
      <c r="A2046" s="2" t="s">
        <v>2466</v>
      </c>
      <c r="B2046" s="2" t="s">
        <v>71</v>
      </c>
      <c r="C2046" s="0" t="s">
        <v>608</v>
      </c>
      <c r="D2046" s="0" t="s">
        <v>16</v>
      </c>
      <c r="E2046" s="0" t="s">
        <v>147</v>
      </c>
      <c r="F2046" s="0" t="s">
        <v>18</v>
      </c>
      <c r="G2046" s="0" t="s">
        <v>19</v>
      </c>
      <c r="H2046" s="0" t="s">
        <v>2468</v>
      </c>
      <c r="I2046" s="0" t="n">
        <v>1</v>
      </c>
      <c r="J2046" s="0" t="n">
        <v>1.18</v>
      </c>
      <c r="K2046" s="0" t="s">
        <v>21</v>
      </c>
      <c r="L2046" s="3" t="n">
        <f aca="false">IF(K2046="Yes",(J2046-1)*0.98,-1)</f>
        <v>0.1764</v>
      </c>
      <c r="M2046" s="11" t="s">
        <v>62</v>
      </c>
    </row>
    <row r="2047" customFormat="false" ht="12.8" hidden="false" customHeight="false" outlineLevel="0" collapsed="false">
      <c r="A2047" s="2" t="s">
        <v>2466</v>
      </c>
      <c r="B2047" s="2" t="s">
        <v>71</v>
      </c>
      <c r="C2047" s="6" t="s">
        <v>608</v>
      </c>
      <c r="D2047" s="6" t="s">
        <v>16</v>
      </c>
      <c r="E2047" s="6" t="s">
        <v>147</v>
      </c>
      <c r="F2047" s="6" t="s">
        <v>18</v>
      </c>
      <c r="G2047" s="6" t="s">
        <v>19</v>
      </c>
      <c r="H2047" s="6" t="s">
        <v>2469</v>
      </c>
      <c r="I2047" s="6" t="n">
        <v>4</v>
      </c>
      <c r="J2047" s="6" t="n">
        <v>17</v>
      </c>
      <c r="K2047" s="3" t="str">
        <f aca="false">IF(I2047=1, "No","Yes")</f>
        <v>Yes</v>
      </c>
      <c r="L2047" s="7" t="n">
        <f aca="false">IF(I2047=1,-J2047,0.98)</f>
        <v>0.98</v>
      </c>
      <c r="M2047" s="12" t="s">
        <v>128</v>
      </c>
    </row>
    <row r="2048" customFormat="false" ht="12.8" hidden="false" customHeight="false" outlineLevel="0" collapsed="false">
      <c r="A2048" s="9" t="s">
        <v>2466</v>
      </c>
      <c r="B2048" s="9" t="s">
        <v>71</v>
      </c>
      <c r="C2048" s="6" t="s">
        <v>608</v>
      </c>
      <c r="D2048" s="6" t="s">
        <v>16</v>
      </c>
      <c r="E2048" s="6" t="s">
        <v>147</v>
      </c>
      <c r="F2048" s="6" t="s">
        <v>18</v>
      </c>
      <c r="G2048" s="6" t="s">
        <v>19</v>
      </c>
      <c r="H2048" s="6" t="s">
        <v>2469</v>
      </c>
      <c r="I2048" s="6" t="n">
        <v>4</v>
      </c>
      <c r="J2048" s="6" t="n">
        <v>2.94</v>
      </c>
      <c r="K2048" s="3" t="s">
        <v>19</v>
      </c>
      <c r="L2048" s="6" t="n">
        <f aca="false">IF(K2048="Yes",(J2048-1)*0.98,-1)</f>
        <v>-1</v>
      </c>
      <c r="M2048" s="13" t="s">
        <v>184</v>
      </c>
    </row>
    <row r="2049" customFormat="false" ht="12.8" hidden="false" customHeight="false" outlineLevel="0" collapsed="false">
      <c r="A2049" s="9" t="s">
        <v>2466</v>
      </c>
      <c r="B2049" s="9" t="s">
        <v>71</v>
      </c>
      <c r="C2049" s="6" t="s">
        <v>608</v>
      </c>
      <c r="D2049" s="6" t="s">
        <v>16</v>
      </c>
      <c r="E2049" s="6" t="s">
        <v>147</v>
      </c>
      <c r="F2049" s="6" t="s">
        <v>18</v>
      </c>
      <c r="G2049" s="6" t="s">
        <v>19</v>
      </c>
      <c r="H2049" s="6" t="s">
        <v>2468</v>
      </c>
      <c r="I2049" s="0" t="n">
        <v>1</v>
      </c>
      <c r="J2049" s="6" t="n">
        <v>2.25</v>
      </c>
      <c r="K2049" s="3" t="str">
        <f aca="false">IF(I2049=1,"Yes","No")</f>
        <v>Yes</v>
      </c>
      <c r="L2049" s="7" t="n">
        <f aca="false">IF(K2049="Yes",(J2049-1)*0.98,-1)</f>
        <v>1.225</v>
      </c>
      <c r="M2049" s="10" t="s">
        <v>53</v>
      </c>
    </row>
    <row r="2050" customFormat="false" ht="12.8" hidden="false" customHeight="false" outlineLevel="0" collapsed="false">
      <c r="A2050" s="2" t="s">
        <v>2466</v>
      </c>
      <c r="B2050" s="2" t="s">
        <v>167</v>
      </c>
      <c r="C2050" s="0" t="s">
        <v>1371</v>
      </c>
      <c r="D2050" s="0" t="s">
        <v>29</v>
      </c>
      <c r="E2050" s="0" t="s">
        <v>30</v>
      </c>
      <c r="F2050" s="0" t="s">
        <v>428</v>
      </c>
      <c r="G2050" s="0" t="s">
        <v>21</v>
      </c>
      <c r="H2050" s="0" t="s">
        <v>2470</v>
      </c>
      <c r="I2050" s="0" t="n">
        <v>0</v>
      </c>
      <c r="J2050" s="0" t="n">
        <v>4.6</v>
      </c>
      <c r="K2050" s="0" t="str">
        <f aca="false">IF(I2050=1,"Yes","No")</f>
        <v>No</v>
      </c>
      <c r="L2050" s="0" t="n">
        <f aca="false">IF(K2050="Yes",(J2050-1)*0.98,-1)</f>
        <v>-1</v>
      </c>
      <c r="M2050" s="5" t="s">
        <v>33</v>
      </c>
    </row>
    <row r="2051" customFormat="false" ht="12.8" hidden="false" customHeight="false" outlineLevel="0" collapsed="false">
      <c r="A2051" s="2" t="s">
        <v>2466</v>
      </c>
      <c r="B2051" s="2" t="s">
        <v>167</v>
      </c>
      <c r="C2051" s="0" t="s">
        <v>1371</v>
      </c>
      <c r="D2051" s="0" t="s">
        <v>29</v>
      </c>
      <c r="E2051" s="0" t="s">
        <v>30</v>
      </c>
      <c r="F2051" s="0" t="s">
        <v>428</v>
      </c>
      <c r="G2051" s="0" t="s">
        <v>21</v>
      </c>
      <c r="H2051" s="0" t="s">
        <v>2470</v>
      </c>
      <c r="I2051" s="0" t="n">
        <v>0</v>
      </c>
      <c r="J2051" s="0" t="n">
        <v>1.74</v>
      </c>
      <c r="K2051" s="0" t="s">
        <v>19</v>
      </c>
      <c r="L2051" s="3" t="n">
        <f aca="false">IF(K2051="Yes",(J2051-1)*0.98,-1)</f>
        <v>-1</v>
      </c>
      <c r="M2051" s="4" t="s">
        <v>22</v>
      </c>
    </row>
    <row r="2052" customFormat="false" ht="12.8" hidden="false" customHeight="false" outlineLevel="0" collapsed="false">
      <c r="A2052" s="2" t="s">
        <v>2471</v>
      </c>
      <c r="B2052" s="2" t="s">
        <v>237</v>
      </c>
      <c r="C2052" s="0" t="s">
        <v>532</v>
      </c>
      <c r="D2052" s="0" t="s">
        <v>16</v>
      </c>
      <c r="E2052" s="0" t="s">
        <v>17</v>
      </c>
      <c r="F2052" s="0" t="s">
        <v>18</v>
      </c>
      <c r="G2052" s="0" t="s">
        <v>19</v>
      </c>
      <c r="H2052" s="0" t="s">
        <v>2472</v>
      </c>
      <c r="I2052" s="0" t="n">
        <v>1</v>
      </c>
      <c r="J2052" s="0" t="n">
        <v>1.14</v>
      </c>
      <c r="K2052" s="0" t="s">
        <v>21</v>
      </c>
      <c r="L2052" s="3" t="n">
        <f aca="false">IF(K2052="Yes",(J2052-1)*0.98,-1)</f>
        <v>0.1372</v>
      </c>
      <c r="M2052" s="4" t="s">
        <v>22</v>
      </c>
    </row>
    <row r="2053" customFormat="false" ht="12.8" hidden="false" customHeight="false" outlineLevel="0" collapsed="false">
      <c r="A2053" s="9" t="s">
        <v>2471</v>
      </c>
      <c r="B2053" s="9" t="s">
        <v>471</v>
      </c>
      <c r="C2053" s="6" t="s">
        <v>125</v>
      </c>
      <c r="D2053" s="6" t="s">
        <v>42</v>
      </c>
      <c r="E2053" s="6" t="s">
        <v>30</v>
      </c>
      <c r="F2053" s="6" t="s">
        <v>770</v>
      </c>
      <c r="G2053" s="6" t="s">
        <v>21</v>
      </c>
      <c r="H2053" s="6" t="s">
        <v>2473</v>
      </c>
      <c r="I2053" s="0" t="n">
        <v>0</v>
      </c>
      <c r="J2053" s="6" t="n">
        <v>8.6</v>
      </c>
      <c r="K2053" s="3" t="str">
        <f aca="false">IF(I2053=1,"Yes","No")</f>
        <v>No</v>
      </c>
      <c r="L2053" s="7" t="n">
        <f aca="false">IF(K2053="Yes",(J2053-1)*0.98,-1)</f>
        <v>-1</v>
      </c>
      <c r="M2053" s="10" t="s">
        <v>53</v>
      </c>
    </row>
    <row r="2054" customFormat="false" ht="12.8" hidden="false" customHeight="false" outlineLevel="0" collapsed="false">
      <c r="A2054" s="2" t="s">
        <v>2474</v>
      </c>
      <c r="B2054" s="2" t="s">
        <v>96</v>
      </c>
      <c r="C2054" s="0" t="s">
        <v>86</v>
      </c>
      <c r="D2054" s="0" t="s">
        <v>16</v>
      </c>
      <c r="E2054" s="0" t="s">
        <v>17</v>
      </c>
      <c r="F2054" s="0" t="s">
        <v>18</v>
      </c>
      <c r="G2054" s="0" t="s">
        <v>19</v>
      </c>
      <c r="H2054" s="0" t="s">
        <v>1507</v>
      </c>
      <c r="I2054" s="0" t="n">
        <v>2</v>
      </c>
      <c r="J2054" s="0" t="n">
        <v>1.53</v>
      </c>
      <c r="K2054" s="0" t="s">
        <v>21</v>
      </c>
      <c r="L2054" s="3" t="n">
        <f aca="false">IF(K2054="Yes",(J2054-1)*0.98,-1)</f>
        <v>0.5194</v>
      </c>
      <c r="M2054" s="4" t="s">
        <v>22</v>
      </c>
    </row>
    <row r="2055" customFormat="false" ht="12.8" hidden="false" customHeight="false" outlineLevel="0" collapsed="false">
      <c r="A2055" s="2" t="s">
        <v>2474</v>
      </c>
      <c r="B2055" s="2" t="s">
        <v>109</v>
      </c>
      <c r="C2055" s="0" t="s">
        <v>86</v>
      </c>
      <c r="D2055" s="0" t="s">
        <v>16</v>
      </c>
      <c r="E2055" s="0" t="s">
        <v>87</v>
      </c>
      <c r="F2055" s="0" t="s">
        <v>1055</v>
      </c>
      <c r="G2055" s="0" t="s">
        <v>21</v>
      </c>
      <c r="H2055" s="0" t="s">
        <v>2475</v>
      </c>
      <c r="I2055" s="0" t="n">
        <v>1</v>
      </c>
      <c r="J2055" s="0" t="n">
        <v>2.93</v>
      </c>
      <c r="K2055" s="0" t="str">
        <f aca="false">IF(I2055=1,"Yes","No")</f>
        <v>Yes</v>
      </c>
      <c r="L2055" s="0" t="n">
        <f aca="false">IF(K2055="Yes",(J2055-1)*0.98,-1)</f>
        <v>1.8914</v>
      </c>
      <c r="M2055" s="5" t="s">
        <v>33</v>
      </c>
    </row>
    <row r="2056" customFormat="false" ht="12.8" hidden="false" customHeight="false" outlineLevel="0" collapsed="false">
      <c r="A2056" s="2" t="s">
        <v>2474</v>
      </c>
      <c r="B2056" s="2" t="s">
        <v>109</v>
      </c>
      <c r="C2056" s="0" t="s">
        <v>86</v>
      </c>
      <c r="D2056" s="0" t="s">
        <v>16</v>
      </c>
      <c r="E2056" s="0" t="s">
        <v>87</v>
      </c>
      <c r="F2056" s="0" t="s">
        <v>1055</v>
      </c>
      <c r="G2056" s="0" t="s">
        <v>21</v>
      </c>
      <c r="H2056" s="0" t="s">
        <v>2475</v>
      </c>
      <c r="I2056" s="0" t="n">
        <v>1</v>
      </c>
      <c r="J2056" s="0" t="n">
        <v>1.62</v>
      </c>
      <c r="K2056" s="0" t="s">
        <v>21</v>
      </c>
      <c r="L2056" s="3" t="n">
        <f aca="false">IF(K2056="Yes",(J2056-1)*0.98,-1)</f>
        <v>0.6076</v>
      </c>
      <c r="M2056" s="4" t="s">
        <v>22</v>
      </c>
    </row>
    <row r="2057" customFormat="false" ht="12.8" hidden="false" customHeight="false" outlineLevel="0" collapsed="false">
      <c r="A2057" s="2" t="s">
        <v>2474</v>
      </c>
      <c r="B2057" s="2" t="s">
        <v>280</v>
      </c>
      <c r="C2057" s="0" t="s">
        <v>125</v>
      </c>
      <c r="D2057" s="0" t="s">
        <v>29</v>
      </c>
      <c r="E2057" s="0" t="s">
        <v>30</v>
      </c>
      <c r="F2057" s="0" t="s">
        <v>770</v>
      </c>
      <c r="G2057" s="0" t="s">
        <v>21</v>
      </c>
      <c r="H2057" s="0" t="s">
        <v>2476</v>
      </c>
      <c r="I2057" s="0" t="n">
        <v>2</v>
      </c>
      <c r="J2057" s="0" t="n">
        <v>1.48</v>
      </c>
      <c r="K2057" s="0" t="s">
        <v>21</v>
      </c>
      <c r="L2057" s="3" t="n">
        <f aca="false">IF(K2057="Yes",(J2057-1)*0.98,-1)</f>
        <v>0.4704</v>
      </c>
      <c r="M2057" s="11" t="s">
        <v>62</v>
      </c>
    </row>
    <row r="2058" customFormat="false" ht="12.8" hidden="false" customHeight="false" outlineLevel="0" collapsed="false">
      <c r="A2058" s="2" t="s">
        <v>2477</v>
      </c>
      <c r="B2058" s="2" t="s">
        <v>1421</v>
      </c>
      <c r="C2058" s="6" t="s">
        <v>495</v>
      </c>
      <c r="D2058" s="6" t="s">
        <v>42</v>
      </c>
      <c r="E2058" s="6" t="s">
        <v>147</v>
      </c>
      <c r="F2058" s="6" t="s">
        <v>18</v>
      </c>
      <c r="G2058" s="6" t="s">
        <v>19</v>
      </c>
      <c r="H2058" s="6" t="s">
        <v>2478</v>
      </c>
      <c r="I2058" s="6" t="n">
        <v>0</v>
      </c>
      <c r="J2058" s="6" t="n">
        <v>18.47</v>
      </c>
      <c r="K2058" s="3" t="str">
        <f aca="false">IF(I2058=1, "No","Yes")</f>
        <v>Yes</v>
      </c>
      <c r="L2058" s="7" t="n">
        <f aca="false">IF(I2058=1,-J2058,0.98)</f>
        <v>0.98</v>
      </c>
      <c r="M2058" s="8" t="s">
        <v>51</v>
      </c>
    </row>
    <row r="2059" customFormat="false" ht="12.8" hidden="false" customHeight="false" outlineLevel="0" collapsed="false">
      <c r="A2059" s="2" t="s">
        <v>2477</v>
      </c>
      <c r="B2059" s="2" t="s">
        <v>1421</v>
      </c>
      <c r="C2059" s="6" t="s">
        <v>495</v>
      </c>
      <c r="D2059" s="6" t="s">
        <v>42</v>
      </c>
      <c r="E2059" s="6" t="s">
        <v>147</v>
      </c>
      <c r="F2059" s="6" t="s">
        <v>18</v>
      </c>
      <c r="G2059" s="6" t="s">
        <v>19</v>
      </c>
      <c r="H2059" s="6" t="s">
        <v>2478</v>
      </c>
      <c r="I2059" s="6" t="n">
        <v>0</v>
      </c>
      <c r="J2059" s="6" t="n">
        <v>18.47</v>
      </c>
      <c r="K2059" s="3" t="str">
        <f aca="false">IF(I2059=1, "No","Yes")</f>
        <v>Yes</v>
      </c>
      <c r="L2059" s="7" t="n">
        <f aca="false">IF(I2059=1,-J2059,0.98)</f>
        <v>0.98</v>
      </c>
      <c r="M2059" s="12" t="s">
        <v>128</v>
      </c>
    </row>
    <row r="2060" customFormat="false" ht="12.8" hidden="false" customHeight="false" outlineLevel="0" collapsed="false">
      <c r="A2060" s="2" t="s">
        <v>2477</v>
      </c>
      <c r="B2060" s="2" t="s">
        <v>1396</v>
      </c>
      <c r="C2060" s="0" t="s">
        <v>271</v>
      </c>
      <c r="D2060" s="0" t="s">
        <v>16</v>
      </c>
      <c r="E2060" s="0" t="s">
        <v>147</v>
      </c>
      <c r="F2060" s="0" t="s">
        <v>18</v>
      </c>
      <c r="G2060" s="0" t="s">
        <v>19</v>
      </c>
      <c r="H2060" s="0" t="s">
        <v>2479</v>
      </c>
      <c r="I2060" s="0" t="n">
        <v>2</v>
      </c>
      <c r="J2060" s="0" t="n">
        <v>1.19</v>
      </c>
      <c r="K2060" s="0" t="s">
        <v>21</v>
      </c>
      <c r="L2060" s="3" t="n">
        <f aca="false">IF(K2060="Yes",(J2060-1)*0.98,-1)</f>
        <v>0.1862</v>
      </c>
      <c r="M2060" s="11" t="s">
        <v>62</v>
      </c>
    </row>
    <row r="2061" customFormat="false" ht="12.8" hidden="false" customHeight="false" outlineLevel="0" collapsed="false">
      <c r="A2061" s="9" t="s">
        <v>2477</v>
      </c>
      <c r="B2061" s="9" t="s">
        <v>1396</v>
      </c>
      <c r="C2061" s="6" t="s">
        <v>271</v>
      </c>
      <c r="D2061" s="6" t="s">
        <v>16</v>
      </c>
      <c r="E2061" s="6" t="s">
        <v>147</v>
      </c>
      <c r="F2061" s="6" t="s">
        <v>18</v>
      </c>
      <c r="G2061" s="6" t="s">
        <v>19</v>
      </c>
      <c r="H2061" s="6" t="s">
        <v>2479</v>
      </c>
      <c r="I2061" s="0" t="n">
        <v>2</v>
      </c>
      <c r="J2061" s="6" t="n">
        <v>3.88</v>
      </c>
      <c r="K2061" s="3" t="str">
        <f aca="false">IF(I2061=1,"Yes","No")</f>
        <v>No</v>
      </c>
      <c r="L2061" s="7" t="n">
        <f aca="false">IF(K2061="Yes",(J2061-1)*0.98,-1)</f>
        <v>-1</v>
      </c>
      <c r="M2061" s="10" t="s">
        <v>53</v>
      </c>
    </row>
    <row r="2062" customFormat="false" ht="12.8" hidden="false" customHeight="false" outlineLevel="0" collapsed="false">
      <c r="A2062" s="2" t="s">
        <v>2477</v>
      </c>
      <c r="B2062" s="2" t="s">
        <v>875</v>
      </c>
      <c r="C2062" s="0" t="s">
        <v>1164</v>
      </c>
      <c r="D2062" s="0" t="s">
        <v>37</v>
      </c>
      <c r="E2062" s="0" t="s">
        <v>17</v>
      </c>
      <c r="F2062" s="0" t="s">
        <v>43</v>
      </c>
      <c r="G2062" s="0" t="s">
        <v>19</v>
      </c>
      <c r="H2062" s="0" t="s">
        <v>2480</v>
      </c>
      <c r="I2062" s="0" t="n">
        <v>0</v>
      </c>
      <c r="J2062" s="0" t="n">
        <v>2.41</v>
      </c>
      <c r="K2062" s="0" t="s">
        <v>19</v>
      </c>
      <c r="L2062" s="3" t="n">
        <f aca="false">IF(K2062="Yes",(J2062-1)*0.98,-1)</f>
        <v>-1</v>
      </c>
      <c r="M2062" s="11" t="s">
        <v>62</v>
      </c>
    </row>
    <row r="2063" customFormat="false" ht="12.8" hidden="false" customHeight="false" outlineLevel="0" collapsed="false">
      <c r="A2063" s="2" t="s">
        <v>2477</v>
      </c>
      <c r="B2063" s="2" t="s">
        <v>46</v>
      </c>
      <c r="C2063" s="0" t="s">
        <v>271</v>
      </c>
      <c r="D2063" s="0" t="s">
        <v>42</v>
      </c>
      <c r="E2063" s="0" t="s">
        <v>147</v>
      </c>
      <c r="F2063" s="0" t="s">
        <v>31</v>
      </c>
      <c r="G2063" s="0" t="s">
        <v>19</v>
      </c>
      <c r="H2063" s="0" t="s">
        <v>2481</v>
      </c>
      <c r="I2063" s="0" t="n">
        <v>1</v>
      </c>
      <c r="J2063" s="0" t="n">
        <v>4.5</v>
      </c>
      <c r="K2063" s="0" t="str">
        <f aca="false">IF(I2063=1,"Yes","No")</f>
        <v>Yes</v>
      </c>
      <c r="L2063" s="0" t="n">
        <f aca="false">IF(K2063="Yes",(J2063-1)*0.98,-1)</f>
        <v>3.43</v>
      </c>
      <c r="M2063" s="5" t="s">
        <v>33</v>
      </c>
    </row>
    <row r="2064" customFormat="false" ht="12.8" hidden="false" customHeight="false" outlineLevel="0" collapsed="false">
      <c r="A2064" s="2" t="s">
        <v>2477</v>
      </c>
      <c r="B2064" s="2" t="s">
        <v>46</v>
      </c>
      <c r="C2064" s="0" t="s">
        <v>271</v>
      </c>
      <c r="D2064" s="0" t="s">
        <v>42</v>
      </c>
      <c r="E2064" s="0" t="s">
        <v>147</v>
      </c>
      <c r="F2064" s="0" t="s">
        <v>31</v>
      </c>
      <c r="G2064" s="0" t="s">
        <v>19</v>
      </c>
      <c r="H2064" s="0" t="s">
        <v>2481</v>
      </c>
      <c r="I2064" s="0" t="n">
        <v>1</v>
      </c>
      <c r="J2064" s="0" t="n">
        <v>1.81</v>
      </c>
      <c r="K2064" s="0" t="s">
        <v>21</v>
      </c>
      <c r="L2064" s="3" t="n">
        <f aca="false">IF(K2064="Yes",(J2064-1)*0.98,-1)</f>
        <v>0.7938</v>
      </c>
      <c r="M2064" s="4" t="s">
        <v>22</v>
      </c>
    </row>
    <row r="2065" customFormat="false" ht="12.8" hidden="false" customHeight="false" outlineLevel="0" collapsed="false">
      <c r="A2065" s="2" t="s">
        <v>2482</v>
      </c>
      <c r="B2065" s="2" t="s">
        <v>926</v>
      </c>
      <c r="C2065" s="0" t="s">
        <v>256</v>
      </c>
      <c r="D2065" s="0" t="s">
        <v>16</v>
      </c>
      <c r="E2065" s="0" t="s">
        <v>17</v>
      </c>
      <c r="F2065" s="0" t="s">
        <v>18</v>
      </c>
      <c r="G2065" s="0" t="s">
        <v>19</v>
      </c>
      <c r="H2065" s="0" t="s">
        <v>2483</v>
      </c>
      <c r="I2065" s="0" t="n">
        <v>1</v>
      </c>
      <c r="J2065" s="0" t="n">
        <v>1.24</v>
      </c>
      <c r="K2065" s="0" t="s">
        <v>21</v>
      </c>
      <c r="L2065" s="3" t="n">
        <f aca="false">IF(K2065="Yes",(J2065-1)*0.98,-1)</f>
        <v>0.2352</v>
      </c>
      <c r="M2065" s="4" t="s">
        <v>22</v>
      </c>
    </row>
    <row r="2066" customFormat="false" ht="12.8" hidden="false" customHeight="false" outlineLevel="0" collapsed="false">
      <c r="A2066" s="2" t="s">
        <v>2484</v>
      </c>
      <c r="B2066" s="2" t="s">
        <v>155</v>
      </c>
      <c r="C2066" s="0" t="s">
        <v>1317</v>
      </c>
      <c r="D2066" s="0" t="s">
        <v>37</v>
      </c>
      <c r="E2066" s="0" t="s">
        <v>17</v>
      </c>
      <c r="F2066" s="0" t="s">
        <v>43</v>
      </c>
      <c r="G2066" s="0" t="s">
        <v>19</v>
      </c>
      <c r="H2066" s="0" t="s">
        <v>2433</v>
      </c>
      <c r="I2066" s="0" t="n">
        <v>2</v>
      </c>
      <c r="J2066" s="0" t="n">
        <v>1.69</v>
      </c>
      <c r="K2066" s="0" t="s">
        <v>21</v>
      </c>
      <c r="L2066" s="3" t="n">
        <f aca="false">IF(K2066="Yes",(J2066-1)*0.98,-1)</f>
        <v>0.6762</v>
      </c>
      <c r="M2066" s="11" t="s">
        <v>62</v>
      </c>
    </row>
    <row r="2067" customFormat="false" ht="12.8" hidden="false" customHeight="false" outlineLevel="0" collapsed="false">
      <c r="A2067" s="2" t="s">
        <v>2484</v>
      </c>
      <c r="B2067" s="2" t="s">
        <v>14</v>
      </c>
      <c r="C2067" s="6" t="s">
        <v>492</v>
      </c>
      <c r="D2067" s="6" t="s">
        <v>42</v>
      </c>
      <c r="E2067" s="6" t="s">
        <v>17</v>
      </c>
      <c r="F2067" s="6" t="s">
        <v>304</v>
      </c>
      <c r="G2067" s="6" t="s">
        <v>19</v>
      </c>
      <c r="H2067" s="6" t="s">
        <v>2485</v>
      </c>
      <c r="I2067" s="6" t="n">
        <v>4</v>
      </c>
      <c r="J2067" s="6" t="n">
        <v>3.7</v>
      </c>
      <c r="K2067" s="3" t="str">
        <f aca="false">IF(I2067=1, "No","Yes")</f>
        <v>Yes</v>
      </c>
      <c r="L2067" s="7" t="n">
        <f aca="false">IF(I2067=1,-J2067,0.98)</f>
        <v>0.98</v>
      </c>
      <c r="M2067" s="8" t="s">
        <v>51</v>
      </c>
    </row>
    <row r="2068" customFormat="false" ht="12.8" hidden="false" customHeight="false" outlineLevel="0" collapsed="false">
      <c r="A2068" s="9" t="s">
        <v>2484</v>
      </c>
      <c r="B2068" s="9" t="s">
        <v>14</v>
      </c>
      <c r="C2068" s="6" t="s">
        <v>492</v>
      </c>
      <c r="D2068" s="6" t="s">
        <v>42</v>
      </c>
      <c r="E2068" s="6" t="s">
        <v>17</v>
      </c>
      <c r="F2068" s="6" t="s">
        <v>304</v>
      </c>
      <c r="G2068" s="6" t="s">
        <v>19</v>
      </c>
      <c r="H2068" s="6" t="s">
        <v>2485</v>
      </c>
      <c r="I2068" s="6" t="n">
        <v>4</v>
      </c>
      <c r="J2068" s="6" t="n">
        <v>1.85</v>
      </c>
      <c r="K2068" s="3" t="s">
        <v>19</v>
      </c>
      <c r="L2068" s="6" t="n">
        <f aca="false">IF(K2068="Yes",(J2068-1)*0.98,-1)</f>
        <v>-1</v>
      </c>
      <c r="M2068" s="13" t="s">
        <v>184</v>
      </c>
    </row>
    <row r="2069" customFormat="false" ht="12.8" hidden="false" customHeight="false" outlineLevel="0" collapsed="false">
      <c r="A2069" s="9" t="s">
        <v>2484</v>
      </c>
      <c r="B2069" s="9" t="s">
        <v>14</v>
      </c>
      <c r="C2069" s="6" t="s">
        <v>492</v>
      </c>
      <c r="D2069" s="6" t="s">
        <v>42</v>
      </c>
      <c r="E2069" s="6" t="s">
        <v>17</v>
      </c>
      <c r="F2069" s="6" t="s">
        <v>304</v>
      </c>
      <c r="G2069" s="6" t="s">
        <v>19</v>
      </c>
      <c r="H2069" s="6" t="s">
        <v>2486</v>
      </c>
      <c r="I2069" s="0" t="n">
        <v>0</v>
      </c>
      <c r="J2069" s="6" t="n">
        <v>4.4</v>
      </c>
      <c r="K2069" s="3" t="str">
        <f aca="false">IF(I2069=1,"Yes","No")</f>
        <v>No</v>
      </c>
      <c r="L2069" s="7" t="n">
        <f aca="false">IF(K2069="Yes",(J2069-1)*0.98,-1)</f>
        <v>-1</v>
      </c>
      <c r="M2069" s="10" t="s">
        <v>53</v>
      </c>
    </row>
    <row r="2070" customFormat="false" ht="12.8" hidden="false" customHeight="false" outlineLevel="0" collapsed="false">
      <c r="A2070" s="2" t="s">
        <v>2484</v>
      </c>
      <c r="B2070" s="2" t="s">
        <v>157</v>
      </c>
      <c r="C2070" s="0" t="s">
        <v>47</v>
      </c>
      <c r="D2070" s="0" t="s">
        <v>42</v>
      </c>
      <c r="E2070" s="0" t="s">
        <v>30</v>
      </c>
      <c r="F2070" s="0" t="s">
        <v>18</v>
      </c>
      <c r="G2070" s="0" t="s">
        <v>19</v>
      </c>
      <c r="H2070" s="0" t="s">
        <v>2487</v>
      </c>
      <c r="I2070" s="0" t="n">
        <v>1</v>
      </c>
      <c r="J2070" s="0" t="n">
        <v>1.18</v>
      </c>
      <c r="K2070" s="0" t="s">
        <v>21</v>
      </c>
      <c r="L2070" s="3" t="n">
        <f aca="false">IF(K2070="Yes",(J2070-1)*0.98,-1)</f>
        <v>0.1764</v>
      </c>
      <c r="M2070" s="11" t="s">
        <v>62</v>
      </c>
    </row>
    <row r="2071" customFormat="false" ht="12.8" hidden="false" customHeight="false" outlineLevel="0" collapsed="false">
      <c r="A2071" s="2" t="s">
        <v>2488</v>
      </c>
      <c r="B2071" s="2" t="s">
        <v>222</v>
      </c>
      <c r="C2071" s="0" t="s">
        <v>457</v>
      </c>
      <c r="D2071" s="0" t="s">
        <v>42</v>
      </c>
      <c r="E2071" s="0" t="s">
        <v>17</v>
      </c>
      <c r="F2071" s="0" t="s">
        <v>43</v>
      </c>
      <c r="G2071" s="0" t="s">
        <v>19</v>
      </c>
      <c r="H2071" s="0" t="s">
        <v>2489</v>
      </c>
      <c r="I2071" s="0" t="n">
        <v>2</v>
      </c>
      <c r="J2071" s="0" t="n">
        <v>1.73</v>
      </c>
      <c r="K2071" s="0" t="str">
        <f aca="false">IF(I2071=1,"Yes","No")</f>
        <v>No</v>
      </c>
      <c r="L2071" s="0" t="n">
        <f aca="false">IF(K2071="Yes",(J2071-1)*0.98,-1)</f>
        <v>-1</v>
      </c>
      <c r="M2071" s="5" t="s">
        <v>33</v>
      </c>
    </row>
    <row r="2072" customFormat="false" ht="12.8" hidden="false" customHeight="false" outlineLevel="0" collapsed="false">
      <c r="A2072" s="2" t="s">
        <v>2488</v>
      </c>
      <c r="B2072" s="2" t="s">
        <v>310</v>
      </c>
      <c r="C2072" s="0" t="s">
        <v>457</v>
      </c>
      <c r="D2072" s="0" t="s">
        <v>16</v>
      </c>
      <c r="E2072" s="0" t="s">
        <v>17</v>
      </c>
      <c r="F2072" s="0" t="s">
        <v>18</v>
      </c>
      <c r="G2072" s="0" t="s">
        <v>19</v>
      </c>
      <c r="H2072" s="0" t="s">
        <v>2490</v>
      </c>
      <c r="I2072" s="0" t="n">
        <v>0</v>
      </c>
      <c r="J2072" s="0" t="n">
        <v>1.03</v>
      </c>
      <c r="K2072" s="0" t="s">
        <v>19</v>
      </c>
      <c r="L2072" s="3" t="n">
        <f aca="false">IF(K2072="Yes",(J2072-1)*0.98,-1)</f>
        <v>-1</v>
      </c>
      <c r="M2072" s="4" t="s">
        <v>22</v>
      </c>
    </row>
    <row r="2073" customFormat="false" ht="12.8" hidden="false" customHeight="false" outlineLevel="0" collapsed="false">
      <c r="A2073" s="2" t="s">
        <v>2488</v>
      </c>
      <c r="B2073" s="2" t="s">
        <v>167</v>
      </c>
      <c r="C2073" s="0" t="s">
        <v>110</v>
      </c>
      <c r="D2073" s="0" t="s">
        <v>16</v>
      </c>
      <c r="E2073" s="0" t="s">
        <v>17</v>
      </c>
      <c r="F2073" s="0" t="s">
        <v>18</v>
      </c>
      <c r="G2073" s="0" t="s">
        <v>19</v>
      </c>
      <c r="H2073" s="0" t="s">
        <v>2491</v>
      </c>
      <c r="I2073" s="0" t="n">
        <v>3</v>
      </c>
      <c r="J2073" s="0" t="n">
        <v>1.12</v>
      </c>
      <c r="K2073" s="0" t="s">
        <v>21</v>
      </c>
      <c r="L2073" s="3" t="n">
        <f aca="false">IF(K2073="Yes",(J2073-1)*0.98,-1)</f>
        <v>0.1176</v>
      </c>
      <c r="M2073" s="4" t="s">
        <v>22</v>
      </c>
    </row>
    <row r="2074" customFormat="false" ht="12.8" hidden="false" customHeight="false" outlineLevel="0" collapsed="false">
      <c r="A2074" s="2" t="s">
        <v>2488</v>
      </c>
      <c r="B2074" s="2" t="s">
        <v>167</v>
      </c>
      <c r="C2074" s="0" t="s">
        <v>110</v>
      </c>
      <c r="D2074" s="0" t="s">
        <v>16</v>
      </c>
      <c r="E2074" s="0" t="s">
        <v>17</v>
      </c>
      <c r="F2074" s="0" t="s">
        <v>18</v>
      </c>
      <c r="G2074" s="0" t="s">
        <v>19</v>
      </c>
      <c r="H2074" s="0" t="s">
        <v>2492</v>
      </c>
      <c r="I2074" s="0" t="n">
        <v>2</v>
      </c>
      <c r="J2074" s="0" t="n">
        <v>1.59</v>
      </c>
      <c r="K2074" s="0" t="s">
        <v>21</v>
      </c>
      <c r="L2074" s="3" t="n">
        <f aca="false">IF(K2074="Yes",(J2074-1)*0.98,-1)</f>
        <v>0.5782</v>
      </c>
      <c r="M2074" s="11" t="s">
        <v>62</v>
      </c>
    </row>
    <row r="2075" customFormat="false" ht="12.8" hidden="false" customHeight="false" outlineLevel="0" collapsed="false">
      <c r="A2075" s="2" t="s">
        <v>2493</v>
      </c>
      <c r="B2075" s="2" t="s">
        <v>181</v>
      </c>
      <c r="C2075" s="0" t="s">
        <v>433</v>
      </c>
      <c r="D2075" s="0" t="s">
        <v>16</v>
      </c>
      <c r="E2075" s="0" t="s">
        <v>79</v>
      </c>
      <c r="F2075" s="0" t="s">
        <v>80</v>
      </c>
      <c r="G2075" s="0" t="s">
        <v>19</v>
      </c>
      <c r="H2075" s="0" t="s">
        <v>2494</v>
      </c>
      <c r="I2075" s="0" t="n">
        <v>1</v>
      </c>
      <c r="J2075" s="0" t="n">
        <v>1.7</v>
      </c>
      <c r="K2075" s="0" t="s">
        <v>21</v>
      </c>
      <c r="L2075" s="3" t="n">
        <f aca="false">IF(K2075="Yes",(J2075-1)*0.98,-1)</f>
        <v>0.686</v>
      </c>
      <c r="M2075" s="4" t="s">
        <v>22</v>
      </c>
    </row>
    <row r="2076" customFormat="false" ht="12.8" hidden="false" customHeight="false" outlineLevel="0" collapsed="false">
      <c r="A2076" s="2" t="s">
        <v>2493</v>
      </c>
      <c r="B2076" s="2" t="s">
        <v>331</v>
      </c>
      <c r="C2076" s="0" t="s">
        <v>1371</v>
      </c>
      <c r="D2076" s="0" t="s">
        <v>16</v>
      </c>
      <c r="E2076" s="0" t="s">
        <v>30</v>
      </c>
      <c r="F2076" s="0" t="s">
        <v>770</v>
      </c>
      <c r="G2076" s="0" t="s">
        <v>21</v>
      </c>
      <c r="H2076" s="0" t="s">
        <v>2495</v>
      </c>
      <c r="I2076" s="0" t="n">
        <v>1</v>
      </c>
      <c r="J2076" s="0" t="n">
        <v>2.01</v>
      </c>
      <c r="K2076" s="0" t="str">
        <f aca="false">IF(I2076=1,"Yes","No")</f>
        <v>Yes</v>
      </c>
      <c r="L2076" s="0" t="n">
        <f aca="false">IF(K2076="Yes",(J2076-1)*0.98,-1)</f>
        <v>0.9898</v>
      </c>
      <c r="M2076" s="5" t="s">
        <v>33</v>
      </c>
    </row>
    <row r="2077" customFormat="false" ht="12.8" hidden="false" customHeight="false" outlineLevel="0" collapsed="false">
      <c r="A2077" s="2" t="s">
        <v>2496</v>
      </c>
      <c r="B2077" s="2" t="s">
        <v>445</v>
      </c>
      <c r="C2077" s="0" t="s">
        <v>230</v>
      </c>
      <c r="D2077" s="0" t="s">
        <v>16</v>
      </c>
      <c r="E2077" s="0" t="s">
        <v>17</v>
      </c>
      <c r="F2077" s="0" t="s">
        <v>18</v>
      </c>
      <c r="G2077" s="0" t="s">
        <v>19</v>
      </c>
      <c r="H2077" s="0" t="s">
        <v>2497</v>
      </c>
      <c r="I2077" s="0" t="n">
        <v>0</v>
      </c>
      <c r="J2077" s="0" t="n">
        <v>1.33</v>
      </c>
      <c r="K2077" s="0" t="s">
        <v>19</v>
      </c>
      <c r="L2077" s="3" t="n">
        <f aca="false">IF(K2077="Yes",(J2077-1)*0.98,-1)</f>
        <v>-1</v>
      </c>
      <c r="M2077" s="4" t="s">
        <v>22</v>
      </c>
    </row>
    <row r="2078" customFormat="false" ht="12.8" hidden="false" customHeight="false" outlineLevel="0" collapsed="false">
      <c r="A2078" s="2" t="s">
        <v>2496</v>
      </c>
      <c r="B2078" s="2" t="s">
        <v>96</v>
      </c>
      <c r="C2078" s="0" t="s">
        <v>1045</v>
      </c>
      <c r="D2078" s="0" t="s">
        <v>37</v>
      </c>
      <c r="E2078" s="0" t="s">
        <v>87</v>
      </c>
      <c r="F2078" s="0" t="s">
        <v>18</v>
      </c>
      <c r="G2078" s="0" t="s">
        <v>19</v>
      </c>
      <c r="H2078" s="0" t="s">
        <v>1336</v>
      </c>
      <c r="I2078" s="0" t="n">
        <v>0</v>
      </c>
      <c r="J2078" s="0" t="n">
        <v>1.26</v>
      </c>
      <c r="K2078" s="0" t="s">
        <v>19</v>
      </c>
      <c r="L2078" s="3" t="n">
        <f aca="false">IF(K2078="Yes",(J2078-1)*0.98,-1)</f>
        <v>-1</v>
      </c>
      <c r="M2078" s="4" t="s">
        <v>22</v>
      </c>
    </row>
    <row r="2079" customFormat="false" ht="12.8" hidden="false" customHeight="false" outlineLevel="0" collapsed="false">
      <c r="A2079" s="2" t="s">
        <v>2496</v>
      </c>
      <c r="B2079" s="2" t="s">
        <v>23</v>
      </c>
      <c r="C2079" s="0" t="s">
        <v>56</v>
      </c>
      <c r="D2079" s="0" t="s">
        <v>16</v>
      </c>
      <c r="E2079" s="0" t="s">
        <v>17</v>
      </c>
      <c r="F2079" s="0" t="s">
        <v>18</v>
      </c>
      <c r="G2079" s="0" t="s">
        <v>19</v>
      </c>
      <c r="H2079" s="0" t="s">
        <v>2120</v>
      </c>
      <c r="I2079" s="0" t="n">
        <v>1</v>
      </c>
      <c r="J2079" s="0" t="n">
        <v>1.17</v>
      </c>
      <c r="K2079" s="0" t="s">
        <v>21</v>
      </c>
      <c r="L2079" s="3" t="n">
        <f aca="false">IF(K2079="Yes",(J2079-1)*0.98,-1)</f>
        <v>0.1666</v>
      </c>
      <c r="M2079" s="4" t="s">
        <v>22</v>
      </c>
    </row>
    <row r="2080" customFormat="false" ht="12.8" hidden="false" customHeight="false" outlineLevel="0" collapsed="false">
      <c r="A2080" s="2" t="s">
        <v>2498</v>
      </c>
      <c r="B2080" s="2" t="s">
        <v>46</v>
      </c>
      <c r="C2080" s="0" t="s">
        <v>114</v>
      </c>
      <c r="D2080" s="0" t="s">
        <v>16</v>
      </c>
      <c r="E2080" s="0" t="s">
        <v>87</v>
      </c>
      <c r="F2080" s="0" t="s">
        <v>18</v>
      </c>
      <c r="G2080" s="0" t="s">
        <v>21</v>
      </c>
      <c r="H2080" s="0" t="s">
        <v>2499</v>
      </c>
      <c r="I2080" s="0" t="n">
        <v>2</v>
      </c>
      <c r="J2080" s="0" t="n">
        <v>1.95</v>
      </c>
      <c r="K2080" s="0" t="s">
        <v>21</v>
      </c>
      <c r="L2080" s="3" t="n">
        <f aca="false">IF(K2080="Yes",(J2080-1)*0.98,-1)</f>
        <v>0.931</v>
      </c>
      <c r="M2080" s="4" t="s">
        <v>22</v>
      </c>
    </row>
    <row r="2081" customFormat="false" ht="12.8" hidden="false" customHeight="false" outlineLevel="0" collapsed="false">
      <c r="A2081" s="2" t="s">
        <v>2500</v>
      </c>
      <c r="B2081" s="2" t="s">
        <v>14</v>
      </c>
      <c r="C2081" s="0" t="s">
        <v>59</v>
      </c>
      <c r="D2081" s="0" t="s">
        <v>48</v>
      </c>
      <c r="E2081" s="0" t="s">
        <v>30</v>
      </c>
      <c r="F2081" s="0" t="s">
        <v>65</v>
      </c>
      <c r="G2081" s="0" t="s">
        <v>21</v>
      </c>
      <c r="H2081" s="0" t="s">
        <v>32</v>
      </c>
      <c r="I2081" s="0" t="n">
        <v>2</v>
      </c>
      <c r="J2081" s="0" t="n">
        <v>1.65</v>
      </c>
      <c r="K2081" s="0" t="s">
        <v>21</v>
      </c>
      <c r="L2081" s="3" t="n">
        <f aca="false">IF(K2081="Yes",(J2081-1)*0.98,-1)</f>
        <v>0.637</v>
      </c>
      <c r="M2081" s="4" t="s">
        <v>22</v>
      </c>
    </row>
    <row r="2082" customFormat="false" ht="12.8" hidden="false" customHeight="false" outlineLevel="0" collapsed="false">
      <c r="A2082" s="2" t="s">
        <v>2500</v>
      </c>
      <c r="B2082" s="2" t="s">
        <v>124</v>
      </c>
      <c r="C2082" s="0" t="s">
        <v>59</v>
      </c>
      <c r="D2082" s="0" t="s">
        <v>29</v>
      </c>
      <c r="E2082" s="0" t="s">
        <v>30</v>
      </c>
      <c r="F2082" s="0" t="s">
        <v>428</v>
      </c>
      <c r="G2082" s="0" t="s">
        <v>21</v>
      </c>
      <c r="H2082" s="0" t="s">
        <v>2501</v>
      </c>
      <c r="I2082" s="0" t="n">
        <v>2</v>
      </c>
      <c r="J2082" s="0" t="n">
        <v>2.33</v>
      </c>
      <c r="K2082" s="0" t="str">
        <f aca="false">IF(I2082=1,"Yes","No")</f>
        <v>No</v>
      </c>
      <c r="L2082" s="0" t="n">
        <f aca="false">IF(K2082="Yes",(J2082-1)*0.98,-1)</f>
        <v>-1</v>
      </c>
      <c r="M2082" s="5" t="s">
        <v>33</v>
      </c>
    </row>
    <row r="2083" customFormat="false" ht="12.8" hidden="false" customHeight="false" outlineLevel="0" collapsed="false">
      <c r="A2083" s="2" t="s">
        <v>2500</v>
      </c>
      <c r="B2083" s="2" t="s">
        <v>124</v>
      </c>
      <c r="C2083" s="0" t="s">
        <v>59</v>
      </c>
      <c r="D2083" s="0" t="s">
        <v>29</v>
      </c>
      <c r="E2083" s="0" t="s">
        <v>30</v>
      </c>
      <c r="F2083" s="0" t="s">
        <v>428</v>
      </c>
      <c r="G2083" s="0" t="s">
        <v>21</v>
      </c>
      <c r="H2083" s="0" t="s">
        <v>2501</v>
      </c>
      <c r="I2083" s="0" t="n">
        <v>2</v>
      </c>
      <c r="J2083" s="0" t="n">
        <v>1.42</v>
      </c>
      <c r="K2083" s="0" t="s">
        <v>21</v>
      </c>
      <c r="L2083" s="3" t="n">
        <f aca="false">IF(K2083="Yes",(J2083-1)*0.98,-1)</f>
        <v>0.4116</v>
      </c>
      <c r="M2083" s="4" t="s">
        <v>22</v>
      </c>
    </row>
    <row r="2084" customFormat="false" ht="12.8" hidden="false" customHeight="false" outlineLevel="0" collapsed="false">
      <c r="A2084" s="2" t="s">
        <v>2500</v>
      </c>
      <c r="B2084" s="2" t="s">
        <v>124</v>
      </c>
      <c r="C2084" s="6" t="s">
        <v>59</v>
      </c>
      <c r="D2084" s="6" t="s">
        <v>29</v>
      </c>
      <c r="E2084" s="6" t="s">
        <v>30</v>
      </c>
      <c r="F2084" s="6" t="s">
        <v>428</v>
      </c>
      <c r="G2084" s="6" t="s">
        <v>21</v>
      </c>
      <c r="H2084" s="6" t="s">
        <v>2502</v>
      </c>
      <c r="I2084" s="6" t="n">
        <v>0</v>
      </c>
      <c r="J2084" s="6" t="n">
        <v>8.6</v>
      </c>
      <c r="K2084" s="3" t="str">
        <f aca="false">IF(I2084=1, "No","Yes")</f>
        <v>Yes</v>
      </c>
      <c r="L2084" s="7" t="n">
        <f aca="false">IF(I2084=1,-J2084,0.98)</f>
        <v>0.98</v>
      </c>
      <c r="M2084" s="8" t="s">
        <v>51</v>
      </c>
    </row>
    <row r="2085" customFormat="false" ht="12.8" hidden="false" customHeight="false" outlineLevel="0" collapsed="false">
      <c r="A2085" s="2" t="s">
        <v>2500</v>
      </c>
      <c r="B2085" s="2" t="s">
        <v>124</v>
      </c>
      <c r="C2085" s="6" t="s">
        <v>59</v>
      </c>
      <c r="D2085" s="6" t="s">
        <v>29</v>
      </c>
      <c r="E2085" s="6" t="s">
        <v>30</v>
      </c>
      <c r="F2085" s="6" t="s">
        <v>428</v>
      </c>
      <c r="G2085" s="6" t="s">
        <v>21</v>
      </c>
      <c r="H2085" s="6" t="s">
        <v>2502</v>
      </c>
      <c r="I2085" s="6" t="n">
        <v>0</v>
      </c>
      <c r="J2085" s="6" t="n">
        <v>8.6</v>
      </c>
      <c r="K2085" s="3" t="str">
        <f aca="false">IF(I2085=1, "No","Yes")</f>
        <v>Yes</v>
      </c>
      <c r="L2085" s="7" t="n">
        <f aca="false">IF(I2085=1,-J2085,0.98)</f>
        <v>0.98</v>
      </c>
      <c r="M2085" s="12" t="s">
        <v>128</v>
      </c>
    </row>
    <row r="2086" customFormat="false" ht="12.8" hidden="false" customHeight="false" outlineLevel="0" collapsed="false">
      <c r="A2086" s="2" t="s">
        <v>2503</v>
      </c>
      <c r="B2086" s="2" t="s">
        <v>527</v>
      </c>
      <c r="C2086" s="0" t="s">
        <v>1371</v>
      </c>
      <c r="D2086" s="0" t="s">
        <v>42</v>
      </c>
      <c r="E2086" s="0" t="s">
        <v>30</v>
      </c>
      <c r="F2086" s="0" t="s">
        <v>18</v>
      </c>
      <c r="G2086" s="0" t="s">
        <v>19</v>
      </c>
      <c r="H2086" s="0" t="s">
        <v>2504</v>
      </c>
      <c r="I2086" s="0" t="n">
        <v>2</v>
      </c>
      <c r="J2086" s="0" t="n">
        <v>1.04</v>
      </c>
      <c r="K2086" s="0" t="s">
        <v>21</v>
      </c>
      <c r="L2086" s="3" t="n">
        <f aca="false">IF(K2086="Yes",(J2086-1)*0.98,-1)</f>
        <v>0.0392</v>
      </c>
      <c r="M2086" s="11" t="s">
        <v>62</v>
      </c>
    </row>
    <row r="2087" customFormat="false" ht="12.8" hidden="false" customHeight="false" outlineLevel="0" collapsed="false">
      <c r="A2087" s="2" t="s">
        <v>2505</v>
      </c>
      <c r="B2087" s="2" t="s">
        <v>410</v>
      </c>
      <c r="C2087" s="0" t="s">
        <v>74</v>
      </c>
      <c r="D2087" s="0" t="s">
        <v>37</v>
      </c>
      <c r="E2087" s="0" t="s">
        <v>30</v>
      </c>
      <c r="F2087" s="0" t="s">
        <v>43</v>
      </c>
      <c r="G2087" s="0" t="s">
        <v>19</v>
      </c>
      <c r="H2087" s="0" t="s">
        <v>2506</v>
      </c>
      <c r="I2087" s="0" t="n">
        <v>0</v>
      </c>
      <c r="J2087" s="0" t="n">
        <v>4.22</v>
      </c>
      <c r="K2087" s="0" t="s">
        <v>19</v>
      </c>
      <c r="L2087" s="3" t="n">
        <f aca="false">IF(K2087="Yes",(J2087-1)*0.98,-1)</f>
        <v>-1</v>
      </c>
      <c r="M2087" s="4" t="s">
        <v>22</v>
      </c>
    </row>
    <row r="2088" customFormat="false" ht="12.8" hidden="false" customHeight="false" outlineLevel="0" collapsed="false">
      <c r="A2088" s="2" t="s">
        <v>2505</v>
      </c>
      <c r="B2088" s="2" t="s">
        <v>410</v>
      </c>
      <c r="C2088" s="0" t="s">
        <v>74</v>
      </c>
      <c r="D2088" s="0" t="s">
        <v>37</v>
      </c>
      <c r="E2088" s="0" t="s">
        <v>30</v>
      </c>
      <c r="F2088" s="0" t="s">
        <v>43</v>
      </c>
      <c r="G2088" s="0" t="s">
        <v>19</v>
      </c>
      <c r="H2088" s="0" t="s">
        <v>2507</v>
      </c>
      <c r="I2088" s="0" t="n">
        <v>3</v>
      </c>
      <c r="J2088" s="0" t="n">
        <v>1.56</v>
      </c>
      <c r="K2088" s="0" t="s">
        <v>21</v>
      </c>
      <c r="L2088" s="3" t="n">
        <f aca="false">IF(K2088="Yes",(J2088-1)*0.98,-1)</f>
        <v>0.5488</v>
      </c>
      <c r="M2088" s="11" t="s">
        <v>62</v>
      </c>
    </row>
    <row r="2089" customFormat="false" ht="12.8" hidden="false" customHeight="false" outlineLevel="0" collapsed="false">
      <c r="A2089" s="9" t="s">
        <v>2505</v>
      </c>
      <c r="B2089" s="9" t="s">
        <v>410</v>
      </c>
      <c r="C2089" s="6" t="s">
        <v>74</v>
      </c>
      <c r="D2089" s="6" t="s">
        <v>37</v>
      </c>
      <c r="E2089" s="6" t="s">
        <v>30</v>
      </c>
      <c r="F2089" s="6" t="s">
        <v>43</v>
      </c>
      <c r="G2089" s="6" t="s">
        <v>19</v>
      </c>
      <c r="H2089" s="6" t="s">
        <v>2507</v>
      </c>
      <c r="I2089" s="0" t="n">
        <v>3</v>
      </c>
      <c r="J2089" s="6" t="n">
        <v>4.18</v>
      </c>
      <c r="K2089" s="3" t="str">
        <f aca="false">IF(I2089=1,"Yes","No")</f>
        <v>No</v>
      </c>
      <c r="L2089" s="7" t="n">
        <f aca="false">IF(K2089="Yes",(J2089-1)*0.98,-1)</f>
        <v>-1</v>
      </c>
      <c r="M2089" s="10" t="s">
        <v>53</v>
      </c>
    </row>
    <row r="2090" customFormat="false" ht="12.8" hidden="false" customHeight="false" outlineLevel="0" collapsed="false">
      <c r="A2090" s="2" t="s">
        <v>2505</v>
      </c>
      <c r="B2090" s="2" t="s">
        <v>601</v>
      </c>
      <c r="C2090" s="0" t="s">
        <v>74</v>
      </c>
      <c r="D2090" s="0" t="s">
        <v>37</v>
      </c>
      <c r="E2090" s="0" t="s">
        <v>30</v>
      </c>
      <c r="F2090" s="0" t="s">
        <v>65</v>
      </c>
      <c r="G2090" s="0" t="s">
        <v>21</v>
      </c>
      <c r="H2090" s="0" t="s">
        <v>2508</v>
      </c>
      <c r="I2090" s="0" t="n">
        <v>1</v>
      </c>
      <c r="J2090" s="0" t="n">
        <v>1.48</v>
      </c>
      <c r="K2090" s="0" t="s">
        <v>21</v>
      </c>
      <c r="L2090" s="3" t="n">
        <f aca="false">IF(K2090="Yes",(J2090-1)*0.98,-1)</f>
        <v>0.4704</v>
      </c>
      <c r="M2090" s="4" t="s">
        <v>22</v>
      </c>
    </row>
    <row r="2091" customFormat="false" ht="12.8" hidden="false" customHeight="false" outlineLevel="0" collapsed="false">
      <c r="A2091" s="2" t="s">
        <v>2505</v>
      </c>
      <c r="B2091" s="2" t="s">
        <v>601</v>
      </c>
      <c r="C2091" s="0" t="s">
        <v>74</v>
      </c>
      <c r="D2091" s="0" t="s">
        <v>37</v>
      </c>
      <c r="E2091" s="0" t="s">
        <v>30</v>
      </c>
      <c r="F2091" s="0" t="s">
        <v>65</v>
      </c>
      <c r="G2091" s="0" t="s">
        <v>21</v>
      </c>
      <c r="H2091" s="0" t="s">
        <v>2509</v>
      </c>
      <c r="I2091" s="0" t="n">
        <v>2</v>
      </c>
      <c r="J2091" s="0" t="n">
        <v>1.67</v>
      </c>
      <c r="K2091" s="0" t="s">
        <v>21</v>
      </c>
      <c r="L2091" s="3" t="n">
        <f aca="false">IF(K2091="Yes",(J2091-1)*0.98,-1)</f>
        <v>0.6566</v>
      </c>
      <c r="M2091" s="11" t="s">
        <v>62</v>
      </c>
    </row>
    <row r="2092" customFormat="false" ht="12.8" hidden="false" customHeight="false" outlineLevel="0" collapsed="false">
      <c r="A2092" s="9" t="s">
        <v>2510</v>
      </c>
      <c r="B2092" s="9" t="s">
        <v>245</v>
      </c>
      <c r="C2092" s="6" t="s">
        <v>125</v>
      </c>
      <c r="D2092" s="6" t="s">
        <v>48</v>
      </c>
      <c r="E2092" s="6" t="s">
        <v>30</v>
      </c>
      <c r="F2092" s="6" t="s">
        <v>49</v>
      </c>
      <c r="G2092" s="6" t="s">
        <v>19</v>
      </c>
      <c r="H2092" s="6" t="s">
        <v>2511</v>
      </c>
      <c r="I2092" s="0" t="n">
        <v>3</v>
      </c>
      <c r="J2092" s="6" t="n">
        <v>3.85</v>
      </c>
      <c r="K2092" s="3" t="str">
        <f aca="false">IF(I2092=1,"Yes","No")</f>
        <v>No</v>
      </c>
      <c r="L2092" s="7" t="n">
        <f aca="false">IF(K2092="Yes",(J2092-1)*0.98,-1)</f>
        <v>-1</v>
      </c>
      <c r="M2092" s="10" t="s">
        <v>53</v>
      </c>
    </row>
    <row r="2093" customFormat="false" ht="12.8" hidden="false" customHeight="false" outlineLevel="0" collapsed="false">
      <c r="A2093" s="2" t="s">
        <v>2512</v>
      </c>
      <c r="B2093" s="2" t="s">
        <v>27</v>
      </c>
      <c r="C2093" s="0" t="s">
        <v>332</v>
      </c>
      <c r="D2093" s="0" t="s">
        <v>16</v>
      </c>
      <c r="E2093" s="0" t="s">
        <v>17</v>
      </c>
      <c r="F2093" s="0" t="s">
        <v>18</v>
      </c>
      <c r="G2093" s="0" t="s">
        <v>19</v>
      </c>
      <c r="H2093" s="0" t="s">
        <v>1560</v>
      </c>
      <c r="I2093" s="0" t="n">
        <v>3</v>
      </c>
      <c r="J2093" s="0" t="n">
        <v>1.14</v>
      </c>
      <c r="K2093" s="0" t="s">
        <v>21</v>
      </c>
      <c r="L2093" s="3" t="n">
        <f aca="false">IF(K2093="Yes",(J2093-1)*0.98,-1)</f>
        <v>0.1372</v>
      </c>
      <c r="M2093" s="4" t="s">
        <v>22</v>
      </c>
    </row>
    <row r="2094" customFormat="false" ht="12.8" hidden="false" customHeight="false" outlineLevel="0" collapsed="false">
      <c r="A2094" s="2" t="s">
        <v>2513</v>
      </c>
      <c r="B2094" s="2" t="s">
        <v>925</v>
      </c>
      <c r="C2094" s="0" t="s">
        <v>248</v>
      </c>
      <c r="D2094" s="0" t="s">
        <v>42</v>
      </c>
      <c r="E2094" s="0" t="s">
        <v>17</v>
      </c>
      <c r="F2094" s="0" t="s">
        <v>43</v>
      </c>
      <c r="G2094" s="0" t="s">
        <v>19</v>
      </c>
      <c r="H2094" s="0" t="s">
        <v>2514</v>
      </c>
      <c r="I2094" s="0" t="n">
        <v>0</v>
      </c>
      <c r="J2094" s="0" t="n">
        <v>4.2</v>
      </c>
      <c r="K2094" s="0" t="str">
        <f aca="false">IF(I2094=1,"Yes","No")</f>
        <v>No</v>
      </c>
      <c r="L2094" s="0" t="n">
        <f aca="false">IF(K2094="Yes",(J2094-1)*0.98,-1)</f>
        <v>-1</v>
      </c>
      <c r="M2094" s="5" t="s">
        <v>33</v>
      </c>
    </row>
    <row r="2095" customFormat="false" ht="12.8" hidden="false" customHeight="false" outlineLevel="0" collapsed="false">
      <c r="A2095" s="2" t="s">
        <v>2513</v>
      </c>
      <c r="B2095" s="2" t="s">
        <v>109</v>
      </c>
      <c r="C2095" s="0" t="s">
        <v>248</v>
      </c>
      <c r="D2095" s="0" t="s">
        <v>42</v>
      </c>
      <c r="E2095" s="0" t="s">
        <v>79</v>
      </c>
      <c r="F2095" s="0" t="s">
        <v>80</v>
      </c>
      <c r="G2095" s="0" t="s">
        <v>19</v>
      </c>
      <c r="H2095" s="0" t="s">
        <v>2515</v>
      </c>
      <c r="I2095" s="0" t="n">
        <v>2</v>
      </c>
      <c r="J2095" s="0" t="n">
        <v>1.52</v>
      </c>
      <c r="K2095" s="0" t="s">
        <v>21</v>
      </c>
      <c r="L2095" s="3" t="n">
        <f aca="false">IF(K2095="Yes",(J2095-1)*0.98,-1)</f>
        <v>0.5096</v>
      </c>
      <c r="M2095" s="4" t="s">
        <v>22</v>
      </c>
    </row>
    <row r="2096" customFormat="false" ht="12.8" hidden="false" customHeight="false" outlineLevel="0" collapsed="false">
      <c r="A2096" s="2" t="s">
        <v>2513</v>
      </c>
      <c r="B2096" s="2" t="s">
        <v>410</v>
      </c>
      <c r="C2096" s="0" t="s">
        <v>91</v>
      </c>
      <c r="D2096" s="0" t="s">
        <v>48</v>
      </c>
      <c r="E2096" s="0" t="s">
        <v>30</v>
      </c>
      <c r="F2096" s="0" t="s">
        <v>65</v>
      </c>
      <c r="G2096" s="0" t="s">
        <v>21</v>
      </c>
      <c r="H2096" s="0" t="s">
        <v>2516</v>
      </c>
      <c r="I2096" s="0" t="n">
        <v>1</v>
      </c>
      <c r="J2096" s="0" t="n">
        <v>1.38</v>
      </c>
      <c r="K2096" s="0" t="s">
        <v>21</v>
      </c>
      <c r="L2096" s="3" t="n">
        <f aca="false">IF(K2096="Yes",(J2096-1)*0.98,-1)</f>
        <v>0.3724</v>
      </c>
      <c r="M2096" s="4" t="s">
        <v>22</v>
      </c>
    </row>
    <row r="2097" customFormat="false" ht="12.8" hidden="false" customHeight="false" outlineLevel="0" collapsed="false">
      <c r="A2097" s="2" t="s">
        <v>2517</v>
      </c>
      <c r="B2097" s="2" t="s">
        <v>162</v>
      </c>
      <c r="C2097" s="0" t="s">
        <v>1317</v>
      </c>
      <c r="D2097" s="0" t="s">
        <v>37</v>
      </c>
      <c r="E2097" s="0" t="s">
        <v>17</v>
      </c>
      <c r="F2097" s="0" t="s">
        <v>65</v>
      </c>
      <c r="G2097" s="0" t="s">
        <v>21</v>
      </c>
      <c r="H2097" s="0" t="s">
        <v>2518</v>
      </c>
      <c r="I2097" s="0" t="n">
        <v>3</v>
      </c>
      <c r="J2097" s="0" t="n">
        <v>3.52</v>
      </c>
      <c r="K2097" s="0" t="str">
        <f aca="false">IF(I2097=1,"Yes","No")</f>
        <v>No</v>
      </c>
      <c r="L2097" s="0" t="n">
        <f aca="false">IF(K2097="Yes",(J2097-1)*0.98,-1)</f>
        <v>-1</v>
      </c>
      <c r="M2097" s="5" t="s">
        <v>33</v>
      </c>
    </row>
    <row r="2098" customFormat="false" ht="12.8" hidden="false" customHeight="false" outlineLevel="0" collapsed="false">
      <c r="A2098" s="2" t="s">
        <v>2517</v>
      </c>
      <c r="B2098" s="2" t="s">
        <v>162</v>
      </c>
      <c r="C2098" s="0" t="s">
        <v>1317</v>
      </c>
      <c r="D2098" s="0" t="s">
        <v>37</v>
      </c>
      <c r="E2098" s="0" t="s">
        <v>17</v>
      </c>
      <c r="F2098" s="0" t="s">
        <v>65</v>
      </c>
      <c r="G2098" s="0" t="s">
        <v>21</v>
      </c>
      <c r="H2098" s="0" t="s">
        <v>2518</v>
      </c>
      <c r="I2098" s="0" t="n">
        <v>3</v>
      </c>
      <c r="J2098" s="0" t="n">
        <v>1.58</v>
      </c>
      <c r="K2098" s="0" t="s">
        <v>21</v>
      </c>
      <c r="L2098" s="3" t="n">
        <f aca="false">IF(K2098="Yes",(J2098-1)*0.98,-1)</f>
        <v>0.5684</v>
      </c>
      <c r="M2098" s="4" t="s">
        <v>22</v>
      </c>
    </row>
    <row r="2099" customFormat="false" ht="12.8" hidden="false" customHeight="false" outlineLevel="0" collapsed="false">
      <c r="A2099" s="2" t="s">
        <v>2517</v>
      </c>
      <c r="B2099" s="2" t="s">
        <v>657</v>
      </c>
      <c r="C2099" s="0" t="s">
        <v>1317</v>
      </c>
      <c r="D2099" s="0" t="s">
        <v>37</v>
      </c>
      <c r="E2099" s="0" t="s">
        <v>87</v>
      </c>
      <c r="F2099" s="0" t="s">
        <v>1413</v>
      </c>
      <c r="G2099" s="0" t="s">
        <v>19</v>
      </c>
      <c r="H2099" s="0" t="s">
        <v>2519</v>
      </c>
      <c r="I2099" s="0" t="n">
        <v>3</v>
      </c>
      <c r="J2099" s="0" t="n">
        <v>1.63</v>
      </c>
      <c r="K2099" s="0" t="s">
        <v>21</v>
      </c>
      <c r="L2099" s="3" t="n">
        <f aca="false">IF(K2099="Yes",(J2099-1)*0.98,-1)</f>
        <v>0.6174</v>
      </c>
      <c r="M2099" s="11" t="s">
        <v>62</v>
      </c>
    </row>
    <row r="2100" customFormat="false" ht="12.8" hidden="false" customHeight="false" outlineLevel="0" collapsed="false">
      <c r="A2100" s="2" t="s">
        <v>2517</v>
      </c>
      <c r="B2100" s="2" t="s">
        <v>657</v>
      </c>
      <c r="C2100" s="6" t="s">
        <v>1317</v>
      </c>
      <c r="D2100" s="6" t="s">
        <v>37</v>
      </c>
      <c r="E2100" s="6" t="s">
        <v>87</v>
      </c>
      <c r="F2100" s="6" t="s">
        <v>1413</v>
      </c>
      <c r="G2100" s="6" t="s">
        <v>19</v>
      </c>
      <c r="H2100" s="6" t="s">
        <v>2520</v>
      </c>
      <c r="I2100" s="6" t="n">
        <v>0</v>
      </c>
      <c r="J2100" s="6" t="n">
        <v>9</v>
      </c>
      <c r="K2100" s="3" t="str">
        <f aca="false">IF(I2100=1, "No","Yes")</f>
        <v>Yes</v>
      </c>
      <c r="L2100" s="7" t="n">
        <f aca="false">IF(I2100=1,-J2100,0.98)</f>
        <v>0.98</v>
      </c>
      <c r="M2100" s="8" t="s">
        <v>51</v>
      </c>
    </row>
    <row r="2101" customFormat="false" ht="12.8" hidden="false" customHeight="false" outlineLevel="0" collapsed="false">
      <c r="A2101" s="9" t="s">
        <v>2517</v>
      </c>
      <c r="B2101" s="9" t="s">
        <v>157</v>
      </c>
      <c r="C2101" s="6" t="s">
        <v>259</v>
      </c>
      <c r="D2101" s="6" t="s">
        <v>16</v>
      </c>
      <c r="E2101" s="6" t="s">
        <v>87</v>
      </c>
      <c r="F2101" s="6" t="s">
        <v>18</v>
      </c>
      <c r="G2101" s="6" t="s">
        <v>19</v>
      </c>
      <c r="H2101" s="6" t="s">
        <v>2521</v>
      </c>
      <c r="I2101" s="0" t="n">
        <v>1</v>
      </c>
      <c r="J2101" s="6" t="n">
        <v>2.06</v>
      </c>
      <c r="K2101" s="3" t="str">
        <f aca="false">IF(I2101=1,"Yes","No")</f>
        <v>Yes</v>
      </c>
      <c r="L2101" s="7" t="n">
        <f aca="false">IF(K2101="Yes",(J2101-1)*0.98,-1)</f>
        <v>1.0388</v>
      </c>
      <c r="M2101" s="10" t="s">
        <v>53</v>
      </c>
    </row>
    <row r="2102" customFormat="false" ht="12.8" hidden="false" customHeight="false" outlineLevel="0" collapsed="false">
      <c r="A2102" s="2" t="s">
        <v>2517</v>
      </c>
      <c r="B2102" s="2" t="s">
        <v>167</v>
      </c>
      <c r="C2102" s="0" t="s">
        <v>259</v>
      </c>
      <c r="D2102" s="0" t="s">
        <v>16</v>
      </c>
      <c r="E2102" s="0" t="s">
        <v>79</v>
      </c>
      <c r="F2102" s="0" t="s">
        <v>43</v>
      </c>
      <c r="G2102" s="0" t="s">
        <v>19</v>
      </c>
      <c r="H2102" s="0" t="s">
        <v>2522</v>
      </c>
      <c r="I2102" s="0" t="n">
        <v>2</v>
      </c>
      <c r="J2102" s="0" t="n">
        <v>1.65</v>
      </c>
      <c r="K2102" s="0" t="s">
        <v>21</v>
      </c>
      <c r="L2102" s="3" t="n">
        <f aca="false">IF(K2102="Yes",(J2102-1)*0.98,-1)</f>
        <v>0.637</v>
      </c>
      <c r="M2102" s="4" t="s">
        <v>22</v>
      </c>
    </row>
    <row r="2103" customFormat="false" ht="12.8" hidden="false" customHeight="false" outlineLevel="0" collapsed="false">
      <c r="A2103" s="2" t="s">
        <v>2517</v>
      </c>
      <c r="B2103" s="2" t="s">
        <v>167</v>
      </c>
      <c r="C2103" s="0" t="s">
        <v>259</v>
      </c>
      <c r="D2103" s="0" t="s">
        <v>16</v>
      </c>
      <c r="E2103" s="0" t="s">
        <v>79</v>
      </c>
      <c r="F2103" s="0" t="s">
        <v>43</v>
      </c>
      <c r="G2103" s="0" t="s">
        <v>19</v>
      </c>
      <c r="H2103" s="0" t="s">
        <v>2523</v>
      </c>
      <c r="I2103" s="0" t="n">
        <v>1</v>
      </c>
      <c r="J2103" s="0" t="n">
        <v>1.88</v>
      </c>
      <c r="K2103" s="0" t="s">
        <v>21</v>
      </c>
      <c r="L2103" s="3" t="n">
        <f aca="false">IF(K2103="Yes",(J2103-1)*0.98,-1)</f>
        <v>0.8624</v>
      </c>
      <c r="M2103" s="11" t="s">
        <v>62</v>
      </c>
    </row>
    <row r="2104" customFormat="false" ht="12.8" hidden="false" customHeight="false" outlineLevel="0" collapsed="false">
      <c r="A2104" s="9" t="s">
        <v>2517</v>
      </c>
      <c r="B2104" s="9" t="s">
        <v>167</v>
      </c>
      <c r="C2104" s="6" t="s">
        <v>259</v>
      </c>
      <c r="D2104" s="6" t="s">
        <v>16</v>
      </c>
      <c r="E2104" s="6" t="s">
        <v>79</v>
      </c>
      <c r="F2104" s="6" t="s">
        <v>43</v>
      </c>
      <c r="G2104" s="6" t="s">
        <v>19</v>
      </c>
      <c r="H2104" s="6" t="s">
        <v>2523</v>
      </c>
      <c r="I2104" s="0" t="n">
        <v>1</v>
      </c>
      <c r="J2104" s="6" t="n">
        <v>3.89</v>
      </c>
      <c r="K2104" s="3" t="str">
        <f aca="false">IF(I2104=1,"Yes","No")</f>
        <v>Yes</v>
      </c>
      <c r="L2104" s="7" t="n">
        <f aca="false">IF(K2104="Yes",(J2104-1)*0.98,-1)</f>
        <v>2.8322</v>
      </c>
      <c r="M2104" s="10" t="s">
        <v>53</v>
      </c>
    </row>
    <row r="2105" customFormat="false" ht="12.8" hidden="false" customHeight="false" outlineLevel="0" collapsed="false">
      <c r="A2105" s="2" t="s">
        <v>2524</v>
      </c>
      <c r="B2105" s="2" t="s">
        <v>897</v>
      </c>
      <c r="C2105" s="0" t="s">
        <v>1371</v>
      </c>
      <c r="D2105" s="0" t="s">
        <v>16</v>
      </c>
      <c r="E2105" s="0" t="s">
        <v>17</v>
      </c>
      <c r="F2105" s="0" t="s">
        <v>18</v>
      </c>
      <c r="G2105" s="0" t="s">
        <v>19</v>
      </c>
      <c r="H2105" s="0" t="s">
        <v>2525</v>
      </c>
      <c r="I2105" s="0" t="n">
        <v>1</v>
      </c>
      <c r="J2105" s="0" t="n">
        <v>1.05</v>
      </c>
      <c r="K2105" s="0" t="s">
        <v>21</v>
      </c>
      <c r="L2105" s="3" t="n">
        <f aca="false">IF(K2105="Yes",(J2105-1)*0.98,-1)</f>
        <v>0.049</v>
      </c>
      <c r="M2105" s="4" t="s">
        <v>22</v>
      </c>
    </row>
    <row r="2106" customFormat="false" ht="12.8" hidden="false" customHeight="false" outlineLevel="0" collapsed="false">
      <c r="A2106" s="9" t="s">
        <v>2524</v>
      </c>
      <c r="B2106" s="9" t="s">
        <v>94</v>
      </c>
      <c r="C2106" s="6" t="s">
        <v>1371</v>
      </c>
      <c r="D2106" s="6" t="s">
        <v>16</v>
      </c>
      <c r="E2106" s="6" t="s">
        <v>87</v>
      </c>
      <c r="F2106" s="6" t="s">
        <v>18</v>
      </c>
      <c r="G2106" s="6" t="s">
        <v>21</v>
      </c>
      <c r="H2106" s="6" t="s">
        <v>2526</v>
      </c>
      <c r="I2106" s="0" t="n">
        <v>2</v>
      </c>
      <c r="J2106" s="6" t="n">
        <v>2.49</v>
      </c>
      <c r="K2106" s="3" t="str">
        <f aca="false">IF(I2106=1,"Yes","No")</f>
        <v>No</v>
      </c>
      <c r="L2106" s="7" t="n">
        <f aca="false">IF(K2106="Yes",(J2106-1)*0.98,-1)</f>
        <v>-1</v>
      </c>
      <c r="M2106" s="10" t="s">
        <v>53</v>
      </c>
    </row>
    <row r="2107" customFormat="false" ht="12.8" hidden="false" customHeight="false" outlineLevel="0" collapsed="false">
      <c r="A2107" s="2" t="s">
        <v>2524</v>
      </c>
      <c r="B2107" s="2" t="s">
        <v>410</v>
      </c>
      <c r="C2107" s="0" t="s">
        <v>74</v>
      </c>
      <c r="D2107" s="0" t="s">
        <v>37</v>
      </c>
      <c r="E2107" s="0" t="s">
        <v>30</v>
      </c>
      <c r="F2107" s="0" t="s">
        <v>43</v>
      </c>
      <c r="G2107" s="0" t="s">
        <v>19</v>
      </c>
      <c r="H2107" s="0" t="s">
        <v>2527</v>
      </c>
      <c r="I2107" s="0" t="n">
        <v>2</v>
      </c>
      <c r="J2107" s="0" t="n">
        <v>1.44</v>
      </c>
      <c r="K2107" s="0" t="s">
        <v>21</v>
      </c>
      <c r="L2107" s="3" t="n">
        <f aca="false">IF(K2107="Yes",(J2107-1)*0.98,-1)</f>
        <v>0.4312</v>
      </c>
      <c r="M2107" s="4" t="s">
        <v>22</v>
      </c>
    </row>
    <row r="2108" customFormat="false" ht="12.8" hidden="false" customHeight="false" outlineLevel="0" collapsed="false">
      <c r="A2108" s="2" t="s">
        <v>2524</v>
      </c>
      <c r="B2108" s="2" t="s">
        <v>410</v>
      </c>
      <c r="C2108" s="0" t="s">
        <v>74</v>
      </c>
      <c r="D2108" s="0" t="s">
        <v>37</v>
      </c>
      <c r="E2108" s="0" t="s">
        <v>30</v>
      </c>
      <c r="F2108" s="0" t="s">
        <v>43</v>
      </c>
      <c r="G2108" s="0" t="s">
        <v>19</v>
      </c>
      <c r="H2108" s="0" t="s">
        <v>2528</v>
      </c>
      <c r="I2108" s="0" t="n">
        <v>1</v>
      </c>
      <c r="J2108" s="0" t="n">
        <v>1.43</v>
      </c>
      <c r="K2108" s="0" t="s">
        <v>21</v>
      </c>
      <c r="L2108" s="3" t="n">
        <f aca="false">IF(K2108="Yes",(J2108-1)*0.98,-1)</f>
        <v>0.4214</v>
      </c>
      <c r="M2108" s="11" t="s">
        <v>62</v>
      </c>
    </row>
    <row r="2109" customFormat="false" ht="12.8" hidden="false" customHeight="false" outlineLevel="0" collapsed="false">
      <c r="A2109" s="2" t="s">
        <v>2524</v>
      </c>
      <c r="B2109" s="2" t="s">
        <v>410</v>
      </c>
      <c r="C2109" s="6" t="s">
        <v>74</v>
      </c>
      <c r="D2109" s="6" t="s">
        <v>37</v>
      </c>
      <c r="E2109" s="6" t="s">
        <v>30</v>
      </c>
      <c r="F2109" s="6" t="s">
        <v>43</v>
      </c>
      <c r="G2109" s="6" t="s">
        <v>19</v>
      </c>
      <c r="H2109" s="6" t="s">
        <v>2529</v>
      </c>
      <c r="I2109" s="6" t="n">
        <v>0</v>
      </c>
      <c r="J2109" s="6" t="n">
        <v>46.02</v>
      </c>
      <c r="K2109" s="3" t="str">
        <f aca="false">IF(I2109=1, "No","Yes")</f>
        <v>Yes</v>
      </c>
      <c r="L2109" s="7" t="n">
        <f aca="false">IF(I2109=1,-J2109,0.98)</f>
        <v>0.98</v>
      </c>
      <c r="M2109" s="12" t="s">
        <v>128</v>
      </c>
    </row>
    <row r="2110" customFormat="false" ht="12.8" hidden="false" customHeight="false" outlineLevel="0" collapsed="false">
      <c r="A2110" s="9" t="s">
        <v>2524</v>
      </c>
      <c r="B2110" s="9" t="s">
        <v>410</v>
      </c>
      <c r="C2110" s="6" t="s">
        <v>74</v>
      </c>
      <c r="D2110" s="6" t="s">
        <v>37</v>
      </c>
      <c r="E2110" s="6" t="s">
        <v>30</v>
      </c>
      <c r="F2110" s="6" t="s">
        <v>43</v>
      </c>
      <c r="G2110" s="6" t="s">
        <v>19</v>
      </c>
      <c r="H2110" s="6" t="s">
        <v>2528</v>
      </c>
      <c r="I2110" s="0" t="n">
        <v>1</v>
      </c>
      <c r="J2110" s="6" t="n">
        <v>3.5</v>
      </c>
      <c r="K2110" s="3" t="str">
        <f aca="false">IF(I2110=1,"Yes","No")</f>
        <v>Yes</v>
      </c>
      <c r="L2110" s="7" t="n">
        <f aca="false">IF(K2110="Yes",(J2110-1)*0.98,-1)</f>
        <v>2.45</v>
      </c>
      <c r="M2110" s="10" t="s">
        <v>53</v>
      </c>
    </row>
    <row r="2111" customFormat="false" ht="12.8" hidden="false" customHeight="false" outlineLevel="0" collapsed="false">
      <c r="A2111" s="2" t="s">
        <v>2530</v>
      </c>
      <c r="B2111" s="2" t="s">
        <v>40</v>
      </c>
      <c r="C2111" s="0" t="s">
        <v>457</v>
      </c>
      <c r="D2111" s="0" t="s">
        <v>42</v>
      </c>
      <c r="E2111" s="0" t="s">
        <v>17</v>
      </c>
      <c r="F2111" s="0" t="s">
        <v>43</v>
      </c>
      <c r="G2111" s="0" t="s">
        <v>19</v>
      </c>
      <c r="H2111" s="0" t="s">
        <v>2531</v>
      </c>
      <c r="I2111" s="0" t="n">
        <v>0</v>
      </c>
      <c r="J2111" s="0" t="n">
        <v>5.27</v>
      </c>
      <c r="K2111" s="0" t="str">
        <f aca="false">IF(I2111=1,"Yes","No")</f>
        <v>No</v>
      </c>
      <c r="L2111" s="0" t="n">
        <f aca="false">IF(K2111="Yes",(J2111-1)*0.98,-1)</f>
        <v>-1</v>
      </c>
      <c r="M2111" s="5" t="s">
        <v>33</v>
      </c>
    </row>
    <row r="2112" customFormat="false" ht="12.8" hidden="false" customHeight="false" outlineLevel="0" collapsed="false">
      <c r="A2112" s="2" t="s">
        <v>2530</v>
      </c>
      <c r="B2112" s="2" t="s">
        <v>139</v>
      </c>
      <c r="C2112" s="0" t="s">
        <v>1094</v>
      </c>
      <c r="D2112" s="0" t="s">
        <v>37</v>
      </c>
      <c r="E2112" s="0" t="s">
        <v>87</v>
      </c>
      <c r="F2112" s="0" t="s">
        <v>18</v>
      </c>
      <c r="G2112" s="0" t="s">
        <v>19</v>
      </c>
      <c r="H2112" s="0" t="s">
        <v>2408</v>
      </c>
      <c r="I2112" s="0" t="n">
        <v>3</v>
      </c>
      <c r="J2112" s="0" t="n">
        <v>1.73</v>
      </c>
      <c r="K2112" s="0" t="s">
        <v>19</v>
      </c>
      <c r="L2112" s="3" t="n">
        <f aca="false">IF(K2112="Yes",(J2112-1)*0.98,-1)</f>
        <v>-1</v>
      </c>
      <c r="M2112" s="4" t="s">
        <v>22</v>
      </c>
    </row>
    <row r="2113" customFormat="false" ht="12.8" hidden="false" customHeight="false" outlineLevel="0" collapsed="false">
      <c r="A2113" s="2" t="s">
        <v>2530</v>
      </c>
      <c r="B2113" s="2" t="s">
        <v>186</v>
      </c>
      <c r="C2113" s="0" t="s">
        <v>457</v>
      </c>
      <c r="D2113" s="0" t="s">
        <v>16</v>
      </c>
      <c r="E2113" s="0" t="s">
        <v>17</v>
      </c>
      <c r="F2113" s="0" t="s">
        <v>18</v>
      </c>
      <c r="G2113" s="0" t="s">
        <v>19</v>
      </c>
      <c r="H2113" s="0" t="s">
        <v>2532</v>
      </c>
      <c r="I2113" s="0" t="n">
        <v>1</v>
      </c>
      <c r="J2113" s="0" t="n">
        <v>1.16</v>
      </c>
      <c r="K2113" s="0" t="s">
        <v>21</v>
      </c>
      <c r="L2113" s="3" t="n">
        <f aca="false">IF(K2113="Yes",(J2113-1)*0.98,-1)</f>
        <v>0.1568</v>
      </c>
      <c r="M2113" s="4" t="s">
        <v>22</v>
      </c>
    </row>
    <row r="2114" customFormat="false" ht="12.8" hidden="false" customHeight="false" outlineLevel="0" collapsed="false">
      <c r="A2114" s="2" t="s">
        <v>2530</v>
      </c>
      <c r="B2114" s="2" t="s">
        <v>186</v>
      </c>
      <c r="C2114" s="0" t="s">
        <v>457</v>
      </c>
      <c r="D2114" s="0" t="s">
        <v>16</v>
      </c>
      <c r="E2114" s="0" t="s">
        <v>17</v>
      </c>
      <c r="F2114" s="0" t="s">
        <v>18</v>
      </c>
      <c r="G2114" s="0" t="s">
        <v>19</v>
      </c>
      <c r="H2114" s="0" t="s">
        <v>2533</v>
      </c>
      <c r="I2114" s="0" t="n">
        <v>2</v>
      </c>
      <c r="J2114" s="0" t="n">
        <v>1.6</v>
      </c>
      <c r="K2114" s="0" t="s">
        <v>21</v>
      </c>
      <c r="L2114" s="3" t="n">
        <f aca="false">IF(K2114="Yes",(J2114-1)*0.98,-1)</f>
        <v>0.588</v>
      </c>
      <c r="M2114" s="11" t="s">
        <v>62</v>
      </c>
    </row>
    <row r="2115" customFormat="false" ht="12.8" hidden="false" customHeight="false" outlineLevel="0" collapsed="false">
      <c r="A2115" s="2" t="s">
        <v>2530</v>
      </c>
      <c r="B2115" s="2" t="s">
        <v>23</v>
      </c>
      <c r="C2115" s="0" t="s">
        <v>1094</v>
      </c>
      <c r="D2115" s="0" t="s">
        <v>37</v>
      </c>
      <c r="E2115" s="0" t="s">
        <v>17</v>
      </c>
      <c r="F2115" s="0" t="s">
        <v>1413</v>
      </c>
      <c r="G2115" s="0" t="s">
        <v>19</v>
      </c>
      <c r="H2115" s="0" t="s">
        <v>841</v>
      </c>
      <c r="I2115" s="0" t="n">
        <v>2</v>
      </c>
      <c r="J2115" s="0" t="n">
        <v>1.26</v>
      </c>
      <c r="K2115" s="0" t="s">
        <v>21</v>
      </c>
      <c r="L2115" s="3" t="n">
        <f aca="false">IF(K2115="Yes",(J2115-1)*0.98,-1)</f>
        <v>0.2548</v>
      </c>
      <c r="M2115" s="4" t="s">
        <v>22</v>
      </c>
    </row>
    <row r="2116" customFormat="false" ht="12.8" hidden="false" customHeight="false" outlineLevel="0" collapsed="false">
      <c r="A2116" s="2" t="s">
        <v>2534</v>
      </c>
      <c r="B2116" s="2" t="s">
        <v>23</v>
      </c>
      <c r="C2116" s="0" t="s">
        <v>327</v>
      </c>
      <c r="D2116" s="0" t="s">
        <v>16</v>
      </c>
      <c r="E2116" s="0" t="s">
        <v>17</v>
      </c>
      <c r="F2116" s="0" t="s">
        <v>18</v>
      </c>
      <c r="G2116" s="0" t="s">
        <v>19</v>
      </c>
      <c r="H2116" s="0" t="s">
        <v>2535</v>
      </c>
      <c r="I2116" s="0" t="n">
        <v>3</v>
      </c>
      <c r="J2116" s="0" t="n">
        <v>3.72</v>
      </c>
      <c r="K2116" s="0" t="s">
        <v>19</v>
      </c>
      <c r="L2116" s="3" t="n">
        <f aca="false">IF(K2116="Yes",(J2116-1)*0.98,-1)</f>
        <v>-1</v>
      </c>
      <c r="M2116" s="4" t="s">
        <v>22</v>
      </c>
    </row>
    <row r="2117" customFormat="false" ht="12.8" hidden="false" customHeight="false" outlineLevel="0" collapsed="false">
      <c r="A2117" s="2" t="s">
        <v>2536</v>
      </c>
      <c r="B2117" s="2" t="s">
        <v>222</v>
      </c>
      <c r="C2117" s="0" t="s">
        <v>150</v>
      </c>
      <c r="D2117" s="0" t="s">
        <v>16</v>
      </c>
      <c r="E2117" s="0" t="s">
        <v>87</v>
      </c>
      <c r="F2117" s="0" t="s">
        <v>18</v>
      </c>
      <c r="G2117" s="0" t="s">
        <v>21</v>
      </c>
      <c r="H2117" s="0" t="s">
        <v>2537</v>
      </c>
      <c r="I2117" s="0" t="n">
        <v>0</v>
      </c>
      <c r="J2117" s="0" t="n">
        <v>1.27</v>
      </c>
      <c r="K2117" s="0" t="s">
        <v>19</v>
      </c>
      <c r="L2117" s="3" t="n">
        <f aca="false">IF(K2117="Yes",(J2117-1)*0.98,-1)</f>
        <v>-1</v>
      </c>
      <c r="M2117" s="4" t="s">
        <v>22</v>
      </c>
    </row>
    <row r="2118" customFormat="false" ht="12.8" hidden="false" customHeight="false" outlineLevel="0" collapsed="false">
      <c r="A2118" s="2" t="s">
        <v>2536</v>
      </c>
      <c r="B2118" s="2" t="s">
        <v>222</v>
      </c>
      <c r="C2118" s="0" t="s">
        <v>150</v>
      </c>
      <c r="D2118" s="0" t="s">
        <v>16</v>
      </c>
      <c r="E2118" s="0" t="s">
        <v>87</v>
      </c>
      <c r="F2118" s="0" t="s">
        <v>18</v>
      </c>
      <c r="G2118" s="0" t="s">
        <v>21</v>
      </c>
      <c r="H2118" s="0" t="s">
        <v>2538</v>
      </c>
      <c r="I2118" s="0" t="n">
        <v>1</v>
      </c>
      <c r="J2118" s="0" t="n">
        <v>3.2</v>
      </c>
      <c r="K2118" s="0" t="s">
        <v>21</v>
      </c>
      <c r="L2118" s="3" t="n">
        <f aca="false">IF(K2118="Yes",(J2118-1)*0.98,-1)</f>
        <v>2.156</v>
      </c>
      <c r="M2118" s="11" t="s">
        <v>62</v>
      </c>
    </row>
    <row r="2119" customFormat="false" ht="12.8" hidden="false" customHeight="false" outlineLevel="0" collapsed="false">
      <c r="A2119" s="9" t="s">
        <v>2536</v>
      </c>
      <c r="B2119" s="9" t="s">
        <v>222</v>
      </c>
      <c r="C2119" s="6" t="s">
        <v>150</v>
      </c>
      <c r="D2119" s="6" t="s">
        <v>16</v>
      </c>
      <c r="E2119" s="6" t="s">
        <v>87</v>
      </c>
      <c r="F2119" s="6" t="s">
        <v>18</v>
      </c>
      <c r="G2119" s="6" t="s">
        <v>21</v>
      </c>
      <c r="H2119" s="6" t="s">
        <v>2538</v>
      </c>
      <c r="I2119" s="0" t="n">
        <v>1</v>
      </c>
      <c r="J2119" s="6" t="n">
        <v>17.77</v>
      </c>
      <c r="K2119" s="3" t="str">
        <f aca="false">IF(I2119=1,"Yes","No")</f>
        <v>Yes</v>
      </c>
      <c r="L2119" s="7" t="n">
        <f aca="false">IF(K2119="Yes",(J2119-1)*0.98,-1)</f>
        <v>16.4346</v>
      </c>
      <c r="M2119" s="10" t="s">
        <v>53</v>
      </c>
    </row>
    <row r="2120" customFormat="false" ht="12.8" hidden="false" customHeight="false" outlineLevel="0" collapsed="false">
      <c r="A2120" s="2" t="s">
        <v>2536</v>
      </c>
      <c r="B2120" s="2" t="s">
        <v>410</v>
      </c>
      <c r="C2120" s="0" t="s">
        <v>74</v>
      </c>
      <c r="D2120" s="0" t="s">
        <v>37</v>
      </c>
      <c r="E2120" s="0" t="s">
        <v>30</v>
      </c>
      <c r="F2120" s="0" t="s">
        <v>65</v>
      </c>
      <c r="G2120" s="0" t="s">
        <v>21</v>
      </c>
      <c r="H2120" s="0" t="s">
        <v>2539</v>
      </c>
      <c r="I2120" s="0" t="n">
        <v>1</v>
      </c>
      <c r="J2120" s="0" t="n">
        <v>1.64</v>
      </c>
      <c r="K2120" s="0" t="s">
        <v>21</v>
      </c>
      <c r="L2120" s="3" t="n">
        <f aca="false">IF(K2120="Yes",(J2120-1)*0.98,-1)</f>
        <v>0.6272</v>
      </c>
      <c r="M2120" s="4" t="s">
        <v>22</v>
      </c>
    </row>
    <row r="2121" customFormat="false" ht="12.8" hidden="false" customHeight="false" outlineLevel="0" collapsed="false">
      <c r="A2121" s="2" t="s">
        <v>2540</v>
      </c>
      <c r="B2121" s="2" t="s">
        <v>915</v>
      </c>
      <c r="C2121" s="0" t="s">
        <v>119</v>
      </c>
      <c r="D2121" s="0" t="s">
        <v>16</v>
      </c>
      <c r="E2121" s="0" t="s">
        <v>17</v>
      </c>
      <c r="F2121" s="0" t="s">
        <v>18</v>
      </c>
      <c r="G2121" s="0" t="s">
        <v>19</v>
      </c>
      <c r="H2121" s="0" t="s">
        <v>2459</v>
      </c>
      <c r="I2121" s="0" t="n">
        <v>3</v>
      </c>
      <c r="J2121" s="0" t="n">
        <v>1.45</v>
      </c>
      <c r="K2121" s="0" t="s">
        <v>19</v>
      </c>
      <c r="L2121" s="3" t="n">
        <f aca="false">IF(K2121="Yes",(J2121-1)*0.98,-1)</f>
        <v>-1</v>
      </c>
      <c r="M2121" s="4" t="s">
        <v>22</v>
      </c>
    </row>
    <row r="2122" customFormat="false" ht="12.8" hidden="false" customHeight="false" outlineLevel="0" collapsed="false">
      <c r="A2122" s="2" t="s">
        <v>2541</v>
      </c>
      <c r="B2122" s="2" t="s">
        <v>888</v>
      </c>
      <c r="C2122" s="0" t="s">
        <v>332</v>
      </c>
      <c r="D2122" s="0" t="s">
        <v>42</v>
      </c>
      <c r="E2122" s="0" t="s">
        <v>79</v>
      </c>
      <c r="F2122" s="0" t="s">
        <v>80</v>
      </c>
      <c r="G2122" s="0" t="s">
        <v>19</v>
      </c>
      <c r="H2122" s="0" t="s">
        <v>2542</v>
      </c>
      <c r="I2122" s="0" t="n">
        <v>0</v>
      </c>
      <c r="J2122" s="0" t="n">
        <v>2.6</v>
      </c>
      <c r="K2122" s="0" t="s">
        <v>19</v>
      </c>
      <c r="L2122" s="3" t="n">
        <f aca="false">IF(K2122="Yes",(J2122-1)*0.98,-1)</f>
        <v>-1</v>
      </c>
      <c r="M2122" s="4" t="s">
        <v>22</v>
      </c>
    </row>
    <row r="2123" customFormat="false" ht="12.8" hidden="false" customHeight="false" outlineLevel="0" collapsed="false">
      <c r="A2123" s="2" t="s">
        <v>2541</v>
      </c>
      <c r="B2123" s="2" t="s">
        <v>343</v>
      </c>
      <c r="C2123" s="0" t="s">
        <v>91</v>
      </c>
      <c r="D2123" s="0" t="s">
        <v>42</v>
      </c>
      <c r="E2123" s="0" t="s">
        <v>30</v>
      </c>
      <c r="F2123" s="0" t="s">
        <v>18</v>
      </c>
      <c r="G2123" s="0" t="s">
        <v>19</v>
      </c>
      <c r="H2123" s="0" t="s">
        <v>2543</v>
      </c>
      <c r="I2123" s="0" t="n">
        <v>2</v>
      </c>
      <c r="J2123" s="0" t="n">
        <v>4.2</v>
      </c>
      <c r="K2123" s="0" t="s">
        <v>21</v>
      </c>
      <c r="L2123" s="3" t="n">
        <f aca="false">IF(K2123="Yes",(J2123-1)*0.98,-1)</f>
        <v>3.136</v>
      </c>
      <c r="M2123" s="11" t="s">
        <v>62</v>
      </c>
    </row>
    <row r="2124" customFormat="false" ht="12.8" hidden="false" customHeight="false" outlineLevel="0" collapsed="false">
      <c r="A2124" s="2" t="s">
        <v>2544</v>
      </c>
      <c r="B2124" s="2" t="s">
        <v>897</v>
      </c>
      <c r="C2124" s="0" t="s">
        <v>56</v>
      </c>
      <c r="D2124" s="0" t="s">
        <v>16</v>
      </c>
      <c r="E2124" s="0" t="s">
        <v>17</v>
      </c>
      <c r="F2124" s="0" t="s">
        <v>18</v>
      </c>
      <c r="G2124" s="0" t="s">
        <v>19</v>
      </c>
      <c r="H2124" s="0" t="s">
        <v>2545</v>
      </c>
      <c r="I2124" s="0" t="n">
        <v>3</v>
      </c>
      <c r="J2124" s="0" t="n">
        <v>1.33</v>
      </c>
      <c r="K2124" s="0" t="s">
        <v>19</v>
      </c>
      <c r="L2124" s="3" t="n">
        <f aca="false">IF(K2124="Yes",(J2124-1)*0.98,-1)</f>
        <v>-1</v>
      </c>
      <c r="M2124" s="4" t="s">
        <v>22</v>
      </c>
    </row>
    <row r="2125" customFormat="false" ht="12.8" hidden="false" customHeight="false" outlineLevel="0" collapsed="false">
      <c r="A2125" s="2" t="s">
        <v>2544</v>
      </c>
      <c r="B2125" s="2" t="s">
        <v>139</v>
      </c>
      <c r="C2125" s="0" t="s">
        <v>1338</v>
      </c>
      <c r="D2125" s="0" t="s">
        <v>37</v>
      </c>
      <c r="E2125" s="0" t="s">
        <v>17</v>
      </c>
      <c r="F2125" s="0" t="s">
        <v>18</v>
      </c>
      <c r="G2125" s="0" t="s">
        <v>19</v>
      </c>
      <c r="H2125" s="0" t="s">
        <v>2546</v>
      </c>
      <c r="I2125" s="0" t="n">
        <v>0</v>
      </c>
      <c r="J2125" s="0" t="n">
        <v>44.82</v>
      </c>
      <c r="K2125" s="0" t="str">
        <f aca="false">IF(I2125=1,"Yes","No")</f>
        <v>No</v>
      </c>
      <c r="L2125" s="0" t="n">
        <f aca="false">IF(K2125="Yes",(J2125-1)*0.98,-1)</f>
        <v>-1</v>
      </c>
      <c r="M2125" s="5" t="s">
        <v>33</v>
      </c>
    </row>
    <row r="2126" customFormat="false" ht="12.8" hidden="false" customHeight="false" outlineLevel="0" collapsed="false">
      <c r="A2126" s="2" t="s">
        <v>2544</v>
      </c>
      <c r="B2126" s="2" t="s">
        <v>310</v>
      </c>
      <c r="C2126" s="0" t="s">
        <v>433</v>
      </c>
      <c r="D2126" s="0" t="s">
        <v>195</v>
      </c>
      <c r="E2126" s="0" t="s">
        <v>87</v>
      </c>
      <c r="G2126" s="0" t="s">
        <v>19</v>
      </c>
      <c r="H2126" s="0" t="s">
        <v>203</v>
      </c>
      <c r="I2126" s="0" t="n">
        <v>1</v>
      </c>
      <c r="J2126" s="0" t="n">
        <v>1.49</v>
      </c>
      <c r="K2126" s="0" t="s">
        <v>21</v>
      </c>
      <c r="L2126" s="3" t="n">
        <f aca="false">IF(K2126="Yes",(J2126-1)*0.98,-1)</f>
        <v>0.4802</v>
      </c>
      <c r="M2126" s="4" t="s">
        <v>22</v>
      </c>
    </row>
    <row r="2127" customFormat="false" ht="12.8" hidden="false" customHeight="false" outlineLevel="0" collapsed="false">
      <c r="A2127" s="2" t="s">
        <v>2544</v>
      </c>
      <c r="B2127" s="2" t="s">
        <v>1006</v>
      </c>
      <c r="C2127" s="6" t="s">
        <v>59</v>
      </c>
      <c r="D2127" s="6" t="s">
        <v>42</v>
      </c>
      <c r="E2127" s="6" t="s">
        <v>30</v>
      </c>
      <c r="F2127" s="6" t="s">
        <v>770</v>
      </c>
      <c r="G2127" s="6" t="s">
        <v>21</v>
      </c>
      <c r="H2127" s="6" t="s">
        <v>2004</v>
      </c>
      <c r="I2127" s="6" t="n">
        <v>0</v>
      </c>
      <c r="J2127" s="6" t="n">
        <v>5.97</v>
      </c>
      <c r="K2127" s="3" t="str">
        <f aca="false">IF(I2127=1, "No","Yes")</f>
        <v>Yes</v>
      </c>
      <c r="L2127" s="7" t="n">
        <f aca="false">IF(I2127=1,-J2127,0.98)</f>
        <v>0.98</v>
      </c>
      <c r="M2127" s="8" t="s">
        <v>51</v>
      </c>
    </row>
    <row r="2128" customFormat="false" ht="12.8" hidden="false" customHeight="false" outlineLevel="0" collapsed="false">
      <c r="A2128" s="9" t="s">
        <v>2544</v>
      </c>
      <c r="B2128" s="9" t="s">
        <v>1006</v>
      </c>
      <c r="C2128" s="6" t="s">
        <v>59</v>
      </c>
      <c r="D2128" s="6" t="s">
        <v>42</v>
      </c>
      <c r="E2128" s="6" t="s">
        <v>30</v>
      </c>
      <c r="F2128" s="6" t="s">
        <v>770</v>
      </c>
      <c r="G2128" s="6" t="s">
        <v>21</v>
      </c>
      <c r="H2128" s="6" t="s">
        <v>2547</v>
      </c>
      <c r="I2128" s="0" t="n">
        <v>2</v>
      </c>
      <c r="J2128" s="6" t="n">
        <v>4.08</v>
      </c>
      <c r="K2128" s="3" t="str">
        <f aca="false">IF(I2128=1,"Yes","No")</f>
        <v>No</v>
      </c>
      <c r="L2128" s="7" t="n">
        <f aca="false">IF(K2128="Yes",(J2128-1)*0.98,-1)</f>
        <v>-1</v>
      </c>
      <c r="M2128" s="10" t="s">
        <v>53</v>
      </c>
    </row>
    <row r="2129" customFormat="false" ht="12.8" hidden="false" customHeight="false" outlineLevel="0" collapsed="false">
      <c r="A2129" s="2" t="s">
        <v>2548</v>
      </c>
      <c r="B2129" s="2" t="s">
        <v>445</v>
      </c>
      <c r="C2129" s="0" t="s">
        <v>1404</v>
      </c>
      <c r="D2129" s="0" t="s">
        <v>37</v>
      </c>
      <c r="E2129" s="0" t="s">
        <v>17</v>
      </c>
      <c r="F2129" s="0" t="s">
        <v>18</v>
      </c>
      <c r="G2129" s="0" t="s">
        <v>19</v>
      </c>
      <c r="H2129" s="0" t="s">
        <v>2549</v>
      </c>
      <c r="I2129" s="0" t="n">
        <v>0</v>
      </c>
      <c r="J2129" s="0" t="n">
        <v>4.89</v>
      </c>
      <c r="K2129" s="0" t="str">
        <f aca="false">IF(I2129=1,"Yes","No")</f>
        <v>No</v>
      </c>
      <c r="L2129" s="0" t="n">
        <f aca="false">IF(K2129="Yes",(J2129-1)*0.98,-1)</f>
        <v>-1</v>
      </c>
      <c r="M2129" s="5" t="s">
        <v>33</v>
      </c>
    </row>
    <row r="2130" customFormat="false" ht="12.8" hidden="false" customHeight="false" outlineLevel="0" collapsed="false">
      <c r="A2130" s="2" t="s">
        <v>2548</v>
      </c>
      <c r="B2130" s="2" t="s">
        <v>23</v>
      </c>
      <c r="C2130" s="0" t="s">
        <v>24</v>
      </c>
      <c r="D2130" s="0" t="s">
        <v>48</v>
      </c>
      <c r="E2130" s="0" t="s">
        <v>87</v>
      </c>
      <c r="F2130" s="0" t="s">
        <v>18</v>
      </c>
      <c r="G2130" s="0" t="s">
        <v>19</v>
      </c>
      <c r="H2130" s="0" t="s">
        <v>2550</v>
      </c>
      <c r="I2130" s="0" t="n">
        <v>1</v>
      </c>
      <c r="J2130" s="0" t="n">
        <v>1.39</v>
      </c>
      <c r="K2130" s="0" t="str">
        <f aca="false">IF(I2130=1,"Yes","No")</f>
        <v>Yes</v>
      </c>
      <c r="L2130" s="0" t="n">
        <f aca="false">IF(K2130="Yes",(J2130-1)*0.98,-1)</f>
        <v>0.3822</v>
      </c>
      <c r="M2130" s="5" t="s">
        <v>33</v>
      </c>
    </row>
    <row r="2131" customFormat="false" ht="12.8" hidden="false" customHeight="false" outlineLevel="0" collapsed="false">
      <c r="A2131" s="2" t="s">
        <v>2548</v>
      </c>
      <c r="B2131" s="2" t="s">
        <v>23</v>
      </c>
      <c r="C2131" s="0" t="s">
        <v>24</v>
      </c>
      <c r="D2131" s="0" t="s">
        <v>48</v>
      </c>
      <c r="E2131" s="0" t="s">
        <v>87</v>
      </c>
      <c r="F2131" s="0" t="s">
        <v>18</v>
      </c>
      <c r="G2131" s="0" t="s">
        <v>19</v>
      </c>
      <c r="H2131" s="0" t="s">
        <v>2550</v>
      </c>
      <c r="I2131" s="0" t="n">
        <v>1</v>
      </c>
      <c r="J2131" s="0" t="n">
        <v>1.18</v>
      </c>
      <c r="K2131" s="0" t="s">
        <v>21</v>
      </c>
      <c r="L2131" s="3" t="n">
        <f aca="false">IF(K2131="Yes",(J2131-1)*0.98,-1)</f>
        <v>0.1764</v>
      </c>
      <c r="M2131" s="4" t="s">
        <v>22</v>
      </c>
    </row>
    <row r="2132" customFormat="false" ht="12.8" hidden="false" customHeight="false" outlineLevel="0" collapsed="false">
      <c r="A2132" s="2" t="s">
        <v>2551</v>
      </c>
      <c r="B2132" s="2" t="s">
        <v>135</v>
      </c>
      <c r="C2132" s="0" t="s">
        <v>28</v>
      </c>
      <c r="D2132" s="0" t="s">
        <v>42</v>
      </c>
      <c r="E2132" s="0" t="s">
        <v>30</v>
      </c>
      <c r="F2132" s="0" t="s">
        <v>43</v>
      </c>
      <c r="G2132" s="0" t="s">
        <v>19</v>
      </c>
      <c r="H2132" s="0" t="s">
        <v>2552</v>
      </c>
      <c r="I2132" s="0" t="n">
        <v>0</v>
      </c>
      <c r="J2132" s="0" t="n">
        <v>2.08</v>
      </c>
      <c r="K2132" s="0" t="s">
        <v>19</v>
      </c>
      <c r="L2132" s="3" t="n">
        <f aca="false">IF(K2132="Yes",(J2132-1)*0.98,-1)</f>
        <v>-1</v>
      </c>
      <c r="M2132" s="11" t="s">
        <v>62</v>
      </c>
    </row>
    <row r="2133" customFormat="false" ht="12.8" hidden="false" customHeight="false" outlineLevel="0" collapsed="false">
      <c r="A2133" s="2" t="s">
        <v>2553</v>
      </c>
      <c r="B2133" s="2" t="s">
        <v>445</v>
      </c>
      <c r="C2133" s="0" t="s">
        <v>259</v>
      </c>
      <c r="D2133" s="0" t="s">
        <v>16</v>
      </c>
      <c r="E2133" s="0" t="s">
        <v>17</v>
      </c>
      <c r="F2133" s="0" t="s">
        <v>18</v>
      </c>
      <c r="G2133" s="0" t="s">
        <v>19</v>
      </c>
      <c r="H2133" s="0" t="s">
        <v>2554</v>
      </c>
      <c r="I2133" s="0" t="n">
        <v>2</v>
      </c>
      <c r="J2133" s="0" t="n">
        <v>1.14</v>
      </c>
      <c r="K2133" s="0" t="s">
        <v>21</v>
      </c>
      <c r="L2133" s="3" t="n">
        <f aca="false">IF(K2133="Yes",(J2133-1)*0.98,-1)</f>
        <v>0.1372</v>
      </c>
      <c r="M2133" s="4" t="s">
        <v>22</v>
      </c>
    </row>
    <row r="2134" customFormat="false" ht="12.8" hidden="false" customHeight="false" outlineLevel="0" collapsed="false">
      <c r="A2134" s="2" t="s">
        <v>2553</v>
      </c>
      <c r="B2134" s="2" t="s">
        <v>252</v>
      </c>
      <c r="C2134" s="0" t="s">
        <v>91</v>
      </c>
      <c r="D2134" s="0" t="s">
        <v>42</v>
      </c>
      <c r="E2134" s="0" t="s">
        <v>30</v>
      </c>
      <c r="F2134" s="0" t="s">
        <v>18</v>
      </c>
      <c r="G2134" s="0" t="s">
        <v>19</v>
      </c>
      <c r="H2134" s="0" t="s">
        <v>2555</v>
      </c>
      <c r="I2134" s="0" t="n">
        <v>1</v>
      </c>
      <c r="J2134" s="0" t="n">
        <v>1.1</v>
      </c>
      <c r="K2134" s="0" t="s">
        <v>21</v>
      </c>
      <c r="L2134" s="3" t="n">
        <f aca="false">IF(K2134="Yes",(J2134-1)*0.98,-1)</f>
        <v>0.0980000000000001</v>
      </c>
      <c r="M2134" s="11" t="s">
        <v>62</v>
      </c>
    </row>
    <row r="2135" customFormat="false" ht="12.8" hidden="false" customHeight="false" outlineLevel="0" collapsed="false">
      <c r="A2135" s="2" t="s">
        <v>2556</v>
      </c>
      <c r="B2135" s="2" t="s">
        <v>445</v>
      </c>
      <c r="C2135" s="0" t="s">
        <v>114</v>
      </c>
      <c r="D2135" s="0" t="s">
        <v>48</v>
      </c>
      <c r="E2135" s="0" t="s">
        <v>87</v>
      </c>
      <c r="F2135" s="0" t="s">
        <v>18</v>
      </c>
      <c r="G2135" s="0" t="s">
        <v>19</v>
      </c>
      <c r="H2135" s="0" t="s">
        <v>2557</v>
      </c>
      <c r="I2135" s="0" t="n">
        <v>1</v>
      </c>
      <c r="J2135" s="0" t="n">
        <v>1.15</v>
      </c>
      <c r="K2135" s="0" t="str">
        <f aca="false">IF(I2135=1,"Yes","No")</f>
        <v>Yes</v>
      </c>
      <c r="L2135" s="0" t="n">
        <f aca="false">IF(K2135="Yes",(J2135-1)*0.98,-1)</f>
        <v>0.147</v>
      </c>
      <c r="M2135" s="5" t="s">
        <v>33</v>
      </c>
    </row>
    <row r="2136" customFormat="false" ht="12.8" hidden="false" customHeight="false" outlineLevel="0" collapsed="false">
      <c r="A2136" s="2" t="s">
        <v>2556</v>
      </c>
      <c r="B2136" s="2" t="s">
        <v>445</v>
      </c>
      <c r="C2136" s="0" t="s">
        <v>114</v>
      </c>
      <c r="D2136" s="0" t="s">
        <v>48</v>
      </c>
      <c r="E2136" s="0" t="s">
        <v>87</v>
      </c>
      <c r="F2136" s="0" t="s">
        <v>18</v>
      </c>
      <c r="G2136" s="0" t="s">
        <v>19</v>
      </c>
      <c r="H2136" s="0" t="s">
        <v>2557</v>
      </c>
      <c r="I2136" s="0" t="n">
        <v>1</v>
      </c>
      <c r="J2136" s="0" t="n">
        <v>1.13</v>
      </c>
      <c r="K2136" s="0" t="s">
        <v>21</v>
      </c>
      <c r="L2136" s="3" t="n">
        <f aca="false">IF(K2136="Yes",(J2136-1)*0.98,-1)</f>
        <v>0.1274</v>
      </c>
      <c r="M2136" s="4" t="s">
        <v>22</v>
      </c>
    </row>
    <row r="2137" customFormat="false" ht="12.8" hidden="false" customHeight="false" outlineLevel="0" collapsed="false">
      <c r="A2137" s="2" t="s">
        <v>2556</v>
      </c>
      <c r="B2137" s="2" t="s">
        <v>149</v>
      </c>
      <c r="C2137" s="0" t="s">
        <v>114</v>
      </c>
      <c r="D2137" s="0" t="s">
        <v>42</v>
      </c>
      <c r="E2137" s="0" t="s">
        <v>79</v>
      </c>
      <c r="F2137" s="0" t="s">
        <v>206</v>
      </c>
      <c r="G2137" s="0" t="s">
        <v>19</v>
      </c>
      <c r="H2137" s="0" t="s">
        <v>2558</v>
      </c>
      <c r="I2137" s="0" t="n">
        <v>2</v>
      </c>
      <c r="J2137" s="0" t="n">
        <v>11.5</v>
      </c>
      <c r="K2137" s="0" t="str">
        <f aca="false">IF(I2137=1,"Yes","No")</f>
        <v>No</v>
      </c>
      <c r="L2137" s="0" t="n">
        <f aca="false">IF(K2137="Yes",(J2137-1)*0.98,-1)</f>
        <v>-1</v>
      </c>
      <c r="M2137" s="5" t="s">
        <v>33</v>
      </c>
    </row>
    <row r="2138" customFormat="false" ht="12.8" hidden="false" customHeight="false" outlineLevel="0" collapsed="false">
      <c r="A2138" s="2" t="s">
        <v>2559</v>
      </c>
      <c r="B2138" s="2" t="s">
        <v>222</v>
      </c>
      <c r="C2138" s="0" t="s">
        <v>327</v>
      </c>
      <c r="D2138" s="0" t="s">
        <v>16</v>
      </c>
      <c r="E2138" s="0" t="s">
        <v>17</v>
      </c>
      <c r="F2138" s="0" t="s">
        <v>18</v>
      </c>
      <c r="G2138" s="0" t="s">
        <v>19</v>
      </c>
      <c r="H2138" s="0" t="s">
        <v>2560</v>
      </c>
      <c r="I2138" s="0" t="n">
        <v>1</v>
      </c>
      <c r="J2138" s="0" t="n">
        <v>1.1</v>
      </c>
      <c r="K2138" s="0" t="s">
        <v>21</v>
      </c>
      <c r="L2138" s="3" t="n">
        <f aca="false">IF(K2138="Yes",(J2138-1)*0.98,-1)</f>
        <v>0.0980000000000001</v>
      </c>
      <c r="M2138" s="4" t="s">
        <v>22</v>
      </c>
    </row>
    <row r="2139" customFormat="false" ht="12.8" hidden="false" customHeight="false" outlineLevel="0" collapsed="false">
      <c r="A2139" s="2" t="s">
        <v>2559</v>
      </c>
      <c r="B2139" s="2" t="s">
        <v>170</v>
      </c>
      <c r="C2139" s="0" t="s">
        <v>297</v>
      </c>
      <c r="D2139" s="0" t="s">
        <v>16</v>
      </c>
      <c r="E2139" s="0" t="s">
        <v>17</v>
      </c>
      <c r="F2139" s="0" t="s">
        <v>18</v>
      </c>
      <c r="G2139" s="0" t="s">
        <v>19</v>
      </c>
      <c r="H2139" s="0" t="s">
        <v>2561</v>
      </c>
      <c r="I2139" s="0" t="n">
        <v>4</v>
      </c>
      <c r="J2139" s="0" t="n">
        <v>1.77</v>
      </c>
      <c r="K2139" s="0" t="s">
        <v>19</v>
      </c>
      <c r="L2139" s="3" t="n">
        <f aca="false">IF(K2139="Yes",(J2139-1)*0.98,-1)</f>
        <v>-1</v>
      </c>
      <c r="M2139" s="4" t="s">
        <v>22</v>
      </c>
    </row>
    <row r="2140" customFormat="false" ht="12.8" hidden="false" customHeight="false" outlineLevel="0" collapsed="false">
      <c r="A2140" s="2" t="s">
        <v>2559</v>
      </c>
      <c r="B2140" s="2" t="s">
        <v>170</v>
      </c>
      <c r="C2140" s="0" t="s">
        <v>297</v>
      </c>
      <c r="D2140" s="0" t="s">
        <v>16</v>
      </c>
      <c r="E2140" s="0" t="s">
        <v>17</v>
      </c>
      <c r="F2140" s="0" t="s">
        <v>18</v>
      </c>
      <c r="G2140" s="0" t="s">
        <v>19</v>
      </c>
      <c r="H2140" s="0" t="s">
        <v>2562</v>
      </c>
      <c r="I2140" s="0" t="n">
        <v>1</v>
      </c>
      <c r="J2140" s="0" t="n">
        <v>1.25</v>
      </c>
      <c r="K2140" s="0" t="s">
        <v>21</v>
      </c>
      <c r="L2140" s="3" t="n">
        <f aca="false">IF(K2140="Yes",(J2140-1)*0.98,-1)</f>
        <v>0.245</v>
      </c>
      <c r="M2140" s="11" t="s">
        <v>62</v>
      </c>
    </row>
    <row r="2141" customFormat="false" ht="12.8" hidden="false" customHeight="false" outlineLevel="0" collapsed="false">
      <c r="A2141" s="2" t="s">
        <v>2563</v>
      </c>
      <c r="B2141" s="2" t="s">
        <v>162</v>
      </c>
      <c r="C2141" s="0" t="s">
        <v>223</v>
      </c>
      <c r="D2141" s="0" t="s">
        <v>102</v>
      </c>
      <c r="E2141" s="0" t="s">
        <v>17</v>
      </c>
      <c r="F2141" s="0" t="s">
        <v>929</v>
      </c>
      <c r="G2141" s="0" t="s">
        <v>19</v>
      </c>
      <c r="H2141" s="0" t="s">
        <v>2564</v>
      </c>
      <c r="I2141" s="0" t="n">
        <v>1</v>
      </c>
      <c r="J2141" s="0" t="n">
        <v>1.19</v>
      </c>
      <c r="K2141" s="0" t="s">
        <v>21</v>
      </c>
      <c r="L2141" s="3" t="n">
        <f aca="false">IF(K2141="Yes",(J2141-1)*0.98,-1)</f>
        <v>0.1862</v>
      </c>
      <c r="M2141" s="4" t="s">
        <v>22</v>
      </c>
    </row>
    <row r="2142" customFormat="false" ht="12.8" hidden="false" customHeight="false" outlineLevel="0" collapsed="false">
      <c r="A2142" s="2" t="s">
        <v>2563</v>
      </c>
      <c r="B2142" s="2" t="s">
        <v>252</v>
      </c>
      <c r="C2142" s="0" t="s">
        <v>91</v>
      </c>
      <c r="D2142" s="0" t="s">
        <v>42</v>
      </c>
      <c r="E2142" s="0" t="s">
        <v>30</v>
      </c>
      <c r="F2142" s="0" t="s">
        <v>18</v>
      </c>
      <c r="G2142" s="0" t="s">
        <v>19</v>
      </c>
      <c r="H2142" s="0" t="s">
        <v>2565</v>
      </c>
      <c r="I2142" s="0" t="n">
        <v>0</v>
      </c>
      <c r="J2142" s="0" t="n">
        <v>17.77</v>
      </c>
      <c r="K2142" s="0" t="s">
        <v>19</v>
      </c>
      <c r="L2142" s="3" t="n">
        <f aca="false">IF(K2142="Yes",(J2142-1)*0.98,-1)</f>
        <v>-1</v>
      </c>
      <c r="M2142" s="11" t="s">
        <v>62</v>
      </c>
    </row>
    <row r="2143" customFormat="false" ht="12.8" hidden="false" customHeight="false" outlineLevel="0" collapsed="false">
      <c r="A2143" s="2" t="s">
        <v>2566</v>
      </c>
      <c r="B2143" s="2" t="s">
        <v>139</v>
      </c>
      <c r="C2143" s="0" t="s">
        <v>359</v>
      </c>
      <c r="D2143" s="0" t="s">
        <v>16</v>
      </c>
      <c r="E2143" s="0" t="s">
        <v>87</v>
      </c>
      <c r="F2143" s="0" t="s">
        <v>18</v>
      </c>
      <c r="G2143" s="0" t="s">
        <v>21</v>
      </c>
      <c r="H2143" s="0" t="s">
        <v>2567</v>
      </c>
      <c r="I2143" s="0" t="n">
        <v>1</v>
      </c>
      <c r="J2143" s="0" t="n">
        <v>1.25</v>
      </c>
      <c r="K2143" s="0" t="s">
        <v>21</v>
      </c>
      <c r="L2143" s="3" t="n">
        <f aca="false">IF(K2143="Yes",(J2143-1)*0.98,-1)</f>
        <v>0.245</v>
      </c>
      <c r="M2143" s="4" t="s">
        <v>22</v>
      </c>
    </row>
    <row r="2144" customFormat="false" ht="12.8" hidden="false" customHeight="false" outlineLevel="0" collapsed="false">
      <c r="A2144" s="2" t="s">
        <v>2566</v>
      </c>
      <c r="B2144" s="2" t="s">
        <v>142</v>
      </c>
      <c r="C2144" s="0" t="s">
        <v>179</v>
      </c>
      <c r="D2144" s="0" t="s">
        <v>102</v>
      </c>
      <c r="E2144" s="0" t="s">
        <v>17</v>
      </c>
      <c r="F2144" s="0" t="s">
        <v>929</v>
      </c>
      <c r="G2144" s="0" t="s">
        <v>19</v>
      </c>
      <c r="H2144" s="0" t="s">
        <v>2568</v>
      </c>
      <c r="I2144" s="0" t="n">
        <v>2</v>
      </c>
      <c r="J2144" s="0" t="n">
        <v>2.5</v>
      </c>
      <c r="K2144" s="0" t="s">
        <v>21</v>
      </c>
      <c r="L2144" s="3" t="n">
        <f aca="false">IF(K2144="Yes",(J2144-1)*0.98,-1)</f>
        <v>1.47</v>
      </c>
      <c r="M2144" s="4" t="s">
        <v>22</v>
      </c>
    </row>
    <row r="2145" customFormat="false" ht="12.8" hidden="false" customHeight="false" outlineLevel="0" collapsed="false">
      <c r="A2145" s="2" t="s">
        <v>2566</v>
      </c>
      <c r="B2145" s="2" t="s">
        <v>58</v>
      </c>
      <c r="C2145" s="0" t="s">
        <v>359</v>
      </c>
      <c r="D2145" s="0" t="s">
        <v>42</v>
      </c>
      <c r="E2145" s="0" t="s">
        <v>79</v>
      </c>
      <c r="F2145" s="0" t="s">
        <v>80</v>
      </c>
      <c r="G2145" s="0" t="s">
        <v>19</v>
      </c>
      <c r="H2145" s="0" t="s">
        <v>2569</v>
      </c>
      <c r="I2145" s="0" t="n">
        <v>1</v>
      </c>
      <c r="J2145" s="0" t="n">
        <v>1.3</v>
      </c>
      <c r="K2145" s="0" t="s">
        <v>21</v>
      </c>
      <c r="L2145" s="3" t="n">
        <f aca="false">IF(K2145="Yes",(J2145-1)*0.98,-1)</f>
        <v>0.294</v>
      </c>
      <c r="M2145" s="4" t="s">
        <v>22</v>
      </c>
    </row>
    <row r="2146" customFormat="false" ht="12.8" hidden="false" customHeight="false" outlineLevel="0" collapsed="false">
      <c r="A2146" s="2" t="s">
        <v>2570</v>
      </c>
      <c r="B2146" s="2" t="s">
        <v>1421</v>
      </c>
      <c r="C2146" s="0" t="s">
        <v>110</v>
      </c>
      <c r="D2146" s="0" t="s">
        <v>16</v>
      </c>
      <c r="E2146" s="0" t="s">
        <v>17</v>
      </c>
      <c r="F2146" s="0" t="s">
        <v>18</v>
      </c>
      <c r="G2146" s="0" t="s">
        <v>19</v>
      </c>
      <c r="H2146" s="0" t="s">
        <v>2571</v>
      </c>
      <c r="I2146" s="0" t="n">
        <v>1</v>
      </c>
      <c r="J2146" s="0" t="n">
        <v>1.14</v>
      </c>
      <c r="K2146" s="0" t="s">
        <v>21</v>
      </c>
      <c r="L2146" s="3" t="n">
        <f aca="false">IF(K2146="Yes",(J2146-1)*0.98,-1)</f>
        <v>0.1372</v>
      </c>
      <c r="M2146" s="4" t="s">
        <v>22</v>
      </c>
    </row>
    <row r="2147" customFormat="false" ht="12.8" hidden="false" customHeight="false" outlineLevel="0" collapsed="false">
      <c r="A2147" s="2" t="s">
        <v>2570</v>
      </c>
      <c r="B2147" s="2" t="s">
        <v>157</v>
      </c>
      <c r="C2147" s="0" t="s">
        <v>78</v>
      </c>
      <c r="D2147" s="0" t="s">
        <v>42</v>
      </c>
      <c r="E2147" s="0" t="s">
        <v>79</v>
      </c>
      <c r="F2147" s="0" t="s">
        <v>80</v>
      </c>
      <c r="G2147" s="0" t="s">
        <v>19</v>
      </c>
      <c r="H2147" s="0" t="s">
        <v>2572</v>
      </c>
      <c r="I2147" s="0" t="n">
        <v>1</v>
      </c>
      <c r="J2147" s="0" t="n">
        <v>1.52</v>
      </c>
      <c r="K2147" s="0" t="s">
        <v>21</v>
      </c>
      <c r="L2147" s="3" t="n">
        <f aca="false">IF(K2147="Yes",(J2147-1)*0.98,-1)</f>
        <v>0.5096</v>
      </c>
      <c r="M2147" s="4" t="s">
        <v>22</v>
      </c>
    </row>
    <row r="2148" customFormat="false" ht="12.8" hidden="false" customHeight="false" outlineLevel="0" collapsed="false">
      <c r="A2148" s="2" t="s">
        <v>2573</v>
      </c>
      <c r="B2148" s="2" t="s">
        <v>94</v>
      </c>
      <c r="C2148" s="0" t="s">
        <v>218</v>
      </c>
      <c r="D2148" s="0" t="s">
        <v>48</v>
      </c>
      <c r="E2148" s="0" t="s">
        <v>87</v>
      </c>
      <c r="F2148" s="0" t="s">
        <v>18</v>
      </c>
      <c r="G2148" s="0" t="s">
        <v>19</v>
      </c>
      <c r="H2148" s="0" t="s">
        <v>2574</v>
      </c>
      <c r="I2148" s="0" t="n">
        <v>1</v>
      </c>
      <c r="J2148" s="0" t="n">
        <v>2.02</v>
      </c>
      <c r="K2148" s="0" t="str">
        <f aca="false">IF(I2148=1,"Yes","No")</f>
        <v>Yes</v>
      </c>
      <c r="L2148" s="0" t="n">
        <f aca="false">IF(K2148="Yes",(J2148-1)*0.98,-1)</f>
        <v>0.9996</v>
      </c>
      <c r="M2148" s="5" t="s">
        <v>33</v>
      </c>
    </row>
    <row r="2149" customFormat="false" ht="12.8" hidden="false" customHeight="false" outlineLevel="0" collapsed="false">
      <c r="A2149" s="2" t="s">
        <v>2573</v>
      </c>
      <c r="B2149" s="2" t="s">
        <v>94</v>
      </c>
      <c r="C2149" s="0" t="s">
        <v>218</v>
      </c>
      <c r="D2149" s="0" t="s">
        <v>48</v>
      </c>
      <c r="E2149" s="0" t="s">
        <v>87</v>
      </c>
      <c r="F2149" s="0" t="s">
        <v>18</v>
      </c>
      <c r="G2149" s="0" t="s">
        <v>19</v>
      </c>
      <c r="H2149" s="0" t="s">
        <v>2574</v>
      </c>
      <c r="I2149" s="0" t="n">
        <v>1</v>
      </c>
      <c r="J2149" s="0" t="n">
        <v>1.23</v>
      </c>
      <c r="K2149" s="0" t="s">
        <v>21</v>
      </c>
      <c r="L2149" s="3" t="n">
        <f aca="false">IF(K2149="Yes",(J2149-1)*0.98,-1)</f>
        <v>0.2254</v>
      </c>
      <c r="M2149" s="4" t="s">
        <v>22</v>
      </c>
    </row>
    <row r="2150" customFormat="false" ht="12.8" hidden="false" customHeight="false" outlineLevel="0" collapsed="false">
      <c r="A2150" s="2" t="s">
        <v>2573</v>
      </c>
      <c r="B2150" s="2" t="s">
        <v>155</v>
      </c>
      <c r="C2150" s="6" t="s">
        <v>218</v>
      </c>
      <c r="D2150" s="6" t="s">
        <v>16</v>
      </c>
      <c r="E2150" s="6" t="s">
        <v>17</v>
      </c>
      <c r="F2150" s="6" t="s">
        <v>65</v>
      </c>
      <c r="G2150" s="6" t="s">
        <v>21</v>
      </c>
      <c r="H2150" s="6" t="s">
        <v>1891</v>
      </c>
      <c r="I2150" s="6" t="n">
        <v>4</v>
      </c>
      <c r="J2150" s="6" t="n">
        <v>12.5</v>
      </c>
      <c r="K2150" s="3" t="str">
        <f aca="false">IF(I2150=1, "No","Yes")</f>
        <v>Yes</v>
      </c>
      <c r="L2150" s="7" t="n">
        <f aca="false">IF(I2150=1,-J2150,0.98)</f>
        <v>0.98</v>
      </c>
      <c r="M2150" s="8" t="s">
        <v>51</v>
      </c>
    </row>
    <row r="2151" customFormat="false" ht="12.8" hidden="false" customHeight="false" outlineLevel="0" collapsed="false">
      <c r="A2151" s="2" t="s">
        <v>2573</v>
      </c>
      <c r="B2151" s="2" t="s">
        <v>155</v>
      </c>
      <c r="C2151" s="6" t="s">
        <v>218</v>
      </c>
      <c r="D2151" s="6" t="s">
        <v>16</v>
      </c>
      <c r="E2151" s="6" t="s">
        <v>17</v>
      </c>
      <c r="F2151" s="6" t="s">
        <v>65</v>
      </c>
      <c r="G2151" s="6" t="s">
        <v>21</v>
      </c>
      <c r="H2151" s="6" t="s">
        <v>1891</v>
      </c>
      <c r="I2151" s="6" t="n">
        <v>4</v>
      </c>
      <c r="J2151" s="6" t="n">
        <v>12.5</v>
      </c>
      <c r="K2151" s="3" t="str">
        <f aca="false">IF(I2151=1, "No","Yes")</f>
        <v>Yes</v>
      </c>
      <c r="L2151" s="7" t="n">
        <f aca="false">IF(I2151=1,-J2151,0.98)</f>
        <v>0.98</v>
      </c>
      <c r="M2151" s="12" t="s">
        <v>128</v>
      </c>
    </row>
    <row r="2152" customFormat="false" ht="12.8" hidden="false" customHeight="false" outlineLevel="0" collapsed="false">
      <c r="A2152" s="9" t="s">
        <v>2573</v>
      </c>
      <c r="B2152" s="9" t="s">
        <v>155</v>
      </c>
      <c r="C2152" s="6" t="s">
        <v>218</v>
      </c>
      <c r="D2152" s="6" t="s">
        <v>16</v>
      </c>
      <c r="E2152" s="6" t="s">
        <v>17</v>
      </c>
      <c r="F2152" s="6" t="s">
        <v>65</v>
      </c>
      <c r="G2152" s="6" t="s">
        <v>21</v>
      </c>
      <c r="H2152" s="6" t="s">
        <v>2575</v>
      </c>
      <c r="I2152" s="0" t="n">
        <v>2</v>
      </c>
      <c r="J2152" s="6" t="n">
        <v>7.18</v>
      </c>
      <c r="K2152" s="3" t="str">
        <f aca="false">IF(I2152=1,"Yes","No")</f>
        <v>No</v>
      </c>
      <c r="L2152" s="7" t="n">
        <f aca="false">IF(K2152="Yes",(J2152-1)*0.98,-1)</f>
        <v>-1</v>
      </c>
      <c r="M2152" s="10" t="s">
        <v>53</v>
      </c>
    </row>
    <row r="2153" customFormat="false" ht="12.8" hidden="false" customHeight="false" outlineLevel="0" collapsed="false">
      <c r="A2153" s="2" t="s">
        <v>2576</v>
      </c>
      <c r="B2153" s="2" t="s">
        <v>14</v>
      </c>
      <c r="C2153" s="0" t="s">
        <v>41</v>
      </c>
      <c r="D2153" s="0" t="s">
        <v>102</v>
      </c>
      <c r="E2153" s="0" t="s">
        <v>17</v>
      </c>
      <c r="F2153" s="0" t="s">
        <v>929</v>
      </c>
      <c r="G2153" s="0" t="s">
        <v>19</v>
      </c>
      <c r="H2153" s="0" t="s">
        <v>2577</v>
      </c>
      <c r="I2153" s="0" t="n">
        <v>1</v>
      </c>
      <c r="J2153" s="0" t="n">
        <v>1.44</v>
      </c>
      <c r="K2153" s="0" t="s">
        <v>21</v>
      </c>
      <c r="L2153" s="3" t="n">
        <f aca="false">IF(K2153="Yes",(J2153-1)*0.98,-1)</f>
        <v>0.4312</v>
      </c>
      <c r="M2153" s="4" t="s">
        <v>22</v>
      </c>
    </row>
    <row r="2154" customFormat="false" ht="12.8" hidden="false" customHeight="false" outlineLevel="0" collapsed="false">
      <c r="A2154" s="2" t="s">
        <v>2576</v>
      </c>
      <c r="B2154" s="2" t="s">
        <v>252</v>
      </c>
      <c r="C2154" s="0" t="s">
        <v>59</v>
      </c>
      <c r="D2154" s="0" t="s">
        <v>29</v>
      </c>
      <c r="E2154" s="0" t="s">
        <v>30</v>
      </c>
      <c r="F2154" s="0" t="s">
        <v>31</v>
      </c>
      <c r="G2154" s="0" t="s">
        <v>19</v>
      </c>
      <c r="H2154" s="0" t="s">
        <v>2578</v>
      </c>
      <c r="I2154" s="0" t="n">
        <v>1</v>
      </c>
      <c r="J2154" s="0" t="n">
        <v>2.67</v>
      </c>
      <c r="K2154" s="0" t="str">
        <f aca="false">IF(I2154=1,"Yes","No")</f>
        <v>Yes</v>
      </c>
      <c r="L2154" s="0" t="n">
        <f aca="false">IF(K2154="Yes",(J2154-1)*0.98,-1)</f>
        <v>1.6366</v>
      </c>
      <c r="M2154" s="5" t="s">
        <v>33</v>
      </c>
    </row>
    <row r="2155" customFormat="false" ht="12.8" hidden="false" customHeight="false" outlineLevel="0" collapsed="false">
      <c r="A2155" s="2" t="s">
        <v>2576</v>
      </c>
      <c r="B2155" s="2" t="s">
        <v>252</v>
      </c>
      <c r="C2155" s="0" t="s">
        <v>59</v>
      </c>
      <c r="D2155" s="0" t="s">
        <v>29</v>
      </c>
      <c r="E2155" s="0" t="s">
        <v>30</v>
      </c>
      <c r="F2155" s="0" t="s">
        <v>31</v>
      </c>
      <c r="G2155" s="0" t="s">
        <v>19</v>
      </c>
      <c r="H2155" s="0" t="s">
        <v>2578</v>
      </c>
      <c r="I2155" s="0" t="n">
        <v>1</v>
      </c>
      <c r="J2155" s="0" t="n">
        <v>1.4</v>
      </c>
      <c r="K2155" s="0" t="s">
        <v>21</v>
      </c>
      <c r="L2155" s="3" t="n">
        <f aca="false">IF(K2155="Yes",(J2155-1)*0.98,-1)</f>
        <v>0.392</v>
      </c>
      <c r="M2155" s="4" t="s">
        <v>22</v>
      </c>
    </row>
    <row r="2156" customFormat="false" ht="12.8" hidden="false" customHeight="false" outlineLevel="0" collapsed="false">
      <c r="A2156" s="2" t="s">
        <v>2576</v>
      </c>
      <c r="B2156" s="2" t="s">
        <v>331</v>
      </c>
      <c r="C2156" s="0" t="s">
        <v>59</v>
      </c>
      <c r="D2156" s="0" t="s">
        <v>42</v>
      </c>
      <c r="E2156" s="0" t="s">
        <v>30</v>
      </c>
      <c r="F2156" s="0" t="s">
        <v>18</v>
      </c>
      <c r="G2156" s="0" t="s">
        <v>19</v>
      </c>
      <c r="H2156" s="0" t="s">
        <v>2579</v>
      </c>
      <c r="I2156" s="0" t="n">
        <v>0</v>
      </c>
      <c r="J2156" s="0" t="n">
        <v>1.53</v>
      </c>
      <c r="K2156" s="0" t="s">
        <v>19</v>
      </c>
      <c r="L2156" s="3" t="n">
        <f aca="false">IF(K2156="Yes",(J2156-1)*0.98,-1)</f>
        <v>-1</v>
      </c>
      <c r="M2156" s="11" t="s">
        <v>62</v>
      </c>
    </row>
    <row r="2157" customFormat="false" ht="12.8" hidden="false" customHeight="false" outlineLevel="0" collapsed="false">
      <c r="A2157" s="2" t="s">
        <v>2580</v>
      </c>
      <c r="B2157" s="2" t="s">
        <v>94</v>
      </c>
      <c r="C2157" s="0" t="s">
        <v>457</v>
      </c>
      <c r="D2157" s="0" t="s">
        <v>42</v>
      </c>
      <c r="E2157" s="0" t="s">
        <v>17</v>
      </c>
      <c r="F2157" s="0" t="s">
        <v>18</v>
      </c>
      <c r="G2157" s="0" t="s">
        <v>21</v>
      </c>
      <c r="H2157" s="0" t="s">
        <v>2581</v>
      </c>
      <c r="I2157" s="0" t="n">
        <v>0</v>
      </c>
      <c r="J2157" s="0" t="n">
        <v>10.68</v>
      </c>
      <c r="K2157" s="0" t="s">
        <v>19</v>
      </c>
      <c r="L2157" s="3" t="n">
        <f aca="false">IF(K2157="Yes",(J2157-1)*0.98,-1)</f>
        <v>-1</v>
      </c>
      <c r="M2157" s="11" t="s">
        <v>62</v>
      </c>
    </row>
    <row r="2158" customFormat="false" ht="12.8" hidden="false" customHeight="false" outlineLevel="0" collapsed="false">
      <c r="A2158" s="9" t="s">
        <v>2580</v>
      </c>
      <c r="B2158" s="9" t="s">
        <v>94</v>
      </c>
      <c r="C2158" s="6" t="s">
        <v>457</v>
      </c>
      <c r="D2158" s="6" t="s">
        <v>42</v>
      </c>
      <c r="E2158" s="6" t="s">
        <v>17</v>
      </c>
      <c r="F2158" s="6" t="s">
        <v>18</v>
      </c>
      <c r="G2158" s="6" t="s">
        <v>21</v>
      </c>
      <c r="H2158" s="6" t="s">
        <v>2581</v>
      </c>
      <c r="I2158" s="0" t="n">
        <v>0</v>
      </c>
      <c r="J2158" s="6" t="n">
        <v>70</v>
      </c>
      <c r="K2158" s="3" t="str">
        <f aca="false">IF(I2158=1,"Yes","No")</f>
        <v>No</v>
      </c>
      <c r="L2158" s="7" t="n">
        <f aca="false">IF(K2158="Yes",(J2158-1)*0.98,-1)</f>
        <v>-1</v>
      </c>
      <c r="M2158" s="10" t="s">
        <v>53</v>
      </c>
    </row>
    <row r="2159" customFormat="false" ht="12.8" hidden="false" customHeight="false" outlineLevel="0" collapsed="false">
      <c r="A2159" s="2" t="s">
        <v>2582</v>
      </c>
      <c r="B2159" s="2" t="s">
        <v>170</v>
      </c>
      <c r="C2159" s="0" t="s">
        <v>47</v>
      </c>
      <c r="D2159" s="0" t="s">
        <v>42</v>
      </c>
      <c r="E2159" s="0" t="s">
        <v>30</v>
      </c>
      <c r="F2159" s="0" t="s">
        <v>18</v>
      </c>
      <c r="G2159" s="0" t="s">
        <v>19</v>
      </c>
      <c r="H2159" s="0" t="s">
        <v>2583</v>
      </c>
      <c r="I2159" s="0" t="n">
        <v>2</v>
      </c>
      <c r="J2159" s="0" t="n">
        <v>1.1</v>
      </c>
      <c r="K2159" s="0" t="s">
        <v>21</v>
      </c>
      <c r="L2159" s="3" t="n">
        <f aca="false">IF(K2159="Yes",(J2159-1)*0.98,-1)</f>
        <v>0.0980000000000001</v>
      </c>
      <c r="M2159" s="11" t="s">
        <v>62</v>
      </c>
    </row>
    <row r="2160" customFormat="false" ht="12.8" hidden="false" customHeight="false" outlineLevel="0" collapsed="false">
      <c r="A2160" s="2" t="s">
        <v>2582</v>
      </c>
      <c r="B2160" s="2" t="s">
        <v>170</v>
      </c>
      <c r="C2160" s="6" t="s">
        <v>47</v>
      </c>
      <c r="D2160" s="6" t="s">
        <v>42</v>
      </c>
      <c r="E2160" s="6" t="s">
        <v>30</v>
      </c>
      <c r="F2160" s="6" t="s">
        <v>18</v>
      </c>
      <c r="G2160" s="6" t="s">
        <v>19</v>
      </c>
      <c r="H2160" s="6" t="s">
        <v>2584</v>
      </c>
      <c r="I2160" s="6" t="n">
        <v>3</v>
      </c>
      <c r="J2160" s="6" t="n">
        <v>38.99</v>
      </c>
      <c r="K2160" s="3" t="str">
        <f aca="false">IF(I2160=1, "No","Yes")</f>
        <v>Yes</v>
      </c>
      <c r="L2160" s="7" t="n">
        <f aca="false">IF(I2160=1,-J2160,0.98)</f>
        <v>0.98</v>
      </c>
      <c r="M2160" s="8" t="s">
        <v>51</v>
      </c>
    </row>
    <row r="2161" customFormat="false" ht="12.8" hidden="false" customHeight="false" outlineLevel="0" collapsed="false">
      <c r="A2161" s="2" t="s">
        <v>2585</v>
      </c>
      <c r="B2161" s="2" t="s">
        <v>925</v>
      </c>
      <c r="C2161" s="0" t="s">
        <v>259</v>
      </c>
      <c r="D2161" s="0" t="s">
        <v>16</v>
      </c>
      <c r="E2161" s="0" t="s">
        <v>17</v>
      </c>
      <c r="F2161" s="0" t="s">
        <v>18</v>
      </c>
      <c r="G2161" s="0" t="s">
        <v>19</v>
      </c>
      <c r="H2161" s="0" t="s">
        <v>2523</v>
      </c>
      <c r="I2161" s="0" t="n">
        <v>1</v>
      </c>
      <c r="J2161" s="0" t="n">
        <v>1.07</v>
      </c>
      <c r="K2161" s="0" t="s">
        <v>21</v>
      </c>
      <c r="L2161" s="3" t="n">
        <f aca="false">IF(K2161="Yes",(J2161-1)*0.98,-1)</f>
        <v>0.0686000000000001</v>
      </c>
      <c r="M2161" s="4" t="s">
        <v>22</v>
      </c>
    </row>
    <row r="2162" customFormat="false" ht="12.8" hidden="false" customHeight="false" outlineLevel="0" collapsed="false">
      <c r="A2162" s="2" t="s">
        <v>2585</v>
      </c>
      <c r="B2162" s="2" t="s">
        <v>96</v>
      </c>
      <c r="C2162" s="0" t="s">
        <v>259</v>
      </c>
      <c r="D2162" s="0" t="s">
        <v>16</v>
      </c>
      <c r="E2162" s="0" t="s">
        <v>87</v>
      </c>
      <c r="F2162" s="0" t="s">
        <v>18</v>
      </c>
      <c r="G2162" s="0" t="s">
        <v>21</v>
      </c>
      <c r="H2162" s="0" t="s">
        <v>2586</v>
      </c>
      <c r="I2162" s="0" t="n">
        <v>0</v>
      </c>
      <c r="J2162" s="0" t="n">
        <v>4.24</v>
      </c>
      <c r="K2162" s="0" t="s">
        <v>19</v>
      </c>
      <c r="L2162" s="3" t="n">
        <f aca="false">IF(K2162="Yes",(J2162-1)*0.98,-1)</f>
        <v>-1</v>
      </c>
      <c r="M2162" s="4" t="s">
        <v>22</v>
      </c>
    </row>
    <row r="2163" customFormat="false" ht="12.8" hidden="false" customHeight="false" outlineLevel="0" collapsed="false">
      <c r="A2163" s="2" t="s">
        <v>2587</v>
      </c>
      <c r="B2163" s="2" t="s">
        <v>1250</v>
      </c>
      <c r="C2163" s="0" t="s">
        <v>91</v>
      </c>
      <c r="D2163" s="0" t="s">
        <v>16</v>
      </c>
      <c r="E2163" s="0" t="s">
        <v>30</v>
      </c>
      <c r="F2163" s="0" t="s">
        <v>770</v>
      </c>
      <c r="G2163" s="0" t="s">
        <v>21</v>
      </c>
      <c r="H2163" s="0" t="s">
        <v>2588</v>
      </c>
      <c r="I2163" s="0" t="n">
        <v>1</v>
      </c>
      <c r="J2163" s="0" t="n">
        <v>2.73</v>
      </c>
      <c r="K2163" s="0" t="str">
        <f aca="false">IF(I2163=1,"Yes","No")</f>
        <v>Yes</v>
      </c>
      <c r="L2163" s="0" t="n">
        <f aca="false">IF(K2163="Yes",(J2163-1)*0.98,-1)</f>
        <v>1.6954</v>
      </c>
      <c r="M2163" s="5" t="s">
        <v>33</v>
      </c>
    </row>
    <row r="2164" customFormat="false" ht="12.8" hidden="false" customHeight="false" outlineLevel="0" collapsed="false">
      <c r="A2164" s="2" t="s">
        <v>2589</v>
      </c>
      <c r="B2164" s="2" t="s">
        <v>925</v>
      </c>
      <c r="C2164" s="0" t="s">
        <v>773</v>
      </c>
      <c r="D2164" s="0" t="s">
        <v>16</v>
      </c>
      <c r="E2164" s="0" t="s">
        <v>17</v>
      </c>
      <c r="F2164" s="0" t="s">
        <v>18</v>
      </c>
      <c r="G2164" s="0" t="s">
        <v>19</v>
      </c>
      <c r="H2164" s="0" t="s">
        <v>2590</v>
      </c>
      <c r="I2164" s="0" t="n">
        <v>1</v>
      </c>
      <c r="J2164" s="0" t="n">
        <v>1.17</v>
      </c>
      <c r="K2164" s="0" t="s">
        <v>21</v>
      </c>
      <c r="L2164" s="3" t="n">
        <f aca="false">IF(K2164="Yes",(J2164-1)*0.98,-1)</f>
        <v>0.1666</v>
      </c>
      <c r="M2164" s="4" t="s">
        <v>22</v>
      </c>
    </row>
    <row r="2165" customFormat="false" ht="12.8" hidden="false" customHeight="false" outlineLevel="0" collapsed="false">
      <c r="A2165" s="2" t="s">
        <v>2589</v>
      </c>
      <c r="B2165" s="2" t="s">
        <v>925</v>
      </c>
      <c r="C2165" s="0" t="s">
        <v>773</v>
      </c>
      <c r="D2165" s="0" t="s">
        <v>16</v>
      </c>
      <c r="E2165" s="0" t="s">
        <v>17</v>
      </c>
      <c r="F2165" s="0" t="s">
        <v>18</v>
      </c>
      <c r="G2165" s="0" t="s">
        <v>19</v>
      </c>
      <c r="H2165" s="0" t="s">
        <v>2591</v>
      </c>
      <c r="I2165" s="0" t="n">
        <v>3</v>
      </c>
      <c r="J2165" s="0" t="n">
        <v>1.36</v>
      </c>
      <c r="K2165" s="0" t="s">
        <v>21</v>
      </c>
      <c r="L2165" s="3" t="n">
        <f aca="false">IF(K2165="Yes",(J2165-1)*0.98,-1)</f>
        <v>0.3528</v>
      </c>
      <c r="M2165" s="11" t="s">
        <v>62</v>
      </c>
    </row>
    <row r="2166" customFormat="false" ht="12.8" hidden="false" customHeight="false" outlineLevel="0" collapsed="false">
      <c r="A2166" s="2" t="s">
        <v>2589</v>
      </c>
      <c r="B2166" s="2" t="s">
        <v>113</v>
      </c>
      <c r="C2166" s="0" t="s">
        <v>773</v>
      </c>
      <c r="D2166" s="0" t="s">
        <v>48</v>
      </c>
      <c r="E2166" s="0" t="s">
        <v>87</v>
      </c>
      <c r="F2166" s="0" t="s">
        <v>18</v>
      </c>
      <c r="G2166" s="0" t="s">
        <v>19</v>
      </c>
      <c r="H2166" s="0" t="s">
        <v>2592</v>
      </c>
      <c r="I2166" s="0" t="n">
        <v>0</v>
      </c>
      <c r="J2166" s="0" t="n">
        <v>1.82</v>
      </c>
      <c r="K2166" s="0" t="str">
        <f aca="false">IF(I2166=1,"Yes","No")</f>
        <v>No</v>
      </c>
      <c r="L2166" s="0" t="n">
        <f aca="false">IF(K2166="Yes",(J2166-1)*0.98,-1)</f>
        <v>-1</v>
      </c>
      <c r="M2166" s="5" t="s">
        <v>33</v>
      </c>
    </row>
    <row r="2167" customFormat="false" ht="12.8" hidden="false" customHeight="false" outlineLevel="0" collapsed="false">
      <c r="A2167" s="2" t="s">
        <v>2589</v>
      </c>
      <c r="B2167" s="2" t="s">
        <v>113</v>
      </c>
      <c r="C2167" s="0" t="s">
        <v>773</v>
      </c>
      <c r="D2167" s="0" t="s">
        <v>48</v>
      </c>
      <c r="E2167" s="0" t="s">
        <v>87</v>
      </c>
      <c r="F2167" s="0" t="s">
        <v>18</v>
      </c>
      <c r="G2167" s="0" t="s">
        <v>19</v>
      </c>
      <c r="H2167" s="0" t="s">
        <v>2592</v>
      </c>
      <c r="I2167" s="0" t="n">
        <v>0</v>
      </c>
      <c r="J2167" s="0" t="n">
        <v>1.19</v>
      </c>
      <c r="K2167" s="0" t="s">
        <v>19</v>
      </c>
      <c r="L2167" s="3" t="n">
        <f aca="false">IF(K2167="Yes",(J2167-1)*0.98,-1)</f>
        <v>-1</v>
      </c>
      <c r="M2167" s="4" t="s">
        <v>22</v>
      </c>
    </row>
    <row r="2168" customFormat="false" ht="12.8" hidden="false" customHeight="false" outlineLevel="0" collapsed="false">
      <c r="A2168" s="2" t="s">
        <v>2589</v>
      </c>
      <c r="B2168" s="2" t="s">
        <v>149</v>
      </c>
      <c r="C2168" s="0" t="s">
        <v>773</v>
      </c>
      <c r="D2168" s="0" t="s">
        <v>42</v>
      </c>
      <c r="E2168" s="0" t="s">
        <v>79</v>
      </c>
      <c r="F2168" s="0" t="s">
        <v>80</v>
      </c>
      <c r="G2168" s="0" t="s">
        <v>19</v>
      </c>
      <c r="H2168" s="0" t="s">
        <v>2593</v>
      </c>
      <c r="I2168" s="0" t="n">
        <v>2</v>
      </c>
      <c r="J2168" s="0" t="n">
        <v>1.24</v>
      </c>
      <c r="K2168" s="0" t="s">
        <v>21</v>
      </c>
      <c r="L2168" s="3" t="n">
        <f aca="false">IF(K2168="Yes",(J2168-1)*0.98,-1)</f>
        <v>0.2352</v>
      </c>
      <c r="M2168" s="4" t="s">
        <v>22</v>
      </c>
    </row>
    <row r="2169" customFormat="false" ht="12.8" hidden="false" customHeight="false" outlineLevel="0" collapsed="false">
      <c r="A2169" s="2" t="s">
        <v>2594</v>
      </c>
      <c r="B2169" s="2" t="s">
        <v>875</v>
      </c>
      <c r="C2169" s="0" t="s">
        <v>230</v>
      </c>
      <c r="D2169" s="0" t="s">
        <v>16</v>
      </c>
      <c r="E2169" s="0" t="s">
        <v>17</v>
      </c>
      <c r="F2169" s="0" t="s">
        <v>1055</v>
      </c>
      <c r="G2169" s="0" t="s">
        <v>21</v>
      </c>
      <c r="H2169" s="0" t="s">
        <v>2595</v>
      </c>
      <c r="I2169" s="0" t="n">
        <v>1</v>
      </c>
      <c r="J2169" s="0" t="n">
        <v>1.15</v>
      </c>
      <c r="K2169" s="0" t="s">
        <v>21</v>
      </c>
      <c r="L2169" s="3" t="n">
        <f aca="false">IF(K2169="Yes",(J2169-1)*0.98,-1)</f>
        <v>0.147</v>
      </c>
      <c r="M2169" s="4" t="s">
        <v>22</v>
      </c>
    </row>
    <row r="2170" customFormat="false" ht="12.8" hidden="false" customHeight="false" outlineLevel="0" collapsed="false">
      <c r="A2170" s="2" t="s">
        <v>2594</v>
      </c>
      <c r="B2170" s="2" t="s">
        <v>40</v>
      </c>
      <c r="C2170" s="0" t="s">
        <v>230</v>
      </c>
      <c r="D2170" s="0" t="s">
        <v>16</v>
      </c>
      <c r="E2170" s="0" t="s">
        <v>87</v>
      </c>
      <c r="F2170" s="0" t="s">
        <v>18</v>
      </c>
      <c r="G2170" s="0" t="s">
        <v>21</v>
      </c>
      <c r="H2170" s="0" t="s">
        <v>2596</v>
      </c>
      <c r="I2170" s="0" t="n">
        <v>4</v>
      </c>
      <c r="J2170" s="0" t="n">
        <v>1.26</v>
      </c>
      <c r="K2170" s="0" t="s">
        <v>19</v>
      </c>
      <c r="L2170" s="3" t="n">
        <f aca="false">IF(K2170="Yes",(J2170-1)*0.98,-1)</f>
        <v>-1</v>
      </c>
      <c r="M2170" s="4" t="s">
        <v>22</v>
      </c>
    </row>
    <row r="2171" customFormat="false" ht="12.8" hidden="false" customHeight="false" outlineLevel="0" collapsed="false">
      <c r="A2171" s="2" t="s">
        <v>2594</v>
      </c>
      <c r="B2171" s="2" t="s">
        <v>222</v>
      </c>
      <c r="C2171" s="0" t="s">
        <v>1404</v>
      </c>
      <c r="D2171" s="0" t="s">
        <v>37</v>
      </c>
      <c r="E2171" s="0" t="s">
        <v>17</v>
      </c>
      <c r="F2171" s="0" t="s">
        <v>43</v>
      </c>
      <c r="G2171" s="0" t="s">
        <v>19</v>
      </c>
      <c r="H2171" s="0" t="s">
        <v>2597</v>
      </c>
      <c r="I2171" s="0" t="n">
        <v>4</v>
      </c>
      <c r="J2171" s="0" t="n">
        <v>1.29</v>
      </c>
      <c r="K2171" s="0" t="s">
        <v>19</v>
      </c>
      <c r="L2171" s="3" t="n">
        <f aca="false">IF(K2171="Yes",(J2171-1)*0.98,-1)</f>
        <v>-1</v>
      </c>
      <c r="M2171" s="11" t="s">
        <v>62</v>
      </c>
    </row>
    <row r="2172" customFormat="false" ht="12.8" hidden="false" customHeight="false" outlineLevel="0" collapsed="false">
      <c r="A2172" s="2" t="s">
        <v>2594</v>
      </c>
      <c r="B2172" s="2" t="s">
        <v>113</v>
      </c>
      <c r="C2172" s="0" t="s">
        <v>327</v>
      </c>
      <c r="D2172" s="0" t="s">
        <v>16</v>
      </c>
      <c r="E2172" s="0" t="s">
        <v>17</v>
      </c>
      <c r="F2172" s="0" t="s">
        <v>18</v>
      </c>
      <c r="G2172" s="0" t="s">
        <v>19</v>
      </c>
      <c r="H2172" s="0" t="s">
        <v>2598</v>
      </c>
      <c r="I2172" s="0" t="n">
        <v>1</v>
      </c>
      <c r="J2172" s="0" t="n">
        <v>1.06</v>
      </c>
      <c r="K2172" s="0" t="s">
        <v>21</v>
      </c>
      <c r="L2172" s="3" t="n">
        <f aca="false">IF(K2172="Yes",(J2172-1)*0.98,-1)</f>
        <v>0.0588000000000001</v>
      </c>
      <c r="M2172" s="4" t="s">
        <v>22</v>
      </c>
    </row>
    <row r="2173" customFormat="false" ht="12.8" hidden="false" customHeight="false" outlineLevel="0" collapsed="false">
      <c r="A2173" s="2" t="s">
        <v>2594</v>
      </c>
      <c r="B2173" s="2" t="s">
        <v>113</v>
      </c>
      <c r="C2173" s="0" t="s">
        <v>327</v>
      </c>
      <c r="D2173" s="0" t="s">
        <v>16</v>
      </c>
      <c r="E2173" s="0" t="s">
        <v>17</v>
      </c>
      <c r="F2173" s="0" t="s">
        <v>18</v>
      </c>
      <c r="G2173" s="0" t="s">
        <v>19</v>
      </c>
      <c r="H2173" s="0" t="s">
        <v>2599</v>
      </c>
      <c r="I2173" s="0" t="n">
        <v>3</v>
      </c>
      <c r="J2173" s="0" t="n">
        <v>1.23</v>
      </c>
      <c r="K2173" s="0" t="s">
        <v>21</v>
      </c>
      <c r="L2173" s="3" t="n">
        <f aca="false">IF(K2173="Yes",(J2173-1)*0.98,-1)</f>
        <v>0.2254</v>
      </c>
      <c r="M2173" s="11" t="s">
        <v>62</v>
      </c>
    </row>
    <row r="2174" customFormat="false" ht="12.8" hidden="false" customHeight="false" outlineLevel="0" collapsed="false">
      <c r="A2174" s="2" t="s">
        <v>2600</v>
      </c>
      <c r="B2174" s="2" t="s">
        <v>193</v>
      </c>
      <c r="C2174" s="0" t="s">
        <v>59</v>
      </c>
      <c r="D2174" s="0" t="s">
        <v>29</v>
      </c>
      <c r="E2174" s="0" t="s">
        <v>30</v>
      </c>
      <c r="F2174" s="0" t="s">
        <v>304</v>
      </c>
      <c r="G2174" s="0" t="s">
        <v>19</v>
      </c>
      <c r="H2174" s="0" t="s">
        <v>2601</v>
      </c>
      <c r="I2174" s="0" t="n">
        <v>1</v>
      </c>
      <c r="J2174" s="0" t="n">
        <v>1.18</v>
      </c>
      <c r="K2174" s="0" t="s">
        <v>21</v>
      </c>
      <c r="L2174" s="3" t="n">
        <f aca="false">IF(K2174="Yes",(J2174-1)*0.98,-1)</f>
        <v>0.1764</v>
      </c>
      <c r="M2174" s="4" t="s">
        <v>22</v>
      </c>
    </row>
    <row r="2175" customFormat="false" ht="12.8" hidden="false" customHeight="false" outlineLevel="0" collapsed="false">
      <c r="A2175" s="2" t="s">
        <v>2600</v>
      </c>
      <c r="B2175" s="2" t="s">
        <v>105</v>
      </c>
      <c r="C2175" s="0" t="s">
        <v>59</v>
      </c>
      <c r="D2175" s="0" t="s">
        <v>16</v>
      </c>
      <c r="E2175" s="0" t="s">
        <v>30</v>
      </c>
      <c r="F2175" s="0" t="s">
        <v>453</v>
      </c>
      <c r="G2175" s="0" t="s">
        <v>19</v>
      </c>
      <c r="H2175" s="0" t="s">
        <v>2602</v>
      </c>
      <c r="I2175" s="0" t="n">
        <v>3</v>
      </c>
      <c r="J2175" s="0" t="n">
        <v>1.74</v>
      </c>
      <c r="K2175" s="0" t="s">
        <v>21</v>
      </c>
      <c r="L2175" s="3" t="n">
        <f aca="false">IF(K2175="Yes",(J2175-1)*0.98,-1)</f>
        <v>0.7252</v>
      </c>
      <c r="M2175" s="11" t="s">
        <v>62</v>
      </c>
    </row>
    <row r="2176" customFormat="false" ht="12.8" hidden="false" customHeight="false" outlineLevel="0" collapsed="false">
      <c r="A2176" s="2" t="s">
        <v>2603</v>
      </c>
      <c r="B2176" s="2" t="s">
        <v>40</v>
      </c>
      <c r="C2176" s="0" t="s">
        <v>297</v>
      </c>
      <c r="D2176" s="0" t="s">
        <v>16</v>
      </c>
      <c r="E2176" s="0" t="s">
        <v>17</v>
      </c>
      <c r="F2176" s="0" t="s">
        <v>18</v>
      </c>
      <c r="G2176" s="0" t="s">
        <v>19</v>
      </c>
      <c r="H2176" s="0" t="s">
        <v>2604</v>
      </c>
      <c r="I2176" s="0" t="n">
        <v>2</v>
      </c>
      <c r="J2176" s="0" t="n">
        <v>1.41</v>
      </c>
      <c r="K2176" s="0" t="s">
        <v>21</v>
      </c>
      <c r="L2176" s="3" t="n">
        <f aca="false">IF(K2176="Yes",(J2176-1)*0.98,-1)</f>
        <v>0.4018</v>
      </c>
      <c r="M2176" s="4" t="s">
        <v>22</v>
      </c>
    </row>
    <row r="2177" customFormat="false" ht="12.8" hidden="false" customHeight="false" outlineLevel="0" collapsed="false">
      <c r="A2177" s="2" t="s">
        <v>2603</v>
      </c>
      <c r="B2177" s="2" t="s">
        <v>40</v>
      </c>
      <c r="C2177" s="0" t="s">
        <v>297</v>
      </c>
      <c r="D2177" s="0" t="s">
        <v>16</v>
      </c>
      <c r="E2177" s="0" t="s">
        <v>17</v>
      </c>
      <c r="F2177" s="0" t="s">
        <v>18</v>
      </c>
      <c r="G2177" s="0" t="s">
        <v>19</v>
      </c>
      <c r="H2177" s="0" t="s">
        <v>2605</v>
      </c>
      <c r="I2177" s="0" t="n">
        <v>4</v>
      </c>
      <c r="J2177" s="0" t="n">
        <v>1.51</v>
      </c>
      <c r="K2177" s="0" t="s">
        <v>19</v>
      </c>
      <c r="L2177" s="3" t="n">
        <f aca="false">IF(K2177="Yes",(J2177-1)*0.98,-1)</f>
        <v>-1</v>
      </c>
      <c r="M2177" s="11" t="s">
        <v>62</v>
      </c>
    </row>
    <row r="2178" customFormat="false" ht="12.8" hidden="false" customHeight="false" outlineLevel="0" collapsed="false">
      <c r="A2178" s="2" t="s">
        <v>2603</v>
      </c>
      <c r="B2178" s="2" t="s">
        <v>96</v>
      </c>
      <c r="C2178" s="0" t="s">
        <v>15</v>
      </c>
      <c r="D2178" s="0" t="s">
        <v>16</v>
      </c>
      <c r="E2178" s="0" t="s">
        <v>17</v>
      </c>
      <c r="F2178" s="0" t="s">
        <v>18</v>
      </c>
      <c r="G2178" s="0" t="s">
        <v>19</v>
      </c>
      <c r="H2178" s="0" t="s">
        <v>2606</v>
      </c>
      <c r="I2178" s="0" t="n">
        <v>3</v>
      </c>
      <c r="J2178" s="0" t="n">
        <v>1.34</v>
      </c>
      <c r="K2178" s="0" t="s">
        <v>21</v>
      </c>
      <c r="L2178" s="3" t="n">
        <f aca="false">IF(K2178="Yes",(J2178-1)*0.98,-1)</f>
        <v>0.3332</v>
      </c>
      <c r="M2178" s="4" t="s">
        <v>22</v>
      </c>
    </row>
    <row r="2179" customFormat="false" ht="12.8" hidden="false" customHeight="false" outlineLevel="0" collapsed="false">
      <c r="A2179" s="2" t="s">
        <v>2607</v>
      </c>
      <c r="B2179" s="2" t="s">
        <v>186</v>
      </c>
      <c r="C2179" s="0" t="s">
        <v>86</v>
      </c>
      <c r="D2179" s="0" t="s">
        <v>16</v>
      </c>
      <c r="E2179" s="0" t="s">
        <v>17</v>
      </c>
      <c r="F2179" s="0" t="s">
        <v>18</v>
      </c>
      <c r="G2179" s="0" t="s">
        <v>19</v>
      </c>
      <c r="H2179" s="0" t="s">
        <v>2608</v>
      </c>
      <c r="I2179" s="0" t="s">
        <v>133</v>
      </c>
      <c r="J2179" s="0" t="n">
        <v>1.37</v>
      </c>
      <c r="K2179" s="0" t="s">
        <v>19</v>
      </c>
      <c r="L2179" s="3" t="n">
        <f aca="false">IF(K2179="Yes",(J2179-1)*0.98,-1)</f>
        <v>-1</v>
      </c>
      <c r="M2179" s="4" t="s">
        <v>22</v>
      </c>
    </row>
    <row r="2180" customFormat="false" ht="12.8" hidden="false" customHeight="false" outlineLevel="0" collapsed="false">
      <c r="A2180" s="2" t="s">
        <v>2607</v>
      </c>
      <c r="B2180" s="2" t="s">
        <v>146</v>
      </c>
      <c r="C2180" s="0" t="s">
        <v>194</v>
      </c>
      <c r="D2180" s="0" t="s">
        <v>16</v>
      </c>
      <c r="E2180" s="0" t="s">
        <v>17</v>
      </c>
      <c r="F2180" s="0" t="s">
        <v>18</v>
      </c>
      <c r="G2180" s="0" t="s">
        <v>19</v>
      </c>
      <c r="H2180" s="0" t="s">
        <v>2609</v>
      </c>
      <c r="I2180" s="0" t="s">
        <v>133</v>
      </c>
      <c r="J2180" s="0" t="n">
        <v>2.26</v>
      </c>
      <c r="K2180" s="0" t="s">
        <v>19</v>
      </c>
      <c r="L2180" s="3" t="n">
        <f aca="false">IF(K2180="Yes",(J2180-1)*0.98,-1)</f>
        <v>-1</v>
      </c>
      <c r="M2180" s="4" t="s">
        <v>22</v>
      </c>
    </row>
    <row r="2181" customFormat="false" ht="12.8" hidden="false" customHeight="false" outlineLevel="0" collapsed="false">
      <c r="A2181" s="2" t="s">
        <v>2610</v>
      </c>
      <c r="B2181" s="2" t="s">
        <v>135</v>
      </c>
      <c r="C2181" s="0" t="s">
        <v>24</v>
      </c>
      <c r="D2181" s="0" t="s">
        <v>16</v>
      </c>
      <c r="E2181" s="0" t="s">
        <v>17</v>
      </c>
      <c r="F2181" s="0" t="s">
        <v>18</v>
      </c>
      <c r="G2181" s="0" t="s">
        <v>19</v>
      </c>
      <c r="H2181" s="0" t="s">
        <v>2611</v>
      </c>
      <c r="I2181" s="0" t="n">
        <v>4</v>
      </c>
      <c r="J2181" s="0" t="n">
        <v>1.46</v>
      </c>
      <c r="K2181" s="0" t="s">
        <v>19</v>
      </c>
      <c r="L2181" s="3" t="n">
        <f aca="false">IF(K2181="Yes",(J2181-1)*0.98,-1)</f>
        <v>-1</v>
      </c>
      <c r="M2181" s="4" t="s">
        <v>22</v>
      </c>
    </row>
    <row r="2182" customFormat="false" ht="12.8" hidden="false" customHeight="false" outlineLevel="0" collapsed="false">
      <c r="A2182" s="2" t="s">
        <v>2612</v>
      </c>
      <c r="B2182" s="2" t="s">
        <v>157</v>
      </c>
      <c r="C2182" s="0" t="s">
        <v>433</v>
      </c>
      <c r="D2182" s="0" t="s">
        <v>195</v>
      </c>
      <c r="E2182" s="0" t="s">
        <v>79</v>
      </c>
      <c r="F2182" s="0" t="s">
        <v>80</v>
      </c>
      <c r="G2182" s="0" t="s">
        <v>19</v>
      </c>
      <c r="H2182" s="0" t="s">
        <v>2613</v>
      </c>
      <c r="I2182" s="0" t="n">
        <v>3</v>
      </c>
      <c r="J2182" s="0" t="n">
        <v>5.07</v>
      </c>
      <c r="K2182" s="0" t="str">
        <f aca="false">IF(I2182=1,"Yes","No")</f>
        <v>No</v>
      </c>
      <c r="L2182" s="0" t="n">
        <f aca="false">IF(K2182="Yes",(J2182-1)*0.98,-1)</f>
        <v>-1</v>
      </c>
      <c r="M2182" s="5" t="s">
        <v>33</v>
      </c>
    </row>
    <row r="2183" customFormat="false" ht="12.8" hidden="false" customHeight="false" outlineLevel="0" collapsed="false">
      <c r="A2183" s="2" t="s">
        <v>2612</v>
      </c>
      <c r="B2183" s="2" t="s">
        <v>157</v>
      </c>
      <c r="C2183" s="0" t="s">
        <v>433</v>
      </c>
      <c r="D2183" s="0" t="s">
        <v>195</v>
      </c>
      <c r="E2183" s="0" t="s">
        <v>79</v>
      </c>
      <c r="F2183" s="0" t="s">
        <v>80</v>
      </c>
      <c r="G2183" s="0" t="s">
        <v>19</v>
      </c>
      <c r="H2183" s="0" t="s">
        <v>2613</v>
      </c>
      <c r="I2183" s="0" t="n">
        <v>3</v>
      </c>
      <c r="J2183" s="0" t="n">
        <v>1.87</v>
      </c>
      <c r="K2183" s="0" t="s">
        <v>21</v>
      </c>
      <c r="L2183" s="3" t="n">
        <f aca="false">IF(K2183="Yes",(J2183-1)*0.98,-1)</f>
        <v>0.8526</v>
      </c>
      <c r="M2183" s="4" t="s">
        <v>22</v>
      </c>
    </row>
    <row r="2184" customFormat="false" ht="12.8" hidden="false" customHeight="false" outlineLevel="0" collapsed="false">
      <c r="A2184" s="2" t="s">
        <v>2614</v>
      </c>
      <c r="B2184" s="2" t="s">
        <v>2615</v>
      </c>
      <c r="C2184" s="0" t="s">
        <v>1371</v>
      </c>
      <c r="D2184" s="0" t="s">
        <v>16</v>
      </c>
      <c r="E2184" s="0" t="s">
        <v>17</v>
      </c>
      <c r="F2184" s="0" t="s">
        <v>18</v>
      </c>
      <c r="G2184" s="0" t="s">
        <v>19</v>
      </c>
      <c r="H2184" s="0" t="s">
        <v>2616</v>
      </c>
      <c r="I2184" s="0" t="n">
        <v>2</v>
      </c>
      <c r="J2184" s="0" t="n">
        <v>1.37</v>
      </c>
      <c r="K2184" s="0" t="s">
        <v>21</v>
      </c>
      <c r="L2184" s="3" t="n">
        <f aca="false">IF(K2184="Yes",(J2184-1)*0.98,-1)</f>
        <v>0.3626</v>
      </c>
      <c r="M2184" s="4" t="s">
        <v>22</v>
      </c>
    </row>
    <row r="2185" customFormat="false" ht="12.8" hidden="false" customHeight="false" outlineLevel="0" collapsed="false">
      <c r="A2185" s="2" t="s">
        <v>2614</v>
      </c>
      <c r="B2185" s="2" t="s">
        <v>2615</v>
      </c>
      <c r="C2185" s="0" t="s">
        <v>1371</v>
      </c>
      <c r="D2185" s="0" t="s">
        <v>16</v>
      </c>
      <c r="E2185" s="0" t="s">
        <v>17</v>
      </c>
      <c r="F2185" s="0" t="s">
        <v>18</v>
      </c>
      <c r="G2185" s="0" t="s">
        <v>19</v>
      </c>
      <c r="H2185" s="0" t="s">
        <v>2617</v>
      </c>
      <c r="I2185" s="0" t="n">
        <v>1</v>
      </c>
      <c r="J2185" s="0" t="n">
        <v>1.58</v>
      </c>
      <c r="K2185" s="0" t="s">
        <v>21</v>
      </c>
      <c r="L2185" s="3" t="n">
        <f aca="false">IF(K2185="Yes",(J2185-1)*0.98,-1)</f>
        <v>0.5684</v>
      </c>
      <c r="M2185" s="11" t="s">
        <v>62</v>
      </c>
    </row>
    <row r="2186" customFormat="false" ht="12.8" hidden="false" customHeight="false" outlineLevel="0" collapsed="false">
      <c r="A2186" s="2" t="s">
        <v>2614</v>
      </c>
      <c r="B2186" s="2" t="s">
        <v>186</v>
      </c>
      <c r="C2186" s="0" t="s">
        <v>1341</v>
      </c>
      <c r="D2186" s="0" t="s">
        <v>37</v>
      </c>
      <c r="E2186" s="0" t="s">
        <v>17</v>
      </c>
      <c r="F2186" s="0" t="s">
        <v>18</v>
      </c>
      <c r="G2186" s="0" t="s">
        <v>19</v>
      </c>
      <c r="H2186" s="0" t="s">
        <v>2618</v>
      </c>
      <c r="I2186" s="0" t="n">
        <v>0</v>
      </c>
      <c r="J2186" s="0" t="n">
        <v>8.87</v>
      </c>
      <c r="K2186" s="0" t="str">
        <f aca="false">IF(I2186=1,"Yes","No")</f>
        <v>No</v>
      </c>
      <c r="L2186" s="0" t="n">
        <f aca="false">IF(K2186="Yes",(J2186-1)*0.98,-1)</f>
        <v>-1</v>
      </c>
      <c r="M2186" s="5" t="s">
        <v>33</v>
      </c>
    </row>
    <row r="2187" customFormat="false" ht="12.8" hidden="false" customHeight="false" outlineLevel="0" collapsed="false">
      <c r="A2187" s="2" t="s">
        <v>2614</v>
      </c>
      <c r="B2187" s="2" t="s">
        <v>306</v>
      </c>
      <c r="C2187" s="0" t="s">
        <v>1371</v>
      </c>
      <c r="D2187" s="0" t="s">
        <v>42</v>
      </c>
      <c r="E2187" s="0" t="s">
        <v>79</v>
      </c>
      <c r="F2187" s="0" t="s">
        <v>80</v>
      </c>
      <c r="G2187" s="0" t="s">
        <v>19</v>
      </c>
      <c r="H2187" s="0" t="s">
        <v>2619</v>
      </c>
      <c r="I2187" s="0" t="n">
        <v>2</v>
      </c>
      <c r="J2187" s="0" t="n">
        <v>1.45</v>
      </c>
      <c r="K2187" s="0" t="s">
        <v>21</v>
      </c>
      <c r="L2187" s="3" t="n">
        <f aca="false">IF(K2187="Yes",(J2187-1)*0.98,-1)</f>
        <v>0.441</v>
      </c>
      <c r="M2187" s="4" t="s">
        <v>22</v>
      </c>
    </row>
    <row r="2188" customFormat="false" ht="12.8" hidden="false" customHeight="false" outlineLevel="0" collapsed="false">
      <c r="A2188" s="2" t="s">
        <v>2620</v>
      </c>
      <c r="B2188" s="2" t="s">
        <v>915</v>
      </c>
      <c r="C2188" s="0" t="s">
        <v>359</v>
      </c>
      <c r="D2188" s="0" t="s">
        <v>16</v>
      </c>
      <c r="E2188" s="0" t="s">
        <v>17</v>
      </c>
      <c r="F2188" s="0" t="s">
        <v>18</v>
      </c>
      <c r="G2188" s="0" t="s">
        <v>19</v>
      </c>
      <c r="H2188" s="0" t="s">
        <v>2621</v>
      </c>
      <c r="I2188" s="0" t="n">
        <v>2</v>
      </c>
      <c r="J2188" s="0" t="n">
        <v>1.4</v>
      </c>
      <c r="K2188" s="0" t="s">
        <v>21</v>
      </c>
      <c r="L2188" s="3" t="n">
        <f aca="false">IF(K2188="Yes",(J2188-1)*0.98,-1)</f>
        <v>0.392</v>
      </c>
      <c r="M2188" s="4" t="s">
        <v>22</v>
      </c>
    </row>
    <row r="2189" customFormat="false" ht="12.8" hidden="false" customHeight="false" outlineLevel="0" collapsed="false">
      <c r="A2189" s="2" t="s">
        <v>2620</v>
      </c>
      <c r="B2189" s="2" t="s">
        <v>915</v>
      </c>
      <c r="C2189" s="0" t="s">
        <v>359</v>
      </c>
      <c r="D2189" s="0" t="s">
        <v>16</v>
      </c>
      <c r="E2189" s="0" t="s">
        <v>17</v>
      </c>
      <c r="F2189" s="0" t="s">
        <v>18</v>
      </c>
      <c r="G2189" s="0" t="s">
        <v>19</v>
      </c>
      <c r="H2189" s="0" t="s">
        <v>2622</v>
      </c>
      <c r="I2189" s="0" t="n">
        <v>1</v>
      </c>
      <c r="J2189" s="0" t="n">
        <v>8.15</v>
      </c>
      <c r="K2189" s="0" t="s">
        <v>21</v>
      </c>
      <c r="L2189" s="3" t="n">
        <f aca="false">IF(K2189="Yes",(J2189-1)*0.98,-1)</f>
        <v>7.007</v>
      </c>
      <c r="M2189" s="11" t="s">
        <v>62</v>
      </c>
    </row>
    <row r="2190" customFormat="false" ht="12.8" hidden="false" customHeight="false" outlineLevel="0" collapsed="false">
      <c r="A2190" s="2" t="s">
        <v>2620</v>
      </c>
      <c r="B2190" s="2" t="s">
        <v>46</v>
      </c>
      <c r="C2190" s="0" t="s">
        <v>131</v>
      </c>
      <c r="D2190" s="0" t="s">
        <v>195</v>
      </c>
      <c r="E2190" s="0" t="s">
        <v>87</v>
      </c>
      <c r="F2190" s="0" t="s">
        <v>18</v>
      </c>
      <c r="G2190" s="0" t="s">
        <v>19</v>
      </c>
      <c r="H2190" s="0" t="s">
        <v>156</v>
      </c>
      <c r="I2190" s="0" t="n">
        <v>2</v>
      </c>
      <c r="J2190" s="0" t="n">
        <v>1.17</v>
      </c>
      <c r="K2190" s="0" t="s">
        <v>21</v>
      </c>
      <c r="L2190" s="3" t="n">
        <f aca="false">IF(K2190="Yes",(J2190-1)*0.98,-1)</f>
        <v>0.1666</v>
      </c>
      <c r="M2190" s="4" t="s">
        <v>22</v>
      </c>
    </row>
    <row r="2191" customFormat="false" ht="12.8" hidden="false" customHeight="false" outlineLevel="0" collapsed="false">
      <c r="A2191" s="2" t="s">
        <v>2620</v>
      </c>
      <c r="B2191" s="2" t="s">
        <v>46</v>
      </c>
      <c r="C2191" s="0" t="s">
        <v>131</v>
      </c>
      <c r="D2191" s="0" t="s">
        <v>195</v>
      </c>
      <c r="E2191" s="0" t="s">
        <v>87</v>
      </c>
      <c r="F2191" s="0" t="s">
        <v>18</v>
      </c>
      <c r="G2191" s="0" t="s">
        <v>19</v>
      </c>
      <c r="H2191" s="0" t="s">
        <v>2623</v>
      </c>
      <c r="I2191" s="0" t="n">
        <v>1</v>
      </c>
      <c r="J2191" s="0" t="n">
        <v>2.24</v>
      </c>
      <c r="K2191" s="0" t="s">
        <v>21</v>
      </c>
      <c r="L2191" s="3" t="n">
        <f aca="false">IF(K2191="Yes",(J2191-1)*0.98,-1)</f>
        <v>1.2152</v>
      </c>
      <c r="M2191" s="11" t="s">
        <v>62</v>
      </c>
    </row>
    <row r="2192" customFormat="false" ht="12.8" hidden="false" customHeight="false" outlineLevel="0" collapsed="false">
      <c r="A2192" s="2" t="s">
        <v>2620</v>
      </c>
      <c r="B2192" s="2" t="s">
        <v>46</v>
      </c>
      <c r="C2192" s="6" t="s">
        <v>131</v>
      </c>
      <c r="D2192" s="6" t="s">
        <v>195</v>
      </c>
      <c r="E2192" s="6" t="s">
        <v>87</v>
      </c>
      <c r="F2192" s="6" t="s">
        <v>18</v>
      </c>
      <c r="G2192" s="6" t="s">
        <v>19</v>
      </c>
      <c r="H2192" s="6" t="s">
        <v>2624</v>
      </c>
      <c r="I2192" s="6" t="n">
        <v>3</v>
      </c>
      <c r="J2192" s="6" t="n">
        <v>14.5</v>
      </c>
      <c r="K2192" s="3" t="str">
        <f aca="false">IF(I2192=1, "No","Yes")</f>
        <v>Yes</v>
      </c>
      <c r="L2192" s="7" t="n">
        <f aca="false">IF(I2192=1,-J2192,0.98)</f>
        <v>0.98</v>
      </c>
      <c r="M2192" s="8" t="s">
        <v>51</v>
      </c>
    </row>
    <row r="2193" customFormat="false" ht="12.8" hidden="false" customHeight="false" outlineLevel="0" collapsed="false">
      <c r="A2193" s="9" t="s">
        <v>2620</v>
      </c>
      <c r="B2193" s="9" t="s">
        <v>46</v>
      </c>
      <c r="C2193" s="6" t="s">
        <v>131</v>
      </c>
      <c r="D2193" s="6" t="s">
        <v>195</v>
      </c>
      <c r="E2193" s="6" t="s">
        <v>87</v>
      </c>
      <c r="F2193" s="6" t="s">
        <v>18</v>
      </c>
      <c r="G2193" s="6" t="s">
        <v>19</v>
      </c>
      <c r="H2193" s="6" t="s">
        <v>2623</v>
      </c>
      <c r="I2193" s="0" t="n">
        <v>1</v>
      </c>
      <c r="J2193" s="6" t="n">
        <v>11</v>
      </c>
      <c r="K2193" s="3" t="str">
        <f aca="false">IF(I2193=1,"Yes","No")</f>
        <v>Yes</v>
      </c>
      <c r="L2193" s="7" t="n">
        <f aca="false">IF(K2193="Yes",(J2193-1)*0.98,-1)</f>
        <v>9.8</v>
      </c>
      <c r="M2193" s="10" t="s">
        <v>53</v>
      </c>
    </row>
    <row r="2194" customFormat="false" ht="12.8" hidden="false" customHeight="false" outlineLevel="0" collapsed="false">
      <c r="A2194" s="2" t="s">
        <v>2625</v>
      </c>
      <c r="B2194" s="2" t="s">
        <v>46</v>
      </c>
      <c r="C2194" s="0" t="s">
        <v>271</v>
      </c>
      <c r="D2194" s="0" t="s">
        <v>48</v>
      </c>
      <c r="E2194" s="0" t="s">
        <v>87</v>
      </c>
      <c r="F2194" s="0" t="s">
        <v>18</v>
      </c>
      <c r="G2194" s="0" t="s">
        <v>19</v>
      </c>
      <c r="H2194" s="0" t="s">
        <v>1305</v>
      </c>
      <c r="I2194" s="0" t="n">
        <v>2</v>
      </c>
      <c r="J2194" s="0" t="n">
        <v>1.42</v>
      </c>
      <c r="K2194" s="0" t="str">
        <f aca="false">IF(I2194=1,"Yes","No")</f>
        <v>No</v>
      </c>
      <c r="L2194" s="0" t="n">
        <f aca="false">IF(K2194="Yes",(J2194-1)*0.98,-1)</f>
        <v>-1</v>
      </c>
      <c r="M2194" s="5" t="s">
        <v>33</v>
      </c>
    </row>
    <row r="2195" customFormat="false" ht="12.8" hidden="false" customHeight="false" outlineLevel="0" collapsed="false">
      <c r="A2195" s="2" t="s">
        <v>2626</v>
      </c>
      <c r="B2195" s="2" t="s">
        <v>875</v>
      </c>
      <c r="C2195" s="0" t="s">
        <v>68</v>
      </c>
      <c r="D2195" s="0" t="s">
        <v>16</v>
      </c>
      <c r="E2195" s="0" t="s">
        <v>17</v>
      </c>
      <c r="F2195" s="0" t="s">
        <v>18</v>
      </c>
      <c r="G2195" s="0" t="s">
        <v>19</v>
      </c>
      <c r="H2195" s="0" t="s">
        <v>2627</v>
      </c>
      <c r="I2195" s="0" t="n">
        <v>0</v>
      </c>
      <c r="J2195" s="0" t="n">
        <v>1.38</v>
      </c>
      <c r="K2195" s="0" t="s">
        <v>19</v>
      </c>
      <c r="L2195" s="3" t="n">
        <f aca="false">IF(K2195="Yes",(J2195-1)*0.98,-1)</f>
        <v>-1</v>
      </c>
      <c r="M2195" s="4" t="s">
        <v>22</v>
      </c>
    </row>
    <row r="2196" customFormat="false" ht="12.8" hidden="false" customHeight="false" outlineLevel="0" collapsed="false">
      <c r="A2196" s="2" t="s">
        <v>2626</v>
      </c>
      <c r="B2196" s="2" t="s">
        <v>162</v>
      </c>
      <c r="C2196" s="0" t="s">
        <v>1302</v>
      </c>
      <c r="D2196" s="0" t="s">
        <v>37</v>
      </c>
      <c r="E2196" s="0" t="s">
        <v>87</v>
      </c>
      <c r="F2196" s="0" t="s">
        <v>18</v>
      </c>
      <c r="G2196" s="0" t="s">
        <v>19</v>
      </c>
      <c r="H2196" s="0" t="s">
        <v>2628</v>
      </c>
      <c r="I2196" s="0" t="n">
        <v>1</v>
      </c>
      <c r="J2196" s="0" t="n">
        <v>1.23</v>
      </c>
      <c r="K2196" s="0" t="s">
        <v>21</v>
      </c>
      <c r="L2196" s="3" t="n">
        <f aca="false">IF(K2196="Yes",(J2196-1)*0.98,-1)</f>
        <v>0.2254</v>
      </c>
      <c r="M2196" s="4" t="s">
        <v>22</v>
      </c>
    </row>
    <row r="2197" customFormat="false" ht="12.8" hidden="false" customHeight="false" outlineLevel="0" collapsed="false">
      <c r="A2197" s="2" t="s">
        <v>2626</v>
      </c>
      <c r="B2197" s="2" t="s">
        <v>186</v>
      </c>
      <c r="C2197" s="0" t="s">
        <v>218</v>
      </c>
      <c r="D2197" s="0" t="s">
        <v>16</v>
      </c>
      <c r="E2197" s="0" t="s">
        <v>17</v>
      </c>
      <c r="F2197" s="0" t="s">
        <v>18</v>
      </c>
      <c r="G2197" s="0" t="s">
        <v>19</v>
      </c>
      <c r="H2197" s="0" t="s">
        <v>2629</v>
      </c>
      <c r="I2197" s="0" t="n">
        <v>4</v>
      </c>
      <c r="J2197" s="0" t="n">
        <v>1.37</v>
      </c>
      <c r="K2197" s="0" t="s">
        <v>19</v>
      </c>
      <c r="L2197" s="3" t="n">
        <f aca="false">IF(K2197="Yes",(J2197-1)*0.98,-1)</f>
        <v>-1</v>
      </c>
      <c r="M2197" s="4" t="s">
        <v>22</v>
      </c>
    </row>
    <row r="2198" customFormat="false" ht="12.8" hidden="false" customHeight="false" outlineLevel="0" collapsed="false">
      <c r="A2198" s="2" t="s">
        <v>2626</v>
      </c>
      <c r="B2198" s="2" t="s">
        <v>71</v>
      </c>
      <c r="C2198" s="0" t="s">
        <v>194</v>
      </c>
      <c r="D2198" s="0" t="s">
        <v>195</v>
      </c>
      <c r="E2198" s="0" t="s">
        <v>17</v>
      </c>
      <c r="F2198" s="0" t="s">
        <v>18</v>
      </c>
      <c r="G2198" s="0" t="s">
        <v>19</v>
      </c>
      <c r="H2198" s="0" t="s">
        <v>1976</v>
      </c>
      <c r="I2198" s="0" t="n">
        <v>1</v>
      </c>
      <c r="J2198" s="0" t="n">
        <v>1.6</v>
      </c>
      <c r="K2198" s="0" t="s">
        <v>21</v>
      </c>
      <c r="L2198" s="3" t="n">
        <f aca="false">IF(K2198="Yes",(J2198-1)*0.98,-1)</f>
        <v>0.588</v>
      </c>
      <c r="M2198" s="4" t="s">
        <v>22</v>
      </c>
    </row>
    <row r="2199" customFormat="false" ht="12.8" hidden="false" customHeight="false" outlineLevel="0" collapsed="false">
      <c r="A2199" s="2" t="s">
        <v>2626</v>
      </c>
      <c r="B2199" s="2" t="s">
        <v>71</v>
      </c>
      <c r="C2199" s="0" t="s">
        <v>194</v>
      </c>
      <c r="D2199" s="0" t="s">
        <v>195</v>
      </c>
      <c r="E2199" s="0" t="s">
        <v>17</v>
      </c>
      <c r="F2199" s="0" t="s">
        <v>18</v>
      </c>
      <c r="G2199" s="0" t="s">
        <v>19</v>
      </c>
      <c r="H2199" s="0" t="s">
        <v>2630</v>
      </c>
      <c r="I2199" s="0" t="n">
        <v>3</v>
      </c>
      <c r="J2199" s="0" t="n">
        <v>2.56</v>
      </c>
      <c r="K2199" s="0" t="s">
        <v>19</v>
      </c>
      <c r="L2199" s="3" t="n">
        <f aca="false">IF(K2199="Yes",(J2199-1)*0.98,-1)</f>
        <v>-1</v>
      </c>
      <c r="M2199" s="11" t="s">
        <v>62</v>
      </c>
    </row>
    <row r="2200" customFormat="false" ht="12.8" hidden="false" customHeight="false" outlineLevel="0" collapsed="false">
      <c r="A2200" s="2" t="s">
        <v>2631</v>
      </c>
      <c r="B2200" s="2" t="s">
        <v>885</v>
      </c>
      <c r="C2200" s="0" t="s">
        <v>223</v>
      </c>
      <c r="D2200" s="0" t="s">
        <v>48</v>
      </c>
      <c r="E2200" s="0" t="s">
        <v>87</v>
      </c>
      <c r="F2200" s="0" t="s">
        <v>298</v>
      </c>
      <c r="G2200" s="0" t="s">
        <v>19</v>
      </c>
      <c r="H2200" s="0" t="s">
        <v>2632</v>
      </c>
      <c r="I2200" s="0" t="s">
        <v>133</v>
      </c>
      <c r="J2200" s="0" t="n">
        <v>6.74</v>
      </c>
      <c r="K2200" s="0" t="str">
        <f aca="false">IF(I2200=1,"Yes","No")</f>
        <v>No</v>
      </c>
      <c r="L2200" s="0" t="n">
        <f aca="false">IF(K2200="Yes",(J2200-1)*0.98,-1)</f>
        <v>-1</v>
      </c>
      <c r="M2200" s="5" t="s">
        <v>33</v>
      </c>
    </row>
    <row r="2201" customFormat="false" ht="12.8" hidden="false" customHeight="false" outlineLevel="0" collapsed="false">
      <c r="A2201" s="2" t="s">
        <v>2633</v>
      </c>
      <c r="B2201" s="2" t="s">
        <v>306</v>
      </c>
      <c r="C2201" s="0" t="s">
        <v>297</v>
      </c>
      <c r="D2201" s="0" t="s">
        <v>16</v>
      </c>
      <c r="E2201" s="0" t="s">
        <v>87</v>
      </c>
      <c r="F2201" s="0" t="s">
        <v>18</v>
      </c>
      <c r="G2201" s="0" t="s">
        <v>21</v>
      </c>
      <c r="H2201" s="0" t="s">
        <v>2634</v>
      </c>
      <c r="I2201" s="0" t="n">
        <v>1</v>
      </c>
      <c r="J2201" s="0" t="n">
        <v>1.44</v>
      </c>
      <c r="K2201" s="0" t="s">
        <v>21</v>
      </c>
      <c r="L2201" s="3" t="n">
        <f aca="false">IF(K2201="Yes",(J2201-1)*0.98,-1)</f>
        <v>0.4312</v>
      </c>
      <c r="M2201" s="4" t="s">
        <v>22</v>
      </c>
    </row>
    <row r="2202" customFormat="false" ht="12.8" hidden="false" customHeight="false" outlineLevel="0" collapsed="false">
      <c r="A2202" s="2" t="s">
        <v>2635</v>
      </c>
      <c r="B2202" s="2" t="s">
        <v>94</v>
      </c>
      <c r="C2202" s="0" t="s">
        <v>248</v>
      </c>
      <c r="D2202" s="0" t="s">
        <v>42</v>
      </c>
      <c r="E2202" s="0" t="s">
        <v>17</v>
      </c>
      <c r="F2202" s="0" t="s">
        <v>43</v>
      </c>
      <c r="G2202" s="0" t="s">
        <v>19</v>
      </c>
      <c r="H2202" s="0" t="s">
        <v>2636</v>
      </c>
      <c r="I2202" s="0" t="n">
        <v>1</v>
      </c>
      <c r="J2202" s="0" t="n">
        <v>1.6</v>
      </c>
      <c r="K2202" s="0" t="str">
        <f aca="false">IF(I2202=1,"Yes","No")</f>
        <v>Yes</v>
      </c>
      <c r="L2202" s="0" t="n">
        <f aca="false">IF(K2202="Yes",(J2202-1)*0.98,-1)</f>
        <v>0.588</v>
      </c>
      <c r="M2202" s="5" t="s">
        <v>33</v>
      </c>
    </row>
    <row r="2203" customFormat="false" ht="12.8" hidden="false" customHeight="false" outlineLevel="0" collapsed="false">
      <c r="A2203" s="2" t="s">
        <v>2637</v>
      </c>
      <c r="B2203" s="2" t="s">
        <v>83</v>
      </c>
      <c r="C2203" s="6" t="s">
        <v>86</v>
      </c>
      <c r="D2203" s="6" t="s">
        <v>48</v>
      </c>
      <c r="E2203" s="6" t="s">
        <v>87</v>
      </c>
      <c r="F2203" s="6" t="s">
        <v>18</v>
      </c>
      <c r="G2203" s="6" t="s">
        <v>21</v>
      </c>
      <c r="H2203" s="6" t="s">
        <v>2638</v>
      </c>
      <c r="I2203" s="6" t="n">
        <v>3</v>
      </c>
      <c r="J2203" s="6" t="n">
        <v>4.4</v>
      </c>
      <c r="K2203" s="3" t="str">
        <f aca="false">IF(I2203=1, "No","Yes")</f>
        <v>Yes</v>
      </c>
      <c r="L2203" s="7" t="n">
        <f aca="false">IF(I2203=1,-J2203,0.98)</f>
        <v>0.98</v>
      </c>
      <c r="M2203" s="8" t="s">
        <v>51</v>
      </c>
    </row>
    <row r="2204" customFormat="false" ht="12.8" hidden="false" customHeight="false" outlineLevel="0" collapsed="false">
      <c r="A2204" s="9" t="s">
        <v>2637</v>
      </c>
      <c r="B2204" s="9" t="s">
        <v>83</v>
      </c>
      <c r="C2204" s="6" t="s">
        <v>86</v>
      </c>
      <c r="D2204" s="6" t="s">
        <v>48</v>
      </c>
      <c r="E2204" s="6" t="s">
        <v>87</v>
      </c>
      <c r="F2204" s="6" t="s">
        <v>18</v>
      </c>
      <c r="G2204" s="6" t="s">
        <v>21</v>
      </c>
      <c r="H2204" s="6" t="s">
        <v>2639</v>
      </c>
      <c r="I2204" s="0" t="n">
        <v>2</v>
      </c>
      <c r="J2204" s="6" t="n">
        <v>2.62</v>
      </c>
      <c r="K2204" s="3" t="str">
        <f aca="false">IF(I2204=1,"Yes","No")</f>
        <v>No</v>
      </c>
      <c r="L2204" s="7" t="n">
        <f aca="false">IF(K2204="Yes",(J2204-1)*0.98,-1)</f>
        <v>-1</v>
      </c>
      <c r="M2204" s="10" t="s">
        <v>53</v>
      </c>
    </row>
    <row r="2205" customFormat="false" ht="12.8" hidden="false" customHeight="false" outlineLevel="0" collapsed="false">
      <c r="A2205" s="2" t="s">
        <v>2640</v>
      </c>
      <c r="B2205" s="2" t="s">
        <v>2615</v>
      </c>
      <c r="C2205" s="0" t="s">
        <v>110</v>
      </c>
      <c r="D2205" s="0" t="s">
        <v>42</v>
      </c>
      <c r="E2205" s="0" t="s">
        <v>17</v>
      </c>
      <c r="F2205" s="0" t="s">
        <v>43</v>
      </c>
      <c r="G2205" s="0" t="s">
        <v>19</v>
      </c>
      <c r="H2205" s="0" t="s">
        <v>2641</v>
      </c>
      <c r="I2205" s="0" t="n">
        <v>2</v>
      </c>
      <c r="J2205" s="0" t="n">
        <v>2.61</v>
      </c>
      <c r="K2205" s="0" t="str">
        <f aca="false">IF(I2205=1,"Yes","No")</f>
        <v>No</v>
      </c>
      <c r="L2205" s="0" t="n">
        <f aca="false">IF(K2205="Yes",(J2205-1)*0.98,-1)</f>
        <v>-1</v>
      </c>
      <c r="M2205" s="5" t="s">
        <v>33</v>
      </c>
    </row>
    <row r="2206" customFormat="false" ht="12.8" hidden="false" customHeight="false" outlineLevel="0" collapsed="false">
      <c r="A2206" s="2" t="s">
        <v>2640</v>
      </c>
      <c r="B2206" s="2" t="s">
        <v>23</v>
      </c>
      <c r="C2206" s="0" t="s">
        <v>110</v>
      </c>
      <c r="D2206" s="0" t="s">
        <v>42</v>
      </c>
      <c r="E2206" s="0" t="s">
        <v>17</v>
      </c>
      <c r="F2206" s="0" t="s">
        <v>43</v>
      </c>
      <c r="G2206" s="0" t="s">
        <v>19</v>
      </c>
      <c r="H2206" s="0" t="s">
        <v>2642</v>
      </c>
      <c r="I2206" s="0" t="n">
        <v>0</v>
      </c>
      <c r="J2206" s="0" t="n">
        <v>3.75</v>
      </c>
      <c r="K2206" s="0" t="str">
        <f aca="false">IF(I2206=1,"Yes","No")</f>
        <v>No</v>
      </c>
      <c r="L2206" s="0" t="n">
        <f aca="false">IF(K2206="Yes",(J2206-1)*0.98,-1)</f>
        <v>-1</v>
      </c>
      <c r="M2206" s="5" t="s">
        <v>33</v>
      </c>
    </row>
    <row r="2207" customFormat="false" ht="12.8" hidden="false" customHeight="false" outlineLevel="0" collapsed="false">
      <c r="A2207" s="2" t="s">
        <v>2640</v>
      </c>
      <c r="B2207" s="2" t="s">
        <v>23</v>
      </c>
      <c r="C2207" s="0" t="s">
        <v>110</v>
      </c>
      <c r="D2207" s="0" t="s">
        <v>42</v>
      </c>
      <c r="E2207" s="0" t="s">
        <v>17</v>
      </c>
      <c r="F2207" s="0" t="s">
        <v>43</v>
      </c>
      <c r="G2207" s="0" t="s">
        <v>19</v>
      </c>
      <c r="H2207" s="0" t="s">
        <v>2643</v>
      </c>
      <c r="I2207" s="0" t="n">
        <v>1</v>
      </c>
      <c r="J2207" s="0" t="n">
        <v>1.14</v>
      </c>
      <c r="K2207" s="0" t="s">
        <v>21</v>
      </c>
      <c r="L2207" s="3" t="n">
        <f aca="false">IF(K2207="Yes",(J2207-1)*0.98,-1)</f>
        <v>0.1372</v>
      </c>
      <c r="M2207" s="11" t="s">
        <v>62</v>
      </c>
    </row>
    <row r="2208" customFormat="false" ht="12.8" hidden="false" customHeight="false" outlineLevel="0" collapsed="false">
      <c r="A2208" s="2" t="s">
        <v>2640</v>
      </c>
      <c r="B2208" s="2" t="s">
        <v>245</v>
      </c>
      <c r="C2208" s="0" t="s">
        <v>74</v>
      </c>
      <c r="D2208" s="0" t="s">
        <v>37</v>
      </c>
      <c r="E2208" s="0" t="s">
        <v>30</v>
      </c>
      <c r="F2208" s="0" t="s">
        <v>65</v>
      </c>
      <c r="G2208" s="0" t="s">
        <v>21</v>
      </c>
      <c r="H2208" s="0" t="s">
        <v>2644</v>
      </c>
      <c r="I2208" s="0" t="n">
        <v>0</v>
      </c>
      <c r="J2208" s="0" t="n">
        <v>2.33</v>
      </c>
      <c r="K2208" s="0" t="s">
        <v>19</v>
      </c>
      <c r="L2208" s="3" t="n">
        <f aca="false">IF(K2208="Yes",(J2208-1)*0.98,-1)</f>
        <v>-1</v>
      </c>
      <c r="M2208" s="4" t="s">
        <v>22</v>
      </c>
    </row>
    <row r="2209" customFormat="false" ht="12.8" hidden="false" customHeight="false" outlineLevel="0" collapsed="false">
      <c r="A2209" s="2" t="s">
        <v>2645</v>
      </c>
      <c r="B2209" s="2" t="s">
        <v>1396</v>
      </c>
      <c r="C2209" s="0" t="s">
        <v>179</v>
      </c>
      <c r="D2209" s="0" t="s">
        <v>48</v>
      </c>
      <c r="E2209" s="0" t="s">
        <v>17</v>
      </c>
      <c r="F2209" s="0" t="s">
        <v>103</v>
      </c>
      <c r="G2209" s="0" t="s">
        <v>19</v>
      </c>
      <c r="H2209" s="0" t="s">
        <v>2646</v>
      </c>
      <c r="I2209" s="0" t="n">
        <v>1</v>
      </c>
      <c r="J2209" s="0" t="n">
        <v>1.19</v>
      </c>
      <c r="K2209" s="0" t="s">
        <v>21</v>
      </c>
      <c r="L2209" s="3" t="n">
        <f aca="false">IF(K2209="Yes",(J2209-1)*0.98,-1)</f>
        <v>0.1862</v>
      </c>
      <c r="M2209" s="4" t="s">
        <v>22</v>
      </c>
    </row>
    <row r="2210" customFormat="false" ht="12.8" hidden="false" customHeight="false" outlineLevel="0" collapsed="false">
      <c r="A2210" s="2" t="s">
        <v>2645</v>
      </c>
      <c r="B2210" s="2" t="s">
        <v>35</v>
      </c>
      <c r="C2210" s="0" t="s">
        <v>179</v>
      </c>
      <c r="D2210" s="0" t="s">
        <v>195</v>
      </c>
      <c r="E2210" s="0" t="s">
        <v>17</v>
      </c>
      <c r="F2210" s="0" t="s">
        <v>1413</v>
      </c>
      <c r="G2210" s="0" t="s">
        <v>19</v>
      </c>
      <c r="H2210" s="0" t="s">
        <v>2647</v>
      </c>
      <c r="I2210" s="0" t="n">
        <v>1</v>
      </c>
      <c r="J2210" s="0" t="n">
        <v>1.16</v>
      </c>
      <c r="K2210" s="0" t="str">
        <f aca="false">IF(I2210=1,"Yes","No")</f>
        <v>Yes</v>
      </c>
      <c r="L2210" s="0" t="n">
        <f aca="false">IF(K2210="Yes",(J2210-1)*0.98,-1)</f>
        <v>0.1568</v>
      </c>
      <c r="M2210" s="5" t="s">
        <v>33</v>
      </c>
    </row>
    <row r="2211" customFormat="false" ht="12.8" hidden="false" customHeight="false" outlineLevel="0" collapsed="false">
      <c r="A2211" s="2" t="s">
        <v>2645</v>
      </c>
      <c r="B2211" s="2" t="s">
        <v>109</v>
      </c>
      <c r="C2211" s="0" t="s">
        <v>225</v>
      </c>
      <c r="D2211" s="0" t="s">
        <v>42</v>
      </c>
      <c r="E2211" s="0" t="s">
        <v>17</v>
      </c>
      <c r="F2211" s="0" t="s">
        <v>43</v>
      </c>
      <c r="G2211" s="0" t="s">
        <v>19</v>
      </c>
      <c r="H2211" s="0" t="s">
        <v>2648</v>
      </c>
      <c r="I2211" s="0" t="n">
        <v>1</v>
      </c>
      <c r="J2211" s="0" t="n">
        <v>3.2</v>
      </c>
      <c r="K2211" s="0" t="str">
        <f aca="false">IF(I2211=1,"Yes","No")</f>
        <v>Yes</v>
      </c>
      <c r="L2211" s="0" t="n">
        <f aca="false">IF(K2211="Yes",(J2211-1)*0.98,-1)</f>
        <v>2.156</v>
      </c>
      <c r="M2211" s="5" t="s">
        <v>33</v>
      </c>
    </row>
    <row r="2212" customFormat="false" ht="12.8" hidden="false" customHeight="false" outlineLevel="0" collapsed="false">
      <c r="A2212" s="2" t="s">
        <v>2649</v>
      </c>
      <c r="B2212" s="2" t="s">
        <v>170</v>
      </c>
      <c r="C2212" s="0" t="s">
        <v>78</v>
      </c>
      <c r="D2212" s="0" t="s">
        <v>42</v>
      </c>
      <c r="E2212" s="0" t="s">
        <v>17</v>
      </c>
      <c r="F2212" s="0" t="s">
        <v>43</v>
      </c>
      <c r="G2212" s="0" t="s">
        <v>19</v>
      </c>
      <c r="H2212" s="0" t="s">
        <v>2650</v>
      </c>
      <c r="I2212" s="0" t="n">
        <v>4</v>
      </c>
      <c r="J2212" s="0" t="n">
        <v>1.37</v>
      </c>
      <c r="K2212" s="0" t="str">
        <f aca="false">IF(I2212=1,"Yes","No")</f>
        <v>No</v>
      </c>
      <c r="L2212" s="0" t="n">
        <f aca="false">IF(K2212="Yes",(J2212-1)*0.98,-1)</f>
        <v>-1</v>
      </c>
      <c r="M2212" s="5" t="s">
        <v>33</v>
      </c>
    </row>
    <row r="2213" customFormat="false" ht="12.8" hidden="false" customHeight="false" outlineLevel="0" collapsed="false">
      <c r="A2213" s="2" t="s">
        <v>2651</v>
      </c>
      <c r="B2213" s="2" t="s">
        <v>14</v>
      </c>
      <c r="C2213" s="0" t="s">
        <v>256</v>
      </c>
      <c r="D2213" s="0" t="s">
        <v>16</v>
      </c>
      <c r="E2213" s="0" t="s">
        <v>17</v>
      </c>
      <c r="F2213" s="0" t="s">
        <v>18</v>
      </c>
      <c r="G2213" s="0" t="s">
        <v>19</v>
      </c>
      <c r="H2213" s="0" t="s">
        <v>2652</v>
      </c>
      <c r="I2213" s="0" t="n">
        <v>1</v>
      </c>
      <c r="J2213" s="0" t="n">
        <v>1.11</v>
      </c>
      <c r="K2213" s="0" t="s">
        <v>21</v>
      </c>
      <c r="L2213" s="3" t="n">
        <f aca="false">IF(K2213="Yes",(J2213-1)*0.98,-1)</f>
        <v>0.1078</v>
      </c>
      <c r="M2213" s="4" t="s">
        <v>22</v>
      </c>
    </row>
    <row r="2214" customFormat="false" ht="12.8" hidden="false" customHeight="false" outlineLevel="0" collapsed="false">
      <c r="A2214" s="2" t="s">
        <v>2651</v>
      </c>
      <c r="B2214" s="2" t="s">
        <v>512</v>
      </c>
      <c r="C2214" s="0" t="s">
        <v>248</v>
      </c>
      <c r="D2214" s="0" t="s">
        <v>42</v>
      </c>
      <c r="E2214" s="0" t="s">
        <v>79</v>
      </c>
      <c r="F2214" s="0" t="s">
        <v>206</v>
      </c>
      <c r="G2214" s="0" t="s">
        <v>19</v>
      </c>
      <c r="H2214" s="0" t="s">
        <v>2653</v>
      </c>
      <c r="I2214" s="0" t="n">
        <v>1</v>
      </c>
      <c r="J2214" s="0" t="n">
        <v>2.07</v>
      </c>
      <c r="K2214" s="0" t="str">
        <f aca="false">IF(I2214=1,"Yes","No")</f>
        <v>Yes</v>
      </c>
      <c r="L2214" s="0" t="n">
        <f aca="false">IF(K2214="Yes",(J2214-1)*0.98,-1)</f>
        <v>1.0486</v>
      </c>
      <c r="M2214" s="5" t="s">
        <v>33</v>
      </c>
    </row>
    <row r="2215" customFormat="false" ht="12.8" hidden="false" customHeight="false" outlineLevel="0" collapsed="false">
      <c r="A2215" s="2" t="s">
        <v>2654</v>
      </c>
      <c r="B2215" s="2" t="s">
        <v>139</v>
      </c>
      <c r="C2215" s="0" t="s">
        <v>259</v>
      </c>
      <c r="D2215" s="0" t="s">
        <v>16</v>
      </c>
      <c r="E2215" s="0" t="s">
        <v>17</v>
      </c>
      <c r="F2215" s="0" t="s">
        <v>18</v>
      </c>
      <c r="G2215" s="0" t="s">
        <v>19</v>
      </c>
      <c r="H2215" s="0" t="s">
        <v>2655</v>
      </c>
      <c r="I2215" s="0" t="n">
        <v>1</v>
      </c>
      <c r="J2215" s="0" t="n">
        <v>1.13</v>
      </c>
      <c r="K2215" s="0" t="s">
        <v>21</v>
      </c>
      <c r="L2215" s="3" t="n">
        <f aca="false">IF(K2215="Yes",(J2215-1)*0.98,-1)</f>
        <v>0.1274</v>
      </c>
      <c r="M2215" s="4" t="s">
        <v>22</v>
      </c>
    </row>
    <row r="2216" customFormat="false" ht="12.8" hidden="false" customHeight="false" outlineLevel="0" collapsed="false">
      <c r="A2216" s="2" t="s">
        <v>2654</v>
      </c>
      <c r="B2216" s="2" t="s">
        <v>139</v>
      </c>
      <c r="C2216" s="0" t="s">
        <v>259</v>
      </c>
      <c r="D2216" s="0" t="s">
        <v>16</v>
      </c>
      <c r="E2216" s="0" t="s">
        <v>17</v>
      </c>
      <c r="F2216" s="0" t="s">
        <v>18</v>
      </c>
      <c r="G2216" s="0" t="s">
        <v>19</v>
      </c>
      <c r="H2216" s="0" t="s">
        <v>2656</v>
      </c>
      <c r="I2216" s="0" t="n">
        <v>2</v>
      </c>
      <c r="J2216" s="0" t="n">
        <v>1.58</v>
      </c>
      <c r="K2216" s="0" t="s">
        <v>21</v>
      </c>
      <c r="L2216" s="3" t="n">
        <f aca="false">IF(K2216="Yes",(J2216-1)*0.98,-1)</f>
        <v>0.5684</v>
      </c>
      <c r="M2216" s="11" t="s">
        <v>62</v>
      </c>
    </row>
    <row r="2217" customFormat="false" ht="12.8" hidden="false" customHeight="false" outlineLevel="0" collapsed="false">
      <c r="A2217" s="2" t="s">
        <v>2654</v>
      </c>
      <c r="B2217" s="2" t="s">
        <v>96</v>
      </c>
      <c r="C2217" s="0" t="s">
        <v>68</v>
      </c>
      <c r="D2217" s="0" t="s">
        <v>42</v>
      </c>
      <c r="E2217" s="0" t="s">
        <v>17</v>
      </c>
      <c r="F2217" s="0" t="s">
        <v>43</v>
      </c>
      <c r="G2217" s="0" t="s">
        <v>19</v>
      </c>
      <c r="H2217" s="0" t="s">
        <v>2657</v>
      </c>
      <c r="I2217" s="0" t="n">
        <v>0</v>
      </c>
      <c r="J2217" s="0" t="n">
        <v>2.12</v>
      </c>
      <c r="K2217" s="0" t="s">
        <v>19</v>
      </c>
      <c r="L2217" s="3" t="n">
        <f aca="false">IF(K2217="Yes",(J2217-1)*0.98,-1)</f>
        <v>-1</v>
      </c>
      <c r="M2217" s="11" t="s">
        <v>62</v>
      </c>
    </row>
    <row r="2218" customFormat="false" ht="12.8" hidden="false" customHeight="false" outlineLevel="0" collapsed="false">
      <c r="A2218" s="2" t="s">
        <v>2658</v>
      </c>
      <c r="B2218" s="2" t="s">
        <v>113</v>
      </c>
      <c r="C2218" s="0" t="s">
        <v>271</v>
      </c>
      <c r="D2218" s="0" t="s">
        <v>195</v>
      </c>
      <c r="E2218" s="0" t="s">
        <v>87</v>
      </c>
      <c r="F2218" s="0" t="s">
        <v>1413</v>
      </c>
      <c r="G2218" s="0" t="s">
        <v>19</v>
      </c>
      <c r="H2218" s="0" t="s">
        <v>2273</v>
      </c>
      <c r="I2218" s="0" t="n">
        <v>1</v>
      </c>
      <c r="J2218" s="0" t="n">
        <v>1.62</v>
      </c>
      <c r="K2218" s="0" t="str">
        <f aca="false">IF(I2218=1,"Yes","No")</f>
        <v>Yes</v>
      </c>
      <c r="L2218" s="0" t="n">
        <f aca="false">IF(K2218="Yes",(J2218-1)*0.98,-1)</f>
        <v>0.6076</v>
      </c>
      <c r="M2218" s="5" t="s">
        <v>33</v>
      </c>
    </row>
    <row r="2219" customFormat="false" ht="12.8" hidden="false" customHeight="false" outlineLevel="0" collapsed="false">
      <c r="A2219" s="2" t="s">
        <v>2658</v>
      </c>
      <c r="B2219" s="2" t="s">
        <v>480</v>
      </c>
      <c r="C2219" s="0" t="s">
        <v>125</v>
      </c>
      <c r="D2219" s="0" t="s">
        <v>42</v>
      </c>
      <c r="E2219" s="0" t="s">
        <v>30</v>
      </c>
      <c r="F2219" s="0" t="s">
        <v>428</v>
      </c>
      <c r="G2219" s="0" t="s">
        <v>21</v>
      </c>
      <c r="H2219" s="0" t="s">
        <v>2659</v>
      </c>
      <c r="I2219" s="0" t="n">
        <v>0</v>
      </c>
      <c r="J2219" s="0" t="n">
        <v>2.92</v>
      </c>
      <c r="K2219" s="0" t="str">
        <f aca="false">IF(I2219=1,"Yes","No")</f>
        <v>No</v>
      </c>
      <c r="L2219" s="0" t="n">
        <f aca="false">IF(K2219="Yes",(J2219-1)*0.98,-1)</f>
        <v>-1</v>
      </c>
      <c r="M2219" s="5" t="s">
        <v>33</v>
      </c>
    </row>
    <row r="2220" customFormat="false" ht="12.8" hidden="false" customHeight="false" outlineLevel="0" collapsed="false">
      <c r="A2220" s="2" t="s">
        <v>2658</v>
      </c>
      <c r="B2220" s="2" t="s">
        <v>480</v>
      </c>
      <c r="C2220" s="6" t="s">
        <v>125</v>
      </c>
      <c r="D2220" s="6" t="s">
        <v>42</v>
      </c>
      <c r="E2220" s="6" t="s">
        <v>30</v>
      </c>
      <c r="F2220" s="6" t="s">
        <v>428</v>
      </c>
      <c r="G2220" s="6" t="s">
        <v>21</v>
      </c>
      <c r="H2220" s="6" t="s">
        <v>2660</v>
      </c>
      <c r="I2220" s="6" t="n">
        <v>1</v>
      </c>
      <c r="J2220" s="6" t="n">
        <v>9.6</v>
      </c>
      <c r="K2220" s="3" t="str">
        <f aca="false">IF(I2220=1, "No","Yes")</f>
        <v>No</v>
      </c>
      <c r="L2220" s="7" t="n">
        <f aca="false">IF(I2220=1,-J2220,0.98)</f>
        <v>-9.6</v>
      </c>
      <c r="M2220" s="8" t="s">
        <v>51</v>
      </c>
    </row>
    <row r="2221" customFormat="false" ht="12.8" hidden="false" customHeight="false" outlineLevel="0" collapsed="false">
      <c r="A2221" s="9" t="s">
        <v>2658</v>
      </c>
      <c r="B2221" s="9" t="s">
        <v>480</v>
      </c>
      <c r="C2221" s="6" t="s">
        <v>125</v>
      </c>
      <c r="D2221" s="6" t="s">
        <v>42</v>
      </c>
      <c r="E2221" s="6" t="s">
        <v>30</v>
      </c>
      <c r="F2221" s="6" t="s">
        <v>428</v>
      </c>
      <c r="G2221" s="6" t="s">
        <v>21</v>
      </c>
      <c r="H2221" s="6" t="s">
        <v>2660</v>
      </c>
      <c r="I2221" s="6" t="n">
        <v>1</v>
      </c>
      <c r="J2221" s="6" t="n">
        <v>3.75</v>
      </c>
      <c r="K2221" s="3" t="s">
        <v>21</v>
      </c>
      <c r="L2221" s="6" t="n">
        <f aca="false">IF(K2221="Yes",(J2221-1)*0.98,-1)</f>
        <v>2.695</v>
      </c>
      <c r="M2221" s="13" t="s">
        <v>184</v>
      </c>
    </row>
    <row r="2222" customFormat="false" ht="12.8" hidden="false" customHeight="false" outlineLevel="0" collapsed="false">
      <c r="A2222" s="2" t="s">
        <v>2661</v>
      </c>
      <c r="B2222" s="2" t="s">
        <v>35</v>
      </c>
      <c r="C2222" s="0" t="s">
        <v>359</v>
      </c>
      <c r="D2222" s="0" t="s">
        <v>16</v>
      </c>
      <c r="E2222" s="0" t="s">
        <v>87</v>
      </c>
      <c r="F2222" s="0" t="s">
        <v>18</v>
      </c>
      <c r="G2222" s="0" t="s">
        <v>21</v>
      </c>
      <c r="H2222" s="0" t="s">
        <v>2662</v>
      </c>
      <c r="I2222" s="0" t="n">
        <v>2</v>
      </c>
      <c r="J2222" s="0" t="n">
        <v>1.26</v>
      </c>
      <c r="K2222" s="0" t="s">
        <v>21</v>
      </c>
      <c r="L2222" s="3" t="n">
        <f aca="false">IF(K2222="Yes",(J2222-1)*0.98,-1)</f>
        <v>0.2548</v>
      </c>
      <c r="M2222" s="4" t="s">
        <v>22</v>
      </c>
    </row>
    <row r="2223" customFormat="false" ht="12.8" hidden="false" customHeight="false" outlineLevel="0" collapsed="false">
      <c r="A2223" s="2" t="s">
        <v>2661</v>
      </c>
      <c r="B2223" s="2" t="s">
        <v>35</v>
      </c>
      <c r="C2223" s="0" t="s">
        <v>359</v>
      </c>
      <c r="D2223" s="0" t="s">
        <v>16</v>
      </c>
      <c r="E2223" s="0" t="s">
        <v>87</v>
      </c>
      <c r="F2223" s="0" t="s">
        <v>18</v>
      </c>
      <c r="G2223" s="0" t="s">
        <v>21</v>
      </c>
      <c r="H2223" s="0" t="s">
        <v>2663</v>
      </c>
      <c r="I2223" s="0" t="n">
        <v>0</v>
      </c>
      <c r="J2223" s="0" t="n">
        <v>2.11</v>
      </c>
      <c r="K2223" s="0" t="s">
        <v>19</v>
      </c>
      <c r="L2223" s="3" t="n">
        <f aca="false">IF(K2223="Yes",(J2223-1)*0.98,-1)</f>
        <v>-1</v>
      </c>
      <c r="M2223" s="11" t="s">
        <v>62</v>
      </c>
    </row>
    <row r="2224" customFormat="false" ht="12.8" hidden="false" customHeight="false" outlineLevel="0" collapsed="false">
      <c r="A2224" s="9" t="s">
        <v>2661</v>
      </c>
      <c r="B2224" s="9" t="s">
        <v>35</v>
      </c>
      <c r="C2224" s="6" t="s">
        <v>359</v>
      </c>
      <c r="D2224" s="6" t="s">
        <v>16</v>
      </c>
      <c r="E2224" s="6" t="s">
        <v>87</v>
      </c>
      <c r="F2224" s="6" t="s">
        <v>18</v>
      </c>
      <c r="G2224" s="6" t="s">
        <v>21</v>
      </c>
      <c r="H2224" s="6" t="s">
        <v>2663</v>
      </c>
      <c r="I2224" s="0" t="n">
        <v>0</v>
      </c>
      <c r="J2224" s="6" t="n">
        <v>9.2</v>
      </c>
      <c r="K2224" s="3" t="str">
        <f aca="false">IF(I2224=1,"Yes","No")</f>
        <v>No</v>
      </c>
      <c r="L2224" s="7" t="n">
        <f aca="false">IF(K2224="Yes",(J2224-1)*0.98,-1)</f>
        <v>-1</v>
      </c>
      <c r="M2224" s="10" t="s">
        <v>53</v>
      </c>
    </row>
    <row r="2225" customFormat="false" ht="12.8" hidden="false" customHeight="false" outlineLevel="0" collapsed="false">
      <c r="A2225" s="2" t="s">
        <v>2661</v>
      </c>
      <c r="B2225" s="2" t="s">
        <v>280</v>
      </c>
      <c r="C2225" s="6" t="s">
        <v>59</v>
      </c>
      <c r="D2225" s="6" t="s">
        <v>16</v>
      </c>
      <c r="E2225" s="6" t="s">
        <v>30</v>
      </c>
      <c r="F2225" s="6" t="s">
        <v>65</v>
      </c>
      <c r="G2225" s="6" t="s">
        <v>21</v>
      </c>
      <c r="H2225" s="6" t="s">
        <v>2664</v>
      </c>
      <c r="I2225" s="6" t="n">
        <v>3</v>
      </c>
      <c r="J2225" s="6" t="n">
        <v>2.21</v>
      </c>
      <c r="K2225" s="3" t="str">
        <f aca="false">IF(I2225=1, "No","Yes")</f>
        <v>Yes</v>
      </c>
      <c r="L2225" s="7" t="n">
        <f aca="false">IF(I2225=1,-J2225,0.98)</f>
        <v>0.98</v>
      </c>
      <c r="M2225" s="8" t="s">
        <v>51</v>
      </c>
    </row>
    <row r="2226" customFormat="false" ht="12.8" hidden="false" customHeight="false" outlineLevel="0" collapsed="false">
      <c r="A2226" s="2" t="s">
        <v>2665</v>
      </c>
      <c r="B2226" s="2" t="s">
        <v>915</v>
      </c>
      <c r="C2226" s="0" t="s">
        <v>1378</v>
      </c>
      <c r="D2226" s="0" t="s">
        <v>37</v>
      </c>
      <c r="E2226" s="0" t="s">
        <v>17</v>
      </c>
      <c r="F2226" s="0" t="s">
        <v>43</v>
      </c>
      <c r="G2226" s="0" t="s">
        <v>19</v>
      </c>
      <c r="H2226" s="0" t="s">
        <v>2666</v>
      </c>
      <c r="I2226" s="0" t="n">
        <v>1</v>
      </c>
      <c r="J2226" s="0" t="n">
        <v>2.59</v>
      </c>
      <c r="K2226" s="0" t="s">
        <v>21</v>
      </c>
      <c r="L2226" s="3" t="n">
        <f aca="false">IF(K2226="Yes",(J2226-1)*0.98,-1)</f>
        <v>1.5582</v>
      </c>
      <c r="M2226" s="11" t="s">
        <v>62</v>
      </c>
    </row>
    <row r="2227" customFormat="false" ht="12.8" hidden="false" customHeight="false" outlineLevel="0" collapsed="false">
      <c r="A2227" s="9" t="s">
        <v>2667</v>
      </c>
      <c r="B2227" s="9" t="s">
        <v>296</v>
      </c>
      <c r="C2227" s="6" t="s">
        <v>332</v>
      </c>
      <c r="D2227" s="6" t="s">
        <v>16</v>
      </c>
      <c r="E2227" s="6" t="s">
        <v>87</v>
      </c>
      <c r="F2227" s="6" t="s">
        <v>18</v>
      </c>
      <c r="G2227" s="6" t="s">
        <v>19</v>
      </c>
      <c r="H2227" s="6" t="s">
        <v>1755</v>
      </c>
      <c r="I2227" s="0" t="n">
        <v>2</v>
      </c>
      <c r="J2227" s="6" t="n">
        <v>4.57</v>
      </c>
      <c r="K2227" s="3" t="str">
        <f aca="false">IF(I2227=1,"Yes","No")</f>
        <v>No</v>
      </c>
      <c r="L2227" s="7" t="n">
        <f aca="false">IF(K2227="Yes",(J2227-1)*0.98,-1)</f>
        <v>-1</v>
      </c>
      <c r="M2227" s="10" t="s">
        <v>53</v>
      </c>
    </row>
    <row r="2228" customFormat="false" ht="12.8" hidden="false" customHeight="false" outlineLevel="0" collapsed="false">
      <c r="A2228" s="2" t="s">
        <v>2667</v>
      </c>
      <c r="B2228" s="2" t="s">
        <v>324</v>
      </c>
      <c r="C2228" s="0" t="s">
        <v>59</v>
      </c>
      <c r="D2228" s="0" t="s">
        <v>29</v>
      </c>
      <c r="E2228" s="0" t="s">
        <v>30</v>
      </c>
      <c r="F2228" s="0" t="s">
        <v>31</v>
      </c>
      <c r="G2228" s="0" t="s">
        <v>19</v>
      </c>
      <c r="H2228" s="0" t="s">
        <v>2668</v>
      </c>
      <c r="I2228" s="0" t="n">
        <v>1</v>
      </c>
      <c r="J2228" s="0" t="n">
        <v>2.54</v>
      </c>
      <c r="K2228" s="0" t="str">
        <f aca="false">IF(I2228=1,"Yes","No")</f>
        <v>Yes</v>
      </c>
      <c r="L2228" s="0" t="n">
        <f aca="false">IF(K2228="Yes",(J2228-1)*0.98,-1)</f>
        <v>1.5092</v>
      </c>
      <c r="M2228" s="5" t="s">
        <v>33</v>
      </c>
    </row>
    <row r="2229" customFormat="false" ht="12.8" hidden="false" customHeight="false" outlineLevel="0" collapsed="false">
      <c r="A2229" s="2" t="s">
        <v>2667</v>
      </c>
      <c r="B2229" s="2" t="s">
        <v>324</v>
      </c>
      <c r="C2229" s="0" t="s">
        <v>59</v>
      </c>
      <c r="D2229" s="0" t="s">
        <v>29</v>
      </c>
      <c r="E2229" s="0" t="s">
        <v>30</v>
      </c>
      <c r="F2229" s="0" t="s">
        <v>31</v>
      </c>
      <c r="G2229" s="0" t="s">
        <v>19</v>
      </c>
      <c r="H2229" s="0" t="s">
        <v>2668</v>
      </c>
      <c r="I2229" s="0" t="n">
        <v>1</v>
      </c>
      <c r="J2229" s="0" t="n">
        <v>1.26</v>
      </c>
      <c r="K2229" s="0" t="s">
        <v>21</v>
      </c>
      <c r="L2229" s="3" t="n">
        <f aca="false">IF(K2229="Yes",(J2229-1)*0.98,-1)</f>
        <v>0.2548</v>
      </c>
      <c r="M2229" s="4" t="s">
        <v>22</v>
      </c>
    </row>
    <row r="2230" customFormat="false" ht="12.8" hidden="false" customHeight="false" outlineLevel="0" collapsed="false">
      <c r="A2230" s="2" t="s">
        <v>2669</v>
      </c>
      <c r="B2230" s="2" t="s">
        <v>139</v>
      </c>
      <c r="C2230" s="0" t="s">
        <v>264</v>
      </c>
      <c r="D2230" s="0" t="s">
        <v>16</v>
      </c>
      <c r="E2230" s="0" t="s">
        <v>17</v>
      </c>
      <c r="F2230" s="0" t="s">
        <v>18</v>
      </c>
      <c r="G2230" s="0" t="s">
        <v>19</v>
      </c>
      <c r="H2230" s="0" t="s">
        <v>2494</v>
      </c>
      <c r="I2230" s="0" t="n">
        <v>1</v>
      </c>
      <c r="J2230" s="0" t="n">
        <v>1.09</v>
      </c>
      <c r="K2230" s="0" t="s">
        <v>21</v>
      </c>
      <c r="L2230" s="3" t="n">
        <f aca="false">IF(K2230="Yes",(J2230-1)*0.98,-1)</f>
        <v>0.0882000000000001</v>
      </c>
      <c r="M2230" s="4" t="s">
        <v>22</v>
      </c>
    </row>
    <row r="2231" customFormat="false" ht="12.8" hidden="false" customHeight="false" outlineLevel="0" collapsed="false">
      <c r="A2231" s="2" t="s">
        <v>2669</v>
      </c>
      <c r="B2231" s="2" t="s">
        <v>35</v>
      </c>
      <c r="C2231" s="0" t="s">
        <v>1371</v>
      </c>
      <c r="D2231" s="0" t="s">
        <v>16</v>
      </c>
      <c r="E2231" s="0" t="s">
        <v>87</v>
      </c>
      <c r="F2231" s="0" t="s">
        <v>18</v>
      </c>
      <c r="G2231" s="0" t="s">
        <v>19</v>
      </c>
      <c r="H2231" s="0" t="s">
        <v>2670</v>
      </c>
      <c r="I2231" s="0" t="n">
        <v>2</v>
      </c>
      <c r="J2231" s="0" t="n">
        <v>1.12</v>
      </c>
      <c r="K2231" s="0" t="s">
        <v>21</v>
      </c>
      <c r="L2231" s="3" t="n">
        <f aca="false">IF(K2231="Yes",(J2231-1)*0.98,-1)</f>
        <v>0.1176</v>
      </c>
      <c r="M2231" s="4" t="s">
        <v>22</v>
      </c>
    </row>
    <row r="2232" customFormat="false" ht="12.8" hidden="false" customHeight="false" outlineLevel="0" collapsed="false">
      <c r="A2232" s="2" t="s">
        <v>2669</v>
      </c>
      <c r="B2232" s="2" t="s">
        <v>35</v>
      </c>
      <c r="C2232" s="6" t="s">
        <v>1371</v>
      </c>
      <c r="D2232" s="6" t="s">
        <v>16</v>
      </c>
      <c r="E2232" s="6" t="s">
        <v>87</v>
      </c>
      <c r="F2232" s="6" t="s">
        <v>18</v>
      </c>
      <c r="G2232" s="6" t="s">
        <v>19</v>
      </c>
      <c r="H2232" s="6" t="s">
        <v>2671</v>
      </c>
      <c r="I2232" s="6" t="n">
        <v>3</v>
      </c>
      <c r="J2232" s="6" t="n">
        <v>501.83</v>
      </c>
      <c r="K2232" s="3" t="str">
        <f aca="false">IF(I2232=1, "No","Yes")</f>
        <v>Yes</v>
      </c>
      <c r="L2232" s="7" t="n">
        <f aca="false">IF(I2232=1,-J2232,0.98)</f>
        <v>0.98</v>
      </c>
      <c r="M2232" s="8" t="s">
        <v>51</v>
      </c>
    </row>
    <row r="2233" customFormat="false" ht="12.8" hidden="false" customHeight="false" outlineLevel="0" collapsed="false">
      <c r="A2233" s="9" t="s">
        <v>2669</v>
      </c>
      <c r="B2233" s="9" t="s">
        <v>35</v>
      </c>
      <c r="C2233" s="6" t="s">
        <v>1371</v>
      </c>
      <c r="D2233" s="6" t="s">
        <v>16</v>
      </c>
      <c r="E2233" s="6" t="s">
        <v>87</v>
      </c>
      <c r="F2233" s="6" t="s">
        <v>18</v>
      </c>
      <c r="G2233" s="6" t="s">
        <v>19</v>
      </c>
      <c r="H2233" s="6" t="s">
        <v>2671</v>
      </c>
      <c r="I2233" s="6" t="n">
        <v>3</v>
      </c>
      <c r="J2233" s="6" t="n">
        <v>29.7</v>
      </c>
      <c r="K2233" s="3" t="s">
        <v>19</v>
      </c>
      <c r="L2233" s="6" t="n">
        <f aca="false">IF(K2233="Yes",(J2233-1)*0.98,-1)</f>
        <v>-1</v>
      </c>
      <c r="M2233" s="13" t="s">
        <v>184</v>
      </c>
    </row>
    <row r="2234" customFormat="false" ht="12.8" hidden="false" customHeight="false" outlineLevel="0" collapsed="false">
      <c r="A2234" s="9" t="s">
        <v>2669</v>
      </c>
      <c r="B2234" s="9" t="s">
        <v>35</v>
      </c>
      <c r="C2234" s="6" t="s">
        <v>1371</v>
      </c>
      <c r="D2234" s="6" t="s">
        <v>16</v>
      </c>
      <c r="E2234" s="6" t="s">
        <v>87</v>
      </c>
      <c r="F2234" s="6" t="s">
        <v>18</v>
      </c>
      <c r="G2234" s="6" t="s">
        <v>19</v>
      </c>
      <c r="H2234" s="6" t="s">
        <v>767</v>
      </c>
      <c r="I2234" s="0" t="n">
        <v>1</v>
      </c>
      <c r="J2234" s="6" t="n">
        <v>2.37</v>
      </c>
      <c r="K2234" s="3" t="str">
        <f aca="false">IF(I2234=1,"Yes","No")</f>
        <v>Yes</v>
      </c>
      <c r="L2234" s="7" t="n">
        <f aca="false">IF(K2234="Yes",(J2234-1)*0.98,-1)</f>
        <v>1.3426</v>
      </c>
      <c r="M2234" s="10" t="s">
        <v>53</v>
      </c>
    </row>
    <row r="2235" customFormat="false" ht="12.8" hidden="false" customHeight="false" outlineLevel="0" collapsed="false">
      <c r="A2235" s="2" t="s">
        <v>2669</v>
      </c>
      <c r="B2235" s="2" t="s">
        <v>109</v>
      </c>
      <c r="C2235" s="0" t="s">
        <v>1371</v>
      </c>
      <c r="D2235" s="0" t="s">
        <v>42</v>
      </c>
      <c r="E2235" s="0" t="s">
        <v>17</v>
      </c>
      <c r="F2235" s="0" t="s">
        <v>1055</v>
      </c>
      <c r="G2235" s="0" t="s">
        <v>21</v>
      </c>
      <c r="H2235" s="0" t="s">
        <v>2672</v>
      </c>
      <c r="I2235" s="0" t="n">
        <v>2</v>
      </c>
      <c r="J2235" s="0" t="n">
        <v>1.2</v>
      </c>
      <c r="K2235" s="0" t="s">
        <v>21</v>
      </c>
      <c r="L2235" s="3" t="n">
        <f aca="false">IF(K2235="Yes",(J2235-1)*0.98,-1)</f>
        <v>0.196</v>
      </c>
      <c r="M2235" s="4" t="s">
        <v>22</v>
      </c>
    </row>
    <row r="2236" customFormat="false" ht="12.8" hidden="false" customHeight="false" outlineLevel="0" collapsed="false">
      <c r="A2236" s="2" t="s">
        <v>2669</v>
      </c>
      <c r="B2236" s="2" t="s">
        <v>109</v>
      </c>
      <c r="C2236" s="0" t="s">
        <v>1371</v>
      </c>
      <c r="D2236" s="0" t="s">
        <v>42</v>
      </c>
      <c r="E2236" s="0" t="s">
        <v>17</v>
      </c>
      <c r="F2236" s="0" t="s">
        <v>1055</v>
      </c>
      <c r="G2236" s="0" t="s">
        <v>21</v>
      </c>
      <c r="H2236" s="0" t="s">
        <v>2673</v>
      </c>
      <c r="I2236" s="0" t="n">
        <v>3</v>
      </c>
      <c r="J2236" s="0" t="n">
        <v>1.59</v>
      </c>
      <c r="K2236" s="0" t="s">
        <v>21</v>
      </c>
      <c r="L2236" s="3" t="n">
        <f aca="false">IF(K2236="Yes",(J2236-1)*0.98,-1)</f>
        <v>0.5782</v>
      </c>
      <c r="M2236" s="11" t="s">
        <v>62</v>
      </c>
    </row>
    <row r="2237" customFormat="false" ht="12.8" hidden="false" customHeight="false" outlineLevel="0" collapsed="false">
      <c r="A2237" s="2" t="s">
        <v>2674</v>
      </c>
      <c r="B2237" s="2" t="s">
        <v>170</v>
      </c>
      <c r="C2237" s="0" t="s">
        <v>194</v>
      </c>
      <c r="D2237" s="0" t="s">
        <v>16</v>
      </c>
      <c r="E2237" s="0" t="s">
        <v>17</v>
      </c>
      <c r="F2237" s="0" t="s">
        <v>18</v>
      </c>
      <c r="G2237" s="0" t="s">
        <v>19</v>
      </c>
      <c r="H2237" s="0" t="s">
        <v>2675</v>
      </c>
      <c r="I2237" s="0" t="n">
        <v>4</v>
      </c>
      <c r="J2237" s="0" t="n">
        <v>1.18</v>
      </c>
      <c r="K2237" s="0" t="s">
        <v>19</v>
      </c>
      <c r="L2237" s="3" t="n">
        <f aca="false">IF(K2237="Yes",(J2237-1)*0.98,-1)</f>
        <v>-1</v>
      </c>
      <c r="M2237" s="4" t="s">
        <v>22</v>
      </c>
    </row>
    <row r="2238" customFormat="false" ht="12.8" hidden="false" customHeight="false" outlineLevel="0" collapsed="false">
      <c r="A2238" s="2" t="s">
        <v>2674</v>
      </c>
      <c r="B2238" s="2" t="s">
        <v>157</v>
      </c>
      <c r="C2238" s="0" t="s">
        <v>114</v>
      </c>
      <c r="D2238" s="0" t="s">
        <v>16</v>
      </c>
      <c r="E2238" s="0" t="s">
        <v>17</v>
      </c>
      <c r="F2238" s="0" t="s">
        <v>18</v>
      </c>
      <c r="G2238" s="0" t="s">
        <v>19</v>
      </c>
      <c r="H2238" s="0" t="s">
        <v>2676</v>
      </c>
      <c r="I2238" s="0" t="n">
        <v>2</v>
      </c>
      <c r="J2238" s="0" t="n">
        <v>1.28</v>
      </c>
      <c r="K2238" s="0" t="s">
        <v>21</v>
      </c>
      <c r="L2238" s="3" t="n">
        <f aca="false">IF(K2238="Yes",(J2238-1)*0.98,-1)</f>
        <v>0.2744</v>
      </c>
      <c r="M2238" s="4" t="s">
        <v>22</v>
      </c>
    </row>
    <row r="2239" customFormat="false" ht="12.8" hidden="false" customHeight="false" outlineLevel="0" collapsed="false">
      <c r="A2239" s="2" t="s">
        <v>2677</v>
      </c>
      <c r="B2239" s="2" t="s">
        <v>94</v>
      </c>
      <c r="C2239" s="0" t="s">
        <v>119</v>
      </c>
      <c r="D2239" s="0" t="s">
        <v>16</v>
      </c>
      <c r="E2239" s="0" t="s">
        <v>17</v>
      </c>
      <c r="F2239" s="0" t="s">
        <v>18</v>
      </c>
      <c r="G2239" s="0" t="s">
        <v>19</v>
      </c>
      <c r="H2239" s="0" t="s">
        <v>2440</v>
      </c>
      <c r="I2239" s="0" t="n">
        <v>2</v>
      </c>
      <c r="J2239" s="0" t="n">
        <v>1.12</v>
      </c>
      <c r="K2239" s="0" t="s">
        <v>21</v>
      </c>
      <c r="L2239" s="3" t="n">
        <f aca="false">IF(K2239="Yes",(J2239-1)*0.98,-1)</f>
        <v>0.1176</v>
      </c>
      <c r="M2239" s="4" t="s">
        <v>22</v>
      </c>
    </row>
    <row r="2240" customFormat="false" ht="12.8" hidden="false" customHeight="false" outlineLevel="0" collapsed="false">
      <c r="A2240" s="2" t="s">
        <v>2677</v>
      </c>
      <c r="B2240" s="2" t="s">
        <v>94</v>
      </c>
      <c r="C2240" s="0" t="s">
        <v>119</v>
      </c>
      <c r="D2240" s="0" t="s">
        <v>16</v>
      </c>
      <c r="E2240" s="0" t="s">
        <v>17</v>
      </c>
      <c r="F2240" s="0" t="s">
        <v>18</v>
      </c>
      <c r="G2240" s="0" t="s">
        <v>19</v>
      </c>
      <c r="H2240" s="0" t="s">
        <v>2678</v>
      </c>
      <c r="I2240" s="0" t="n">
        <v>1</v>
      </c>
      <c r="J2240" s="0" t="n">
        <v>1.15</v>
      </c>
      <c r="K2240" s="0" t="s">
        <v>21</v>
      </c>
      <c r="L2240" s="3" t="n">
        <f aca="false">IF(K2240="Yes",(J2240-1)*0.98,-1)</f>
        <v>0.147</v>
      </c>
      <c r="M2240" s="11" t="s">
        <v>62</v>
      </c>
    </row>
    <row r="2241" customFormat="false" ht="12.8" hidden="false" customHeight="false" outlineLevel="0" collapsed="false">
      <c r="A2241" s="2" t="s">
        <v>2677</v>
      </c>
      <c r="B2241" s="2" t="s">
        <v>55</v>
      </c>
      <c r="C2241" s="0" t="s">
        <v>86</v>
      </c>
      <c r="D2241" s="0" t="s">
        <v>16</v>
      </c>
      <c r="E2241" s="0" t="s">
        <v>17</v>
      </c>
      <c r="F2241" s="0" t="s">
        <v>18</v>
      </c>
      <c r="G2241" s="0" t="s">
        <v>19</v>
      </c>
      <c r="H2241" s="0" t="s">
        <v>2679</v>
      </c>
      <c r="I2241" s="0" t="n">
        <v>0</v>
      </c>
      <c r="J2241" s="0" t="n">
        <v>1.39</v>
      </c>
      <c r="K2241" s="0" t="s">
        <v>19</v>
      </c>
      <c r="L2241" s="3" t="n">
        <f aca="false">IF(K2241="Yes",(J2241-1)*0.98,-1)</f>
        <v>-1</v>
      </c>
      <c r="M2241" s="4" t="s">
        <v>22</v>
      </c>
    </row>
    <row r="2242" customFormat="false" ht="12.8" hidden="false" customHeight="false" outlineLevel="0" collapsed="false">
      <c r="A2242" s="2" t="s">
        <v>2677</v>
      </c>
      <c r="B2242" s="2" t="s">
        <v>452</v>
      </c>
      <c r="C2242" s="0" t="s">
        <v>1371</v>
      </c>
      <c r="D2242" s="0" t="s">
        <v>16</v>
      </c>
      <c r="E2242" s="0" t="s">
        <v>30</v>
      </c>
      <c r="F2242" s="0" t="s">
        <v>65</v>
      </c>
      <c r="G2242" s="0" t="s">
        <v>21</v>
      </c>
      <c r="H2242" s="0" t="s">
        <v>2680</v>
      </c>
      <c r="I2242" s="0" t="n">
        <v>1</v>
      </c>
      <c r="J2242" s="0" t="n">
        <v>1.31</v>
      </c>
      <c r="K2242" s="0" t="s">
        <v>21</v>
      </c>
      <c r="L2242" s="3" t="n">
        <f aca="false">IF(K2242="Yes",(J2242-1)*0.98,-1)</f>
        <v>0.3038</v>
      </c>
      <c r="M2242" s="4" t="s">
        <v>22</v>
      </c>
    </row>
    <row r="2243" customFormat="false" ht="12.8" hidden="false" customHeight="false" outlineLevel="0" collapsed="false">
      <c r="A2243" s="2" t="s">
        <v>2681</v>
      </c>
      <c r="B2243" s="2" t="s">
        <v>155</v>
      </c>
      <c r="C2243" s="0" t="s">
        <v>78</v>
      </c>
      <c r="D2243" s="0" t="s">
        <v>16</v>
      </c>
      <c r="E2243" s="0" t="s">
        <v>17</v>
      </c>
      <c r="F2243" s="0" t="s">
        <v>18</v>
      </c>
      <c r="G2243" s="0" t="s">
        <v>19</v>
      </c>
      <c r="H2243" s="0" t="s">
        <v>2682</v>
      </c>
      <c r="I2243" s="0" t="n">
        <v>1</v>
      </c>
      <c r="J2243" s="0" t="n">
        <v>1.34</v>
      </c>
      <c r="K2243" s="0" t="s">
        <v>21</v>
      </c>
      <c r="L2243" s="3" t="n">
        <f aca="false">IF(K2243="Yes",(J2243-1)*0.98,-1)</f>
        <v>0.3332</v>
      </c>
      <c r="M2243" s="4" t="s">
        <v>22</v>
      </c>
    </row>
    <row r="2244" customFormat="false" ht="12.8" hidden="false" customHeight="false" outlineLevel="0" collapsed="false">
      <c r="A2244" s="2" t="s">
        <v>2681</v>
      </c>
      <c r="B2244" s="2" t="s">
        <v>155</v>
      </c>
      <c r="C2244" s="0" t="s">
        <v>78</v>
      </c>
      <c r="D2244" s="0" t="s">
        <v>16</v>
      </c>
      <c r="E2244" s="0" t="s">
        <v>17</v>
      </c>
      <c r="F2244" s="0" t="s">
        <v>18</v>
      </c>
      <c r="G2244" s="0" t="s">
        <v>19</v>
      </c>
      <c r="H2244" s="0" t="s">
        <v>2682</v>
      </c>
      <c r="I2244" s="0" t="n">
        <v>1</v>
      </c>
      <c r="J2244" s="0" t="n">
        <v>1.34</v>
      </c>
      <c r="K2244" s="0" t="s">
        <v>21</v>
      </c>
      <c r="L2244" s="3" t="n">
        <f aca="false">IF(K2244="Yes",(J2244-1)*0.98,-1)</f>
        <v>0.3332</v>
      </c>
      <c r="M2244" s="4" t="s">
        <v>22</v>
      </c>
    </row>
    <row r="2245" customFormat="false" ht="12.8" hidden="false" customHeight="false" outlineLevel="0" collapsed="false">
      <c r="A2245" s="2" t="s">
        <v>2683</v>
      </c>
      <c r="B2245" s="2" t="s">
        <v>170</v>
      </c>
      <c r="C2245" s="0" t="s">
        <v>259</v>
      </c>
      <c r="D2245" s="0" t="s">
        <v>16</v>
      </c>
      <c r="E2245" s="0" t="s">
        <v>17</v>
      </c>
      <c r="F2245" s="0" t="s">
        <v>18</v>
      </c>
      <c r="G2245" s="0" t="s">
        <v>19</v>
      </c>
      <c r="H2245" s="0" t="s">
        <v>2684</v>
      </c>
      <c r="I2245" s="0" t="n">
        <v>1</v>
      </c>
      <c r="J2245" s="0" t="n">
        <v>1.09</v>
      </c>
      <c r="K2245" s="0" t="s">
        <v>21</v>
      </c>
      <c r="L2245" s="3" t="n">
        <f aca="false">IF(K2245="Yes",(J2245-1)*0.98,-1)</f>
        <v>0.0882000000000001</v>
      </c>
      <c r="M2245" s="4" t="s">
        <v>22</v>
      </c>
    </row>
    <row r="2246" customFormat="false" ht="12.8" hidden="false" customHeight="false" outlineLevel="0" collapsed="false">
      <c r="A2246" s="2" t="s">
        <v>2683</v>
      </c>
      <c r="B2246" s="2" t="s">
        <v>170</v>
      </c>
      <c r="C2246" s="0" t="s">
        <v>259</v>
      </c>
      <c r="D2246" s="0" t="s">
        <v>16</v>
      </c>
      <c r="E2246" s="0" t="s">
        <v>17</v>
      </c>
      <c r="F2246" s="0" t="s">
        <v>18</v>
      </c>
      <c r="G2246" s="0" t="s">
        <v>19</v>
      </c>
      <c r="H2246" s="0" t="s">
        <v>2685</v>
      </c>
      <c r="I2246" s="0" t="n">
        <v>2</v>
      </c>
      <c r="J2246" s="0" t="n">
        <v>1.41</v>
      </c>
      <c r="K2246" s="0" t="s">
        <v>21</v>
      </c>
      <c r="L2246" s="3" t="n">
        <f aca="false">IF(K2246="Yes",(J2246-1)*0.98,-1)</f>
        <v>0.4018</v>
      </c>
      <c r="M2246" s="11" t="s">
        <v>62</v>
      </c>
    </row>
    <row r="2247" customFormat="false" ht="12.8" hidden="false" customHeight="false" outlineLevel="0" collapsed="false">
      <c r="A2247" s="2" t="s">
        <v>2683</v>
      </c>
      <c r="B2247" s="2" t="s">
        <v>296</v>
      </c>
      <c r="C2247" s="6" t="s">
        <v>47</v>
      </c>
      <c r="D2247" s="6" t="s">
        <v>48</v>
      </c>
      <c r="E2247" s="6" t="s">
        <v>30</v>
      </c>
      <c r="F2247" s="6" t="s">
        <v>65</v>
      </c>
      <c r="G2247" s="6" t="s">
        <v>21</v>
      </c>
      <c r="H2247" s="6" t="s">
        <v>2686</v>
      </c>
      <c r="I2247" s="6" t="n">
        <v>3</v>
      </c>
      <c r="J2247" s="6" t="n">
        <v>8.29</v>
      </c>
      <c r="K2247" s="3" t="str">
        <f aca="false">IF(I2247=1, "No","Yes")</f>
        <v>Yes</v>
      </c>
      <c r="L2247" s="7" t="n">
        <f aca="false">IF(I2247=1,-J2247,0.98)</f>
        <v>0.98</v>
      </c>
      <c r="M2247" s="8" t="s">
        <v>51</v>
      </c>
    </row>
    <row r="2248" customFormat="false" ht="12.8" hidden="false" customHeight="false" outlineLevel="0" collapsed="false">
      <c r="A2248" s="9" t="s">
        <v>2683</v>
      </c>
      <c r="B2248" s="9" t="s">
        <v>296</v>
      </c>
      <c r="C2248" s="6" t="s">
        <v>47</v>
      </c>
      <c r="D2248" s="6" t="s">
        <v>48</v>
      </c>
      <c r="E2248" s="6" t="s">
        <v>30</v>
      </c>
      <c r="F2248" s="6" t="s">
        <v>65</v>
      </c>
      <c r="G2248" s="6" t="s">
        <v>21</v>
      </c>
      <c r="H2248" s="6" t="s">
        <v>2301</v>
      </c>
      <c r="I2248" s="0" t="n">
        <v>1</v>
      </c>
      <c r="J2248" s="6" t="n">
        <v>4.7</v>
      </c>
      <c r="K2248" s="3" t="str">
        <f aca="false">IF(I2248=1,"Yes","No")</f>
        <v>Yes</v>
      </c>
      <c r="L2248" s="7" t="n">
        <f aca="false">IF(K2248="Yes",(J2248-1)*0.98,-1)</f>
        <v>3.626</v>
      </c>
      <c r="M2248" s="10" t="s">
        <v>53</v>
      </c>
    </row>
    <row r="2249" customFormat="false" ht="12.8" hidden="false" customHeight="false" outlineLevel="0" collapsed="false">
      <c r="A2249" s="2" t="s">
        <v>2683</v>
      </c>
      <c r="B2249" s="2" t="s">
        <v>888</v>
      </c>
      <c r="C2249" s="0" t="s">
        <v>259</v>
      </c>
      <c r="D2249" s="0" t="s">
        <v>16</v>
      </c>
      <c r="E2249" s="0" t="s">
        <v>17</v>
      </c>
      <c r="F2249" s="0" t="s">
        <v>18</v>
      </c>
      <c r="G2249" s="0" t="s">
        <v>19</v>
      </c>
      <c r="H2249" s="0" t="s">
        <v>1805</v>
      </c>
      <c r="I2249" s="0" t="n">
        <v>1</v>
      </c>
      <c r="J2249" s="0" t="n">
        <v>1.2</v>
      </c>
      <c r="K2249" s="0" t="s">
        <v>21</v>
      </c>
      <c r="L2249" s="3" t="n">
        <f aca="false">IF(K2249="Yes",(J2249-1)*0.98,-1)</f>
        <v>0.196</v>
      </c>
      <c r="M2249" s="4" t="s">
        <v>22</v>
      </c>
    </row>
    <row r="2250" customFormat="false" ht="12.8" hidden="false" customHeight="false" outlineLevel="0" collapsed="false">
      <c r="A2250" s="2" t="s">
        <v>2683</v>
      </c>
      <c r="B2250" s="2" t="s">
        <v>888</v>
      </c>
      <c r="C2250" s="0" t="s">
        <v>259</v>
      </c>
      <c r="D2250" s="0" t="s">
        <v>16</v>
      </c>
      <c r="E2250" s="0" t="s">
        <v>17</v>
      </c>
      <c r="F2250" s="0" t="s">
        <v>18</v>
      </c>
      <c r="G2250" s="0" t="s">
        <v>19</v>
      </c>
      <c r="H2250" s="0" t="s">
        <v>2687</v>
      </c>
      <c r="I2250" s="0" t="n">
        <v>4</v>
      </c>
      <c r="J2250" s="0" t="n">
        <v>2.63</v>
      </c>
      <c r="K2250" s="0" t="s">
        <v>19</v>
      </c>
      <c r="L2250" s="3" t="n">
        <f aca="false">IF(K2250="Yes",(J2250-1)*0.98,-1)</f>
        <v>-1</v>
      </c>
      <c r="M2250" s="11" t="s">
        <v>62</v>
      </c>
    </row>
    <row r="2251" customFormat="false" ht="12.8" hidden="false" customHeight="false" outlineLevel="0" collapsed="false">
      <c r="A2251" s="2" t="s">
        <v>2683</v>
      </c>
      <c r="B2251" s="2" t="s">
        <v>657</v>
      </c>
      <c r="C2251" s="6" t="s">
        <v>433</v>
      </c>
      <c r="D2251" s="6" t="s">
        <v>195</v>
      </c>
      <c r="E2251" s="6" t="s">
        <v>87</v>
      </c>
      <c r="F2251" s="6"/>
      <c r="G2251" s="6" t="s">
        <v>19</v>
      </c>
      <c r="H2251" s="6" t="s">
        <v>2688</v>
      </c>
      <c r="I2251" s="6" t="n">
        <v>3</v>
      </c>
      <c r="J2251" s="6" t="n">
        <v>29.35</v>
      </c>
      <c r="K2251" s="3" t="str">
        <f aca="false">IF(I2251=1, "No","Yes")</f>
        <v>Yes</v>
      </c>
      <c r="L2251" s="7" t="n">
        <f aca="false">IF(I2251=1,-J2251,0.98)</f>
        <v>0.98</v>
      </c>
      <c r="M2251" s="8" t="s">
        <v>51</v>
      </c>
    </row>
    <row r="2252" customFormat="false" ht="12.8" hidden="false" customHeight="false" outlineLevel="0" collapsed="false">
      <c r="A2252" s="9" t="s">
        <v>2683</v>
      </c>
      <c r="B2252" s="9" t="s">
        <v>657</v>
      </c>
      <c r="C2252" s="6" t="s">
        <v>433</v>
      </c>
      <c r="D2252" s="6" t="s">
        <v>195</v>
      </c>
      <c r="E2252" s="6" t="s">
        <v>87</v>
      </c>
      <c r="F2252" s="6"/>
      <c r="G2252" s="6" t="s">
        <v>19</v>
      </c>
      <c r="H2252" s="6" t="s">
        <v>1476</v>
      </c>
      <c r="I2252" s="0" t="n">
        <v>2</v>
      </c>
      <c r="J2252" s="6" t="n">
        <v>12.96</v>
      </c>
      <c r="K2252" s="3" t="str">
        <f aca="false">IF(I2252=1,"Yes","No")</f>
        <v>No</v>
      </c>
      <c r="L2252" s="7" t="n">
        <f aca="false">IF(K2252="Yes",(J2252-1)*0.98,-1)</f>
        <v>-1</v>
      </c>
      <c r="M2252" s="10" t="s">
        <v>53</v>
      </c>
    </row>
    <row r="2253" customFormat="false" ht="12.8" hidden="false" customHeight="false" outlineLevel="0" collapsed="false">
      <c r="A2253" s="2" t="s">
        <v>2689</v>
      </c>
      <c r="B2253" s="2" t="s">
        <v>94</v>
      </c>
      <c r="C2253" s="0" t="s">
        <v>1341</v>
      </c>
      <c r="D2253" s="0" t="s">
        <v>37</v>
      </c>
      <c r="E2253" s="0" t="s">
        <v>17</v>
      </c>
      <c r="F2253" s="0" t="s">
        <v>43</v>
      </c>
      <c r="G2253" s="0" t="s">
        <v>19</v>
      </c>
      <c r="H2253" s="0" t="s">
        <v>2690</v>
      </c>
      <c r="I2253" s="0" t="n">
        <v>4</v>
      </c>
      <c r="J2253" s="0" t="n">
        <v>2.02</v>
      </c>
      <c r="K2253" s="0" t="s">
        <v>19</v>
      </c>
      <c r="L2253" s="3" t="n">
        <f aca="false">IF(K2253="Yes",(J2253-1)*0.98,-1)</f>
        <v>-1</v>
      </c>
      <c r="M2253" s="11" t="s">
        <v>62</v>
      </c>
    </row>
    <row r="2254" customFormat="false" ht="12.8" hidden="false" customHeight="false" outlineLevel="0" collapsed="false">
      <c r="A2254" s="2" t="s">
        <v>2689</v>
      </c>
      <c r="B2254" s="2" t="s">
        <v>23</v>
      </c>
      <c r="C2254" s="0" t="s">
        <v>24</v>
      </c>
      <c r="D2254" s="0" t="s">
        <v>42</v>
      </c>
      <c r="E2254" s="0" t="s">
        <v>17</v>
      </c>
      <c r="F2254" s="0" t="s">
        <v>65</v>
      </c>
      <c r="G2254" s="0" t="s">
        <v>21</v>
      </c>
      <c r="H2254" s="0" t="s">
        <v>2691</v>
      </c>
      <c r="I2254" s="0" t="n">
        <v>2</v>
      </c>
      <c r="J2254" s="0" t="n">
        <v>2.58</v>
      </c>
      <c r="K2254" s="0" t="s">
        <v>21</v>
      </c>
      <c r="L2254" s="3" t="n">
        <f aca="false">IF(K2254="Yes",(J2254-1)*0.98,-1)</f>
        <v>1.5484</v>
      </c>
      <c r="M2254" s="11" t="s">
        <v>62</v>
      </c>
    </row>
    <row r="2255" customFormat="false" ht="12.8" hidden="false" customHeight="false" outlineLevel="0" collapsed="false">
      <c r="A2255" s="9" t="s">
        <v>2689</v>
      </c>
      <c r="B2255" s="9" t="s">
        <v>23</v>
      </c>
      <c r="C2255" s="6" t="s">
        <v>24</v>
      </c>
      <c r="D2255" s="6" t="s">
        <v>42</v>
      </c>
      <c r="E2255" s="6" t="s">
        <v>17</v>
      </c>
      <c r="F2255" s="6" t="s">
        <v>65</v>
      </c>
      <c r="G2255" s="6" t="s">
        <v>21</v>
      </c>
      <c r="H2255" s="6" t="s">
        <v>2691</v>
      </c>
      <c r="I2255" s="0" t="n">
        <v>2</v>
      </c>
      <c r="J2255" s="6" t="n">
        <v>6.6</v>
      </c>
      <c r="K2255" s="3" t="str">
        <f aca="false">IF(I2255=1,"Yes","No")</f>
        <v>No</v>
      </c>
      <c r="L2255" s="7" t="n">
        <f aca="false">IF(K2255="Yes",(J2255-1)*0.98,-1)</f>
        <v>-1</v>
      </c>
      <c r="M2255" s="10" t="s">
        <v>53</v>
      </c>
    </row>
    <row r="2256" customFormat="false" ht="12.8" hidden="false" customHeight="false" outlineLevel="0" collapsed="false">
      <c r="A2256" s="2" t="s">
        <v>2692</v>
      </c>
      <c r="B2256" s="2" t="s">
        <v>512</v>
      </c>
      <c r="C2256" s="0" t="s">
        <v>150</v>
      </c>
      <c r="D2256" s="0" t="s">
        <v>29</v>
      </c>
      <c r="E2256" s="0" t="s">
        <v>87</v>
      </c>
      <c r="F2256" s="0" t="s">
        <v>152</v>
      </c>
      <c r="G2256" s="0" t="s">
        <v>19</v>
      </c>
      <c r="H2256" s="0" t="s">
        <v>2693</v>
      </c>
      <c r="I2256" s="0" t="n">
        <v>0</v>
      </c>
      <c r="J2256" s="0" t="n">
        <v>1.57</v>
      </c>
      <c r="K2256" s="0" t="s">
        <v>19</v>
      </c>
      <c r="L2256" s="3" t="n">
        <f aca="false">IF(K2256="Yes",(J2256-1)*0.98,-1)</f>
        <v>-1</v>
      </c>
      <c r="M2256" s="4" t="s">
        <v>22</v>
      </c>
    </row>
    <row r="2257" customFormat="false" ht="12.8" hidden="false" customHeight="false" outlineLevel="0" collapsed="false">
      <c r="A2257" s="2" t="s">
        <v>2694</v>
      </c>
      <c r="B2257" s="2" t="s">
        <v>306</v>
      </c>
      <c r="C2257" s="0" t="s">
        <v>68</v>
      </c>
      <c r="D2257" s="0" t="s">
        <v>16</v>
      </c>
      <c r="E2257" s="0" t="s">
        <v>17</v>
      </c>
      <c r="F2257" s="0" t="s">
        <v>18</v>
      </c>
      <c r="G2257" s="0" t="s">
        <v>19</v>
      </c>
      <c r="H2257" s="0" t="s">
        <v>2695</v>
      </c>
      <c r="I2257" s="0" t="n">
        <v>1</v>
      </c>
      <c r="J2257" s="0" t="n">
        <v>1.85</v>
      </c>
      <c r="K2257" s="0" t="s">
        <v>21</v>
      </c>
      <c r="L2257" s="3" t="n">
        <f aca="false">IF(K2257="Yes",(J2257-1)*0.98,-1)</f>
        <v>0.833</v>
      </c>
      <c r="M2257" s="4" t="s">
        <v>22</v>
      </c>
    </row>
    <row r="2258" customFormat="false" ht="12.8" hidden="false" customHeight="false" outlineLevel="0" collapsed="false">
      <c r="A2258" s="2" t="s">
        <v>2694</v>
      </c>
      <c r="B2258" s="2" t="s">
        <v>159</v>
      </c>
      <c r="C2258" s="0" t="s">
        <v>56</v>
      </c>
      <c r="D2258" s="0" t="s">
        <v>42</v>
      </c>
      <c r="E2258" s="0" t="s">
        <v>79</v>
      </c>
      <c r="F2258" s="0" t="s">
        <v>80</v>
      </c>
      <c r="G2258" s="0" t="s">
        <v>19</v>
      </c>
      <c r="H2258" s="0" t="s">
        <v>2696</v>
      </c>
      <c r="I2258" s="0" t="n">
        <v>3</v>
      </c>
      <c r="J2258" s="0" t="n">
        <v>2.4</v>
      </c>
      <c r="K2258" s="0" t="s">
        <v>21</v>
      </c>
      <c r="L2258" s="3" t="n">
        <f aca="false">IF(K2258="Yes",(J2258-1)*0.98,-1)</f>
        <v>1.372</v>
      </c>
      <c r="M2258" s="4" t="s">
        <v>22</v>
      </c>
    </row>
    <row r="2259" customFormat="false" ht="12.8" hidden="false" customHeight="false" outlineLevel="0" collapsed="false">
      <c r="A2259" s="2" t="s">
        <v>2697</v>
      </c>
      <c r="B2259" s="2" t="s">
        <v>897</v>
      </c>
      <c r="C2259" s="0" t="s">
        <v>1378</v>
      </c>
      <c r="D2259" s="0" t="s">
        <v>37</v>
      </c>
      <c r="E2259" s="0" t="s">
        <v>87</v>
      </c>
      <c r="F2259" s="0" t="s">
        <v>298</v>
      </c>
      <c r="G2259" s="0" t="s">
        <v>19</v>
      </c>
      <c r="H2259" s="0" t="s">
        <v>2698</v>
      </c>
      <c r="I2259" s="0" t="n">
        <v>4</v>
      </c>
      <c r="J2259" s="0" t="n">
        <v>2.08</v>
      </c>
      <c r="K2259" s="0" t="s">
        <v>19</v>
      </c>
      <c r="L2259" s="3" t="n">
        <f aca="false">IF(K2259="Yes",(J2259-1)*0.98,-1)</f>
        <v>-1</v>
      </c>
      <c r="M2259" s="11" t="s">
        <v>62</v>
      </c>
    </row>
    <row r="2260" customFormat="false" ht="12.8" hidden="false" customHeight="false" outlineLevel="0" collapsed="false">
      <c r="A2260" s="9" t="s">
        <v>2697</v>
      </c>
      <c r="B2260" s="9" t="s">
        <v>897</v>
      </c>
      <c r="C2260" s="6" t="s">
        <v>1378</v>
      </c>
      <c r="D2260" s="6" t="s">
        <v>37</v>
      </c>
      <c r="E2260" s="6" t="s">
        <v>87</v>
      </c>
      <c r="F2260" s="6" t="s">
        <v>298</v>
      </c>
      <c r="G2260" s="6" t="s">
        <v>19</v>
      </c>
      <c r="H2260" s="6" t="s">
        <v>2698</v>
      </c>
      <c r="I2260" s="0" t="n">
        <v>4</v>
      </c>
      <c r="J2260" s="6" t="n">
        <v>8.58</v>
      </c>
      <c r="K2260" s="3" t="str">
        <f aca="false">IF(I2260=1,"Yes","No")</f>
        <v>No</v>
      </c>
      <c r="L2260" s="7" t="n">
        <f aca="false">IF(K2260="Yes",(J2260-1)*0.98,-1)</f>
        <v>-1</v>
      </c>
      <c r="M2260" s="10" t="s">
        <v>53</v>
      </c>
    </row>
    <row r="2261" customFormat="false" ht="12.8" hidden="false" customHeight="false" outlineLevel="0" collapsed="false">
      <c r="A2261" s="2" t="s">
        <v>2697</v>
      </c>
      <c r="B2261" s="2" t="s">
        <v>222</v>
      </c>
      <c r="C2261" s="6" t="s">
        <v>68</v>
      </c>
      <c r="D2261" s="6" t="s">
        <v>195</v>
      </c>
      <c r="E2261" s="6" t="s">
        <v>87</v>
      </c>
      <c r="F2261" s="6" t="s">
        <v>18</v>
      </c>
      <c r="G2261" s="6" t="s">
        <v>19</v>
      </c>
      <c r="H2261" s="6" t="s">
        <v>878</v>
      </c>
      <c r="I2261" s="6" t="n">
        <v>3</v>
      </c>
      <c r="J2261" s="6" t="n">
        <v>19.63</v>
      </c>
      <c r="K2261" s="3" t="str">
        <f aca="false">IF(I2261=1, "No","Yes")</f>
        <v>Yes</v>
      </c>
      <c r="L2261" s="7" t="n">
        <f aca="false">IF(I2261=1,-J2261,0.98)</f>
        <v>0.98</v>
      </c>
      <c r="M2261" s="8" t="s">
        <v>51</v>
      </c>
    </row>
    <row r="2262" customFormat="false" ht="12.8" hidden="false" customHeight="false" outlineLevel="0" collapsed="false">
      <c r="A2262" s="9" t="s">
        <v>2697</v>
      </c>
      <c r="B2262" s="9" t="s">
        <v>222</v>
      </c>
      <c r="C2262" s="6" t="s">
        <v>68</v>
      </c>
      <c r="D2262" s="6" t="s">
        <v>195</v>
      </c>
      <c r="E2262" s="6" t="s">
        <v>87</v>
      </c>
      <c r="F2262" s="6" t="s">
        <v>18</v>
      </c>
      <c r="G2262" s="6" t="s">
        <v>19</v>
      </c>
      <c r="H2262" s="6" t="s">
        <v>2699</v>
      </c>
      <c r="I2262" s="0" t="n">
        <v>2</v>
      </c>
      <c r="J2262" s="6" t="n">
        <v>6.21</v>
      </c>
      <c r="K2262" s="3" t="str">
        <f aca="false">IF(I2262=1,"Yes","No")</f>
        <v>No</v>
      </c>
      <c r="L2262" s="7" t="n">
        <f aca="false">IF(K2262="Yes",(J2262-1)*0.98,-1)</f>
        <v>-1</v>
      </c>
      <c r="M2262" s="10" t="s">
        <v>53</v>
      </c>
    </row>
    <row r="2263" customFormat="false" ht="12.8" hidden="false" customHeight="false" outlineLevel="0" collapsed="false">
      <c r="A2263" s="2" t="s">
        <v>2697</v>
      </c>
      <c r="B2263" s="2" t="s">
        <v>306</v>
      </c>
      <c r="C2263" s="6" t="s">
        <v>47</v>
      </c>
      <c r="D2263" s="6" t="s">
        <v>48</v>
      </c>
      <c r="E2263" s="6" t="s">
        <v>30</v>
      </c>
      <c r="F2263" s="6" t="s">
        <v>65</v>
      </c>
      <c r="G2263" s="6" t="s">
        <v>21</v>
      </c>
      <c r="H2263" s="6" t="s">
        <v>2700</v>
      </c>
      <c r="I2263" s="6" t="n">
        <v>4</v>
      </c>
      <c r="J2263" s="6" t="n">
        <v>3.75</v>
      </c>
      <c r="K2263" s="3" t="str">
        <f aca="false">IF(I2263=1, "No","Yes")</f>
        <v>Yes</v>
      </c>
      <c r="L2263" s="7" t="n">
        <f aca="false">IF(I2263=1,-J2263,0.98)</f>
        <v>0.98</v>
      </c>
      <c r="M2263" s="8" t="s">
        <v>51</v>
      </c>
    </row>
    <row r="2264" customFormat="false" ht="12.8" hidden="false" customHeight="false" outlineLevel="0" collapsed="false">
      <c r="A2264" s="9" t="s">
        <v>2697</v>
      </c>
      <c r="B2264" s="9" t="s">
        <v>306</v>
      </c>
      <c r="C2264" s="6" t="s">
        <v>47</v>
      </c>
      <c r="D2264" s="6" t="s">
        <v>48</v>
      </c>
      <c r="E2264" s="6" t="s">
        <v>30</v>
      </c>
      <c r="F2264" s="6" t="s">
        <v>65</v>
      </c>
      <c r="G2264" s="6" t="s">
        <v>21</v>
      </c>
      <c r="H2264" s="6" t="s">
        <v>2701</v>
      </c>
      <c r="I2264" s="0" t="n">
        <v>2</v>
      </c>
      <c r="J2264" s="6" t="n">
        <v>3.93</v>
      </c>
      <c r="K2264" s="3" t="str">
        <f aca="false">IF(I2264=1,"Yes","No")</f>
        <v>No</v>
      </c>
      <c r="L2264" s="7" t="n">
        <f aca="false">IF(K2264="Yes",(J2264-1)*0.98,-1)</f>
        <v>-1</v>
      </c>
      <c r="M2264" s="10" t="s">
        <v>53</v>
      </c>
    </row>
    <row r="2265" customFormat="false" ht="12.8" hidden="false" customHeight="false" outlineLevel="0" collapsed="false">
      <c r="A2265" s="2" t="s">
        <v>2697</v>
      </c>
      <c r="B2265" s="2" t="s">
        <v>888</v>
      </c>
      <c r="C2265" s="0" t="s">
        <v>457</v>
      </c>
      <c r="D2265" s="0" t="s">
        <v>48</v>
      </c>
      <c r="E2265" s="0" t="s">
        <v>87</v>
      </c>
      <c r="F2265" s="0" t="s">
        <v>18</v>
      </c>
      <c r="G2265" s="0" t="s">
        <v>21</v>
      </c>
      <c r="H2265" s="0" t="s">
        <v>2702</v>
      </c>
      <c r="I2265" s="0" t="s">
        <v>133</v>
      </c>
      <c r="J2265" s="0" t="n">
        <v>1.86</v>
      </c>
      <c r="K2265" s="0" t="s">
        <v>19</v>
      </c>
      <c r="L2265" s="3" t="n">
        <f aca="false">IF(K2265="Yes",(J2265-1)*0.98,-1)</f>
        <v>-1</v>
      </c>
      <c r="M2265" s="4" t="s">
        <v>22</v>
      </c>
    </row>
    <row r="2266" customFormat="false" ht="12.8" hidden="false" customHeight="false" outlineLevel="0" collapsed="false">
      <c r="A2266" s="2" t="s">
        <v>2703</v>
      </c>
      <c r="B2266" s="2" t="s">
        <v>96</v>
      </c>
      <c r="C2266" s="0" t="s">
        <v>359</v>
      </c>
      <c r="D2266" s="0" t="s">
        <v>16</v>
      </c>
      <c r="E2266" s="0" t="s">
        <v>17</v>
      </c>
      <c r="F2266" s="0" t="s">
        <v>18</v>
      </c>
      <c r="G2266" s="0" t="s">
        <v>19</v>
      </c>
      <c r="H2266" s="0" t="s">
        <v>2704</v>
      </c>
      <c r="I2266" s="0" t="n">
        <v>1</v>
      </c>
      <c r="J2266" s="0" t="n">
        <v>1.12</v>
      </c>
      <c r="K2266" s="0" t="s">
        <v>21</v>
      </c>
      <c r="L2266" s="3" t="n">
        <f aca="false">IF(K2266="Yes",(J2266-1)*0.98,-1)</f>
        <v>0.1176</v>
      </c>
      <c r="M2266" s="4" t="s">
        <v>22</v>
      </c>
    </row>
    <row r="2267" customFormat="false" ht="12.8" hidden="false" customHeight="false" outlineLevel="0" collapsed="false">
      <c r="A2267" s="2" t="s">
        <v>2703</v>
      </c>
      <c r="B2267" s="2" t="s">
        <v>96</v>
      </c>
      <c r="C2267" s="0" t="s">
        <v>359</v>
      </c>
      <c r="D2267" s="0" t="s">
        <v>16</v>
      </c>
      <c r="E2267" s="0" t="s">
        <v>17</v>
      </c>
      <c r="F2267" s="0" t="s">
        <v>18</v>
      </c>
      <c r="G2267" s="0" t="s">
        <v>19</v>
      </c>
      <c r="H2267" s="0" t="s">
        <v>2705</v>
      </c>
      <c r="I2267" s="0" t="n">
        <v>2</v>
      </c>
      <c r="J2267" s="0" t="n">
        <v>1.17</v>
      </c>
      <c r="K2267" s="0" t="s">
        <v>21</v>
      </c>
      <c r="L2267" s="3" t="n">
        <f aca="false">IF(K2267="Yes",(J2267-1)*0.98,-1)</f>
        <v>0.1666</v>
      </c>
      <c r="M2267" s="11" t="s">
        <v>62</v>
      </c>
    </row>
    <row r="2268" customFormat="false" ht="12.8" hidden="false" customHeight="false" outlineLevel="0" collapsed="false">
      <c r="A2268" s="2" t="s">
        <v>2706</v>
      </c>
      <c r="B2268" s="2" t="s">
        <v>181</v>
      </c>
      <c r="C2268" s="0" t="s">
        <v>1371</v>
      </c>
      <c r="D2268" s="0" t="s">
        <v>16</v>
      </c>
      <c r="E2268" s="0" t="s">
        <v>17</v>
      </c>
      <c r="F2268" s="0" t="s">
        <v>18</v>
      </c>
      <c r="G2268" s="0" t="s">
        <v>19</v>
      </c>
      <c r="H2268" s="0" t="s">
        <v>2707</v>
      </c>
      <c r="I2268" s="0" t="n">
        <v>1</v>
      </c>
      <c r="J2268" s="0" t="n">
        <v>1.09</v>
      </c>
      <c r="K2268" s="0" t="s">
        <v>21</v>
      </c>
      <c r="L2268" s="3" t="n">
        <f aca="false">IF(K2268="Yes",(J2268-1)*0.98,-1)</f>
        <v>0.0882000000000001</v>
      </c>
      <c r="M2268" s="4" t="s">
        <v>22</v>
      </c>
    </row>
    <row r="2269" customFormat="false" ht="12.8" hidden="false" customHeight="false" outlineLevel="0" collapsed="false">
      <c r="A2269" s="2" t="s">
        <v>2706</v>
      </c>
      <c r="B2269" s="2" t="s">
        <v>181</v>
      </c>
      <c r="C2269" s="0" t="s">
        <v>1371</v>
      </c>
      <c r="D2269" s="0" t="s">
        <v>16</v>
      </c>
      <c r="E2269" s="0" t="s">
        <v>17</v>
      </c>
      <c r="F2269" s="0" t="s">
        <v>18</v>
      </c>
      <c r="G2269" s="0" t="s">
        <v>19</v>
      </c>
      <c r="H2269" s="0" t="s">
        <v>2708</v>
      </c>
      <c r="I2269" s="0" t="n">
        <v>0</v>
      </c>
      <c r="J2269" s="0" t="n">
        <v>1.86</v>
      </c>
      <c r="K2269" s="0" t="s">
        <v>19</v>
      </c>
      <c r="L2269" s="3" t="n">
        <f aca="false">IF(K2269="Yes",(J2269-1)*0.98,-1)</f>
        <v>-1</v>
      </c>
      <c r="M2269" s="11" t="s">
        <v>62</v>
      </c>
    </row>
    <row r="2270" customFormat="false" ht="12.8" hidden="false" customHeight="false" outlineLevel="0" collapsed="false">
      <c r="A2270" s="2" t="s">
        <v>2709</v>
      </c>
      <c r="B2270" s="2" t="s">
        <v>23</v>
      </c>
      <c r="C2270" s="0" t="s">
        <v>47</v>
      </c>
      <c r="D2270" s="0" t="s">
        <v>42</v>
      </c>
      <c r="E2270" s="0" t="s">
        <v>30</v>
      </c>
      <c r="F2270" s="0" t="s">
        <v>43</v>
      </c>
      <c r="G2270" s="0" t="s">
        <v>19</v>
      </c>
      <c r="H2270" s="0" t="s">
        <v>2710</v>
      </c>
      <c r="I2270" s="0" t="n">
        <v>0</v>
      </c>
      <c r="J2270" s="0" t="n">
        <v>5.08</v>
      </c>
      <c r="K2270" s="0" t="s">
        <v>19</v>
      </c>
      <c r="L2270" s="3" t="n">
        <f aca="false">IF(K2270="Yes",(J2270-1)*0.98,-1)</f>
        <v>-1</v>
      </c>
      <c r="M2270" s="11" t="s">
        <v>62</v>
      </c>
    </row>
    <row r="2271" customFormat="false" ht="12.8" hidden="false" customHeight="false" outlineLevel="0" collapsed="false">
      <c r="A2271" s="2" t="s">
        <v>2711</v>
      </c>
      <c r="B2271" s="2" t="s">
        <v>1185</v>
      </c>
      <c r="C2271" s="0" t="s">
        <v>1371</v>
      </c>
      <c r="D2271" s="0" t="s">
        <v>42</v>
      </c>
      <c r="E2271" s="0" t="s">
        <v>30</v>
      </c>
      <c r="F2271" s="0" t="s">
        <v>18</v>
      </c>
      <c r="G2271" s="0" t="s">
        <v>19</v>
      </c>
      <c r="H2271" s="0" t="s">
        <v>2712</v>
      </c>
      <c r="I2271" s="0" t="n">
        <v>0</v>
      </c>
      <c r="J2271" s="0" t="n">
        <v>3.25</v>
      </c>
      <c r="K2271" s="0" t="s">
        <v>19</v>
      </c>
      <c r="L2271" s="3" t="n">
        <f aca="false">IF(K2271="Yes",(J2271-1)*0.98,-1)</f>
        <v>-1</v>
      </c>
      <c r="M2271" s="11" t="s">
        <v>62</v>
      </c>
    </row>
    <row r="2272" customFormat="false" ht="12.8" hidden="false" customHeight="false" outlineLevel="0" collapsed="false">
      <c r="A2272" s="2" t="s">
        <v>2713</v>
      </c>
      <c r="B2272" s="2" t="s">
        <v>471</v>
      </c>
      <c r="C2272" s="0" t="s">
        <v>74</v>
      </c>
      <c r="D2272" s="0" t="s">
        <v>37</v>
      </c>
      <c r="E2272" s="0" t="s">
        <v>30</v>
      </c>
      <c r="F2272" s="0" t="s">
        <v>43</v>
      </c>
      <c r="G2272" s="0" t="s">
        <v>19</v>
      </c>
      <c r="H2272" s="0" t="s">
        <v>2714</v>
      </c>
      <c r="I2272" s="0" t="n">
        <v>3</v>
      </c>
      <c r="J2272" s="0" t="n">
        <v>1.37</v>
      </c>
      <c r="K2272" s="0" t="s">
        <v>21</v>
      </c>
      <c r="L2272" s="3" t="n">
        <f aca="false">IF(K2272="Yes",(J2272-1)*0.98,-1)</f>
        <v>0.3626</v>
      </c>
      <c r="M2272" s="4" t="s">
        <v>22</v>
      </c>
    </row>
    <row r="2273" customFormat="false" ht="12.8" hidden="false" customHeight="false" outlineLevel="0" collapsed="false">
      <c r="A2273" s="2" t="s">
        <v>2715</v>
      </c>
      <c r="B2273" s="2" t="s">
        <v>35</v>
      </c>
      <c r="C2273" s="0" t="s">
        <v>179</v>
      </c>
      <c r="D2273" s="0" t="s">
        <v>195</v>
      </c>
      <c r="E2273" s="0" t="s">
        <v>17</v>
      </c>
      <c r="F2273" s="0" t="s">
        <v>1413</v>
      </c>
      <c r="G2273" s="0" t="s">
        <v>19</v>
      </c>
      <c r="H2273" s="0" t="s">
        <v>156</v>
      </c>
      <c r="I2273" s="0" t="n">
        <v>1</v>
      </c>
      <c r="J2273" s="0" t="n">
        <v>1.31</v>
      </c>
      <c r="K2273" s="0" t="str">
        <f aca="false">IF(I2273=1,"Yes","No")</f>
        <v>Yes</v>
      </c>
      <c r="L2273" s="0" t="n">
        <f aca="false">IF(K2273="Yes",(J2273-1)*0.98,-1)</f>
        <v>0.3038</v>
      </c>
      <c r="M2273" s="5" t="s">
        <v>33</v>
      </c>
    </row>
    <row r="2274" customFormat="false" ht="12.8" hidden="false" customHeight="false" outlineLevel="0" collapsed="false">
      <c r="A2274" s="2" t="s">
        <v>2715</v>
      </c>
      <c r="B2274" s="2" t="s">
        <v>35</v>
      </c>
      <c r="C2274" s="0" t="s">
        <v>179</v>
      </c>
      <c r="D2274" s="0" t="s">
        <v>195</v>
      </c>
      <c r="E2274" s="0" t="s">
        <v>17</v>
      </c>
      <c r="F2274" s="0" t="s">
        <v>1413</v>
      </c>
      <c r="G2274" s="0" t="s">
        <v>19</v>
      </c>
      <c r="H2274" s="0" t="s">
        <v>156</v>
      </c>
      <c r="I2274" s="0" t="n">
        <v>1</v>
      </c>
      <c r="J2274" s="0" t="n">
        <v>1.1</v>
      </c>
      <c r="K2274" s="0" t="s">
        <v>21</v>
      </c>
      <c r="L2274" s="3" t="n">
        <f aca="false">IF(K2274="Yes",(J2274-1)*0.98,-1)</f>
        <v>0.0980000000000001</v>
      </c>
      <c r="M2274" s="4" t="s">
        <v>22</v>
      </c>
    </row>
    <row r="2275" customFormat="false" ht="12.8" hidden="false" customHeight="false" outlineLevel="0" collapsed="false">
      <c r="A2275" s="2" t="s">
        <v>2715</v>
      </c>
      <c r="B2275" s="2" t="s">
        <v>35</v>
      </c>
      <c r="C2275" s="6" t="s">
        <v>179</v>
      </c>
      <c r="D2275" s="6" t="s">
        <v>195</v>
      </c>
      <c r="E2275" s="6" t="s">
        <v>17</v>
      </c>
      <c r="F2275" s="6" t="s">
        <v>1413</v>
      </c>
      <c r="G2275" s="6" t="s">
        <v>19</v>
      </c>
      <c r="H2275" s="6" t="s">
        <v>1478</v>
      </c>
      <c r="I2275" s="6" t="n">
        <v>3</v>
      </c>
      <c r="J2275" s="6" t="n">
        <v>19.68</v>
      </c>
      <c r="K2275" s="3" t="str">
        <f aca="false">IF(I2275=1, "No","Yes")</f>
        <v>Yes</v>
      </c>
      <c r="L2275" s="7" t="n">
        <f aca="false">IF(I2275=1,-J2275,0.98)</f>
        <v>0.98</v>
      </c>
      <c r="M2275" s="8" t="s">
        <v>51</v>
      </c>
    </row>
    <row r="2276" customFormat="false" ht="12.8" hidden="false" customHeight="false" outlineLevel="0" collapsed="false">
      <c r="A2276" s="2" t="s">
        <v>2716</v>
      </c>
      <c r="B2276" s="2" t="s">
        <v>35</v>
      </c>
      <c r="C2276" s="0" t="s">
        <v>1302</v>
      </c>
      <c r="D2276" s="0" t="s">
        <v>37</v>
      </c>
      <c r="E2276" s="0" t="s">
        <v>17</v>
      </c>
      <c r="F2276" s="0" t="s">
        <v>18</v>
      </c>
      <c r="G2276" s="0" t="s">
        <v>19</v>
      </c>
      <c r="H2276" s="0" t="s">
        <v>2717</v>
      </c>
      <c r="I2276" s="0" t="n">
        <v>2</v>
      </c>
      <c r="J2276" s="0" t="n">
        <v>3.71</v>
      </c>
      <c r="K2276" s="0" t="str">
        <f aca="false">IF(I2276=1,"Yes","No")</f>
        <v>No</v>
      </c>
      <c r="L2276" s="0" t="n">
        <f aca="false">IF(K2276="Yes",(J2276-1)*0.98,-1)</f>
        <v>-1</v>
      </c>
      <c r="M2276" s="5" t="s">
        <v>33</v>
      </c>
    </row>
    <row r="2277" customFormat="false" ht="12.8" hidden="false" customHeight="false" outlineLevel="0" collapsed="false">
      <c r="A2277" s="2" t="s">
        <v>2716</v>
      </c>
      <c r="B2277" s="2" t="s">
        <v>35</v>
      </c>
      <c r="C2277" s="6" t="s">
        <v>1302</v>
      </c>
      <c r="D2277" s="6" t="s">
        <v>37</v>
      </c>
      <c r="E2277" s="6" t="s">
        <v>17</v>
      </c>
      <c r="F2277" s="6" t="s">
        <v>18</v>
      </c>
      <c r="G2277" s="6" t="s">
        <v>19</v>
      </c>
      <c r="H2277" s="6" t="s">
        <v>2718</v>
      </c>
      <c r="I2277" s="6" t="n">
        <v>1</v>
      </c>
      <c r="J2277" s="6" t="n">
        <v>3.38</v>
      </c>
      <c r="K2277" s="3" t="str">
        <f aca="false">IF(I2277=1, "No","Yes")</f>
        <v>No</v>
      </c>
      <c r="L2277" s="7" t="n">
        <f aca="false">IF(I2277=1,-J2277,0.98)</f>
        <v>-3.38</v>
      </c>
      <c r="M2277" s="8" t="s">
        <v>51</v>
      </c>
    </row>
    <row r="2278" customFormat="false" ht="12.8" hidden="false" customHeight="false" outlineLevel="0" collapsed="false">
      <c r="A2278" s="9" t="s">
        <v>2716</v>
      </c>
      <c r="B2278" s="9" t="s">
        <v>35</v>
      </c>
      <c r="C2278" s="6" t="s">
        <v>1302</v>
      </c>
      <c r="D2278" s="6" t="s">
        <v>37</v>
      </c>
      <c r="E2278" s="6" t="s">
        <v>17</v>
      </c>
      <c r="F2278" s="6" t="s">
        <v>18</v>
      </c>
      <c r="G2278" s="6" t="s">
        <v>19</v>
      </c>
      <c r="H2278" s="6" t="s">
        <v>2718</v>
      </c>
      <c r="I2278" s="6" t="n">
        <v>1</v>
      </c>
      <c r="J2278" s="6" t="n">
        <v>1.65</v>
      </c>
      <c r="K2278" s="3" t="s">
        <v>21</v>
      </c>
      <c r="L2278" s="6" t="n">
        <f aca="false">IF(K2278="Yes",(J2278-1)*0.98,-1)</f>
        <v>0.637</v>
      </c>
      <c r="M2278" s="13" t="s">
        <v>184</v>
      </c>
    </row>
    <row r="2279" customFormat="false" ht="12.8" hidden="false" customHeight="false" outlineLevel="0" collapsed="false">
      <c r="A2279" s="2" t="s">
        <v>2719</v>
      </c>
      <c r="B2279" s="2" t="s">
        <v>113</v>
      </c>
      <c r="C2279" s="0" t="s">
        <v>259</v>
      </c>
      <c r="D2279" s="0" t="s">
        <v>16</v>
      </c>
      <c r="E2279" s="0" t="s">
        <v>17</v>
      </c>
      <c r="F2279" s="0" t="s">
        <v>18</v>
      </c>
      <c r="G2279" s="0" t="s">
        <v>19</v>
      </c>
      <c r="H2279" s="0" t="s">
        <v>2523</v>
      </c>
      <c r="I2279" s="0" t="n">
        <v>2</v>
      </c>
      <c r="J2279" s="0" t="n">
        <v>1.06</v>
      </c>
      <c r="K2279" s="0" t="s">
        <v>21</v>
      </c>
      <c r="L2279" s="3" t="n">
        <f aca="false">IF(K2279="Yes",(J2279-1)*0.98,-1)</f>
        <v>0.0588000000000001</v>
      </c>
      <c r="M2279" s="4" t="s">
        <v>22</v>
      </c>
    </row>
    <row r="2280" customFormat="false" ht="12.8" hidden="false" customHeight="false" outlineLevel="0" collapsed="false">
      <c r="A2280" s="2" t="s">
        <v>2719</v>
      </c>
      <c r="B2280" s="2" t="s">
        <v>14</v>
      </c>
      <c r="C2280" s="0" t="s">
        <v>259</v>
      </c>
      <c r="D2280" s="0" t="s">
        <v>16</v>
      </c>
      <c r="E2280" s="0" t="s">
        <v>17</v>
      </c>
      <c r="F2280" s="0" t="s">
        <v>18</v>
      </c>
      <c r="G2280" s="0" t="s">
        <v>19</v>
      </c>
      <c r="H2280" s="0" t="s">
        <v>2720</v>
      </c>
      <c r="I2280" s="0" t="n">
        <v>1</v>
      </c>
      <c r="J2280" s="0" t="n">
        <v>1.08</v>
      </c>
      <c r="K2280" s="0" t="s">
        <v>21</v>
      </c>
      <c r="L2280" s="3" t="n">
        <f aca="false">IF(K2280="Yes",(J2280-1)*0.98,-1)</f>
        <v>0.0784000000000001</v>
      </c>
      <c r="M2280" s="4" t="s">
        <v>22</v>
      </c>
    </row>
    <row r="2281" customFormat="false" ht="12.8" hidden="false" customHeight="false" outlineLevel="0" collapsed="false">
      <c r="A2281" s="2" t="s">
        <v>2721</v>
      </c>
      <c r="B2281" s="2" t="s">
        <v>296</v>
      </c>
      <c r="C2281" s="0" t="s">
        <v>248</v>
      </c>
      <c r="D2281" s="0" t="s">
        <v>16</v>
      </c>
      <c r="E2281" s="0" t="s">
        <v>87</v>
      </c>
      <c r="F2281" s="0" t="s">
        <v>18</v>
      </c>
      <c r="G2281" s="0" t="s">
        <v>21</v>
      </c>
      <c r="H2281" s="0" t="s">
        <v>2722</v>
      </c>
      <c r="I2281" s="0" t="n">
        <v>1</v>
      </c>
      <c r="J2281" s="0" t="n">
        <v>1.44</v>
      </c>
      <c r="K2281" s="0" t="s">
        <v>21</v>
      </c>
      <c r="L2281" s="3" t="n">
        <f aca="false">IF(K2281="Yes",(J2281-1)*0.98,-1)</f>
        <v>0.4312</v>
      </c>
      <c r="M2281" s="4" t="s">
        <v>22</v>
      </c>
    </row>
    <row r="2282" customFormat="false" ht="12.8" hidden="false" customHeight="false" outlineLevel="0" collapsed="false">
      <c r="A2282" s="2" t="s">
        <v>2721</v>
      </c>
      <c r="B2282" s="2" t="s">
        <v>456</v>
      </c>
      <c r="C2282" s="0" t="s">
        <v>248</v>
      </c>
      <c r="D2282" s="0" t="s">
        <v>42</v>
      </c>
      <c r="E2282" s="0" t="s">
        <v>79</v>
      </c>
      <c r="F2282" s="0" t="s">
        <v>80</v>
      </c>
      <c r="G2282" s="0" t="s">
        <v>19</v>
      </c>
      <c r="H2282" s="0" t="s">
        <v>2723</v>
      </c>
      <c r="I2282" s="0" t="n">
        <v>1</v>
      </c>
      <c r="J2282" s="0" t="n">
        <v>1.37</v>
      </c>
      <c r="K2282" s="0" t="s">
        <v>21</v>
      </c>
      <c r="L2282" s="3" t="n">
        <f aca="false">IF(K2282="Yes",(J2282-1)*0.98,-1)</f>
        <v>0.3626</v>
      </c>
      <c r="M2282" s="4" t="s">
        <v>22</v>
      </c>
    </row>
    <row r="2283" customFormat="false" ht="12.8" hidden="false" customHeight="false" outlineLevel="0" collapsed="false">
      <c r="A2283" s="2" t="s">
        <v>2724</v>
      </c>
      <c r="B2283" s="2" t="s">
        <v>1185</v>
      </c>
      <c r="C2283" s="0" t="s">
        <v>74</v>
      </c>
      <c r="D2283" s="0" t="s">
        <v>37</v>
      </c>
      <c r="E2283" s="0" t="s">
        <v>30</v>
      </c>
      <c r="F2283" s="0" t="s">
        <v>43</v>
      </c>
      <c r="G2283" s="0" t="s">
        <v>19</v>
      </c>
      <c r="H2283" s="0" t="s">
        <v>2725</v>
      </c>
      <c r="I2283" s="0" t="n">
        <v>2</v>
      </c>
      <c r="J2283" s="0" t="n">
        <v>1.52</v>
      </c>
      <c r="K2283" s="0" t="s">
        <v>21</v>
      </c>
      <c r="L2283" s="3" t="n">
        <f aca="false">IF(K2283="Yes",(J2283-1)*0.98,-1)</f>
        <v>0.5096</v>
      </c>
      <c r="M2283" s="4" t="s">
        <v>22</v>
      </c>
    </row>
    <row r="2284" customFormat="false" ht="12.8" hidden="false" customHeight="false" outlineLevel="0" collapsed="false">
      <c r="A2284" s="2" t="s">
        <v>2724</v>
      </c>
      <c r="B2284" s="2" t="s">
        <v>73</v>
      </c>
      <c r="C2284" s="0" t="s">
        <v>74</v>
      </c>
      <c r="D2284" s="0" t="s">
        <v>37</v>
      </c>
      <c r="E2284" s="0" t="s">
        <v>30</v>
      </c>
      <c r="F2284" s="0" t="s">
        <v>65</v>
      </c>
      <c r="G2284" s="0" t="s">
        <v>21</v>
      </c>
      <c r="H2284" s="0" t="s">
        <v>2726</v>
      </c>
      <c r="I2284" s="0" t="n">
        <v>3</v>
      </c>
      <c r="J2284" s="0" t="n">
        <v>1.53</v>
      </c>
      <c r="K2284" s="0" t="s">
        <v>21</v>
      </c>
      <c r="L2284" s="3" t="n">
        <f aca="false">IF(K2284="Yes",(J2284-1)*0.98,-1)</f>
        <v>0.5194</v>
      </c>
      <c r="M2284" s="4" t="s">
        <v>22</v>
      </c>
    </row>
    <row r="2285" customFormat="false" ht="12.8" hidden="false" customHeight="false" outlineLevel="0" collapsed="false">
      <c r="A2285" s="2" t="s">
        <v>2724</v>
      </c>
      <c r="B2285" s="2" t="s">
        <v>73</v>
      </c>
      <c r="C2285" s="0" t="s">
        <v>74</v>
      </c>
      <c r="D2285" s="0" t="s">
        <v>37</v>
      </c>
      <c r="E2285" s="0" t="s">
        <v>30</v>
      </c>
      <c r="F2285" s="0" t="s">
        <v>65</v>
      </c>
      <c r="G2285" s="0" t="s">
        <v>21</v>
      </c>
      <c r="H2285" s="0" t="s">
        <v>2727</v>
      </c>
      <c r="I2285" s="0" t="n">
        <v>0</v>
      </c>
      <c r="J2285" s="0" t="n">
        <v>4.1</v>
      </c>
      <c r="K2285" s="0" t="s">
        <v>19</v>
      </c>
      <c r="L2285" s="3" t="n">
        <f aca="false">IF(K2285="Yes",(J2285-1)*0.98,-1)</f>
        <v>-1</v>
      </c>
      <c r="M2285" s="11" t="s">
        <v>62</v>
      </c>
    </row>
    <row r="2286" customFormat="false" ht="12.8" hidden="false" customHeight="false" outlineLevel="0" collapsed="false">
      <c r="A2286" s="2" t="s">
        <v>2724</v>
      </c>
      <c r="B2286" s="2" t="s">
        <v>73</v>
      </c>
      <c r="C2286" s="6" t="s">
        <v>74</v>
      </c>
      <c r="D2286" s="6" t="s">
        <v>37</v>
      </c>
      <c r="E2286" s="6" t="s">
        <v>30</v>
      </c>
      <c r="F2286" s="6" t="s">
        <v>65</v>
      </c>
      <c r="G2286" s="6" t="s">
        <v>21</v>
      </c>
      <c r="H2286" s="6" t="s">
        <v>2728</v>
      </c>
      <c r="I2286" s="6" t="n">
        <v>4</v>
      </c>
      <c r="J2286" s="6" t="n">
        <v>8.35</v>
      </c>
      <c r="K2286" s="3" t="str">
        <f aca="false">IF(I2286=1, "No","Yes")</f>
        <v>Yes</v>
      </c>
      <c r="L2286" s="7" t="n">
        <f aca="false">IF(I2286=1,-J2286,0.98)</f>
        <v>0.98</v>
      </c>
      <c r="M2286" s="8" t="s">
        <v>51</v>
      </c>
    </row>
    <row r="2287" customFormat="false" ht="12.8" hidden="false" customHeight="false" outlineLevel="0" collapsed="false">
      <c r="A2287" s="2" t="s">
        <v>2724</v>
      </c>
      <c r="B2287" s="2" t="s">
        <v>73</v>
      </c>
      <c r="C2287" s="6" t="s">
        <v>74</v>
      </c>
      <c r="D2287" s="6" t="s">
        <v>37</v>
      </c>
      <c r="E2287" s="6" t="s">
        <v>30</v>
      </c>
      <c r="F2287" s="6" t="s">
        <v>65</v>
      </c>
      <c r="G2287" s="6" t="s">
        <v>21</v>
      </c>
      <c r="H2287" s="6" t="s">
        <v>2728</v>
      </c>
      <c r="I2287" s="6" t="n">
        <v>4</v>
      </c>
      <c r="J2287" s="6" t="n">
        <v>8.35</v>
      </c>
      <c r="K2287" s="3" t="str">
        <f aca="false">IF(I2287=1, "No","Yes")</f>
        <v>Yes</v>
      </c>
      <c r="L2287" s="7" t="n">
        <f aca="false">IF(I2287=1,-J2287,0.98)</f>
        <v>0.98</v>
      </c>
      <c r="M2287" s="12" t="s">
        <v>128</v>
      </c>
    </row>
    <row r="2288" customFormat="false" ht="12.8" hidden="false" customHeight="false" outlineLevel="0" collapsed="false">
      <c r="A2288" s="2" t="s">
        <v>2729</v>
      </c>
      <c r="B2288" s="2" t="s">
        <v>55</v>
      </c>
      <c r="C2288" s="0" t="s">
        <v>1192</v>
      </c>
      <c r="D2288" s="0" t="s">
        <v>37</v>
      </c>
      <c r="E2288" s="0" t="s">
        <v>17</v>
      </c>
      <c r="F2288" s="0" t="s">
        <v>18</v>
      </c>
      <c r="G2288" s="0" t="s">
        <v>19</v>
      </c>
      <c r="H2288" s="0" t="s">
        <v>2730</v>
      </c>
      <c r="I2288" s="0" t="n">
        <v>1</v>
      </c>
      <c r="J2288" s="0" t="n">
        <v>1.17</v>
      </c>
      <c r="K2288" s="0" t="str">
        <f aca="false">IF(I2288=1,"Yes","No")</f>
        <v>Yes</v>
      </c>
      <c r="L2288" s="0" t="n">
        <f aca="false">IF(K2288="Yes",(J2288-1)*0.98,-1)</f>
        <v>0.1666</v>
      </c>
      <c r="M2288" s="5" t="s">
        <v>33</v>
      </c>
    </row>
    <row r="2289" customFormat="false" ht="12.8" hidden="false" customHeight="false" outlineLevel="0" collapsed="false">
      <c r="A2289" s="2" t="s">
        <v>2731</v>
      </c>
      <c r="B2289" s="2" t="s">
        <v>23</v>
      </c>
      <c r="C2289" s="0" t="s">
        <v>41</v>
      </c>
      <c r="D2289" s="0" t="s">
        <v>42</v>
      </c>
      <c r="E2289" s="0" t="s">
        <v>17</v>
      </c>
      <c r="F2289" s="0" t="s">
        <v>43</v>
      </c>
      <c r="G2289" s="0" t="s">
        <v>19</v>
      </c>
      <c r="H2289" s="0" t="s">
        <v>2732</v>
      </c>
      <c r="I2289" s="0" t="n">
        <v>2</v>
      </c>
      <c r="J2289" s="0" t="n">
        <v>1.29</v>
      </c>
      <c r="K2289" s="0" t="str">
        <f aca="false">IF(I2289=1,"Yes","No")</f>
        <v>No</v>
      </c>
      <c r="L2289" s="0" t="n">
        <f aca="false">IF(K2289="Yes",(J2289-1)*0.98,-1)</f>
        <v>-1</v>
      </c>
      <c r="M2289" s="5" t="s">
        <v>33</v>
      </c>
    </row>
    <row r="2290" customFormat="false" ht="12.8" hidden="false" customHeight="false" outlineLevel="0" collapsed="false">
      <c r="A2290" s="2" t="s">
        <v>2731</v>
      </c>
      <c r="B2290" s="2" t="s">
        <v>23</v>
      </c>
      <c r="C2290" s="6" t="s">
        <v>41</v>
      </c>
      <c r="D2290" s="6" t="s">
        <v>42</v>
      </c>
      <c r="E2290" s="6" t="s">
        <v>17</v>
      </c>
      <c r="F2290" s="6" t="s">
        <v>43</v>
      </c>
      <c r="G2290" s="6" t="s">
        <v>19</v>
      </c>
      <c r="H2290" s="6" t="s">
        <v>2733</v>
      </c>
      <c r="I2290" s="6" t="n">
        <v>3</v>
      </c>
      <c r="J2290" s="6" t="n">
        <v>15.6</v>
      </c>
      <c r="K2290" s="3" t="str">
        <f aca="false">IF(I2290=1, "No","Yes")</f>
        <v>Yes</v>
      </c>
      <c r="L2290" s="7" t="n">
        <f aca="false">IF(I2290=1,-J2290,0.98)</f>
        <v>0.98</v>
      </c>
      <c r="M2290" s="8" t="s">
        <v>51</v>
      </c>
    </row>
    <row r="2291" customFormat="false" ht="12.8" hidden="false" customHeight="false" outlineLevel="0" collapsed="false">
      <c r="A2291" s="2" t="s">
        <v>2731</v>
      </c>
      <c r="B2291" s="2" t="s">
        <v>77</v>
      </c>
      <c r="C2291" s="0" t="s">
        <v>28</v>
      </c>
      <c r="D2291" s="0" t="s">
        <v>42</v>
      </c>
      <c r="E2291" s="0" t="s">
        <v>30</v>
      </c>
      <c r="F2291" s="0" t="s">
        <v>18</v>
      </c>
      <c r="G2291" s="0" t="s">
        <v>19</v>
      </c>
      <c r="H2291" s="0" t="s">
        <v>2734</v>
      </c>
      <c r="I2291" s="0" t="n">
        <v>2</v>
      </c>
      <c r="J2291" s="0" t="n">
        <v>1.26</v>
      </c>
      <c r="K2291" s="0" t="s">
        <v>21</v>
      </c>
      <c r="L2291" s="3" t="n">
        <f aca="false">IF(K2291="Yes",(J2291-1)*0.98,-1)</f>
        <v>0.2548</v>
      </c>
      <c r="M2291" s="11" t="s">
        <v>62</v>
      </c>
    </row>
    <row r="2292" customFormat="false" ht="12.8" hidden="false" customHeight="false" outlineLevel="0" collapsed="false">
      <c r="A2292" s="2" t="s">
        <v>2731</v>
      </c>
      <c r="B2292" s="2" t="s">
        <v>77</v>
      </c>
      <c r="C2292" s="6" t="s">
        <v>28</v>
      </c>
      <c r="D2292" s="6" t="s">
        <v>42</v>
      </c>
      <c r="E2292" s="6" t="s">
        <v>30</v>
      </c>
      <c r="F2292" s="6" t="s">
        <v>18</v>
      </c>
      <c r="G2292" s="6" t="s">
        <v>19</v>
      </c>
      <c r="H2292" s="6" t="s">
        <v>2735</v>
      </c>
      <c r="I2292" s="6" t="n">
        <v>3</v>
      </c>
      <c r="J2292" s="6" t="n">
        <v>30.7</v>
      </c>
      <c r="K2292" s="3" t="str">
        <f aca="false">IF(I2292=1, "No","Yes")</f>
        <v>Yes</v>
      </c>
      <c r="L2292" s="7" t="n">
        <f aca="false">IF(I2292=1,-J2292,0.98)</f>
        <v>0.98</v>
      </c>
      <c r="M2292" s="8" t="s">
        <v>51</v>
      </c>
    </row>
    <row r="2293" customFormat="false" ht="12.8" hidden="false" customHeight="false" outlineLevel="0" collapsed="false">
      <c r="A2293" s="2" t="s">
        <v>2731</v>
      </c>
      <c r="B2293" s="2" t="s">
        <v>280</v>
      </c>
      <c r="C2293" s="0" t="s">
        <v>91</v>
      </c>
      <c r="D2293" s="0" t="s">
        <v>64</v>
      </c>
      <c r="E2293" s="0" t="s">
        <v>30</v>
      </c>
      <c r="F2293" s="0" t="s">
        <v>428</v>
      </c>
      <c r="G2293" s="0" t="s">
        <v>21</v>
      </c>
      <c r="H2293" s="0" t="s">
        <v>2736</v>
      </c>
      <c r="I2293" s="0" t="n">
        <v>2</v>
      </c>
      <c r="J2293" s="0" t="n">
        <v>2.29</v>
      </c>
      <c r="K2293" s="0" t="s">
        <v>21</v>
      </c>
      <c r="L2293" s="3" t="n">
        <f aca="false">IF(K2293="Yes",(J2293-1)*0.98,-1)</f>
        <v>1.2642</v>
      </c>
      <c r="M2293" s="4" t="s">
        <v>22</v>
      </c>
    </row>
    <row r="2294" customFormat="false" ht="12.8" hidden="false" customHeight="false" outlineLevel="0" collapsed="false">
      <c r="A2294" s="2" t="s">
        <v>2731</v>
      </c>
      <c r="B2294" s="2" t="s">
        <v>280</v>
      </c>
      <c r="C2294" s="6" t="s">
        <v>91</v>
      </c>
      <c r="D2294" s="6" t="s">
        <v>64</v>
      </c>
      <c r="E2294" s="6" t="s">
        <v>30</v>
      </c>
      <c r="F2294" s="6" t="s">
        <v>428</v>
      </c>
      <c r="G2294" s="6" t="s">
        <v>21</v>
      </c>
      <c r="H2294" s="6" t="s">
        <v>2737</v>
      </c>
      <c r="I2294" s="6" t="n">
        <v>1</v>
      </c>
      <c r="J2294" s="6" t="n">
        <v>7.16</v>
      </c>
      <c r="K2294" s="3" t="str">
        <f aca="false">IF(I2294=1, "No","Yes")</f>
        <v>No</v>
      </c>
      <c r="L2294" s="7" t="n">
        <f aca="false">IF(I2294=1,-J2294,0.98)</f>
        <v>-7.16</v>
      </c>
      <c r="M2294" s="12" t="s">
        <v>128</v>
      </c>
    </row>
    <row r="2295" customFormat="false" ht="12.8" hidden="false" customHeight="false" outlineLevel="0" collapsed="false">
      <c r="A2295" s="9" t="s">
        <v>2731</v>
      </c>
      <c r="B2295" s="9" t="s">
        <v>280</v>
      </c>
      <c r="C2295" s="6" t="s">
        <v>91</v>
      </c>
      <c r="D2295" s="6" t="s">
        <v>64</v>
      </c>
      <c r="E2295" s="6" t="s">
        <v>30</v>
      </c>
      <c r="F2295" s="6" t="s">
        <v>428</v>
      </c>
      <c r="G2295" s="6" t="s">
        <v>21</v>
      </c>
      <c r="H2295" s="6" t="s">
        <v>2737</v>
      </c>
      <c r="I2295" s="6" t="n">
        <v>1</v>
      </c>
      <c r="J2295" s="6" t="n">
        <v>2.54</v>
      </c>
      <c r="K2295" s="3" t="s">
        <v>21</v>
      </c>
      <c r="L2295" s="6" t="n">
        <f aca="false">IF(K2295="Yes",(J2295-1)*0.98,-1)</f>
        <v>1.5092</v>
      </c>
      <c r="M2295" s="13" t="s">
        <v>184</v>
      </c>
    </row>
    <row r="2296" customFormat="false" ht="12.8" hidden="false" customHeight="false" outlineLevel="0" collapsed="false">
      <c r="A2296" s="2" t="s">
        <v>2738</v>
      </c>
      <c r="B2296" s="2" t="s">
        <v>27</v>
      </c>
      <c r="C2296" s="6" t="s">
        <v>218</v>
      </c>
      <c r="D2296" s="6" t="s">
        <v>48</v>
      </c>
      <c r="E2296" s="6" t="s">
        <v>17</v>
      </c>
      <c r="F2296" s="6" t="s">
        <v>18</v>
      </c>
      <c r="G2296" s="6" t="s">
        <v>19</v>
      </c>
      <c r="H2296" s="6" t="s">
        <v>2739</v>
      </c>
      <c r="I2296" s="6" t="n">
        <v>2</v>
      </c>
      <c r="J2296" s="6" t="n">
        <v>9.19</v>
      </c>
      <c r="K2296" s="3" t="str">
        <f aca="false">IF(I2296=1, "No","Yes")</f>
        <v>Yes</v>
      </c>
      <c r="L2296" s="7" t="n">
        <f aca="false">IF(I2296=1,-J2296,0.98)</f>
        <v>0.98</v>
      </c>
      <c r="M2296" s="8" t="s">
        <v>51</v>
      </c>
    </row>
    <row r="2297" customFormat="false" ht="12.8" hidden="false" customHeight="false" outlineLevel="0" collapsed="false">
      <c r="A2297" s="9" t="s">
        <v>2738</v>
      </c>
      <c r="B2297" s="9" t="s">
        <v>27</v>
      </c>
      <c r="C2297" s="6" t="s">
        <v>218</v>
      </c>
      <c r="D2297" s="6" t="s">
        <v>48</v>
      </c>
      <c r="E2297" s="6" t="s">
        <v>17</v>
      </c>
      <c r="F2297" s="6" t="s">
        <v>18</v>
      </c>
      <c r="G2297" s="6" t="s">
        <v>19</v>
      </c>
      <c r="H2297" s="6" t="s">
        <v>2739</v>
      </c>
      <c r="I2297" s="6" t="n">
        <v>2</v>
      </c>
      <c r="J2297" s="6" t="n">
        <v>1.24</v>
      </c>
      <c r="K2297" s="3" t="s">
        <v>21</v>
      </c>
      <c r="L2297" s="6" t="n">
        <f aca="false">IF(K2297="Yes",(J2297-1)*0.98,-1)</f>
        <v>0.2352</v>
      </c>
      <c r="M2297" s="13" t="s">
        <v>184</v>
      </c>
    </row>
    <row r="2298" customFormat="false" ht="12.8" hidden="false" customHeight="false" outlineLevel="0" collapsed="false">
      <c r="A2298" s="2" t="s">
        <v>2738</v>
      </c>
      <c r="B2298" s="2" t="s">
        <v>155</v>
      </c>
      <c r="C2298" s="0" t="s">
        <v>1317</v>
      </c>
      <c r="D2298" s="0" t="s">
        <v>37</v>
      </c>
      <c r="E2298" s="0" t="s">
        <v>17</v>
      </c>
      <c r="F2298" s="0" t="s">
        <v>43</v>
      </c>
      <c r="G2298" s="0" t="s">
        <v>19</v>
      </c>
      <c r="H2298" s="0" t="s">
        <v>2740</v>
      </c>
      <c r="I2298" s="0" t="n">
        <v>4</v>
      </c>
      <c r="J2298" s="0" t="n">
        <v>2.72</v>
      </c>
      <c r="K2298" s="0" t="s">
        <v>19</v>
      </c>
      <c r="L2298" s="3" t="n">
        <f aca="false">IF(K2298="Yes",(J2298-1)*0.98,-1)</f>
        <v>-1</v>
      </c>
      <c r="M2298" s="11" t="s">
        <v>62</v>
      </c>
    </row>
    <row r="2299" customFormat="false" ht="12.8" hidden="false" customHeight="false" outlineLevel="0" collapsed="false">
      <c r="A2299" s="2" t="s">
        <v>2738</v>
      </c>
      <c r="B2299" s="2" t="s">
        <v>289</v>
      </c>
      <c r="C2299" s="0" t="s">
        <v>1317</v>
      </c>
      <c r="D2299" s="0" t="s">
        <v>37</v>
      </c>
      <c r="E2299" s="0" t="s">
        <v>17</v>
      </c>
      <c r="F2299" s="0" t="s">
        <v>1189</v>
      </c>
      <c r="G2299" s="0" t="s">
        <v>21</v>
      </c>
      <c r="H2299" s="0" t="s">
        <v>2741</v>
      </c>
      <c r="I2299" s="0" t="n">
        <v>1</v>
      </c>
      <c r="J2299" s="0" t="n">
        <v>3.15</v>
      </c>
      <c r="K2299" s="0" t="str">
        <f aca="false">IF(I2299=1,"Yes","No")</f>
        <v>Yes</v>
      </c>
      <c r="L2299" s="0" t="n">
        <f aca="false">IF(K2299="Yes",(J2299-1)*0.98,-1)</f>
        <v>2.107</v>
      </c>
      <c r="M2299" s="5" t="s">
        <v>33</v>
      </c>
    </row>
    <row r="2300" customFormat="false" ht="12.8" hidden="false" customHeight="false" outlineLevel="0" collapsed="false">
      <c r="A2300" s="2" t="s">
        <v>2738</v>
      </c>
      <c r="B2300" s="2" t="s">
        <v>289</v>
      </c>
      <c r="C2300" s="0" t="s">
        <v>1317</v>
      </c>
      <c r="D2300" s="0" t="s">
        <v>37</v>
      </c>
      <c r="E2300" s="0" t="s">
        <v>17</v>
      </c>
      <c r="F2300" s="0" t="s">
        <v>1189</v>
      </c>
      <c r="G2300" s="0" t="s">
        <v>21</v>
      </c>
      <c r="H2300" s="0" t="s">
        <v>2741</v>
      </c>
      <c r="I2300" s="0" t="n">
        <v>1</v>
      </c>
      <c r="J2300" s="0" t="n">
        <v>1.48</v>
      </c>
      <c r="K2300" s="0" t="s">
        <v>21</v>
      </c>
      <c r="L2300" s="3" t="n">
        <f aca="false">IF(K2300="Yes",(J2300-1)*0.98,-1)</f>
        <v>0.4704</v>
      </c>
      <c r="M2300" s="4" t="s">
        <v>22</v>
      </c>
    </row>
    <row r="2301" customFormat="false" ht="12.8" hidden="false" customHeight="false" outlineLevel="0" collapsed="false">
      <c r="A2301" s="9" t="s">
        <v>2742</v>
      </c>
      <c r="B2301" s="9" t="s">
        <v>35</v>
      </c>
      <c r="C2301" s="6" t="s">
        <v>179</v>
      </c>
      <c r="D2301" s="6" t="s">
        <v>195</v>
      </c>
      <c r="E2301" s="6" t="s">
        <v>87</v>
      </c>
      <c r="F2301" s="6" t="s">
        <v>18</v>
      </c>
      <c r="G2301" s="6" t="s">
        <v>19</v>
      </c>
      <c r="H2301" s="6" t="s">
        <v>2743</v>
      </c>
      <c r="I2301" s="0" t="n">
        <v>1</v>
      </c>
      <c r="J2301" s="6" t="n">
        <v>5.34</v>
      </c>
      <c r="K2301" s="3" t="str">
        <f aca="false">IF(I2301=1,"Yes","No")</f>
        <v>Yes</v>
      </c>
      <c r="L2301" s="7" t="n">
        <f aca="false">IF(K2301="Yes",(J2301-1)*0.98,-1)</f>
        <v>4.2532</v>
      </c>
      <c r="M2301" s="10" t="s">
        <v>53</v>
      </c>
    </row>
    <row r="2302" customFormat="false" ht="12.8" hidden="false" customHeight="false" outlineLevel="0" collapsed="false">
      <c r="A2302" s="2" t="s">
        <v>2744</v>
      </c>
      <c r="B2302" s="2" t="s">
        <v>139</v>
      </c>
      <c r="C2302" s="0" t="s">
        <v>225</v>
      </c>
      <c r="D2302" s="0" t="s">
        <v>16</v>
      </c>
      <c r="E2302" s="0" t="s">
        <v>17</v>
      </c>
      <c r="F2302" s="0" t="s">
        <v>18</v>
      </c>
      <c r="G2302" s="0" t="s">
        <v>19</v>
      </c>
      <c r="H2302" s="0" t="s">
        <v>2745</v>
      </c>
      <c r="I2302" s="0" t="n">
        <v>0</v>
      </c>
      <c r="J2302" s="0" t="n">
        <v>1.31</v>
      </c>
      <c r="K2302" s="0" t="s">
        <v>19</v>
      </c>
      <c r="L2302" s="3" t="n">
        <f aca="false">IF(K2302="Yes",(J2302-1)*0.98,-1)</f>
        <v>-1</v>
      </c>
      <c r="M2302" s="4" t="s">
        <v>22</v>
      </c>
    </row>
    <row r="2303" customFormat="false" ht="12.8" hidden="false" customHeight="false" outlineLevel="0" collapsed="false">
      <c r="A2303" s="2" t="s">
        <v>2744</v>
      </c>
      <c r="B2303" s="2" t="s">
        <v>105</v>
      </c>
      <c r="C2303" s="0" t="s">
        <v>91</v>
      </c>
      <c r="D2303" s="0" t="s">
        <v>48</v>
      </c>
      <c r="E2303" s="0" t="s">
        <v>30</v>
      </c>
      <c r="F2303" s="0" t="s">
        <v>65</v>
      </c>
      <c r="G2303" s="0" t="s">
        <v>21</v>
      </c>
      <c r="H2303" s="0" t="s">
        <v>2746</v>
      </c>
      <c r="I2303" s="0" t="n">
        <v>4</v>
      </c>
      <c r="J2303" s="0" t="n">
        <v>1.9</v>
      </c>
      <c r="K2303" s="0" t="s">
        <v>19</v>
      </c>
      <c r="L2303" s="3" t="n">
        <f aca="false">IF(K2303="Yes",(J2303-1)*0.98,-1)</f>
        <v>-1</v>
      </c>
      <c r="M2303" s="4" t="s">
        <v>22</v>
      </c>
    </row>
    <row r="2304" customFormat="false" ht="12.8" hidden="false" customHeight="false" outlineLevel="0" collapsed="false">
      <c r="A2304" s="2" t="s">
        <v>2747</v>
      </c>
      <c r="B2304" s="2" t="s">
        <v>364</v>
      </c>
      <c r="C2304" s="0" t="s">
        <v>264</v>
      </c>
      <c r="D2304" s="0" t="s">
        <v>16</v>
      </c>
      <c r="E2304" s="0" t="s">
        <v>17</v>
      </c>
      <c r="F2304" s="0" t="s">
        <v>18</v>
      </c>
      <c r="G2304" s="0" t="s">
        <v>19</v>
      </c>
      <c r="H2304" s="0" t="s">
        <v>2748</v>
      </c>
      <c r="I2304" s="0" t="n">
        <v>1</v>
      </c>
      <c r="J2304" s="0" t="n">
        <v>1.15</v>
      </c>
      <c r="K2304" s="0" t="s">
        <v>21</v>
      </c>
      <c r="L2304" s="3" t="n">
        <f aca="false">IF(K2304="Yes",(J2304-1)*0.98,-1)</f>
        <v>0.147</v>
      </c>
      <c r="M2304" s="4" t="s">
        <v>22</v>
      </c>
    </row>
    <row r="2305" customFormat="false" ht="12.8" hidden="false" customHeight="false" outlineLevel="0" collapsed="false">
      <c r="A2305" s="2" t="s">
        <v>2747</v>
      </c>
      <c r="B2305" s="2" t="s">
        <v>410</v>
      </c>
      <c r="C2305" s="0" t="s">
        <v>1371</v>
      </c>
      <c r="D2305" s="0" t="s">
        <v>42</v>
      </c>
      <c r="E2305" s="0" t="s">
        <v>30</v>
      </c>
      <c r="F2305" s="0" t="s">
        <v>304</v>
      </c>
      <c r="G2305" s="0" t="s">
        <v>19</v>
      </c>
      <c r="H2305" s="0" t="s">
        <v>32</v>
      </c>
      <c r="I2305" s="0" t="n">
        <v>1</v>
      </c>
      <c r="J2305" s="0" t="n">
        <v>2.24</v>
      </c>
      <c r="K2305" s="0" t="str">
        <f aca="false">IF(I2305=1,"Yes","No")</f>
        <v>Yes</v>
      </c>
      <c r="L2305" s="0" t="n">
        <f aca="false">IF(K2305="Yes",(J2305-1)*0.98,-1)</f>
        <v>1.2152</v>
      </c>
      <c r="M2305" s="5" t="s">
        <v>33</v>
      </c>
    </row>
    <row r="2306" customFormat="false" ht="12.8" hidden="false" customHeight="false" outlineLevel="0" collapsed="false">
      <c r="A2306" s="2" t="s">
        <v>2747</v>
      </c>
      <c r="B2306" s="2" t="s">
        <v>410</v>
      </c>
      <c r="C2306" s="6" t="s">
        <v>1371</v>
      </c>
      <c r="D2306" s="6" t="s">
        <v>42</v>
      </c>
      <c r="E2306" s="6" t="s">
        <v>30</v>
      </c>
      <c r="F2306" s="6" t="s">
        <v>304</v>
      </c>
      <c r="G2306" s="6" t="s">
        <v>19</v>
      </c>
      <c r="H2306" s="6" t="s">
        <v>2749</v>
      </c>
      <c r="I2306" s="6" t="n">
        <v>2</v>
      </c>
      <c r="J2306" s="6" t="n">
        <v>6.25</v>
      </c>
      <c r="K2306" s="3" t="str">
        <f aca="false">IF(I2306=1, "No","Yes")</f>
        <v>Yes</v>
      </c>
      <c r="L2306" s="7" t="n">
        <f aca="false">IF(I2306=1,-J2306,0.98)</f>
        <v>0.98</v>
      </c>
      <c r="M2306" s="8" t="s">
        <v>51</v>
      </c>
    </row>
    <row r="2307" customFormat="false" ht="12.8" hidden="false" customHeight="false" outlineLevel="0" collapsed="false">
      <c r="A2307" s="9" t="s">
        <v>2747</v>
      </c>
      <c r="B2307" s="9" t="s">
        <v>410</v>
      </c>
      <c r="C2307" s="6" t="s">
        <v>1371</v>
      </c>
      <c r="D2307" s="6" t="s">
        <v>42</v>
      </c>
      <c r="E2307" s="6" t="s">
        <v>30</v>
      </c>
      <c r="F2307" s="6" t="s">
        <v>304</v>
      </c>
      <c r="G2307" s="6" t="s">
        <v>19</v>
      </c>
      <c r="H2307" s="6" t="s">
        <v>2749</v>
      </c>
      <c r="I2307" s="6" t="n">
        <v>2</v>
      </c>
      <c r="J2307" s="6" t="n">
        <v>2.28</v>
      </c>
      <c r="K2307" s="3" t="s">
        <v>21</v>
      </c>
      <c r="L2307" s="6" t="n">
        <f aca="false">IF(K2307="Yes",(J2307-1)*0.98,-1)</f>
        <v>1.2544</v>
      </c>
      <c r="M2307" s="13" t="s">
        <v>184</v>
      </c>
    </row>
    <row r="2308" customFormat="false" ht="12.8" hidden="false" customHeight="false" outlineLevel="0" collapsed="false">
      <c r="A2308" s="2" t="s">
        <v>2750</v>
      </c>
      <c r="B2308" s="2" t="s">
        <v>186</v>
      </c>
      <c r="C2308" s="0" t="s">
        <v>1371</v>
      </c>
      <c r="D2308" s="0" t="s">
        <v>16</v>
      </c>
      <c r="E2308" s="0" t="s">
        <v>30</v>
      </c>
      <c r="F2308" s="0" t="s">
        <v>65</v>
      </c>
      <c r="G2308" s="0" t="s">
        <v>21</v>
      </c>
      <c r="H2308" s="0" t="s">
        <v>2751</v>
      </c>
      <c r="I2308" s="0" t="n">
        <v>3</v>
      </c>
      <c r="J2308" s="0" t="n">
        <v>1.59</v>
      </c>
      <c r="K2308" s="0" t="s">
        <v>21</v>
      </c>
      <c r="L2308" s="3" t="n">
        <f aca="false">IF(K2308="Yes",(J2308-1)*0.98,-1)</f>
        <v>0.5782</v>
      </c>
      <c r="M2308" s="4" t="s">
        <v>22</v>
      </c>
    </row>
    <row r="2309" customFormat="false" ht="12.8" hidden="false" customHeight="false" outlineLevel="0" collapsed="false">
      <c r="A2309" s="2" t="s">
        <v>2750</v>
      </c>
      <c r="B2309" s="2" t="s">
        <v>252</v>
      </c>
      <c r="C2309" s="0" t="s">
        <v>68</v>
      </c>
      <c r="D2309" s="0" t="s">
        <v>29</v>
      </c>
      <c r="E2309" s="0" t="s">
        <v>87</v>
      </c>
      <c r="F2309" s="0" t="s">
        <v>152</v>
      </c>
      <c r="G2309" s="0" t="s">
        <v>19</v>
      </c>
      <c r="H2309" s="0" t="s">
        <v>2752</v>
      </c>
      <c r="I2309" s="0" t="n">
        <v>1</v>
      </c>
      <c r="J2309" s="0" t="n">
        <v>1.29</v>
      </c>
      <c r="K2309" s="0" t="s">
        <v>21</v>
      </c>
      <c r="L2309" s="3" t="n">
        <f aca="false">IF(K2309="Yes",(J2309-1)*0.98,-1)</f>
        <v>0.2842</v>
      </c>
      <c r="M2309" s="4" t="s">
        <v>22</v>
      </c>
    </row>
    <row r="2310" customFormat="false" ht="12.8" hidden="false" customHeight="false" outlineLevel="0" collapsed="false">
      <c r="A2310" s="9" t="s">
        <v>2750</v>
      </c>
      <c r="B2310" s="9" t="s">
        <v>375</v>
      </c>
      <c r="C2310" s="6" t="s">
        <v>1094</v>
      </c>
      <c r="D2310" s="6" t="s">
        <v>16</v>
      </c>
      <c r="E2310" s="6" t="s">
        <v>17</v>
      </c>
      <c r="F2310" s="6" t="s">
        <v>65</v>
      </c>
      <c r="G2310" s="6" t="s">
        <v>21</v>
      </c>
      <c r="H2310" s="6" t="s">
        <v>2753</v>
      </c>
      <c r="I2310" s="0" t="n">
        <v>0</v>
      </c>
      <c r="J2310" s="6" t="n">
        <v>28.36</v>
      </c>
      <c r="K2310" s="3" t="str">
        <f aca="false">IF(I2310=1,"Yes","No")</f>
        <v>No</v>
      </c>
      <c r="L2310" s="7" t="n">
        <f aca="false">IF(K2310="Yes",(J2310-1)*0.98,-1)</f>
        <v>-1</v>
      </c>
      <c r="M2310" s="10" t="s">
        <v>53</v>
      </c>
    </row>
    <row r="2311" customFormat="false" ht="12.8" hidden="false" customHeight="false" outlineLevel="0" collapsed="false">
      <c r="A2311" s="2" t="s">
        <v>2750</v>
      </c>
      <c r="B2311" s="2" t="s">
        <v>331</v>
      </c>
      <c r="C2311" s="0" t="s">
        <v>68</v>
      </c>
      <c r="D2311" s="0" t="s">
        <v>42</v>
      </c>
      <c r="E2311" s="0" t="s">
        <v>79</v>
      </c>
      <c r="F2311" s="0" t="s">
        <v>80</v>
      </c>
      <c r="G2311" s="0" t="s">
        <v>19</v>
      </c>
      <c r="H2311" s="0" t="s">
        <v>2754</v>
      </c>
      <c r="I2311" s="0" t="n">
        <v>1</v>
      </c>
      <c r="J2311" s="0" t="n">
        <v>1.64</v>
      </c>
      <c r="K2311" s="0" t="s">
        <v>21</v>
      </c>
      <c r="L2311" s="3" t="n">
        <f aca="false">IF(K2311="Yes",(J2311-1)*0.98,-1)</f>
        <v>0.6272</v>
      </c>
      <c r="M2311" s="4" t="s">
        <v>22</v>
      </c>
    </row>
    <row r="2312" customFormat="false" ht="12.8" hidden="false" customHeight="false" outlineLevel="0" collapsed="false">
      <c r="A2312" s="2" t="s">
        <v>2755</v>
      </c>
      <c r="B2312" s="2" t="s">
        <v>46</v>
      </c>
      <c r="C2312" s="0" t="s">
        <v>1341</v>
      </c>
      <c r="D2312" s="0" t="s">
        <v>37</v>
      </c>
      <c r="E2312" s="0" t="s">
        <v>87</v>
      </c>
      <c r="F2312" s="0" t="s">
        <v>18</v>
      </c>
      <c r="G2312" s="0" t="s">
        <v>19</v>
      </c>
      <c r="H2312" s="0" t="s">
        <v>2756</v>
      </c>
      <c r="I2312" s="0" t="n">
        <v>1</v>
      </c>
      <c r="J2312" s="0" t="n">
        <v>1.65</v>
      </c>
      <c r="K2312" s="0" t="s">
        <v>21</v>
      </c>
      <c r="L2312" s="3" t="n">
        <f aca="false">IF(K2312="Yes",(J2312-1)*0.98,-1)</f>
        <v>0.637</v>
      </c>
      <c r="M2312" s="4" t="s">
        <v>22</v>
      </c>
    </row>
    <row r="2313" customFormat="false" ht="12.8" hidden="false" customHeight="false" outlineLevel="0" collapsed="false">
      <c r="A2313" s="2" t="s">
        <v>2755</v>
      </c>
      <c r="B2313" s="2" t="s">
        <v>364</v>
      </c>
      <c r="C2313" s="0" t="s">
        <v>359</v>
      </c>
      <c r="D2313" s="0" t="s">
        <v>48</v>
      </c>
      <c r="E2313" s="0" t="s">
        <v>17</v>
      </c>
      <c r="F2313" s="0" t="s">
        <v>65</v>
      </c>
      <c r="G2313" s="0" t="s">
        <v>21</v>
      </c>
      <c r="H2313" s="0" t="s">
        <v>1818</v>
      </c>
      <c r="I2313" s="0" t="n">
        <v>2</v>
      </c>
      <c r="J2313" s="0" t="n">
        <v>2.44</v>
      </c>
      <c r="K2313" s="0" t="s">
        <v>21</v>
      </c>
      <c r="L2313" s="3" t="n">
        <f aca="false">IF(K2313="Yes",(J2313-1)*0.98,-1)</f>
        <v>1.4112</v>
      </c>
      <c r="M2313" s="11" t="s">
        <v>62</v>
      </c>
    </row>
    <row r="2314" customFormat="false" ht="12.8" hidden="false" customHeight="false" outlineLevel="0" collapsed="false">
      <c r="A2314" s="9" t="s">
        <v>2755</v>
      </c>
      <c r="B2314" s="9" t="s">
        <v>364</v>
      </c>
      <c r="C2314" s="6" t="s">
        <v>359</v>
      </c>
      <c r="D2314" s="6" t="s">
        <v>48</v>
      </c>
      <c r="E2314" s="6" t="s">
        <v>17</v>
      </c>
      <c r="F2314" s="6" t="s">
        <v>65</v>
      </c>
      <c r="G2314" s="6" t="s">
        <v>21</v>
      </c>
      <c r="H2314" s="6" t="s">
        <v>1818</v>
      </c>
      <c r="I2314" s="0" t="n">
        <v>2</v>
      </c>
      <c r="J2314" s="6" t="n">
        <v>8.68</v>
      </c>
      <c r="K2314" s="3" t="str">
        <f aca="false">IF(I2314=1,"Yes","No")</f>
        <v>No</v>
      </c>
      <c r="L2314" s="7" t="n">
        <f aca="false">IF(K2314="Yes",(J2314-1)*0.98,-1)</f>
        <v>-1</v>
      </c>
      <c r="M2314" s="10" t="s">
        <v>53</v>
      </c>
    </row>
    <row r="2315" customFormat="false" ht="12.8" hidden="false" customHeight="false" outlineLevel="0" collapsed="false">
      <c r="A2315" s="9" t="s">
        <v>2757</v>
      </c>
      <c r="B2315" s="9" t="s">
        <v>310</v>
      </c>
      <c r="C2315" s="6" t="s">
        <v>47</v>
      </c>
      <c r="D2315" s="6" t="s">
        <v>195</v>
      </c>
      <c r="E2315" s="6" t="s">
        <v>30</v>
      </c>
      <c r="F2315" s="6" t="s">
        <v>1413</v>
      </c>
      <c r="G2315" s="6" t="s">
        <v>19</v>
      </c>
      <c r="H2315" s="6" t="s">
        <v>2758</v>
      </c>
      <c r="I2315" s="6" t="n">
        <v>1</v>
      </c>
      <c r="J2315" s="6" t="n">
        <v>1.75</v>
      </c>
      <c r="K2315" s="3" t="s">
        <v>21</v>
      </c>
      <c r="L2315" s="6" t="n">
        <f aca="false">IF(K2315="Yes",(J2315-1)*0.98,-1)</f>
        <v>0.735</v>
      </c>
      <c r="M2315" s="13" t="s">
        <v>184</v>
      </c>
    </row>
    <row r="2316" customFormat="false" ht="12.8" hidden="false" customHeight="false" outlineLevel="0" collapsed="false">
      <c r="A2316" s="2" t="s">
        <v>2757</v>
      </c>
      <c r="B2316" s="2" t="s">
        <v>96</v>
      </c>
      <c r="C2316" s="0" t="s">
        <v>1371</v>
      </c>
      <c r="D2316" s="0" t="s">
        <v>102</v>
      </c>
      <c r="E2316" s="0" t="s">
        <v>87</v>
      </c>
      <c r="F2316" s="0" t="s">
        <v>18</v>
      </c>
      <c r="G2316" s="0" t="s">
        <v>19</v>
      </c>
      <c r="H2316" s="0" t="s">
        <v>1606</v>
      </c>
      <c r="I2316" s="0" t="n">
        <v>1</v>
      </c>
      <c r="J2316" s="0" t="n">
        <v>1.68</v>
      </c>
      <c r="K2316" s="0" t="str">
        <f aca="false">IF(I2316=1,"Yes","No")</f>
        <v>Yes</v>
      </c>
      <c r="L2316" s="0" t="n">
        <f aca="false">IF(K2316="Yes",(J2316-1)*0.98,-1)</f>
        <v>0.6664</v>
      </c>
      <c r="M2316" s="5" t="s">
        <v>33</v>
      </c>
    </row>
    <row r="2317" customFormat="false" ht="12.8" hidden="false" customHeight="false" outlineLevel="0" collapsed="false">
      <c r="A2317" s="2" t="s">
        <v>2757</v>
      </c>
      <c r="B2317" s="2" t="s">
        <v>364</v>
      </c>
      <c r="C2317" s="0" t="s">
        <v>47</v>
      </c>
      <c r="D2317" s="0" t="s">
        <v>195</v>
      </c>
      <c r="E2317" s="0" t="s">
        <v>30</v>
      </c>
      <c r="G2317" s="0" t="s">
        <v>19</v>
      </c>
      <c r="H2317" s="0" t="s">
        <v>2759</v>
      </c>
      <c r="I2317" s="0" t="n">
        <v>1</v>
      </c>
      <c r="J2317" s="0" t="n">
        <v>1.28</v>
      </c>
      <c r="K2317" s="0" t="str">
        <f aca="false">IF(I2317=1,"Yes","No")</f>
        <v>Yes</v>
      </c>
      <c r="L2317" s="0" t="n">
        <f aca="false">IF(K2317="Yes",(J2317-1)*0.98,-1)</f>
        <v>0.2744</v>
      </c>
      <c r="M2317" s="5" t="s">
        <v>33</v>
      </c>
    </row>
    <row r="2318" customFormat="false" ht="12.8" hidden="false" customHeight="false" outlineLevel="0" collapsed="false">
      <c r="A2318" s="2" t="s">
        <v>2757</v>
      </c>
      <c r="B2318" s="2" t="s">
        <v>364</v>
      </c>
      <c r="C2318" s="0" t="s">
        <v>47</v>
      </c>
      <c r="D2318" s="0" t="s">
        <v>195</v>
      </c>
      <c r="E2318" s="0" t="s">
        <v>30</v>
      </c>
      <c r="G2318" s="0" t="s">
        <v>19</v>
      </c>
      <c r="H2318" s="0" t="s">
        <v>2759</v>
      </c>
      <c r="I2318" s="0" t="n">
        <v>1</v>
      </c>
      <c r="J2318" s="0" t="n">
        <v>1.14</v>
      </c>
      <c r="K2318" s="0" t="s">
        <v>21</v>
      </c>
      <c r="L2318" s="3" t="n">
        <f aca="false">IF(K2318="Yes",(J2318-1)*0.98,-1)</f>
        <v>0.1372</v>
      </c>
      <c r="M2318" s="4" t="s">
        <v>22</v>
      </c>
    </row>
    <row r="2319" customFormat="false" ht="12.8" hidden="false" customHeight="false" outlineLevel="0" collapsed="false">
      <c r="A2319" s="2" t="s">
        <v>2757</v>
      </c>
      <c r="B2319" s="2" t="s">
        <v>58</v>
      </c>
      <c r="C2319" s="0" t="s">
        <v>1371</v>
      </c>
      <c r="D2319" s="0" t="s">
        <v>16</v>
      </c>
      <c r="E2319" s="0" t="s">
        <v>17</v>
      </c>
      <c r="F2319" s="0" t="s">
        <v>18</v>
      </c>
      <c r="G2319" s="0" t="s">
        <v>19</v>
      </c>
      <c r="H2319" s="0" t="s">
        <v>2760</v>
      </c>
      <c r="I2319" s="0" t="n">
        <v>1</v>
      </c>
      <c r="J2319" s="0" t="n">
        <v>1.05</v>
      </c>
      <c r="K2319" s="0" t="s">
        <v>21</v>
      </c>
      <c r="L2319" s="3" t="n">
        <f aca="false">IF(K2319="Yes",(J2319-1)*0.98,-1)</f>
        <v>0.049</v>
      </c>
      <c r="M2319" s="4" t="s">
        <v>22</v>
      </c>
    </row>
    <row r="2320" customFormat="false" ht="12.8" hidden="false" customHeight="false" outlineLevel="0" collapsed="false">
      <c r="A2320" s="2" t="s">
        <v>2757</v>
      </c>
      <c r="B2320" s="2" t="s">
        <v>58</v>
      </c>
      <c r="C2320" s="0" t="s">
        <v>1371</v>
      </c>
      <c r="D2320" s="0" t="s">
        <v>16</v>
      </c>
      <c r="E2320" s="0" t="s">
        <v>17</v>
      </c>
      <c r="F2320" s="0" t="s">
        <v>18</v>
      </c>
      <c r="G2320" s="0" t="s">
        <v>19</v>
      </c>
      <c r="H2320" s="0" t="s">
        <v>2761</v>
      </c>
      <c r="I2320" s="0" t="n">
        <v>2</v>
      </c>
      <c r="J2320" s="0" t="n">
        <v>1.69</v>
      </c>
      <c r="K2320" s="0" t="s">
        <v>21</v>
      </c>
      <c r="L2320" s="3" t="n">
        <f aca="false">IF(K2320="Yes",(J2320-1)*0.98,-1)</f>
        <v>0.6762</v>
      </c>
      <c r="M2320" s="11" t="s">
        <v>62</v>
      </c>
    </row>
    <row r="2321" customFormat="false" ht="12.8" hidden="false" customHeight="false" outlineLevel="0" collapsed="false">
      <c r="A2321" s="2" t="s">
        <v>2757</v>
      </c>
      <c r="B2321" s="2" t="s">
        <v>239</v>
      </c>
      <c r="C2321" s="0" t="s">
        <v>59</v>
      </c>
      <c r="D2321" s="0" t="s">
        <v>42</v>
      </c>
      <c r="E2321" s="0" t="s">
        <v>30</v>
      </c>
      <c r="F2321" s="0" t="s">
        <v>304</v>
      </c>
      <c r="G2321" s="0" t="s">
        <v>19</v>
      </c>
      <c r="H2321" s="0" t="s">
        <v>2762</v>
      </c>
      <c r="I2321" s="0" t="n">
        <v>3</v>
      </c>
      <c r="J2321" s="0" t="n">
        <v>2.27</v>
      </c>
      <c r="K2321" s="0" t="str">
        <f aca="false">IF(I2321=1,"Yes","No")</f>
        <v>No</v>
      </c>
      <c r="L2321" s="0" t="n">
        <f aca="false">IF(K2321="Yes",(J2321-1)*0.98,-1)</f>
        <v>-1</v>
      </c>
      <c r="M2321" s="5" t="s">
        <v>33</v>
      </c>
    </row>
    <row r="2322" customFormat="false" ht="12.8" hidden="false" customHeight="false" outlineLevel="0" collapsed="false">
      <c r="A2322" s="2" t="s">
        <v>2763</v>
      </c>
      <c r="B2322" s="2" t="s">
        <v>888</v>
      </c>
      <c r="C2322" s="0" t="s">
        <v>215</v>
      </c>
      <c r="D2322" s="0" t="s">
        <v>16</v>
      </c>
      <c r="E2322" s="0" t="s">
        <v>17</v>
      </c>
      <c r="F2322" s="0" t="s">
        <v>18</v>
      </c>
      <c r="G2322" s="0" t="s">
        <v>19</v>
      </c>
      <c r="H2322" s="0" t="s">
        <v>2764</v>
      </c>
      <c r="I2322" s="0" t="n">
        <v>3</v>
      </c>
      <c r="J2322" s="0" t="n">
        <v>1.25</v>
      </c>
      <c r="K2322" s="0" t="s">
        <v>21</v>
      </c>
      <c r="L2322" s="3" t="n">
        <f aca="false">IF(K2322="Yes",(J2322-1)*0.98,-1)</f>
        <v>0.245</v>
      </c>
      <c r="M2322" s="4" t="s">
        <v>22</v>
      </c>
    </row>
    <row r="2323" customFormat="false" ht="12.8" hidden="false" customHeight="false" outlineLevel="0" collapsed="false">
      <c r="A2323" s="2" t="s">
        <v>2763</v>
      </c>
      <c r="B2323" s="2" t="s">
        <v>888</v>
      </c>
      <c r="C2323" s="0" t="s">
        <v>215</v>
      </c>
      <c r="D2323" s="0" t="s">
        <v>16</v>
      </c>
      <c r="E2323" s="0" t="s">
        <v>17</v>
      </c>
      <c r="F2323" s="0" t="s">
        <v>18</v>
      </c>
      <c r="G2323" s="0" t="s">
        <v>19</v>
      </c>
      <c r="H2323" s="0" t="s">
        <v>2765</v>
      </c>
      <c r="I2323" s="0" t="n">
        <v>2</v>
      </c>
      <c r="J2323" s="0" t="n">
        <v>2.11</v>
      </c>
      <c r="K2323" s="0" t="s">
        <v>21</v>
      </c>
      <c r="L2323" s="3" t="n">
        <f aca="false">IF(K2323="Yes",(J2323-1)*0.98,-1)</f>
        <v>1.0878</v>
      </c>
      <c r="M2323" s="11" t="s">
        <v>62</v>
      </c>
    </row>
    <row r="2324" customFormat="false" ht="12.8" hidden="false" customHeight="false" outlineLevel="0" collapsed="false">
      <c r="A2324" s="2" t="s">
        <v>2763</v>
      </c>
      <c r="B2324" s="2" t="s">
        <v>888</v>
      </c>
      <c r="C2324" s="6" t="s">
        <v>215</v>
      </c>
      <c r="D2324" s="6" t="s">
        <v>16</v>
      </c>
      <c r="E2324" s="6" t="s">
        <v>17</v>
      </c>
      <c r="F2324" s="6" t="s">
        <v>18</v>
      </c>
      <c r="G2324" s="6" t="s">
        <v>19</v>
      </c>
      <c r="H2324" s="6" t="s">
        <v>2766</v>
      </c>
      <c r="I2324" s="6" t="n">
        <v>1</v>
      </c>
      <c r="J2324" s="6" t="n">
        <v>3.4</v>
      </c>
      <c r="K2324" s="3" t="str">
        <f aca="false">IF(I2324=1, "No","Yes")</f>
        <v>No</v>
      </c>
      <c r="L2324" s="7" t="n">
        <f aca="false">IF(I2324=1,-J2324,0.98)</f>
        <v>-3.4</v>
      </c>
      <c r="M2324" s="12" t="s">
        <v>128</v>
      </c>
    </row>
    <row r="2325" customFormat="false" ht="12.8" hidden="false" customHeight="false" outlineLevel="0" collapsed="false">
      <c r="A2325" s="2" t="s">
        <v>2767</v>
      </c>
      <c r="B2325" s="2" t="s">
        <v>2154</v>
      </c>
      <c r="C2325" s="0" t="s">
        <v>59</v>
      </c>
      <c r="D2325" s="0" t="s">
        <v>42</v>
      </c>
      <c r="E2325" s="0" t="s">
        <v>30</v>
      </c>
      <c r="F2325" s="0" t="s">
        <v>18</v>
      </c>
      <c r="G2325" s="0" t="s">
        <v>19</v>
      </c>
      <c r="H2325" s="0" t="s">
        <v>2768</v>
      </c>
      <c r="I2325" s="0" t="n">
        <v>3</v>
      </c>
      <c r="J2325" s="0" t="n">
        <v>2.36</v>
      </c>
      <c r="K2325" s="0" t="s">
        <v>21</v>
      </c>
      <c r="L2325" s="3" t="n">
        <f aca="false">IF(K2325="Yes",(J2325-1)*0.98,-1)</f>
        <v>1.3328</v>
      </c>
      <c r="M2325" s="11" t="s">
        <v>62</v>
      </c>
    </row>
    <row r="2326" customFormat="false" ht="12.8" hidden="false" customHeight="false" outlineLevel="0" collapsed="false">
      <c r="A2326" s="2" t="s">
        <v>2769</v>
      </c>
      <c r="B2326" s="2" t="s">
        <v>456</v>
      </c>
      <c r="C2326" s="0" t="s">
        <v>332</v>
      </c>
      <c r="D2326" s="0" t="s">
        <v>42</v>
      </c>
      <c r="E2326" s="0" t="s">
        <v>79</v>
      </c>
      <c r="F2326" s="0" t="s">
        <v>80</v>
      </c>
      <c r="G2326" s="0" t="s">
        <v>19</v>
      </c>
      <c r="H2326" s="0" t="s">
        <v>2770</v>
      </c>
      <c r="I2326" s="0" t="n">
        <v>1</v>
      </c>
      <c r="J2326" s="0" t="n">
        <v>1.18</v>
      </c>
      <c r="K2326" s="0" t="s">
        <v>21</v>
      </c>
      <c r="L2326" s="3" t="n">
        <f aca="false">IF(K2326="Yes",(J2326-1)*0.98,-1)</f>
        <v>0.1764</v>
      </c>
      <c r="M2326" s="4" t="s">
        <v>22</v>
      </c>
    </row>
    <row r="2327" customFormat="false" ht="12.8" hidden="false" customHeight="false" outlineLevel="0" collapsed="false">
      <c r="A2327" s="2" t="s">
        <v>2769</v>
      </c>
      <c r="B2327" s="2" t="s">
        <v>245</v>
      </c>
      <c r="C2327" s="0" t="s">
        <v>59</v>
      </c>
      <c r="D2327" s="0" t="s">
        <v>42</v>
      </c>
      <c r="E2327" s="0" t="s">
        <v>30</v>
      </c>
      <c r="F2327" s="0" t="s">
        <v>18</v>
      </c>
      <c r="G2327" s="0" t="s">
        <v>19</v>
      </c>
      <c r="H2327" s="0" t="s">
        <v>2771</v>
      </c>
      <c r="I2327" s="0" t="n">
        <v>2</v>
      </c>
      <c r="J2327" s="0" t="n">
        <v>1.79</v>
      </c>
      <c r="K2327" s="0" t="s">
        <v>21</v>
      </c>
      <c r="L2327" s="3" t="n">
        <f aca="false">IF(K2327="Yes",(J2327-1)*0.98,-1)</f>
        <v>0.7742</v>
      </c>
      <c r="M2327" s="11" t="s">
        <v>62</v>
      </c>
    </row>
    <row r="2328" customFormat="false" ht="12.8" hidden="false" customHeight="false" outlineLevel="0" collapsed="false">
      <c r="A2328" s="2" t="s">
        <v>2769</v>
      </c>
      <c r="B2328" s="2" t="s">
        <v>471</v>
      </c>
      <c r="C2328" s="0" t="s">
        <v>59</v>
      </c>
      <c r="D2328" s="0" t="s">
        <v>48</v>
      </c>
      <c r="E2328" s="0" t="s">
        <v>30</v>
      </c>
      <c r="F2328" s="0" t="s">
        <v>65</v>
      </c>
      <c r="G2328" s="0" t="s">
        <v>21</v>
      </c>
      <c r="H2328" s="0" t="s">
        <v>2772</v>
      </c>
      <c r="I2328" s="0" t="n">
        <v>4</v>
      </c>
      <c r="J2328" s="0" t="n">
        <v>1.43</v>
      </c>
      <c r="K2328" s="0" t="s">
        <v>19</v>
      </c>
      <c r="L2328" s="3" t="n">
        <f aca="false">IF(K2328="Yes",(J2328-1)*0.98,-1)</f>
        <v>-1</v>
      </c>
      <c r="M2328" s="4" t="s">
        <v>22</v>
      </c>
    </row>
    <row r="2329" customFormat="false" ht="12.8" hidden="false" customHeight="false" outlineLevel="0" collapsed="false">
      <c r="A2329" s="2" t="s">
        <v>2773</v>
      </c>
      <c r="B2329" s="2" t="s">
        <v>142</v>
      </c>
      <c r="C2329" s="0" t="s">
        <v>225</v>
      </c>
      <c r="D2329" s="0" t="s">
        <v>16</v>
      </c>
      <c r="E2329" s="0" t="s">
        <v>17</v>
      </c>
      <c r="F2329" s="0" t="s">
        <v>18</v>
      </c>
      <c r="G2329" s="0" t="s">
        <v>19</v>
      </c>
      <c r="H2329" s="0" t="s">
        <v>2774</v>
      </c>
      <c r="I2329" s="0" t="n">
        <v>2</v>
      </c>
      <c r="J2329" s="0" t="n">
        <v>1.13</v>
      </c>
      <c r="K2329" s="0" t="s">
        <v>21</v>
      </c>
      <c r="L2329" s="3" t="n">
        <f aca="false">IF(K2329="Yes",(J2329-1)*0.98,-1)</f>
        <v>0.1274</v>
      </c>
      <c r="M2329" s="4" t="s">
        <v>22</v>
      </c>
    </row>
    <row r="2330" customFormat="false" ht="12.8" hidden="false" customHeight="false" outlineLevel="0" collapsed="false">
      <c r="A2330" s="2" t="s">
        <v>2773</v>
      </c>
      <c r="B2330" s="2" t="s">
        <v>142</v>
      </c>
      <c r="C2330" s="0" t="s">
        <v>225</v>
      </c>
      <c r="D2330" s="0" t="s">
        <v>16</v>
      </c>
      <c r="E2330" s="0" t="s">
        <v>17</v>
      </c>
      <c r="F2330" s="0" t="s">
        <v>18</v>
      </c>
      <c r="G2330" s="0" t="s">
        <v>19</v>
      </c>
      <c r="H2330" s="0" t="s">
        <v>2775</v>
      </c>
      <c r="I2330" s="0" t="s">
        <v>133</v>
      </c>
      <c r="J2330" s="0" t="n">
        <v>2.01</v>
      </c>
      <c r="K2330" s="0" t="s">
        <v>19</v>
      </c>
      <c r="L2330" s="3" t="n">
        <f aca="false">IF(K2330="Yes",(J2330-1)*0.98,-1)</f>
        <v>-1</v>
      </c>
      <c r="M2330" s="11" t="s">
        <v>62</v>
      </c>
    </row>
    <row r="2331" customFormat="false" ht="12.8" hidden="false" customHeight="false" outlineLevel="0" collapsed="false">
      <c r="A2331" s="2" t="s">
        <v>2776</v>
      </c>
      <c r="B2331" s="2" t="s">
        <v>35</v>
      </c>
      <c r="C2331" s="0" t="s">
        <v>86</v>
      </c>
      <c r="D2331" s="0" t="s">
        <v>16</v>
      </c>
      <c r="E2331" s="0" t="s">
        <v>17</v>
      </c>
      <c r="F2331" s="0" t="s">
        <v>18</v>
      </c>
      <c r="G2331" s="0" t="s">
        <v>19</v>
      </c>
      <c r="H2331" s="0" t="s">
        <v>2777</v>
      </c>
      <c r="I2331" s="0" t="n">
        <v>1</v>
      </c>
      <c r="J2331" s="0" t="n">
        <v>1.15</v>
      </c>
      <c r="K2331" s="0" t="s">
        <v>21</v>
      </c>
      <c r="L2331" s="3" t="n">
        <f aca="false">IF(K2331="Yes",(J2331-1)*0.98,-1)</f>
        <v>0.147</v>
      </c>
      <c r="M2331" s="4" t="s">
        <v>22</v>
      </c>
    </row>
    <row r="2332" customFormat="false" ht="12.8" hidden="false" customHeight="false" outlineLevel="0" collapsed="false">
      <c r="A2332" s="2" t="s">
        <v>2776</v>
      </c>
      <c r="B2332" s="2" t="s">
        <v>14</v>
      </c>
      <c r="C2332" s="0" t="s">
        <v>1317</v>
      </c>
      <c r="D2332" s="0" t="s">
        <v>37</v>
      </c>
      <c r="E2332" s="0" t="s">
        <v>17</v>
      </c>
      <c r="F2332" s="0" t="s">
        <v>43</v>
      </c>
      <c r="G2332" s="0" t="s">
        <v>19</v>
      </c>
      <c r="H2332" s="0" t="s">
        <v>2778</v>
      </c>
      <c r="I2332" s="0" t="n">
        <v>0</v>
      </c>
      <c r="J2332" s="0" t="n">
        <v>3.35</v>
      </c>
      <c r="K2332" s="0" t="s">
        <v>19</v>
      </c>
      <c r="L2332" s="3" t="n">
        <f aca="false">IF(K2332="Yes",(J2332-1)*0.98,-1)</f>
        <v>-1</v>
      </c>
      <c r="M2332" s="11" t="s">
        <v>62</v>
      </c>
    </row>
    <row r="2333" customFormat="false" ht="12.8" hidden="false" customHeight="false" outlineLevel="0" collapsed="false">
      <c r="A2333" s="2" t="s">
        <v>2776</v>
      </c>
      <c r="B2333" s="2" t="s">
        <v>375</v>
      </c>
      <c r="C2333" s="0" t="s">
        <v>259</v>
      </c>
      <c r="D2333" s="0" t="s">
        <v>29</v>
      </c>
      <c r="E2333" s="0" t="s">
        <v>87</v>
      </c>
      <c r="F2333" s="0" t="s">
        <v>152</v>
      </c>
      <c r="G2333" s="0" t="s">
        <v>19</v>
      </c>
      <c r="H2333" s="0" t="s">
        <v>1854</v>
      </c>
      <c r="I2333" s="0" t="n">
        <v>1</v>
      </c>
      <c r="J2333" s="0" t="n">
        <v>1.13</v>
      </c>
      <c r="K2333" s="0" t="s">
        <v>21</v>
      </c>
      <c r="L2333" s="3" t="n">
        <f aca="false">IF(K2333="Yes",(J2333-1)*0.98,-1)</f>
        <v>0.1274</v>
      </c>
      <c r="M2333" s="4" t="s">
        <v>22</v>
      </c>
    </row>
    <row r="2334" customFormat="false" ht="12.8" hidden="false" customHeight="false" outlineLevel="0" collapsed="false">
      <c r="A2334" s="2" t="s">
        <v>2776</v>
      </c>
      <c r="B2334" s="2" t="s">
        <v>375</v>
      </c>
      <c r="C2334" s="0" t="s">
        <v>259</v>
      </c>
      <c r="D2334" s="0" t="s">
        <v>29</v>
      </c>
      <c r="E2334" s="0" t="s">
        <v>87</v>
      </c>
      <c r="F2334" s="0" t="s">
        <v>152</v>
      </c>
      <c r="G2334" s="0" t="s">
        <v>19</v>
      </c>
      <c r="H2334" s="0" t="s">
        <v>2779</v>
      </c>
      <c r="I2334" s="0" t="n">
        <v>2</v>
      </c>
      <c r="J2334" s="0" t="n">
        <v>1.28</v>
      </c>
      <c r="K2334" s="0" t="s">
        <v>21</v>
      </c>
      <c r="L2334" s="3" t="n">
        <f aca="false">IF(K2334="Yes",(J2334-1)*0.98,-1)</f>
        <v>0.2744</v>
      </c>
      <c r="M2334" s="11" t="s">
        <v>62</v>
      </c>
    </row>
    <row r="2335" customFormat="false" ht="12.8" hidden="false" customHeight="false" outlineLevel="0" collapsed="false">
      <c r="A2335" s="9" t="s">
        <v>2776</v>
      </c>
      <c r="B2335" s="9" t="s">
        <v>375</v>
      </c>
      <c r="C2335" s="6" t="s">
        <v>259</v>
      </c>
      <c r="D2335" s="6" t="s">
        <v>29</v>
      </c>
      <c r="E2335" s="6" t="s">
        <v>87</v>
      </c>
      <c r="F2335" s="6" t="s">
        <v>152</v>
      </c>
      <c r="G2335" s="6" t="s">
        <v>19</v>
      </c>
      <c r="H2335" s="6" t="s">
        <v>2779</v>
      </c>
      <c r="I2335" s="0" t="n">
        <v>2</v>
      </c>
      <c r="J2335" s="6" t="n">
        <v>2.72</v>
      </c>
      <c r="K2335" s="3" t="str">
        <f aca="false">IF(I2335=1,"Yes","No")</f>
        <v>No</v>
      </c>
      <c r="L2335" s="7" t="n">
        <f aca="false">IF(K2335="Yes",(J2335-1)*0.98,-1)</f>
        <v>-1</v>
      </c>
      <c r="M2335" s="10" t="s">
        <v>53</v>
      </c>
    </row>
    <row r="2336" customFormat="false" ht="12.8" hidden="false" customHeight="false" outlineLevel="0" collapsed="false">
      <c r="A2336" s="2" t="s">
        <v>2776</v>
      </c>
      <c r="B2336" s="2" t="s">
        <v>205</v>
      </c>
      <c r="C2336" s="0" t="s">
        <v>1371</v>
      </c>
      <c r="D2336" s="0" t="s">
        <v>16</v>
      </c>
      <c r="E2336" s="0" t="s">
        <v>30</v>
      </c>
      <c r="F2336" s="0" t="s">
        <v>65</v>
      </c>
      <c r="G2336" s="0" t="s">
        <v>21</v>
      </c>
      <c r="H2336" s="0" t="s">
        <v>2780</v>
      </c>
      <c r="I2336" s="0" t="n">
        <v>2</v>
      </c>
      <c r="J2336" s="0" t="n">
        <v>1.75</v>
      </c>
      <c r="K2336" s="0" t="s">
        <v>21</v>
      </c>
      <c r="L2336" s="3" t="n">
        <f aca="false">IF(K2336="Yes",(J2336-1)*0.98,-1)</f>
        <v>0.735</v>
      </c>
      <c r="M2336" s="4" t="s">
        <v>22</v>
      </c>
    </row>
    <row r="2337" customFormat="false" ht="12.8" hidden="false" customHeight="false" outlineLevel="0" collapsed="false">
      <c r="A2337" s="2" t="s">
        <v>2776</v>
      </c>
      <c r="B2337" s="2" t="s">
        <v>245</v>
      </c>
      <c r="C2337" s="0" t="s">
        <v>259</v>
      </c>
      <c r="D2337" s="0" t="s">
        <v>42</v>
      </c>
      <c r="E2337" s="0" t="s">
        <v>79</v>
      </c>
      <c r="F2337" s="0" t="s">
        <v>1653</v>
      </c>
      <c r="G2337" s="0" t="s">
        <v>19</v>
      </c>
      <c r="H2337" s="0" t="s">
        <v>2781</v>
      </c>
      <c r="I2337" s="0" t="n">
        <v>1</v>
      </c>
      <c r="J2337" s="0" t="n">
        <v>4.96</v>
      </c>
      <c r="K2337" s="0" t="str">
        <f aca="false">IF(I2337=1,"Yes","No")</f>
        <v>Yes</v>
      </c>
      <c r="L2337" s="0" t="n">
        <f aca="false">IF(K2337="Yes",(J2337-1)*0.98,-1)</f>
        <v>3.8808</v>
      </c>
      <c r="M2337" s="5" t="s">
        <v>33</v>
      </c>
    </row>
    <row r="2338" customFormat="false" ht="12.8" hidden="false" customHeight="false" outlineLevel="0" collapsed="false">
      <c r="A2338" s="2" t="s">
        <v>2776</v>
      </c>
      <c r="B2338" s="2" t="s">
        <v>245</v>
      </c>
      <c r="C2338" s="0" t="s">
        <v>259</v>
      </c>
      <c r="D2338" s="0" t="s">
        <v>42</v>
      </c>
      <c r="E2338" s="0" t="s">
        <v>79</v>
      </c>
      <c r="F2338" s="0" t="s">
        <v>1653</v>
      </c>
      <c r="G2338" s="0" t="s">
        <v>19</v>
      </c>
      <c r="H2338" s="0" t="s">
        <v>2781</v>
      </c>
      <c r="I2338" s="0" t="n">
        <v>1</v>
      </c>
      <c r="J2338" s="0" t="n">
        <v>1.99</v>
      </c>
      <c r="K2338" s="0" t="s">
        <v>21</v>
      </c>
      <c r="L2338" s="3" t="n">
        <f aca="false">IF(K2338="Yes",(J2338-1)*0.98,-1)</f>
        <v>0.9702</v>
      </c>
      <c r="M2338" s="4" t="s">
        <v>22</v>
      </c>
    </row>
    <row r="2339" customFormat="false" ht="12.8" hidden="false" customHeight="false" outlineLevel="0" collapsed="false">
      <c r="A2339" s="2" t="s">
        <v>2782</v>
      </c>
      <c r="B2339" s="2" t="s">
        <v>130</v>
      </c>
      <c r="C2339" s="0" t="s">
        <v>68</v>
      </c>
      <c r="D2339" s="0" t="s">
        <v>16</v>
      </c>
      <c r="E2339" s="0" t="s">
        <v>17</v>
      </c>
      <c r="F2339" s="0" t="s">
        <v>18</v>
      </c>
      <c r="G2339" s="0" t="s">
        <v>19</v>
      </c>
      <c r="H2339" s="0" t="s">
        <v>2783</v>
      </c>
      <c r="I2339" s="0" t="n">
        <v>2</v>
      </c>
      <c r="J2339" s="0" t="n">
        <v>1.27</v>
      </c>
      <c r="K2339" s="0" t="s">
        <v>21</v>
      </c>
      <c r="L2339" s="3" t="n">
        <f aca="false">IF(K2339="Yes",(J2339-1)*0.98,-1)</f>
        <v>0.2646</v>
      </c>
      <c r="M2339" s="4" t="s">
        <v>22</v>
      </c>
    </row>
    <row r="2340" customFormat="false" ht="12.8" hidden="false" customHeight="false" outlineLevel="0" collapsed="false">
      <c r="A2340" s="2" t="s">
        <v>2782</v>
      </c>
      <c r="B2340" s="2" t="s">
        <v>130</v>
      </c>
      <c r="C2340" s="0" t="s">
        <v>68</v>
      </c>
      <c r="D2340" s="0" t="s">
        <v>16</v>
      </c>
      <c r="E2340" s="0" t="s">
        <v>17</v>
      </c>
      <c r="F2340" s="0" t="s">
        <v>18</v>
      </c>
      <c r="G2340" s="0" t="s">
        <v>19</v>
      </c>
      <c r="H2340" s="0" t="s">
        <v>2784</v>
      </c>
      <c r="I2340" s="0" t="n">
        <v>1</v>
      </c>
      <c r="J2340" s="0" t="n">
        <v>1.41</v>
      </c>
      <c r="K2340" s="0" t="s">
        <v>21</v>
      </c>
      <c r="L2340" s="3" t="n">
        <f aca="false">IF(K2340="Yes",(J2340-1)*0.98,-1)</f>
        <v>0.4018</v>
      </c>
      <c r="M2340" s="11" t="s">
        <v>62</v>
      </c>
    </row>
    <row r="2341" customFormat="false" ht="12.8" hidden="false" customHeight="false" outlineLevel="0" collapsed="false">
      <c r="A2341" s="9" t="s">
        <v>2782</v>
      </c>
      <c r="B2341" s="9" t="s">
        <v>237</v>
      </c>
      <c r="C2341" s="6" t="s">
        <v>68</v>
      </c>
      <c r="D2341" s="6" t="s">
        <v>16</v>
      </c>
      <c r="E2341" s="6" t="s">
        <v>87</v>
      </c>
      <c r="F2341" s="6" t="s">
        <v>18</v>
      </c>
      <c r="G2341" s="6" t="s">
        <v>19</v>
      </c>
      <c r="H2341" s="6" t="s">
        <v>2785</v>
      </c>
      <c r="I2341" s="0" t="n">
        <v>2</v>
      </c>
      <c r="J2341" s="6" t="n">
        <v>12.61</v>
      </c>
      <c r="K2341" s="3" t="str">
        <f aca="false">IF(I2341=1,"Yes","No")</f>
        <v>No</v>
      </c>
      <c r="L2341" s="7" t="n">
        <f aca="false">IF(K2341="Yes",(J2341-1)*0.98,-1)</f>
        <v>-1</v>
      </c>
      <c r="M2341" s="10" t="s">
        <v>53</v>
      </c>
    </row>
    <row r="2342" customFormat="false" ht="12.8" hidden="false" customHeight="false" outlineLevel="0" collapsed="false">
      <c r="A2342" s="2" t="s">
        <v>2786</v>
      </c>
      <c r="B2342" s="2" t="s">
        <v>289</v>
      </c>
      <c r="C2342" s="0" t="s">
        <v>47</v>
      </c>
      <c r="D2342" s="0" t="s">
        <v>42</v>
      </c>
      <c r="E2342" s="0" t="s">
        <v>30</v>
      </c>
      <c r="F2342" s="0" t="s">
        <v>43</v>
      </c>
      <c r="G2342" s="0" t="s">
        <v>19</v>
      </c>
      <c r="H2342" s="0" t="s">
        <v>2465</v>
      </c>
      <c r="I2342" s="0" t="n">
        <v>1</v>
      </c>
      <c r="J2342" s="0" t="n">
        <v>1.37</v>
      </c>
      <c r="K2342" s="0" t="s">
        <v>21</v>
      </c>
      <c r="L2342" s="3" t="n">
        <f aca="false">IF(K2342="Yes",(J2342-1)*0.98,-1)</f>
        <v>0.3626</v>
      </c>
      <c r="M2342" s="11" t="s">
        <v>62</v>
      </c>
    </row>
    <row r="2343" customFormat="false" ht="12.8" hidden="false" customHeight="false" outlineLevel="0" collapsed="false">
      <c r="A2343" s="2" t="s">
        <v>2786</v>
      </c>
      <c r="B2343" s="2" t="s">
        <v>255</v>
      </c>
      <c r="C2343" s="0" t="s">
        <v>194</v>
      </c>
      <c r="D2343" s="0" t="s">
        <v>42</v>
      </c>
      <c r="E2343" s="0" t="s">
        <v>79</v>
      </c>
      <c r="F2343" s="0" t="s">
        <v>80</v>
      </c>
      <c r="G2343" s="0" t="s">
        <v>19</v>
      </c>
      <c r="H2343" s="0" t="s">
        <v>2787</v>
      </c>
      <c r="I2343" s="0" t="n">
        <v>1</v>
      </c>
      <c r="J2343" s="0" t="n">
        <v>1.79</v>
      </c>
      <c r="K2343" s="0" t="s">
        <v>21</v>
      </c>
      <c r="L2343" s="3" t="n">
        <f aca="false">IF(K2343="Yes",(J2343-1)*0.98,-1)</f>
        <v>0.7742</v>
      </c>
      <c r="M2343" s="4" t="s">
        <v>22</v>
      </c>
    </row>
    <row r="2344" customFormat="false" ht="12.8" hidden="false" customHeight="false" outlineLevel="0" collapsed="false">
      <c r="A2344" s="2" t="s">
        <v>2786</v>
      </c>
      <c r="B2344" s="2" t="s">
        <v>255</v>
      </c>
      <c r="C2344" s="6" t="s">
        <v>194</v>
      </c>
      <c r="D2344" s="6" t="s">
        <v>42</v>
      </c>
      <c r="E2344" s="6" t="s">
        <v>79</v>
      </c>
      <c r="F2344" s="6" t="s">
        <v>80</v>
      </c>
      <c r="G2344" s="6" t="s">
        <v>19</v>
      </c>
      <c r="H2344" s="6" t="s">
        <v>2788</v>
      </c>
      <c r="I2344" s="6" t="n">
        <v>0</v>
      </c>
      <c r="J2344" s="6" t="n">
        <v>7.4</v>
      </c>
      <c r="K2344" s="3" t="str">
        <f aca="false">IF(I2344=1, "No","Yes")</f>
        <v>Yes</v>
      </c>
      <c r="L2344" s="7" t="n">
        <f aca="false">IF(I2344=1,-J2344,0.98)</f>
        <v>0.98</v>
      </c>
      <c r="M2344" s="12" t="s">
        <v>128</v>
      </c>
    </row>
    <row r="2345" customFormat="false" ht="12.8" hidden="false" customHeight="false" outlineLevel="0" collapsed="false">
      <c r="A2345" s="9" t="s">
        <v>2786</v>
      </c>
      <c r="B2345" s="9" t="s">
        <v>255</v>
      </c>
      <c r="C2345" s="6" t="s">
        <v>194</v>
      </c>
      <c r="D2345" s="6" t="s">
        <v>42</v>
      </c>
      <c r="E2345" s="6" t="s">
        <v>79</v>
      </c>
      <c r="F2345" s="6" t="s">
        <v>80</v>
      </c>
      <c r="G2345" s="6" t="s">
        <v>19</v>
      </c>
      <c r="H2345" s="6" t="s">
        <v>2788</v>
      </c>
      <c r="I2345" s="6" t="n">
        <v>0</v>
      </c>
      <c r="J2345" s="6" t="n">
        <v>2.68</v>
      </c>
      <c r="K2345" s="3" t="s">
        <v>19</v>
      </c>
      <c r="L2345" s="6" t="n">
        <f aca="false">IF(K2345="Yes",(J2345-1)*0.98,-1)</f>
        <v>-1</v>
      </c>
      <c r="M2345" s="13" t="s">
        <v>184</v>
      </c>
    </row>
    <row r="2346" customFormat="false" ht="12.8" hidden="false" customHeight="false" outlineLevel="0" collapsed="false">
      <c r="A2346" s="9" t="s">
        <v>2786</v>
      </c>
      <c r="B2346" s="9" t="s">
        <v>255</v>
      </c>
      <c r="C2346" s="6" t="s">
        <v>194</v>
      </c>
      <c r="D2346" s="6" t="s">
        <v>42</v>
      </c>
      <c r="E2346" s="6" t="s">
        <v>79</v>
      </c>
      <c r="F2346" s="6" t="s">
        <v>80</v>
      </c>
      <c r="G2346" s="6" t="s">
        <v>19</v>
      </c>
      <c r="H2346" s="6" t="s">
        <v>2789</v>
      </c>
      <c r="I2346" s="0" t="n">
        <v>0</v>
      </c>
      <c r="J2346" s="6" t="n">
        <v>15</v>
      </c>
      <c r="K2346" s="3" t="str">
        <f aca="false">IF(I2346=1,"Yes","No")</f>
        <v>No</v>
      </c>
      <c r="L2346" s="7" t="n">
        <f aca="false">IF(K2346="Yes",(J2346-1)*0.98,-1)</f>
        <v>-1</v>
      </c>
      <c r="M2346" s="10" t="s">
        <v>53</v>
      </c>
    </row>
    <row r="2347" customFormat="false" ht="12.8" hidden="false" customHeight="false" outlineLevel="0" collapsed="false">
      <c r="A2347" s="2" t="s">
        <v>2786</v>
      </c>
      <c r="B2347" s="2" t="s">
        <v>280</v>
      </c>
      <c r="C2347" s="0" t="s">
        <v>68</v>
      </c>
      <c r="D2347" s="0" t="s">
        <v>42</v>
      </c>
      <c r="E2347" s="0" t="s">
        <v>79</v>
      </c>
      <c r="F2347" s="0" t="s">
        <v>316</v>
      </c>
      <c r="G2347" s="0" t="s">
        <v>19</v>
      </c>
      <c r="H2347" s="0" t="s">
        <v>2790</v>
      </c>
      <c r="I2347" s="0" t="n">
        <v>2</v>
      </c>
      <c r="J2347" s="0" t="n">
        <v>4.1</v>
      </c>
      <c r="K2347" s="0" t="s">
        <v>21</v>
      </c>
      <c r="L2347" s="3" t="n">
        <f aca="false">IF(K2347="Yes",(J2347-1)*0.98,-1)</f>
        <v>3.038</v>
      </c>
      <c r="M2347" s="11" t="s">
        <v>62</v>
      </c>
    </row>
    <row r="2348" customFormat="false" ht="12.8" hidden="false" customHeight="false" outlineLevel="0" collapsed="false">
      <c r="A2348" s="2" t="s">
        <v>2791</v>
      </c>
      <c r="B2348" s="2" t="s">
        <v>331</v>
      </c>
      <c r="C2348" s="0" t="s">
        <v>359</v>
      </c>
      <c r="D2348" s="0" t="s">
        <v>42</v>
      </c>
      <c r="E2348" s="0" t="s">
        <v>79</v>
      </c>
      <c r="F2348" s="0" t="s">
        <v>80</v>
      </c>
      <c r="G2348" s="0" t="s">
        <v>19</v>
      </c>
      <c r="H2348" s="0" t="s">
        <v>2792</v>
      </c>
      <c r="I2348" s="0" t="n">
        <v>2</v>
      </c>
      <c r="J2348" s="0" t="n">
        <v>1.94</v>
      </c>
      <c r="K2348" s="0" t="s">
        <v>21</v>
      </c>
      <c r="L2348" s="3" t="n">
        <f aca="false">IF(K2348="Yes",(J2348-1)*0.98,-1)</f>
        <v>0.9212</v>
      </c>
      <c r="M2348" s="4" t="s">
        <v>22</v>
      </c>
    </row>
    <row r="2349" customFormat="false" ht="12.8" hidden="false" customHeight="false" outlineLevel="0" collapsed="false">
      <c r="A2349" s="9" t="s">
        <v>2791</v>
      </c>
      <c r="B2349" s="9" t="s">
        <v>331</v>
      </c>
      <c r="C2349" s="6" t="s">
        <v>359</v>
      </c>
      <c r="D2349" s="6" t="s">
        <v>42</v>
      </c>
      <c r="E2349" s="6" t="s">
        <v>79</v>
      </c>
      <c r="F2349" s="6" t="s">
        <v>80</v>
      </c>
      <c r="G2349" s="6" t="s">
        <v>19</v>
      </c>
      <c r="H2349" s="6" t="s">
        <v>2793</v>
      </c>
      <c r="I2349" s="0" t="n">
        <v>4</v>
      </c>
      <c r="J2349" s="6" t="n">
        <v>10.5</v>
      </c>
      <c r="K2349" s="3" t="str">
        <f aca="false">IF(I2349=1,"Yes","No")</f>
        <v>No</v>
      </c>
      <c r="L2349" s="7" t="n">
        <f aca="false">IF(K2349="Yes",(J2349-1)*0.98,-1)</f>
        <v>-1</v>
      </c>
      <c r="M2349" s="10" t="s">
        <v>53</v>
      </c>
    </row>
    <row r="2350" customFormat="false" ht="12.8" hidden="false" customHeight="false" outlineLevel="0" collapsed="false">
      <c r="A2350" s="2" t="s">
        <v>2794</v>
      </c>
      <c r="B2350" s="2" t="s">
        <v>255</v>
      </c>
      <c r="C2350" s="0" t="s">
        <v>297</v>
      </c>
      <c r="D2350" s="0" t="s">
        <v>16</v>
      </c>
      <c r="E2350" s="0" t="s">
        <v>17</v>
      </c>
      <c r="F2350" s="0" t="s">
        <v>18</v>
      </c>
      <c r="G2350" s="0" t="s">
        <v>19</v>
      </c>
      <c r="H2350" s="0" t="s">
        <v>2795</v>
      </c>
      <c r="I2350" s="0" t="n">
        <v>1</v>
      </c>
      <c r="J2350" s="0" t="n">
        <v>1.52</v>
      </c>
      <c r="K2350" s="0" t="s">
        <v>21</v>
      </c>
      <c r="L2350" s="3" t="n">
        <f aca="false">IF(K2350="Yes",(J2350-1)*0.98,-1)</f>
        <v>0.5096</v>
      </c>
      <c r="M2350" s="11" t="s">
        <v>62</v>
      </c>
    </row>
    <row r="2351" customFormat="false" ht="12.8" hidden="false" customHeight="false" outlineLevel="0" collapsed="false">
      <c r="A2351" s="2" t="s">
        <v>2794</v>
      </c>
      <c r="B2351" s="2" t="s">
        <v>1250</v>
      </c>
      <c r="C2351" s="0" t="s">
        <v>59</v>
      </c>
      <c r="D2351" s="0" t="s">
        <v>29</v>
      </c>
      <c r="E2351" s="0" t="s">
        <v>30</v>
      </c>
      <c r="F2351" s="0" t="s">
        <v>31</v>
      </c>
      <c r="G2351" s="0" t="s">
        <v>19</v>
      </c>
      <c r="H2351" s="0" t="s">
        <v>2796</v>
      </c>
      <c r="I2351" s="0" t="n">
        <v>1</v>
      </c>
      <c r="J2351" s="0" t="n">
        <v>2.4</v>
      </c>
      <c r="K2351" s="0" t="str">
        <f aca="false">IF(I2351=1,"Yes","No")</f>
        <v>Yes</v>
      </c>
      <c r="L2351" s="0" t="n">
        <f aca="false">IF(K2351="Yes",(J2351-1)*0.98,-1)</f>
        <v>1.372</v>
      </c>
      <c r="M2351" s="5" t="s">
        <v>33</v>
      </c>
    </row>
    <row r="2352" customFormat="false" ht="12.8" hidden="false" customHeight="false" outlineLevel="0" collapsed="false">
      <c r="A2352" s="2" t="s">
        <v>2794</v>
      </c>
      <c r="B2352" s="2" t="s">
        <v>1250</v>
      </c>
      <c r="C2352" s="0" t="s">
        <v>59</v>
      </c>
      <c r="D2352" s="0" t="s">
        <v>29</v>
      </c>
      <c r="E2352" s="0" t="s">
        <v>30</v>
      </c>
      <c r="F2352" s="0" t="s">
        <v>31</v>
      </c>
      <c r="G2352" s="0" t="s">
        <v>19</v>
      </c>
      <c r="H2352" s="0" t="s">
        <v>2796</v>
      </c>
      <c r="I2352" s="0" t="n">
        <v>1</v>
      </c>
      <c r="J2352" s="0" t="n">
        <v>1.42</v>
      </c>
      <c r="K2352" s="0" t="s">
        <v>21</v>
      </c>
      <c r="L2352" s="3" t="n">
        <f aca="false">IF(K2352="Yes",(J2352-1)*0.98,-1)</f>
        <v>0.4116</v>
      </c>
      <c r="M2352" s="4" t="s">
        <v>22</v>
      </c>
    </row>
    <row r="2353" customFormat="false" ht="12.8" hidden="false" customHeight="false" outlineLevel="0" collapsed="false">
      <c r="A2353" s="2" t="s">
        <v>2797</v>
      </c>
      <c r="B2353" s="2" t="s">
        <v>130</v>
      </c>
      <c r="C2353" s="0" t="s">
        <v>215</v>
      </c>
      <c r="D2353" s="0" t="s">
        <v>42</v>
      </c>
      <c r="E2353" s="0" t="s">
        <v>17</v>
      </c>
      <c r="F2353" s="0" t="s">
        <v>43</v>
      </c>
      <c r="G2353" s="0" t="s">
        <v>19</v>
      </c>
      <c r="H2353" s="0" t="s">
        <v>2798</v>
      </c>
      <c r="I2353" s="0" t="n">
        <v>0</v>
      </c>
      <c r="J2353" s="0" t="n">
        <v>2.52</v>
      </c>
      <c r="K2353" s="0" t="str">
        <f aca="false">IF(I2353=1,"Yes","No")</f>
        <v>No</v>
      </c>
      <c r="L2353" s="0" t="n">
        <f aca="false">IF(K2353="Yes",(J2353-1)*0.98,-1)</f>
        <v>-1</v>
      </c>
      <c r="M2353" s="5" t="s">
        <v>33</v>
      </c>
    </row>
    <row r="2354" customFormat="false" ht="12.8" hidden="false" customHeight="false" outlineLevel="0" collapsed="false">
      <c r="A2354" s="2" t="s">
        <v>2797</v>
      </c>
      <c r="B2354" s="2" t="s">
        <v>101</v>
      </c>
      <c r="C2354" s="6" t="s">
        <v>15</v>
      </c>
      <c r="D2354" s="6" t="s">
        <v>16</v>
      </c>
      <c r="E2354" s="6" t="s">
        <v>87</v>
      </c>
      <c r="F2354" s="6" t="s">
        <v>18</v>
      </c>
      <c r="G2354" s="6" t="s">
        <v>19</v>
      </c>
      <c r="H2354" s="6" t="s">
        <v>2799</v>
      </c>
      <c r="I2354" s="6" t="n">
        <v>2</v>
      </c>
      <c r="J2354" s="6" t="n">
        <v>99.57</v>
      </c>
      <c r="K2354" s="3" t="str">
        <f aca="false">IF(I2354=1, "No","Yes")</f>
        <v>Yes</v>
      </c>
      <c r="L2354" s="7" t="n">
        <f aca="false">IF(I2354=1,-J2354,0.98)</f>
        <v>0.98</v>
      </c>
      <c r="M2354" s="8" t="s">
        <v>51</v>
      </c>
    </row>
    <row r="2355" customFormat="false" ht="12.8" hidden="false" customHeight="false" outlineLevel="0" collapsed="false">
      <c r="A2355" s="9" t="s">
        <v>2797</v>
      </c>
      <c r="B2355" s="9" t="s">
        <v>101</v>
      </c>
      <c r="C2355" s="6" t="s">
        <v>15</v>
      </c>
      <c r="D2355" s="6" t="s">
        <v>16</v>
      </c>
      <c r="E2355" s="6" t="s">
        <v>87</v>
      </c>
      <c r="F2355" s="6" t="s">
        <v>18</v>
      </c>
      <c r="G2355" s="6" t="s">
        <v>19</v>
      </c>
      <c r="H2355" s="6" t="s">
        <v>2800</v>
      </c>
      <c r="I2355" s="0" t="n">
        <v>0</v>
      </c>
      <c r="J2355" s="6" t="n">
        <v>5.69</v>
      </c>
      <c r="K2355" s="3" t="str">
        <f aca="false">IF(I2355=1,"Yes","No")</f>
        <v>No</v>
      </c>
      <c r="L2355" s="7" t="n">
        <f aca="false">IF(K2355="Yes",(J2355-1)*0.98,-1)</f>
        <v>-1</v>
      </c>
      <c r="M2355" s="10" t="s">
        <v>53</v>
      </c>
    </row>
    <row r="2356" customFormat="false" ht="12.8" hidden="false" customHeight="false" outlineLevel="0" collapsed="false">
      <c r="A2356" s="2" t="s">
        <v>2797</v>
      </c>
      <c r="B2356" s="2" t="s">
        <v>58</v>
      </c>
      <c r="C2356" s="0" t="s">
        <v>15</v>
      </c>
      <c r="D2356" s="0" t="s">
        <v>16</v>
      </c>
      <c r="E2356" s="0" t="s">
        <v>17</v>
      </c>
      <c r="F2356" s="0" t="s">
        <v>18</v>
      </c>
      <c r="G2356" s="0" t="s">
        <v>19</v>
      </c>
      <c r="H2356" s="0" t="s">
        <v>2801</v>
      </c>
      <c r="I2356" s="0" t="n">
        <v>0</v>
      </c>
      <c r="J2356" s="0" t="n">
        <v>2</v>
      </c>
      <c r="K2356" s="0" t="s">
        <v>19</v>
      </c>
      <c r="L2356" s="3" t="n">
        <f aca="false">IF(K2356="Yes",(J2356-1)*0.98,-1)</f>
        <v>-1</v>
      </c>
      <c r="M2356" s="4" t="s">
        <v>22</v>
      </c>
    </row>
    <row r="2357" customFormat="false" ht="12.8" hidden="false" customHeight="false" outlineLevel="0" collapsed="false">
      <c r="A2357" s="2" t="s">
        <v>2797</v>
      </c>
      <c r="B2357" s="2" t="s">
        <v>456</v>
      </c>
      <c r="C2357" s="0" t="s">
        <v>215</v>
      </c>
      <c r="D2357" s="0" t="s">
        <v>42</v>
      </c>
      <c r="E2357" s="0" t="s">
        <v>79</v>
      </c>
      <c r="F2357" s="0" t="s">
        <v>80</v>
      </c>
      <c r="G2357" s="0" t="s">
        <v>19</v>
      </c>
      <c r="H2357" s="0" t="s">
        <v>2802</v>
      </c>
      <c r="I2357" s="0" t="n">
        <v>2</v>
      </c>
      <c r="J2357" s="0" t="n">
        <v>1.29</v>
      </c>
      <c r="K2357" s="0" t="s">
        <v>21</v>
      </c>
      <c r="L2357" s="3" t="n">
        <f aca="false">IF(K2357="Yes",(J2357-1)*0.98,-1)</f>
        <v>0.2842</v>
      </c>
      <c r="M2357" s="4" t="s">
        <v>22</v>
      </c>
    </row>
    <row r="2358" customFormat="false" ht="12.8" hidden="false" customHeight="false" outlineLevel="0" collapsed="false">
      <c r="A2358" s="2" t="s">
        <v>2797</v>
      </c>
      <c r="B2358" s="2" t="s">
        <v>237</v>
      </c>
      <c r="C2358" s="0" t="s">
        <v>15</v>
      </c>
      <c r="D2358" s="0" t="s">
        <v>42</v>
      </c>
      <c r="E2358" s="0" t="s">
        <v>79</v>
      </c>
      <c r="F2358" s="0" t="s">
        <v>316</v>
      </c>
      <c r="G2358" s="0" t="s">
        <v>19</v>
      </c>
      <c r="H2358" s="0" t="s">
        <v>2803</v>
      </c>
      <c r="I2358" s="0" t="n">
        <v>3</v>
      </c>
      <c r="J2358" s="0" t="n">
        <v>7.99</v>
      </c>
      <c r="K2358" s="0" t="s">
        <v>21</v>
      </c>
      <c r="L2358" s="3" t="n">
        <f aca="false">IF(K2358="Yes",(J2358-1)*0.98,-1)</f>
        <v>6.8502</v>
      </c>
      <c r="M2358" s="11" t="s">
        <v>62</v>
      </c>
    </row>
    <row r="2359" customFormat="false" ht="12.8" hidden="false" customHeight="false" outlineLevel="0" collapsed="false">
      <c r="A2359" s="2" t="s">
        <v>2797</v>
      </c>
      <c r="B2359" s="2" t="s">
        <v>237</v>
      </c>
      <c r="C2359" s="6" t="s">
        <v>15</v>
      </c>
      <c r="D2359" s="6" t="s">
        <v>42</v>
      </c>
      <c r="E2359" s="6" t="s">
        <v>79</v>
      </c>
      <c r="F2359" s="6" t="s">
        <v>316</v>
      </c>
      <c r="G2359" s="6" t="s">
        <v>19</v>
      </c>
      <c r="H2359" s="6" t="s">
        <v>2804</v>
      </c>
      <c r="I2359" s="6" t="n">
        <v>2</v>
      </c>
      <c r="J2359" s="6" t="n">
        <v>5.86</v>
      </c>
      <c r="K2359" s="3" t="str">
        <f aca="false">IF(I2359=1, "No","Yes")</f>
        <v>Yes</v>
      </c>
      <c r="L2359" s="7" t="n">
        <f aca="false">IF(I2359=1,-J2359,0.98)</f>
        <v>0.98</v>
      </c>
      <c r="M2359" s="8" t="s">
        <v>51</v>
      </c>
    </row>
    <row r="2360" customFormat="false" ht="12.8" hidden="false" customHeight="false" outlineLevel="0" collapsed="false">
      <c r="A2360" s="9" t="s">
        <v>2797</v>
      </c>
      <c r="B2360" s="9" t="s">
        <v>237</v>
      </c>
      <c r="C2360" s="6" t="s">
        <v>15</v>
      </c>
      <c r="D2360" s="6" t="s">
        <v>42</v>
      </c>
      <c r="E2360" s="6" t="s">
        <v>79</v>
      </c>
      <c r="F2360" s="6" t="s">
        <v>316</v>
      </c>
      <c r="G2360" s="6" t="s">
        <v>19</v>
      </c>
      <c r="H2360" s="6" t="s">
        <v>2804</v>
      </c>
      <c r="I2360" s="6" t="n">
        <v>2</v>
      </c>
      <c r="J2360" s="6" t="n">
        <v>1.66</v>
      </c>
      <c r="K2360" s="3" t="s">
        <v>21</v>
      </c>
      <c r="L2360" s="6" t="n">
        <f aca="false">IF(K2360="Yes",(J2360-1)*0.98,-1)</f>
        <v>0.6468</v>
      </c>
      <c r="M2360" s="13" t="s">
        <v>184</v>
      </c>
    </row>
    <row r="2361" customFormat="false" ht="12.8" hidden="false" customHeight="false" outlineLevel="0" collapsed="false">
      <c r="A2361" s="2" t="s">
        <v>2797</v>
      </c>
      <c r="B2361" s="2" t="s">
        <v>471</v>
      </c>
      <c r="C2361" s="0" t="s">
        <v>91</v>
      </c>
      <c r="D2361" s="0" t="s">
        <v>42</v>
      </c>
      <c r="E2361" s="0" t="s">
        <v>30</v>
      </c>
      <c r="F2361" s="0" t="s">
        <v>18</v>
      </c>
      <c r="G2361" s="0" t="s">
        <v>19</v>
      </c>
      <c r="H2361" s="0" t="s">
        <v>2805</v>
      </c>
      <c r="I2361" s="0" t="n">
        <v>2</v>
      </c>
      <c r="J2361" s="0" t="n">
        <v>1.48</v>
      </c>
      <c r="K2361" s="0" t="s">
        <v>21</v>
      </c>
      <c r="L2361" s="3" t="n">
        <f aca="false">IF(K2361="Yes",(J2361-1)*0.98,-1)</f>
        <v>0.4704</v>
      </c>
      <c r="M2361" s="11" t="s">
        <v>62</v>
      </c>
    </row>
    <row r="2362" customFormat="false" ht="12.8" hidden="false" customHeight="false" outlineLevel="0" collapsed="false">
      <c r="A2362" s="2" t="s">
        <v>2806</v>
      </c>
      <c r="B2362" s="2" t="s">
        <v>186</v>
      </c>
      <c r="C2362" s="0" t="s">
        <v>1341</v>
      </c>
      <c r="D2362" s="0" t="s">
        <v>37</v>
      </c>
      <c r="E2362" s="0" t="s">
        <v>87</v>
      </c>
      <c r="F2362" s="0" t="s">
        <v>298</v>
      </c>
      <c r="G2362" s="0" t="s">
        <v>19</v>
      </c>
      <c r="H2362" s="0" t="s">
        <v>2807</v>
      </c>
      <c r="I2362" s="0" t="n">
        <v>1</v>
      </c>
      <c r="J2362" s="0" t="n">
        <v>1.2</v>
      </c>
      <c r="K2362" s="0" t="s">
        <v>21</v>
      </c>
      <c r="L2362" s="3" t="n">
        <f aca="false">IF(K2362="Yes",(J2362-1)*0.98,-1)</f>
        <v>0.196</v>
      </c>
      <c r="M2362" s="11" t="s">
        <v>62</v>
      </c>
    </row>
    <row r="2363" customFormat="false" ht="12.8" hidden="false" customHeight="false" outlineLevel="0" collapsed="false">
      <c r="A2363" s="9" t="s">
        <v>2806</v>
      </c>
      <c r="B2363" s="9" t="s">
        <v>186</v>
      </c>
      <c r="C2363" s="6" t="s">
        <v>1341</v>
      </c>
      <c r="D2363" s="6" t="s">
        <v>37</v>
      </c>
      <c r="E2363" s="6" t="s">
        <v>87</v>
      </c>
      <c r="F2363" s="6" t="s">
        <v>298</v>
      </c>
      <c r="G2363" s="6" t="s">
        <v>19</v>
      </c>
      <c r="H2363" s="6" t="s">
        <v>2807</v>
      </c>
      <c r="I2363" s="0" t="n">
        <v>1</v>
      </c>
      <c r="J2363" s="6" t="n">
        <v>4.78</v>
      </c>
      <c r="K2363" s="3" t="str">
        <f aca="false">IF(I2363=1,"Yes","No")</f>
        <v>Yes</v>
      </c>
      <c r="L2363" s="7" t="n">
        <f aca="false">IF(K2363="Yes",(J2363-1)*0.98,-1)</f>
        <v>3.7044</v>
      </c>
      <c r="M2363" s="10" t="s">
        <v>53</v>
      </c>
    </row>
    <row r="2364" customFormat="false" ht="12.8" hidden="false" customHeight="false" outlineLevel="0" collapsed="false">
      <c r="A2364" s="2" t="s">
        <v>2808</v>
      </c>
      <c r="B2364" s="2" t="s">
        <v>324</v>
      </c>
      <c r="C2364" s="6" t="s">
        <v>74</v>
      </c>
      <c r="D2364" s="6" t="s">
        <v>37</v>
      </c>
      <c r="E2364" s="6" t="s">
        <v>30</v>
      </c>
      <c r="F2364" s="6" t="s">
        <v>31</v>
      </c>
      <c r="G2364" s="6" t="s">
        <v>19</v>
      </c>
      <c r="H2364" s="6" t="s">
        <v>2809</v>
      </c>
      <c r="I2364" s="6" t="n">
        <v>0</v>
      </c>
      <c r="J2364" s="6" t="n">
        <v>6.4</v>
      </c>
      <c r="K2364" s="3" t="str">
        <f aca="false">IF(I2364=1, "No","Yes")</f>
        <v>Yes</v>
      </c>
      <c r="L2364" s="7" t="n">
        <f aca="false">IF(I2364=1,-J2364,0.98)</f>
        <v>0.98</v>
      </c>
      <c r="M2364" s="8" t="s">
        <v>51</v>
      </c>
    </row>
    <row r="2365" customFormat="false" ht="12.8" hidden="false" customHeight="false" outlineLevel="0" collapsed="false">
      <c r="A2365" s="2" t="s">
        <v>2808</v>
      </c>
      <c r="B2365" s="2" t="s">
        <v>324</v>
      </c>
      <c r="C2365" s="6" t="s">
        <v>74</v>
      </c>
      <c r="D2365" s="6" t="s">
        <v>37</v>
      </c>
      <c r="E2365" s="6" t="s">
        <v>30</v>
      </c>
      <c r="F2365" s="6" t="s">
        <v>31</v>
      </c>
      <c r="G2365" s="6" t="s">
        <v>19</v>
      </c>
      <c r="H2365" s="6" t="s">
        <v>2809</v>
      </c>
      <c r="I2365" s="6" t="n">
        <v>0</v>
      </c>
      <c r="J2365" s="6" t="n">
        <v>6.4</v>
      </c>
      <c r="K2365" s="3" t="str">
        <f aca="false">IF(I2365=1, "No","Yes")</f>
        <v>Yes</v>
      </c>
      <c r="L2365" s="7" t="n">
        <f aca="false">IF(I2365=1,-J2365,0.98)</f>
        <v>0.98</v>
      </c>
      <c r="M2365" s="12" t="s">
        <v>128</v>
      </c>
    </row>
    <row r="2366" customFormat="false" ht="12.8" hidden="false" customHeight="false" outlineLevel="0" collapsed="false">
      <c r="A2366" s="9" t="s">
        <v>2808</v>
      </c>
      <c r="B2366" s="9" t="s">
        <v>324</v>
      </c>
      <c r="C2366" s="6" t="s">
        <v>74</v>
      </c>
      <c r="D2366" s="6" t="s">
        <v>37</v>
      </c>
      <c r="E2366" s="6" t="s">
        <v>30</v>
      </c>
      <c r="F2366" s="6" t="s">
        <v>31</v>
      </c>
      <c r="G2366" s="6" t="s">
        <v>19</v>
      </c>
      <c r="H2366" s="6" t="s">
        <v>2810</v>
      </c>
      <c r="I2366" s="0" t="n">
        <v>1</v>
      </c>
      <c r="J2366" s="6" t="n">
        <v>9.06</v>
      </c>
      <c r="K2366" s="3" t="str">
        <f aca="false">IF(I2366=1,"Yes","No")</f>
        <v>Yes</v>
      </c>
      <c r="L2366" s="7" t="n">
        <f aca="false">IF(K2366="Yes",(J2366-1)*0.98,-1)</f>
        <v>7.8988</v>
      </c>
      <c r="M2366" s="10" t="s">
        <v>53</v>
      </c>
    </row>
    <row r="2367" customFormat="false" ht="12.8" hidden="false" customHeight="false" outlineLevel="0" collapsed="false">
      <c r="A2367" s="2" t="s">
        <v>2808</v>
      </c>
      <c r="B2367" s="2" t="s">
        <v>452</v>
      </c>
      <c r="C2367" s="0" t="s">
        <v>1371</v>
      </c>
      <c r="D2367" s="0" t="s">
        <v>29</v>
      </c>
      <c r="E2367" s="0" t="s">
        <v>30</v>
      </c>
      <c r="F2367" s="0" t="s">
        <v>428</v>
      </c>
      <c r="G2367" s="0" t="s">
        <v>21</v>
      </c>
      <c r="H2367" s="0" t="s">
        <v>2811</v>
      </c>
      <c r="I2367" s="0" t="n">
        <v>2</v>
      </c>
      <c r="J2367" s="0" t="n">
        <v>1.84</v>
      </c>
      <c r="K2367" s="0" t="str">
        <f aca="false">IF(I2367=1,"Yes","No")</f>
        <v>No</v>
      </c>
      <c r="L2367" s="0" t="n">
        <f aca="false">IF(K2367="Yes",(J2367-1)*0.98,-1)</f>
        <v>-1</v>
      </c>
      <c r="M2367" s="5" t="s">
        <v>33</v>
      </c>
    </row>
    <row r="2368" customFormat="false" ht="12.8" hidden="false" customHeight="false" outlineLevel="0" collapsed="false">
      <c r="A2368" s="2" t="s">
        <v>2808</v>
      </c>
      <c r="B2368" s="2" t="s">
        <v>452</v>
      </c>
      <c r="C2368" s="0" t="s">
        <v>1371</v>
      </c>
      <c r="D2368" s="0" t="s">
        <v>29</v>
      </c>
      <c r="E2368" s="0" t="s">
        <v>30</v>
      </c>
      <c r="F2368" s="0" t="s">
        <v>428</v>
      </c>
      <c r="G2368" s="0" t="s">
        <v>21</v>
      </c>
      <c r="H2368" s="0" t="s">
        <v>2811</v>
      </c>
      <c r="I2368" s="0" t="n">
        <v>2</v>
      </c>
      <c r="J2368" s="0" t="n">
        <v>1.19</v>
      </c>
      <c r="K2368" s="0" t="s">
        <v>21</v>
      </c>
      <c r="L2368" s="3" t="n">
        <f aca="false">IF(K2368="Yes",(J2368-1)*0.98,-1)</f>
        <v>0.1862</v>
      </c>
      <c r="M2368" s="4" t="s">
        <v>22</v>
      </c>
    </row>
    <row r="2369" customFormat="false" ht="12.8" hidden="false" customHeight="false" outlineLevel="0" collapsed="false">
      <c r="A2369" s="2" t="s">
        <v>2808</v>
      </c>
      <c r="B2369" s="2" t="s">
        <v>105</v>
      </c>
      <c r="C2369" s="0" t="s">
        <v>74</v>
      </c>
      <c r="D2369" s="0" t="s">
        <v>37</v>
      </c>
      <c r="E2369" s="0" t="s">
        <v>30</v>
      </c>
      <c r="F2369" s="0" t="s">
        <v>43</v>
      </c>
      <c r="G2369" s="0" t="s">
        <v>19</v>
      </c>
      <c r="H2369" s="0" t="s">
        <v>2812</v>
      </c>
      <c r="I2369" s="0" t="n">
        <v>2</v>
      </c>
      <c r="J2369" s="0" t="n">
        <v>1.28</v>
      </c>
      <c r="K2369" s="0" t="s">
        <v>21</v>
      </c>
      <c r="L2369" s="3" t="n">
        <f aca="false">IF(K2369="Yes",(J2369-1)*0.98,-1)</f>
        <v>0.2744</v>
      </c>
      <c r="M2369" s="4" t="s">
        <v>22</v>
      </c>
    </row>
    <row r="2370" customFormat="false" ht="12.8" hidden="false" customHeight="false" outlineLevel="0" collapsed="false">
      <c r="A2370" s="2" t="s">
        <v>2813</v>
      </c>
      <c r="B2370" s="2" t="s">
        <v>255</v>
      </c>
      <c r="C2370" s="0" t="s">
        <v>1338</v>
      </c>
      <c r="D2370" s="0" t="s">
        <v>37</v>
      </c>
      <c r="E2370" s="0" t="s">
        <v>87</v>
      </c>
      <c r="F2370" s="0" t="s">
        <v>152</v>
      </c>
      <c r="G2370" s="0" t="s">
        <v>19</v>
      </c>
      <c r="H2370" s="0" t="s">
        <v>2814</v>
      </c>
      <c r="I2370" s="0" t="n">
        <v>1</v>
      </c>
      <c r="J2370" s="0" t="n">
        <v>1.56</v>
      </c>
      <c r="K2370" s="0" t="s">
        <v>21</v>
      </c>
      <c r="L2370" s="3" t="n">
        <f aca="false">IF(K2370="Yes",(J2370-1)*0.98,-1)</f>
        <v>0.5488</v>
      </c>
      <c r="M2370" s="11" t="s">
        <v>62</v>
      </c>
    </row>
    <row r="2371" customFormat="false" ht="12.8" hidden="false" customHeight="false" outlineLevel="0" collapsed="false">
      <c r="A2371" s="9" t="s">
        <v>2813</v>
      </c>
      <c r="B2371" s="9" t="s">
        <v>255</v>
      </c>
      <c r="C2371" s="6" t="s">
        <v>1338</v>
      </c>
      <c r="D2371" s="6" t="s">
        <v>37</v>
      </c>
      <c r="E2371" s="6" t="s">
        <v>87</v>
      </c>
      <c r="F2371" s="6" t="s">
        <v>152</v>
      </c>
      <c r="G2371" s="6" t="s">
        <v>19</v>
      </c>
      <c r="H2371" s="6" t="s">
        <v>2814</v>
      </c>
      <c r="I2371" s="0" t="n">
        <v>1</v>
      </c>
      <c r="J2371" s="6" t="n">
        <v>3.91</v>
      </c>
      <c r="K2371" s="3" t="str">
        <f aca="false">IF(I2371=1,"Yes","No")</f>
        <v>Yes</v>
      </c>
      <c r="L2371" s="7" t="n">
        <f aca="false">IF(K2371="Yes",(J2371-1)*0.98,-1)</f>
        <v>2.8518</v>
      </c>
      <c r="M2371" s="10" t="s">
        <v>53</v>
      </c>
    </row>
    <row r="2372" customFormat="false" ht="12.8" hidden="false" customHeight="false" outlineLevel="0" collapsed="false">
      <c r="A2372" s="2" t="s">
        <v>2813</v>
      </c>
      <c r="B2372" s="2" t="s">
        <v>331</v>
      </c>
      <c r="C2372" s="0" t="s">
        <v>59</v>
      </c>
      <c r="D2372" s="0" t="s">
        <v>16</v>
      </c>
      <c r="E2372" s="0" t="s">
        <v>30</v>
      </c>
      <c r="F2372" s="0" t="s">
        <v>65</v>
      </c>
      <c r="G2372" s="0" t="s">
        <v>21</v>
      </c>
      <c r="H2372" s="0" t="s">
        <v>2780</v>
      </c>
      <c r="I2372" s="0" t="n">
        <v>3</v>
      </c>
      <c r="J2372" s="0" t="n">
        <v>1.32</v>
      </c>
      <c r="K2372" s="0" t="s">
        <v>21</v>
      </c>
      <c r="L2372" s="3" t="n">
        <f aca="false">IF(K2372="Yes",(J2372-1)*0.98,-1)</f>
        <v>0.3136</v>
      </c>
      <c r="M2372" s="4" t="s">
        <v>22</v>
      </c>
    </row>
    <row r="2373" customFormat="false" ht="12.8" hidden="false" customHeight="false" outlineLevel="0" collapsed="false">
      <c r="A2373" s="2" t="s">
        <v>2813</v>
      </c>
      <c r="B2373" s="2" t="s">
        <v>499</v>
      </c>
      <c r="C2373" s="0" t="s">
        <v>248</v>
      </c>
      <c r="D2373" s="0" t="s">
        <v>42</v>
      </c>
      <c r="E2373" s="0" t="s">
        <v>79</v>
      </c>
      <c r="F2373" s="0" t="s">
        <v>80</v>
      </c>
      <c r="G2373" s="0" t="s">
        <v>19</v>
      </c>
      <c r="H2373" s="0" t="s">
        <v>2815</v>
      </c>
      <c r="I2373" s="0" t="n">
        <v>1</v>
      </c>
      <c r="J2373" s="0" t="n">
        <v>1.71</v>
      </c>
      <c r="K2373" s="0" t="s">
        <v>21</v>
      </c>
      <c r="L2373" s="3" t="n">
        <f aca="false">IF(K2373="Yes",(J2373-1)*0.98,-1)</f>
        <v>0.6958</v>
      </c>
      <c r="M2373" s="4" t="s">
        <v>22</v>
      </c>
    </row>
    <row r="2374" customFormat="false" ht="12.8" hidden="false" customHeight="false" outlineLevel="0" collapsed="false">
      <c r="A2374" s="2" t="s">
        <v>2816</v>
      </c>
      <c r="B2374" s="2" t="s">
        <v>96</v>
      </c>
      <c r="C2374" s="0" t="s">
        <v>1192</v>
      </c>
      <c r="D2374" s="0" t="s">
        <v>37</v>
      </c>
      <c r="E2374" s="0" t="s">
        <v>17</v>
      </c>
      <c r="F2374" s="0" t="s">
        <v>43</v>
      </c>
      <c r="G2374" s="0" t="s">
        <v>19</v>
      </c>
      <c r="H2374" s="0" t="s">
        <v>2817</v>
      </c>
      <c r="I2374" s="0" t="n">
        <v>0</v>
      </c>
      <c r="J2374" s="0" t="n">
        <v>1.52</v>
      </c>
      <c r="K2374" s="0" t="s">
        <v>19</v>
      </c>
      <c r="L2374" s="3" t="n">
        <f aca="false">IF(K2374="Yes",(J2374-1)*0.98,-1)</f>
        <v>-1</v>
      </c>
      <c r="M2374" s="11" t="s">
        <v>62</v>
      </c>
    </row>
    <row r="2375" customFormat="false" ht="12.8" hidden="false" customHeight="false" outlineLevel="0" collapsed="false">
      <c r="A2375" s="2" t="s">
        <v>2816</v>
      </c>
      <c r="B2375" s="2" t="s">
        <v>245</v>
      </c>
      <c r="C2375" s="0" t="s">
        <v>150</v>
      </c>
      <c r="D2375" s="0" t="s">
        <v>42</v>
      </c>
      <c r="E2375" s="0" t="s">
        <v>79</v>
      </c>
      <c r="F2375" s="0" t="s">
        <v>80</v>
      </c>
      <c r="G2375" s="0" t="s">
        <v>19</v>
      </c>
      <c r="H2375" s="0" t="s">
        <v>2818</v>
      </c>
      <c r="I2375" s="0" t="n">
        <v>2</v>
      </c>
      <c r="J2375" s="0" t="n">
        <v>1.39</v>
      </c>
      <c r="K2375" s="0" t="s">
        <v>21</v>
      </c>
      <c r="L2375" s="3" t="n">
        <f aca="false">IF(K2375="Yes",(J2375-1)*0.98,-1)</f>
        <v>0.3822</v>
      </c>
      <c r="M2375" s="4" t="s">
        <v>22</v>
      </c>
    </row>
    <row r="2376" customFormat="false" ht="12.8" hidden="false" customHeight="false" outlineLevel="0" collapsed="false">
      <c r="A2376" s="2" t="s">
        <v>2819</v>
      </c>
      <c r="B2376" s="2" t="s">
        <v>23</v>
      </c>
      <c r="C2376" s="0" t="s">
        <v>114</v>
      </c>
      <c r="D2376" s="0" t="s">
        <v>16</v>
      </c>
      <c r="E2376" s="0" t="s">
        <v>17</v>
      </c>
      <c r="F2376" s="0" t="s">
        <v>18</v>
      </c>
      <c r="G2376" s="0" t="s">
        <v>19</v>
      </c>
      <c r="H2376" s="0" t="s">
        <v>1978</v>
      </c>
      <c r="I2376" s="0" t="n">
        <v>1</v>
      </c>
      <c r="J2376" s="0" t="n">
        <v>1.22</v>
      </c>
      <c r="K2376" s="0" t="s">
        <v>21</v>
      </c>
      <c r="L2376" s="3" t="n">
        <f aca="false">IF(K2376="Yes",(J2376-1)*0.98,-1)</f>
        <v>0.2156</v>
      </c>
      <c r="M2376" s="4" t="s">
        <v>22</v>
      </c>
    </row>
    <row r="2377" customFormat="false" ht="12.8" hidden="false" customHeight="false" outlineLevel="0" collapsed="false">
      <c r="A2377" s="2" t="s">
        <v>2819</v>
      </c>
      <c r="B2377" s="2" t="s">
        <v>23</v>
      </c>
      <c r="C2377" s="0" t="s">
        <v>114</v>
      </c>
      <c r="D2377" s="0" t="s">
        <v>16</v>
      </c>
      <c r="E2377" s="0" t="s">
        <v>17</v>
      </c>
      <c r="F2377" s="0" t="s">
        <v>18</v>
      </c>
      <c r="G2377" s="0" t="s">
        <v>19</v>
      </c>
      <c r="H2377" s="0" t="s">
        <v>2820</v>
      </c>
      <c r="I2377" s="0" t="n">
        <v>3</v>
      </c>
      <c r="J2377" s="0" t="n">
        <v>3.36</v>
      </c>
      <c r="K2377" s="0" t="s">
        <v>19</v>
      </c>
      <c r="L2377" s="3" t="n">
        <f aca="false">IF(K2377="Yes",(J2377-1)*0.98,-1)</f>
        <v>-1</v>
      </c>
      <c r="M2377" s="11" t="s">
        <v>62</v>
      </c>
    </row>
    <row r="2378" customFormat="false" ht="12.8" hidden="false" customHeight="false" outlineLevel="0" collapsed="false">
      <c r="A2378" s="2" t="s">
        <v>2819</v>
      </c>
      <c r="B2378" s="2" t="s">
        <v>71</v>
      </c>
      <c r="C2378" s="0" t="s">
        <v>259</v>
      </c>
      <c r="D2378" s="0" t="s">
        <v>16</v>
      </c>
      <c r="E2378" s="0" t="s">
        <v>17</v>
      </c>
      <c r="F2378" s="0" t="s">
        <v>43</v>
      </c>
      <c r="G2378" s="0" t="s">
        <v>21</v>
      </c>
      <c r="H2378" s="0" t="s">
        <v>2821</v>
      </c>
      <c r="I2378" s="0" t="n">
        <v>1</v>
      </c>
      <c r="J2378" s="0" t="n">
        <v>1.54</v>
      </c>
      <c r="K2378" s="0" t="str">
        <f aca="false">IF(I2378=1,"Yes","No")</f>
        <v>Yes</v>
      </c>
      <c r="L2378" s="0" t="n">
        <f aca="false">IF(K2378="Yes",(J2378-1)*0.98,-1)</f>
        <v>0.5292</v>
      </c>
      <c r="M2378" s="5" t="s">
        <v>33</v>
      </c>
    </row>
    <row r="2379" customFormat="false" ht="12.8" hidden="false" customHeight="false" outlineLevel="0" collapsed="false">
      <c r="A2379" s="2" t="s">
        <v>2819</v>
      </c>
      <c r="B2379" s="2" t="s">
        <v>71</v>
      </c>
      <c r="C2379" s="0" t="s">
        <v>259</v>
      </c>
      <c r="D2379" s="0" t="s">
        <v>16</v>
      </c>
      <c r="E2379" s="0" t="s">
        <v>17</v>
      </c>
      <c r="F2379" s="0" t="s">
        <v>43</v>
      </c>
      <c r="G2379" s="0" t="s">
        <v>21</v>
      </c>
      <c r="H2379" s="0" t="s">
        <v>2821</v>
      </c>
      <c r="I2379" s="0" t="n">
        <v>1</v>
      </c>
      <c r="J2379" s="0" t="n">
        <v>1.21</v>
      </c>
      <c r="K2379" s="0" t="s">
        <v>21</v>
      </c>
      <c r="L2379" s="3" t="n">
        <f aca="false">IF(K2379="Yes",(J2379-1)*0.98,-1)</f>
        <v>0.2058</v>
      </c>
      <c r="M2379" s="4" t="s">
        <v>22</v>
      </c>
    </row>
    <row r="2380" customFormat="false" ht="12.8" hidden="false" customHeight="false" outlineLevel="0" collapsed="false">
      <c r="A2380" s="2" t="s">
        <v>2819</v>
      </c>
      <c r="B2380" s="2" t="s">
        <v>71</v>
      </c>
      <c r="C2380" s="0" t="s">
        <v>259</v>
      </c>
      <c r="D2380" s="0" t="s">
        <v>16</v>
      </c>
      <c r="E2380" s="0" t="s">
        <v>17</v>
      </c>
      <c r="F2380" s="0" t="s">
        <v>43</v>
      </c>
      <c r="G2380" s="0" t="s">
        <v>21</v>
      </c>
      <c r="H2380" s="0" t="s">
        <v>2822</v>
      </c>
      <c r="I2380" s="0" t="n">
        <v>2</v>
      </c>
      <c r="J2380" s="0" t="n">
        <v>1.41</v>
      </c>
      <c r="K2380" s="0" t="s">
        <v>21</v>
      </c>
      <c r="L2380" s="3" t="n">
        <f aca="false">IF(K2380="Yes",(J2380-1)*0.98,-1)</f>
        <v>0.4018</v>
      </c>
      <c r="M2380" s="11" t="s">
        <v>62</v>
      </c>
    </row>
    <row r="2381" customFormat="false" ht="12.8" hidden="false" customHeight="false" outlineLevel="0" collapsed="false">
      <c r="A2381" s="2" t="s">
        <v>2819</v>
      </c>
      <c r="B2381" s="2" t="s">
        <v>293</v>
      </c>
      <c r="C2381" s="0" t="s">
        <v>259</v>
      </c>
      <c r="D2381" s="0" t="s">
        <v>42</v>
      </c>
      <c r="E2381" s="0" t="s">
        <v>79</v>
      </c>
      <c r="F2381" s="0" t="s">
        <v>80</v>
      </c>
      <c r="G2381" s="0" t="s">
        <v>19</v>
      </c>
      <c r="H2381" s="0" t="s">
        <v>2823</v>
      </c>
      <c r="I2381" s="0" t="n">
        <v>1</v>
      </c>
      <c r="J2381" s="0" t="n">
        <v>1.54</v>
      </c>
      <c r="K2381" s="0" t="s">
        <v>21</v>
      </c>
      <c r="L2381" s="3" t="n">
        <f aca="false">IF(K2381="Yes",(J2381-1)*0.98,-1)</f>
        <v>0.5292</v>
      </c>
      <c r="M2381" s="4" t="s">
        <v>22</v>
      </c>
    </row>
    <row r="2382" customFormat="false" ht="12.8" hidden="false" customHeight="false" outlineLevel="0" collapsed="false">
      <c r="A2382" s="2" t="s">
        <v>2824</v>
      </c>
      <c r="B2382" s="2" t="s">
        <v>113</v>
      </c>
      <c r="C2382" s="0" t="s">
        <v>56</v>
      </c>
      <c r="D2382" s="0" t="s">
        <v>16</v>
      </c>
      <c r="E2382" s="0" t="s">
        <v>17</v>
      </c>
      <c r="F2382" s="0" t="s">
        <v>18</v>
      </c>
      <c r="G2382" s="0" t="s">
        <v>19</v>
      </c>
      <c r="H2382" s="0" t="s">
        <v>2825</v>
      </c>
      <c r="I2382" s="0" t="n">
        <v>1</v>
      </c>
      <c r="J2382" s="0" t="n">
        <v>1.07</v>
      </c>
      <c r="K2382" s="0" t="s">
        <v>21</v>
      </c>
      <c r="L2382" s="3" t="n">
        <f aca="false">IF(K2382="Yes",(J2382-1)*0.98,-1)</f>
        <v>0.0686000000000001</v>
      </c>
      <c r="M2382" s="4" t="s">
        <v>22</v>
      </c>
    </row>
    <row r="2383" customFormat="false" ht="12.8" hidden="false" customHeight="false" outlineLevel="0" collapsed="false">
      <c r="A2383" s="2" t="s">
        <v>2824</v>
      </c>
      <c r="B2383" s="2" t="s">
        <v>113</v>
      </c>
      <c r="C2383" s="0" t="s">
        <v>56</v>
      </c>
      <c r="D2383" s="0" t="s">
        <v>16</v>
      </c>
      <c r="E2383" s="0" t="s">
        <v>17</v>
      </c>
      <c r="F2383" s="0" t="s">
        <v>18</v>
      </c>
      <c r="G2383" s="0" t="s">
        <v>19</v>
      </c>
      <c r="H2383" s="0" t="s">
        <v>2826</v>
      </c>
      <c r="I2383" s="0" t="n">
        <v>2</v>
      </c>
      <c r="J2383" s="0" t="n">
        <v>1.26</v>
      </c>
      <c r="K2383" s="0" t="s">
        <v>21</v>
      </c>
      <c r="L2383" s="3" t="n">
        <f aca="false">IF(K2383="Yes",(J2383-1)*0.98,-1)</f>
        <v>0.2548</v>
      </c>
      <c r="M2383" s="11" t="s">
        <v>62</v>
      </c>
    </row>
    <row r="2384" customFormat="false" ht="12.8" hidden="false" customHeight="false" outlineLevel="0" collapsed="false">
      <c r="A2384" s="2" t="s">
        <v>2824</v>
      </c>
      <c r="B2384" s="2" t="s">
        <v>90</v>
      </c>
      <c r="C2384" s="0" t="s">
        <v>47</v>
      </c>
      <c r="D2384" s="0" t="s">
        <v>29</v>
      </c>
      <c r="E2384" s="0" t="s">
        <v>30</v>
      </c>
      <c r="F2384" s="0" t="s">
        <v>43</v>
      </c>
      <c r="G2384" s="0" t="s">
        <v>19</v>
      </c>
      <c r="H2384" s="0" t="s">
        <v>2827</v>
      </c>
      <c r="I2384" s="0" t="n">
        <v>3</v>
      </c>
      <c r="J2384" s="0" t="n">
        <v>1.46</v>
      </c>
      <c r="K2384" s="0" t="s">
        <v>21</v>
      </c>
      <c r="L2384" s="3" t="n">
        <f aca="false">IF(K2384="Yes",(J2384-1)*0.98,-1)</f>
        <v>0.4508</v>
      </c>
      <c r="M2384" s="4" t="s">
        <v>22</v>
      </c>
    </row>
    <row r="2385" customFormat="false" ht="12.8" hidden="false" customHeight="false" outlineLevel="0" collapsed="false">
      <c r="A2385" s="2" t="s">
        <v>2824</v>
      </c>
      <c r="B2385" s="2" t="s">
        <v>90</v>
      </c>
      <c r="C2385" s="0" t="s">
        <v>47</v>
      </c>
      <c r="D2385" s="0" t="s">
        <v>29</v>
      </c>
      <c r="E2385" s="0" t="s">
        <v>30</v>
      </c>
      <c r="F2385" s="0" t="s">
        <v>43</v>
      </c>
      <c r="G2385" s="0" t="s">
        <v>19</v>
      </c>
      <c r="H2385" s="0" t="s">
        <v>2828</v>
      </c>
      <c r="I2385" s="0" t="n">
        <v>2</v>
      </c>
      <c r="J2385" s="0" t="n">
        <v>1.18</v>
      </c>
      <c r="K2385" s="0" t="s">
        <v>21</v>
      </c>
      <c r="L2385" s="3" t="n">
        <f aca="false">IF(K2385="Yes",(J2385-1)*0.98,-1)</f>
        <v>0.1764</v>
      </c>
      <c r="M2385" s="11" t="s">
        <v>62</v>
      </c>
    </row>
    <row r="2386" customFormat="false" ht="12.8" hidden="false" customHeight="false" outlineLevel="0" collapsed="false">
      <c r="A2386" s="2" t="s">
        <v>2824</v>
      </c>
      <c r="B2386" s="2" t="s">
        <v>245</v>
      </c>
      <c r="C2386" s="0" t="s">
        <v>435</v>
      </c>
      <c r="D2386" s="0" t="s">
        <v>195</v>
      </c>
      <c r="E2386" s="0" t="s">
        <v>79</v>
      </c>
      <c r="F2386" s="0" t="s">
        <v>80</v>
      </c>
      <c r="G2386" s="0" t="s">
        <v>19</v>
      </c>
      <c r="H2386" s="0" t="s">
        <v>2829</v>
      </c>
      <c r="I2386" s="0" t="n">
        <v>1</v>
      </c>
      <c r="J2386" s="0" t="n">
        <v>3.29</v>
      </c>
      <c r="K2386" s="0" t="str">
        <f aca="false">IF(I2386=1,"Yes","No")</f>
        <v>Yes</v>
      </c>
      <c r="L2386" s="0" t="n">
        <f aca="false">IF(K2386="Yes",(J2386-1)*0.98,-1)</f>
        <v>2.2442</v>
      </c>
      <c r="M2386" s="5" t="s">
        <v>33</v>
      </c>
    </row>
    <row r="2387" customFormat="false" ht="12.8" hidden="false" customHeight="false" outlineLevel="0" collapsed="false">
      <c r="A2387" s="2" t="s">
        <v>2824</v>
      </c>
      <c r="B2387" s="2" t="s">
        <v>245</v>
      </c>
      <c r="C2387" s="0" t="s">
        <v>435</v>
      </c>
      <c r="D2387" s="0" t="s">
        <v>195</v>
      </c>
      <c r="E2387" s="0" t="s">
        <v>79</v>
      </c>
      <c r="F2387" s="0" t="s">
        <v>80</v>
      </c>
      <c r="G2387" s="0" t="s">
        <v>19</v>
      </c>
      <c r="H2387" s="0" t="s">
        <v>2829</v>
      </c>
      <c r="I2387" s="0" t="n">
        <v>1</v>
      </c>
      <c r="J2387" s="0" t="n">
        <v>1.74</v>
      </c>
      <c r="K2387" s="0" t="s">
        <v>21</v>
      </c>
      <c r="L2387" s="3" t="n">
        <f aca="false">IF(K2387="Yes",(J2387-1)*0.98,-1)</f>
        <v>0.7252</v>
      </c>
      <c r="M2387" s="4" t="s">
        <v>22</v>
      </c>
    </row>
    <row r="2388" customFormat="false" ht="12.8" hidden="false" customHeight="false" outlineLevel="0" collapsed="false">
      <c r="A2388" s="2" t="s">
        <v>2830</v>
      </c>
      <c r="B2388" s="2" t="s">
        <v>113</v>
      </c>
      <c r="C2388" s="0" t="s">
        <v>119</v>
      </c>
      <c r="D2388" s="0" t="s">
        <v>16</v>
      </c>
      <c r="E2388" s="0" t="s">
        <v>17</v>
      </c>
      <c r="F2388" s="0" t="s">
        <v>18</v>
      </c>
      <c r="G2388" s="0" t="s">
        <v>19</v>
      </c>
      <c r="H2388" s="0" t="s">
        <v>2831</v>
      </c>
      <c r="I2388" s="0" t="n">
        <v>1</v>
      </c>
      <c r="J2388" s="0" t="n">
        <v>1.06</v>
      </c>
      <c r="K2388" s="0" t="s">
        <v>21</v>
      </c>
      <c r="L2388" s="3" t="n">
        <f aca="false">IF(K2388="Yes",(J2388-1)*0.98,-1)</f>
        <v>0.0588000000000001</v>
      </c>
      <c r="M2388" s="4" t="s">
        <v>22</v>
      </c>
    </row>
    <row r="2389" customFormat="false" ht="12.8" hidden="false" customHeight="false" outlineLevel="0" collapsed="false">
      <c r="A2389" s="2" t="s">
        <v>2830</v>
      </c>
      <c r="B2389" s="2" t="s">
        <v>162</v>
      </c>
      <c r="C2389" s="0" t="s">
        <v>294</v>
      </c>
      <c r="D2389" s="0" t="s">
        <v>16</v>
      </c>
      <c r="E2389" s="0" t="s">
        <v>17</v>
      </c>
      <c r="F2389" s="0" t="s">
        <v>18</v>
      </c>
      <c r="G2389" s="0" t="s">
        <v>19</v>
      </c>
      <c r="H2389" s="0" t="s">
        <v>2832</v>
      </c>
      <c r="I2389" s="0" t="n">
        <v>1</v>
      </c>
      <c r="J2389" s="0" t="n">
        <v>1.1</v>
      </c>
      <c r="K2389" s="0" t="s">
        <v>21</v>
      </c>
      <c r="L2389" s="3" t="n">
        <f aca="false">IF(K2389="Yes",(J2389-1)*0.98,-1)</f>
        <v>0.0980000000000001</v>
      </c>
      <c r="M2389" s="4" t="s">
        <v>22</v>
      </c>
    </row>
    <row r="2390" customFormat="false" ht="12.8" hidden="false" customHeight="false" outlineLevel="0" collapsed="false">
      <c r="A2390" s="2" t="s">
        <v>2830</v>
      </c>
      <c r="B2390" s="2" t="s">
        <v>162</v>
      </c>
      <c r="C2390" s="0" t="s">
        <v>294</v>
      </c>
      <c r="D2390" s="0" t="s">
        <v>16</v>
      </c>
      <c r="E2390" s="0" t="s">
        <v>17</v>
      </c>
      <c r="F2390" s="0" t="s">
        <v>18</v>
      </c>
      <c r="G2390" s="0" t="s">
        <v>19</v>
      </c>
      <c r="H2390" s="0" t="s">
        <v>2833</v>
      </c>
      <c r="I2390" s="0" t="n">
        <v>0</v>
      </c>
      <c r="J2390" s="0" t="n">
        <v>2.7</v>
      </c>
      <c r="K2390" s="0" t="s">
        <v>19</v>
      </c>
      <c r="L2390" s="3" t="n">
        <f aca="false">IF(K2390="Yes",(J2390-1)*0.98,-1)</f>
        <v>-1</v>
      </c>
      <c r="M2390" s="11" t="s">
        <v>62</v>
      </c>
    </row>
    <row r="2391" customFormat="false" ht="12.8" hidden="false" customHeight="false" outlineLevel="0" collapsed="false">
      <c r="A2391" s="2" t="s">
        <v>2834</v>
      </c>
      <c r="B2391" s="2" t="s">
        <v>186</v>
      </c>
      <c r="C2391" s="0" t="s">
        <v>1371</v>
      </c>
      <c r="D2391" s="0" t="s">
        <v>16</v>
      </c>
      <c r="E2391" s="0" t="s">
        <v>17</v>
      </c>
      <c r="F2391" s="0" t="s">
        <v>18</v>
      </c>
      <c r="G2391" s="0" t="s">
        <v>19</v>
      </c>
      <c r="H2391" s="0" t="s">
        <v>2835</v>
      </c>
      <c r="I2391" s="0" t="n">
        <v>2</v>
      </c>
      <c r="J2391" s="0" t="n">
        <v>1.09</v>
      </c>
      <c r="K2391" s="0" t="s">
        <v>21</v>
      </c>
      <c r="L2391" s="3" t="n">
        <f aca="false">IF(K2391="Yes",(J2391-1)*0.98,-1)</f>
        <v>0.0882000000000001</v>
      </c>
      <c r="M2391" s="4" t="s">
        <v>22</v>
      </c>
    </row>
    <row r="2392" customFormat="false" ht="12.8" hidden="false" customHeight="false" outlineLevel="0" collapsed="false">
      <c r="A2392" s="2" t="s">
        <v>2834</v>
      </c>
      <c r="B2392" s="2" t="s">
        <v>186</v>
      </c>
      <c r="C2392" s="0" t="s">
        <v>1371</v>
      </c>
      <c r="D2392" s="0" t="s">
        <v>16</v>
      </c>
      <c r="E2392" s="0" t="s">
        <v>17</v>
      </c>
      <c r="F2392" s="0" t="s">
        <v>18</v>
      </c>
      <c r="G2392" s="0" t="s">
        <v>19</v>
      </c>
      <c r="H2392" s="0" t="s">
        <v>2836</v>
      </c>
      <c r="I2392" s="0" t="n">
        <v>1</v>
      </c>
      <c r="J2392" s="0" t="n">
        <v>1.09</v>
      </c>
      <c r="K2392" s="0" t="s">
        <v>21</v>
      </c>
      <c r="L2392" s="3" t="n">
        <f aca="false">IF(K2392="Yes",(J2392-1)*0.98,-1)</f>
        <v>0.0882000000000001</v>
      </c>
      <c r="M2392" s="11" t="s">
        <v>62</v>
      </c>
    </row>
    <row r="2393" customFormat="false" ht="12.8" hidden="false" customHeight="false" outlineLevel="0" collapsed="false">
      <c r="A2393" s="2" t="s">
        <v>2834</v>
      </c>
      <c r="B2393" s="2" t="s">
        <v>480</v>
      </c>
      <c r="C2393" s="0" t="s">
        <v>1115</v>
      </c>
      <c r="D2393" s="0" t="s">
        <v>37</v>
      </c>
      <c r="E2393" s="0" t="s">
        <v>87</v>
      </c>
      <c r="F2393" s="0" t="s">
        <v>18</v>
      </c>
      <c r="G2393" s="0" t="s">
        <v>19</v>
      </c>
      <c r="H2393" s="0" t="s">
        <v>2837</v>
      </c>
      <c r="I2393" s="0" t="n">
        <v>3</v>
      </c>
      <c r="J2393" s="0" t="n">
        <v>3.5</v>
      </c>
      <c r="K2393" s="0" t="s">
        <v>19</v>
      </c>
      <c r="L2393" s="3" t="n">
        <f aca="false">IF(K2393="Yes",(J2393-1)*0.98,-1)</f>
        <v>-1</v>
      </c>
      <c r="M2393" s="4" t="s">
        <v>22</v>
      </c>
    </row>
    <row r="2394" customFormat="false" ht="12.8" hidden="false" customHeight="false" outlineLevel="0" collapsed="false">
      <c r="A2394" s="2" t="s">
        <v>2834</v>
      </c>
      <c r="B2394" s="2" t="s">
        <v>536</v>
      </c>
      <c r="C2394" s="0" t="s">
        <v>1115</v>
      </c>
      <c r="D2394" s="0" t="s">
        <v>37</v>
      </c>
      <c r="E2394" s="0" t="s">
        <v>87</v>
      </c>
      <c r="F2394" s="0" t="s">
        <v>152</v>
      </c>
      <c r="G2394" s="0" t="s">
        <v>19</v>
      </c>
      <c r="H2394" s="0" t="s">
        <v>2838</v>
      </c>
      <c r="I2394" s="0" t="n">
        <v>2</v>
      </c>
      <c r="J2394" s="0" t="n">
        <v>1.72</v>
      </c>
      <c r="K2394" s="0" t="s">
        <v>21</v>
      </c>
      <c r="L2394" s="3" t="n">
        <f aca="false">IF(K2394="Yes",(J2394-1)*0.98,-1)</f>
        <v>0.7056</v>
      </c>
      <c r="M2394" s="11" t="s">
        <v>62</v>
      </c>
    </row>
    <row r="2395" customFormat="false" ht="12.8" hidden="false" customHeight="false" outlineLevel="0" collapsed="false">
      <c r="A2395" s="2" t="s">
        <v>2834</v>
      </c>
      <c r="B2395" s="2" t="s">
        <v>536</v>
      </c>
      <c r="C2395" s="6" t="s">
        <v>1115</v>
      </c>
      <c r="D2395" s="6" t="s">
        <v>37</v>
      </c>
      <c r="E2395" s="6" t="s">
        <v>87</v>
      </c>
      <c r="F2395" s="6" t="s">
        <v>152</v>
      </c>
      <c r="G2395" s="6" t="s">
        <v>19</v>
      </c>
      <c r="H2395" s="6" t="s">
        <v>2839</v>
      </c>
      <c r="I2395" s="6" t="n">
        <v>0</v>
      </c>
      <c r="J2395" s="6" t="n">
        <v>24</v>
      </c>
      <c r="K2395" s="3" t="str">
        <f aca="false">IF(I2395=1, "No","Yes")</f>
        <v>Yes</v>
      </c>
      <c r="L2395" s="7" t="n">
        <f aca="false">IF(I2395=1,-J2395,0.98)</f>
        <v>0.98</v>
      </c>
      <c r="M2395" s="8" t="s">
        <v>51</v>
      </c>
    </row>
    <row r="2396" customFormat="false" ht="12.8" hidden="false" customHeight="false" outlineLevel="0" collapsed="false">
      <c r="A2396" s="9" t="s">
        <v>2834</v>
      </c>
      <c r="B2396" s="9" t="s">
        <v>536</v>
      </c>
      <c r="C2396" s="6" t="s">
        <v>1115</v>
      </c>
      <c r="D2396" s="6" t="s">
        <v>37</v>
      </c>
      <c r="E2396" s="6" t="s">
        <v>87</v>
      </c>
      <c r="F2396" s="6" t="s">
        <v>152</v>
      </c>
      <c r="G2396" s="6" t="s">
        <v>19</v>
      </c>
      <c r="H2396" s="6" t="s">
        <v>2838</v>
      </c>
      <c r="I2396" s="0" t="n">
        <v>2</v>
      </c>
      <c r="J2396" s="6" t="n">
        <v>5.82</v>
      </c>
      <c r="K2396" s="3" t="str">
        <f aca="false">IF(I2396=1,"Yes","No")</f>
        <v>No</v>
      </c>
      <c r="L2396" s="7" t="n">
        <f aca="false">IF(K2396="Yes",(J2396-1)*0.98,-1)</f>
        <v>-1</v>
      </c>
      <c r="M2396" s="10" t="s">
        <v>53</v>
      </c>
    </row>
    <row r="2397" customFormat="false" ht="12.8" hidden="false" customHeight="false" outlineLevel="0" collapsed="false">
      <c r="A2397" s="2" t="s">
        <v>2834</v>
      </c>
      <c r="B2397" s="2" t="s">
        <v>376</v>
      </c>
      <c r="C2397" s="0" t="s">
        <v>457</v>
      </c>
      <c r="D2397" s="0" t="s">
        <v>42</v>
      </c>
      <c r="E2397" s="0" t="s">
        <v>79</v>
      </c>
      <c r="F2397" s="0" t="s">
        <v>80</v>
      </c>
      <c r="G2397" s="0" t="s">
        <v>19</v>
      </c>
      <c r="H2397" s="0" t="s">
        <v>2840</v>
      </c>
      <c r="I2397" s="0" t="n">
        <v>4</v>
      </c>
      <c r="J2397" s="0" t="n">
        <v>1.47</v>
      </c>
      <c r="K2397" s="0" t="s">
        <v>19</v>
      </c>
      <c r="L2397" s="3" t="n">
        <f aca="false">IF(K2397="Yes",(J2397-1)*0.98,-1)</f>
        <v>-1</v>
      </c>
      <c r="M2397" s="4" t="s">
        <v>22</v>
      </c>
    </row>
    <row r="2398" customFormat="false" ht="12.8" hidden="false" customHeight="false" outlineLevel="0" collapsed="false">
      <c r="A2398" s="9" t="s">
        <v>2834</v>
      </c>
      <c r="B2398" s="9" t="s">
        <v>376</v>
      </c>
      <c r="C2398" s="6" t="s">
        <v>457</v>
      </c>
      <c r="D2398" s="6" t="s">
        <v>42</v>
      </c>
      <c r="E2398" s="6" t="s">
        <v>79</v>
      </c>
      <c r="F2398" s="6" t="s">
        <v>80</v>
      </c>
      <c r="G2398" s="6" t="s">
        <v>19</v>
      </c>
      <c r="H2398" s="6" t="s">
        <v>2841</v>
      </c>
      <c r="I2398" s="6" t="n">
        <v>1</v>
      </c>
      <c r="J2398" s="6" t="n">
        <v>1.97</v>
      </c>
      <c r="K2398" s="3" t="s">
        <v>21</v>
      </c>
      <c r="L2398" s="6" t="n">
        <f aca="false">IF(K2398="Yes",(J2398-1)*0.98,-1)</f>
        <v>0.9506</v>
      </c>
      <c r="M2398" s="13" t="s">
        <v>184</v>
      </c>
    </row>
    <row r="2399" customFormat="false" ht="12.8" hidden="false" customHeight="false" outlineLevel="0" collapsed="false">
      <c r="A2399" s="9" t="s">
        <v>2834</v>
      </c>
      <c r="B2399" s="9" t="s">
        <v>376</v>
      </c>
      <c r="C2399" s="6" t="s">
        <v>457</v>
      </c>
      <c r="D2399" s="6" t="s">
        <v>42</v>
      </c>
      <c r="E2399" s="6" t="s">
        <v>79</v>
      </c>
      <c r="F2399" s="6" t="s">
        <v>80</v>
      </c>
      <c r="G2399" s="6" t="s">
        <v>19</v>
      </c>
      <c r="H2399" s="6" t="s">
        <v>2842</v>
      </c>
      <c r="I2399" s="0" t="n">
        <v>3</v>
      </c>
      <c r="J2399" s="6" t="n">
        <v>2.85</v>
      </c>
      <c r="K2399" s="3" t="str">
        <f aca="false">IF(I2399=1,"Yes","No")</f>
        <v>No</v>
      </c>
      <c r="L2399" s="7" t="n">
        <f aca="false">IF(K2399="Yes",(J2399-1)*0.98,-1)</f>
        <v>-1</v>
      </c>
      <c r="M2399" s="10" t="s">
        <v>53</v>
      </c>
    </row>
    <row r="2400" customFormat="false" ht="12.8" hidden="false" customHeight="false" outlineLevel="0" collapsed="false">
      <c r="A2400" s="2" t="s">
        <v>2843</v>
      </c>
      <c r="B2400" s="2" t="s">
        <v>324</v>
      </c>
      <c r="C2400" s="0" t="s">
        <v>24</v>
      </c>
      <c r="D2400" s="0" t="s">
        <v>29</v>
      </c>
      <c r="E2400" s="0" t="s">
        <v>87</v>
      </c>
      <c r="F2400" s="0" t="s">
        <v>152</v>
      </c>
      <c r="G2400" s="0" t="s">
        <v>19</v>
      </c>
      <c r="H2400" s="0" t="s">
        <v>2844</v>
      </c>
      <c r="I2400" s="0" t="s">
        <v>133</v>
      </c>
      <c r="J2400" s="0" t="n">
        <v>1.11</v>
      </c>
      <c r="K2400" s="0" t="s">
        <v>19</v>
      </c>
      <c r="L2400" s="3" t="n">
        <f aca="false">IF(K2400="Yes",(J2400-1)*0.98,-1)</f>
        <v>-1</v>
      </c>
      <c r="M2400" s="4" t="s">
        <v>22</v>
      </c>
    </row>
    <row r="2401" customFormat="false" ht="12.8" hidden="false" customHeight="false" outlineLevel="0" collapsed="false">
      <c r="A2401" s="2" t="s">
        <v>2843</v>
      </c>
      <c r="B2401" s="2" t="s">
        <v>324</v>
      </c>
      <c r="C2401" s="0" t="s">
        <v>24</v>
      </c>
      <c r="D2401" s="0" t="s">
        <v>29</v>
      </c>
      <c r="E2401" s="0" t="s">
        <v>87</v>
      </c>
      <c r="F2401" s="0" t="s">
        <v>152</v>
      </c>
      <c r="G2401" s="0" t="s">
        <v>19</v>
      </c>
      <c r="H2401" s="0" t="s">
        <v>2845</v>
      </c>
      <c r="I2401" s="0" t="n">
        <v>3</v>
      </c>
      <c r="J2401" s="0" t="n">
        <v>2.34</v>
      </c>
      <c r="K2401" s="0" t="s">
        <v>19</v>
      </c>
      <c r="L2401" s="3" t="n">
        <f aca="false">IF(K2401="Yes",(J2401-1)*0.98,-1)</f>
        <v>-1</v>
      </c>
      <c r="M2401" s="11" t="s">
        <v>62</v>
      </c>
    </row>
    <row r="2402" customFormat="false" ht="12.8" hidden="false" customHeight="false" outlineLevel="0" collapsed="false">
      <c r="A2402" s="2" t="s">
        <v>2843</v>
      </c>
      <c r="B2402" s="2" t="s">
        <v>324</v>
      </c>
      <c r="C2402" s="6" t="s">
        <v>24</v>
      </c>
      <c r="D2402" s="6" t="s">
        <v>29</v>
      </c>
      <c r="E2402" s="6" t="s">
        <v>87</v>
      </c>
      <c r="F2402" s="6" t="s">
        <v>152</v>
      </c>
      <c r="G2402" s="6" t="s">
        <v>19</v>
      </c>
      <c r="H2402" s="6" t="s">
        <v>2846</v>
      </c>
      <c r="I2402" s="6" t="n">
        <v>2</v>
      </c>
      <c r="J2402" s="6" t="n">
        <v>46</v>
      </c>
      <c r="K2402" s="3" t="str">
        <f aca="false">IF(I2402=1, "No","Yes")</f>
        <v>Yes</v>
      </c>
      <c r="L2402" s="7" t="n">
        <f aca="false">IF(I2402=1,-J2402,0.98)</f>
        <v>0.98</v>
      </c>
      <c r="M2402" s="8" t="s">
        <v>51</v>
      </c>
    </row>
    <row r="2403" customFormat="false" ht="12.8" hidden="false" customHeight="false" outlineLevel="0" collapsed="false">
      <c r="A2403" s="9" t="s">
        <v>2843</v>
      </c>
      <c r="B2403" s="9" t="s">
        <v>324</v>
      </c>
      <c r="C2403" s="6" t="s">
        <v>24</v>
      </c>
      <c r="D2403" s="6" t="s">
        <v>29</v>
      </c>
      <c r="E2403" s="6" t="s">
        <v>87</v>
      </c>
      <c r="F2403" s="6" t="s">
        <v>152</v>
      </c>
      <c r="G2403" s="6" t="s">
        <v>19</v>
      </c>
      <c r="H2403" s="6" t="s">
        <v>2846</v>
      </c>
      <c r="I2403" s="6" t="n">
        <v>2</v>
      </c>
      <c r="J2403" s="6" t="n">
        <v>5.6</v>
      </c>
      <c r="K2403" s="3" t="s">
        <v>21</v>
      </c>
      <c r="L2403" s="6" t="n">
        <f aca="false">IF(K2403="Yes",(J2403-1)*0.98,-1)</f>
        <v>4.508</v>
      </c>
      <c r="M2403" s="13" t="s">
        <v>184</v>
      </c>
    </row>
    <row r="2404" customFormat="false" ht="12.8" hidden="false" customHeight="false" outlineLevel="0" collapsed="false">
      <c r="A2404" s="9" t="s">
        <v>2843</v>
      </c>
      <c r="B2404" s="9" t="s">
        <v>324</v>
      </c>
      <c r="C2404" s="6" t="s">
        <v>24</v>
      </c>
      <c r="D2404" s="6" t="s">
        <v>29</v>
      </c>
      <c r="E2404" s="6" t="s">
        <v>87</v>
      </c>
      <c r="F2404" s="6" t="s">
        <v>152</v>
      </c>
      <c r="G2404" s="6" t="s">
        <v>19</v>
      </c>
      <c r="H2404" s="6" t="s">
        <v>2845</v>
      </c>
      <c r="I2404" s="0" t="n">
        <v>3</v>
      </c>
      <c r="J2404" s="6" t="n">
        <v>13.46</v>
      </c>
      <c r="K2404" s="3" t="str">
        <f aca="false">IF(I2404=1,"Yes","No")</f>
        <v>No</v>
      </c>
      <c r="L2404" s="7" t="n">
        <f aca="false">IF(K2404="Yes",(J2404-1)*0.98,-1)</f>
        <v>-1</v>
      </c>
      <c r="M2404" s="10" t="s">
        <v>53</v>
      </c>
    </row>
    <row r="2405" customFormat="false" ht="12.8" hidden="false" customHeight="false" outlineLevel="0" collapsed="false">
      <c r="A2405" s="2" t="s">
        <v>2847</v>
      </c>
      <c r="B2405" s="2" t="s">
        <v>46</v>
      </c>
      <c r="C2405" s="0" t="s">
        <v>56</v>
      </c>
      <c r="D2405" s="0" t="s">
        <v>42</v>
      </c>
      <c r="E2405" s="0" t="s">
        <v>17</v>
      </c>
      <c r="F2405" s="0" t="s">
        <v>43</v>
      </c>
      <c r="G2405" s="0" t="s">
        <v>19</v>
      </c>
      <c r="H2405" s="0" t="s">
        <v>2848</v>
      </c>
      <c r="I2405" s="0" t="n">
        <v>2</v>
      </c>
      <c r="J2405" s="0" t="n">
        <v>5.6</v>
      </c>
      <c r="K2405" s="0" t="str">
        <f aca="false">IF(I2405=1,"Yes","No")</f>
        <v>No</v>
      </c>
      <c r="L2405" s="0" t="n">
        <f aca="false">IF(K2405="Yes",(J2405-1)*0.98,-1)</f>
        <v>-1</v>
      </c>
      <c r="M2405" s="5" t="s">
        <v>33</v>
      </c>
    </row>
    <row r="2406" customFormat="false" ht="12.8" hidden="false" customHeight="false" outlineLevel="0" collapsed="false">
      <c r="A2406" s="2" t="s">
        <v>2847</v>
      </c>
      <c r="B2406" s="2" t="s">
        <v>280</v>
      </c>
      <c r="C2406" s="0" t="s">
        <v>56</v>
      </c>
      <c r="D2406" s="0" t="s">
        <v>42</v>
      </c>
      <c r="E2406" s="0" t="s">
        <v>79</v>
      </c>
      <c r="F2406" s="0" t="s">
        <v>316</v>
      </c>
      <c r="G2406" s="0" t="s">
        <v>19</v>
      </c>
      <c r="H2406" s="0" t="s">
        <v>2849</v>
      </c>
      <c r="I2406" s="0" t="n">
        <v>3</v>
      </c>
      <c r="J2406" s="0" t="n">
        <v>2.37</v>
      </c>
      <c r="K2406" s="0" t="s">
        <v>21</v>
      </c>
      <c r="L2406" s="3" t="n">
        <f aca="false">IF(K2406="Yes",(J2406-1)*0.98,-1)</f>
        <v>1.3426</v>
      </c>
      <c r="M2406" s="11" t="s">
        <v>62</v>
      </c>
    </row>
    <row r="2407" customFormat="false" ht="12.8" hidden="false" customHeight="false" outlineLevel="0" collapsed="false">
      <c r="A2407" s="2" t="s">
        <v>2850</v>
      </c>
      <c r="B2407" s="2" t="s">
        <v>77</v>
      </c>
      <c r="C2407" s="0" t="s">
        <v>78</v>
      </c>
      <c r="D2407" s="0" t="s">
        <v>42</v>
      </c>
      <c r="E2407" s="0" t="s">
        <v>17</v>
      </c>
      <c r="F2407" s="0" t="s">
        <v>43</v>
      </c>
      <c r="G2407" s="0" t="s">
        <v>19</v>
      </c>
      <c r="H2407" s="0" t="s">
        <v>2851</v>
      </c>
      <c r="I2407" s="0" t="n">
        <v>2</v>
      </c>
      <c r="J2407" s="0" t="n">
        <v>1.76</v>
      </c>
      <c r="K2407" s="0" t="str">
        <f aca="false">IF(I2407=1,"Yes","No")</f>
        <v>No</v>
      </c>
      <c r="L2407" s="0" t="n">
        <f aca="false">IF(K2407="Yes",(J2407-1)*0.98,-1)</f>
        <v>-1</v>
      </c>
      <c r="M2407" s="5" t="s">
        <v>33</v>
      </c>
    </row>
    <row r="2408" customFormat="false" ht="12.8" hidden="false" customHeight="false" outlineLevel="0" collapsed="false">
      <c r="A2408" s="2" t="s">
        <v>2852</v>
      </c>
      <c r="B2408" s="2" t="s">
        <v>101</v>
      </c>
      <c r="C2408" s="0" t="s">
        <v>78</v>
      </c>
      <c r="D2408" s="0" t="s">
        <v>16</v>
      </c>
      <c r="E2408" s="0" t="s">
        <v>17</v>
      </c>
      <c r="F2408" s="0" t="s">
        <v>18</v>
      </c>
      <c r="G2408" s="0" t="s">
        <v>19</v>
      </c>
      <c r="H2408" s="0" t="s">
        <v>2853</v>
      </c>
      <c r="I2408" s="0" t="n">
        <v>2</v>
      </c>
      <c r="J2408" s="0" t="n">
        <v>1.22</v>
      </c>
      <c r="K2408" s="0" t="s">
        <v>21</v>
      </c>
      <c r="L2408" s="3" t="n">
        <f aca="false">IF(K2408="Yes",(J2408-1)*0.98,-1)</f>
        <v>0.2156</v>
      </c>
      <c r="M2408" s="4" t="s">
        <v>22</v>
      </c>
    </row>
    <row r="2409" customFormat="false" ht="12.8" hidden="false" customHeight="false" outlineLevel="0" collapsed="false">
      <c r="A2409" s="2" t="s">
        <v>2852</v>
      </c>
      <c r="B2409" s="2" t="s">
        <v>888</v>
      </c>
      <c r="C2409" s="0" t="s">
        <v>78</v>
      </c>
      <c r="D2409" s="0" t="s">
        <v>16</v>
      </c>
      <c r="E2409" s="0" t="s">
        <v>17</v>
      </c>
      <c r="F2409" s="0" t="s">
        <v>18</v>
      </c>
      <c r="G2409" s="0" t="s">
        <v>19</v>
      </c>
      <c r="H2409" s="0" t="s">
        <v>2854</v>
      </c>
      <c r="I2409" s="0" t="n">
        <v>2</v>
      </c>
      <c r="J2409" s="0" t="n">
        <v>1.19</v>
      </c>
      <c r="K2409" s="0" t="s">
        <v>21</v>
      </c>
      <c r="L2409" s="3" t="n">
        <f aca="false">IF(K2409="Yes",(J2409-1)*0.98,-1)</f>
        <v>0.1862</v>
      </c>
      <c r="M2409" s="4" t="s">
        <v>22</v>
      </c>
    </row>
    <row r="2410" customFormat="false" ht="12.8" hidden="false" customHeight="false" outlineLevel="0" collapsed="false">
      <c r="A2410" s="2" t="s">
        <v>2852</v>
      </c>
      <c r="B2410" s="2" t="s">
        <v>888</v>
      </c>
      <c r="C2410" s="0" t="s">
        <v>78</v>
      </c>
      <c r="D2410" s="0" t="s">
        <v>16</v>
      </c>
      <c r="E2410" s="0" t="s">
        <v>17</v>
      </c>
      <c r="F2410" s="0" t="s">
        <v>18</v>
      </c>
      <c r="G2410" s="0" t="s">
        <v>19</v>
      </c>
      <c r="H2410" s="0" t="s">
        <v>2855</v>
      </c>
      <c r="I2410" s="0" t="n">
        <v>4</v>
      </c>
      <c r="J2410" s="0" t="n">
        <v>1.37</v>
      </c>
      <c r="K2410" s="0" t="s">
        <v>19</v>
      </c>
      <c r="L2410" s="3" t="n">
        <f aca="false">IF(K2410="Yes",(J2410-1)*0.98,-1)</f>
        <v>-1</v>
      </c>
      <c r="M2410" s="11" t="s">
        <v>62</v>
      </c>
    </row>
    <row r="2411" customFormat="false" ht="12.8" hidden="false" customHeight="false" outlineLevel="0" collapsed="false">
      <c r="A2411" s="2" t="s">
        <v>2852</v>
      </c>
      <c r="B2411" s="2" t="s">
        <v>888</v>
      </c>
      <c r="C2411" s="6" t="s">
        <v>78</v>
      </c>
      <c r="D2411" s="6" t="s">
        <v>16</v>
      </c>
      <c r="E2411" s="6" t="s">
        <v>17</v>
      </c>
      <c r="F2411" s="6" t="s">
        <v>18</v>
      </c>
      <c r="G2411" s="6" t="s">
        <v>19</v>
      </c>
      <c r="H2411" s="6" t="s">
        <v>2856</v>
      </c>
      <c r="I2411" s="6" t="n">
        <v>1</v>
      </c>
      <c r="J2411" s="6" t="n">
        <v>9.21</v>
      </c>
      <c r="K2411" s="3" t="str">
        <f aca="false">IF(I2411=1, "No","Yes")</f>
        <v>No</v>
      </c>
      <c r="L2411" s="7" t="n">
        <f aca="false">IF(I2411=1,-J2411,0.98)</f>
        <v>-9.21</v>
      </c>
      <c r="M2411" s="12" t="s">
        <v>128</v>
      </c>
    </row>
    <row r="2412" customFormat="false" ht="12.8" hidden="false" customHeight="false" outlineLevel="0" collapsed="false">
      <c r="A2412" s="2" t="s">
        <v>2852</v>
      </c>
      <c r="B2412" s="2" t="s">
        <v>197</v>
      </c>
      <c r="C2412" s="0" t="s">
        <v>78</v>
      </c>
      <c r="D2412" s="0" t="s">
        <v>42</v>
      </c>
      <c r="E2412" s="0" t="s">
        <v>79</v>
      </c>
      <c r="F2412" s="0" t="s">
        <v>80</v>
      </c>
      <c r="G2412" s="0" t="s">
        <v>19</v>
      </c>
      <c r="H2412" s="0" t="s">
        <v>2857</v>
      </c>
      <c r="I2412" s="0" t="n">
        <v>1</v>
      </c>
      <c r="J2412" s="0" t="n">
        <v>1.14</v>
      </c>
      <c r="K2412" s="0" t="s">
        <v>21</v>
      </c>
      <c r="L2412" s="3" t="n">
        <f aca="false">IF(K2412="Yes",(J2412-1)*0.98,-1)</f>
        <v>0.1372</v>
      </c>
      <c r="M2412" s="4" t="s">
        <v>22</v>
      </c>
    </row>
    <row r="2413" customFormat="false" ht="12.8" hidden="false" customHeight="false" outlineLevel="0" collapsed="false">
      <c r="A2413" s="2" t="s">
        <v>2852</v>
      </c>
      <c r="B2413" s="2" t="s">
        <v>376</v>
      </c>
      <c r="C2413" s="0" t="s">
        <v>86</v>
      </c>
      <c r="D2413" s="0" t="s">
        <v>16</v>
      </c>
      <c r="E2413" s="0" t="s">
        <v>79</v>
      </c>
      <c r="F2413" s="0" t="s">
        <v>80</v>
      </c>
      <c r="G2413" s="0" t="s">
        <v>19</v>
      </c>
      <c r="H2413" s="0" t="s">
        <v>2858</v>
      </c>
      <c r="I2413" s="0" t="n">
        <v>4</v>
      </c>
      <c r="J2413" s="0" t="n">
        <v>1.59</v>
      </c>
      <c r="K2413" s="0" t="s">
        <v>19</v>
      </c>
      <c r="L2413" s="3" t="n">
        <f aca="false">IF(K2413="Yes",(J2413-1)*0.98,-1)</f>
        <v>-1</v>
      </c>
      <c r="M2413" s="4" t="s">
        <v>22</v>
      </c>
    </row>
    <row r="2414" customFormat="false" ht="12.8" hidden="false" customHeight="false" outlineLevel="0" collapsed="false">
      <c r="A2414" s="2" t="s">
        <v>2859</v>
      </c>
      <c r="B2414" s="2" t="s">
        <v>306</v>
      </c>
      <c r="C2414" s="0" t="s">
        <v>41</v>
      </c>
      <c r="D2414" s="0" t="s">
        <v>16</v>
      </c>
      <c r="E2414" s="0" t="s">
        <v>87</v>
      </c>
      <c r="F2414" s="0" t="s">
        <v>18</v>
      </c>
      <c r="G2414" s="0" t="s">
        <v>21</v>
      </c>
      <c r="H2414" s="0" t="s">
        <v>2860</v>
      </c>
      <c r="I2414" s="0" t="n">
        <v>0</v>
      </c>
      <c r="J2414" s="0" t="n">
        <v>1.82</v>
      </c>
      <c r="K2414" s="0" t="s">
        <v>19</v>
      </c>
      <c r="L2414" s="3" t="n">
        <f aca="false">IF(K2414="Yes",(J2414-1)*0.98,-1)</f>
        <v>-1</v>
      </c>
      <c r="M2414" s="4" t="s">
        <v>22</v>
      </c>
    </row>
    <row r="2415" customFormat="false" ht="12.8" hidden="false" customHeight="false" outlineLevel="0" collapsed="false">
      <c r="A2415" s="2" t="s">
        <v>2859</v>
      </c>
      <c r="B2415" s="2" t="s">
        <v>499</v>
      </c>
      <c r="C2415" s="0" t="s">
        <v>194</v>
      </c>
      <c r="D2415" s="0" t="s">
        <v>29</v>
      </c>
      <c r="E2415" s="0" t="s">
        <v>87</v>
      </c>
      <c r="F2415" s="0" t="s">
        <v>152</v>
      </c>
      <c r="G2415" s="0" t="s">
        <v>19</v>
      </c>
      <c r="H2415" s="0" t="s">
        <v>1854</v>
      </c>
      <c r="I2415" s="0" t="n">
        <v>1</v>
      </c>
      <c r="J2415" s="0" t="n">
        <v>1.43</v>
      </c>
      <c r="K2415" s="0" t="s">
        <v>21</v>
      </c>
      <c r="L2415" s="3" t="n">
        <f aca="false">IF(K2415="Yes",(J2415-1)*0.98,-1)</f>
        <v>0.4214</v>
      </c>
      <c r="M2415" s="4" t="s">
        <v>22</v>
      </c>
    </row>
    <row r="2416" customFormat="false" ht="12.8" hidden="false" customHeight="false" outlineLevel="0" collapsed="false">
      <c r="A2416" s="2" t="s">
        <v>2859</v>
      </c>
      <c r="B2416" s="2" t="s">
        <v>499</v>
      </c>
      <c r="C2416" s="0" t="s">
        <v>194</v>
      </c>
      <c r="D2416" s="0" t="s">
        <v>29</v>
      </c>
      <c r="E2416" s="0" t="s">
        <v>87</v>
      </c>
      <c r="F2416" s="0" t="s">
        <v>152</v>
      </c>
      <c r="G2416" s="0" t="s">
        <v>19</v>
      </c>
      <c r="H2416" s="0" t="s">
        <v>2861</v>
      </c>
      <c r="I2416" s="0" t="n">
        <v>2</v>
      </c>
      <c r="J2416" s="0" t="n">
        <v>2.61</v>
      </c>
      <c r="K2416" s="0" t="s">
        <v>21</v>
      </c>
      <c r="L2416" s="3" t="n">
        <f aca="false">IF(K2416="Yes",(J2416-1)*0.98,-1)</f>
        <v>1.5778</v>
      </c>
      <c r="M2416" s="11" t="s">
        <v>62</v>
      </c>
    </row>
    <row r="2417" customFormat="false" ht="12.8" hidden="false" customHeight="false" outlineLevel="0" collapsed="false">
      <c r="A2417" s="9" t="s">
        <v>2859</v>
      </c>
      <c r="B2417" s="9" t="s">
        <v>499</v>
      </c>
      <c r="C2417" s="6" t="s">
        <v>194</v>
      </c>
      <c r="D2417" s="6" t="s">
        <v>29</v>
      </c>
      <c r="E2417" s="6" t="s">
        <v>87</v>
      </c>
      <c r="F2417" s="6" t="s">
        <v>152</v>
      </c>
      <c r="G2417" s="6" t="s">
        <v>19</v>
      </c>
      <c r="H2417" s="6" t="s">
        <v>2861</v>
      </c>
      <c r="I2417" s="0" t="n">
        <v>2</v>
      </c>
      <c r="J2417" s="6" t="n">
        <v>6.05</v>
      </c>
      <c r="K2417" s="3" t="str">
        <f aca="false">IF(I2417=1,"Yes","No")</f>
        <v>No</v>
      </c>
      <c r="L2417" s="7" t="n">
        <f aca="false">IF(K2417="Yes",(J2417-1)*0.98,-1)</f>
        <v>-1</v>
      </c>
      <c r="M2417" s="10" t="s">
        <v>53</v>
      </c>
    </row>
    <row r="2418" customFormat="false" ht="12.8" hidden="false" customHeight="false" outlineLevel="0" collapsed="false">
      <c r="A2418" s="2" t="s">
        <v>2859</v>
      </c>
      <c r="B2418" s="2" t="s">
        <v>471</v>
      </c>
      <c r="C2418" s="0" t="s">
        <v>1371</v>
      </c>
      <c r="D2418" s="0" t="s">
        <v>42</v>
      </c>
      <c r="E2418" s="0" t="s">
        <v>30</v>
      </c>
      <c r="F2418" s="0" t="s">
        <v>18</v>
      </c>
      <c r="G2418" s="0" t="s">
        <v>19</v>
      </c>
      <c r="H2418" s="0" t="s">
        <v>2862</v>
      </c>
      <c r="I2418" s="0" t="n">
        <v>2</v>
      </c>
      <c r="J2418" s="0" t="n">
        <v>1.24</v>
      </c>
      <c r="K2418" s="0" t="s">
        <v>21</v>
      </c>
      <c r="L2418" s="3" t="n">
        <f aca="false">IF(K2418="Yes",(J2418-1)*0.98,-1)</f>
        <v>0.2352</v>
      </c>
      <c r="M2418" s="11" t="s">
        <v>62</v>
      </c>
    </row>
    <row r="2419" customFormat="false" ht="12.8" hidden="false" customHeight="false" outlineLevel="0" collapsed="false">
      <c r="A2419" s="2" t="s">
        <v>2859</v>
      </c>
      <c r="B2419" s="2" t="s">
        <v>471</v>
      </c>
      <c r="C2419" s="6" t="s">
        <v>1371</v>
      </c>
      <c r="D2419" s="6" t="s">
        <v>42</v>
      </c>
      <c r="E2419" s="6" t="s">
        <v>30</v>
      </c>
      <c r="F2419" s="6" t="s">
        <v>18</v>
      </c>
      <c r="G2419" s="6" t="s">
        <v>19</v>
      </c>
      <c r="H2419" s="6" t="s">
        <v>2863</v>
      </c>
      <c r="I2419" s="6" t="n">
        <v>0</v>
      </c>
      <c r="J2419" s="6" t="n">
        <v>44</v>
      </c>
      <c r="K2419" s="3" t="str">
        <f aca="false">IF(I2419=1, "No","Yes")</f>
        <v>Yes</v>
      </c>
      <c r="L2419" s="7" t="n">
        <f aca="false">IF(I2419=1,-J2419,0.98)</f>
        <v>0.98</v>
      </c>
      <c r="M2419" s="8" t="s">
        <v>51</v>
      </c>
    </row>
    <row r="2420" customFormat="false" ht="12.8" hidden="false" customHeight="false" outlineLevel="0" collapsed="false">
      <c r="A2420" s="2" t="s">
        <v>2859</v>
      </c>
      <c r="B2420" s="2" t="s">
        <v>1006</v>
      </c>
      <c r="C2420" s="0" t="s">
        <v>74</v>
      </c>
      <c r="D2420" s="0" t="s">
        <v>37</v>
      </c>
      <c r="E2420" s="0" t="s">
        <v>30</v>
      </c>
      <c r="F2420" s="0" t="s">
        <v>43</v>
      </c>
      <c r="G2420" s="0" t="s">
        <v>19</v>
      </c>
      <c r="H2420" s="0" t="s">
        <v>2864</v>
      </c>
      <c r="I2420" s="0" t="n">
        <v>0</v>
      </c>
      <c r="J2420" s="0" t="n">
        <v>1.14</v>
      </c>
      <c r="K2420" s="0" t="s">
        <v>19</v>
      </c>
      <c r="L2420" s="3" t="n">
        <f aca="false">IF(K2420="Yes",(J2420-1)*0.98,-1)</f>
        <v>-1</v>
      </c>
      <c r="M2420" s="4" t="s">
        <v>22</v>
      </c>
    </row>
    <row r="2421" customFormat="false" ht="12.8" hidden="false" customHeight="false" outlineLevel="0" collapsed="false">
      <c r="A2421" s="2" t="s">
        <v>2865</v>
      </c>
      <c r="B2421" s="2" t="s">
        <v>96</v>
      </c>
      <c r="C2421" s="0" t="s">
        <v>119</v>
      </c>
      <c r="D2421" s="0" t="s">
        <v>16</v>
      </c>
      <c r="E2421" s="0" t="s">
        <v>17</v>
      </c>
      <c r="F2421" s="0" t="s">
        <v>18</v>
      </c>
      <c r="G2421" s="0" t="s">
        <v>19</v>
      </c>
      <c r="H2421" s="0" t="s">
        <v>2866</v>
      </c>
      <c r="I2421" s="0" t="n">
        <v>1</v>
      </c>
      <c r="J2421" s="0" t="n">
        <v>1.15</v>
      </c>
      <c r="K2421" s="0" t="s">
        <v>21</v>
      </c>
      <c r="L2421" s="3" t="n">
        <f aca="false">IF(K2421="Yes",(J2421-1)*0.98,-1)</f>
        <v>0.147</v>
      </c>
      <c r="M2421" s="4" t="s">
        <v>22</v>
      </c>
    </row>
    <row r="2422" customFormat="false" ht="12.8" hidden="false" customHeight="false" outlineLevel="0" collapsed="false">
      <c r="A2422" s="2" t="s">
        <v>2865</v>
      </c>
      <c r="B2422" s="2" t="s">
        <v>96</v>
      </c>
      <c r="C2422" s="0" t="s">
        <v>119</v>
      </c>
      <c r="D2422" s="0" t="s">
        <v>16</v>
      </c>
      <c r="E2422" s="0" t="s">
        <v>17</v>
      </c>
      <c r="F2422" s="0" t="s">
        <v>18</v>
      </c>
      <c r="G2422" s="0" t="s">
        <v>19</v>
      </c>
      <c r="H2422" s="0" t="s">
        <v>2867</v>
      </c>
      <c r="I2422" s="0" t="n">
        <v>2</v>
      </c>
      <c r="J2422" s="0" t="n">
        <v>1.27</v>
      </c>
      <c r="K2422" s="0" t="s">
        <v>21</v>
      </c>
      <c r="L2422" s="3" t="n">
        <f aca="false">IF(K2422="Yes",(J2422-1)*0.98,-1)</f>
        <v>0.2646</v>
      </c>
      <c r="M2422" s="11" t="s">
        <v>62</v>
      </c>
    </row>
    <row r="2423" customFormat="false" ht="12.8" hidden="false" customHeight="false" outlineLevel="0" collapsed="false">
      <c r="A2423" s="2" t="s">
        <v>2865</v>
      </c>
      <c r="B2423" s="2" t="s">
        <v>46</v>
      </c>
      <c r="C2423" s="0" t="s">
        <v>47</v>
      </c>
      <c r="D2423" s="0" t="s">
        <v>29</v>
      </c>
      <c r="E2423" s="0" t="s">
        <v>30</v>
      </c>
      <c r="F2423" s="0" t="s">
        <v>43</v>
      </c>
      <c r="G2423" s="0" t="s">
        <v>19</v>
      </c>
      <c r="H2423" s="0" t="s">
        <v>2868</v>
      </c>
      <c r="I2423" s="0" t="n">
        <v>1</v>
      </c>
      <c r="J2423" s="0" t="n">
        <v>1.15</v>
      </c>
      <c r="K2423" s="0" t="s">
        <v>21</v>
      </c>
      <c r="L2423" s="3" t="n">
        <f aca="false">IF(K2423="Yes",(J2423-1)*0.98,-1)</f>
        <v>0.147</v>
      </c>
      <c r="M2423" s="4" t="s">
        <v>22</v>
      </c>
    </row>
    <row r="2424" customFormat="false" ht="12.8" hidden="false" customHeight="false" outlineLevel="0" collapsed="false">
      <c r="A2424" s="2" t="s">
        <v>2869</v>
      </c>
      <c r="B2424" s="2" t="s">
        <v>159</v>
      </c>
      <c r="C2424" s="0" t="s">
        <v>150</v>
      </c>
      <c r="D2424" s="0" t="s">
        <v>29</v>
      </c>
      <c r="E2424" s="0" t="s">
        <v>87</v>
      </c>
      <c r="F2424" s="0" t="s">
        <v>152</v>
      </c>
      <c r="G2424" s="0" t="s">
        <v>19</v>
      </c>
      <c r="H2424" s="0" t="s">
        <v>2870</v>
      </c>
      <c r="I2424" s="0" t="n">
        <v>1</v>
      </c>
      <c r="J2424" s="0" t="n">
        <v>1.43</v>
      </c>
      <c r="K2424" s="0" t="s">
        <v>21</v>
      </c>
      <c r="L2424" s="3" t="n">
        <f aca="false">IF(K2424="Yes",(J2424-1)*0.98,-1)</f>
        <v>0.4214</v>
      </c>
      <c r="M2424" s="4" t="s">
        <v>22</v>
      </c>
    </row>
    <row r="2425" customFormat="false" ht="12.8" hidden="false" customHeight="false" outlineLevel="0" collapsed="false">
      <c r="A2425" s="2" t="s">
        <v>2871</v>
      </c>
      <c r="B2425" s="2" t="s">
        <v>364</v>
      </c>
      <c r="C2425" s="0" t="s">
        <v>215</v>
      </c>
      <c r="D2425" s="0" t="s">
        <v>42</v>
      </c>
      <c r="E2425" s="0" t="s">
        <v>17</v>
      </c>
      <c r="F2425" s="0" t="s">
        <v>43</v>
      </c>
      <c r="G2425" s="0" t="s">
        <v>19</v>
      </c>
      <c r="H2425" s="0" t="s">
        <v>2872</v>
      </c>
      <c r="I2425" s="0" t="n">
        <v>1</v>
      </c>
      <c r="J2425" s="0" t="n">
        <v>1.18</v>
      </c>
      <c r="K2425" s="0" t="str">
        <f aca="false">IF(I2425=1,"Yes","No")</f>
        <v>Yes</v>
      </c>
      <c r="L2425" s="0" t="n">
        <f aca="false">IF(K2425="Yes",(J2425-1)*0.98,-1)</f>
        <v>0.1764</v>
      </c>
      <c r="M2425" s="5" t="s">
        <v>33</v>
      </c>
    </row>
    <row r="2426" customFormat="false" ht="12.8" hidden="false" customHeight="false" outlineLevel="0" collapsed="false">
      <c r="A2426" s="2" t="s">
        <v>2871</v>
      </c>
      <c r="B2426" s="2" t="s">
        <v>364</v>
      </c>
      <c r="C2426" s="0" t="s">
        <v>215</v>
      </c>
      <c r="D2426" s="0" t="s">
        <v>42</v>
      </c>
      <c r="E2426" s="0" t="s">
        <v>17</v>
      </c>
      <c r="F2426" s="0" t="s">
        <v>43</v>
      </c>
      <c r="G2426" s="0" t="s">
        <v>19</v>
      </c>
      <c r="H2426" s="0" t="s">
        <v>2873</v>
      </c>
      <c r="I2426" s="0" t="n">
        <v>4</v>
      </c>
      <c r="J2426" s="0" t="n">
        <v>2.09</v>
      </c>
      <c r="K2426" s="0" t="s">
        <v>19</v>
      </c>
      <c r="L2426" s="3" t="n">
        <f aca="false">IF(K2426="Yes",(J2426-1)*0.98,-1)</f>
        <v>-1</v>
      </c>
      <c r="M2426" s="11" t="s">
        <v>62</v>
      </c>
    </row>
    <row r="2427" customFormat="false" ht="12.8" hidden="false" customHeight="false" outlineLevel="0" collapsed="false">
      <c r="A2427" s="2" t="s">
        <v>2871</v>
      </c>
      <c r="B2427" s="2" t="s">
        <v>343</v>
      </c>
      <c r="C2427" s="0" t="s">
        <v>74</v>
      </c>
      <c r="D2427" s="0" t="s">
        <v>37</v>
      </c>
      <c r="E2427" s="0" t="s">
        <v>30</v>
      </c>
      <c r="F2427" s="0" t="s">
        <v>65</v>
      </c>
      <c r="G2427" s="0" t="s">
        <v>21</v>
      </c>
      <c r="H2427" s="0" t="s">
        <v>2874</v>
      </c>
      <c r="I2427" s="0" t="n">
        <v>3</v>
      </c>
      <c r="J2427" s="0" t="n">
        <v>1.48</v>
      </c>
      <c r="K2427" s="0" t="s">
        <v>21</v>
      </c>
      <c r="L2427" s="3" t="n">
        <f aca="false">IF(K2427="Yes",(J2427-1)*0.98,-1)</f>
        <v>0.4704</v>
      </c>
      <c r="M2427" s="4" t="s">
        <v>22</v>
      </c>
    </row>
    <row r="2428" customFormat="false" ht="12.8" hidden="false" customHeight="false" outlineLevel="0" collapsed="false">
      <c r="A2428" s="2" t="s">
        <v>2871</v>
      </c>
      <c r="B2428" s="2" t="s">
        <v>410</v>
      </c>
      <c r="C2428" s="0" t="s">
        <v>1371</v>
      </c>
      <c r="D2428" s="0" t="s">
        <v>16</v>
      </c>
      <c r="E2428" s="0" t="s">
        <v>30</v>
      </c>
      <c r="F2428" s="0" t="s">
        <v>65</v>
      </c>
      <c r="G2428" s="0" t="s">
        <v>21</v>
      </c>
      <c r="H2428" s="0" t="s">
        <v>2875</v>
      </c>
      <c r="I2428" s="0" t="n">
        <v>1</v>
      </c>
      <c r="J2428" s="0" t="n">
        <v>1.52</v>
      </c>
      <c r="K2428" s="0" t="s">
        <v>21</v>
      </c>
      <c r="L2428" s="3" t="n">
        <f aca="false">IF(K2428="Yes",(J2428-1)*0.98,-1)</f>
        <v>0.5096</v>
      </c>
      <c r="M2428" s="4" t="s">
        <v>22</v>
      </c>
    </row>
    <row r="2429" customFormat="false" ht="12.8" hidden="false" customHeight="false" outlineLevel="0" collapsed="false">
      <c r="A2429" s="2" t="s">
        <v>2871</v>
      </c>
      <c r="B2429" s="2" t="s">
        <v>273</v>
      </c>
      <c r="C2429" s="0" t="s">
        <v>74</v>
      </c>
      <c r="D2429" s="0" t="s">
        <v>37</v>
      </c>
      <c r="E2429" s="0" t="s">
        <v>30</v>
      </c>
      <c r="F2429" s="0" t="s">
        <v>43</v>
      </c>
      <c r="G2429" s="0" t="s">
        <v>19</v>
      </c>
      <c r="H2429" s="0" t="s">
        <v>2876</v>
      </c>
      <c r="I2429" s="0" t="n">
        <v>3</v>
      </c>
      <c r="J2429" s="0" t="n">
        <v>1.43</v>
      </c>
      <c r="K2429" s="0" t="s">
        <v>21</v>
      </c>
      <c r="L2429" s="3" t="n">
        <f aca="false">IF(K2429="Yes",(J2429-1)*0.98,-1)</f>
        <v>0.4214</v>
      </c>
      <c r="M2429" s="4" t="s">
        <v>22</v>
      </c>
    </row>
    <row r="2430" customFormat="false" ht="12.8" hidden="false" customHeight="false" outlineLevel="0" collapsed="false">
      <c r="A2430" s="2" t="s">
        <v>2877</v>
      </c>
      <c r="B2430" s="2" t="s">
        <v>146</v>
      </c>
      <c r="C2430" s="0" t="s">
        <v>457</v>
      </c>
      <c r="D2430" s="0" t="s">
        <v>16</v>
      </c>
      <c r="E2430" s="0" t="s">
        <v>17</v>
      </c>
      <c r="F2430" s="0" t="s">
        <v>18</v>
      </c>
      <c r="G2430" s="0" t="s">
        <v>19</v>
      </c>
      <c r="H2430" s="0" t="s">
        <v>2878</v>
      </c>
      <c r="I2430" s="0" t="n">
        <v>1</v>
      </c>
      <c r="J2430" s="0" t="n">
        <v>1.12</v>
      </c>
      <c r="K2430" s="0" t="s">
        <v>21</v>
      </c>
      <c r="L2430" s="3" t="n">
        <f aca="false">IF(K2430="Yes",(J2430-1)*0.98,-1)</f>
        <v>0.1176</v>
      </c>
      <c r="M2430" s="4" t="s">
        <v>22</v>
      </c>
    </row>
    <row r="2431" customFormat="false" ht="12.8" hidden="false" customHeight="false" outlineLevel="0" collapsed="false">
      <c r="A2431" s="2" t="s">
        <v>2877</v>
      </c>
      <c r="B2431" s="2" t="s">
        <v>146</v>
      </c>
      <c r="C2431" s="0" t="s">
        <v>457</v>
      </c>
      <c r="D2431" s="0" t="s">
        <v>16</v>
      </c>
      <c r="E2431" s="0" t="s">
        <v>17</v>
      </c>
      <c r="F2431" s="0" t="s">
        <v>18</v>
      </c>
      <c r="G2431" s="0" t="s">
        <v>19</v>
      </c>
      <c r="H2431" s="0" t="s">
        <v>2879</v>
      </c>
      <c r="I2431" s="0" t="n">
        <v>2</v>
      </c>
      <c r="J2431" s="0" t="n">
        <v>1.96</v>
      </c>
      <c r="K2431" s="0" t="s">
        <v>21</v>
      </c>
      <c r="L2431" s="3" t="n">
        <f aca="false">IF(K2431="Yes",(J2431-1)*0.98,-1)</f>
        <v>0.9408</v>
      </c>
      <c r="M2431" s="11" t="s">
        <v>62</v>
      </c>
    </row>
    <row r="2432" customFormat="false" ht="12.8" hidden="false" customHeight="false" outlineLevel="0" collapsed="false">
      <c r="A2432" s="9" t="s">
        <v>2877</v>
      </c>
      <c r="B2432" s="9" t="s">
        <v>71</v>
      </c>
      <c r="C2432" s="6" t="s">
        <v>68</v>
      </c>
      <c r="D2432" s="6" t="s">
        <v>195</v>
      </c>
      <c r="E2432" s="6" t="s">
        <v>147</v>
      </c>
      <c r="F2432" s="6" t="s">
        <v>1413</v>
      </c>
      <c r="G2432" s="6" t="s">
        <v>19</v>
      </c>
      <c r="H2432" s="6" t="s">
        <v>1871</v>
      </c>
      <c r="I2432" s="6" t="n">
        <v>2</v>
      </c>
      <c r="J2432" s="6" t="n">
        <v>1.58</v>
      </c>
      <c r="K2432" s="3" t="s">
        <v>21</v>
      </c>
      <c r="L2432" s="6" t="n">
        <f aca="false">IF(K2432="Yes",(J2432-1)*0.98,-1)</f>
        <v>0.5684</v>
      </c>
      <c r="M2432" s="13" t="s">
        <v>184</v>
      </c>
    </row>
    <row r="2433" customFormat="false" ht="12.8" hidden="false" customHeight="false" outlineLevel="0" collapsed="false">
      <c r="A2433" s="2" t="s">
        <v>2877</v>
      </c>
      <c r="B2433" s="2" t="s">
        <v>77</v>
      </c>
      <c r="C2433" s="6" t="s">
        <v>1404</v>
      </c>
      <c r="D2433" s="6" t="s">
        <v>37</v>
      </c>
      <c r="E2433" s="6" t="s">
        <v>147</v>
      </c>
      <c r="F2433" s="6" t="s">
        <v>43</v>
      </c>
      <c r="G2433" s="6" t="s">
        <v>19</v>
      </c>
      <c r="H2433" s="6" t="s">
        <v>2880</v>
      </c>
      <c r="I2433" s="6" t="n">
        <v>0</v>
      </c>
      <c r="J2433" s="6" t="n">
        <v>10.31</v>
      </c>
      <c r="K2433" s="3" t="str">
        <f aca="false">IF(I2433=1, "No","Yes")</f>
        <v>Yes</v>
      </c>
      <c r="L2433" s="7" t="n">
        <f aca="false">IF(I2433=1,-J2433,0.98)</f>
        <v>0.98</v>
      </c>
      <c r="M2433" s="8" t="s">
        <v>51</v>
      </c>
    </row>
    <row r="2434" customFormat="false" ht="12.8" hidden="false" customHeight="false" outlineLevel="0" collapsed="false">
      <c r="A2434" s="2" t="s">
        <v>2877</v>
      </c>
      <c r="B2434" s="2" t="s">
        <v>77</v>
      </c>
      <c r="C2434" s="6" t="s">
        <v>1404</v>
      </c>
      <c r="D2434" s="6" t="s">
        <v>37</v>
      </c>
      <c r="E2434" s="6" t="s">
        <v>147</v>
      </c>
      <c r="F2434" s="6" t="s">
        <v>43</v>
      </c>
      <c r="G2434" s="6" t="s">
        <v>19</v>
      </c>
      <c r="H2434" s="6" t="s">
        <v>2880</v>
      </c>
      <c r="I2434" s="6" t="n">
        <v>0</v>
      </c>
      <c r="J2434" s="6" t="n">
        <v>10.31</v>
      </c>
      <c r="K2434" s="3" t="str">
        <f aca="false">IF(I2434=1, "No","Yes")</f>
        <v>Yes</v>
      </c>
      <c r="L2434" s="7" t="n">
        <f aca="false">IF(I2434=1,-J2434,0.98)</f>
        <v>0.98</v>
      </c>
      <c r="M2434" s="12" t="s">
        <v>128</v>
      </c>
    </row>
    <row r="2435" customFormat="false" ht="12.8" hidden="false" customHeight="false" outlineLevel="0" collapsed="false">
      <c r="A2435" s="2" t="s">
        <v>2881</v>
      </c>
      <c r="B2435" s="2" t="s">
        <v>512</v>
      </c>
      <c r="C2435" s="0" t="s">
        <v>68</v>
      </c>
      <c r="D2435" s="0" t="s">
        <v>102</v>
      </c>
      <c r="E2435" s="0" t="s">
        <v>147</v>
      </c>
      <c r="F2435" s="0" t="s">
        <v>49</v>
      </c>
      <c r="G2435" s="0" t="s">
        <v>19</v>
      </c>
      <c r="H2435" s="0" t="s">
        <v>2882</v>
      </c>
      <c r="I2435" s="0" t="n">
        <v>1</v>
      </c>
      <c r="J2435" s="0" t="n">
        <v>1.81</v>
      </c>
      <c r="K2435" s="0" t="s">
        <v>21</v>
      </c>
      <c r="L2435" s="3" t="n">
        <f aca="false">IF(K2435="Yes",(J2435-1)*0.98,-1)</f>
        <v>0.7938</v>
      </c>
      <c r="M2435" s="4" t="s">
        <v>22</v>
      </c>
    </row>
    <row r="2436" customFormat="false" ht="12.8" hidden="false" customHeight="false" outlineLevel="0" collapsed="false">
      <c r="A2436" s="2" t="s">
        <v>2883</v>
      </c>
      <c r="B2436" s="2" t="s">
        <v>245</v>
      </c>
      <c r="C2436" s="0" t="s">
        <v>86</v>
      </c>
      <c r="D2436" s="0" t="s">
        <v>16</v>
      </c>
      <c r="E2436" s="0" t="s">
        <v>17</v>
      </c>
      <c r="F2436" s="0" t="s">
        <v>18</v>
      </c>
      <c r="G2436" s="0" t="s">
        <v>19</v>
      </c>
      <c r="H2436" s="0" t="s">
        <v>2835</v>
      </c>
      <c r="I2436" s="0" t="n">
        <v>3</v>
      </c>
      <c r="J2436" s="0" t="n">
        <v>1.26</v>
      </c>
      <c r="K2436" s="0" t="s">
        <v>21</v>
      </c>
      <c r="L2436" s="3" t="n">
        <f aca="false">IF(K2436="Yes",(J2436-1)*0.98,-1)</f>
        <v>0.2548</v>
      </c>
      <c r="M2436" s="4" t="s">
        <v>22</v>
      </c>
    </row>
    <row r="2437" customFormat="false" ht="12.8" hidden="false" customHeight="false" outlineLevel="0" collapsed="false">
      <c r="A2437" s="2" t="s">
        <v>2883</v>
      </c>
      <c r="B2437" s="2" t="s">
        <v>245</v>
      </c>
      <c r="C2437" s="0" t="s">
        <v>86</v>
      </c>
      <c r="D2437" s="0" t="s">
        <v>16</v>
      </c>
      <c r="E2437" s="0" t="s">
        <v>17</v>
      </c>
      <c r="F2437" s="0" t="s">
        <v>18</v>
      </c>
      <c r="G2437" s="0" t="s">
        <v>19</v>
      </c>
      <c r="H2437" s="0" t="s">
        <v>2884</v>
      </c>
      <c r="I2437" s="0" t="n">
        <v>2</v>
      </c>
      <c r="J2437" s="0" t="n">
        <v>1.47</v>
      </c>
      <c r="K2437" s="0" t="s">
        <v>21</v>
      </c>
      <c r="L2437" s="3" t="n">
        <f aca="false">IF(K2437="Yes",(J2437-1)*0.98,-1)</f>
        <v>0.4606</v>
      </c>
      <c r="M2437" s="11" t="s">
        <v>62</v>
      </c>
    </row>
    <row r="2438" customFormat="false" ht="12.8" hidden="false" customHeight="false" outlineLevel="0" collapsed="false">
      <c r="A2438" s="2" t="s">
        <v>2885</v>
      </c>
      <c r="B2438" s="2" t="s">
        <v>146</v>
      </c>
      <c r="C2438" s="0" t="s">
        <v>225</v>
      </c>
      <c r="D2438" s="0" t="s">
        <v>16</v>
      </c>
      <c r="E2438" s="0" t="s">
        <v>17</v>
      </c>
      <c r="F2438" s="0" t="s">
        <v>18</v>
      </c>
      <c r="G2438" s="0" t="s">
        <v>19</v>
      </c>
      <c r="H2438" s="0" t="s">
        <v>2886</v>
      </c>
      <c r="I2438" s="0" t="n">
        <v>2</v>
      </c>
      <c r="J2438" s="0" t="n">
        <v>1.06</v>
      </c>
      <c r="K2438" s="0" t="s">
        <v>21</v>
      </c>
      <c r="L2438" s="3" t="n">
        <f aca="false">IF(K2438="Yes",(J2438-1)*0.98,-1)</f>
        <v>0.0588000000000001</v>
      </c>
      <c r="M2438" s="4" t="s">
        <v>22</v>
      </c>
    </row>
    <row r="2439" customFormat="false" ht="12.8" hidden="false" customHeight="false" outlineLevel="0" collapsed="false">
      <c r="A2439" s="2" t="s">
        <v>2885</v>
      </c>
      <c r="B2439" s="2" t="s">
        <v>146</v>
      </c>
      <c r="C2439" s="0" t="s">
        <v>225</v>
      </c>
      <c r="D2439" s="0" t="s">
        <v>16</v>
      </c>
      <c r="E2439" s="0" t="s">
        <v>17</v>
      </c>
      <c r="F2439" s="0" t="s">
        <v>18</v>
      </c>
      <c r="G2439" s="0" t="s">
        <v>19</v>
      </c>
      <c r="H2439" s="0" t="s">
        <v>2887</v>
      </c>
      <c r="I2439" s="0" t="n">
        <v>1</v>
      </c>
      <c r="J2439" s="0" t="n">
        <v>1.34</v>
      </c>
      <c r="K2439" s="0" t="s">
        <v>21</v>
      </c>
      <c r="L2439" s="3" t="n">
        <f aca="false">IF(K2439="Yes",(J2439-1)*0.98,-1)</f>
        <v>0.3332</v>
      </c>
      <c r="M2439" s="11" t="s">
        <v>62</v>
      </c>
    </row>
    <row r="2440" customFormat="false" ht="12.8" hidden="false" customHeight="false" outlineLevel="0" collapsed="false">
      <c r="A2440" s="2" t="s">
        <v>2885</v>
      </c>
      <c r="B2440" s="2" t="s">
        <v>657</v>
      </c>
      <c r="C2440" s="0" t="s">
        <v>119</v>
      </c>
      <c r="D2440" s="0" t="s">
        <v>16</v>
      </c>
      <c r="E2440" s="0" t="s">
        <v>87</v>
      </c>
      <c r="F2440" s="0" t="s">
        <v>18</v>
      </c>
      <c r="G2440" s="0" t="s">
        <v>21</v>
      </c>
      <c r="H2440" s="0" t="s">
        <v>2860</v>
      </c>
      <c r="I2440" s="0" t="n">
        <v>2</v>
      </c>
      <c r="J2440" s="0" t="n">
        <v>2.56</v>
      </c>
      <c r="K2440" s="0" t="s">
        <v>21</v>
      </c>
      <c r="L2440" s="3" t="n">
        <f aca="false">IF(K2440="Yes",(J2440-1)*0.98,-1)</f>
        <v>1.5288</v>
      </c>
      <c r="M2440" s="4" t="s">
        <v>22</v>
      </c>
    </row>
    <row r="2441" customFormat="false" ht="12.8" hidden="false" customHeight="false" outlineLevel="0" collapsed="false">
      <c r="A2441" s="2" t="s">
        <v>2885</v>
      </c>
      <c r="B2441" s="2" t="s">
        <v>657</v>
      </c>
      <c r="C2441" s="0" t="s">
        <v>119</v>
      </c>
      <c r="D2441" s="0" t="s">
        <v>16</v>
      </c>
      <c r="E2441" s="0" t="s">
        <v>87</v>
      </c>
      <c r="F2441" s="0" t="s">
        <v>18</v>
      </c>
      <c r="G2441" s="0" t="s">
        <v>21</v>
      </c>
      <c r="H2441" s="0" t="s">
        <v>2888</v>
      </c>
      <c r="I2441" s="0" t="s">
        <v>133</v>
      </c>
      <c r="J2441" s="0" t="n">
        <v>1.73</v>
      </c>
      <c r="K2441" s="0" t="s">
        <v>19</v>
      </c>
      <c r="L2441" s="3" t="n">
        <f aca="false">IF(K2441="Yes",(J2441-1)*0.98,-1)</f>
        <v>-1</v>
      </c>
      <c r="M2441" s="11" t="s">
        <v>62</v>
      </c>
    </row>
    <row r="2442" customFormat="false" ht="12.8" hidden="false" customHeight="false" outlineLevel="0" collapsed="false">
      <c r="A2442" s="9" t="s">
        <v>2885</v>
      </c>
      <c r="B2442" s="9" t="s">
        <v>657</v>
      </c>
      <c r="C2442" s="6" t="s">
        <v>119</v>
      </c>
      <c r="D2442" s="6" t="s">
        <v>16</v>
      </c>
      <c r="E2442" s="6" t="s">
        <v>87</v>
      </c>
      <c r="F2442" s="6" t="s">
        <v>18</v>
      </c>
      <c r="G2442" s="6" t="s">
        <v>21</v>
      </c>
      <c r="H2442" s="6" t="s">
        <v>2888</v>
      </c>
      <c r="I2442" s="0" t="s">
        <v>133</v>
      </c>
      <c r="J2442" s="6" t="n">
        <v>2.71</v>
      </c>
      <c r="K2442" s="3" t="str">
        <f aca="false">IF(I2442=1,"Yes","No")</f>
        <v>No</v>
      </c>
      <c r="L2442" s="7" t="n">
        <f aca="false">IF(K2442="Yes",(J2442-1)*0.98,-1)</f>
        <v>-1</v>
      </c>
      <c r="M2442" s="10" t="s">
        <v>53</v>
      </c>
    </row>
    <row r="2443" customFormat="false" ht="12.8" hidden="false" customHeight="false" outlineLevel="0" collapsed="false">
      <c r="A2443" s="2" t="s">
        <v>2889</v>
      </c>
      <c r="B2443" s="2" t="s">
        <v>245</v>
      </c>
      <c r="C2443" s="0" t="s">
        <v>59</v>
      </c>
      <c r="D2443" s="0" t="s">
        <v>29</v>
      </c>
      <c r="E2443" s="0" t="s">
        <v>30</v>
      </c>
      <c r="F2443" s="0" t="s">
        <v>428</v>
      </c>
      <c r="G2443" s="0" t="s">
        <v>21</v>
      </c>
      <c r="H2443" s="0" t="s">
        <v>2890</v>
      </c>
      <c r="I2443" s="0" t="n">
        <v>2</v>
      </c>
      <c r="J2443" s="0" t="n">
        <v>2.17</v>
      </c>
      <c r="K2443" s="0" t="str">
        <f aca="false">IF(I2443=1,"Yes","No")</f>
        <v>No</v>
      </c>
      <c r="L2443" s="0" t="n">
        <f aca="false">IF(K2443="Yes",(J2443-1)*0.98,-1)</f>
        <v>-1</v>
      </c>
      <c r="M2443" s="5" t="s">
        <v>33</v>
      </c>
    </row>
    <row r="2444" customFormat="false" ht="12.8" hidden="false" customHeight="false" outlineLevel="0" collapsed="false">
      <c r="A2444" s="2" t="s">
        <v>2889</v>
      </c>
      <c r="B2444" s="2" t="s">
        <v>245</v>
      </c>
      <c r="C2444" s="0" t="s">
        <v>59</v>
      </c>
      <c r="D2444" s="0" t="s">
        <v>29</v>
      </c>
      <c r="E2444" s="0" t="s">
        <v>30</v>
      </c>
      <c r="F2444" s="0" t="s">
        <v>428</v>
      </c>
      <c r="G2444" s="0" t="s">
        <v>21</v>
      </c>
      <c r="H2444" s="0" t="s">
        <v>2890</v>
      </c>
      <c r="I2444" s="0" t="n">
        <v>2</v>
      </c>
      <c r="J2444" s="0" t="n">
        <v>1.3</v>
      </c>
      <c r="K2444" s="0" t="s">
        <v>21</v>
      </c>
      <c r="L2444" s="3" t="n">
        <f aca="false">IF(K2444="Yes",(J2444-1)*0.98,-1)</f>
        <v>0.294</v>
      </c>
      <c r="M2444" s="4" t="s">
        <v>22</v>
      </c>
    </row>
    <row r="2445" customFormat="false" ht="12.8" hidden="false" customHeight="false" outlineLevel="0" collapsed="false">
      <c r="A2445" s="2" t="s">
        <v>2889</v>
      </c>
      <c r="B2445" s="2" t="s">
        <v>293</v>
      </c>
      <c r="C2445" s="0" t="s">
        <v>74</v>
      </c>
      <c r="D2445" s="0" t="s">
        <v>37</v>
      </c>
      <c r="E2445" s="0" t="s">
        <v>30</v>
      </c>
      <c r="F2445" s="0" t="s">
        <v>43</v>
      </c>
      <c r="G2445" s="0" t="s">
        <v>19</v>
      </c>
      <c r="H2445" s="0" t="s">
        <v>2891</v>
      </c>
      <c r="I2445" s="0" t="n">
        <v>1</v>
      </c>
      <c r="J2445" s="0" t="n">
        <v>1.22</v>
      </c>
      <c r="K2445" s="0" t="s">
        <v>21</v>
      </c>
      <c r="L2445" s="3" t="n">
        <f aca="false">IF(K2445="Yes",(J2445-1)*0.98,-1)</f>
        <v>0.2156</v>
      </c>
      <c r="M2445" s="4" t="s">
        <v>22</v>
      </c>
    </row>
    <row r="2446" customFormat="false" ht="12.8" hidden="false" customHeight="false" outlineLevel="0" collapsed="false">
      <c r="A2446" s="2" t="s">
        <v>2892</v>
      </c>
      <c r="B2446" s="2" t="s">
        <v>149</v>
      </c>
      <c r="C2446" s="0" t="s">
        <v>78</v>
      </c>
      <c r="D2446" s="0" t="s">
        <v>16</v>
      </c>
      <c r="E2446" s="0" t="s">
        <v>17</v>
      </c>
      <c r="F2446" s="0" t="s">
        <v>18</v>
      </c>
      <c r="G2446" s="0" t="s">
        <v>19</v>
      </c>
      <c r="H2446" s="0" t="s">
        <v>2893</v>
      </c>
      <c r="I2446" s="0" t="n">
        <v>1</v>
      </c>
      <c r="J2446" s="0" t="n">
        <v>1.2</v>
      </c>
      <c r="K2446" s="0" t="s">
        <v>21</v>
      </c>
      <c r="L2446" s="3" t="n">
        <f aca="false">IF(K2446="Yes",(J2446-1)*0.98,-1)</f>
        <v>0.196</v>
      </c>
      <c r="M2446" s="4" t="s">
        <v>22</v>
      </c>
    </row>
    <row r="2447" customFormat="false" ht="12.8" hidden="false" customHeight="false" outlineLevel="0" collapsed="false">
      <c r="A2447" s="2" t="s">
        <v>2892</v>
      </c>
      <c r="B2447" s="2" t="s">
        <v>149</v>
      </c>
      <c r="C2447" s="0" t="s">
        <v>78</v>
      </c>
      <c r="D2447" s="0" t="s">
        <v>16</v>
      </c>
      <c r="E2447" s="0" t="s">
        <v>17</v>
      </c>
      <c r="F2447" s="0" t="s">
        <v>18</v>
      </c>
      <c r="G2447" s="0" t="s">
        <v>19</v>
      </c>
      <c r="H2447" s="0" t="s">
        <v>2894</v>
      </c>
      <c r="I2447" s="0" t="n">
        <v>2</v>
      </c>
      <c r="J2447" s="0" t="n">
        <v>1.42</v>
      </c>
      <c r="K2447" s="0" t="s">
        <v>21</v>
      </c>
      <c r="L2447" s="3" t="n">
        <f aca="false">IF(K2447="Yes",(J2447-1)*0.98,-1)</f>
        <v>0.4116</v>
      </c>
      <c r="M2447" s="11" t="s">
        <v>62</v>
      </c>
    </row>
    <row r="2448" customFormat="false" ht="12.8" hidden="false" customHeight="false" outlineLevel="0" collapsed="false">
      <c r="A2448" s="2" t="s">
        <v>2895</v>
      </c>
      <c r="B2448" s="2" t="s">
        <v>46</v>
      </c>
      <c r="C2448" s="0" t="s">
        <v>332</v>
      </c>
      <c r="D2448" s="0" t="s">
        <v>16</v>
      </c>
      <c r="E2448" s="0" t="s">
        <v>17</v>
      </c>
      <c r="F2448" s="0" t="s">
        <v>18</v>
      </c>
      <c r="G2448" s="0" t="s">
        <v>19</v>
      </c>
      <c r="H2448" s="0" t="s">
        <v>1560</v>
      </c>
      <c r="I2448" s="0" t="n">
        <v>1</v>
      </c>
      <c r="J2448" s="0" t="n">
        <v>1.1</v>
      </c>
      <c r="K2448" s="0" t="s">
        <v>21</v>
      </c>
      <c r="L2448" s="3" t="n">
        <f aca="false">IF(K2448="Yes",(J2448-1)*0.98,-1)</f>
        <v>0.0980000000000001</v>
      </c>
      <c r="M2448" s="4" t="s">
        <v>22</v>
      </c>
    </row>
    <row r="2449" customFormat="false" ht="12.8" hidden="false" customHeight="false" outlineLevel="0" collapsed="false">
      <c r="A2449" s="2" t="s">
        <v>2895</v>
      </c>
      <c r="B2449" s="2" t="s">
        <v>46</v>
      </c>
      <c r="C2449" s="0" t="s">
        <v>332</v>
      </c>
      <c r="D2449" s="0" t="s">
        <v>16</v>
      </c>
      <c r="E2449" s="0" t="s">
        <v>17</v>
      </c>
      <c r="F2449" s="0" t="s">
        <v>18</v>
      </c>
      <c r="G2449" s="0" t="s">
        <v>19</v>
      </c>
      <c r="H2449" s="0" t="s">
        <v>2896</v>
      </c>
      <c r="I2449" s="0" t="n">
        <v>2</v>
      </c>
      <c r="J2449" s="0" t="n">
        <v>1.16</v>
      </c>
      <c r="K2449" s="0" t="s">
        <v>21</v>
      </c>
      <c r="L2449" s="3" t="n">
        <f aca="false">IF(K2449="Yes",(J2449-1)*0.98,-1)</f>
        <v>0.1568</v>
      </c>
      <c r="M2449" s="11" t="s">
        <v>62</v>
      </c>
    </row>
    <row r="2450" customFormat="false" ht="12.8" hidden="false" customHeight="false" outlineLevel="0" collapsed="false">
      <c r="A2450" s="2" t="s">
        <v>2895</v>
      </c>
      <c r="B2450" s="2" t="s">
        <v>90</v>
      </c>
      <c r="C2450" s="0" t="s">
        <v>1378</v>
      </c>
      <c r="D2450" s="0" t="s">
        <v>37</v>
      </c>
      <c r="E2450" s="0" t="s">
        <v>17</v>
      </c>
      <c r="F2450" s="0" t="s">
        <v>65</v>
      </c>
      <c r="G2450" s="0" t="s">
        <v>21</v>
      </c>
      <c r="H2450" s="0" t="s">
        <v>2897</v>
      </c>
      <c r="I2450" s="0" t="n">
        <v>1</v>
      </c>
      <c r="J2450" s="0" t="n">
        <v>4.8</v>
      </c>
      <c r="K2450" s="0" t="str">
        <f aca="false">IF(I2450=1,"Yes","No")</f>
        <v>Yes</v>
      </c>
      <c r="L2450" s="0" t="n">
        <f aca="false">IF(K2450="Yes",(J2450-1)*0.98,-1)</f>
        <v>3.724</v>
      </c>
      <c r="M2450" s="5" t="s">
        <v>33</v>
      </c>
    </row>
    <row r="2451" customFormat="false" ht="12.8" hidden="false" customHeight="false" outlineLevel="0" collapsed="false">
      <c r="A2451" s="2" t="s">
        <v>2895</v>
      </c>
      <c r="B2451" s="2" t="s">
        <v>90</v>
      </c>
      <c r="C2451" s="0" t="s">
        <v>1378</v>
      </c>
      <c r="D2451" s="0" t="s">
        <v>37</v>
      </c>
      <c r="E2451" s="0" t="s">
        <v>17</v>
      </c>
      <c r="F2451" s="0" t="s">
        <v>65</v>
      </c>
      <c r="G2451" s="0" t="s">
        <v>21</v>
      </c>
      <c r="H2451" s="0" t="s">
        <v>2897</v>
      </c>
      <c r="I2451" s="0" t="n">
        <v>1</v>
      </c>
      <c r="J2451" s="0" t="n">
        <v>1.85</v>
      </c>
      <c r="K2451" s="0" t="s">
        <v>21</v>
      </c>
      <c r="L2451" s="3" t="n">
        <f aca="false">IF(K2451="Yes",(J2451-1)*0.98,-1)</f>
        <v>0.833</v>
      </c>
      <c r="M2451" s="4" t="s">
        <v>22</v>
      </c>
    </row>
    <row r="2452" customFormat="false" ht="12.8" hidden="false" customHeight="false" outlineLevel="0" collapsed="false">
      <c r="A2452" s="2" t="s">
        <v>2895</v>
      </c>
      <c r="B2452" s="2" t="s">
        <v>280</v>
      </c>
      <c r="C2452" s="0" t="s">
        <v>332</v>
      </c>
      <c r="D2452" s="0" t="s">
        <v>16</v>
      </c>
      <c r="E2452" s="0" t="s">
        <v>79</v>
      </c>
      <c r="F2452" s="0" t="s">
        <v>80</v>
      </c>
      <c r="G2452" s="0" t="s">
        <v>19</v>
      </c>
      <c r="H2452" s="0" t="s">
        <v>2898</v>
      </c>
      <c r="I2452" s="0" t="n">
        <v>4</v>
      </c>
      <c r="J2452" s="0" t="n">
        <v>1.69</v>
      </c>
      <c r="K2452" s="0" t="s">
        <v>19</v>
      </c>
      <c r="L2452" s="3" t="n">
        <f aca="false">IF(K2452="Yes",(J2452-1)*0.98,-1)</f>
        <v>-1</v>
      </c>
      <c r="M2452" s="4" t="s">
        <v>22</v>
      </c>
    </row>
    <row r="2453" customFormat="false" ht="12.8" hidden="false" customHeight="false" outlineLevel="0" collapsed="false">
      <c r="A2453" s="2" t="s">
        <v>2895</v>
      </c>
      <c r="B2453" s="2" t="s">
        <v>280</v>
      </c>
      <c r="C2453" s="0" t="s">
        <v>332</v>
      </c>
      <c r="D2453" s="0" t="s">
        <v>16</v>
      </c>
      <c r="E2453" s="0" t="s">
        <v>79</v>
      </c>
      <c r="F2453" s="0" t="s">
        <v>80</v>
      </c>
      <c r="G2453" s="0" t="s">
        <v>19</v>
      </c>
      <c r="H2453" s="0" t="s">
        <v>2899</v>
      </c>
      <c r="I2453" s="0" t="n">
        <v>0</v>
      </c>
      <c r="J2453" s="0" t="n">
        <v>1.88</v>
      </c>
      <c r="K2453" s="0" t="s">
        <v>19</v>
      </c>
      <c r="L2453" s="3" t="n">
        <f aca="false">IF(K2453="Yes",(J2453-1)*0.98,-1)</f>
        <v>-1</v>
      </c>
      <c r="M2453" s="11" t="s">
        <v>62</v>
      </c>
    </row>
    <row r="2454" customFormat="false" ht="12.8" hidden="false" customHeight="false" outlineLevel="0" collapsed="false">
      <c r="A2454" s="2" t="s">
        <v>2895</v>
      </c>
      <c r="B2454" s="2" t="s">
        <v>280</v>
      </c>
      <c r="C2454" s="6" t="s">
        <v>332</v>
      </c>
      <c r="D2454" s="6" t="s">
        <v>16</v>
      </c>
      <c r="E2454" s="6" t="s">
        <v>79</v>
      </c>
      <c r="F2454" s="6" t="s">
        <v>80</v>
      </c>
      <c r="G2454" s="6" t="s">
        <v>19</v>
      </c>
      <c r="H2454" s="6" t="s">
        <v>2900</v>
      </c>
      <c r="I2454" s="6" t="n">
        <v>1</v>
      </c>
      <c r="J2454" s="6" t="n">
        <v>2.82</v>
      </c>
      <c r="K2454" s="3" t="str">
        <f aca="false">IF(I2454=1, "No","Yes")</f>
        <v>No</v>
      </c>
      <c r="L2454" s="7" t="n">
        <f aca="false">IF(I2454=1,-J2454,0.98)</f>
        <v>-2.82</v>
      </c>
      <c r="M2454" s="12" t="s">
        <v>128</v>
      </c>
    </row>
    <row r="2455" customFormat="false" ht="12.8" hidden="false" customHeight="false" outlineLevel="0" collapsed="false">
      <c r="A2455" s="9" t="s">
        <v>2895</v>
      </c>
      <c r="B2455" s="9" t="s">
        <v>280</v>
      </c>
      <c r="C2455" s="6" t="s">
        <v>332</v>
      </c>
      <c r="D2455" s="6" t="s">
        <v>16</v>
      </c>
      <c r="E2455" s="6" t="s">
        <v>79</v>
      </c>
      <c r="F2455" s="6" t="s">
        <v>80</v>
      </c>
      <c r="G2455" s="6" t="s">
        <v>19</v>
      </c>
      <c r="H2455" s="6" t="s">
        <v>2900</v>
      </c>
      <c r="I2455" s="6" t="n">
        <v>1</v>
      </c>
      <c r="J2455" s="6" t="n">
        <v>1.44</v>
      </c>
      <c r="K2455" s="3" t="s">
        <v>21</v>
      </c>
      <c r="L2455" s="6" t="n">
        <f aca="false">IF(K2455="Yes",(J2455-1)*0.98,-1)</f>
        <v>0.4312</v>
      </c>
      <c r="M2455" s="13" t="s">
        <v>184</v>
      </c>
    </row>
    <row r="2456" customFormat="false" ht="12.8" hidden="false" customHeight="false" outlineLevel="0" collapsed="false">
      <c r="A2456" s="2" t="s">
        <v>2895</v>
      </c>
      <c r="B2456" s="2" t="s">
        <v>245</v>
      </c>
      <c r="C2456" s="0" t="s">
        <v>114</v>
      </c>
      <c r="D2456" s="0" t="s">
        <v>42</v>
      </c>
      <c r="E2456" s="0" t="s">
        <v>79</v>
      </c>
      <c r="F2456" s="0" t="s">
        <v>206</v>
      </c>
      <c r="G2456" s="0" t="s">
        <v>19</v>
      </c>
      <c r="H2456" s="0" t="s">
        <v>2901</v>
      </c>
      <c r="I2456" s="0" t="n">
        <v>3</v>
      </c>
      <c r="J2456" s="0" t="n">
        <v>7.6</v>
      </c>
      <c r="K2456" s="0" t="str">
        <f aca="false">IF(I2456=1,"Yes","No")</f>
        <v>No</v>
      </c>
      <c r="L2456" s="0" t="n">
        <f aca="false">IF(K2456="Yes",(J2456-1)*0.98,-1)</f>
        <v>-1</v>
      </c>
      <c r="M2456" s="5" t="s">
        <v>33</v>
      </c>
    </row>
    <row r="2457" customFormat="false" ht="12.8" hidden="false" customHeight="false" outlineLevel="0" collapsed="false">
      <c r="A2457" s="2" t="s">
        <v>2902</v>
      </c>
      <c r="B2457" s="2" t="s">
        <v>96</v>
      </c>
      <c r="C2457" s="0" t="s">
        <v>218</v>
      </c>
      <c r="D2457" s="0" t="s">
        <v>16</v>
      </c>
      <c r="E2457" s="0" t="s">
        <v>17</v>
      </c>
      <c r="F2457" s="0" t="s">
        <v>18</v>
      </c>
      <c r="G2457" s="0" t="s">
        <v>19</v>
      </c>
      <c r="H2457" s="0" t="s">
        <v>2903</v>
      </c>
      <c r="I2457" s="0" t="n">
        <v>1</v>
      </c>
      <c r="J2457" s="0" t="n">
        <v>1.06</v>
      </c>
      <c r="K2457" s="0" t="s">
        <v>21</v>
      </c>
      <c r="L2457" s="3" t="n">
        <f aca="false">IF(K2457="Yes",(J2457-1)*0.98,-1)</f>
        <v>0.0588000000000001</v>
      </c>
      <c r="M2457" s="4" t="s">
        <v>22</v>
      </c>
    </row>
    <row r="2458" customFormat="false" ht="12.8" hidden="false" customHeight="false" outlineLevel="0" collapsed="false">
      <c r="A2458" s="2" t="s">
        <v>2904</v>
      </c>
      <c r="B2458" s="2" t="s">
        <v>46</v>
      </c>
      <c r="C2458" s="0" t="s">
        <v>430</v>
      </c>
      <c r="D2458" s="0" t="s">
        <v>42</v>
      </c>
      <c r="E2458" s="0" t="s">
        <v>147</v>
      </c>
      <c r="F2458" s="0" t="s">
        <v>65</v>
      </c>
      <c r="G2458" s="0" t="s">
        <v>21</v>
      </c>
      <c r="H2458" s="0" t="s">
        <v>2905</v>
      </c>
      <c r="I2458" s="0" t="n">
        <v>3</v>
      </c>
      <c r="J2458" s="0" t="n">
        <v>4.52</v>
      </c>
      <c r="K2458" s="0" t="str">
        <f aca="false">IF(I2458=1,"Yes","No")</f>
        <v>No</v>
      </c>
      <c r="L2458" s="0" t="n">
        <f aca="false">IF(K2458="Yes",(J2458-1)*0.98,-1)</f>
        <v>-1</v>
      </c>
      <c r="M2458" s="5" t="s">
        <v>33</v>
      </c>
    </row>
    <row r="2459" customFormat="false" ht="12.8" hidden="false" customHeight="false" outlineLevel="0" collapsed="false">
      <c r="A2459" s="2" t="s">
        <v>2904</v>
      </c>
      <c r="B2459" s="2" t="s">
        <v>46</v>
      </c>
      <c r="C2459" s="0" t="s">
        <v>430</v>
      </c>
      <c r="D2459" s="0" t="s">
        <v>42</v>
      </c>
      <c r="E2459" s="0" t="s">
        <v>147</v>
      </c>
      <c r="F2459" s="0" t="s">
        <v>65</v>
      </c>
      <c r="G2459" s="0" t="s">
        <v>21</v>
      </c>
      <c r="H2459" s="0" t="s">
        <v>2905</v>
      </c>
      <c r="I2459" s="0" t="n">
        <v>3</v>
      </c>
      <c r="J2459" s="0" t="n">
        <v>1.99</v>
      </c>
      <c r="K2459" s="0" t="s">
        <v>21</v>
      </c>
      <c r="L2459" s="3" t="n">
        <f aca="false">IF(K2459="Yes",(J2459-1)*0.98,-1)</f>
        <v>0.9702</v>
      </c>
      <c r="M2459" s="4" t="s">
        <v>22</v>
      </c>
    </row>
    <row r="2460" customFormat="false" ht="12.8" hidden="false" customHeight="false" outlineLevel="0" collapsed="false">
      <c r="A2460" s="2" t="s">
        <v>2906</v>
      </c>
      <c r="B2460" s="2" t="s">
        <v>499</v>
      </c>
      <c r="C2460" s="6" t="s">
        <v>47</v>
      </c>
      <c r="D2460" s="6" t="s">
        <v>42</v>
      </c>
      <c r="E2460" s="6" t="s">
        <v>30</v>
      </c>
      <c r="F2460" s="6" t="s">
        <v>18</v>
      </c>
      <c r="G2460" s="6" t="s">
        <v>19</v>
      </c>
      <c r="H2460" s="6" t="s">
        <v>2907</v>
      </c>
      <c r="I2460" s="6" t="n">
        <v>3</v>
      </c>
      <c r="J2460" s="6" t="n">
        <v>17.5</v>
      </c>
      <c r="K2460" s="3" t="str">
        <f aca="false">IF(I2460=1, "No","Yes")</f>
        <v>Yes</v>
      </c>
      <c r="L2460" s="7" t="n">
        <f aca="false">IF(I2460=1,-J2460,0.98)</f>
        <v>0.98</v>
      </c>
      <c r="M2460" s="8" t="s">
        <v>51</v>
      </c>
    </row>
    <row r="2461" customFormat="false" ht="12.8" hidden="false" customHeight="false" outlineLevel="0" collapsed="false">
      <c r="A2461" s="2" t="s">
        <v>2906</v>
      </c>
      <c r="B2461" s="2" t="s">
        <v>343</v>
      </c>
      <c r="C2461" s="6" t="s">
        <v>91</v>
      </c>
      <c r="D2461" s="6" t="s">
        <v>29</v>
      </c>
      <c r="E2461" s="6" t="s">
        <v>30</v>
      </c>
      <c r="F2461" s="6" t="s">
        <v>65</v>
      </c>
      <c r="G2461" s="6" t="s">
        <v>21</v>
      </c>
      <c r="H2461" s="6" t="s">
        <v>2908</v>
      </c>
      <c r="I2461" s="6" t="n">
        <v>0</v>
      </c>
      <c r="J2461" s="6" t="n">
        <v>50</v>
      </c>
      <c r="K2461" s="3" t="str">
        <f aca="false">IF(I2461=1, "No","Yes")</f>
        <v>Yes</v>
      </c>
      <c r="L2461" s="7" t="n">
        <f aca="false">IF(I2461=1,-J2461,0.98)</f>
        <v>0.98</v>
      </c>
      <c r="M2461" s="12" t="s">
        <v>128</v>
      </c>
    </row>
    <row r="2462" customFormat="false" ht="12.8" hidden="false" customHeight="false" outlineLevel="0" collapsed="false">
      <c r="A2462" s="9" t="s">
        <v>2906</v>
      </c>
      <c r="B2462" s="9" t="s">
        <v>343</v>
      </c>
      <c r="C2462" s="6" t="s">
        <v>91</v>
      </c>
      <c r="D2462" s="6" t="s">
        <v>29</v>
      </c>
      <c r="E2462" s="6" t="s">
        <v>30</v>
      </c>
      <c r="F2462" s="6" t="s">
        <v>65</v>
      </c>
      <c r="G2462" s="6" t="s">
        <v>21</v>
      </c>
      <c r="H2462" s="6" t="s">
        <v>2908</v>
      </c>
      <c r="I2462" s="6" t="n">
        <v>0</v>
      </c>
      <c r="J2462" s="6" t="n">
        <v>6.6</v>
      </c>
      <c r="K2462" s="3" t="s">
        <v>19</v>
      </c>
      <c r="L2462" s="6" t="n">
        <f aca="false">IF(K2462="Yes",(J2462-1)*0.98,-1)</f>
        <v>-1</v>
      </c>
      <c r="M2462" s="13" t="s">
        <v>184</v>
      </c>
    </row>
    <row r="2463" customFormat="false" ht="12.8" hidden="false" customHeight="false" outlineLevel="0" collapsed="false">
      <c r="A2463" s="2" t="s">
        <v>2906</v>
      </c>
      <c r="B2463" s="2" t="s">
        <v>273</v>
      </c>
      <c r="C2463" s="0" t="s">
        <v>91</v>
      </c>
      <c r="D2463" s="0" t="s">
        <v>48</v>
      </c>
      <c r="E2463" s="0" t="s">
        <v>30</v>
      </c>
      <c r="F2463" s="0" t="s">
        <v>65</v>
      </c>
      <c r="G2463" s="0" t="s">
        <v>21</v>
      </c>
      <c r="H2463" s="0" t="s">
        <v>2909</v>
      </c>
      <c r="I2463" s="0" t="n">
        <v>3</v>
      </c>
      <c r="J2463" s="0" t="n">
        <v>1.93</v>
      </c>
      <c r="K2463" s="0" t="s">
        <v>19</v>
      </c>
      <c r="L2463" s="3" t="n">
        <f aca="false">IF(K2463="Yes",(J2463-1)*0.98,-1)</f>
        <v>-1</v>
      </c>
      <c r="M2463" s="4" t="s">
        <v>22</v>
      </c>
    </row>
    <row r="2464" customFormat="false" ht="12.8" hidden="false" customHeight="false" outlineLevel="0" collapsed="false">
      <c r="A2464" s="2" t="s">
        <v>2910</v>
      </c>
      <c r="B2464" s="2" t="s">
        <v>167</v>
      </c>
      <c r="C2464" s="0" t="s">
        <v>125</v>
      </c>
      <c r="D2464" s="0" t="s">
        <v>16</v>
      </c>
      <c r="E2464" s="0" t="s">
        <v>30</v>
      </c>
      <c r="F2464" s="0" t="s">
        <v>65</v>
      </c>
      <c r="G2464" s="0" t="s">
        <v>21</v>
      </c>
      <c r="H2464" s="0" t="s">
        <v>2911</v>
      </c>
      <c r="I2464" s="0" t="n">
        <v>1</v>
      </c>
      <c r="J2464" s="0" t="n">
        <v>1.71</v>
      </c>
      <c r="K2464" s="0" t="s">
        <v>21</v>
      </c>
      <c r="L2464" s="3" t="n">
        <f aca="false">IF(K2464="Yes",(J2464-1)*0.98,-1)</f>
        <v>0.6958</v>
      </c>
      <c r="M2464" s="4" t="s">
        <v>22</v>
      </c>
    </row>
    <row r="2465" customFormat="false" ht="12.8" hidden="false" customHeight="false" outlineLevel="0" collapsed="false">
      <c r="A2465" s="2" t="s">
        <v>2912</v>
      </c>
      <c r="B2465" s="2" t="s">
        <v>58</v>
      </c>
      <c r="C2465" s="0" t="s">
        <v>256</v>
      </c>
      <c r="D2465" s="0" t="s">
        <v>42</v>
      </c>
      <c r="E2465" s="0" t="s">
        <v>17</v>
      </c>
      <c r="F2465" s="0" t="s">
        <v>65</v>
      </c>
      <c r="G2465" s="0" t="s">
        <v>21</v>
      </c>
      <c r="H2465" s="0" t="s">
        <v>2913</v>
      </c>
      <c r="I2465" s="0" t="n">
        <v>0</v>
      </c>
      <c r="J2465" s="0" t="n">
        <v>5.35</v>
      </c>
      <c r="K2465" s="0" t="s">
        <v>19</v>
      </c>
      <c r="L2465" s="3" t="n">
        <f aca="false">IF(K2465="Yes",(J2465-1)*0.98,-1)</f>
        <v>-1</v>
      </c>
      <c r="M2465" s="11" t="s">
        <v>62</v>
      </c>
    </row>
    <row r="2466" customFormat="false" ht="12.8" hidden="false" customHeight="false" outlineLevel="0" collapsed="false">
      <c r="A2466" s="9" t="s">
        <v>2912</v>
      </c>
      <c r="B2466" s="9" t="s">
        <v>58</v>
      </c>
      <c r="C2466" s="6" t="s">
        <v>256</v>
      </c>
      <c r="D2466" s="6" t="s">
        <v>42</v>
      </c>
      <c r="E2466" s="6" t="s">
        <v>17</v>
      </c>
      <c r="F2466" s="6" t="s">
        <v>65</v>
      </c>
      <c r="G2466" s="6" t="s">
        <v>21</v>
      </c>
      <c r="H2466" s="6" t="s">
        <v>2913</v>
      </c>
      <c r="I2466" s="0" t="n">
        <v>0</v>
      </c>
      <c r="J2466" s="6" t="n">
        <v>22.08</v>
      </c>
      <c r="K2466" s="3" t="str">
        <f aca="false">IF(I2466=1,"Yes","No")</f>
        <v>No</v>
      </c>
      <c r="L2466" s="7" t="n">
        <f aca="false">IF(K2466="Yes",(J2466-1)*0.98,-1)</f>
        <v>-1</v>
      </c>
      <c r="M2466" s="10" t="s">
        <v>53</v>
      </c>
    </row>
    <row r="2467" customFormat="false" ht="12.8" hidden="false" customHeight="false" outlineLevel="0" collapsed="false">
      <c r="A2467" s="2" t="s">
        <v>2912</v>
      </c>
      <c r="B2467" s="2" t="s">
        <v>124</v>
      </c>
      <c r="C2467" s="0" t="s">
        <v>256</v>
      </c>
      <c r="D2467" s="0" t="s">
        <v>42</v>
      </c>
      <c r="E2467" s="0" t="s">
        <v>17</v>
      </c>
      <c r="F2467" s="0" t="s">
        <v>65</v>
      </c>
      <c r="G2467" s="0" t="s">
        <v>21</v>
      </c>
      <c r="H2467" s="0" t="s">
        <v>2383</v>
      </c>
      <c r="I2467" s="0" t="n">
        <v>1</v>
      </c>
      <c r="J2467" s="0" t="n">
        <v>1.66</v>
      </c>
      <c r="K2467" s="0" t="s">
        <v>21</v>
      </c>
      <c r="L2467" s="3" t="n">
        <f aca="false">IF(K2467="Yes",(J2467-1)*0.98,-1)</f>
        <v>0.6468</v>
      </c>
      <c r="M2467" s="11" t="s">
        <v>62</v>
      </c>
    </row>
    <row r="2468" customFormat="false" ht="12.8" hidden="false" customHeight="false" outlineLevel="0" collapsed="false">
      <c r="A2468" s="9" t="s">
        <v>2912</v>
      </c>
      <c r="B2468" s="9" t="s">
        <v>124</v>
      </c>
      <c r="C2468" s="6" t="s">
        <v>256</v>
      </c>
      <c r="D2468" s="6" t="s">
        <v>42</v>
      </c>
      <c r="E2468" s="6" t="s">
        <v>17</v>
      </c>
      <c r="F2468" s="6" t="s">
        <v>65</v>
      </c>
      <c r="G2468" s="6" t="s">
        <v>21</v>
      </c>
      <c r="H2468" s="6" t="s">
        <v>2383</v>
      </c>
      <c r="I2468" s="0" t="n">
        <v>1</v>
      </c>
      <c r="J2468" s="6" t="n">
        <v>3.39</v>
      </c>
      <c r="K2468" s="3" t="str">
        <f aca="false">IF(I2468=1,"Yes","No")</f>
        <v>Yes</v>
      </c>
      <c r="L2468" s="7" t="n">
        <f aca="false">IF(K2468="Yes",(J2468-1)*0.98,-1)</f>
        <v>2.3422</v>
      </c>
      <c r="M2468" s="10" t="s">
        <v>53</v>
      </c>
    </row>
    <row r="2469" customFormat="false" ht="12.8" hidden="false" customHeight="false" outlineLevel="0" collapsed="false">
      <c r="A2469" s="9" t="s">
        <v>2912</v>
      </c>
      <c r="B2469" s="9" t="s">
        <v>289</v>
      </c>
      <c r="C2469" s="6" t="s">
        <v>194</v>
      </c>
      <c r="D2469" s="6" t="s">
        <v>16</v>
      </c>
      <c r="E2469" s="6" t="s">
        <v>147</v>
      </c>
      <c r="F2469" s="6" t="s">
        <v>43</v>
      </c>
      <c r="G2469" s="6" t="s">
        <v>19</v>
      </c>
      <c r="H2469" s="6" t="s">
        <v>2914</v>
      </c>
      <c r="I2469" s="0" t="n">
        <v>4</v>
      </c>
      <c r="J2469" s="6" t="n">
        <v>16</v>
      </c>
      <c r="K2469" s="3" t="str">
        <f aca="false">IF(I2469=1,"Yes","No")</f>
        <v>No</v>
      </c>
      <c r="L2469" s="7" t="n">
        <f aca="false">IF(K2469="Yes",(J2469-1)*0.98,-1)</f>
        <v>-1</v>
      </c>
      <c r="M2469" s="10" t="s">
        <v>53</v>
      </c>
    </row>
    <row r="2470" customFormat="false" ht="12.8" hidden="false" customHeight="false" outlineLevel="0" collapsed="false">
      <c r="A2470" s="2" t="s">
        <v>2915</v>
      </c>
      <c r="B2470" s="2" t="s">
        <v>35</v>
      </c>
      <c r="C2470" s="0" t="s">
        <v>225</v>
      </c>
      <c r="D2470" s="0" t="s">
        <v>16</v>
      </c>
      <c r="E2470" s="0" t="s">
        <v>17</v>
      </c>
      <c r="F2470" s="0" t="s">
        <v>18</v>
      </c>
      <c r="G2470" s="0" t="s">
        <v>19</v>
      </c>
      <c r="H2470" s="0" t="s">
        <v>2916</v>
      </c>
      <c r="I2470" s="0" t="n">
        <v>3</v>
      </c>
      <c r="J2470" s="0" t="n">
        <v>1.18</v>
      </c>
      <c r="K2470" s="0" t="s">
        <v>21</v>
      </c>
      <c r="L2470" s="3" t="n">
        <f aca="false">IF(K2470="Yes",(J2470-1)*0.98,-1)</f>
        <v>0.1764</v>
      </c>
      <c r="M2470" s="4" t="s">
        <v>22</v>
      </c>
    </row>
    <row r="2471" customFormat="false" ht="12.8" hidden="false" customHeight="false" outlineLevel="0" collapsed="false">
      <c r="A2471" s="2" t="s">
        <v>2915</v>
      </c>
      <c r="B2471" s="2" t="s">
        <v>296</v>
      </c>
      <c r="C2471" s="0" t="s">
        <v>74</v>
      </c>
      <c r="D2471" s="0" t="s">
        <v>37</v>
      </c>
      <c r="E2471" s="0" t="s">
        <v>30</v>
      </c>
      <c r="F2471" s="0" t="s">
        <v>43</v>
      </c>
      <c r="G2471" s="0" t="s">
        <v>19</v>
      </c>
      <c r="H2471" s="0" t="s">
        <v>2917</v>
      </c>
      <c r="I2471" s="0" t="n">
        <v>1</v>
      </c>
      <c r="J2471" s="0" t="n">
        <v>1.11</v>
      </c>
      <c r="K2471" s="0" t="s">
        <v>21</v>
      </c>
      <c r="L2471" s="3" t="n">
        <f aca="false">IF(K2471="Yes",(J2471-1)*0.98,-1)</f>
        <v>0.1078</v>
      </c>
      <c r="M2471" s="4" t="s">
        <v>22</v>
      </c>
    </row>
    <row r="2472" customFormat="false" ht="12.8" hidden="false" customHeight="false" outlineLevel="0" collapsed="false">
      <c r="A2472" s="2" t="s">
        <v>2915</v>
      </c>
      <c r="B2472" s="2" t="s">
        <v>296</v>
      </c>
      <c r="C2472" s="0" t="s">
        <v>74</v>
      </c>
      <c r="D2472" s="0" t="s">
        <v>37</v>
      </c>
      <c r="E2472" s="0" t="s">
        <v>30</v>
      </c>
      <c r="F2472" s="0" t="s">
        <v>43</v>
      </c>
      <c r="G2472" s="0" t="s">
        <v>19</v>
      </c>
      <c r="H2472" s="0" t="s">
        <v>2918</v>
      </c>
      <c r="I2472" s="0" t="n">
        <v>2</v>
      </c>
      <c r="J2472" s="0" t="n">
        <v>1.27</v>
      </c>
      <c r="K2472" s="0" t="s">
        <v>21</v>
      </c>
      <c r="L2472" s="3" t="n">
        <f aca="false">IF(K2472="Yes",(J2472-1)*0.98,-1)</f>
        <v>0.2646</v>
      </c>
      <c r="M2472" s="11" t="s">
        <v>62</v>
      </c>
    </row>
    <row r="2473" customFormat="false" ht="12.8" hidden="false" customHeight="false" outlineLevel="0" collapsed="false">
      <c r="A2473" s="9" t="s">
        <v>2915</v>
      </c>
      <c r="B2473" s="9" t="s">
        <v>296</v>
      </c>
      <c r="C2473" s="6" t="s">
        <v>74</v>
      </c>
      <c r="D2473" s="6" t="s">
        <v>37</v>
      </c>
      <c r="E2473" s="6" t="s">
        <v>30</v>
      </c>
      <c r="F2473" s="6" t="s">
        <v>43</v>
      </c>
      <c r="G2473" s="6" t="s">
        <v>19</v>
      </c>
      <c r="H2473" s="6" t="s">
        <v>2918</v>
      </c>
      <c r="I2473" s="0" t="n">
        <v>2</v>
      </c>
      <c r="J2473" s="6" t="n">
        <v>4.5</v>
      </c>
      <c r="K2473" s="3" t="str">
        <f aca="false">IF(I2473=1,"Yes","No")</f>
        <v>No</v>
      </c>
      <c r="L2473" s="7" t="n">
        <f aca="false">IF(K2473="Yes",(J2473-1)*0.98,-1)</f>
        <v>-1</v>
      </c>
      <c r="M2473" s="10" t="s">
        <v>53</v>
      </c>
    </row>
    <row r="2474" customFormat="false" ht="12.8" hidden="false" customHeight="false" outlineLevel="0" collapsed="false">
      <c r="A2474" s="2" t="s">
        <v>2915</v>
      </c>
      <c r="B2474" s="2" t="s">
        <v>306</v>
      </c>
      <c r="C2474" s="0" t="s">
        <v>74</v>
      </c>
      <c r="D2474" s="0" t="s">
        <v>37</v>
      </c>
      <c r="E2474" s="0" t="s">
        <v>30</v>
      </c>
      <c r="G2474" s="0" t="s">
        <v>19</v>
      </c>
      <c r="H2474" s="0" t="s">
        <v>2810</v>
      </c>
      <c r="I2474" s="0" t="n">
        <v>2</v>
      </c>
      <c r="J2474" s="0" t="n">
        <v>2.9</v>
      </c>
      <c r="K2474" s="0" t="s">
        <v>21</v>
      </c>
      <c r="L2474" s="3" t="n">
        <f aca="false">IF(K2474="Yes",(J2474-1)*0.98,-1)</f>
        <v>1.862</v>
      </c>
      <c r="M2474" s="11" t="s">
        <v>62</v>
      </c>
    </row>
    <row r="2475" customFormat="false" ht="12.8" hidden="false" customHeight="false" outlineLevel="0" collapsed="false">
      <c r="A2475" s="2" t="s">
        <v>2915</v>
      </c>
      <c r="B2475" s="2" t="s">
        <v>306</v>
      </c>
      <c r="C2475" s="6" t="s">
        <v>74</v>
      </c>
      <c r="D2475" s="6" t="s">
        <v>37</v>
      </c>
      <c r="E2475" s="6" t="s">
        <v>30</v>
      </c>
      <c r="F2475" s="6"/>
      <c r="G2475" s="6" t="s">
        <v>19</v>
      </c>
      <c r="H2475" s="6" t="s">
        <v>2919</v>
      </c>
      <c r="I2475" s="6" t="n">
        <v>3</v>
      </c>
      <c r="J2475" s="6" t="n">
        <v>3.35</v>
      </c>
      <c r="K2475" s="3" t="str">
        <f aca="false">IF(I2475=1, "No","Yes")</f>
        <v>Yes</v>
      </c>
      <c r="L2475" s="7" t="n">
        <f aca="false">IF(I2475=1,-J2475,0.98)</f>
        <v>0.98</v>
      </c>
      <c r="M2475" s="8" t="s">
        <v>51</v>
      </c>
    </row>
    <row r="2476" customFormat="false" ht="12.8" hidden="false" customHeight="false" outlineLevel="0" collapsed="false">
      <c r="A2476" s="2" t="s">
        <v>2915</v>
      </c>
      <c r="B2476" s="2" t="s">
        <v>157</v>
      </c>
      <c r="C2476" s="0" t="s">
        <v>74</v>
      </c>
      <c r="D2476" s="0" t="s">
        <v>37</v>
      </c>
      <c r="E2476" s="0" t="s">
        <v>30</v>
      </c>
      <c r="F2476" s="0" t="s">
        <v>43</v>
      </c>
      <c r="G2476" s="0" t="s">
        <v>19</v>
      </c>
      <c r="H2476" s="0" t="s">
        <v>2920</v>
      </c>
      <c r="I2476" s="0" t="n">
        <v>1</v>
      </c>
      <c r="J2476" s="0" t="n">
        <v>1.09</v>
      </c>
      <c r="K2476" s="0" t="s">
        <v>21</v>
      </c>
      <c r="L2476" s="3" t="n">
        <f aca="false">IF(K2476="Yes",(J2476-1)*0.98,-1)</f>
        <v>0.0882000000000001</v>
      </c>
      <c r="M2476" s="4" t="s">
        <v>22</v>
      </c>
    </row>
    <row r="2477" customFormat="false" ht="12.8" hidden="false" customHeight="false" outlineLevel="0" collapsed="false">
      <c r="A2477" s="2" t="s">
        <v>2921</v>
      </c>
      <c r="B2477" s="2" t="s">
        <v>96</v>
      </c>
      <c r="C2477" s="0" t="s">
        <v>294</v>
      </c>
      <c r="D2477" s="0" t="s">
        <v>16</v>
      </c>
      <c r="E2477" s="0" t="s">
        <v>17</v>
      </c>
      <c r="F2477" s="0" t="s">
        <v>18</v>
      </c>
      <c r="G2477" s="0" t="s">
        <v>19</v>
      </c>
      <c r="H2477" s="0" t="s">
        <v>2922</v>
      </c>
      <c r="I2477" s="0" t="n">
        <v>1</v>
      </c>
      <c r="J2477" s="0" t="n">
        <v>1.07</v>
      </c>
      <c r="K2477" s="0" t="s">
        <v>21</v>
      </c>
      <c r="L2477" s="3" t="n">
        <f aca="false">IF(K2477="Yes",(J2477-1)*0.98,-1)</f>
        <v>0.0686000000000001</v>
      </c>
      <c r="M2477" s="4" t="s">
        <v>22</v>
      </c>
    </row>
    <row r="2478" customFormat="false" ht="12.8" hidden="false" customHeight="false" outlineLevel="0" collapsed="false">
      <c r="A2478" s="9" t="s">
        <v>2923</v>
      </c>
      <c r="B2478" s="9" t="s">
        <v>83</v>
      </c>
      <c r="C2478" s="6" t="s">
        <v>373</v>
      </c>
      <c r="D2478" s="6" t="s">
        <v>16</v>
      </c>
      <c r="E2478" s="6" t="s">
        <v>147</v>
      </c>
      <c r="F2478" s="6" t="s">
        <v>43</v>
      </c>
      <c r="G2478" s="6" t="s">
        <v>19</v>
      </c>
      <c r="H2478" s="6" t="s">
        <v>2924</v>
      </c>
      <c r="I2478" s="0" t="n">
        <v>2</v>
      </c>
      <c r="J2478" s="6" t="n">
        <v>3.43</v>
      </c>
      <c r="K2478" s="3" t="str">
        <f aca="false">IF(I2478=1,"Yes","No")</f>
        <v>No</v>
      </c>
      <c r="L2478" s="7" t="n">
        <f aca="false">IF(K2478="Yes",(J2478-1)*0.98,-1)</f>
        <v>-1</v>
      </c>
      <c r="M2478" s="10" t="s">
        <v>53</v>
      </c>
    </row>
    <row r="2479" customFormat="false" ht="12.8" hidden="false" customHeight="false" outlineLevel="0" collapsed="false">
      <c r="A2479" s="2" t="s">
        <v>2923</v>
      </c>
      <c r="B2479" s="2" t="s">
        <v>331</v>
      </c>
      <c r="C2479" s="0" t="s">
        <v>24</v>
      </c>
      <c r="D2479" s="0" t="s">
        <v>29</v>
      </c>
      <c r="E2479" s="0" t="s">
        <v>87</v>
      </c>
      <c r="F2479" s="0" t="s">
        <v>152</v>
      </c>
      <c r="G2479" s="0" t="s">
        <v>19</v>
      </c>
      <c r="H2479" s="0" t="s">
        <v>2925</v>
      </c>
      <c r="I2479" s="0" t="n">
        <v>1</v>
      </c>
      <c r="J2479" s="0" t="n">
        <v>1.19</v>
      </c>
      <c r="K2479" s="0" t="s">
        <v>21</v>
      </c>
      <c r="L2479" s="3" t="n">
        <f aca="false">IF(K2479="Yes",(J2479-1)*0.98,-1)</f>
        <v>0.1862</v>
      </c>
      <c r="M2479" s="4" t="s">
        <v>22</v>
      </c>
    </row>
    <row r="2480" customFormat="false" ht="12.8" hidden="false" customHeight="false" outlineLevel="0" collapsed="false">
      <c r="A2480" s="2" t="s">
        <v>2923</v>
      </c>
      <c r="B2480" s="2" t="s">
        <v>331</v>
      </c>
      <c r="C2480" s="0" t="s">
        <v>24</v>
      </c>
      <c r="D2480" s="0" t="s">
        <v>29</v>
      </c>
      <c r="E2480" s="0" t="s">
        <v>87</v>
      </c>
      <c r="F2480" s="0" t="s">
        <v>152</v>
      </c>
      <c r="G2480" s="0" t="s">
        <v>19</v>
      </c>
      <c r="H2480" s="0" t="s">
        <v>2926</v>
      </c>
      <c r="I2480" s="0" t="n">
        <v>0</v>
      </c>
      <c r="J2480" s="0" t="n">
        <v>5.5</v>
      </c>
      <c r="K2480" s="0" t="s">
        <v>19</v>
      </c>
      <c r="L2480" s="3" t="n">
        <f aca="false">IF(K2480="Yes",(J2480-1)*0.98,-1)</f>
        <v>-1</v>
      </c>
      <c r="M2480" s="11" t="s">
        <v>62</v>
      </c>
    </row>
    <row r="2481" customFormat="false" ht="12.8" hidden="false" customHeight="false" outlineLevel="0" collapsed="false">
      <c r="A2481" s="9" t="s">
        <v>2923</v>
      </c>
      <c r="B2481" s="9" t="s">
        <v>331</v>
      </c>
      <c r="C2481" s="6" t="s">
        <v>24</v>
      </c>
      <c r="D2481" s="6" t="s">
        <v>29</v>
      </c>
      <c r="E2481" s="6" t="s">
        <v>87</v>
      </c>
      <c r="F2481" s="6" t="s">
        <v>152</v>
      </c>
      <c r="G2481" s="6" t="s">
        <v>19</v>
      </c>
      <c r="H2481" s="6" t="s">
        <v>2926</v>
      </c>
      <c r="I2481" s="0" t="n">
        <v>0</v>
      </c>
      <c r="J2481" s="6" t="n">
        <v>27.8</v>
      </c>
      <c r="K2481" s="3" t="str">
        <f aca="false">IF(I2481=1,"Yes","No")</f>
        <v>No</v>
      </c>
      <c r="L2481" s="7" t="n">
        <f aca="false">IF(K2481="Yes",(J2481-1)*0.98,-1)</f>
        <v>-1</v>
      </c>
      <c r="M2481" s="10" t="s">
        <v>53</v>
      </c>
    </row>
    <row r="2482" customFormat="false" ht="12.8" hidden="false" customHeight="false" outlineLevel="0" collapsed="false">
      <c r="A2482" s="2" t="s">
        <v>2927</v>
      </c>
      <c r="B2482" s="2" t="s">
        <v>888</v>
      </c>
      <c r="C2482" s="0" t="s">
        <v>403</v>
      </c>
      <c r="D2482" s="0" t="s">
        <v>16</v>
      </c>
      <c r="E2482" s="0" t="s">
        <v>147</v>
      </c>
      <c r="F2482" s="0" t="s">
        <v>65</v>
      </c>
      <c r="G2482" s="0" t="s">
        <v>21</v>
      </c>
      <c r="H2482" s="0" t="s">
        <v>2400</v>
      </c>
      <c r="I2482" s="0" t="n">
        <v>3</v>
      </c>
      <c r="J2482" s="0" t="n">
        <v>4.35</v>
      </c>
      <c r="K2482" s="0" t="str">
        <f aca="false">IF(I2482=1,"Yes","No")</f>
        <v>No</v>
      </c>
      <c r="L2482" s="0" t="n">
        <f aca="false">IF(K2482="Yes",(J2482-1)*0.98,-1)</f>
        <v>-1</v>
      </c>
      <c r="M2482" s="5" t="s">
        <v>33</v>
      </c>
    </row>
    <row r="2483" customFormat="false" ht="12.8" hidden="false" customHeight="false" outlineLevel="0" collapsed="false">
      <c r="A2483" s="2" t="s">
        <v>2927</v>
      </c>
      <c r="B2483" s="2" t="s">
        <v>77</v>
      </c>
      <c r="C2483" s="0" t="s">
        <v>403</v>
      </c>
      <c r="D2483" s="0" t="s">
        <v>16</v>
      </c>
      <c r="E2483" s="0" t="s">
        <v>147</v>
      </c>
      <c r="F2483" s="0" t="s">
        <v>65</v>
      </c>
      <c r="G2483" s="0" t="s">
        <v>21</v>
      </c>
      <c r="H2483" s="0" t="s">
        <v>2928</v>
      </c>
      <c r="I2483" s="0" t="n">
        <v>3</v>
      </c>
      <c r="J2483" s="0" t="n">
        <v>3.27</v>
      </c>
      <c r="K2483" s="0" t="str">
        <f aca="false">IF(I2483=1,"Yes","No")</f>
        <v>No</v>
      </c>
      <c r="L2483" s="0" t="n">
        <f aca="false">IF(K2483="Yes",(J2483-1)*0.98,-1)</f>
        <v>-1</v>
      </c>
      <c r="M2483" s="5" t="s">
        <v>33</v>
      </c>
    </row>
    <row r="2484" customFormat="false" ht="12.8" hidden="false" customHeight="false" outlineLevel="0" collapsed="false">
      <c r="A2484" s="9" t="s">
        <v>2927</v>
      </c>
      <c r="B2484" s="9" t="s">
        <v>167</v>
      </c>
      <c r="C2484" s="6" t="s">
        <v>373</v>
      </c>
      <c r="D2484" s="6" t="s">
        <v>16</v>
      </c>
      <c r="E2484" s="6" t="s">
        <v>147</v>
      </c>
      <c r="F2484" s="6" t="s">
        <v>43</v>
      </c>
      <c r="G2484" s="6" t="s">
        <v>19</v>
      </c>
      <c r="H2484" s="6" t="s">
        <v>2929</v>
      </c>
      <c r="I2484" s="0" t="n">
        <v>0</v>
      </c>
      <c r="J2484" s="6" t="n">
        <v>62.45</v>
      </c>
      <c r="K2484" s="3" t="str">
        <f aca="false">IF(I2484=1,"Yes","No")</f>
        <v>No</v>
      </c>
      <c r="L2484" s="7" t="n">
        <f aca="false">IF(K2484="Yes",(J2484-1)*0.98,-1)</f>
        <v>-1</v>
      </c>
      <c r="M2484" s="10" t="s">
        <v>53</v>
      </c>
    </row>
    <row r="2485" customFormat="false" ht="12.8" hidden="false" customHeight="false" outlineLevel="0" collapsed="false">
      <c r="A2485" s="9" t="s">
        <v>2927</v>
      </c>
      <c r="B2485" s="9" t="s">
        <v>167</v>
      </c>
      <c r="C2485" s="6" t="s">
        <v>373</v>
      </c>
      <c r="D2485" s="6" t="s">
        <v>16</v>
      </c>
      <c r="E2485" s="6" t="s">
        <v>147</v>
      </c>
      <c r="F2485" s="6" t="s">
        <v>43</v>
      </c>
      <c r="G2485" s="6" t="s">
        <v>19</v>
      </c>
      <c r="H2485" s="6" t="s">
        <v>2930</v>
      </c>
      <c r="I2485" s="0" t="n">
        <v>1</v>
      </c>
      <c r="J2485" s="6" t="n">
        <v>12.86</v>
      </c>
      <c r="K2485" s="3" t="str">
        <f aca="false">IF(I2485=1,"Yes","No")</f>
        <v>Yes</v>
      </c>
      <c r="L2485" s="7" t="n">
        <f aca="false">IF(K2485="Yes",(J2485-1)*0.98,-1)</f>
        <v>11.6228</v>
      </c>
      <c r="M2485" s="10" t="s">
        <v>53</v>
      </c>
    </row>
    <row r="2486" customFormat="false" ht="12.8" hidden="false" customHeight="false" outlineLevel="0" collapsed="false">
      <c r="A2486" s="2" t="s">
        <v>2927</v>
      </c>
      <c r="B2486" s="2" t="s">
        <v>1185</v>
      </c>
      <c r="C2486" s="0" t="s">
        <v>28</v>
      </c>
      <c r="D2486" s="0" t="s">
        <v>16</v>
      </c>
      <c r="E2486" s="0" t="s">
        <v>30</v>
      </c>
      <c r="F2486" s="0" t="s">
        <v>65</v>
      </c>
      <c r="G2486" s="0" t="s">
        <v>21</v>
      </c>
      <c r="H2486" s="0" t="s">
        <v>2931</v>
      </c>
      <c r="I2486" s="0" t="n">
        <v>0</v>
      </c>
      <c r="J2486" s="0" t="n">
        <v>1.99</v>
      </c>
      <c r="K2486" s="0" t="s">
        <v>19</v>
      </c>
      <c r="L2486" s="3" t="n">
        <f aca="false">IF(K2486="Yes",(J2486-1)*0.98,-1)</f>
        <v>-1</v>
      </c>
      <c r="M2486" s="4" t="s">
        <v>22</v>
      </c>
    </row>
    <row r="2487" customFormat="false" ht="12.8" hidden="false" customHeight="false" outlineLevel="0" collapsed="false">
      <c r="A2487" s="2" t="s">
        <v>2927</v>
      </c>
      <c r="B2487" s="2" t="s">
        <v>528</v>
      </c>
      <c r="C2487" s="0" t="s">
        <v>74</v>
      </c>
      <c r="D2487" s="0" t="s">
        <v>37</v>
      </c>
      <c r="E2487" s="0" t="s">
        <v>30</v>
      </c>
      <c r="F2487" s="0" t="s">
        <v>65</v>
      </c>
      <c r="G2487" s="0" t="s">
        <v>21</v>
      </c>
      <c r="H2487" s="0" t="s">
        <v>2932</v>
      </c>
      <c r="I2487" s="0" t="n">
        <v>3</v>
      </c>
      <c r="J2487" s="0" t="n">
        <v>1.89</v>
      </c>
      <c r="K2487" s="0" t="s">
        <v>21</v>
      </c>
      <c r="L2487" s="3" t="n">
        <f aca="false">IF(K2487="Yes",(J2487-1)*0.98,-1)</f>
        <v>0.8722</v>
      </c>
      <c r="M2487" s="4" t="s">
        <v>22</v>
      </c>
    </row>
    <row r="2488" customFormat="false" ht="12.8" hidden="false" customHeight="false" outlineLevel="0" collapsed="false">
      <c r="A2488" s="2" t="s">
        <v>2933</v>
      </c>
      <c r="B2488" s="2" t="s">
        <v>23</v>
      </c>
      <c r="C2488" s="0" t="s">
        <v>382</v>
      </c>
      <c r="D2488" s="0" t="s">
        <v>102</v>
      </c>
      <c r="E2488" s="0" t="s">
        <v>147</v>
      </c>
      <c r="F2488" s="0" t="s">
        <v>49</v>
      </c>
      <c r="G2488" s="0" t="s">
        <v>19</v>
      </c>
      <c r="H2488" s="0" t="s">
        <v>2934</v>
      </c>
      <c r="I2488" s="0" t="n">
        <v>1</v>
      </c>
      <c r="J2488" s="0" t="n">
        <v>1.1</v>
      </c>
      <c r="K2488" s="0" t="s">
        <v>21</v>
      </c>
      <c r="L2488" s="3" t="n">
        <f aca="false">IF(K2488="Yes",(J2488-1)*0.98,-1)</f>
        <v>0.0980000000000001</v>
      </c>
      <c r="M2488" s="4" t="s">
        <v>22</v>
      </c>
    </row>
    <row r="2489" customFormat="false" ht="12.8" hidden="false" customHeight="false" outlineLevel="0" collapsed="false">
      <c r="A2489" s="2" t="s">
        <v>2933</v>
      </c>
      <c r="B2489" s="2" t="s">
        <v>146</v>
      </c>
      <c r="C2489" s="0" t="s">
        <v>1371</v>
      </c>
      <c r="D2489" s="0" t="s">
        <v>16</v>
      </c>
      <c r="E2489" s="0" t="s">
        <v>30</v>
      </c>
      <c r="F2489" s="0" t="s">
        <v>65</v>
      </c>
      <c r="G2489" s="0" t="s">
        <v>21</v>
      </c>
      <c r="H2489" s="0" t="s">
        <v>1257</v>
      </c>
      <c r="I2489" s="0" t="n">
        <v>2</v>
      </c>
      <c r="J2489" s="0" t="n">
        <v>2.64</v>
      </c>
      <c r="K2489" s="0" t="s">
        <v>21</v>
      </c>
      <c r="L2489" s="3" t="n">
        <f aca="false">IF(K2489="Yes",(J2489-1)*0.98,-1)</f>
        <v>1.6072</v>
      </c>
      <c r="M2489" s="4" t="s">
        <v>22</v>
      </c>
    </row>
    <row r="2490" customFormat="false" ht="12.8" hidden="false" customHeight="false" outlineLevel="0" collapsed="false">
      <c r="A2490" s="2" t="s">
        <v>2935</v>
      </c>
      <c r="B2490" s="2" t="s">
        <v>46</v>
      </c>
      <c r="C2490" s="0" t="s">
        <v>119</v>
      </c>
      <c r="D2490" s="0" t="s">
        <v>42</v>
      </c>
      <c r="E2490" s="0" t="s">
        <v>17</v>
      </c>
      <c r="F2490" s="0" t="s">
        <v>43</v>
      </c>
      <c r="G2490" s="0" t="s">
        <v>19</v>
      </c>
      <c r="H2490" s="0" t="s">
        <v>2936</v>
      </c>
      <c r="I2490" s="0" t="n">
        <v>1</v>
      </c>
      <c r="J2490" s="0" t="n">
        <v>1.92</v>
      </c>
      <c r="K2490" s="0" t="str">
        <f aca="false">IF(I2490=1,"Yes","No")</f>
        <v>Yes</v>
      </c>
      <c r="L2490" s="0" t="n">
        <f aca="false">IF(K2490="Yes",(J2490-1)*0.98,-1)</f>
        <v>0.9016</v>
      </c>
      <c r="M2490" s="5" t="s">
        <v>33</v>
      </c>
    </row>
    <row r="2491" customFormat="false" ht="12.8" hidden="false" customHeight="false" outlineLevel="0" collapsed="false">
      <c r="A2491" s="2" t="s">
        <v>2935</v>
      </c>
      <c r="B2491" s="2" t="s">
        <v>375</v>
      </c>
      <c r="C2491" s="0" t="s">
        <v>332</v>
      </c>
      <c r="D2491" s="0" t="s">
        <v>42</v>
      </c>
      <c r="E2491" s="0" t="s">
        <v>17</v>
      </c>
      <c r="F2491" s="0" t="s">
        <v>43</v>
      </c>
      <c r="G2491" s="0" t="s">
        <v>19</v>
      </c>
      <c r="H2491" s="0" t="s">
        <v>2937</v>
      </c>
      <c r="I2491" s="0" t="n">
        <v>2</v>
      </c>
      <c r="J2491" s="0" t="n">
        <v>1.38</v>
      </c>
      <c r="K2491" s="0" t="str">
        <f aca="false">IF(I2491=1,"Yes","No")</f>
        <v>No</v>
      </c>
      <c r="L2491" s="0" t="n">
        <f aca="false">IF(K2491="Yes",(J2491-1)*0.98,-1)</f>
        <v>-1</v>
      </c>
      <c r="M2491" s="5" t="s">
        <v>33</v>
      </c>
    </row>
    <row r="2492" customFormat="false" ht="12.8" hidden="false" customHeight="false" outlineLevel="0" collapsed="false">
      <c r="A2492" s="2" t="s">
        <v>2938</v>
      </c>
      <c r="B2492" s="2" t="s">
        <v>135</v>
      </c>
      <c r="C2492" s="0" t="s">
        <v>78</v>
      </c>
      <c r="D2492" s="0" t="s">
        <v>16</v>
      </c>
      <c r="E2492" s="0" t="s">
        <v>17</v>
      </c>
      <c r="F2492" s="0" t="s">
        <v>18</v>
      </c>
      <c r="G2492" s="0" t="s">
        <v>19</v>
      </c>
      <c r="H2492" s="0" t="s">
        <v>2939</v>
      </c>
      <c r="I2492" s="0" t="n">
        <v>2</v>
      </c>
      <c r="J2492" s="0" t="n">
        <v>1.52</v>
      </c>
      <c r="K2492" s="0" t="s">
        <v>21</v>
      </c>
      <c r="L2492" s="3" t="n">
        <f aca="false">IF(K2492="Yes",(J2492-1)*0.98,-1)</f>
        <v>0.5096</v>
      </c>
      <c r="M2492" s="4" t="s">
        <v>22</v>
      </c>
    </row>
    <row r="2493" customFormat="false" ht="12.8" hidden="false" customHeight="false" outlineLevel="0" collapsed="false">
      <c r="A2493" s="2" t="s">
        <v>2938</v>
      </c>
      <c r="B2493" s="2" t="s">
        <v>205</v>
      </c>
      <c r="C2493" s="0" t="s">
        <v>56</v>
      </c>
      <c r="D2493" s="0" t="s">
        <v>42</v>
      </c>
      <c r="E2493" s="0" t="s">
        <v>79</v>
      </c>
      <c r="F2493" s="0" t="s">
        <v>206</v>
      </c>
      <c r="G2493" s="0" t="s">
        <v>19</v>
      </c>
      <c r="H2493" s="0" t="s">
        <v>2940</v>
      </c>
      <c r="I2493" s="0" t="n">
        <v>0</v>
      </c>
      <c r="J2493" s="0" t="n">
        <v>3.53</v>
      </c>
      <c r="K2493" s="0" t="str">
        <f aca="false">IF(I2493=1,"Yes","No")</f>
        <v>No</v>
      </c>
      <c r="L2493" s="0" t="n">
        <f aca="false">IF(K2493="Yes",(J2493-1)*0.98,-1)</f>
        <v>-1</v>
      </c>
      <c r="M2493" s="5" t="s">
        <v>33</v>
      </c>
    </row>
    <row r="2494" customFormat="false" ht="12.8" hidden="false" customHeight="false" outlineLevel="0" collapsed="false">
      <c r="A2494" s="9" t="s">
        <v>2938</v>
      </c>
      <c r="B2494" s="9" t="s">
        <v>280</v>
      </c>
      <c r="C2494" s="6" t="s">
        <v>297</v>
      </c>
      <c r="D2494" s="6" t="s">
        <v>42</v>
      </c>
      <c r="E2494" s="6" t="s">
        <v>87</v>
      </c>
      <c r="F2494" s="6" t="s">
        <v>152</v>
      </c>
      <c r="G2494" s="6" t="s">
        <v>19</v>
      </c>
      <c r="H2494" s="6" t="s">
        <v>2941</v>
      </c>
      <c r="I2494" s="0" t="n">
        <v>1</v>
      </c>
      <c r="J2494" s="6" t="n">
        <v>5.9</v>
      </c>
      <c r="K2494" s="3" t="str">
        <f aca="false">IF(I2494=1,"Yes","No")</f>
        <v>Yes</v>
      </c>
      <c r="L2494" s="7" t="n">
        <f aca="false">IF(K2494="Yes",(J2494-1)*0.98,-1)</f>
        <v>4.802</v>
      </c>
      <c r="M2494" s="10" t="s">
        <v>53</v>
      </c>
    </row>
    <row r="2495" customFormat="false" ht="12.8" hidden="false" customHeight="false" outlineLevel="0" collapsed="false">
      <c r="A2495" s="2" t="s">
        <v>2938</v>
      </c>
      <c r="B2495" s="2" t="s">
        <v>245</v>
      </c>
      <c r="C2495" s="0" t="s">
        <v>78</v>
      </c>
      <c r="D2495" s="0" t="s">
        <v>42</v>
      </c>
      <c r="E2495" s="0" t="s">
        <v>79</v>
      </c>
      <c r="F2495" s="0" t="s">
        <v>80</v>
      </c>
      <c r="G2495" s="0" t="s">
        <v>19</v>
      </c>
      <c r="H2495" s="0" t="s">
        <v>2942</v>
      </c>
      <c r="I2495" s="0" t="n">
        <v>1</v>
      </c>
      <c r="J2495" s="0" t="n">
        <v>1.12</v>
      </c>
      <c r="K2495" s="0" t="s">
        <v>21</v>
      </c>
      <c r="L2495" s="3" t="n">
        <f aca="false">IF(K2495="Yes",(J2495-1)*0.98,-1)</f>
        <v>0.1176</v>
      </c>
      <c r="M2495" s="4" t="s">
        <v>22</v>
      </c>
    </row>
    <row r="2496" customFormat="false" ht="12.8" hidden="false" customHeight="false" outlineLevel="0" collapsed="false">
      <c r="A2496" s="2" t="s">
        <v>2943</v>
      </c>
      <c r="B2496" s="2" t="s">
        <v>35</v>
      </c>
      <c r="C2496" s="0" t="s">
        <v>86</v>
      </c>
      <c r="D2496" s="0" t="s">
        <v>16</v>
      </c>
      <c r="E2496" s="0" t="s">
        <v>17</v>
      </c>
      <c r="F2496" s="0" t="s">
        <v>18</v>
      </c>
      <c r="G2496" s="0" t="s">
        <v>19</v>
      </c>
      <c r="H2496" s="0" t="s">
        <v>2944</v>
      </c>
      <c r="I2496" s="0" t="n">
        <v>2</v>
      </c>
      <c r="J2496" s="0" t="n">
        <v>1.19</v>
      </c>
      <c r="K2496" s="0" t="s">
        <v>21</v>
      </c>
      <c r="L2496" s="3" t="n">
        <f aca="false">IF(K2496="Yes",(J2496-1)*0.98,-1)</f>
        <v>0.1862</v>
      </c>
      <c r="M2496" s="4" t="s">
        <v>22</v>
      </c>
    </row>
    <row r="2497" customFormat="false" ht="12.8" hidden="false" customHeight="false" outlineLevel="0" collapsed="false">
      <c r="A2497" s="9" t="s">
        <v>2943</v>
      </c>
      <c r="B2497" s="9" t="s">
        <v>289</v>
      </c>
      <c r="C2497" s="6" t="s">
        <v>86</v>
      </c>
      <c r="D2497" s="6" t="s">
        <v>42</v>
      </c>
      <c r="E2497" s="6" t="s">
        <v>87</v>
      </c>
      <c r="F2497" s="6" t="s">
        <v>152</v>
      </c>
      <c r="G2497" s="6" t="s">
        <v>19</v>
      </c>
      <c r="H2497" s="6" t="s">
        <v>2945</v>
      </c>
      <c r="I2497" s="0" t="n">
        <v>2</v>
      </c>
      <c r="J2497" s="6" t="n">
        <v>2.24</v>
      </c>
      <c r="K2497" s="3" t="str">
        <f aca="false">IF(I2497=1,"Yes","No")</f>
        <v>No</v>
      </c>
      <c r="L2497" s="7" t="n">
        <f aca="false">IF(K2497="Yes",(J2497-1)*0.98,-1)</f>
        <v>-1</v>
      </c>
      <c r="M2497" s="10" t="s">
        <v>53</v>
      </c>
    </row>
    <row r="2498" customFormat="false" ht="12.8" hidden="false" customHeight="false" outlineLevel="0" collapsed="false">
      <c r="A2498" s="2" t="s">
        <v>2946</v>
      </c>
      <c r="B2498" s="2" t="s">
        <v>255</v>
      </c>
      <c r="C2498" s="0" t="s">
        <v>215</v>
      </c>
      <c r="D2498" s="0" t="s">
        <v>42</v>
      </c>
      <c r="E2498" s="0" t="s">
        <v>79</v>
      </c>
      <c r="F2498" s="0" t="s">
        <v>80</v>
      </c>
      <c r="G2498" s="0" t="s">
        <v>19</v>
      </c>
      <c r="H2498" s="0" t="s">
        <v>2947</v>
      </c>
      <c r="I2498" s="0" t="n">
        <v>1</v>
      </c>
      <c r="J2498" s="0" t="n">
        <v>1.59</v>
      </c>
      <c r="K2498" s="0" t="s">
        <v>21</v>
      </c>
      <c r="L2498" s="3" t="n">
        <f aca="false">IF(K2498="Yes",(J2498-1)*0.98,-1)</f>
        <v>0.5782</v>
      </c>
      <c r="M2498" s="4" t="s">
        <v>22</v>
      </c>
    </row>
    <row r="2499" customFormat="false" ht="12.8" hidden="false" customHeight="false" outlineLevel="0" collapsed="false">
      <c r="A2499" s="2" t="s">
        <v>2946</v>
      </c>
      <c r="B2499" s="2" t="s">
        <v>688</v>
      </c>
      <c r="C2499" s="0" t="s">
        <v>74</v>
      </c>
      <c r="D2499" s="0" t="s">
        <v>37</v>
      </c>
      <c r="E2499" s="0" t="s">
        <v>30</v>
      </c>
      <c r="F2499" s="0" t="s">
        <v>43</v>
      </c>
      <c r="G2499" s="0" t="s">
        <v>19</v>
      </c>
      <c r="H2499" s="0" t="s">
        <v>2948</v>
      </c>
      <c r="I2499" s="0" t="n">
        <v>1</v>
      </c>
      <c r="J2499" s="0" t="n">
        <v>1.08</v>
      </c>
      <c r="K2499" s="0" t="s">
        <v>21</v>
      </c>
      <c r="L2499" s="3" t="n">
        <f aca="false">IF(K2499="Yes",(J2499-1)*0.98,-1)</f>
        <v>0.0784000000000001</v>
      </c>
      <c r="M2499" s="4" t="s">
        <v>22</v>
      </c>
    </row>
    <row r="2500" customFormat="false" ht="12.8" hidden="false" customHeight="false" outlineLevel="0" collapsed="false">
      <c r="A2500" s="2" t="s">
        <v>2946</v>
      </c>
      <c r="B2500" s="2" t="s">
        <v>423</v>
      </c>
      <c r="C2500" s="0" t="s">
        <v>74</v>
      </c>
      <c r="D2500" s="0" t="s">
        <v>37</v>
      </c>
      <c r="E2500" s="0" t="s">
        <v>30</v>
      </c>
      <c r="F2500" s="0" t="s">
        <v>43</v>
      </c>
      <c r="G2500" s="0" t="s">
        <v>19</v>
      </c>
      <c r="H2500" s="0" t="s">
        <v>2438</v>
      </c>
      <c r="I2500" s="0" t="n">
        <v>1</v>
      </c>
      <c r="J2500" s="0" t="n">
        <v>1.35</v>
      </c>
      <c r="K2500" s="0" t="s">
        <v>21</v>
      </c>
      <c r="L2500" s="3" t="n">
        <f aca="false">IF(K2500="Yes",(J2500-1)*0.98,-1)</f>
        <v>0.343</v>
      </c>
      <c r="M2500" s="4" t="s">
        <v>22</v>
      </c>
    </row>
    <row r="2501" customFormat="false" ht="12.8" hidden="false" customHeight="false" outlineLevel="0" collapsed="false">
      <c r="A2501" s="2" t="s">
        <v>2949</v>
      </c>
      <c r="B2501" s="2" t="s">
        <v>170</v>
      </c>
      <c r="C2501" s="0" t="s">
        <v>403</v>
      </c>
      <c r="D2501" s="0" t="s">
        <v>42</v>
      </c>
      <c r="E2501" s="0" t="s">
        <v>147</v>
      </c>
      <c r="F2501" s="0" t="s">
        <v>453</v>
      </c>
      <c r="G2501" s="0" t="s">
        <v>19</v>
      </c>
      <c r="H2501" s="0" t="s">
        <v>2950</v>
      </c>
      <c r="I2501" s="0" t="n">
        <v>1</v>
      </c>
      <c r="J2501" s="0" t="n">
        <v>1.27</v>
      </c>
      <c r="K2501" s="0" t="str">
        <f aca="false">IF(I2501=1,"Yes","No")</f>
        <v>Yes</v>
      </c>
      <c r="L2501" s="0" t="n">
        <f aca="false">IF(K2501="Yes",(J2501-1)*0.98,-1)</f>
        <v>0.2646</v>
      </c>
      <c r="M2501" s="5" t="s">
        <v>33</v>
      </c>
    </row>
    <row r="2502" customFormat="false" ht="12.8" hidden="false" customHeight="false" outlineLevel="0" collapsed="false">
      <c r="A2502" s="2" t="s">
        <v>2949</v>
      </c>
      <c r="B2502" s="2" t="s">
        <v>170</v>
      </c>
      <c r="C2502" s="0" t="s">
        <v>403</v>
      </c>
      <c r="D2502" s="0" t="s">
        <v>42</v>
      </c>
      <c r="E2502" s="0" t="s">
        <v>147</v>
      </c>
      <c r="F2502" s="0" t="s">
        <v>453</v>
      </c>
      <c r="G2502" s="0" t="s">
        <v>19</v>
      </c>
      <c r="H2502" s="0" t="s">
        <v>2951</v>
      </c>
      <c r="I2502" s="0" t="n">
        <v>3</v>
      </c>
      <c r="J2502" s="0" t="n">
        <v>1.69</v>
      </c>
      <c r="K2502" s="0" t="s">
        <v>21</v>
      </c>
      <c r="L2502" s="3" t="n">
        <f aca="false">IF(K2502="Yes",(J2502-1)*0.98,-1)</f>
        <v>0.6762</v>
      </c>
      <c r="M2502" s="11" t="s">
        <v>62</v>
      </c>
    </row>
    <row r="2503" customFormat="false" ht="12.8" hidden="false" customHeight="false" outlineLevel="0" collapsed="false">
      <c r="A2503" s="2" t="s">
        <v>2949</v>
      </c>
      <c r="B2503" s="2" t="s">
        <v>280</v>
      </c>
      <c r="C2503" s="0" t="s">
        <v>131</v>
      </c>
      <c r="D2503" s="0" t="s">
        <v>16</v>
      </c>
      <c r="E2503" s="0" t="s">
        <v>17</v>
      </c>
      <c r="F2503" s="0" t="s">
        <v>18</v>
      </c>
      <c r="G2503" s="0" t="s">
        <v>19</v>
      </c>
      <c r="H2503" s="0" t="s">
        <v>2952</v>
      </c>
      <c r="I2503" s="0" t="n">
        <v>1</v>
      </c>
      <c r="J2503" s="0" t="n">
        <v>1.09</v>
      </c>
      <c r="K2503" s="0" t="s">
        <v>21</v>
      </c>
      <c r="L2503" s="3" t="n">
        <f aca="false">IF(K2503="Yes",(J2503-1)*0.98,-1)</f>
        <v>0.0882000000000001</v>
      </c>
      <c r="M2503" s="4" t="s">
        <v>22</v>
      </c>
    </row>
    <row r="2504" customFormat="false" ht="12.8" hidden="false" customHeight="false" outlineLevel="0" collapsed="false">
      <c r="A2504" s="2" t="s">
        <v>2953</v>
      </c>
      <c r="B2504" s="2" t="s">
        <v>170</v>
      </c>
      <c r="C2504" s="0" t="s">
        <v>68</v>
      </c>
      <c r="D2504" s="0" t="s">
        <v>16</v>
      </c>
      <c r="E2504" s="0" t="s">
        <v>147</v>
      </c>
      <c r="F2504" s="0" t="s">
        <v>65</v>
      </c>
      <c r="G2504" s="0" t="s">
        <v>21</v>
      </c>
      <c r="H2504" s="0" t="s">
        <v>2954</v>
      </c>
      <c r="I2504" s="0" t="n">
        <v>1</v>
      </c>
      <c r="J2504" s="0" t="n">
        <v>2.96</v>
      </c>
      <c r="K2504" s="0" t="str">
        <f aca="false">IF(I2504=1,"Yes","No")</f>
        <v>Yes</v>
      </c>
      <c r="L2504" s="0" t="n">
        <f aca="false">IF(K2504="Yes",(J2504-1)*0.98,-1)</f>
        <v>1.9208</v>
      </c>
      <c r="M2504" s="5" t="s">
        <v>33</v>
      </c>
    </row>
    <row r="2505" customFormat="false" ht="12.8" hidden="false" customHeight="false" outlineLevel="0" collapsed="false">
      <c r="A2505" s="2" t="s">
        <v>2953</v>
      </c>
      <c r="B2505" s="2" t="s">
        <v>35</v>
      </c>
      <c r="C2505" s="6" t="s">
        <v>179</v>
      </c>
      <c r="D2505" s="6" t="s">
        <v>102</v>
      </c>
      <c r="E2505" s="6" t="s">
        <v>147</v>
      </c>
      <c r="F2505" s="6" t="s">
        <v>65</v>
      </c>
      <c r="G2505" s="6" t="s">
        <v>21</v>
      </c>
      <c r="H2505" s="6" t="s">
        <v>2955</v>
      </c>
      <c r="I2505" s="6" t="n">
        <v>0</v>
      </c>
      <c r="J2505" s="6" t="n">
        <v>8.6</v>
      </c>
      <c r="K2505" s="3" t="str">
        <f aca="false">IF(I2505=1, "No","Yes")</f>
        <v>Yes</v>
      </c>
      <c r="L2505" s="7" t="n">
        <f aca="false">IF(I2505=1,-J2505,0.98)</f>
        <v>0.98</v>
      </c>
      <c r="M2505" s="8" t="s">
        <v>51</v>
      </c>
    </row>
    <row r="2506" customFormat="false" ht="12.8" hidden="false" customHeight="false" outlineLevel="0" collapsed="false">
      <c r="A2506" s="2" t="s">
        <v>2953</v>
      </c>
      <c r="B2506" s="2" t="s">
        <v>35</v>
      </c>
      <c r="C2506" s="6" t="s">
        <v>179</v>
      </c>
      <c r="D2506" s="6" t="s">
        <v>102</v>
      </c>
      <c r="E2506" s="6" t="s">
        <v>147</v>
      </c>
      <c r="F2506" s="6" t="s">
        <v>65</v>
      </c>
      <c r="G2506" s="6" t="s">
        <v>21</v>
      </c>
      <c r="H2506" s="6" t="s">
        <v>2955</v>
      </c>
      <c r="I2506" s="6" t="n">
        <v>0</v>
      </c>
      <c r="J2506" s="6" t="n">
        <v>8.6</v>
      </c>
      <c r="K2506" s="3" t="str">
        <f aca="false">IF(I2506=1, "No","Yes")</f>
        <v>Yes</v>
      </c>
      <c r="L2506" s="7" t="n">
        <f aca="false">IF(I2506=1,-J2506,0.98)</f>
        <v>0.98</v>
      </c>
      <c r="M2506" s="12" t="s">
        <v>128</v>
      </c>
    </row>
    <row r="2507" customFormat="false" ht="12.8" hidden="false" customHeight="false" outlineLevel="0" collapsed="false">
      <c r="A2507" s="9" t="s">
        <v>2953</v>
      </c>
      <c r="B2507" s="9" t="s">
        <v>35</v>
      </c>
      <c r="C2507" s="6" t="s">
        <v>179</v>
      </c>
      <c r="D2507" s="6" t="s">
        <v>102</v>
      </c>
      <c r="E2507" s="6" t="s">
        <v>147</v>
      </c>
      <c r="F2507" s="6" t="s">
        <v>65</v>
      </c>
      <c r="G2507" s="6" t="s">
        <v>21</v>
      </c>
      <c r="H2507" s="6" t="s">
        <v>2955</v>
      </c>
      <c r="I2507" s="6" t="n">
        <v>0</v>
      </c>
      <c r="J2507" s="6" t="n">
        <v>2.86</v>
      </c>
      <c r="K2507" s="3" t="s">
        <v>19</v>
      </c>
      <c r="L2507" s="6" t="n">
        <f aca="false">IF(K2507="Yes",(J2507-1)*0.98,-1)</f>
        <v>-1</v>
      </c>
      <c r="M2507" s="13" t="s">
        <v>184</v>
      </c>
    </row>
    <row r="2508" customFormat="false" ht="12.8" hidden="false" customHeight="false" outlineLevel="0" collapsed="false">
      <c r="A2508" s="2" t="s">
        <v>2953</v>
      </c>
      <c r="B2508" s="2" t="s">
        <v>276</v>
      </c>
      <c r="C2508" s="0" t="s">
        <v>179</v>
      </c>
      <c r="D2508" s="0" t="s">
        <v>195</v>
      </c>
      <c r="E2508" s="0" t="s">
        <v>147</v>
      </c>
      <c r="G2508" s="0" t="s">
        <v>19</v>
      </c>
      <c r="H2508" s="0" t="s">
        <v>2956</v>
      </c>
      <c r="I2508" s="0" t="n">
        <v>1</v>
      </c>
      <c r="J2508" s="0" t="n">
        <v>1.94</v>
      </c>
      <c r="K2508" s="0" t="str">
        <f aca="false">IF(I2508=1,"Yes","No")</f>
        <v>Yes</v>
      </c>
      <c r="L2508" s="0" t="n">
        <f aca="false">IF(K2508="Yes",(J2508-1)*0.98,-1)</f>
        <v>0.9212</v>
      </c>
      <c r="M2508" s="5" t="s">
        <v>33</v>
      </c>
    </row>
    <row r="2509" customFormat="false" ht="12.8" hidden="false" customHeight="false" outlineLevel="0" collapsed="false">
      <c r="A2509" s="9" t="s">
        <v>2953</v>
      </c>
      <c r="B2509" s="9" t="s">
        <v>410</v>
      </c>
      <c r="C2509" s="6" t="s">
        <v>78</v>
      </c>
      <c r="D2509" s="6" t="s">
        <v>42</v>
      </c>
      <c r="E2509" s="6" t="s">
        <v>87</v>
      </c>
      <c r="F2509" s="6" t="s">
        <v>152</v>
      </c>
      <c r="G2509" s="6" t="s">
        <v>19</v>
      </c>
      <c r="H2509" s="6" t="s">
        <v>2957</v>
      </c>
      <c r="I2509" s="0" t="n">
        <v>1</v>
      </c>
      <c r="J2509" s="6" t="n">
        <v>4.1</v>
      </c>
      <c r="K2509" s="3" t="str">
        <f aca="false">IF(I2509=1,"Yes","No")</f>
        <v>Yes</v>
      </c>
      <c r="L2509" s="7" t="n">
        <f aca="false">IF(K2509="Yes",(J2509-1)*0.98,-1)</f>
        <v>3.038</v>
      </c>
      <c r="M2509" s="10" t="s">
        <v>53</v>
      </c>
    </row>
    <row r="2510" customFormat="false" ht="12.8" hidden="false" customHeight="false" outlineLevel="0" collapsed="false">
      <c r="A2510" s="2" t="s">
        <v>2958</v>
      </c>
      <c r="B2510" s="2" t="s">
        <v>113</v>
      </c>
      <c r="C2510" s="0" t="s">
        <v>506</v>
      </c>
      <c r="D2510" s="0" t="s">
        <v>16</v>
      </c>
      <c r="E2510" s="0" t="s">
        <v>147</v>
      </c>
      <c r="F2510" s="0" t="s">
        <v>453</v>
      </c>
      <c r="G2510" s="0" t="s">
        <v>19</v>
      </c>
      <c r="H2510" s="0" t="s">
        <v>2959</v>
      </c>
      <c r="I2510" s="0" t="n">
        <v>3</v>
      </c>
      <c r="J2510" s="0" t="n">
        <v>1.76</v>
      </c>
      <c r="K2510" s="0" t="str">
        <f aca="false">IF(I2510=1,"Yes","No")</f>
        <v>No</v>
      </c>
      <c r="L2510" s="0" t="n">
        <f aca="false">IF(K2510="Yes",(J2510-1)*0.98,-1)</f>
        <v>-1</v>
      </c>
      <c r="M2510" s="5" t="s">
        <v>33</v>
      </c>
    </row>
    <row r="2511" customFormat="false" ht="12.8" hidden="false" customHeight="false" outlineLevel="0" collapsed="false">
      <c r="A2511" s="2" t="s">
        <v>2958</v>
      </c>
      <c r="B2511" s="2" t="s">
        <v>113</v>
      </c>
      <c r="C2511" s="0" t="s">
        <v>506</v>
      </c>
      <c r="D2511" s="0" t="s">
        <v>16</v>
      </c>
      <c r="E2511" s="0" t="s">
        <v>147</v>
      </c>
      <c r="F2511" s="0" t="s">
        <v>453</v>
      </c>
      <c r="G2511" s="0" t="s">
        <v>19</v>
      </c>
      <c r="H2511" s="0" t="s">
        <v>2960</v>
      </c>
      <c r="I2511" s="0" t="n">
        <v>2</v>
      </c>
      <c r="J2511" s="0" t="n">
        <v>1.54</v>
      </c>
      <c r="K2511" s="0" t="s">
        <v>21</v>
      </c>
      <c r="L2511" s="3" t="n">
        <f aca="false">IF(K2511="Yes",(J2511-1)*0.98,-1)</f>
        <v>0.5292</v>
      </c>
      <c r="M2511" s="11" t="s">
        <v>62</v>
      </c>
    </row>
    <row r="2512" customFormat="false" ht="12.8" hidden="false" customHeight="false" outlineLevel="0" collapsed="false">
      <c r="A2512" s="2" t="s">
        <v>2958</v>
      </c>
      <c r="B2512" s="2" t="s">
        <v>14</v>
      </c>
      <c r="C2512" s="0" t="s">
        <v>271</v>
      </c>
      <c r="D2512" s="0" t="s">
        <v>16</v>
      </c>
      <c r="E2512" s="0" t="s">
        <v>147</v>
      </c>
      <c r="F2512" s="0" t="s">
        <v>18</v>
      </c>
      <c r="G2512" s="0" t="s">
        <v>19</v>
      </c>
      <c r="H2512" s="0" t="s">
        <v>2961</v>
      </c>
      <c r="I2512" s="0" t="n">
        <v>2</v>
      </c>
      <c r="J2512" s="0" t="n">
        <v>1.83</v>
      </c>
      <c r="K2512" s="0" t="s">
        <v>21</v>
      </c>
      <c r="L2512" s="3" t="n">
        <f aca="false">IF(K2512="Yes",(J2512-1)*0.98,-1)</f>
        <v>0.8134</v>
      </c>
      <c r="M2512" s="11" t="s">
        <v>62</v>
      </c>
    </row>
    <row r="2513" customFormat="false" ht="12.8" hidden="false" customHeight="false" outlineLevel="0" collapsed="false">
      <c r="A2513" s="9" t="s">
        <v>2958</v>
      </c>
      <c r="B2513" s="9" t="s">
        <v>14</v>
      </c>
      <c r="C2513" s="6" t="s">
        <v>271</v>
      </c>
      <c r="D2513" s="6" t="s">
        <v>16</v>
      </c>
      <c r="E2513" s="6" t="s">
        <v>147</v>
      </c>
      <c r="F2513" s="6" t="s">
        <v>18</v>
      </c>
      <c r="G2513" s="6" t="s">
        <v>19</v>
      </c>
      <c r="H2513" s="6" t="s">
        <v>2961</v>
      </c>
      <c r="I2513" s="0" t="n">
        <v>2</v>
      </c>
      <c r="J2513" s="6" t="n">
        <v>9.6</v>
      </c>
      <c r="K2513" s="3" t="str">
        <f aca="false">IF(I2513=1,"Yes","No")</f>
        <v>No</v>
      </c>
      <c r="L2513" s="7" t="n">
        <f aca="false">IF(K2513="Yes",(J2513-1)*0.98,-1)</f>
        <v>-1</v>
      </c>
      <c r="M2513" s="10" t="s">
        <v>53</v>
      </c>
    </row>
    <row r="2514" customFormat="false" ht="12.8" hidden="false" customHeight="false" outlineLevel="0" collapsed="false">
      <c r="A2514" s="2" t="s">
        <v>2962</v>
      </c>
      <c r="B2514" s="2" t="s">
        <v>58</v>
      </c>
      <c r="C2514" s="6" t="s">
        <v>110</v>
      </c>
      <c r="D2514" s="6" t="s">
        <v>42</v>
      </c>
      <c r="E2514" s="6" t="s">
        <v>147</v>
      </c>
      <c r="F2514" s="6" t="s">
        <v>18</v>
      </c>
      <c r="G2514" s="6" t="s">
        <v>19</v>
      </c>
      <c r="H2514" s="6" t="s">
        <v>2963</v>
      </c>
      <c r="I2514" s="6" t="n">
        <v>0</v>
      </c>
      <c r="J2514" s="6" t="n">
        <v>216.33</v>
      </c>
      <c r="K2514" s="3" t="str">
        <f aca="false">IF(I2514=1, "No","Yes")</f>
        <v>Yes</v>
      </c>
      <c r="L2514" s="7" t="n">
        <f aca="false">IF(I2514=1,-J2514,0.98)</f>
        <v>0.98</v>
      </c>
      <c r="M2514" s="8" t="s">
        <v>51</v>
      </c>
    </row>
    <row r="2515" customFormat="false" ht="12.8" hidden="false" customHeight="false" outlineLevel="0" collapsed="false">
      <c r="A2515" s="2" t="s">
        <v>2962</v>
      </c>
      <c r="B2515" s="2" t="s">
        <v>58</v>
      </c>
      <c r="C2515" s="6" t="s">
        <v>110</v>
      </c>
      <c r="D2515" s="6" t="s">
        <v>42</v>
      </c>
      <c r="E2515" s="6" t="s">
        <v>147</v>
      </c>
      <c r="F2515" s="6" t="s">
        <v>18</v>
      </c>
      <c r="G2515" s="6" t="s">
        <v>19</v>
      </c>
      <c r="H2515" s="6" t="s">
        <v>2963</v>
      </c>
      <c r="I2515" s="6" t="n">
        <v>0</v>
      </c>
      <c r="J2515" s="6" t="n">
        <v>216.33</v>
      </c>
      <c r="K2515" s="3" t="str">
        <f aca="false">IF(I2515=1, "No","Yes")</f>
        <v>Yes</v>
      </c>
      <c r="L2515" s="7" t="n">
        <f aca="false">IF(I2515=1,-J2515,0.98)</f>
        <v>0.98</v>
      </c>
      <c r="M2515" s="12" t="s">
        <v>128</v>
      </c>
    </row>
    <row r="2516" customFormat="false" ht="12.8" hidden="false" customHeight="false" outlineLevel="0" collapsed="false">
      <c r="A2516" s="2" t="s">
        <v>2962</v>
      </c>
      <c r="B2516" s="2" t="s">
        <v>245</v>
      </c>
      <c r="C2516" s="6" t="s">
        <v>1314</v>
      </c>
      <c r="D2516" s="6" t="s">
        <v>37</v>
      </c>
      <c r="E2516" s="6" t="s">
        <v>79</v>
      </c>
      <c r="F2516" s="6" t="s">
        <v>80</v>
      </c>
      <c r="G2516" s="6" t="s">
        <v>19</v>
      </c>
      <c r="H2516" s="6" t="s">
        <v>2964</v>
      </c>
      <c r="I2516" s="6" t="n">
        <v>0</v>
      </c>
      <c r="J2516" s="6" t="n">
        <v>42</v>
      </c>
      <c r="K2516" s="3" t="str">
        <f aca="false">IF(I2516=1, "No","Yes")</f>
        <v>Yes</v>
      </c>
      <c r="L2516" s="7" t="n">
        <f aca="false">IF(I2516=1,-J2516,0.98)</f>
        <v>0.98</v>
      </c>
      <c r="M2516" s="8" t="s">
        <v>51</v>
      </c>
    </row>
    <row r="2517" customFormat="false" ht="12.8" hidden="false" customHeight="false" outlineLevel="0" collapsed="false">
      <c r="A2517" s="2" t="s">
        <v>2962</v>
      </c>
      <c r="B2517" s="2" t="s">
        <v>245</v>
      </c>
      <c r="C2517" s="6" t="s">
        <v>1314</v>
      </c>
      <c r="D2517" s="6" t="s">
        <v>37</v>
      </c>
      <c r="E2517" s="6" t="s">
        <v>79</v>
      </c>
      <c r="F2517" s="6" t="s">
        <v>80</v>
      </c>
      <c r="G2517" s="6" t="s">
        <v>19</v>
      </c>
      <c r="H2517" s="6" t="s">
        <v>2964</v>
      </c>
      <c r="I2517" s="6" t="n">
        <v>0</v>
      </c>
      <c r="J2517" s="6" t="n">
        <v>42</v>
      </c>
      <c r="K2517" s="3" t="str">
        <f aca="false">IF(I2517=1, "No","Yes")</f>
        <v>Yes</v>
      </c>
      <c r="L2517" s="7" t="n">
        <f aca="false">IF(I2517=1,-J2517,0.98)</f>
        <v>0.98</v>
      </c>
      <c r="M2517" s="12" t="s">
        <v>128</v>
      </c>
    </row>
    <row r="2518" customFormat="false" ht="12.8" hidden="false" customHeight="false" outlineLevel="0" collapsed="false">
      <c r="A2518" s="2" t="s">
        <v>2965</v>
      </c>
      <c r="B2518" s="2" t="s">
        <v>130</v>
      </c>
      <c r="C2518" s="0" t="s">
        <v>28</v>
      </c>
      <c r="D2518" s="0" t="s">
        <v>16</v>
      </c>
      <c r="E2518" s="0" t="s">
        <v>30</v>
      </c>
      <c r="F2518" s="0" t="s">
        <v>453</v>
      </c>
      <c r="G2518" s="0" t="s">
        <v>19</v>
      </c>
      <c r="H2518" s="0" t="s">
        <v>2966</v>
      </c>
      <c r="I2518" s="0" t="n">
        <v>1</v>
      </c>
      <c r="J2518" s="0" t="n">
        <v>1.66</v>
      </c>
      <c r="K2518" s="0" t="s">
        <v>21</v>
      </c>
      <c r="L2518" s="3" t="n">
        <f aca="false">IF(K2518="Yes",(J2518-1)*0.98,-1)</f>
        <v>0.6468</v>
      </c>
      <c r="M2518" s="11" t="s">
        <v>62</v>
      </c>
    </row>
    <row r="2519" customFormat="false" ht="12.8" hidden="false" customHeight="false" outlineLevel="0" collapsed="false">
      <c r="A2519" s="2" t="s">
        <v>2965</v>
      </c>
      <c r="B2519" s="2" t="s">
        <v>130</v>
      </c>
      <c r="C2519" s="6" t="s">
        <v>28</v>
      </c>
      <c r="D2519" s="6" t="s">
        <v>16</v>
      </c>
      <c r="E2519" s="6" t="s">
        <v>30</v>
      </c>
      <c r="F2519" s="6" t="s">
        <v>453</v>
      </c>
      <c r="G2519" s="6" t="s">
        <v>19</v>
      </c>
      <c r="H2519" s="6" t="s">
        <v>2967</v>
      </c>
      <c r="I2519" s="6" t="n">
        <v>0</v>
      </c>
      <c r="J2519" s="6" t="n">
        <v>12.5</v>
      </c>
      <c r="K2519" s="3" t="str">
        <f aca="false">IF(I2519=1, "No","Yes")</f>
        <v>Yes</v>
      </c>
      <c r="L2519" s="7" t="n">
        <f aca="false">IF(I2519=1,-J2519,0.98)</f>
        <v>0.98</v>
      </c>
      <c r="M2519" s="8" t="s">
        <v>51</v>
      </c>
    </row>
    <row r="2520" customFormat="false" ht="12.8" hidden="false" customHeight="false" outlineLevel="0" collapsed="false">
      <c r="A2520" s="9" t="s">
        <v>2968</v>
      </c>
      <c r="B2520" s="9" t="s">
        <v>146</v>
      </c>
      <c r="C2520" s="6" t="s">
        <v>608</v>
      </c>
      <c r="D2520" s="6" t="s">
        <v>16</v>
      </c>
      <c r="E2520" s="6" t="s">
        <v>147</v>
      </c>
      <c r="F2520" s="6" t="s">
        <v>43</v>
      </c>
      <c r="G2520" s="6" t="s">
        <v>19</v>
      </c>
      <c r="H2520" s="6" t="s">
        <v>2969</v>
      </c>
      <c r="I2520" s="0" t="n">
        <v>0</v>
      </c>
      <c r="J2520" s="6" t="n">
        <v>11.9</v>
      </c>
      <c r="K2520" s="3" t="str">
        <f aca="false">IF(I2520=1,"Yes","No")</f>
        <v>No</v>
      </c>
      <c r="L2520" s="7" t="n">
        <f aca="false">IF(K2520="Yes",(J2520-1)*0.98,-1)</f>
        <v>-1</v>
      </c>
      <c r="M2520" s="10" t="s">
        <v>53</v>
      </c>
    </row>
    <row r="2521" customFormat="false" ht="12.8" hidden="false" customHeight="false" outlineLevel="0" collapsed="false">
      <c r="A2521" s="2" t="s">
        <v>2970</v>
      </c>
      <c r="B2521" s="2" t="s">
        <v>276</v>
      </c>
      <c r="C2521" s="0" t="s">
        <v>430</v>
      </c>
      <c r="D2521" s="0" t="s">
        <v>16</v>
      </c>
      <c r="E2521" s="0" t="s">
        <v>147</v>
      </c>
      <c r="F2521" s="0" t="s">
        <v>18</v>
      </c>
      <c r="G2521" s="0" t="s">
        <v>19</v>
      </c>
      <c r="H2521" s="0" t="s">
        <v>2971</v>
      </c>
      <c r="I2521" s="0" t="n">
        <v>1</v>
      </c>
      <c r="J2521" s="0" t="n">
        <v>1.25</v>
      </c>
      <c r="K2521" s="0" t="s">
        <v>21</v>
      </c>
      <c r="L2521" s="3" t="n">
        <f aca="false">IF(K2521="Yes",(J2521-1)*0.98,-1)</f>
        <v>0.245</v>
      </c>
      <c r="M2521" s="11" t="s">
        <v>62</v>
      </c>
    </row>
    <row r="2522" customFormat="false" ht="12.8" hidden="false" customHeight="false" outlineLevel="0" collapsed="false">
      <c r="A2522" s="9" t="s">
        <v>2970</v>
      </c>
      <c r="B2522" s="9" t="s">
        <v>276</v>
      </c>
      <c r="C2522" s="6" t="s">
        <v>430</v>
      </c>
      <c r="D2522" s="6" t="s">
        <v>16</v>
      </c>
      <c r="E2522" s="6" t="s">
        <v>147</v>
      </c>
      <c r="F2522" s="6" t="s">
        <v>18</v>
      </c>
      <c r="G2522" s="6" t="s">
        <v>19</v>
      </c>
      <c r="H2522" s="6" t="s">
        <v>2972</v>
      </c>
      <c r="I2522" s="6" t="n">
        <v>4</v>
      </c>
      <c r="J2522" s="6" t="n">
        <v>1.6</v>
      </c>
      <c r="K2522" s="3" t="s">
        <v>19</v>
      </c>
      <c r="L2522" s="6" t="n">
        <f aca="false">IF(K2522="Yes",(J2522-1)*0.98,-1)</f>
        <v>-1</v>
      </c>
      <c r="M2522" s="13" t="s">
        <v>184</v>
      </c>
    </row>
    <row r="2523" customFormat="false" ht="12.8" hidden="false" customHeight="false" outlineLevel="0" collapsed="false">
      <c r="A2523" s="9" t="s">
        <v>2970</v>
      </c>
      <c r="B2523" s="9" t="s">
        <v>276</v>
      </c>
      <c r="C2523" s="6" t="s">
        <v>430</v>
      </c>
      <c r="D2523" s="6" t="s">
        <v>16</v>
      </c>
      <c r="E2523" s="6" t="s">
        <v>147</v>
      </c>
      <c r="F2523" s="6" t="s">
        <v>18</v>
      </c>
      <c r="G2523" s="6" t="s">
        <v>19</v>
      </c>
      <c r="H2523" s="6" t="s">
        <v>2971</v>
      </c>
      <c r="I2523" s="0" t="n">
        <v>1</v>
      </c>
      <c r="J2523" s="6" t="n">
        <v>5.9</v>
      </c>
      <c r="K2523" s="3" t="str">
        <f aca="false">IF(I2523=1,"Yes","No")</f>
        <v>Yes</v>
      </c>
      <c r="L2523" s="7" t="n">
        <f aca="false">IF(K2523="Yes",(J2523-1)*0.98,-1)</f>
        <v>4.802</v>
      </c>
      <c r="M2523" s="10" t="s">
        <v>53</v>
      </c>
    </row>
    <row r="2524" customFormat="false" ht="12.8" hidden="false" customHeight="false" outlineLevel="0" collapsed="false">
      <c r="A2524" s="2" t="s">
        <v>2970</v>
      </c>
      <c r="B2524" s="2" t="s">
        <v>536</v>
      </c>
      <c r="C2524" s="0" t="s">
        <v>382</v>
      </c>
      <c r="D2524" s="0" t="s">
        <v>42</v>
      </c>
      <c r="E2524" s="0" t="s">
        <v>147</v>
      </c>
      <c r="F2524" s="0" t="s">
        <v>453</v>
      </c>
      <c r="G2524" s="0" t="s">
        <v>19</v>
      </c>
      <c r="H2524" s="0" t="s">
        <v>2973</v>
      </c>
      <c r="I2524" s="0" t="n">
        <v>0</v>
      </c>
      <c r="J2524" s="0" t="n">
        <v>2.68</v>
      </c>
      <c r="K2524" s="0" t="str">
        <f aca="false">IF(I2524=1,"Yes","No")</f>
        <v>No</v>
      </c>
      <c r="L2524" s="0" t="n">
        <f aca="false">IF(K2524="Yes",(J2524-1)*0.98,-1)</f>
        <v>-1</v>
      </c>
      <c r="M2524" s="5" t="s">
        <v>33</v>
      </c>
    </row>
    <row r="2525" customFormat="false" ht="12.8" hidden="false" customHeight="false" outlineLevel="0" collapsed="false">
      <c r="A2525" s="2" t="s">
        <v>2970</v>
      </c>
      <c r="B2525" s="2" t="s">
        <v>343</v>
      </c>
      <c r="C2525" s="0" t="s">
        <v>734</v>
      </c>
      <c r="D2525" s="0" t="s">
        <v>29</v>
      </c>
      <c r="E2525" s="0" t="s">
        <v>147</v>
      </c>
      <c r="F2525" s="0" t="s">
        <v>453</v>
      </c>
      <c r="G2525" s="0" t="s">
        <v>19</v>
      </c>
      <c r="H2525" s="0" t="s">
        <v>2974</v>
      </c>
      <c r="I2525" s="0" t="n">
        <v>2</v>
      </c>
      <c r="J2525" s="0" t="n">
        <v>1.68</v>
      </c>
      <c r="K2525" s="0" t="str">
        <f aca="false">IF(I2525=1,"Yes","No")</f>
        <v>No</v>
      </c>
      <c r="L2525" s="0" t="n">
        <f aca="false">IF(K2525="Yes",(J2525-1)*0.98,-1)</f>
        <v>-1</v>
      </c>
      <c r="M2525" s="5" t="s">
        <v>33</v>
      </c>
    </row>
    <row r="2526" customFormat="false" ht="12.8" hidden="false" customHeight="false" outlineLevel="0" collapsed="false">
      <c r="A2526" s="9" t="s">
        <v>2970</v>
      </c>
      <c r="B2526" s="9" t="s">
        <v>343</v>
      </c>
      <c r="C2526" s="6" t="s">
        <v>734</v>
      </c>
      <c r="D2526" s="6" t="s">
        <v>29</v>
      </c>
      <c r="E2526" s="6" t="s">
        <v>147</v>
      </c>
      <c r="F2526" s="6" t="s">
        <v>453</v>
      </c>
      <c r="G2526" s="6" t="s">
        <v>19</v>
      </c>
      <c r="H2526" s="6" t="s">
        <v>2975</v>
      </c>
      <c r="I2526" s="0" t="n">
        <v>1</v>
      </c>
      <c r="J2526" s="6" t="n">
        <v>3.81</v>
      </c>
      <c r="K2526" s="3" t="str">
        <f aca="false">IF(I2526=1,"Yes","No")</f>
        <v>Yes</v>
      </c>
      <c r="L2526" s="7" t="n">
        <f aca="false">IF(K2526="Yes",(J2526-1)*0.98,-1)</f>
        <v>2.7538</v>
      </c>
      <c r="M2526" s="10" t="s">
        <v>53</v>
      </c>
    </row>
    <row r="2527" customFormat="false" ht="12.8" hidden="false" customHeight="false" outlineLevel="0" collapsed="false">
      <c r="A2527" s="2" t="s">
        <v>2976</v>
      </c>
      <c r="B2527" s="2" t="s">
        <v>810</v>
      </c>
      <c r="C2527" s="0" t="s">
        <v>41</v>
      </c>
      <c r="D2527" s="0" t="s">
        <v>16</v>
      </c>
      <c r="E2527" s="0" t="s">
        <v>147</v>
      </c>
      <c r="F2527" s="0" t="s">
        <v>65</v>
      </c>
      <c r="G2527" s="0" t="s">
        <v>21</v>
      </c>
      <c r="H2527" s="0" t="s">
        <v>2977</v>
      </c>
      <c r="I2527" s="0" t="n">
        <v>1</v>
      </c>
      <c r="J2527" s="0" t="n">
        <v>1.89</v>
      </c>
      <c r="K2527" s="0" t="str">
        <f aca="false">IF(I2527=1,"Yes","No")</f>
        <v>Yes</v>
      </c>
      <c r="L2527" s="0" t="n">
        <f aca="false">IF(K2527="Yes",(J2527-1)*0.98,-1)</f>
        <v>0.8722</v>
      </c>
      <c r="M2527" s="5" t="s">
        <v>33</v>
      </c>
    </row>
    <row r="2528" customFormat="false" ht="12.8" hidden="false" customHeight="false" outlineLevel="0" collapsed="false">
      <c r="A2528" s="2" t="s">
        <v>2976</v>
      </c>
      <c r="B2528" s="2" t="s">
        <v>605</v>
      </c>
      <c r="C2528" s="6" t="s">
        <v>435</v>
      </c>
      <c r="D2528" s="6" t="s">
        <v>102</v>
      </c>
      <c r="E2528" s="6" t="s">
        <v>87</v>
      </c>
      <c r="F2528" s="6" t="s">
        <v>152</v>
      </c>
      <c r="G2528" s="6" t="s">
        <v>19</v>
      </c>
      <c r="H2528" s="6" t="s">
        <v>1854</v>
      </c>
      <c r="I2528" s="6" t="s">
        <v>133</v>
      </c>
      <c r="J2528" s="6" t="n">
        <v>31.94</v>
      </c>
      <c r="K2528" s="3" t="str">
        <f aca="false">IF(I2528=1, "No","Yes")</f>
        <v>Yes</v>
      </c>
      <c r="L2528" s="7" t="n">
        <f aca="false">IF(I2528=1,-J2528,0.98)</f>
        <v>0.98</v>
      </c>
      <c r="M2528" s="8" t="s">
        <v>51</v>
      </c>
    </row>
    <row r="2529" customFormat="false" ht="12.8" hidden="false" customHeight="false" outlineLevel="0" collapsed="false">
      <c r="A2529" s="2" t="s">
        <v>2976</v>
      </c>
      <c r="B2529" s="2" t="s">
        <v>173</v>
      </c>
      <c r="C2529" s="0" t="s">
        <v>1094</v>
      </c>
      <c r="D2529" s="0" t="s">
        <v>37</v>
      </c>
      <c r="E2529" s="0" t="s">
        <v>17</v>
      </c>
      <c r="F2529" s="0" t="s">
        <v>18</v>
      </c>
      <c r="G2529" s="0" t="s">
        <v>19</v>
      </c>
      <c r="H2529" s="0" t="s">
        <v>2978</v>
      </c>
      <c r="I2529" s="0" t="n">
        <v>1</v>
      </c>
      <c r="J2529" s="0" t="n">
        <v>4.1</v>
      </c>
      <c r="K2529" s="0" t="str">
        <f aca="false">IF(I2529=1,"Yes","No")</f>
        <v>Yes</v>
      </c>
      <c r="L2529" s="0" t="n">
        <f aca="false">IF(K2529="Yes",(J2529-1)*0.98,-1)</f>
        <v>3.038</v>
      </c>
      <c r="M2529" s="5" t="s">
        <v>33</v>
      </c>
    </row>
    <row r="2530" customFormat="false" ht="12.8" hidden="false" customHeight="false" outlineLevel="0" collapsed="false">
      <c r="A2530" s="2" t="s">
        <v>2976</v>
      </c>
      <c r="B2530" s="2" t="s">
        <v>505</v>
      </c>
      <c r="C2530" s="0" t="s">
        <v>435</v>
      </c>
      <c r="D2530" s="0" t="s">
        <v>16</v>
      </c>
      <c r="E2530" s="0" t="s">
        <v>87</v>
      </c>
      <c r="F2530" s="0" t="s">
        <v>152</v>
      </c>
      <c r="G2530" s="0" t="s">
        <v>19</v>
      </c>
      <c r="H2530" s="0" t="s">
        <v>2925</v>
      </c>
      <c r="I2530" s="0" t="n">
        <v>2</v>
      </c>
      <c r="J2530" s="0" t="n">
        <v>1.7</v>
      </c>
      <c r="K2530" s="0" t="str">
        <f aca="false">IF(I2530=1,"Yes","No")</f>
        <v>No</v>
      </c>
      <c r="L2530" s="0" t="n">
        <f aca="false">IF(K2530="Yes",(J2530-1)*0.98,-1)</f>
        <v>-1</v>
      </c>
      <c r="M2530" s="5" t="s">
        <v>33</v>
      </c>
    </row>
    <row r="2531" customFormat="false" ht="12.8" hidden="false" customHeight="false" outlineLevel="0" collapsed="false">
      <c r="A2531" s="2" t="s">
        <v>2976</v>
      </c>
      <c r="B2531" s="2" t="s">
        <v>505</v>
      </c>
      <c r="C2531" s="0" t="s">
        <v>435</v>
      </c>
      <c r="D2531" s="0" t="s">
        <v>16</v>
      </c>
      <c r="E2531" s="0" t="s">
        <v>87</v>
      </c>
      <c r="F2531" s="0" t="s">
        <v>152</v>
      </c>
      <c r="G2531" s="0" t="s">
        <v>19</v>
      </c>
      <c r="H2531" s="0" t="s">
        <v>2925</v>
      </c>
      <c r="I2531" s="0" t="n">
        <v>2</v>
      </c>
      <c r="J2531" s="0" t="n">
        <v>1.26</v>
      </c>
      <c r="K2531" s="0" t="s">
        <v>21</v>
      </c>
      <c r="L2531" s="3" t="n">
        <f aca="false">IF(K2531="Yes",(J2531-1)*0.98,-1)</f>
        <v>0.2548</v>
      </c>
      <c r="M2531" s="4" t="s">
        <v>22</v>
      </c>
    </row>
    <row r="2532" customFormat="false" ht="12.8" hidden="false" customHeight="false" outlineLevel="0" collapsed="false">
      <c r="A2532" s="2" t="s">
        <v>2976</v>
      </c>
      <c r="B2532" s="2" t="s">
        <v>423</v>
      </c>
      <c r="C2532" s="0" t="s">
        <v>74</v>
      </c>
      <c r="D2532" s="0" t="s">
        <v>37</v>
      </c>
      <c r="E2532" s="0" t="s">
        <v>30</v>
      </c>
      <c r="F2532" s="0" t="s">
        <v>65</v>
      </c>
      <c r="G2532" s="0" t="s">
        <v>21</v>
      </c>
      <c r="H2532" s="0" t="s">
        <v>2979</v>
      </c>
      <c r="I2532" s="0" t="n">
        <v>3</v>
      </c>
      <c r="J2532" s="0" t="n">
        <v>1.52</v>
      </c>
      <c r="K2532" s="0" t="s">
        <v>21</v>
      </c>
      <c r="L2532" s="3" t="n">
        <f aca="false">IF(K2532="Yes",(J2532-1)*0.98,-1)</f>
        <v>0.5096</v>
      </c>
      <c r="M2532" s="4" t="s">
        <v>22</v>
      </c>
    </row>
    <row r="2533" customFormat="false" ht="12.8" hidden="false" customHeight="false" outlineLevel="0" collapsed="false">
      <c r="A2533" s="2" t="s">
        <v>2976</v>
      </c>
      <c r="B2533" s="2" t="s">
        <v>423</v>
      </c>
      <c r="C2533" s="0" t="s">
        <v>74</v>
      </c>
      <c r="D2533" s="0" t="s">
        <v>37</v>
      </c>
      <c r="E2533" s="0" t="s">
        <v>30</v>
      </c>
      <c r="F2533" s="0" t="s">
        <v>65</v>
      </c>
      <c r="G2533" s="0" t="s">
        <v>21</v>
      </c>
      <c r="H2533" s="0" t="s">
        <v>2980</v>
      </c>
      <c r="I2533" s="0" t="n">
        <v>2</v>
      </c>
      <c r="J2533" s="0" t="n">
        <v>1.73</v>
      </c>
      <c r="K2533" s="0" t="s">
        <v>21</v>
      </c>
      <c r="L2533" s="3" t="n">
        <f aca="false">IF(K2533="Yes",(J2533-1)*0.98,-1)</f>
        <v>0.7154</v>
      </c>
      <c r="M2533" s="11" t="s">
        <v>62</v>
      </c>
    </row>
    <row r="2534" customFormat="false" ht="12.8" hidden="false" customHeight="false" outlineLevel="0" collapsed="false">
      <c r="A2534" s="2" t="s">
        <v>2976</v>
      </c>
      <c r="B2534" s="2" t="s">
        <v>423</v>
      </c>
      <c r="C2534" s="6" t="s">
        <v>74</v>
      </c>
      <c r="D2534" s="6" t="s">
        <v>37</v>
      </c>
      <c r="E2534" s="6" t="s">
        <v>30</v>
      </c>
      <c r="F2534" s="6" t="s">
        <v>65</v>
      </c>
      <c r="G2534" s="6" t="s">
        <v>21</v>
      </c>
      <c r="H2534" s="6" t="s">
        <v>2981</v>
      </c>
      <c r="I2534" s="6" t="n">
        <v>0</v>
      </c>
      <c r="J2534" s="6" t="n">
        <v>6.4</v>
      </c>
      <c r="K2534" s="3" t="str">
        <f aca="false">IF(I2534=1, "No","Yes")</f>
        <v>Yes</v>
      </c>
      <c r="L2534" s="7" t="n">
        <f aca="false">IF(I2534=1,-J2534,0.98)</f>
        <v>0.98</v>
      </c>
      <c r="M2534" s="8" t="s">
        <v>51</v>
      </c>
    </row>
    <row r="2535" customFormat="false" ht="12.8" hidden="false" customHeight="false" outlineLevel="0" collapsed="false">
      <c r="A2535" s="2" t="s">
        <v>2982</v>
      </c>
      <c r="B2535" s="2" t="s">
        <v>512</v>
      </c>
      <c r="C2535" s="0" t="s">
        <v>611</v>
      </c>
      <c r="D2535" s="0" t="s">
        <v>16</v>
      </c>
      <c r="E2535" s="0" t="s">
        <v>147</v>
      </c>
      <c r="F2535" s="0" t="s">
        <v>65</v>
      </c>
      <c r="G2535" s="0" t="s">
        <v>21</v>
      </c>
      <c r="H2535" s="0" t="s">
        <v>2983</v>
      </c>
      <c r="I2535" s="0" t="n">
        <v>4</v>
      </c>
      <c r="J2535" s="0" t="n">
        <v>2.24</v>
      </c>
      <c r="K2535" s="0" t="str">
        <f aca="false">IF(I2535=1,"Yes","No")</f>
        <v>No</v>
      </c>
      <c r="L2535" s="0" t="n">
        <f aca="false">IF(K2535="Yes",(J2535-1)*0.98,-1)</f>
        <v>-1</v>
      </c>
      <c r="M2535" s="5" t="s">
        <v>33</v>
      </c>
    </row>
    <row r="2536" customFormat="false" ht="12.8" hidden="false" customHeight="false" outlineLevel="0" collapsed="false">
      <c r="A2536" s="9" t="s">
        <v>2982</v>
      </c>
      <c r="B2536" s="9" t="s">
        <v>159</v>
      </c>
      <c r="C2536" s="6" t="s">
        <v>611</v>
      </c>
      <c r="D2536" s="6" t="s">
        <v>42</v>
      </c>
      <c r="E2536" s="6" t="s">
        <v>147</v>
      </c>
      <c r="F2536" s="6" t="s">
        <v>43</v>
      </c>
      <c r="G2536" s="6" t="s">
        <v>19</v>
      </c>
      <c r="H2536" s="6" t="s">
        <v>2984</v>
      </c>
      <c r="I2536" s="0" t="n">
        <v>1</v>
      </c>
      <c r="J2536" s="6" t="n">
        <v>16.62</v>
      </c>
      <c r="K2536" s="3" t="str">
        <f aca="false">IF(I2536=1,"Yes","No")</f>
        <v>Yes</v>
      </c>
      <c r="L2536" s="7" t="n">
        <f aca="false">IF(K2536="Yes",(J2536-1)*0.98,-1)</f>
        <v>15.3076</v>
      </c>
      <c r="M2536" s="10" t="s">
        <v>53</v>
      </c>
    </row>
    <row r="2537" customFormat="false" ht="12.8" hidden="false" customHeight="false" outlineLevel="0" collapsed="false">
      <c r="A2537" s="2" t="s">
        <v>2985</v>
      </c>
      <c r="B2537" s="2" t="s">
        <v>222</v>
      </c>
      <c r="C2537" s="0" t="s">
        <v>150</v>
      </c>
      <c r="D2537" s="0" t="s">
        <v>16</v>
      </c>
      <c r="E2537" s="0" t="s">
        <v>17</v>
      </c>
      <c r="F2537" s="0" t="s">
        <v>18</v>
      </c>
      <c r="G2537" s="0" t="s">
        <v>19</v>
      </c>
      <c r="H2537" s="0" t="s">
        <v>2986</v>
      </c>
      <c r="I2537" s="0" t="n">
        <v>2</v>
      </c>
      <c r="J2537" s="0" t="n">
        <v>1.14</v>
      </c>
      <c r="K2537" s="0" t="s">
        <v>21</v>
      </c>
      <c r="L2537" s="3" t="n">
        <f aca="false">IF(K2537="Yes",(J2537-1)*0.98,-1)</f>
        <v>0.1372</v>
      </c>
      <c r="M2537" s="4" t="s">
        <v>22</v>
      </c>
    </row>
    <row r="2538" customFormat="false" ht="12.8" hidden="false" customHeight="false" outlineLevel="0" collapsed="false">
      <c r="A2538" s="2" t="s">
        <v>2985</v>
      </c>
      <c r="B2538" s="2" t="s">
        <v>113</v>
      </c>
      <c r="C2538" s="0" t="s">
        <v>131</v>
      </c>
      <c r="D2538" s="0" t="s">
        <v>16</v>
      </c>
      <c r="E2538" s="0" t="s">
        <v>17</v>
      </c>
      <c r="F2538" s="0" t="s">
        <v>18</v>
      </c>
      <c r="G2538" s="0" t="s">
        <v>19</v>
      </c>
      <c r="H2538" s="0" t="s">
        <v>2916</v>
      </c>
      <c r="I2538" s="0" t="n">
        <v>2</v>
      </c>
      <c r="J2538" s="0" t="n">
        <v>1.42</v>
      </c>
      <c r="K2538" s="0" t="s">
        <v>21</v>
      </c>
      <c r="L2538" s="3" t="n">
        <f aca="false">IF(K2538="Yes",(J2538-1)*0.98,-1)</f>
        <v>0.4116</v>
      </c>
      <c r="M2538" s="4" t="s">
        <v>22</v>
      </c>
    </row>
    <row r="2539" customFormat="false" ht="12.8" hidden="false" customHeight="false" outlineLevel="0" collapsed="false">
      <c r="A2539" s="2" t="s">
        <v>2985</v>
      </c>
      <c r="B2539" s="2" t="s">
        <v>23</v>
      </c>
      <c r="C2539" s="0" t="s">
        <v>131</v>
      </c>
      <c r="D2539" s="0" t="s">
        <v>48</v>
      </c>
      <c r="E2539" s="0" t="s">
        <v>87</v>
      </c>
      <c r="F2539" s="0" t="s">
        <v>298</v>
      </c>
      <c r="G2539" s="0" t="s">
        <v>19</v>
      </c>
      <c r="H2539" s="0" t="s">
        <v>2987</v>
      </c>
      <c r="I2539" s="0" t="n">
        <v>1</v>
      </c>
      <c r="J2539" s="0" t="n">
        <v>1.6</v>
      </c>
      <c r="K2539" s="0" t="str">
        <f aca="false">IF(I2539=1,"Yes","No")</f>
        <v>Yes</v>
      </c>
      <c r="L2539" s="0" t="n">
        <f aca="false">IF(K2539="Yes",(J2539-1)*0.98,-1)</f>
        <v>0.588</v>
      </c>
      <c r="M2539" s="5" t="s">
        <v>33</v>
      </c>
    </row>
    <row r="2540" customFormat="false" ht="12.8" hidden="false" customHeight="false" outlineLevel="0" collapsed="false">
      <c r="A2540" s="2" t="s">
        <v>2985</v>
      </c>
      <c r="B2540" s="2" t="s">
        <v>101</v>
      </c>
      <c r="C2540" s="0" t="s">
        <v>382</v>
      </c>
      <c r="D2540" s="0" t="s">
        <v>16</v>
      </c>
      <c r="E2540" s="0" t="s">
        <v>147</v>
      </c>
      <c r="F2540" s="0" t="s">
        <v>453</v>
      </c>
      <c r="G2540" s="0" t="s">
        <v>19</v>
      </c>
      <c r="H2540" s="0" t="s">
        <v>2961</v>
      </c>
      <c r="I2540" s="0" t="n">
        <v>1</v>
      </c>
      <c r="J2540" s="0" t="n">
        <v>2.34</v>
      </c>
      <c r="K2540" s="0" t="str">
        <f aca="false">IF(I2540=1,"Yes","No")</f>
        <v>Yes</v>
      </c>
      <c r="L2540" s="0" t="n">
        <f aca="false">IF(K2540="Yes",(J2540-1)*0.98,-1)</f>
        <v>1.3132</v>
      </c>
      <c r="M2540" s="5" t="s">
        <v>33</v>
      </c>
    </row>
    <row r="2541" customFormat="false" ht="12.8" hidden="false" customHeight="false" outlineLevel="0" collapsed="false">
      <c r="A2541" s="2" t="s">
        <v>2985</v>
      </c>
      <c r="B2541" s="2" t="s">
        <v>101</v>
      </c>
      <c r="C2541" s="0" t="s">
        <v>382</v>
      </c>
      <c r="D2541" s="0" t="s">
        <v>16</v>
      </c>
      <c r="E2541" s="0" t="s">
        <v>147</v>
      </c>
      <c r="F2541" s="0" t="s">
        <v>453</v>
      </c>
      <c r="G2541" s="0" t="s">
        <v>19</v>
      </c>
      <c r="H2541" s="0" t="s">
        <v>2988</v>
      </c>
      <c r="I2541" s="0" t="n">
        <v>0</v>
      </c>
      <c r="J2541" s="0" t="n">
        <v>2.34</v>
      </c>
      <c r="K2541" s="0" t="s">
        <v>19</v>
      </c>
      <c r="L2541" s="3" t="n">
        <f aca="false">IF(K2541="Yes",(J2541-1)*0.98,-1)</f>
        <v>-1</v>
      </c>
      <c r="M2541" s="11" t="s">
        <v>62</v>
      </c>
    </row>
    <row r="2542" customFormat="false" ht="12.8" hidden="false" customHeight="false" outlineLevel="0" collapsed="false">
      <c r="A2542" s="2" t="s">
        <v>2985</v>
      </c>
      <c r="B2542" s="2" t="s">
        <v>77</v>
      </c>
      <c r="C2542" s="0" t="s">
        <v>382</v>
      </c>
      <c r="D2542" s="0" t="s">
        <v>42</v>
      </c>
      <c r="E2542" s="0" t="s">
        <v>147</v>
      </c>
      <c r="F2542" s="0" t="s">
        <v>65</v>
      </c>
      <c r="G2542" s="0" t="s">
        <v>21</v>
      </c>
      <c r="H2542" s="0" t="s">
        <v>2989</v>
      </c>
      <c r="I2542" s="0" t="n">
        <v>0</v>
      </c>
      <c r="J2542" s="0" t="n">
        <v>3.15</v>
      </c>
      <c r="K2542" s="0" t="str">
        <f aca="false">IF(I2542=1,"Yes","No")</f>
        <v>No</v>
      </c>
      <c r="L2542" s="0" t="n">
        <f aca="false">IF(K2542="Yes",(J2542-1)*0.98,-1)</f>
        <v>-1</v>
      </c>
      <c r="M2542" s="5" t="s">
        <v>33</v>
      </c>
    </row>
    <row r="2543" customFormat="false" ht="12.8" hidden="false" customHeight="false" outlineLevel="0" collapsed="false">
      <c r="A2543" s="2" t="s">
        <v>2985</v>
      </c>
      <c r="B2543" s="2" t="s">
        <v>77</v>
      </c>
      <c r="C2543" s="0" t="s">
        <v>382</v>
      </c>
      <c r="D2543" s="0" t="s">
        <v>42</v>
      </c>
      <c r="E2543" s="0" t="s">
        <v>147</v>
      </c>
      <c r="F2543" s="0" t="s">
        <v>65</v>
      </c>
      <c r="G2543" s="0" t="s">
        <v>21</v>
      </c>
      <c r="H2543" s="0" t="s">
        <v>2989</v>
      </c>
      <c r="I2543" s="0" t="n">
        <v>0</v>
      </c>
      <c r="J2543" s="0" t="n">
        <v>1.47</v>
      </c>
      <c r="K2543" s="0" t="s">
        <v>19</v>
      </c>
      <c r="L2543" s="3" t="n">
        <f aca="false">IF(K2543="Yes",(J2543-1)*0.98,-1)</f>
        <v>-1</v>
      </c>
      <c r="M2543" s="4" t="s">
        <v>22</v>
      </c>
    </row>
    <row r="2544" customFormat="false" ht="12.8" hidden="false" customHeight="false" outlineLevel="0" collapsed="false">
      <c r="A2544" s="2" t="s">
        <v>2985</v>
      </c>
      <c r="B2544" s="2" t="s">
        <v>456</v>
      </c>
      <c r="C2544" s="6" t="s">
        <v>131</v>
      </c>
      <c r="D2544" s="6" t="s">
        <v>102</v>
      </c>
      <c r="E2544" s="6" t="s">
        <v>87</v>
      </c>
      <c r="F2544" s="6" t="s">
        <v>65</v>
      </c>
      <c r="G2544" s="6" t="s">
        <v>21</v>
      </c>
      <c r="H2544" s="6" t="s">
        <v>2990</v>
      </c>
      <c r="I2544" s="6" t="n">
        <v>2</v>
      </c>
      <c r="J2544" s="6" t="n">
        <v>5.84</v>
      </c>
      <c r="K2544" s="3" t="str">
        <f aca="false">IF(I2544=1, "No","Yes")</f>
        <v>Yes</v>
      </c>
      <c r="L2544" s="7" t="n">
        <f aca="false">IF(I2544=1,-J2544,0.98)</f>
        <v>0.98</v>
      </c>
      <c r="M2544" s="8" t="s">
        <v>51</v>
      </c>
    </row>
    <row r="2545" customFormat="false" ht="12.8" hidden="false" customHeight="false" outlineLevel="0" collapsed="false">
      <c r="A2545" s="9" t="s">
        <v>2985</v>
      </c>
      <c r="B2545" s="9" t="s">
        <v>456</v>
      </c>
      <c r="C2545" s="6" t="s">
        <v>131</v>
      </c>
      <c r="D2545" s="6" t="s">
        <v>102</v>
      </c>
      <c r="E2545" s="6" t="s">
        <v>87</v>
      </c>
      <c r="F2545" s="6" t="s">
        <v>65</v>
      </c>
      <c r="G2545" s="6" t="s">
        <v>21</v>
      </c>
      <c r="H2545" s="6" t="s">
        <v>2990</v>
      </c>
      <c r="I2545" s="6" t="n">
        <v>2</v>
      </c>
      <c r="J2545" s="6" t="n">
        <v>2.56</v>
      </c>
      <c r="K2545" s="3" t="s">
        <v>21</v>
      </c>
      <c r="L2545" s="6" t="n">
        <f aca="false">IF(K2545="Yes",(J2545-1)*0.98,-1)</f>
        <v>1.5288</v>
      </c>
      <c r="M2545" s="13" t="s">
        <v>184</v>
      </c>
    </row>
    <row r="2546" customFormat="false" ht="12.8" hidden="false" customHeight="false" outlineLevel="0" collapsed="false">
      <c r="A2546" s="2" t="s">
        <v>2991</v>
      </c>
      <c r="B2546" s="2" t="s">
        <v>438</v>
      </c>
      <c r="C2546" s="0" t="s">
        <v>24</v>
      </c>
      <c r="D2546" s="0" t="s">
        <v>42</v>
      </c>
      <c r="E2546" s="0" t="s">
        <v>79</v>
      </c>
      <c r="F2546" s="0" t="s">
        <v>80</v>
      </c>
      <c r="G2546" s="0" t="s">
        <v>19</v>
      </c>
      <c r="H2546" s="0" t="s">
        <v>2992</v>
      </c>
      <c r="I2546" s="0" t="n">
        <v>1</v>
      </c>
      <c r="J2546" s="0" t="n">
        <v>1.37</v>
      </c>
      <c r="K2546" s="0" t="s">
        <v>21</v>
      </c>
      <c r="L2546" s="3" t="n">
        <f aca="false">IF(K2546="Yes",(J2546-1)*0.98,-1)</f>
        <v>0.3626</v>
      </c>
      <c r="M2546" s="4" t="s">
        <v>22</v>
      </c>
    </row>
    <row r="2547" customFormat="false" ht="12.8" hidden="false" customHeight="false" outlineLevel="0" collapsed="false">
      <c r="A2547" s="2" t="s">
        <v>2993</v>
      </c>
      <c r="B2547" s="2" t="s">
        <v>35</v>
      </c>
      <c r="C2547" s="0" t="s">
        <v>584</v>
      </c>
      <c r="D2547" s="0" t="s">
        <v>102</v>
      </c>
      <c r="E2547" s="0" t="s">
        <v>147</v>
      </c>
      <c r="F2547" s="0" t="s">
        <v>49</v>
      </c>
      <c r="G2547" s="0" t="s">
        <v>19</v>
      </c>
      <c r="H2547" s="0" t="s">
        <v>2994</v>
      </c>
      <c r="I2547" s="0" t="n">
        <v>0</v>
      </c>
      <c r="J2547" s="0" t="n">
        <v>1.41</v>
      </c>
      <c r="K2547" s="0" t="s">
        <v>19</v>
      </c>
      <c r="L2547" s="3" t="n">
        <f aca="false">IF(K2547="Yes",(J2547-1)*0.98,-1)</f>
        <v>-1</v>
      </c>
      <c r="M2547" s="4" t="s">
        <v>22</v>
      </c>
    </row>
    <row r="2548" customFormat="false" ht="12.8" hidden="false" customHeight="false" outlineLevel="0" collapsed="false">
      <c r="A2548" s="2" t="s">
        <v>2993</v>
      </c>
      <c r="B2548" s="2" t="s">
        <v>245</v>
      </c>
      <c r="C2548" s="0" t="s">
        <v>218</v>
      </c>
      <c r="D2548" s="0" t="s">
        <v>42</v>
      </c>
      <c r="E2548" s="0" t="s">
        <v>79</v>
      </c>
      <c r="F2548" s="0" t="s">
        <v>80</v>
      </c>
      <c r="G2548" s="0" t="s">
        <v>19</v>
      </c>
      <c r="H2548" s="0" t="s">
        <v>2995</v>
      </c>
      <c r="I2548" s="0" t="n">
        <v>3</v>
      </c>
      <c r="J2548" s="0" t="n">
        <v>1.89</v>
      </c>
      <c r="K2548" s="0" t="s">
        <v>21</v>
      </c>
      <c r="L2548" s="3" t="n">
        <f aca="false">IF(K2548="Yes",(J2548-1)*0.98,-1)</f>
        <v>0.8722</v>
      </c>
      <c r="M2548" s="4" t="s">
        <v>22</v>
      </c>
    </row>
    <row r="2549" customFormat="false" ht="12.8" hidden="false" customHeight="false" outlineLevel="0" collapsed="false">
      <c r="A2549" s="2" t="s">
        <v>2993</v>
      </c>
      <c r="B2549" s="2" t="s">
        <v>452</v>
      </c>
      <c r="C2549" s="0" t="s">
        <v>1338</v>
      </c>
      <c r="D2549" s="0" t="s">
        <v>37</v>
      </c>
      <c r="E2549" s="0" t="s">
        <v>147</v>
      </c>
      <c r="F2549" s="0" t="s">
        <v>1413</v>
      </c>
      <c r="G2549" s="0" t="s">
        <v>19</v>
      </c>
      <c r="H2549" s="0" t="s">
        <v>2996</v>
      </c>
      <c r="I2549" s="0" t="n">
        <v>2</v>
      </c>
      <c r="J2549" s="0" t="n">
        <v>1.98</v>
      </c>
      <c r="K2549" s="0" t="s">
        <v>21</v>
      </c>
      <c r="L2549" s="3" t="n">
        <f aca="false">IF(K2549="Yes",(J2549-1)*0.98,-1)</f>
        <v>0.9604</v>
      </c>
      <c r="M2549" s="11" t="s">
        <v>62</v>
      </c>
    </row>
    <row r="2550" customFormat="false" ht="12.8" hidden="false" customHeight="false" outlineLevel="0" collapsed="false">
      <c r="A2550" s="9" t="s">
        <v>2993</v>
      </c>
      <c r="B2550" s="9" t="s">
        <v>452</v>
      </c>
      <c r="C2550" s="6" t="s">
        <v>1338</v>
      </c>
      <c r="D2550" s="6" t="s">
        <v>37</v>
      </c>
      <c r="E2550" s="6" t="s">
        <v>147</v>
      </c>
      <c r="F2550" s="6" t="s">
        <v>1413</v>
      </c>
      <c r="G2550" s="6" t="s">
        <v>19</v>
      </c>
      <c r="H2550" s="6" t="s">
        <v>2996</v>
      </c>
      <c r="I2550" s="0" t="n">
        <v>2</v>
      </c>
      <c r="J2550" s="6" t="n">
        <v>5.5</v>
      </c>
      <c r="K2550" s="3" t="str">
        <f aca="false">IF(I2550=1,"Yes","No")</f>
        <v>No</v>
      </c>
      <c r="L2550" s="7" t="n">
        <f aca="false">IF(K2550="Yes",(J2550-1)*0.98,-1)</f>
        <v>-1</v>
      </c>
      <c r="M2550" s="10" t="s">
        <v>53</v>
      </c>
    </row>
    <row r="2551" customFormat="false" ht="12.8" hidden="false" customHeight="false" outlineLevel="0" collapsed="false">
      <c r="A2551" s="9" t="s">
        <v>2993</v>
      </c>
      <c r="B2551" s="9" t="s">
        <v>1006</v>
      </c>
      <c r="C2551" s="6" t="s">
        <v>215</v>
      </c>
      <c r="D2551" s="6" t="s">
        <v>42</v>
      </c>
      <c r="E2551" s="6" t="s">
        <v>79</v>
      </c>
      <c r="F2551" s="6" t="s">
        <v>80</v>
      </c>
      <c r="G2551" s="6" t="s">
        <v>19</v>
      </c>
      <c r="H2551" s="6" t="s">
        <v>2997</v>
      </c>
      <c r="I2551" s="6" t="n">
        <v>1</v>
      </c>
      <c r="J2551" s="6" t="n">
        <v>1.27</v>
      </c>
      <c r="K2551" s="3" t="s">
        <v>21</v>
      </c>
      <c r="L2551" s="6" t="n">
        <f aca="false">IF(K2551="Yes",(J2551-1)*0.98,-1)</f>
        <v>0.2646</v>
      </c>
      <c r="M2551" s="13" t="s">
        <v>184</v>
      </c>
    </row>
    <row r="2552" customFormat="false" ht="12.8" hidden="false" customHeight="false" outlineLevel="0" collapsed="false">
      <c r="A2552" s="2" t="s">
        <v>2998</v>
      </c>
      <c r="B2552" s="2" t="s">
        <v>1099</v>
      </c>
      <c r="C2552" s="0" t="s">
        <v>225</v>
      </c>
      <c r="D2552" s="0" t="s">
        <v>16</v>
      </c>
      <c r="E2552" s="0" t="s">
        <v>17</v>
      </c>
      <c r="F2552" s="0" t="s">
        <v>18</v>
      </c>
      <c r="G2552" s="0" t="s">
        <v>19</v>
      </c>
      <c r="H2552" s="0" t="s">
        <v>2634</v>
      </c>
      <c r="I2552" s="0" t="n">
        <v>1</v>
      </c>
      <c r="J2552" s="0" t="n">
        <v>1.51</v>
      </c>
      <c r="K2552" s="0" t="s">
        <v>21</v>
      </c>
      <c r="L2552" s="3" t="n">
        <f aca="false">IF(K2552="Yes",(J2552-1)*0.98,-1)</f>
        <v>0.4998</v>
      </c>
      <c r="M2552" s="4" t="s">
        <v>22</v>
      </c>
    </row>
    <row r="2553" customFormat="false" ht="12.8" hidden="false" customHeight="false" outlineLevel="0" collapsed="false">
      <c r="A2553" s="2" t="s">
        <v>2999</v>
      </c>
      <c r="B2553" s="2" t="s">
        <v>499</v>
      </c>
      <c r="C2553" s="6" t="s">
        <v>1045</v>
      </c>
      <c r="D2553" s="6" t="s">
        <v>37</v>
      </c>
      <c r="E2553" s="6" t="s">
        <v>147</v>
      </c>
      <c r="F2553" s="6" t="s">
        <v>43</v>
      </c>
      <c r="G2553" s="6" t="s">
        <v>19</v>
      </c>
      <c r="H2553" s="6" t="s">
        <v>3000</v>
      </c>
      <c r="I2553" s="6" t="n">
        <v>2</v>
      </c>
      <c r="J2553" s="6" t="n">
        <v>10.56</v>
      </c>
      <c r="K2553" s="3" t="str">
        <f aca="false">IF(I2553=1, "No","Yes")</f>
        <v>Yes</v>
      </c>
      <c r="L2553" s="7" t="n">
        <f aca="false">IF(I2553=1,-J2553,0.98)</f>
        <v>0.98</v>
      </c>
      <c r="M2553" s="8" t="s">
        <v>51</v>
      </c>
    </row>
    <row r="2554" customFormat="false" ht="12.8" hidden="false" customHeight="false" outlineLevel="0" collapsed="false">
      <c r="A2554" s="2" t="s">
        <v>2999</v>
      </c>
      <c r="B2554" s="2" t="s">
        <v>499</v>
      </c>
      <c r="C2554" s="6" t="s">
        <v>1045</v>
      </c>
      <c r="D2554" s="6" t="s">
        <v>37</v>
      </c>
      <c r="E2554" s="6" t="s">
        <v>147</v>
      </c>
      <c r="F2554" s="6" t="s">
        <v>43</v>
      </c>
      <c r="G2554" s="6" t="s">
        <v>19</v>
      </c>
      <c r="H2554" s="6" t="s">
        <v>3000</v>
      </c>
      <c r="I2554" s="6" t="n">
        <v>2</v>
      </c>
      <c r="J2554" s="6" t="n">
        <v>10.56</v>
      </c>
      <c r="K2554" s="3" t="str">
        <f aca="false">IF(I2554=1, "No","Yes")</f>
        <v>Yes</v>
      </c>
      <c r="L2554" s="7" t="n">
        <f aca="false">IF(I2554=1,-J2554,0.98)</f>
        <v>0.98</v>
      </c>
      <c r="M2554" s="12" t="s">
        <v>128</v>
      </c>
    </row>
    <row r="2555" customFormat="false" ht="12.8" hidden="false" customHeight="false" outlineLevel="0" collapsed="false">
      <c r="A2555" s="2" t="s">
        <v>2999</v>
      </c>
      <c r="B2555" s="2" t="s">
        <v>471</v>
      </c>
      <c r="C2555" s="0" t="s">
        <v>506</v>
      </c>
      <c r="D2555" s="0" t="s">
        <v>42</v>
      </c>
      <c r="E2555" s="0" t="s">
        <v>147</v>
      </c>
      <c r="F2555" s="0" t="s">
        <v>304</v>
      </c>
      <c r="G2555" s="0" t="s">
        <v>19</v>
      </c>
      <c r="H2555" s="0" t="s">
        <v>2066</v>
      </c>
      <c r="I2555" s="0" t="n">
        <v>1</v>
      </c>
      <c r="J2555" s="0" t="n">
        <v>1.66</v>
      </c>
      <c r="K2555" s="0" t="str">
        <f aca="false">IF(I2555=1,"Yes","No")</f>
        <v>Yes</v>
      </c>
      <c r="L2555" s="0" t="n">
        <f aca="false">IF(K2555="Yes",(J2555-1)*0.98,-1)</f>
        <v>0.6468</v>
      </c>
      <c r="M2555" s="5" t="s">
        <v>33</v>
      </c>
    </row>
    <row r="2556" customFormat="false" ht="12.8" hidden="false" customHeight="false" outlineLevel="0" collapsed="false">
      <c r="A2556" s="2" t="s">
        <v>3001</v>
      </c>
      <c r="B2556" s="2" t="s">
        <v>146</v>
      </c>
      <c r="C2556" s="0" t="s">
        <v>1192</v>
      </c>
      <c r="D2556" s="0" t="s">
        <v>37</v>
      </c>
      <c r="E2556" s="0" t="s">
        <v>147</v>
      </c>
      <c r="G2556" s="0" t="s">
        <v>19</v>
      </c>
      <c r="H2556" s="0" t="s">
        <v>3002</v>
      </c>
      <c r="I2556" s="0" t="n">
        <v>3</v>
      </c>
      <c r="J2556" s="0" t="n">
        <v>3.1</v>
      </c>
      <c r="K2556" s="0" t="str">
        <f aca="false">IF(I2556=1,"Yes","No")</f>
        <v>No</v>
      </c>
      <c r="L2556" s="0" t="n">
        <f aca="false">IF(K2556="Yes",(J2556-1)*0.98,-1)</f>
        <v>-1</v>
      </c>
      <c r="M2556" s="5" t="s">
        <v>33</v>
      </c>
    </row>
    <row r="2557" customFormat="false" ht="12.8" hidden="false" customHeight="false" outlineLevel="0" collapsed="false">
      <c r="A2557" s="2" t="s">
        <v>3001</v>
      </c>
      <c r="B2557" s="2" t="s">
        <v>255</v>
      </c>
      <c r="C2557" s="6" t="s">
        <v>264</v>
      </c>
      <c r="D2557" s="6" t="s">
        <v>42</v>
      </c>
      <c r="E2557" s="6" t="s">
        <v>147</v>
      </c>
      <c r="F2557" s="6" t="s">
        <v>18</v>
      </c>
      <c r="G2557" s="6" t="s">
        <v>19</v>
      </c>
      <c r="H2557" s="6" t="s">
        <v>3003</v>
      </c>
      <c r="I2557" s="6" t="n">
        <v>0</v>
      </c>
      <c r="J2557" s="6" t="n">
        <v>48.53</v>
      </c>
      <c r="K2557" s="3" t="str">
        <f aca="false">IF(I2557=1, "No","Yes")</f>
        <v>Yes</v>
      </c>
      <c r="L2557" s="7" t="n">
        <f aca="false">IF(I2557=1,-J2557,0.98)</f>
        <v>0.98</v>
      </c>
      <c r="M2557" s="8" t="s">
        <v>51</v>
      </c>
    </row>
    <row r="2558" customFormat="false" ht="12.8" hidden="false" customHeight="false" outlineLevel="0" collapsed="false">
      <c r="A2558" s="2" t="s">
        <v>3001</v>
      </c>
      <c r="B2558" s="2" t="s">
        <v>255</v>
      </c>
      <c r="C2558" s="6" t="s">
        <v>264</v>
      </c>
      <c r="D2558" s="6" t="s">
        <v>42</v>
      </c>
      <c r="E2558" s="6" t="s">
        <v>147</v>
      </c>
      <c r="F2558" s="6" t="s">
        <v>18</v>
      </c>
      <c r="G2558" s="6" t="s">
        <v>19</v>
      </c>
      <c r="H2558" s="6" t="s">
        <v>3003</v>
      </c>
      <c r="I2558" s="6" t="n">
        <v>0</v>
      </c>
      <c r="J2558" s="6" t="n">
        <v>48.53</v>
      </c>
      <c r="K2558" s="3" t="str">
        <f aca="false">IF(I2558=1, "No","Yes")</f>
        <v>Yes</v>
      </c>
      <c r="L2558" s="7" t="n">
        <f aca="false">IF(I2558=1,-J2558,0.98)</f>
        <v>0.98</v>
      </c>
      <c r="M2558" s="12" t="s">
        <v>128</v>
      </c>
    </row>
    <row r="2559" customFormat="false" ht="12.8" hidden="false" customHeight="false" outlineLevel="0" collapsed="false">
      <c r="A2559" s="2" t="s">
        <v>3001</v>
      </c>
      <c r="B2559" s="2" t="s">
        <v>499</v>
      </c>
      <c r="C2559" s="0" t="s">
        <v>294</v>
      </c>
      <c r="D2559" s="0" t="s">
        <v>42</v>
      </c>
      <c r="E2559" s="0" t="s">
        <v>79</v>
      </c>
      <c r="F2559" s="0" t="s">
        <v>80</v>
      </c>
      <c r="G2559" s="0" t="s">
        <v>19</v>
      </c>
      <c r="H2559" s="0" t="s">
        <v>3004</v>
      </c>
      <c r="I2559" s="0" t="n">
        <v>1</v>
      </c>
      <c r="J2559" s="0" t="n">
        <v>1.27</v>
      </c>
      <c r="K2559" s="0" t="s">
        <v>21</v>
      </c>
      <c r="L2559" s="3" t="n">
        <f aca="false">IF(K2559="Yes",(J2559-1)*0.98,-1)</f>
        <v>0.2646</v>
      </c>
      <c r="M2559" s="4" t="s">
        <v>22</v>
      </c>
    </row>
    <row r="2560" customFormat="false" ht="12.8" hidden="false" customHeight="false" outlineLevel="0" collapsed="false">
      <c r="A2560" s="2" t="s">
        <v>3005</v>
      </c>
      <c r="B2560" s="2" t="s">
        <v>113</v>
      </c>
      <c r="C2560" s="6" t="s">
        <v>1302</v>
      </c>
      <c r="D2560" s="6" t="s">
        <v>37</v>
      </c>
      <c r="E2560" s="6" t="s">
        <v>147</v>
      </c>
      <c r="F2560" s="6" t="s">
        <v>43</v>
      </c>
      <c r="G2560" s="6" t="s">
        <v>19</v>
      </c>
      <c r="H2560" s="6" t="s">
        <v>3006</v>
      </c>
      <c r="I2560" s="6" t="n">
        <v>0</v>
      </c>
      <c r="J2560" s="6" t="n">
        <v>8.2</v>
      </c>
      <c r="K2560" s="3" t="str">
        <f aca="false">IF(I2560=1, "No","Yes")</f>
        <v>Yes</v>
      </c>
      <c r="L2560" s="7" t="n">
        <f aca="false">IF(I2560=1,-J2560,0.98)</f>
        <v>0.98</v>
      </c>
      <c r="M2560" s="8" t="s">
        <v>51</v>
      </c>
    </row>
    <row r="2561" customFormat="false" ht="12.8" hidden="false" customHeight="false" outlineLevel="0" collapsed="false">
      <c r="A2561" s="2" t="s">
        <v>3005</v>
      </c>
      <c r="B2561" s="2" t="s">
        <v>113</v>
      </c>
      <c r="C2561" s="6" t="s">
        <v>1302</v>
      </c>
      <c r="D2561" s="6" t="s">
        <v>37</v>
      </c>
      <c r="E2561" s="6" t="s">
        <v>147</v>
      </c>
      <c r="F2561" s="6" t="s">
        <v>43</v>
      </c>
      <c r="G2561" s="6" t="s">
        <v>19</v>
      </c>
      <c r="H2561" s="6" t="s">
        <v>3006</v>
      </c>
      <c r="I2561" s="6" t="n">
        <v>0</v>
      </c>
      <c r="J2561" s="6" t="n">
        <v>8.2</v>
      </c>
      <c r="K2561" s="3" t="str">
        <f aca="false">IF(I2561=1, "No","Yes")</f>
        <v>Yes</v>
      </c>
      <c r="L2561" s="7" t="n">
        <f aca="false">IF(I2561=1,-J2561,0.98)</f>
        <v>0.98</v>
      </c>
      <c r="M2561" s="12" t="s">
        <v>128</v>
      </c>
    </row>
    <row r="2562" customFormat="false" ht="12.8" hidden="false" customHeight="false" outlineLevel="0" collapsed="false">
      <c r="A2562" s="2" t="s">
        <v>3005</v>
      </c>
      <c r="B2562" s="2" t="s">
        <v>888</v>
      </c>
      <c r="C2562" s="0" t="s">
        <v>1302</v>
      </c>
      <c r="D2562" s="0" t="s">
        <v>37</v>
      </c>
      <c r="E2562" s="0" t="s">
        <v>147</v>
      </c>
      <c r="G2562" s="0" t="s">
        <v>19</v>
      </c>
      <c r="H2562" s="0" t="s">
        <v>3007</v>
      </c>
      <c r="I2562" s="0" t="n">
        <v>1</v>
      </c>
      <c r="J2562" s="0" t="n">
        <v>1.43</v>
      </c>
      <c r="K2562" s="0" t="str">
        <f aca="false">IF(I2562=1,"Yes","No")</f>
        <v>Yes</v>
      </c>
      <c r="L2562" s="0" t="n">
        <f aca="false">IF(K2562="Yes",(J2562-1)*0.98,-1)</f>
        <v>0.4214</v>
      </c>
      <c r="M2562" s="5" t="s">
        <v>33</v>
      </c>
    </row>
    <row r="2563" customFormat="false" ht="12.8" hidden="false" customHeight="false" outlineLevel="0" collapsed="false">
      <c r="A2563" s="2" t="s">
        <v>3005</v>
      </c>
      <c r="B2563" s="2" t="s">
        <v>255</v>
      </c>
      <c r="C2563" s="0" t="s">
        <v>86</v>
      </c>
      <c r="D2563" s="0" t="s">
        <v>16</v>
      </c>
      <c r="E2563" s="0" t="s">
        <v>17</v>
      </c>
      <c r="F2563" s="0" t="s">
        <v>18</v>
      </c>
      <c r="G2563" s="0" t="s">
        <v>19</v>
      </c>
      <c r="H2563" s="0" t="s">
        <v>3008</v>
      </c>
      <c r="I2563" s="0" t="s">
        <v>133</v>
      </c>
      <c r="J2563" s="0" t="n">
        <v>1.2</v>
      </c>
      <c r="K2563" s="0" t="s">
        <v>19</v>
      </c>
      <c r="L2563" s="3" t="n">
        <f aca="false">IF(K2563="Yes",(J2563-1)*0.98,-1)</f>
        <v>-1</v>
      </c>
      <c r="M2563" s="4" t="s">
        <v>22</v>
      </c>
    </row>
    <row r="2564" customFormat="false" ht="12.8" hidden="false" customHeight="false" outlineLevel="0" collapsed="false">
      <c r="A2564" s="2" t="s">
        <v>3005</v>
      </c>
      <c r="B2564" s="2" t="s">
        <v>255</v>
      </c>
      <c r="C2564" s="0" t="s">
        <v>86</v>
      </c>
      <c r="D2564" s="0" t="s">
        <v>16</v>
      </c>
      <c r="E2564" s="0" t="s">
        <v>17</v>
      </c>
      <c r="F2564" s="0" t="s">
        <v>18</v>
      </c>
      <c r="G2564" s="0" t="s">
        <v>19</v>
      </c>
      <c r="H2564" s="0" t="s">
        <v>3009</v>
      </c>
      <c r="I2564" s="0" t="n">
        <v>1</v>
      </c>
      <c r="J2564" s="0" t="n">
        <v>1.26</v>
      </c>
      <c r="K2564" s="0" t="s">
        <v>21</v>
      </c>
      <c r="L2564" s="3" t="n">
        <f aca="false">IF(K2564="Yes",(J2564-1)*0.98,-1)</f>
        <v>0.2548</v>
      </c>
      <c r="M2564" s="11" t="s">
        <v>62</v>
      </c>
    </row>
    <row r="2565" customFormat="false" ht="12.8" hidden="false" customHeight="false" outlineLevel="0" collapsed="false">
      <c r="A2565" s="2" t="s">
        <v>3005</v>
      </c>
      <c r="B2565" s="2" t="s">
        <v>324</v>
      </c>
      <c r="C2565" s="0" t="s">
        <v>114</v>
      </c>
      <c r="D2565" s="0" t="s">
        <v>42</v>
      </c>
      <c r="E2565" s="0" t="s">
        <v>79</v>
      </c>
      <c r="F2565" s="0" t="s">
        <v>206</v>
      </c>
      <c r="G2565" s="0" t="s">
        <v>19</v>
      </c>
      <c r="H2565" s="0" t="s">
        <v>3010</v>
      </c>
      <c r="I2565" s="0" t="n">
        <v>1</v>
      </c>
      <c r="J2565" s="0" t="n">
        <v>1.46</v>
      </c>
      <c r="K2565" s="0" t="str">
        <f aca="false">IF(I2565=1,"Yes","No")</f>
        <v>Yes</v>
      </c>
      <c r="L2565" s="0" t="n">
        <f aca="false">IF(K2565="Yes",(J2565-1)*0.98,-1)</f>
        <v>0.4508</v>
      </c>
      <c r="M2565" s="5" t="s">
        <v>33</v>
      </c>
    </row>
    <row r="2566" customFormat="false" ht="12.8" hidden="false" customHeight="false" outlineLevel="0" collapsed="false">
      <c r="A2566" s="2" t="s">
        <v>3005</v>
      </c>
      <c r="B2566" s="2" t="s">
        <v>324</v>
      </c>
      <c r="C2566" s="0" t="s">
        <v>114</v>
      </c>
      <c r="D2566" s="0" t="s">
        <v>42</v>
      </c>
      <c r="E2566" s="0" t="s">
        <v>79</v>
      </c>
      <c r="F2566" s="0" t="s">
        <v>206</v>
      </c>
      <c r="G2566" s="0" t="s">
        <v>19</v>
      </c>
      <c r="H2566" s="0" t="s">
        <v>3011</v>
      </c>
      <c r="I2566" s="0" t="n">
        <v>3</v>
      </c>
      <c r="J2566" s="0" t="n">
        <v>1.43</v>
      </c>
      <c r="K2566" s="0" t="s">
        <v>19</v>
      </c>
      <c r="L2566" s="3" t="n">
        <f aca="false">IF(K2566="Yes",(J2566-1)*0.98,-1)</f>
        <v>-1</v>
      </c>
      <c r="M2566" s="11" t="s">
        <v>62</v>
      </c>
    </row>
    <row r="2567" customFormat="false" ht="12.8" hidden="false" customHeight="false" outlineLevel="0" collapsed="false">
      <c r="A2567" s="9" t="s">
        <v>3005</v>
      </c>
      <c r="B2567" s="9" t="s">
        <v>324</v>
      </c>
      <c r="C2567" s="6" t="s">
        <v>114</v>
      </c>
      <c r="D2567" s="6" t="s">
        <v>42</v>
      </c>
      <c r="E2567" s="6" t="s">
        <v>79</v>
      </c>
      <c r="F2567" s="6" t="s">
        <v>206</v>
      </c>
      <c r="G2567" s="6" t="s">
        <v>19</v>
      </c>
      <c r="H2567" s="6" t="s">
        <v>3011</v>
      </c>
      <c r="I2567" s="0" t="n">
        <v>3</v>
      </c>
      <c r="J2567" s="6" t="n">
        <v>4.22</v>
      </c>
      <c r="K2567" s="3" t="str">
        <f aca="false">IF(I2567=1,"Yes","No")</f>
        <v>No</v>
      </c>
      <c r="L2567" s="7" t="n">
        <f aca="false">IF(K2567="Yes",(J2567-1)*0.98,-1)</f>
        <v>-1</v>
      </c>
      <c r="M2567" s="10" t="s">
        <v>53</v>
      </c>
    </row>
    <row r="2568" customFormat="false" ht="12.8" hidden="false" customHeight="false" outlineLevel="0" collapsed="false">
      <c r="A2568" s="2" t="s">
        <v>3012</v>
      </c>
      <c r="B2568" s="2" t="s">
        <v>186</v>
      </c>
      <c r="C2568" s="0" t="s">
        <v>78</v>
      </c>
      <c r="D2568" s="0" t="s">
        <v>42</v>
      </c>
      <c r="E2568" s="0" t="s">
        <v>147</v>
      </c>
      <c r="F2568" s="0" t="s">
        <v>65</v>
      </c>
      <c r="G2568" s="0" t="s">
        <v>21</v>
      </c>
      <c r="H2568" s="0" t="s">
        <v>3013</v>
      </c>
      <c r="I2568" s="0" t="n">
        <v>2</v>
      </c>
      <c r="J2568" s="0" t="n">
        <v>3.21</v>
      </c>
      <c r="K2568" s="0" t="str">
        <f aca="false">IF(I2568=1,"Yes","No")</f>
        <v>No</v>
      </c>
      <c r="L2568" s="0" t="n">
        <f aca="false">IF(K2568="Yes",(J2568-1)*0.98,-1)</f>
        <v>-1</v>
      </c>
      <c r="M2568" s="5" t="s">
        <v>33</v>
      </c>
    </row>
    <row r="2569" customFormat="false" ht="12.8" hidden="false" customHeight="false" outlineLevel="0" collapsed="false">
      <c r="A2569" s="2" t="s">
        <v>3012</v>
      </c>
      <c r="B2569" s="2" t="s">
        <v>186</v>
      </c>
      <c r="C2569" s="0" t="s">
        <v>78</v>
      </c>
      <c r="D2569" s="0" t="s">
        <v>42</v>
      </c>
      <c r="E2569" s="0" t="s">
        <v>147</v>
      </c>
      <c r="F2569" s="0" t="s">
        <v>65</v>
      </c>
      <c r="G2569" s="0" t="s">
        <v>21</v>
      </c>
      <c r="H2569" s="0" t="s">
        <v>3013</v>
      </c>
      <c r="I2569" s="0" t="n">
        <v>2</v>
      </c>
      <c r="J2569" s="0" t="n">
        <v>1.33</v>
      </c>
      <c r="K2569" s="0" t="s">
        <v>21</v>
      </c>
      <c r="L2569" s="3" t="n">
        <f aca="false">IF(K2569="Yes",(J2569-1)*0.98,-1)</f>
        <v>0.3234</v>
      </c>
      <c r="M2569" s="4" t="s">
        <v>22</v>
      </c>
    </row>
    <row r="2570" customFormat="false" ht="12.8" hidden="false" customHeight="false" outlineLevel="0" collapsed="false">
      <c r="A2570" s="2" t="s">
        <v>3012</v>
      </c>
      <c r="B2570" s="2" t="s">
        <v>280</v>
      </c>
      <c r="C2570" s="0" t="s">
        <v>359</v>
      </c>
      <c r="D2570" s="0" t="s">
        <v>42</v>
      </c>
      <c r="E2570" s="0" t="s">
        <v>79</v>
      </c>
      <c r="F2570" s="0" t="s">
        <v>80</v>
      </c>
      <c r="G2570" s="0" t="s">
        <v>19</v>
      </c>
      <c r="H2570" s="0" t="s">
        <v>3014</v>
      </c>
      <c r="I2570" s="0" t="n">
        <v>1</v>
      </c>
      <c r="J2570" s="0" t="n">
        <v>1.12</v>
      </c>
      <c r="K2570" s="0" t="s">
        <v>21</v>
      </c>
      <c r="L2570" s="3" t="n">
        <f aca="false">IF(K2570="Yes",(J2570-1)*0.98,-1)</f>
        <v>0.1176</v>
      </c>
      <c r="M2570" s="4" t="s">
        <v>22</v>
      </c>
    </row>
    <row r="2571" customFormat="false" ht="12.8" hidden="false" customHeight="false" outlineLevel="0" collapsed="false">
      <c r="A2571" s="2" t="s">
        <v>3012</v>
      </c>
      <c r="B2571" s="2" t="s">
        <v>376</v>
      </c>
      <c r="C2571" s="0" t="s">
        <v>1088</v>
      </c>
      <c r="D2571" s="0" t="s">
        <v>37</v>
      </c>
      <c r="E2571" s="0" t="s">
        <v>147</v>
      </c>
      <c r="G2571" s="0" t="s">
        <v>19</v>
      </c>
      <c r="H2571" s="0" t="s">
        <v>3015</v>
      </c>
      <c r="I2571" s="0" t="n">
        <v>1</v>
      </c>
      <c r="J2571" s="0" t="n">
        <v>1.63</v>
      </c>
      <c r="K2571" s="0" t="str">
        <f aca="false">IF(I2571=1,"Yes","No")</f>
        <v>Yes</v>
      </c>
      <c r="L2571" s="0" t="n">
        <f aca="false">IF(K2571="Yes",(J2571-1)*0.98,-1)</f>
        <v>0.6174</v>
      </c>
      <c r="M2571" s="5" t="s">
        <v>33</v>
      </c>
    </row>
    <row r="2572" customFormat="false" ht="12.8" hidden="false" customHeight="false" outlineLevel="0" collapsed="false">
      <c r="A2572" s="2" t="s">
        <v>3012</v>
      </c>
      <c r="B2572" s="2" t="s">
        <v>239</v>
      </c>
      <c r="C2572" s="0" t="s">
        <v>332</v>
      </c>
      <c r="D2572" s="0" t="s">
        <v>16</v>
      </c>
      <c r="E2572" s="0" t="s">
        <v>17</v>
      </c>
      <c r="F2572" s="0" t="s">
        <v>18</v>
      </c>
      <c r="G2572" s="0" t="s">
        <v>19</v>
      </c>
      <c r="H2572" s="0" t="s">
        <v>2848</v>
      </c>
      <c r="I2572" s="0" t="n">
        <v>0</v>
      </c>
      <c r="J2572" s="0" t="n">
        <v>1.33</v>
      </c>
      <c r="K2572" s="0" t="s">
        <v>19</v>
      </c>
      <c r="L2572" s="3" t="n">
        <f aca="false">IF(K2572="Yes",(J2572-1)*0.98,-1)</f>
        <v>-1</v>
      </c>
      <c r="M2572" s="4" t="s">
        <v>22</v>
      </c>
    </row>
    <row r="2573" customFormat="false" ht="12.8" hidden="false" customHeight="false" outlineLevel="0" collapsed="false">
      <c r="A2573" s="2" t="s">
        <v>3012</v>
      </c>
      <c r="B2573" s="2" t="s">
        <v>527</v>
      </c>
      <c r="C2573" s="0" t="s">
        <v>327</v>
      </c>
      <c r="D2573" s="0" t="s">
        <v>29</v>
      </c>
      <c r="E2573" s="0" t="s">
        <v>87</v>
      </c>
      <c r="F2573" s="0" t="s">
        <v>152</v>
      </c>
      <c r="G2573" s="0" t="s">
        <v>19</v>
      </c>
      <c r="H2573" s="0" t="s">
        <v>3016</v>
      </c>
      <c r="I2573" s="0" t="n">
        <v>1</v>
      </c>
      <c r="J2573" s="0" t="n">
        <v>1.43</v>
      </c>
      <c r="K2573" s="0" t="s">
        <v>21</v>
      </c>
      <c r="L2573" s="3" t="n">
        <f aca="false">IF(K2573="Yes",(J2573-1)*0.98,-1)</f>
        <v>0.4214</v>
      </c>
      <c r="M2573" s="4" t="s">
        <v>22</v>
      </c>
    </row>
    <row r="2574" customFormat="false" ht="12.8" hidden="false" customHeight="false" outlineLevel="0" collapsed="false">
      <c r="A2574" s="2" t="s">
        <v>3012</v>
      </c>
      <c r="B2574" s="2" t="s">
        <v>527</v>
      </c>
      <c r="C2574" s="0" t="s">
        <v>327</v>
      </c>
      <c r="D2574" s="0" t="s">
        <v>29</v>
      </c>
      <c r="E2574" s="0" t="s">
        <v>87</v>
      </c>
      <c r="F2574" s="0" t="s">
        <v>152</v>
      </c>
      <c r="G2574" s="0" t="s">
        <v>19</v>
      </c>
      <c r="H2574" s="0" t="s">
        <v>3017</v>
      </c>
      <c r="I2574" s="0" t="n">
        <v>3</v>
      </c>
      <c r="J2574" s="0" t="n">
        <v>5.8</v>
      </c>
      <c r="K2574" s="0" t="s">
        <v>19</v>
      </c>
      <c r="L2574" s="3" t="n">
        <f aca="false">IF(K2574="Yes",(J2574-1)*0.98,-1)</f>
        <v>-1</v>
      </c>
      <c r="M2574" s="11" t="s">
        <v>62</v>
      </c>
    </row>
    <row r="2575" customFormat="false" ht="12.8" hidden="false" customHeight="false" outlineLevel="0" collapsed="false">
      <c r="A2575" s="2" t="s">
        <v>3012</v>
      </c>
      <c r="B2575" s="2" t="s">
        <v>527</v>
      </c>
      <c r="C2575" s="6" t="s">
        <v>327</v>
      </c>
      <c r="D2575" s="6" t="s">
        <v>29</v>
      </c>
      <c r="E2575" s="6" t="s">
        <v>87</v>
      </c>
      <c r="F2575" s="6" t="s">
        <v>152</v>
      </c>
      <c r="G2575" s="6" t="s">
        <v>19</v>
      </c>
      <c r="H2575" s="6" t="s">
        <v>3018</v>
      </c>
      <c r="I2575" s="6" t="n">
        <v>4</v>
      </c>
      <c r="J2575" s="6" t="n">
        <v>6.8</v>
      </c>
      <c r="K2575" s="3" t="str">
        <f aca="false">IF(I2575=1, "No","Yes")</f>
        <v>Yes</v>
      </c>
      <c r="L2575" s="7" t="n">
        <f aca="false">IF(I2575=1,-J2575,0.98)</f>
        <v>0.98</v>
      </c>
      <c r="M2575" s="8" t="s">
        <v>51</v>
      </c>
    </row>
    <row r="2576" customFormat="false" ht="12.8" hidden="false" customHeight="false" outlineLevel="0" collapsed="false">
      <c r="A2576" s="9" t="s">
        <v>3012</v>
      </c>
      <c r="B2576" s="9" t="s">
        <v>527</v>
      </c>
      <c r="C2576" s="6" t="s">
        <v>327</v>
      </c>
      <c r="D2576" s="6" t="s">
        <v>29</v>
      </c>
      <c r="E2576" s="6" t="s">
        <v>87</v>
      </c>
      <c r="F2576" s="6" t="s">
        <v>152</v>
      </c>
      <c r="G2576" s="6" t="s">
        <v>19</v>
      </c>
      <c r="H2576" s="6" t="s">
        <v>3018</v>
      </c>
      <c r="I2576" s="6" t="n">
        <v>4</v>
      </c>
      <c r="J2576" s="6" t="n">
        <v>2.38</v>
      </c>
      <c r="K2576" s="3" t="s">
        <v>19</v>
      </c>
      <c r="L2576" s="6" t="n">
        <f aca="false">IF(K2576="Yes",(J2576-1)*0.98,-1)</f>
        <v>-1</v>
      </c>
      <c r="M2576" s="13" t="s">
        <v>184</v>
      </c>
    </row>
    <row r="2577" customFormat="false" ht="12.8" hidden="false" customHeight="false" outlineLevel="0" collapsed="false">
      <c r="A2577" s="9" t="s">
        <v>3012</v>
      </c>
      <c r="B2577" s="9" t="s">
        <v>527</v>
      </c>
      <c r="C2577" s="6" t="s">
        <v>327</v>
      </c>
      <c r="D2577" s="6" t="s">
        <v>29</v>
      </c>
      <c r="E2577" s="6" t="s">
        <v>87</v>
      </c>
      <c r="F2577" s="6" t="s">
        <v>152</v>
      </c>
      <c r="G2577" s="6" t="s">
        <v>19</v>
      </c>
      <c r="H2577" s="6" t="s">
        <v>3017</v>
      </c>
      <c r="I2577" s="0" t="n">
        <v>3</v>
      </c>
      <c r="J2577" s="6" t="n">
        <v>21.35</v>
      </c>
      <c r="K2577" s="3" t="str">
        <f aca="false">IF(I2577=1,"Yes","No")</f>
        <v>No</v>
      </c>
      <c r="L2577" s="7" t="n">
        <f aca="false">IF(K2577="Yes",(J2577-1)*0.98,-1)</f>
        <v>-1</v>
      </c>
      <c r="M2577" s="10" t="s">
        <v>53</v>
      </c>
    </row>
    <row r="2578" customFormat="false" ht="12.8" hidden="false" customHeight="false" outlineLevel="0" collapsed="false">
      <c r="A2578" s="2" t="s">
        <v>3012</v>
      </c>
      <c r="B2578" s="2" t="s">
        <v>471</v>
      </c>
      <c r="C2578" s="0" t="s">
        <v>332</v>
      </c>
      <c r="D2578" s="0" t="s">
        <v>16</v>
      </c>
      <c r="E2578" s="0" t="s">
        <v>87</v>
      </c>
      <c r="F2578" s="0" t="s">
        <v>18</v>
      </c>
      <c r="G2578" s="0" t="s">
        <v>19</v>
      </c>
      <c r="H2578" s="0" t="s">
        <v>3019</v>
      </c>
      <c r="I2578" s="0" t="n">
        <v>1</v>
      </c>
      <c r="J2578" s="0" t="n">
        <v>1.9</v>
      </c>
      <c r="K2578" s="0" t="s">
        <v>21</v>
      </c>
      <c r="L2578" s="3" t="n">
        <f aca="false">IF(K2578="Yes",(J2578-1)*0.98,-1)</f>
        <v>0.882</v>
      </c>
      <c r="M2578" s="4" t="s">
        <v>22</v>
      </c>
    </row>
    <row r="2579" customFormat="false" ht="12.8" hidden="false" customHeight="false" outlineLevel="0" collapsed="false">
      <c r="A2579" s="2" t="s">
        <v>3012</v>
      </c>
      <c r="B2579" s="2" t="s">
        <v>267</v>
      </c>
      <c r="C2579" s="0" t="s">
        <v>327</v>
      </c>
      <c r="D2579" s="0" t="s">
        <v>42</v>
      </c>
      <c r="E2579" s="0" t="s">
        <v>17</v>
      </c>
      <c r="F2579" s="0" t="s">
        <v>43</v>
      </c>
      <c r="G2579" s="0" t="s">
        <v>19</v>
      </c>
      <c r="H2579" s="0" t="s">
        <v>3020</v>
      </c>
      <c r="I2579" s="0" t="n">
        <v>4</v>
      </c>
      <c r="J2579" s="0" t="n">
        <v>2.9</v>
      </c>
      <c r="K2579" s="0" t="str">
        <f aca="false">IF(I2579=1,"Yes","No")</f>
        <v>No</v>
      </c>
      <c r="L2579" s="0" t="n">
        <f aca="false">IF(K2579="Yes",(J2579-1)*0.98,-1)</f>
        <v>-1</v>
      </c>
      <c r="M2579" s="5" t="s">
        <v>33</v>
      </c>
    </row>
    <row r="2580" customFormat="false" ht="12.8" hidden="false" customHeight="false" outlineLevel="0" collapsed="false">
      <c r="A2580" s="2" t="s">
        <v>3012</v>
      </c>
      <c r="B2580" s="2" t="s">
        <v>267</v>
      </c>
      <c r="C2580" s="0" t="s">
        <v>327</v>
      </c>
      <c r="D2580" s="0" t="s">
        <v>42</v>
      </c>
      <c r="E2580" s="0" t="s">
        <v>17</v>
      </c>
      <c r="F2580" s="0" t="s">
        <v>43</v>
      </c>
      <c r="G2580" s="0" t="s">
        <v>19</v>
      </c>
      <c r="H2580" s="0" t="s">
        <v>3021</v>
      </c>
      <c r="I2580" s="0" t="n">
        <v>0</v>
      </c>
      <c r="J2580" s="0" t="n">
        <v>1.4</v>
      </c>
      <c r="K2580" s="0" t="s">
        <v>19</v>
      </c>
      <c r="L2580" s="3" t="n">
        <f aca="false">IF(K2580="Yes",(J2580-1)*0.98,-1)</f>
        <v>-1</v>
      </c>
      <c r="M2580" s="11" t="s">
        <v>62</v>
      </c>
    </row>
    <row r="2581" customFormat="false" ht="12.8" hidden="false" customHeight="false" outlineLevel="0" collapsed="false">
      <c r="A2581" s="2" t="s">
        <v>3022</v>
      </c>
      <c r="B2581" s="2" t="s">
        <v>124</v>
      </c>
      <c r="C2581" s="0" t="s">
        <v>311</v>
      </c>
      <c r="D2581" s="0" t="s">
        <v>16</v>
      </c>
      <c r="E2581" s="0" t="s">
        <v>17</v>
      </c>
      <c r="F2581" s="0" t="s">
        <v>18</v>
      </c>
      <c r="G2581" s="0" t="s">
        <v>19</v>
      </c>
      <c r="H2581" s="0" t="s">
        <v>3023</v>
      </c>
      <c r="I2581" s="0" t="n">
        <v>1</v>
      </c>
      <c r="J2581" s="0" t="n">
        <v>1.42</v>
      </c>
      <c r="K2581" s="0" t="s">
        <v>21</v>
      </c>
      <c r="L2581" s="3" t="n">
        <f aca="false">IF(K2581="Yes",(J2581-1)*0.98,-1)</f>
        <v>0.4116</v>
      </c>
      <c r="M2581" s="4" t="s">
        <v>22</v>
      </c>
    </row>
    <row r="2582" customFormat="false" ht="12.8" hidden="false" customHeight="false" outlineLevel="0" collapsed="false">
      <c r="A2582" s="2" t="s">
        <v>3022</v>
      </c>
      <c r="B2582" s="2" t="s">
        <v>245</v>
      </c>
      <c r="C2582" s="0" t="s">
        <v>311</v>
      </c>
      <c r="D2582" s="0" t="s">
        <v>42</v>
      </c>
      <c r="E2582" s="0" t="s">
        <v>79</v>
      </c>
      <c r="F2582" s="0" t="s">
        <v>206</v>
      </c>
      <c r="G2582" s="0" t="s">
        <v>19</v>
      </c>
      <c r="H2582" s="0" t="s">
        <v>3024</v>
      </c>
      <c r="I2582" s="0" t="n">
        <v>1</v>
      </c>
      <c r="J2582" s="0" t="n">
        <v>5.3</v>
      </c>
      <c r="K2582" s="0" t="str">
        <f aca="false">IF(I2582=1,"Yes","No")</f>
        <v>Yes</v>
      </c>
      <c r="L2582" s="0" t="n">
        <f aca="false">IF(K2582="Yes",(J2582-1)*0.98,-1)</f>
        <v>4.214</v>
      </c>
      <c r="M2582" s="5" t="s">
        <v>33</v>
      </c>
    </row>
    <row r="2583" customFormat="false" ht="12.8" hidden="false" customHeight="false" outlineLevel="0" collapsed="false">
      <c r="A2583" s="2" t="s">
        <v>3025</v>
      </c>
      <c r="B2583" s="2" t="s">
        <v>276</v>
      </c>
      <c r="C2583" s="0" t="s">
        <v>481</v>
      </c>
      <c r="D2583" s="0" t="s">
        <v>195</v>
      </c>
      <c r="E2583" s="0" t="s">
        <v>147</v>
      </c>
      <c r="G2583" s="0" t="s">
        <v>19</v>
      </c>
      <c r="H2583" s="0" t="s">
        <v>3026</v>
      </c>
      <c r="I2583" s="0" t="n">
        <v>1</v>
      </c>
      <c r="J2583" s="0" t="n">
        <v>1.36</v>
      </c>
      <c r="K2583" s="0" t="str">
        <f aca="false">IF(I2583=1,"Yes","No")</f>
        <v>Yes</v>
      </c>
      <c r="L2583" s="0" t="n">
        <f aca="false">IF(K2583="Yes",(J2583-1)*0.98,-1)</f>
        <v>0.3528</v>
      </c>
      <c r="M2583" s="5" t="s">
        <v>33</v>
      </c>
    </row>
    <row r="2584" customFormat="false" ht="12.8" hidden="false" customHeight="false" outlineLevel="0" collapsed="false">
      <c r="A2584" s="2" t="s">
        <v>3025</v>
      </c>
      <c r="B2584" s="2" t="s">
        <v>71</v>
      </c>
      <c r="C2584" s="0" t="s">
        <v>481</v>
      </c>
      <c r="D2584" s="0" t="s">
        <v>195</v>
      </c>
      <c r="E2584" s="0" t="s">
        <v>147</v>
      </c>
      <c r="G2584" s="0" t="s">
        <v>19</v>
      </c>
      <c r="H2584" s="0" t="s">
        <v>3027</v>
      </c>
      <c r="I2584" s="0" t="n">
        <v>2</v>
      </c>
      <c r="J2584" s="0" t="n">
        <v>2.12</v>
      </c>
      <c r="K2584" s="0" t="str">
        <f aca="false">IF(I2584=1,"Yes","No")</f>
        <v>No</v>
      </c>
      <c r="L2584" s="0" t="n">
        <f aca="false">IF(K2584="Yes",(J2584-1)*0.98,-1)</f>
        <v>-1</v>
      </c>
      <c r="M2584" s="5" t="s">
        <v>33</v>
      </c>
    </row>
    <row r="2585" customFormat="false" ht="12.8" hidden="false" customHeight="false" outlineLevel="0" collapsed="false">
      <c r="A2585" s="2" t="s">
        <v>3025</v>
      </c>
      <c r="B2585" s="2" t="s">
        <v>90</v>
      </c>
      <c r="C2585" s="0" t="s">
        <v>481</v>
      </c>
      <c r="D2585" s="0" t="s">
        <v>102</v>
      </c>
      <c r="E2585" s="0" t="s">
        <v>147</v>
      </c>
      <c r="F2585" s="0" t="s">
        <v>43</v>
      </c>
      <c r="G2585" s="0" t="s">
        <v>19</v>
      </c>
      <c r="H2585" s="0" t="s">
        <v>3028</v>
      </c>
      <c r="I2585" s="0" t="n">
        <v>0</v>
      </c>
      <c r="J2585" s="0" t="n">
        <v>5.83</v>
      </c>
      <c r="K2585" s="0" t="s">
        <v>19</v>
      </c>
      <c r="L2585" s="3" t="n">
        <f aca="false">IF(K2585="Yes",(J2585-1)*0.98,-1)</f>
        <v>-1</v>
      </c>
      <c r="M2585" s="11" t="s">
        <v>62</v>
      </c>
    </row>
    <row r="2586" customFormat="false" ht="12.8" hidden="false" customHeight="false" outlineLevel="0" collapsed="false">
      <c r="A2586" s="9" t="s">
        <v>3025</v>
      </c>
      <c r="B2586" s="9" t="s">
        <v>90</v>
      </c>
      <c r="C2586" s="6" t="s">
        <v>481</v>
      </c>
      <c r="D2586" s="6" t="s">
        <v>102</v>
      </c>
      <c r="E2586" s="6" t="s">
        <v>147</v>
      </c>
      <c r="F2586" s="6" t="s">
        <v>43</v>
      </c>
      <c r="G2586" s="6" t="s">
        <v>19</v>
      </c>
      <c r="H2586" s="6" t="s">
        <v>3028</v>
      </c>
      <c r="I2586" s="0" t="n">
        <v>0</v>
      </c>
      <c r="J2586" s="6" t="n">
        <v>38</v>
      </c>
      <c r="K2586" s="3" t="str">
        <f aca="false">IF(I2586=1,"Yes","No")</f>
        <v>No</v>
      </c>
      <c r="L2586" s="7" t="n">
        <f aca="false">IF(K2586="Yes",(J2586-1)*0.98,-1)</f>
        <v>-1</v>
      </c>
      <c r="M2586" s="10" t="s">
        <v>53</v>
      </c>
    </row>
    <row r="2587" customFormat="false" ht="12.8" hidden="false" customHeight="false" outlineLevel="0" collapsed="false">
      <c r="A2587" s="2" t="s">
        <v>3025</v>
      </c>
      <c r="B2587" s="2" t="s">
        <v>688</v>
      </c>
      <c r="C2587" s="0" t="s">
        <v>215</v>
      </c>
      <c r="D2587" s="0" t="s">
        <v>29</v>
      </c>
      <c r="E2587" s="0" t="s">
        <v>87</v>
      </c>
      <c r="F2587" s="0" t="s">
        <v>152</v>
      </c>
      <c r="G2587" s="0" t="s">
        <v>19</v>
      </c>
      <c r="H2587" s="0" t="s">
        <v>1077</v>
      </c>
      <c r="I2587" s="0" t="n">
        <v>1</v>
      </c>
      <c r="J2587" s="0" t="n">
        <v>1.07</v>
      </c>
      <c r="K2587" s="0" t="s">
        <v>21</v>
      </c>
      <c r="L2587" s="3" t="n">
        <f aca="false">IF(K2587="Yes",(J2587-1)*0.98,-1)</f>
        <v>0.0686000000000001</v>
      </c>
      <c r="M2587" s="4" t="s">
        <v>22</v>
      </c>
    </row>
    <row r="2588" customFormat="false" ht="12.8" hidden="false" customHeight="false" outlineLevel="0" collapsed="false">
      <c r="A2588" s="2" t="s">
        <v>3025</v>
      </c>
      <c r="B2588" s="2" t="s">
        <v>688</v>
      </c>
      <c r="C2588" s="0" t="s">
        <v>215</v>
      </c>
      <c r="D2588" s="0" t="s">
        <v>29</v>
      </c>
      <c r="E2588" s="0" t="s">
        <v>87</v>
      </c>
      <c r="F2588" s="0" t="s">
        <v>152</v>
      </c>
      <c r="G2588" s="0" t="s">
        <v>19</v>
      </c>
      <c r="H2588" s="0" t="s">
        <v>3029</v>
      </c>
      <c r="I2588" s="0" t="n">
        <v>3</v>
      </c>
      <c r="J2588" s="0" t="n">
        <v>1.38</v>
      </c>
      <c r="K2588" s="0" t="s">
        <v>19</v>
      </c>
      <c r="L2588" s="3" t="n">
        <f aca="false">IF(K2588="Yes",(J2588-1)*0.98,-1)</f>
        <v>-1</v>
      </c>
      <c r="M2588" s="11" t="s">
        <v>62</v>
      </c>
    </row>
    <row r="2589" customFormat="false" ht="12.8" hidden="false" customHeight="false" outlineLevel="0" collapsed="false">
      <c r="A2589" s="2" t="s">
        <v>3025</v>
      </c>
      <c r="B2589" s="2" t="s">
        <v>688</v>
      </c>
      <c r="C2589" s="6" t="s">
        <v>215</v>
      </c>
      <c r="D2589" s="6" t="s">
        <v>29</v>
      </c>
      <c r="E2589" s="6" t="s">
        <v>87</v>
      </c>
      <c r="F2589" s="6" t="s">
        <v>152</v>
      </c>
      <c r="G2589" s="6" t="s">
        <v>19</v>
      </c>
      <c r="H2589" s="6" t="s">
        <v>3030</v>
      </c>
      <c r="I2589" s="6" t="n">
        <v>2</v>
      </c>
      <c r="J2589" s="6" t="n">
        <v>23.6</v>
      </c>
      <c r="K2589" s="3" t="str">
        <f aca="false">IF(I2589=1, "No","Yes")</f>
        <v>Yes</v>
      </c>
      <c r="L2589" s="7" t="n">
        <f aca="false">IF(I2589=1,-J2589,0.98)</f>
        <v>0.98</v>
      </c>
      <c r="M2589" s="8" t="s">
        <v>51</v>
      </c>
    </row>
    <row r="2590" customFormat="false" ht="12.8" hidden="false" customHeight="false" outlineLevel="0" collapsed="false">
      <c r="A2590" s="9" t="s">
        <v>3025</v>
      </c>
      <c r="B2590" s="9" t="s">
        <v>688</v>
      </c>
      <c r="C2590" s="6" t="s">
        <v>215</v>
      </c>
      <c r="D2590" s="6" t="s">
        <v>29</v>
      </c>
      <c r="E2590" s="6" t="s">
        <v>87</v>
      </c>
      <c r="F2590" s="6" t="s">
        <v>152</v>
      </c>
      <c r="G2590" s="6" t="s">
        <v>19</v>
      </c>
      <c r="H2590" s="6" t="s">
        <v>3030</v>
      </c>
      <c r="I2590" s="6" t="n">
        <v>2</v>
      </c>
      <c r="J2590" s="6" t="n">
        <v>3.15</v>
      </c>
      <c r="K2590" s="3" t="s">
        <v>21</v>
      </c>
      <c r="L2590" s="6" t="n">
        <f aca="false">IF(K2590="Yes",(J2590-1)*0.98,-1)</f>
        <v>2.107</v>
      </c>
      <c r="M2590" s="13" t="s">
        <v>184</v>
      </c>
    </row>
    <row r="2591" customFormat="false" ht="12.8" hidden="false" customHeight="false" outlineLevel="0" collapsed="false">
      <c r="A2591" s="9" t="s">
        <v>3025</v>
      </c>
      <c r="B2591" s="9" t="s">
        <v>688</v>
      </c>
      <c r="C2591" s="6" t="s">
        <v>215</v>
      </c>
      <c r="D2591" s="6" t="s">
        <v>29</v>
      </c>
      <c r="E2591" s="6" t="s">
        <v>87</v>
      </c>
      <c r="F2591" s="6" t="s">
        <v>152</v>
      </c>
      <c r="G2591" s="6" t="s">
        <v>19</v>
      </c>
      <c r="H2591" s="6" t="s">
        <v>3029</v>
      </c>
      <c r="I2591" s="0" t="n">
        <v>3</v>
      </c>
      <c r="J2591" s="6" t="n">
        <v>4.8</v>
      </c>
      <c r="K2591" s="3" t="str">
        <f aca="false">IF(I2591=1,"Yes","No")</f>
        <v>No</v>
      </c>
      <c r="L2591" s="7" t="n">
        <f aca="false">IF(K2591="Yes",(J2591-1)*0.98,-1)</f>
        <v>-1</v>
      </c>
      <c r="M2591" s="10" t="s">
        <v>53</v>
      </c>
    </row>
    <row r="2592" customFormat="false" ht="12.8" hidden="false" customHeight="false" outlineLevel="0" collapsed="false">
      <c r="A2592" s="2" t="s">
        <v>3031</v>
      </c>
      <c r="B2592" s="2" t="s">
        <v>452</v>
      </c>
      <c r="C2592" s="0" t="s">
        <v>611</v>
      </c>
      <c r="D2592" s="0" t="s">
        <v>16</v>
      </c>
      <c r="E2592" s="0" t="s">
        <v>147</v>
      </c>
      <c r="F2592" s="0" t="s">
        <v>18</v>
      </c>
      <c r="G2592" s="0" t="s">
        <v>19</v>
      </c>
      <c r="H2592" s="0" t="s">
        <v>3032</v>
      </c>
      <c r="I2592" s="0" t="n">
        <v>1</v>
      </c>
      <c r="J2592" s="0" t="n">
        <v>1.51</v>
      </c>
      <c r="K2592" s="0" t="s">
        <v>21</v>
      </c>
      <c r="L2592" s="3" t="n">
        <f aca="false">IF(K2592="Yes",(J2592-1)*0.98,-1)</f>
        <v>0.4998</v>
      </c>
      <c r="M2592" s="11" t="s">
        <v>62</v>
      </c>
    </row>
    <row r="2593" customFormat="false" ht="12.8" hidden="false" customHeight="false" outlineLevel="0" collapsed="false">
      <c r="A2593" s="9" t="s">
        <v>3031</v>
      </c>
      <c r="B2593" s="9" t="s">
        <v>452</v>
      </c>
      <c r="C2593" s="6" t="s">
        <v>611</v>
      </c>
      <c r="D2593" s="6" t="s">
        <v>16</v>
      </c>
      <c r="E2593" s="6" t="s">
        <v>147</v>
      </c>
      <c r="F2593" s="6" t="s">
        <v>18</v>
      </c>
      <c r="G2593" s="6" t="s">
        <v>19</v>
      </c>
      <c r="H2593" s="6" t="s">
        <v>3032</v>
      </c>
      <c r="I2593" s="0" t="n">
        <v>1</v>
      </c>
      <c r="J2593" s="6" t="n">
        <v>3.6</v>
      </c>
      <c r="K2593" s="3" t="str">
        <f aca="false">IF(I2593=1,"Yes","No")</f>
        <v>Yes</v>
      </c>
      <c r="L2593" s="7" t="n">
        <f aca="false">IF(K2593="Yes",(J2593-1)*0.98,-1)</f>
        <v>2.548</v>
      </c>
      <c r="M2593" s="10" t="s">
        <v>53</v>
      </c>
    </row>
    <row r="2594" customFormat="false" ht="12.8" hidden="false" customHeight="false" outlineLevel="0" collapsed="false">
      <c r="A2594" s="2" t="s">
        <v>3033</v>
      </c>
      <c r="B2594" s="2" t="s">
        <v>170</v>
      </c>
      <c r="C2594" s="0" t="s">
        <v>256</v>
      </c>
      <c r="D2594" s="0" t="s">
        <v>42</v>
      </c>
      <c r="E2594" s="0" t="s">
        <v>17</v>
      </c>
      <c r="F2594" s="0" t="s">
        <v>43</v>
      </c>
      <c r="G2594" s="0" t="s">
        <v>19</v>
      </c>
      <c r="H2594" s="0" t="s">
        <v>3034</v>
      </c>
      <c r="I2594" s="0" t="n">
        <v>2</v>
      </c>
      <c r="J2594" s="0" t="n">
        <v>6.29</v>
      </c>
      <c r="K2594" s="0" t="str">
        <f aca="false">IF(I2594=1,"Yes","No")</f>
        <v>No</v>
      </c>
      <c r="L2594" s="0" t="n">
        <f aca="false">IF(K2594="Yes",(J2594-1)*0.98,-1)</f>
        <v>-1</v>
      </c>
      <c r="M2594" s="5" t="s">
        <v>33</v>
      </c>
    </row>
    <row r="2595" customFormat="false" ht="12.8" hidden="false" customHeight="false" outlineLevel="0" collapsed="false">
      <c r="A2595" s="2" t="s">
        <v>3033</v>
      </c>
      <c r="B2595" s="2" t="s">
        <v>276</v>
      </c>
      <c r="C2595" s="0" t="s">
        <v>194</v>
      </c>
      <c r="D2595" s="0" t="s">
        <v>195</v>
      </c>
      <c r="E2595" s="0" t="s">
        <v>147</v>
      </c>
      <c r="G2595" s="0" t="s">
        <v>19</v>
      </c>
      <c r="H2595" s="0" t="s">
        <v>2956</v>
      </c>
      <c r="I2595" s="0" t="n">
        <v>1</v>
      </c>
      <c r="J2595" s="0" t="n">
        <v>1.23</v>
      </c>
      <c r="K2595" s="0" t="str">
        <f aca="false">IF(I2595=1,"Yes","No")</f>
        <v>Yes</v>
      </c>
      <c r="L2595" s="0" t="n">
        <f aca="false">IF(K2595="Yes",(J2595-1)*0.98,-1)</f>
        <v>0.2254</v>
      </c>
      <c r="M2595" s="5" t="s">
        <v>33</v>
      </c>
    </row>
    <row r="2596" customFormat="false" ht="12.8" hidden="false" customHeight="false" outlineLevel="0" collapsed="false">
      <c r="A2596" s="2" t="s">
        <v>3033</v>
      </c>
      <c r="B2596" s="2" t="s">
        <v>46</v>
      </c>
      <c r="C2596" s="6" t="s">
        <v>1404</v>
      </c>
      <c r="D2596" s="6" t="s">
        <v>37</v>
      </c>
      <c r="E2596" s="6" t="s">
        <v>147</v>
      </c>
      <c r="F2596" s="6" t="s">
        <v>43</v>
      </c>
      <c r="G2596" s="6" t="s">
        <v>19</v>
      </c>
      <c r="H2596" s="6" t="s">
        <v>3035</v>
      </c>
      <c r="I2596" s="6" t="n">
        <v>0</v>
      </c>
      <c r="J2596" s="6" t="n">
        <v>14.5</v>
      </c>
      <c r="K2596" s="3" t="str">
        <f aca="false">IF(I2596=1, "No","Yes")</f>
        <v>Yes</v>
      </c>
      <c r="L2596" s="7" t="n">
        <f aca="false">IF(I2596=1,-J2596,0.98)</f>
        <v>0.98</v>
      </c>
      <c r="M2596" s="8" t="s">
        <v>51</v>
      </c>
    </row>
    <row r="2597" customFormat="false" ht="12.8" hidden="false" customHeight="false" outlineLevel="0" collapsed="false">
      <c r="A2597" s="2" t="s">
        <v>3033</v>
      </c>
      <c r="B2597" s="2" t="s">
        <v>280</v>
      </c>
      <c r="C2597" s="6" t="s">
        <v>1404</v>
      </c>
      <c r="D2597" s="6" t="s">
        <v>37</v>
      </c>
      <c r="E2597" s="6" t="s">
        <v>147</v>
      </c>
      <c r="F2597" s="6" t="s">
        <v>43</v>
      </c>
      <c r="G2597" s="6" t="s">
        <v>19</v>
      </c>
      <c r="H2597" s="6" t="s">
        <v>3036</v>
      </c>
      <c r="I2597" s="6" t="n">
        <v>2</v>
      </c>
      <c r="J2597" s="6" t="n">
        <v>3.68</v>
      </c>
      <c r="K2597" s="3" t="str">
        <f aca="false">IF(I2597=1, "No","Yes")</f>
        <v>Yes</v>
      </c>
      <c r="L2597" s="7" t="n">
        <f aca="false">IF(I2597=1,-J2597,0.98)</f>
        <v>0.98</v>
      </c>
      <c r="M2597" s="8" t="s">
        <v>51</v>
      </c>
    </row>
    <row r="2598" customFormat="false" ht="12.8" hidden="false" customHeight="false" outlineLevel="0" collapsed="false">
      <c r="A2598" s="2" t="s">
        <v>3033</v>
      </c>
      <c r="B2598" s="2" t="s">
        <v>337</v>
      </c>
      <c r="C2598" s="0" t="s">
        <v>457</v>
      </c>
      <c r="D2598" s="0" t="s">
        <v>16</v>
      </c>
      <c r="E2598" s="0" t="s">
        <v>17</v>
      </c>
      <c r="F2598" s="0" t="s">
        <v>18</v>
      </c>
      <c r="G2598" s="0" t="s">
        <v>19</v>
      </c>
      <c r="H2598" s="0" t="s">
        <v>3037</v>
      </c>
      <c r="I2598" s="0" t="n">
        <v>1</v>
      </c>
      <c r="J2598" s="0" t="n">
        <v>1.11</v>
      </c>
      <c r="K2598" s="0" t="s">
        <v>21</v>
      </c>
      <c r="L2598" s="3" t="n">
        <f aca="false">IF(K2598="Yes",(J2598-1)*0.98,-1)</f>
        <v>0.1078</v>
      </c>
      <c r="M2598" s="4" t="s">
        <v>22</v>
      </c>
    </row>
    <row r="2599" customFormat="false" ht="12.8" hidden="false" customHeight="false" outlineLevel="0" collapsed="false">
      <c r="A2599" s="2" t="s">
        <v>3033</v>
      </c>
      <c r="B2599" s="2" t="s">
        <v>337</v>
      </c>
      <c r="C2599" s="0" t="s">
        <v>457</v>
      </c>
      <c r="D2599" s="0" t="s">
        <v>16</v>
      </c>
      <c r="E2599" s="0" t="s">
        <v>17</v>
      </c>
      <c r="F2599" s="0" t="s">
        <v>18</v>
      </c>
      <c r="G2599" s="0" t="s">
        <v>19</v>
      </c>
      <c r="H2599" s="0" t="s">
        <v>3038</v>
      </c>
      <c r="I2599" s="0" t="n">
        <v>2</v>
      </c>
      <c r="J2599" s="0" t="n">
        <v>1.85</v>
      </c>
      <c r="K2599" s="0" t="s">
        <v>21</v>
      </c>
      <c r="L2599" s="3" t="n">
        <f aca="false">IF(K2599="Yes",(J2599-1)*0.98,-1)</f>
        <v>0.833</v>
      </c>
      <c r="M2599" s="11" t="s">
        <v>62</v>
      </c>
    </row>
    <row r="2600" customFormat="false" ht="12.8" hidden="false" customHeight="false" outlineLevel="0" collapsed="false">
      <c r="A2600" s="9" t="s">
        <v>3039</v>
      </c>
      <c r="B2600" s="9" t="s">
        <v>71</v>
      </c>
      <c r="C2600" s="6" t="s">
        <v>492</v>
      </c>
      <c r="D2600" s="6" t="s">
        <v>16</v>
      </c>
      <c r="E2600" s="6" t="s">
        <v>87</v>
      </c>
      <c r="F2600" s="6" t="s">
        <v>18</v>
      </c>
      <c r="G2600" s="6" t="s">
        <v>21</v>
      </c>
      <c r="H2600" s="6" t="s">
        <v>3040</v>
      </c>
      <c r="I2600" s="0" t="n">
        <v>2</v>
      </c>
      <c r="J2600" s="6" t="n">
        <v>3.3</v>
      </c>
      <c r="K2600" s="3" t="str">
        <f aca="false">IF(I2600=1,"Yes","No")</f>
        <v>No</v>
      </c>
      <c r="L2600" s="7" t="n">
        <f aca="false">IF(K2600="Yes",(J2600-1)*0.98,-1)</f>
        <v>-1</v>
      </c>
      <c r="M2600" s="10" t="s">
        <v>53</v>
      </c>
    </row>
    <row r="2601" customFormat="false" ht="12.8" hidden="false" customHeight="false" outlineLevel="0" collapsed="false">
      <c r="A2601" s="2" t="s">
        <v>3039</v>
      </c>
      <c r="B2601" s="2" t="s">
        <v>289</v>
      </c>
      <c r="C2601" s="0" t="s">
        <v>1192</v>
      </c>
      <c r="D2601" s="0" t="s">
        <v>37</v>
      </c>
      <c r="E2601" s="0" t="s">
        <v>147</v>
      </c>
      <c r="G2601" s="0" t="s">
        <v>19</v>
      </c>
      <c r="H2601" s="0" t="s">
        <v>3041</v>
      </c>
      <c r="I2601" s="0" t="n">
        <v>1</v>
      </c>
      <c r="J2601" s="0" t="n">
        <v>2.02</v>
      </c>
      <c r="K2601" s="0" t="str">
        <f aca="false">IF(I2601=1,"Yes","No")</f>
        <v>Yes</v>
      </c>
      <c r="L2601" s="0" t="n">
        <f aca="false">IF(K2601="Yes",(J2601-1)*0.98,-1)</f>
        <v>0.9996</v>
      </c>
      <c r="M2601" s="5" t="s">
        <v>33</v>
      </c>
    </row>
    <row r="2602" customFormat="false" ht="12.8" hidden="false" customHeight="false" outlineLevel="0" collapsed="false">
      <c r="A2602" s="2" t="s">
        <v>3039</v>
      </c>
      <c r="B2602" s="2" t="s">
        <v>452</v>
      </c>
      <c r="C2602" s="0" t="s">
        <v>492</v>
      </c>
      <c r="D2602" s="0" t="s">
        <v>42</v>
      </c>
      <c r="E2602" s="0" t="s">
        <v>79</v>
      </c>
      <c r="F2602" s="0" t="s">
        <v>80</v>
      </c>
      <c r="G2602" s="0" t="s">
        <v>19</v>
      </c>
      <c r="H2602" s="0" t="s">
        <v>2792</v>
      </c>
      <c r="I2602" s="0" t="n">
        <v>1</v>
      </c>
      <c r="J2602" s="0" t="n">
        <v>1.13</v>
      </c>
      <c r="K2602" s="0" t="s">
        <v>21</v>
      </c>
      <c r="L2602" s="3" t="n">
        <f aca="false">IF(K2602="Yes",(J2602-1)*0.98,-1)</f>
        <v>0.1274</v>
      </c>
      <c r="M2602" s="4" t="s">
        <v>22</v>
      </c>
    </row>
    <row r="2603" customFormat="false" ht="12.8" hidden="false" customHeight="false" outlineLevel="0" collapsed="false">
      <c r="A2603" s="2" t="s">
        <v>3042</v>
      </c>
      <c r="B2603" s="2" t="s">
        <v>810</v>
      </c>
      <c r="C2603" s="0" t="s">
        <v>86</v>
      </c>
      <c r="D2603" s="0" t="s">
        <v>16</v>
      </c>
      <c r="E2603" s="0" t="s">
        <v>87</v>
      </c>
      <c r="F2603" s="0" t="s">
        <v>18</v>
      </c>
      <c r="G2603" s="0" t="s">
        <v>21</v>
      </c>
      <c r="H2603" s="0" t="s">
        <v>3043</v>
      </c>
      <c r="I2603" s="0" t="n">
        <v>1</v>
      </c>
      <c r="J2603" s="0" t="n">
        <v>1.64</v>
      </c>
      <c r="K2603" s="0" t="s">
        <v>21</v>
      </c>
      <c r="L2603" s="3" t="n">
        <f aca="false">IF(K2603="Yes",(J2603-1)*0.98,-1)</f>
        <v>0.6272</v>
      </c>
      <c r="M2603" s="4" t="s">
        <v>22</v>
      </c>
    </row>
    <row r="2604" customFormat="false" ht="12.8" hidden="false" customHeight="false" outlineLevel="0" collapsed="false">
      <c r="A2604" s="2" t="s">
        <v>3042</v>
      </c>
      <c r="B2604" s="2" t="s">
        <v>810</v>
      </c>
      <c r="C2604" s="0" t="s">
        <v>86</v>
      </c>
      <c r="D2604" s="0" t="s">
        <v>16</v>
      </c>
      <c r="E2604" s="0" t="s">
        <v>87</v>
      </c>
      <c r="F2604" s="0" t="s">
        <v>18</v>
      </c>
      <c r="G2604" s="0" t="s">
        <v>21</v>
      </c>
      <c r="H2604" s="0" t="s">
        <v>3044</v>
      </c>
      <c r="I2604" s="0" t="n">
        <v>2</v>
      </c>
      <c r="J2604" s="0" t="n">
        <v>2.51</v>
      </c>
      <c r="K2604" s="0" t="s">
        <v>21</v>
      </c>
      <c r="L2604" s="3" t="n">
        <f aca="false">IF(K2604="Yes",(J2604-1)*0.98,-1)</f>
        <v>1.4798</v>
      </c>
      <c r="M2604" s="11" t="s">
        <v>62</v>
      </c>
    </row>
    <row r="2605" customFormat="false" ht="12.8" hidden="false" customHeight="false" outlineLevel="0" collapsed="false">
      <c r="A2605" s="9" t="s">
        <v>3042</v>
      </c>
      <c r="B2605" s="9" t="s">
        <v>810</v>
      </c>
      <c r="C2605" s="6" t="s">
        <v>86</v>
      </c>
      <c r="D2605" s="6" t="s">
        <v>16</v>
      </c>
      <c r="E2605" s="6" t="s">
        <v>87</v>
      </c>
      <c r="F2605" s="6" t="s">
        <v>18</v>
      </c>
      <c r="G2605" s="6" t="s">
        <v>21</v>
      </c>
      <c r="H2605" s="6" t="s">
        <v>3044</v>
      </c>
      <c r="I2605" s="0" t="n">
        <v>2</v>
      </c>
      <c r="J2605" s="6" t="n">
        <v>6.25</v>
      </c>
      <c r="K2605" s="3" t="str">
        <f aca="false">IF(I2605=1,"Yes","No")</f>
        <v>No</v>
      </c>
      <c r="L2605" s="7" t="n">
        <f aca="false">IF(K2605="Yes",(J2605-1)*0.98,-1)</f>
        <v>-1</v>
      </c>
      <c r="M2605" s="10" t="s">
        <v>53</v>
      </c>
    </row>
    <row r="2606" customFormat="false" ht="12.8" hidden="false" customHeight="false" outlineLevel="0" collapsed="false">
      <c r="A2606" s="2" t="s">
        <v>3042</v>
      </c>
      <c r="B2606" s="2" t="s">
        <v>480</v>
      </c>
      <c r="C2606" s="0" t="s">
        <v>230</v>
      </c>
      <c r="D2606" s="0" t="s">
        <v>42</v>
      </c>
      <c r="E2606" s="0" t="s">
        <v>147</v>
      </c>
      <c r="F2606" s="0" t="s">
        <v>65</v>
      </c>
      <c r="G2606" s="0" t="s">
        <v>21</v>
      </c>
      <c r="H2606" s="0" t="s">
        <v>3045</v>
      </c>
      <c r="I2606" s="0" t="n">
        <v>3</v>
      </c>
      <c r="J2606" s="0" t="n">
        <v>2.34</v>
      </c>
      <c r="K2606" s="0" t="str">
        <f aca="false">IF(I2606=1,"Yes","No")</f>
        <v>No</v>
      </c>
      <c r="L2606" s="0" t="n">
        <f aca="false">IF(K2606="Yes",(J2606-1)*0.98,-1)</f>
        <v>-1</v>
      </c>
      <c r="M2606" s="5" t="s">
        <v>33</v>
      </c>
    </row>
    <row r="2607" customFormat="false" ht="12.8" hidden="false" customHeight="false" outlineLevel="0" collapsed="false">
      <c r="A2607" s="2" t="s">
        <v>3042</v>
      </c>
      <c r="B2607" s="2" t="s">
        <v>480</v>
      </c>
      <c r="C2607" s="0" t="s">
        <v>230</v>
      </c>
      <c r="D2607" s="0" t="s">
        <v>42</v>
      </c>
      <c r="E2607" s="0" t="s">
        <v>147</v>
      </c>
      <c r="F2607" s="0" t="s">
        <v>65</v>
      </c>
      <c r="G2607" s="0" t="s">
        <v>21</v>
      </c>
      <c r="H2607" s="0" t="s">
        <v>3045</v>
      </c>
      <c r="I2607" s="0" t="n">
        <v>3</v>
      </c>
      <c r="J2607" s="0" t="n">
        <v>1.31</v>
      </c>
      <c r="K2607" s="0" t="s">
        <v>21</v>
      </c>
      <c r="L2607" s="3" t="n">
        <f aca="false">IF(K2607="Yes",(J2607-1)*0.98,-1)</f>
        <v>0.3038</v>
      </c>
      <c r="M2607" s="4" t="s">
        <v>22</v>
      </c>
    </row>
    <row r="2608" customFormat="false" ht="12.8" hidden="false" customHeight="false" outlineLevel="0" collapsed="false">
      <c r="A2608" s="2" t="s">
        <v>3042</v>
      </c>
      <c r="B2608" s="2" t="s">
        <v>197</v>
      </c>
      <c r="C2608" s="0" t="s">
        <v>495</v>
      </c>
      <c r="D2608" s="0" t="s">
        <v>29</v>
      </c>
      <c r="E2608" s="0" t="s">
        <v>147</v>
      </c>
      <c r="F2608" s="0" t="s">
        <v>43</v>
      </c>
      <c r="G2608" s="0" t="s">
        <v>19</v>
      </c>
      <c r="H2608" s="0" t="s">
        <v>3046</v>
      </c>
      <c r="I2608" s="0" t="n">
        <v>4</v>
      </c>
      <c r="J2608" s="0" t="n">
        <v>2.06</v>
      </c>
      <c r="K2608" s="0" t="str">
        <f aca="false">IF(I2608=1,"Yes","No")</f>
        <v>No</v>
      </c>
      <c r="L2608" s="0" t="n">
        <f aca="false">IF(K2608="Yes",(J2608-1)*0.98,-1)</f>
        <v>-1</v>
      </c>
      <c r="M2608" s="5" t="s">
        <v>33</v>
      </c>
    </row>
    <row r="2609" customFormat="false" ht="12.8" hidden="false" customHeight="false" outlineLevel="0" collapsed="false">
      <c r="A2609" s="2" t="s">
        <v>3042</v>
      </c>
      <c r="B2609" s="2" t="s">
        <v>410</v>
      </c>
      <c r="C2609" s="0" t="s">
        <v>370</v>
      </c>
      <c r="D2609" s="0" t="s">
        <v>16</v>
      </c>
      <c r="E2609" s="0" t="s">
        <v>147</v>
      </c>
      <c r="F2609" s="0" t="s">
        <v>18</v>
      </c>
      <c r="G2609" s="0" t="s">
        <v>19</v>
      </c>
      <c r="H2609" s="0" t="s">
        <v>3047</v>
      </c>
      <c r="I2609" s="0" t="n">
        <v>0</v>
      </c>
      <c r="J2609" s="0" t="n">
        <v>3.35</v>
      </c>
      <c r="K2609" s="0" t="s">
        <v>19</v>
      </c>
      <c r="L2609" s="3" t="n">
        <f aca="false">IF(K2609="Yes",(J2609-1)*0.98,-1)</f>
        <v>-1</v>
      </c>
      <c r="M2609" s="11" t="s">
        <v>62</v>
      </c>
    </row>
    <row r="2610" customFormat="false" ht="12.8" hidden="false" customHeight="false" outlineLevel="0" collapsed="false">
      <c r="A2610" s="9" t="s">
        <v>3042</v>
      </c>
      <c r="B2610" s="9" t="s">
        <v>410</v>
      </c>
      <c r="C2610" s="6" t="s">
        <v>370</v>
      </c>
      <c r="D2610" s="6" t="s">
        <v>16</v>
      </c>
      <c r="E2610" s="6" t="s">
        <v>147</v>
      </c>
      <c r="F2610" s="6" t="s">
        <v>18</v>
      </c>
      <c r="G2610" s="6" t="s">
        <v>19</v>
      </c>
      <c r="H2610" s="6" t="s">
        <v>3047</v>
      </c>
      <c r="I2610" s="0" t="n">
        <v>0</v>
      </c>
      <c r="J2610" s="6" t="n">
        <v>22.17</v>
      </c>
      <c r="K2610" s="3" t="str">
        <f aca="false">IF(I2610=1,"Yes","No")</f>
        <v>No</v>
      </c>
      <c r="L2610" s="7" t="n">
        <f aca="false">IF(K2610="Yes",(J2610-1)*0.98,-1)</f>
        <v>-1</v>
      </c>
      <c r="M2610" s="10" t="s">
        <v>53</v>
      </c>
    </row>
    <row r="2611" customFormat="false" ht="12.8" hidden="false" customHeight="false" outlineLevel="0" collapsed="false">
      <c r="A2611" s="2" t="s">
        <v>3042</v>
      </c>
      <c r="B2611" s="2" t="s">
        <v>273</v>
      </c>
      <c r="C2611" s="0" t="s">
        <v>271</v>
      </c>
      <c r="D2611" s="0" t="s">
        <v>42</v>
      </c>
      <c r="E2611" s="0" t="s">
        <v>147</v>
      </c>
      <c r="F2611" s="0" t="s">
        <v>453</v>
      </c>
      <c r="G2611" s="0" t="s">
        <v>19</v>
      </c>
      <c r="H2611" s="0" t="s">
        <v>3048</v>
      </c>
      <c r="I2611" s="0" t="n">
        <v>0</v>
      </c>
      <c r="J2611" s="0" t="n">
        <v>5.7</v>
      </c>
      <c r="K2611" s="0" t="str">
        <f aca="false">IF(I2611=1,"Yes","No")</f>
        <v>No</v>
      </c>
      <c r="L2611" s="0" t="n">
        <f aca="false">IF(K2611="Yes",(J2611-1)*0.98,-1)</f>
        <v>-1</v>
      </c>
      <c r="M2611" s="5" t="s">
        <v>33</v>
      </c>
    </row>
    <row r="2612" customFormat="false" ht="12.8" hidden="false" customHeight="false" outlineLevel="0" collapsed="false">
      <c r="A2612" s="2" t="s">
        <v>3042</v>
      </c>
      <c r="B2612" s="2" t="s">
        <v>273</v>
      </c>
      <c r="C2612" s="0" t="s">
        <v>271</v>
      </c>
      <c r="D2612" s="0" t="s">
        <v>42</v>
      </c>
      <c r="E2612" s="0" t="s">
        <v>147</v>
      </c>
      <c r="F2612" s="0" t="s">
        <v>453</v>
      </c>
      <c r="G2612" s="0" t="s">
        <v>19</v>
      </c>
      <c r="H2612" s="0" t="s">
        <v>3049</v>
      </c>
      <c r="I2612" s="0" t="n">
        <v>1</v>
      </c>
      <c r="J2612" s="0" t="n">
        <v>2.03</v>
      </c>
      <c r="K2612" s="0" t="s">
        <v>21</v>
      </c>
      <c r="L2612" s="3" t="n">
        <f aca="false">IF(K2612="Yes",(J2612-1)*0.98,-1)</f>
        <v>1.0094</v>
      </c>
      <c r="M2612" s="11" t="s">
        <v>62</v>
      </c>
    </row>
    <row r="2613" customFormat="false" ht="12.8" hidden="false" customHeight="false" outlineLevel="0" collapsed="false">
      <c r="A2613" s="2" t="s">
        <v>3050</v>
      </c>
      <c r="B2613" s="2" t="s">
        <v>296</v>
      </c>
      <c r="C2613" s="0" t="s">
        <v>734</v>
      </c>
      <c r="D2613" s="0" t="s">
        <v>42</v>
      </c>
      <c r="E2613" s="0" t="s">
        <v>147</v>
      </c>
      <c r="F2613" s="0" t="s">
        <v>453</v>
      </c>
      <c r="G2613" s="0" t="s">
        <v>19</v>
      </c>
      <c r="H2613" s="0" t="s">
        <v>3051</v>
      </c>
      <c r="I2613" s="0" t="n">
        <v>2</v>
      </c>
      <c r="J2613" s="0" t="n">
        <v>2.77</v>
      </c>
      <c r="K2613" s="0" t="str">
        <f aca="false">IF(I2613=1,"Yes","No")</f>
        <v>No</v>
      </c>
      <c r="L2613" s="0" t="n">
        <f aca="false">IF(K2613="Yes",(J2613-1)*0.98,-1)</f>
        <v>-1</v>
      </c>
      <c r="M2613" s="5" t="s">
        <v>33</v>
      </c>
    </row>
    <row r="2614" customFormat="false" ht="12.8" hidden="false" customHeight="false" outlineLevel="0" collapsed="false">
      <c r="A2614" s="2" t="s">
        <v>3050</v>
      </c>
      <c r="B2614" s="2" t="s">
        <v>296</v>
      </c>
      <c r="C2614" s="0" t="s">
        <v>734</v>
      </c>
      <c r="D2614" s="0" t="s">
        <v>42</v>
      </c>
      <c r="E2614" s="0" t="s">
        <v>147</v>
      </c>
      <c r="F2614" s="0" t="s">
        <v>453</v>
      </c>
      <c r="G2614" s="0" t="s">
        <v>19</v>
      </c>
      <c r="H2614" s="0" t="s">
        <v>3052</v>
      </c>
      <c r="I2614" s="0" t="n">
        <v>1</v>
      </c>
      <c r="J2614" s="0" t="n">
        <v>1.33</v>
      </c>
      <c r="K2614" s="0" t="s">
        <v>21</v>
      </c>
      <c r="L2614" s="3" t="n">
        <f aca="false">IF(K2614="Yes",(J2614-1)*0.98,-1)</f>
        <v>0.3234</v>
      </c>
      <c r="M2614" s="11" t="s">
        <v>62</v>
      </c>
    </row>
    <row r="2615" customFormat="false" ht="12.8" hidden="false" customHeight="false" outlineLevel="0" collapsed="false">
      <c r="A2615" s="9" t="s">
        <v>3050</v>
      </c>
      <c r="B2615" s="9" t="s">
        <v>296</v>
      </c>
      <c r="C2615" s="6" t="s">
        <v>734</v>
      </c>
      <c r="D2615" s="6" t="s">
        <v>42</v>
      </c>
      <c r="E2615" s="6" t="s">
        <v>147</v>
      </c>
      <c r="F2615" s="6" t="s">
        <v>453</v>
      </c>
      <c r="G2615" s="6" t="s">
        <v>19</v>
      </c>
      <c r="H2615" s="6" t="s">
        <v>3053</v>
      </c>
      <c r="I2615" s="6" t="n">
        <v>3</v>
      </c>
      <c r="J2615" s="6" t="n">
        <v>2.98</v>
      </c>
      <c r="K2615" s="3" t="s">
        <v>19</v>
      </c>
      <c r="L2615" s="6" t="n">
        <f aca="false">IF(K2615="Yes",(J2615-1)*0.98,-1)</f>
        <v>-1</v>
      </c>
      <c r="M2615" s="13" t="s">
        <v>184</v>
      </c>
    </row>
    <row r="2616" customFormat="false" ht="12.8" hidden="false" customHeight="false" outlineLevel="0" collapsed="false">
      <c r="A2616" s="2" t="s">
        <v>3050</v>
      </c>
      <c r="B2616" s="2" t="s">
        <v>167</v>
      </c>
      <c r="C2616" s="0" t="s">
        <v>734</v>
      </c>
      <c r="D2616" s="0" t="s">
        <v>42</v>
      </c>
      <c r="E2616" s="0" t="s">
        <v>147</v>
      </c>
      <c r="F2616" s="0" t="s">
        <v>65</v>
      </c>
      <c r="G2616" s="0" t="s">
        <v>21</v>
      </c>
      <c r="H2616" s="0" t="s">
        <v>3054</v>
      </c>
      <c r="I2616" s="0" t="n">
        <v>2</v>
      </c>
      <c r="J2616" s="0" t="n">
        <v>5.41</v>
      </c>
      <c r="K2616" s="0" t="str">
        <f aca="false">IF(I2616=1,"Yes","No")</f>
        <v>No</v>
      </c>
      <c r="L2616" s="0" t="n">
        <f aca="false">IF(K2616="Yes",(J2616-1)*0.98,-1)</f>
        <v>-1</v>
      </c>
      <c r="M2616" s="5" t="s">
        <v>33</v>
      </c>
    </row>
    <row r="2617" customFormat="false" ht="12.8" hidden="false" customHeight="false" outlineLevel="0" collapsed="false">
      <c r="A2617" s="2" t="s">
        <v>3050</v>
      </c>
      <c r="B2617" s="2" t="s">
        <v>167</v>
      </c>
      <c r="C2617" s="0" t="s">
        <v>734</v>
      </c>
      <c r="D2617" s="0" t="s">
        <v>42</v>
      </c>
      <c r="E2617" s="0" t="s">
        <v>147</v>
      </c>
      <c r="F2617" s="0" t="s">
        <v>65</v>
      </c>
      <c r="G2617" s="0" t="s">
        <v>21</v>
      </c>
      <c r="H2617" s="0" t="s">
        <v>3054</v>
      </c>
      <c r="I2617" s="0" t="n">
        <v>2</v>
      </c>
      <c r="J2617" s="0" t="n">
        <v>1.81</v>
      </c>
      <c r="K2617" s="0" t="s">
        <v>21</v>
      </c>
      <c r="L2617" s="3" t="n">
        <f aca="false">IF(K2617="Yes",(J2617-1)*0.98,-1)</f>
        <v>0.7938</v>
      </c>
      <c r="M2617" s="4" t="s">
        <v>22</v>
      </c>
    </row>
    <row r="2618" customFormat="false" ht="12.8" hidden="false" customHeight="false" outlineLevel="0" collapsed="false">
      <c r="A2618" s="2" t="s">
        <v>3050</v>
      </c>
      <c r="B2618" s="2" t="s">
        <v>438</v>
      </c>
      <c r="C2618" s="0" t="s">
        <v>294</v>
      </c>
      <c r="D2618" s="0" t="s">
        <v>16</v>
      </c>
      <c r="E2618" s="0" t="s">
        <v>87</v>
      </c>
      <c r="F2618" s="0" t="s">
        <v>18</v>
      </c>
      <c r="G2618" s="0" t="s">
        <v>21</v>
      </c>
      <c r="H2618" s="0" t="s">
        <v>3055</v>
      </c>
      <c r="I2618" s="0" t="n">
        <v>2</v>
      </c>
      <c r="J2618" s="0" t="n">
        <v>1.23</v>
      </c>
      <c r="K2618" s="0" t="s">
        <v>21</v>
      </c>
      <c r="L2618" s="3" t="n">
        <f aca="false">IF(K2618="Yes",(J2618-1)*0.98,-1)</f>
        <v>0.2254</v>
      </c>
      <c r="M2618" s="4" t="s">
        <v>22</v>
      </c>
    </row>
    <row r="2619" customFormat="false" ht="12.8" hidden="false" customHeight="false" outlineLevel="0" collapsed="false">
      <c r="A2619" s="2" t="s">
        <v>3056</v>
      </c>
      <c r="B2619" s="2" t="s">
        <v>23</v>
      </c>
      <c r="C2619" s="0" t="s">
        <v>150</v>
      </c>
      <c r="D2619" s="0" t="s">
        <v>42</v>
      </c>
      <c r="E2619" s="0" t="s">
        <v>17</v>
      </c>
      <c r="F2619" s="0" t="s">
        <v>43</v>
      </c>
      <c r="G2619" s="0" t="s">
        <v>19</v>
      </c>
      <c r="H2619" s="0" t="s">
        <v>3057</v>
      </c>
      <c r="I2619" s="0" t="n">
        <v>2</v>
      </c>
      <c r="J2619" s="0" t="n">
        <v>15</v>
      </c>
      <c r="K2619" s="0" t="str">
        <f aca="false">IF(I2619=1,"Yes","No")</f>
        <v>No</v>
      </c>
      <c r="L2619" s="0" t="n">
        <f aca="false">IF(K2619="Yes",(J2619-1)*0.98,-1)</f>
        <v>-1</v>
      </c>
      <c r="M2619" s="5" t="s">
        <v>33</v>
      </c>
    </row>
    <row r="2620" customFormat="false" ht="12.8" hidden="false" customHeight="false" outlineLevel="0" collapsed="false">
      <c r="A2620" s="2" t="s">
        <v>3056</v>
      </c>
      <c r="B2620" s="2" t="s">
        <v>23</v>
      </c>
      <c r="C2620" s="0" t="s">
        <v>150</v>
      </c>
      <c r="D2620" s="0" t="s">
        <v>42</v>
      </c>
      <c r="E2620" s="0" t="s">
        <v>17</v>
      </c>
      <c r="F2620" s="0" t="s">
        <v>43</v>
      </c>
      <c r="G2620" s="0" t="s">
        <v>19</v>
      </c>
      <c r="H2620" s="0" t="s">
        <v>2790</v>
      </c>
      <c r="I2620" s="0" t="n">
        <v>3</v>
      </c>
      <c r="J2620" s="0" t="n">
        <v>2.28</v>
      </c>
      <c r="K2620" s="0" t="s">
        <v>21</v>
      </c>
      <c r="L2620" s="3" t="n">
        <f aca="false">IF(K2620="Yes",(J2620-1)*0.98,-1)</f>
        <v>1.2544</v>
      </c>
      <c r="M2620" s="11" t="s">
        <v>62</v>
      </c>
    </row>
    <row r="2621" customFormat="false" ht="12.8" hidden="false" customHeight="false" outlineLevel="0" collapsed="false">
      <c r="A2621" s="9" t="s">
        <v>3056</v>
      </c>
      <c r="B2621" s="9" t="s">
        <v>480</v>
      </c>
      <c r="C2621" s="6" t="s">
        <v>608</v>
      </c>
      <c r="D2621" s="6" t="s">
        <v>42</v>
      </c>
      <c r="E2621" s="6" t="s">
        <v>147</v>
      </c>
      <c r="F2621" s="6" t="s">
        <v>43</v>
      </c>
      <c r="G2621" s="6" t="s">
        <v>19</v>
      </c>
      <c r="H2621" s="6" t="s">
        <v>3058</v>
      </c>
      <c r="I2621" s="0" t="n">
        <v>1</v>
      </c>
      <c r="J2621" s="6" t="n">
        <v>2.72</v>
      </c>
      <c r="K2621" s="3" t="str">
        <f aca="false">IF(I2621=1,"Yes","No")</f>
        <v>Yes</v>
      </c>
      <c r="L2621" s="7" t="n">
        <f aca="false">IF(K2621="Yes",(J2621-1)*0.98,-1)</f>
        <v>1.6856</v>
      </c>
      <c r="M2621" s="10" t="s">
        <v>53</v>
      </c>
    </row>
    <row r="2622" customFormat="false" ht="12.8" hidden="false" customHeight="false" outlineLevel="0" collapsed="false">
      <c r="A2622" s="2" t="s">
        <v>3056</v>
      </c>
      <c r="B2622" s="2" t="s">
        <v>536</v>
      </c>
      <c r="C2622" s="0" t="s">
        <v>150</v>
      </c>
      <c r="D2622" s="0" t="s">
        <v>42</v>
      </c>
      <c r="E2622" s="0" t="s">
        <v>79</v>
      </c>
      <c r="F2622" s="0" t="s">
        <v>80</v>
      </c>
      <c r="G2622" s="0" t="s">
        <v>19</v>
      </c>
      <c r="H2622" s="0" t="s">
        <v>3059</v>
      </c>
      <c r="I2622" s="0" t="n">
        <v>1</v>
      </c>
      <c r="J2622" s="0" t="n">
        <v>1.46</v>
      </c>
      <c r="K2622" s="0" t="s">
        <v>21</v>
      </c>
      <c r="L2622" s="3" t="n">
        <f aca="false">IF(K2622="Yes",(J2622-1)*0.98,-1)</f>
        <v>0.4508</v>
      </c>
      <c r="M2622" s="4" t="s">
        <v>22</v>
      </c>
    </row>
    <row r="2623" customFormat="false" ht="12.8" hidden="false" customHeight="false" outlineLevel="0" collapsed="false">
      <c r="A2623" s="9" t="s">
        <v>3060</v>
      </c>
      <c r="B2623" s="9" t="s">
        <v>375</v>
      </c>
      <c r="C2623" s="6" t="s">
        <v>638</v>
      </c>
      <c r="D2623" s="6" t="s">
        <v>16</v>
      </c>
      <c r="E2623" s="6" t="s">
        <v>147</v>
      </c>
      <c r="F2623" s="6" t="s">
        <v>43</v>
      </c>
      <c r="G2623" s="6" t="s">
        <v>19</v>
      </c>
      <c r="H2623" s="6" t="s">
        <v>3061</v>
      </c>
      <c r="I2623" s="0" t="n">
        <v>4</v>
      </c>
      <c r="J2623" s="6" t="n">
        <v>7.6</v>
      </c>
      <c r="K2623" s="3" t="str">
        <f aca="false">IF(I2623=1,"Yes","No")</f>
        <v>No</v>
      </c>
      <c r="L2623" s="7" t="n">
        <f aca="false">IF(K2623="Yes",(J2623-1)*0.98,-1)</f>
        <v>-1</v>
      </c>
      <c r="M2623" s="10" t="s">
        <v>53</v>
      </c>
    </row>
    <row r="2624" customFormat="false" ht="12.8" hidden="false" customHeight="false" outlineLevel="0" collapsed="false">
      <c r="A2624" s="2" t="s">
        <v>3062</v>
      </c>
      <c r="B2624" s="2" t="s">
        <v>35</v>
      </c>
      <c r="C2624" s="0" t="s">
        <v>638</v>
      </c>
      <c r="D2624" s="0" t="s">
        <v>16</v>
      </c>
      <c r="E2624" s="0" t="s">
        <v>147</v>
      </c>
      <c r="F2624" s="0" t="s">
        <v>453</v>
      </c>
      <c r="G2624" s="0" t="s">
        <v>19</v>
      </c>
      <c r="H2624" s="0" t="s">
        <v>3063</v>
      </c>
      <c r="I2624" s="0" t="n">
        <v>4</v>
      </c>
      <c r="J2624" s="0" t="n">
        <v>2.61</v>
      </c>
      <c r="K2624" s="0" t="str">
        <f aca="false">IF(I2624=1,"Yes","No")</f>
        <v>No</v>
      </c>
      <c r="L2624" s="0" t="n">
        <f aca="false">IF(K2624="Yes",(J2624-1)*0.98,-1)</f>
        <v>-1</v>
      </c>
      <c r="M2624" s="5" t="s">
        <v>33</v>
      </c>
    </row>
    <row r="2625" customFormat="false" ht="12.8" hidden="false" customHeight="false" outlineLevel="0" collapsed="false">
      <c r="A2625" s="2" t="s">
        <v>3062</v>
      </c>
      <c r="B2625" s="2" t="s">
        <v>35</v>
      </c>
      <c r="C2625" s="0" t="s">
        <v>638</v>
      </c>
      <c r="D2625" s="0" t="s">
        <v>16</v>
      </c>
      <c r="E2625" s="0" t="s">
        <v>147</v>
      </c>
      <c r="F2625" s="0" t="s">
        <v>453</v>
      </c>
      <c r="G2625" s="0" t="s">
        <v>19</v>
      </c>
      <c r="H2625" s="0" t="s">
        <v>3064</v>
      </c>
      <c r="I2625" s="0" t="n">
        <v>0</v>
      </c>
      <c r="J2625" s="0" t="n">
        <v>4.39</v>
      </c>
      <c r="K2625" s="0" t="s">
        <v>19</v>
      </c>
      <c r="L2625" s="3" t="n">
        <f aca="false">IF(K2625="Yes",(J2625-1)*0.98,-1)</f>
        <v>-1</v>
      </c>
      <c r="M2625" s="11" t="s">
        <v>62</v>
      </c>
    </row>
    <row r="2626" customFormat="false" ht="12.8" hidden="false" customHeight="false" outlineLevel="0" collapsed="false">
      <c r="A2626" s="2" t="s">
        <v>3062</v>
      </c>
      <c r="B2626" s="2" t="s">
        <v>1185</v>
      </c>
      <c r="C2626" s="0" t="s">
        <v>430</v>
      </c>
      <c r="D2626" s="0" t="s">
        <v>42</v>
      </c>
      <c r="E2626" s="0" t="s">
        <v>147</v>
      </c>
      <c r="F2626" s="0" t="s">
        <v>65</v>
      </c>
      <c r="G2626" s="0" t="s">
        <v>21</v>
      </c>
      <c r="H2626" s="0" t="s">
        <v>3065</v>
      </c>
      <c r="I2626" s="0" t="n">
        <v>0</v>
      </c>
      <c r="J2626" s="0" t="n">
        <v>2.07</v>
      </c>
      <c r="K2626" s="0" t="str">
        <f aca="false">IF(I2626=1,"Yes","No")</f>
        <v>No</v>
      </c>
      <c r="L2626" s="0" t="n">
        <f aca="false">IF(K2626="Yes",(J2626-1)*0.98,-1)</f>
        <v>-1</v>
      </c>
      <c r="M2626" s="5" t="s">
        <v>33</v>
      </c>
    </row>
    <row r="2627" customFormat="false" ht="12.8" hidden="false" customHeight="false" outlineLevel="0" collapsed="false">
      <c r="A2627" s="2" t="s">
        <v>3062</v>
      </c>
      <c r="B2627" s="2" t="s">
        <v>1185</v>
      </c>
      <c r="C2627" s="0" t="s">
        <v>430</v>
      </c>
      <c r="D2627" s="0" t="s">
        <v>42</v>
      </c>
      <c r="E2627" s="0" t="s">
        <v>147</v>
      </c>
      <c r="F2627" s="0" t="s">
        <v>65</v>
      </c>
      <c r="G2627" s="0" t="s">
        <v>21</v>
      </c>
      <c r="H2627" s="0" t="s">
        <v>3065</v>
      </c>
      <c r="I2627" s="0" t="n">
        <v>0</v>
      </c>
      <c r="J2627" s="0" t="n">
        <v>1.25</v>
      </c>
      <c r="K2627" s="0" t="s">
        <v>19</v>
      </c>
      <c r="L2627" s="3" t="n">
        <f aca="false">IF(K2627="Yes",(J2627-1)*0.98,-1)</f>
        <v>-1</v>
      </c>
      <c r="M2627" s="4" t="s">
        <v>22</v>
      </c>
    </row>
    <row r="2628" customFormat="false" ht="12.8" hidden="false" customHeight="false" outlineLevel="0" collapsed="false">
      <c r="A2628" s="2" t="s">
        <v>3062</v>
      </c>
      <c r="B2628" s="2" t="s">
        <v>73</v>
      </c>
      <c r="C2628" s="0" t="s">
        <v>430</v>
      </c>
      <c r="D2628" s="0" t="s">
        <v>16</v>
      </c>
      <c r="E2628" s="0" t="s">
        <v>147</v>
      </c>
      <c r="F2628" s="0" t="s">
        <v>65</v>
      </c>
      <c r="G2628" s="0" t="s">
        <v>21</v>
      </c>
      <c r="H2628" s="0" t="s">
        <v>3066</v>
      </c>
      <c r="I2628" s="0" t="n">
        <v>4</v>
      </c>
      <c r="J2628" s="0" t="n">
        <v>6.24</v>
      </c>
      <c r="K2628" s="0" t="str">
        <f aca="false">IF(I2628=1,"Yes","No")</f>
        <v>No</v>
      </c>
      <c r="L2628" s="0" t="n">
        <f aca="false">IF(K2628="Yes",(J2628-1)*0.98,-1)</f>
        <v>-1</v>
      </c>
      <c r="M2628" s="5" t="s">
        <v>33</v>
      </c>
    </row>
    <row r="2629" customFormat="false" ht="12.8" hidden="false" customHeight="false" outlineLevel="0" collapsed="false">
      <c r="A2629" s="2" t="s">
        <v>3067</v>
      </c>
      <c r="B2629" s="2" t="s">
        <v>77</v>
      </c>
      <c r="C2629" s="0" t="s">
        <v>223</v>
      </c>
      <c r="D2629" s="0" t="s">
        <v>195</v>
      </c>
      <c r="E2629" s="0" t="s">
        <v>147</v>
      </c>
      <c r="G2629" s="0" t="s">
        <v>19</v>
      </c>
      <c r="H2629" s="0" t="s">
        <v>2242</v>
      </c>
      <c r="I2629" s="0" t="n">
        <v>1</v>
      </c>
      <c r="J2629" s="0" t="n">
        <v>1.99</v>
      </c>
      <c r="K2629" s="0" t="str">
        <f aca="false">IF(I2629=1,"Yes","No")</f>
        <v>Yes</v>
      </c>
      <c r="L2629" s="0" t="n">
        <f aca="false">IF(K2629="Yes",(J2629-1)*0.98,-1)</f>
        <v>0.9702</v>
      </c>
      <c r="M2629" s="5" t="s">
        <v>33</v>
      </c>
    </row>
    <row r="2630" customFormat="false" ht="12.8" hidden="false" customHeight="false" outlineLevel="0" collapsed="false">
      <c r="A2630" s="2" t="s">
        <v>3067</v>
      </c>
      <c r="B2630" s="2" t="s">
        <v>77</v>
      </c>
      <c r="C2630" s="6" t="s">
        <v>223</v>
      </c>
      <c r="D2630" s="6" t="s">
        <v>195</v>
      </c>
      <c r="E2630" s="6" t="s">
        <v>147</v>
      </c>
      <c r="F2630" s="6"/>
      <c r="G2630" s="6" t="s">
        <v>19</v>
      </c>
      <c r="H2630" s="6" t="s">
        <v>1312</v>
      </c>
      <c r="I2630" s="6" t="n">
        <v>2</v>
      </c>
      <c r="J2630" s="6" t="n">
        <v>28</v>
      </c>
      <c r="K2630" s="3" t="str">
        <f aca="false">IF(I2630=1, "No","Yes")</f>
        <v>Yes</v>
      </c>
      <c r="L2630" s="7" t="n">
        <f aca="false">IF(I2630=1,-J2630,0.98)</f>
        <v>0.98</v>
      </c>
      <c r="M2630" s="8" t="s">
        <v>51</v>
      </c>
    </row>
    <row r="2631" customFormat="false" ht="12.8" hidden="false" customHeight="false" outlineLevel="0" collapsed="false">
      <c r="A2631" s="9" t="s">
        <v>3067</v>
      </c>
      <c r="B2631" s="9" t="s">
        <v>77</v>
      </c>
      <c r="C2631" s="6" t="s">
        <v>223</v>
      </c>
      <c r="D2631" s="6" t="s">
        <v>195</v>
      </c>
      <c r="E2631" s="6" t="s">
        <v>147</v>
      </c>
      <c r="F2631" s="6"/>
      <c r="G2631" s="6" t="s">
        <v>19</v>
      </c>
      <c r="H2631" s="6" t="s">
        <v>1312</v>
      </c>
      <c r="I2631" s="6" t="n">
        <v>2</v>
      </c>
      <c r="J2631" s="6" t="n">
        <v>7.31</v>
      </c>
      <c r="K2631" s="3" t="s">
        <v>21</v>
      </c>
      <c r="L2631" s="6" t="n">
        <f aca="false">IF(K2631="Yes",(J2631-1)*0.98,-1)</f>
        <v>6.1838</v>
      </c>
      <c r="M2631" s="13" t="s">
        <v>184</v>
      </c>
    </row>
    <row r="2632" customFormat="false" ht="12.8" hidden="false" customHeight="false" outlineLevel="0" collapsed="false">
      <c r="A2632" s="2" t="s">
        <v>3068</v>
      </c>
      <c r="B2632" s="2" t="s">
        <v>146</v>
      </c>
      <c r="C2632" s="0" t="s">
        <v>215</v>
      </c>
      <c r="D2632" s="0" t="s">
        <v>16</v>
      </c>
      <c r="E2632" s="0" t="s">
        <v>17</v>
      </c>
      <c r="F2632" s="0" t="s">
        <v>18</v>
      </c>
      <c r="G2632" s="0" t="s">
        <v>19</v>
      </c>
      <c r="H2632" s="0" t="s">
        <v>3069</v>
      </c>
      <c r="I2632" s="0" t="n">
        <v>1</v>
      </c>
      <c r="J2632" s="0" t="n">
        <v>1.07</v>
      </c>
      <c r="K2632" s="0" t="s">
        <v>21</v>
      </c>
      <c r="L2632" s="3" t="n">
        <f aca="false">IF(K2632="Yes",(J2632-1)*0.98,-1)</f>
        <v>0.0686000000000001</v>
      </c>
      <c r="M2632" s="4" t="s">
        <v>22</v>
      </c>
    </row>
    <row r="2633" customFormat="false" ht="12.8" hidden="false" customHeight="false" outlineLevel="0" collapsed="false">
      <c r="A2633" s="2" t="s">
        <v>3068</v>
      </c>
      <c r="B2633" s="2" t="s">
        <v>146</v>
      </c>
      <c r="C2633" s="0" t="s">
        <v>215</v>
      </c>
      <c r="D2633" s="0" t="s">
        <v>16</v>
      </c>
      <c r="E2633" s="0" t="s">
        <v>17</v>
      </c>
      <c r="F2633" s="0" t="s">
        <v>18</v>
      </c>
      <c r="G2633" s="0" t="s">
        <v>19</v>
      </c>
      <c r="H2633" s="0" t="s">
        <v>3070</v>
      </c>
      <c r="I2633" s="0" t="n">
        <v>2</v>
      </c>
      <c r="J2633" s="0" t="n">
        <v>1.22</v>
      </c>
      <c r="K2633" s="0" t="s">
        <v>21</v>
      </c>
      <c r="L2633" s="3" t="n">
        <f aca="false">IF(K2633="Yes",(J2633-1)*0.98,-1)</f>
        <v>0.2156</v>
      </c>
      <c r="M2633" s="11" t="s">
        <v>62</v>
      </c>
    </row>
    <row r="2634" customFormat="false" ht="12.8" hidden="false" customHeight="false" outlineLevel="0" collapsed="false">
      <c r="A2634" s="2" t="s">
        <v>3068</v>
      </c>
      <c r="B2634" s="2" t="s">
        <v>512</v>
      </c>
      <c r="C2634" s="0" t="s">
        <v>215</v>
      </c>
      <c r="D2634" s="0" t="s">
        <v>42</v>
      </c>
      <c r="E2634" s="0" t="s">
        <v>17</v>
      </c>
      <c r="F2634" s="0" t="s">
        <v>43</v>
      </c>
      <c r="G2634" s="0" t="s">
        <v>19</v>
      </c>
      <c r="H2634" s="0" t="s">
        <v>3071</v>
      </c>
      <c r="I2634" s="0" t="n">
        <v>1</v>
      </c>
      <c r="J2634" s="0" t="n">
        <v>1.94</v>
      </c>
      <c r="K2634" s="0" t="str">
        <f aca="false">IF(I2634=1,"Yes","No")</f>
        <v>Yes</v>
      </c>
      <c r="L2634" s="0" t="n">
        <f aca="false">IF(K2634="Yes",(J2634-1)*0.98,-1)</f>
        <v>0.9212</v>
      </c>
      <c r="M2634" s="5" t="s">
        <v>33</v>
      </c>
    </row>
    <row r="2635" customFormat="false" ht="12.8" hidden="false" customHeight="false" outlineLevel="0" collapsed="false">
      <c r="A2635" s="2" t="s">
        <v>3068</v>
      </c>
      <c r="B2635" s="2" t="s">
        <v>456</v>
      </c>
      <c r="C2635" s="0" t="s">
        <v>218</v>
      </c>
      <c r="D2635" s="0" t="s">
        <v>48</v>
      </c>
      <c r="E2635" s="0" t="s">
        <v>87</v>
      </c>
      <c r="F2635" s="0" t="s">
        <v>152</v>
      </c>
      <c r="G2635" s="0" t="s">
        <v>19</v>
      </c>
      <c r="H2635" s="0" t="s">
        <v>960</v>
      </c>
      <c r="I2635" s="0" t="n">
        <v>3</v>
      </c>
      <c r="J2635" s="0" t="n">
        <v>1.19</v>
      </c>
      <c r="K2635" s="0" t="s">
        <v>21</v>
      </c>
      <c r="L2635" s="3" t="n">
        <f aca="false">IF(K2635="Yes",(J2635-1)*0.98,-1)</f>
        <v>0.1862</v>
      </c>
      <c r="M2635" s="4" t="s">
        <v>22</v>
      </c>
    </row>
    <row r="2636" customFormat="false" ht="12.8" hidden="false" customHeight="false" outlineLevel="0" collapsed="false">
      <c r="A2636" s="2" t="s">
        <v>3072</v>
      </c>
      <c r="B2636" s="2" t="s">
        <v>310</v>
      </c>
      <c r="C2636" s="0" t="s">
        <v>56</v>
      </c>
      <c r="D2636" s="0" t="s">
        <v>42</v>
      </c>
      <c r="E2636" s="0" t="s">
        <v>17</v>
      </c>
      <c r="F2636" s="0" t="s">
        <v>43</v>
      </c>
      <c r="G2636" s="0" t="s">
        <v>19</v>
      </c>
      <c r="H2636" s="0" t="s">
        <v>3073</v>
      </c>
      <c r="I2636" s="0" t="n">
        <v>1</v>
      </c>
      <c r="J2636" s="0" t="n">
        <v>2.13</v>
      </c>
      <c r="K2636" s="0" t="str">
        <f aca="false">IF(I2636=1,"Yes","No")</f>
        <v>Yes</v>
      </c>
      <c r="L2636" s="0" t="n">
        <f aca="false">IF(K2636="Yes",(J2636-1)*0.98,-1)</f>
        <v>1.1074</v>
      </c>
      <c r="M2636" s="5" t="s">
        <v>33</v>
      </c>
    </row>
    <row r="2637" customFormat="false" ht="12.8" hidden="false" customHeight="false" outlineLevel="0" collapsed="false">
      <c r="A2637" s="2" t="s">
        <v>3072</v>
      </c>
      <c r="B2637" s="2" t="s">
        <v>96</v>
      </c>
      <c r="C2637" s="0" t="s">
        <v>579</v>
      </c>
      <c r="D2637" s="0" t="s">
        <v>16</v>
      </c>
      <c r="E2637" s="0" t="s">
        <v>17</v>
      </c>
      <c r="F2637" s="0" t="s">
        <v>18</v>
      </c>
      <c r="G2637" s="0" t="s">
        <v>19</v>
      </c>
      <c r="H2637" s="0" t="s">
        <v>3074</v>
      </c>
      <c r="I2637" s="0" t="n">
        <v>1</v>
      </c>
      <c r="J2637" s="0" t="n">
        <v>1.09</v>
      </c>
      <c r="K2637" s="0" t="s">
        <v>21</v>
      </c>
      <c r="L2637" s="3" t="n">
        <f aca="false">IF(K2637="Yes",(J2637-1)*0.98,-1)</f>
        <v>0.0882000000000001</v>
      </c>
      <c r="M2637" s="4" t="s">
        <v>22</v>
      </c>
    </row>
    <row r="2638" customFormat="false" ht="12.8" hidden="false" customHeight="false" outlineLevel="0" collapsed="false">
      <c r="A2638" s="2" t="s">
        <v>3072</v>
      </c>
      <c r="B2638" s="2" t="s">
        <v>46</v>
      </c>
      <c r="C2638" s="0" t="s">
        <v>370</v>
      </c>
      <c r="D2638" s="0" t="s">
        <v>42</v>
      </c>
      <c r="E2638" s="0" t="s">
        <v>147</v>
      </c>
      <c r="F2638" s="0" t="s">
        <v>453</v>
      </c>
      <c r="G2638" s="0" t="s">
        <v>19</v>
      </c>
      <c r="H2638" s="0" t="s">
        <v>3075</v>
      </c>
      <c r="I2638" s="0" t="n">
        <v>1</v>
      </c>
      <c r="J2638" s="0" t="n">
        <v>2</v>
      </c>
      <c r="K2638" s="0" t="str">
        <f aca="false">IF(I2638=1,"Yes","No")</f>
        <v>Yes</v>
      </c>
      <c r="L2638" s="0" t="n">
        <f aca="false">IF(K2638="Yes",(J2638-1)*0.98,-1)</f>
        <v>0.98</v>
      </c>
      <c r="M2638" s="5" t="s">
        <v>33</v>
      </c>
    </row>
    <row r="2639" customFormat="false" ht="12.8" hidden="false" customHeight="false" outlineLevel="0" collapsed="false">
      <c r="A2639" s="2" t="s">
        <v>3072</v>
      </c>
      <c r="B2639" s="2" t="s">
        <v>46</v>
      </c>
      <c r="C2639" s="0" t="s">
        <v>370</v>
      </c>
      <c r="D2639" s="0" t="s">
        <v>42</v>
      </c>
      <c r="E2639" s="0" t="s">
        <v>147</v>
      </c>
      <c r="F2639" s="0" t="s">
        <v>453</v>
      </c>
      <c r="G2639" s="0" t="s">
        <v>19</v>
      </c>
      <c r="H2639" s="0" t="s">
        <v>3076</v>
      </c>
      <c r="I2639" s="0" t="n">
        <v>4</v>
      </c>
      <c r="J2639" s="0" t="n">
        <v>2.24</v>
      </c>
      <c r="K2639" s="0" t="s">
        <v>19</v>
      </c>
      <c r="L2639" s="3" t="n">
        <f aca="false">IF(K2639="Yes",(J2639-1)*0.98,-1)</f>
        <v>-1</v>
      </c>
      <c r="M2639" s="11" t="s">
        <v>62</v>
      </c>
    </row>
    <row r="2640" customFormat="false" ht="12.8" hidden="false" customHeight="false" outlineLevel="0" collapsed="false">
      <c r="A2640" s="9" t="s">
        <v>3072</v>
      </c>
      <c r="B2640" s="9" t="s">
        <v>331</v>
      </c>
      <c r="C2640" s="6" t="s">
        <v>56</v>
      </c>
      <c r="D2640" s="6" t="s">
        <v>42</v>
      </c>
      <c r="E2640" s="6" t="s">
        <v>79</v>
      </c>
      <c r="F2640" s="6" t="s">
        <v>80</v>
      </c>
      <c r="G2640" s="6" t="s">
        <v>19</v>
      </c>
      <c r="H2640" s="6" t="s">
        <v>3077</v>
      </c>
      <c r="I2640" s="0" t="n">
        <v>2</v>
      </c>
      <c r="J2640" s="6" t="n">
        <v>11.63</v>
      </c>
      <c r="K2640" s="3" t="str">
        <f aca="false">IF(I2640=1,"Yes","No")</f>
        <v>No</v>
      </c>
      <c r="L2640" s="7" t="n">
        <f aca="false">IF(K2640="Yes",(J2640-1)*0.98,-1)</f>
        <v>-1</v>
      </c>
      <c r="M2640" s="10" t="s">
        <v>53</v>
      </c>
    </row>
    <row r="2641" customFormat="false" ht="12.8" hidden="false" customHeight="false" outlineLevel="0" collapsed="false">
      <c r="A2641" s="2" t="s">
        <v>3078</v>
      </c>
      <c r="B2641" s="2" t="s">
        <v>96</v>
      </c>
      <c r="C2641" s="0" t="s">
        <v>271</v>
      </c>
      <c r="D2641" s="0" t="s">
        <v>42</v>
      </c>
      <c r="E2641" s="0" t="s">
        <v>147</v>
      </c>
      <c r="F2641" s="0" t="s">
        <v>65</v>
      </c>
      <c r="G2641" s="0" t="s">
        <v>21</v>
      </c>
      <c r="H2641" s="0" t="s">
        <v>3079</v>
      </c>
      <c r="I2641" s="0" t="n">
        <v>3</v>
      </c>
      <c r="J2641" s="0" t="n">
        <v>2.89</v>
      </c>
      <c r="K2641" s="0" t="str">
        <f aca="false">IF(I2641=1,"Yes","No")</f>
        <v>No</v>
      </c>
      <c r="L2641" s="0" t="n">
        <f aca="false">IF(K2641="Yes",(J2641-1)*0.98,-1)</f>
        <v>-1</v>
      </c>
      <c r="M2641" s="5" t="s">
        <v>33</v>
      </c>
    </row>
    <row r="2642" customFormat="false" ht="12.8" hidden="false" customHeight="false" outlineLevel="0" collapsed="false">
      <c r="A2642" s="2" t="s">
        <v>3078</v>
      </c>
      <c r="B2642" s="2" t="s">
        <v>96</v>
      </c>
      <c r="C2642" s="0" t="s">
        <v>271</v>
      </c>
      <c r="D2642" s="0" t="s">
        <v>42</v>
      </c>
      <c r="E2642" s="0" t="s">
        <v>147</v>
      </c>
      <c r="F2642" s="0" t="s">
        <v>65</v>
      </c>
      <c r="G2642" s="0" t="s">
        <v>21</v>
      </c>
      <c r="H2642" s="0" t="s">
        <v>3079</v>
      </c>
      <c r="I2642" s="0" t="n">
        <v>3</v>
      </c>
      <c r="J2642" s="0" t="n">
        <v>1.34</v>
      </c>
      <c r="K2642" s="0" t="s">
        <v>21</v>
      </c>
      <c r="L2642" s="3" t="n">
        <f aca="false">IF(K2642="Yes",(J2642-1)*0.98,-1)</f>
        <v>0.3332</v>
      </c>
      <c r="M2642" s="4" t="s">
        <v>22</v>
      </c>
    </row>
    <row r="2643" customFormat="false" ht="12.8" hidden="false" customHeight="false" outlineLevel="0" collapsed="false">
      <c r="A2643" s="2" t="s">
        <v>3078</v>
      </c>
      <c r="B2643" s="2" t="s">
        <v>23</v>
      </c>
      <c r="C2643" s="0" t="s">
        <v>495</v>
      </c>
      <c r="D2643" s="0" t="s">
        <v>42</v>
      </c>
      <c r="E2643" s="0" t="s">
        <v>147</v>
      </c>
      <c r="F2643" s="0" t="s">
        <v>453</v>
      </c>
      <c r="G2643" s="0" t="s">
        <v>19</v>
      </c>
      <c r="H2643" s="0" t="s">
        <v>3080</v>
      </c>
      <c r="I2643" s="0" t="n">
        <v>2</v>
      </c>
      <c r="J2643" s="0" t="n">
        <v>4.66</v>
      </c>
      <c r="K2643" s="0" t="str">
        <f aca="false">IF(I2643=1,"Yes","No")</f>
        <v>No</v>
      </c>
      <c r="L2643" s="0" t="n">
        <f aca="false">IF(K2643="Yes",(J2643-1)*0.98,-1)</f>
        <v>-1</v>
      </c>
      <c r="M2643" s="5" t="s">
        <v>33</v>
      </c>
    </row>
    <row r="2644" customFormat="false" ht="12.8" hidden="false" customHeight="false" outlineLevel="0" collapsed="false">
      <c r="A2644" s="2" t="s">
        <v>3078</v>
      </c>
      <c r="B2644" s="2" t="s">
        <v>109</v>
      </c>
      <c r="C2644" s="0" t="s">
        <v>495</v>
      </c>
      <c r="D2644" s="0" t="s">
        <v>42</v>
      </c>
      <c r="E2644" s="0" t="s">
        <v>147</v>
      </c>
      <c r="F2644" s="0" t="s">
        <v>65</v>
      </c>
      <c r="G2644" s="0" t="s">
        <v>21</v>
      </c>
      <c r="H2644" s="0" t="s">
        <v>2905</v>
      </c>
      <c r="I2644" s="0" t="n">
        <v>0</v>
      </c>
      <c r="J2644" s="0" t="n">
        <v>6.6</v>
      </c>
      <c r="K2644" s="0" t="str">
        <f aca="false">IF(I2644=1,"Yes","No")</f>
        <v>No</v>
      </c>
      <c r="L2644" s="0" t="n">
        <f aca="false">IF(K2644="Yes",(J2644-1)*0.98,-1)</f>
        <v>-1</v>
      </c>
      <c r="M2644" s="5" t="s">
        <v>33</v>
      </c>
    </row>
    <row r="2645" customFormat="false" ht="12.8" hidden="false" customHeight="false" outlineLevel="0" collapsed="false">
      <c r="A2645" s="2" t="s">
        <v>3078</v>
      </c>
      <c r="B2645" s="2" t="s">
        <v>109</v>
      </c>
      <c r="C2645" s="0" t="s">
        <v>495</v>
      </c>
      <c r="D2645" s="0" t="s">
        <v>42</v>
      </c>
      <c r="E2645" s="0" t="s">
        <v>147</v>
      </c>
      <c r="F2645" s="0" t="s">
        <v>65</v>
      </c>
      <c r="G2645" s="0" t="s">
        <v>21</v>
      </c>
      <c r="H2645" s="0" t="s">
        <v>2905</v>
      </c>
      <c r="I2645" s="0" t="n">
        <v>0</v>
      </c>
      <c r="J2645" s="0" t="n">
        <v>2.19</v>
      </c>
      <c r="K2645" s="0" t="s">
        <v>19</v>
      </c>
      <c r="L2645" s="3" t="n">
        <f aca="false">IF(K2645="Yes",(J2645-1)*0.98,-1)</f>
        <v>-1</v>
      </c>
      <c r="M2645" s="4" t="s">
        <v>22</v>
      </c>
    </row>
    <row r="2646" customFormat="false" ht="12.8" hidden="false" customHeight="false" outlineLevel="0" collapsed="false">
      <c r="A2646" s="2" t="s">
        <v>3081</v>
      </c>
      <c r="B2646" s="2" t="s">
        <v>46</v>
      </c>
      <c r="C2646" s="0" t="s">
        <v>311</v>
      </c>
      <c r="D2646" s="0" t="s">
        <v>29</v>
      </c>
      <c r="E2646" s="0" t="s">
        <v>87</v>
      </c>
      <c r="F2646" s="0" t="s">
        <v>152</v>
      </c>
      <c r="G2646" s="0" t="s">
        <v>19</v>
      </c>
      <c r="H2646" s="0" t="s">
        <v>2861</v>
      </c>
      <c r="I2646" s="0" t="n">
        <v>1</v>
      </c>
      <c r="J2646" s="0" t="n">
        <v>1.18</v>
      </c>
      <c r="K2646" s="0" t="s">
        <v>21</v>
      </c>
      <c r="L2646" s="3" t="n">
        <f aca="false">IF(K2646="Yes",(J2646-1)*0.98,-1)</f>
        <v>0.1764</v>
      </c>
      <c r="M2646" s="4" t="s">
        <v>22</v>
      </c>
    </row>
    <row r="2647" customFormat="false" ht="12.8" hidden="false" customHeight="false" outlineLevel="0" collapsed="false">
      <c r="A2647" s="2" t="s">
        <v>3081</v>
      </c>
      <c r="B2647" s="2" t="s">
        <v>46</v>
      </c>
      <c r="C2647" s="0" t="s">
        <v>311</v>
      </c>
      <c r="D2647" s="0" t="s">
        <v>29</v>
      </c>
      <c r="E2647" s="0" t="s">
        <v>87</v>
      </c>
      <c r="F2647" s="0" t="s">
        <v>152</v>
      </c>
      <c r="G2647" s="0" t="s">
        <v>19</v>
      </c>
      <c r="H2647" s="0" t="s">
        <v>1853</v>
      </c>
      <c r="I2647" s="0" t="n">
        <v>2</v>
      </c>
      <c r="J2647" s="0" t="n">
        <v>1.43</v>
      </c>
      <c r="K2647" s="0" t="s">
        <v>21</v>
      </c>
      <c r="L2647" s="3" t="n">
        <f aca="false">IF(K2647="Yes",(J2647-1)*0.98,-1)</f>
        <v>0.4214</v>
      </c>
      <c r="M2647" s="11" t="s">
        <v>62</v>
      </c>
    </row>
    <row r="2648" customFormat="false" ht="12.8" hidden="false" customHeight="false" outlineLevel="0" collapsed="false">
      <c r="A2648" s="2" t="s">
        <v>3081</v>
      </c>
      <c r="B2648" s="2" t="s">
        <v>46</v>
      </c>
      <c r="C2648" s="6" t="s">
        <v>311</v>
      </c>
      <c r="D2648" s="6" t="s">
        <v>29</v>
      </c>
      <c r="E2648" s="6" t="s">
        <v>87</v>
      </c>
      <c r="F2648" s="6" t="s">
        <v>152</v>
      </c>
      <c r="G2648" s="6" t="s">
        <v>19</v>
      </c>
      <c r="H2648" s="6" t="s">
        <v>3082</v>
      </c>
      <c r="I2648" s="6" t="n">
        <v>3</v>
      </c>
      <c r="J2648" s="6" t="n">
        <v>53.23</v>
      </c>
      <c r="K2648" s="3" t="str">
        <f aca="false">IF(I2648=1, "No","Yes")</f>
        <v>Yes</v>
      </c>
      <c r="L2648" s="7" t="n">
        <f aca="false">IF(I2648=1,-J2648,0.98)</f>
        <v>0.98</v>
      </c>
      <c r="M2648" s="8" t="s">
        <v>51</v>
      </c>
    </row>
    <row r="2649" customFormat="false" ht="12.8" hidden="false" customHeight="false" outlineLevel="0" collapsed="false">
      <c r="A2649" s="9" t="s">
        <v>3081</v>
      </c>
      <c r="B2649" s="9" t="s">
        <v>46</v>
      </c>
      <c r="C2649" s="6" t="s">
        <v>311</v>
      </c>
      <c r="D2649" s="6" t="s">
        <v>29</v>
      </c>
      <c r="E2649" s="6" t="s">
        <v>87</v>
      </c>
      <c r="F2649" s="6" t="s">
        <v>152</v>
      </c>
      <c r="G2649" s="6" t="s">
        <v>19</v>
      </c>
      <c r="H2649" s="6" t="s">
        <v>3082</v>
      </c>
      <c r="I2649" s="6" t="n">
        <v>3</v>
      </c>
      <c r="J2649" s="6" t="n">
        <v>5</v>
      </c>
      <c r="K2649" s="3" t="s">
        <v>19</v>
      </c>
      <c r="L2649" s="6" t="n">
        <f aca="false">IF(K2649="Yes",(J2649-1)*0.98,-1)</f>
        <v>-1</v>
      </c>
      <c r="M2649" s="13" t="s">
        <v>184</v>
      </c>
    </row>
    <row r="2650" customFormat="false" ht="12.8" hidden="false" customHeight="false" outlineLevel="0" collapsed="false">
      <c r="A2650" s="9" t="s">
        <v>3081</v>
      </c>
      <c r="B2650" s="9" t="s">
        <v>46</v>
      </c>
      <c r="C2650" s="6" t="s">
        <v>311</v>
      </c>
      <c r="D2650" s="6" t="s">
        <v>29</v>
      </c>
      <c r="E2650" s="6" t="s">
        <v>87</v>
      </c>
      <c r="F2650" s="6" t="s">
        <v>152</v>
      </c>
      <c r="G2650" s="6" t="s">
        <v>19</v>
      </c>
      <c r="H2650" s="6" t="s">
        <v>1853</v>
      </c>
      <c r="I2650" s="0" t="n">
        <v>2</v>
      </c>
      <c r="J2650" s="6" t="n">
        <v>4.05</v>
      </c>
      <c r="K2650" s="3" t="str">
        <f aca="false">IF(I2650=1,"Yes","No")</f>
        <v>No</v>
      </c>
      <c r="L2650" s="7" t="n">
        <f aca="false">IF(K2650="Yes",(J2650-1)*0.98,-1)</f>
        <v>-1</v>
      </c>
      <c r="M2650" s="10" t="s">
        <v>53</v>
      </c>
    </row>
    <row r="2651" customFormat="false" ht="12.8" hidden="false" customHeight="false" outlineLevel="0" collapsed="false">
      <c r="A2651" s="2" t="s">
        <v>3081</v>
      </c>
      <c r="B2651" s="2" t="s">
        <v>280</v>
      </c>
      <c r="C2651" s="6" t="s">
        <v>1338</v>
      </c>
      <c r="D2651" s="6" t="s">
        <v>37</v>
      </c>
      <c r="E2651" s="6" t="s">
        <v>147</v>
      </c>
      <c r="F2651" s="6" t="s">
        <v>43</v>
      </c>
      <c r="G2651" s="6" t="s">
        <v>19</v>
      </c>
      <c r="H2651" s="6" t="s">
        <v>3083</v>
      </c>
      <c r="I2651" s="6" t="n">
        <v>4</v>
      </c>
      <c r="J2651" s="6" t="n">
        <v>3.77</v>
      </c>
      <c r="K2651" s="3" t="str">
        <f aca="false">IF(I2651=1, "No","Yes")</f>
        <v>Yes</v>
      </c>
      <c r="L2651" s="7" t="n">
        <f aca="false">IF(I2651=1,-J2651,0.98)</f>
        <v>0.98</v>
      </c>
      <c r="M2651" s="8" t="s">
        <v>51</v>
      </c>
    </row>
    <row r="2652" customFormat="false" ht="12.8" hidden="false" customHeight="false" outlineLevel="0" collapsed="false">
      <c r="A2652" s="2" t="s">
        <v>3084</v>
      </c>
      <c r="B2652" s="2" t="s">
        <v>652</v>
      </c>
      <c r="C2652" s="0" t="s">
        <v>68</v>
      </c>
      <c r="D2652" s="0" t="s">
        <v>42</v>
      </c>
      <c r="E2652" s="0" t="s">
        <v>147</v>
      </c>
      <c r="F2652" s="0" t="s">
        <v>1653</v>
      </c>
      <c r="G2652" s="0" t="s">
        <v>21</v>
      </c>
      <c r="H2652" s="0" t="s">
        <v>3085</v>
      </c>
      <c r="I2652" s="0" t="n">
        <v>4</v>
      </c>
      <c r="J2652" s="0" t="n">
        <v>2.31</v>
      </c>
      <c r="K2652" s="0" t="str">
        <f aca="false">IF(I2652=1,"Yes","No")</f>
        <v>No</v>
      </c>
      <c r="L2652" s="0" t="n">
        <f aca="false">IF(K2652="Yes",(J2652-1)*0.98,-1)</f>
        <v>-1</v>
      </c>
      <c r="M2652" s="5" t="s">
        <v>33</v>
      </c>
    </row>
    <row r="2653" customFormat="false" ht="12.8" hidden="false" customHeight="false" outlineLevel="0" collapsed="false">
      <c r="A2653" s="9" t="s">
        <v>3084</v>
      </c>
      <c r="B2653" s="9" t="s">
        <v>1954</v>
      </c>
      <c r="C2653" s="6" t="s">
        <v>1488</v>
      </c>
      <c r="D2653" s="6" t="s">
        <v>37</v>
      </c>
      <c r="E2653" s="6" t="s">
        <v>79</v>
      </c>
      <c r="F2653" s="6" t="s">
        <v>1106</v>
      </c>
      <c r="G2653" s="6" t="s">
        <v>19</v>
      </c>
      <c r="H2653" s="6" t="s">
        <v>2357</v>
      </c>
      <c r="I2653" s="0" t="n">
        <v>0</v>
      </c>
      <c r="J2653" s="6" t="n">
        <v>13.5</v>
      </c>
      <c r="K2653" s="3" t="str">
        <f aca="false">IF(I2653=1,"Yes","No")</f>
        <v>No</v>
      </c>
      <c r="L2653" s="7" t="n">
        <f aca="false">IF(K2653="Yes",(J2653-1)*0.98,-1)</f>
        <v>-1</v>
      </c>
      <c r="M2653" s="10" t="s">
        <v>53</v>
      </c>
    </row>
    <row r="2654" customFormat="false" ht="12.8" hidden="false" customHeight="false" outlineLevel="0" collapsed="false">
      <c r="A2654" s="2" t="s">
        <v>3086</v>
      </c>
      <c r="B2654" s="2" t="s">
        <v>23</v>
      </c>
      <c r="C2654" s="0" t="s">
        <v>532</v>
      </c>
      <c r="D2654" s="0" t="s">
        <v>16</v>
      </c>
      <c r="E2654" s="0" t="s">
        <v>87</v>
      </c>
      <c r="F2654" s="0" t="s">
        <v>18</v>
      </c>
      <c r="G2654" s="0" t="s">
        <v>21</v>
      </c>
      <c r="H2654" s="0" t="s">
        <v>3043</v>
      </c>
      <c r="I2654" s="0" t="n">
        <v>2</v>
      </c>
      <c r="J2654" s="0" t="n">
        <v>1.29</v>
      </c>
      <c r="K2654" s="0" t="s">
        <v>21</v>
      </c>
      <c r="L2654" s="3" t="n">
        <f aca="false">IF(K2654="Yes",(J2654-1)*0.98,-1)</f>
        <v>0.2842</v>
      </c>
      <c r="M2654" s="4" t="s">
        <v>22</v>
      </c>
    </row>
    <row r="2655" customFormat="false" ht="12.8" hidden="false" customHeight="false" outlineLevel="0" collapsed="false">
      <c r="A2655" s="2" t="s">
        <v>3086</v>
      </c>
      <c r="B2655" s="2" t="s">
        <v>23</v>
      </c>
      <c r="C2655" s="0" t="s">
        <v>532</v>
      </c>
      <c r="D2655" s="0" t="s">
        <v>16</v>
      </c>
      <c r="E2655" s="0" t="s">
        <v>87</v>
      </c>
      <c r="F2655" s="0" t="s">
        <v>18</v>
      </c>
      <c r="G2655" s="0" t="s">
        <v>21</v>
      </c>
      <c r="H2655" s="0" t="s">
        <v>3087</v>
      </c>
      <c r="I2655" s="0" t="n">
        <v>0</v>
      </c>
      <c r="J2655" s="0" t="n">
        <v>2.1</v>
      </c>
      <c r="K2655" s="0" t="s">
        <v>19</v>
      </c>
      <c r="L2655" s="3" t="n">
        <f aca="false">IF(K2655="Yes",(J2655-1)*0.98,-1)</f>
        <v>-1</v>
      </c>
      <c r="M2655" s="11" t="s">
        <v>62</v>
      </c>
    </row>
    <row r="2656" customFormat="false" ht="12.8" hidden="false" customHeight="false" outlineLevel="0" collapsed="false">
      <c r="A2656" s="9" t="s">
        <v>3086</v>
      </c>
      <c r="B2656" s="9" t="s">
        <v>23</v>
      </c>
      <c r="C2656" s="6" t="s">
        <v>532</v>
      </c>
      <c r="D2656" s="6" t="s">
        <v>16</v>
      </c>
      <c r="E2656" s="6" t="s">
        <v>87</v>
      </c>
      <c r="F2656" s="6" t="s">
        <v>18</v>
      </c>
      <c r="G2656" s="6" t="s">
        <v>21</v>
      </c>
      <c r="H2656" s="6" t="s">
        <v>3087</v>
      </c>
      <c r="I2656" s="0" t="n">
        <v>0</v>
      </c>
      <c r="J2656" s="6" t="n">
        <v>8.05</v>
      </c>
      <c r="K2656" s="3" t="str">
        <f aca="false">IF(I2656=1,"Yes","No")</f>
        <v>No</v>
      </c>
      <c r="L2656" s="7" t="n">
        <f aca="false">IF(K2656="Yes",(J2656-1)*0.98,-1)</f>
        <v>-1</v>
      </c>
      <c r="M2656" s="10" t="s">
        <v>53</v>
      </c>
    </row>
    <row r="2657" customFormat="false" ht="12.8" hidden="false" customHeight="false" outlineLevel="0" collapsed="false">
      <c r="A2657" s="2" t="s">
        <v>3086</v>
      </c>
      <c r="B2657" s="2" t="s">
        <v>499</v>
      </c>
      <c r="C2657" s="0" t="s">
        <v>532</v>
      </c>
      <c r="D2657" s="0" t="s">
        <v>42</v>
      </c>
      <c r="E2657" s="0" t="s">
        <v>17</v>
      </c>
      <c r="F2657" s="0" t="s">
        <v>43</v>
      </c>
      <c r="G2657" s="0" t="s">
        <v>19</v>
      </c>
      <c r="H2657" s="0" t="s">
        <v>3088</v>
      </c>
      <c r="I2657" s="0" t="n">
        <v>4</v>
      </c>
      <c r="J2657" s="0" t="n">
        <v>5.31</v>
      </c>
      <c r="K2657" s="0" t="str">
        <f aca="false">IF(I2657=1,"Yes","No")</f>
        <v>No</v>
      </c>
      <c r="L2657" s="0" t="n">
        <f aca="false">IF(K2657="Yes",(J2657-1)*0.98,-1)</f>
        <v>-1</v>
      </c>
      <c r="M2657" s="5" t="s">
        <v>33</v>
      </c>
    </row>
    <row r="2658" customFormat="false" ht="12.8" hidden="false" customHeight="false" outlineLevel="0" collapsed="false">
      <c r="A2658" s="2" t="s">
        <v>3089</v>
      </c>
      <c r="B2658" s="2" t="s">
        <v>58</v>
      </c>
      <c r="C2658" s="0" t="s">
        <v>576</v>
      </c>
      <c r="D2658" s="0" t="s">
        <v>42</v>
      </c>
      <c r="E2658" s="0" t="s">
        <v>147</v>
      </c>
      <c r="F2658" s="0" t="s">
        <v>65</v>
      </c>
      <c r="G2658" s="0" t="s">
        <v>21</v>
      </c>
      <c r="H2658" s="0" t="s">
        <v>3090</v>
      </c>
      <c r="I2658" s="0" t="n">
        <v>3</v>
      </c>
      <c r="J2658" s="0" t="n">
        <v>8</v>
      </c>
      <c r="K2658" s="0" t="str">
        <f aca="false">IF(I2658=1,"Yes","No")</f>
        <v>No</v>
      </c>
      <c r="L2658" s="0" t="n">
        <f aca="false">IF(K2658="Yes",(J2658-1)*0.98,-1)</f>
        <v>-1</v>
      </c>
      <c r="M2658" s="5" t="s">
        <v>33</v>
      </c>
    </row>
    <row r="2659" customFormat="false" ht="12.8" hidden="false" customHeight="false" outlineLevel="0" collapsed="false">
      <c r="A2659" s="2" t="s">
        <v>3089</v>
      </c>
      <c r="B2659" s="2" t="s">
        <v>58</v>
      </c>
      <c r="C2659" s="0" t="s">
        <v>576</v>
      </c>
      <c r="D2659" s="0" t="s">
        <v>42</v>
      </c>
      <c r="E2659" s="0" t="s">
        <v>147</v>
      </c>
      <c r="F2659" s="0" t="s">
        <v>65</v>
      </c>
      <c r="G2659" s="0" t="s">
        <v>21</v>
      </c>
      <c r="H2659" s="0" t="s">
        <v>3090</v>
      </c>
      <c r="I2659" s="0" t="n">
        <v>3</v>
      </c>
      <c r="J2659" s="0" t="n">
        <v>2.32</v>
      </c>
      <c r="K2659" s="0" t="s">
        <v>21</v>
      </c>
      <c r="L2659" s="3" t="n">
        <f aca="false">IF(K2659="Yes",(J2659-1)*0.98,-1)</f>
        <v>1.2936</v>
      </c>
      <c r="M2659" s="4" t="s">
        <v>22</v>
      </c>
    </row>
    <row r="2660" customFormat="false" ht="12.8" hidden="false" customHeight="false" outlineLevel="0" collapsed="false">
      <c r="A2660" s="2" t="s">
        <v>3089</v>
      </c>
      <c r="B2660" s="2" t="s">
        <v>58</v>
      </c>
      <c r="C2660" s="6" t="s">
        <v>576</v>
      </c>
      <c r="D2660" s="6" t="s">
        <v>42</v>
      </c>
      <c r="E2660" s="6" t="s">
        <v>147</v>
      </c>
      <c r="F2660" s="6" t="s">
        <v>65</v>
      </c>
      <c r="G2660" s="6" t="s">
        <v>21</v>
      </c>
      <c r="H2660" s="6" t="s">
        <v>3091</v>
      </c>
      <c r="I2660" s="6" t="n">
        <v>0</v>
      </c>
      <c r="J2660" s="6" t="n">
        <v>8.31</v>
      </c>
      <c r="K2660" s="3" t="str">
        <f aca="false">IF(I2660=1, "No","Yes")</f>
        <v>Yes</v>
      </c>
      <c r="L2660" s="7" t="n">
        <f aca="false">IF(I2660=1,-J2660,0.98)</f>
        <v>0.98</v>
      </c>
      <c r="M2660" s="8" t="s">
        <v>51</v>
      </c>
    </row>
    <row r="2661" customFormat="false" ht="12.8" hidden="false" customHeight="false" outlineLevel="0" collapsed="false">
      <c r="A2661" s="2" t="s">
        <v>3089</v>
      </c>
      <c r="B2661" s="2" t="s">
        <v>58</v>
      </c>
      <c r="C2661" s="6" t="s">
        <v>576</v>
      </c>
      <c r="D2661" s="6" t="s">
        <v>42</v>
      </c>
      <c r="E2661" s="6" t="s">
        <v>147</v>
      </c>
      <c r="F2661" s="6" t="s">
        <v>65</v>
      </c>
      <c r="G2661" s="6" t="s">
        <v>21</v>
      </c>
      <c r="H2661" s="6" t="s">
        <v>3091</v>
      </c>
      <c r="I2661" s="6" t="n">
        <v>0</v>
      </c>
      <c r="J2661" s="6" t="n">
        <v>8.31</v>
      </c>
      <c r="K2661" s="3" t="str">
        <f aca="false">IF(I2661=1, "No","Yes")</f>
        <v>Yes</v>
      </c>
      <c r="L2661" s="7" t="n">
        <f aca="false">IF(I2661=1,-J2661,0.98)</f>
        <v>0.98</v>
      </c>
      <c r="M2661" s="12" t="s">
        <v>128</v>
      </c>
    </row>
    <row r="2662" customFormat="false" ht="12.8" hidden="false" customHeight="false" outlineLevel="0" collapsed="false">
      <c r="A2662" s="2" t="s">
        <v>3092</v>
      </c>
      <c r="B2662" s="2" t="s">
        <v>310</v>
      </c>
      <c r="C2662" s="6" t="s">
        <v>1338</v>
      </c>
      <c r="D2662" s="6" t="s">
        <v>37</v>
      </c>
      <c r="E2662" s="6" t="s">
        <v>147</v>
      </c>
      <c r="F2662" s="6" t="s">
        <v>43</v>
      </c>
      <c r="G2662" s="6" t="s">
        <v>19</v>
      </c>
      <c r="H2662" s="6" t="s">
        <v>3093</v>
      </c>
      <c r="I2662" s="6" t="n">
        <v>4</v>
      </c>
      <c r="J2662" s="6" t="n">
        <v>46</v>
      </c>
      <c r="K2662" s="3" t="str">
        <f aca="false">IF(I2662=1, "No","Yes")</f>
        <v>Yes</v>
      </c>
      <c r="L2662" s="7" t="n">
        <f aca="false">IF(I2662=1,-J2662,0.98)</f>
        <v>0.98</v>
      </c>
      <c r="M2662" s="8" t="s">
        <v>51</v>
      </c>
    </row>
    <row r="2663" customFormat="false" ht="12.8" hidden="false" customHeight="false" outlineLevel="0" collapsed="false">
      <c r="A2663" s="2" t="s">
        <v>3092</v>
      </c>
      <c r="B2663" s="2" t="s">
        <v>306</v>
      </c>
      <c r="C2663" s="0" t="s">
        <v>1338</v>
      </c>
      <c r="D2663" s="0" t="s">
        <v>37</v>
      </c>
      <c r="E2663" s="0" t="s">
        <v>147</v>
      </c>
      <c r="F2663" s="0" t="s">
        <v>428</v>
      </c>
      <c r="G2663" s="0" t="s">
        <v>21</v>
      </c>
      <c r="H2663" s="0" t="s">
        <v>3094</v>
      </c>
      <c r="I2663" s="0" t="n">
        <v>1</v>
      </c>
      <c r="J2663" s="0" t="n">
        <v>3.53</v>
      </c>
      <c r="K2663" s="0" t="str">
        <f aca="false">IF(I2663=1,"Yes","No")</f>
        <v>Yes</v>
      </c>
      <c r="L2663" s="0" t="n">
        <f aca="false">IF(K2663="Yes",(J2663-1)*0.98,-1)</f>
        <v>2.4794</v>
      </c>
      <c r="M2663" s="5" t="s">
        <v>33</v>
      </c>
    </row>
    <row r="2664" customFormat="false" ht="12.8" hidden="false" customHeight="false" outlineLevel="0" collapsed="false">
      <c r="A2664" s="2" t="s">
        <v>3092</v>
      </c>
      <c r="B2664" s="2" t="s">
        <v>306</v>
      </c>
      <c r="C2664" s="0" t="s">
        <v>1338</v>
      </c>
      <c r="D2664" s="0" t="s">
        <v>37</v>
      </c>
      <c r="E2664" s="0" t="s">
        <v>147</v>
      </c>
      <c r="F2664" s="0" t="s">
        <v>428</v>
      </c>
      <c r="G2664" s="0" t="s">
        <v>21</v>
      </c>
      <c r="H2664" s="0" t="s">
        <v>3094</v>
      </c>
      <c r="I2664" s="0" t="n">
        <v>1</v>
      </c>
      <c r="J2664" s="0" t="n">
        <v>1.44</v>
      </c>
      <c r="K2664" s="0" t="s">
        <v>21</v>
      </c>
      <c r="L2664" s="3" t="n">
        <f aca="false">IF(K2664="Yes",(J2664-1)*0.98,-1)</f>
        <v>0.4312</v>
      </c>
      <c r="M2664" s="4" t="s">
        <v>22</v>
      </c>
    </row>
    <row r="2665" customFormat="false" ht="12.8" hidden="false" customHeight="false" outlineLevel="0" collapsed="false">
      <c r="A2665" s="9" t="s">
        <v>3092</v>
      </c>
      <c r="B2665" s="9" t="s">
        <v>193</v>
      </c>
      <c r="C2665" s="6" t="s">
        <v>639</v>
      </c>
      <c r="D2665" s="6" t="s">
        <v>42</v>
      </c>
      <c r="E2665" s="6" t="s">
        <v>147</v>
      </c>
      <c r="F2665" s="6" t="s">
        <v>43</v>
      </c>
      <c r="G2665" s="6" t="s">
        <v>19</v>
      </c>
      <c r="H2665" s="6" t="s">
        <v>3095</v>
      </c>
      <c r="I2665" s="0" t="n">
        <v>0</v>
      </c>
      <c r="J2665" s="6" t="n">
        <v>14.5</v>
      </c>
      <c r="K2665" s="3" t="str">
        <f aca="false">IF(I2665=1,"Yes","No")</f>
        <v>No</v>
      </c>
      <c r="L2665" s="7" t="n">
        <f aca="false">IF(K2665="Yes",(J2665-1)*0.98,-1)</f>
        <v>-1</v>
      </c>
      <c r="M2665" s="10" t="s">
        <v>53</v>
      </c>
    </row>
    <row r="2666" customFormat="false" ht="12.8" hidden="false" customHeight="false" outlineLevel="0" collapsed="false">
      <c r="A2666" s="2" t="s">
        <v>3096</v>
      </c>
      <c r="B2666" s="2" t="s">
        <v>512</v>
      </c>
      <c r="C2666" s="0" t="s">
        <v>327</v>
      </c>
      <c r="D2666" s="0" t="s">
        <v>16</v>
      </c>
      <c r="E2666" s="0" t="s">
        <v>17</v>
      </c>
      <c r="F2666" s="0" t="s">
        <v>18</v>
      </c>
      <c r="G2666" s="0" t="s">
        <v>19</v>
      </c>
      <c r="H2666" s="0" t="s">
        <v>3097</v>
      </c>
      <c r="I2666" s="0" t="n">
        <v>2</v>
      </c>
      <c r="J2666" s="0" t="n">
        <v>1.05</v>
      </c>
      <c r="K2666" s="0" t="s">
        <v>21</v>
      </c>
      <c r="L2666" s="3" t="n">
        <f aca="false">IF(K2666="Yes",(J2666-1)*0.98,-1)</f>
        <v>0.049</v>
      </c>
      <c r="M2666" s="4" t="s">
        <v>22</v>
      </c>
    </row>
    <row r="2667" customFormat="false" ht="12.8" hidden="false" customHeight="false" outlineLevel="0" collapsed="false">
      <c r="A2667" s="2" t="s">
        <v>3098</v>
      </c>
      <c r="B2667" s="2" t="s">
        <v>657</v>
      </c>
      <c r="C2667" s="0" t="s">
        <v>311</v>
      </c>
      <c r="D2667" s="0" t="s">
        <v>16</v>
      </c>
      <c r="E2667" s="0" t="s">
        <v>17</v>
      </c>
      <c r="F2667" s="0" t="s">
        <v>18</v>
      </c>
      <c r="G2667" s="0" t="s">
        <v>19</v>
      </c>
      <c r="H2667" s="0" t="s">
        <v>3099</v>
      </c>
      <c r="I2667" s="0" t="n">
        <v>1</v>
      </c>
      <c r="J2667" s="0" t="n">
        <v>1.05</v>
      </c>
      <c r="K2667" s="0" t="s">
        <v>21</v>
      </c>
      <c r="L2667" s="3" t="n">
        <f aca="false">IF(K2667="Yes",(J2667-1)*0.98,-1)</f>
        <v>0.049</v>
      </c>
      <c r="M2667" s="4" t="s">
        <v>22</v>
      </c>
    </row>
    <row r="2668" customFormat="false" ht="12.8" hidden="false" customHeight="false" outlineLevel="0" collapsed="false">
      <c r="A2668" s="2" t="s">
        <v>3098</v>
      </c>
      <c r="B2668" s="2" t="s">
        <v>245</v>
      </c>
      <c r="C2668" s="0" t="s">
        <v>215</v>
      </c>
      <c r="D2668" s="0" t="s">
        <v>42</v>
      </c>
      <c r="E2668" s="0" t="s">
        <v>79</v>
      </c>
      <c r="F2668" s="0" t="s">
        <v>80</v>
      </c>
      <c r="G2668" s="0" t="s">
        <v>19</v>
      </c>
      <c r="H2668" s="0" t="s">
        <v>3100</v>
      </c>
      <c r="I2668" s="0" t="n">
        <v>3</v>
      </c>
      <c r="J2668" s="0" t="n">
        <v>1.85</v>
      </c>
      <c r="K2668" s="0" t="s">
        <v>19</v>
      </c>
      <c r="L2668" s="3" t="n">
        <f aca="false">IF(K2668="Yes",(J2668-1)*0.98,-1)</f>
        <v>-1</v>
      </c>
      <c r="M2668" s="4" t="s">
        <v>22</v>
      </c>
    </row>
    <row r="2669" customFormat="false" ht="12.8" hidden="false" customHeight="false" outlineLevel="0" collapsed="false">
      <c r="A2669" s="2" t="s">
        <v>3101</v>
      </c>
      <c r="B2669" s="2" t="s">
        <v>245</v>
      </c>
      <c r="C2669" s="0" t="s">
        <v>1082</v>
      </c>
      <c r="D2669" s="0" t="s">
        <v>37</v>
      </c>
      <c r="E2669" s="0" t="s">
        <v>147</v>
      </c>
      <c r="G2669" s="0" t="s">
        <v>19</v>
      </c>
      <c r="H2669" s="0" t="s">
        <v>3102</v>
      </c>
      <c r="I2669" s="0" t="n">
        <v>1</v>
      </c>
      <c r="J2669" s="0" t="n">
        <v>6.9</v>
      </c>
      <c r="K2669" s="0" t="str">
        <f aca="false">IF(I2669=1,"Yes","No")</f>
        <v>Yes</v>
      </c>
      <c r="L2669" s="0" t="n">
        <f aca="false">IF(K2669="Yes",(J2669-1)*0.98,-1)</f>
        <v>5.782</v>
      </c>
      <c r="M2669" s="5" t="s">
        <v>33</v>
      </c>
    </row>
    <row r="2670" customFormat="false" ht="12.8" hidden="false" customHeight="false" outlineLevel="0" collapsed="false">
      <c r="A2670" s="2" t="s">
        <v>3101</v>
      </c>
      <c r="B2670" s="2" t="s">
        <v>563</v>
      </c>
      <c r="C2670" s="0" t="s">
        <v>223</v>
      </c>
      <c r="D2670" s="0" t="s">
        <v>42</v>
      </c>
      <c r="E2670" s="0" t="s">
        <v>147</v>
      </c>
      <c r="F2670" s="0" t="s">
        <v>65</v>
      </c>
      <c r="G2670" s="0" t="s">
        <v>21</v>
      </c>
      <c r="H2670" s="0" t="s">
        <v>1960</v>
      </c>
      <c r="I2670" s="0" t="n">
        <v>3</v>
      </c>
      <c r="J2670" s="0" t="n">
        <v>4.18</v>
      </c>
      <c r="K2670" s="0" t="str">
        <f aca="false">IF(I2670=1,"Yes","No")</f>
        <v>No</v>
      </c>
      <c r="L2670" s="0" t="n">
        <f aca="false">IF(K2670="Yes",(J2670-1)*0.98,-1)</f>
        <v>-1</v>
      </c>
      <c r="M2670" s="5" t="s">
        <v>33</v>
      </c>
    </row>
    <row r="2671" customFormat="false" ht="12.8" hidden="false" customHeight="false" outlineLevel="0" collapsed="false">
      <c r="A2671" s="2" t="s">
        <v>3101</v>
      </c>
      <c r="B2671" s="2" t="s">
        <v>563</v>
      </c>
      <c r="C2671" s="0" t="s">
        <v>223</v>
      </c>
      <c r="D2671" s="0" t="s">
        <v>42</v>
      </c>
      <c r="E2671" s="0" t="s">
        <v>147</v>
      </c>
      <c r="F2671" s="0" t="s">
        <v>65</v>
      </c>
      <c r="G2671" s="0" t="s">
        <v>21</v>
      </c>
      <c r="H2671" s="0" t="s">
        <v>1960</v>
      </c>
      <c r="I2671" s="0" t="n">
        <v>3</v>
      </c>
      <c r="J2671" s="0" t="n">
        <v>1.84</v>
      </c>
      <c r="K2671" s="0" t="s">
        <v>21</v>
      </c>
      <c r="L2671" s="3" t="n">
        <f aca="false">IF(K2671="Yes",(J2671-1)*0.98,-1)</f>
        <v>0.8232</v>
      </c>
      <c r="M2671" s="4" t="s">
        <v>22</v>
      </c>
    </row>
    <row r="2672" customFormat="false" ht="12.8" hidden="false" customHeight="false" outlineLevel="0" collapsed="false">
      <c r="A2672" s="2" t="s">
        <v>3101</v>
      </c>
      <c r="B2672" s="2" t="s">
        <v>423</v>
      </c>
      <c r="C2672" s="0" t="s">
        <v>638</v>
      </c>
      <c r="D2672" s="0" t="s">
        <v>42</v>
      </c>
      <c r="E2672" s="0" t="s">
        <v>147</v>
      </c>
      <c r="F2672" s="0" t="s">
        <v>65</v>
      </c>
      <c r="G2672" s="0" t="s">
        <v>21</v>
      </c>
      <c r="H2672" s="0" t="s">
        <v>3103</v>
      </c>
      <c r="I2672" s="0" t="n">
        <v>2</v>
      </c>
      <c r="J2672" s="0" t="n">
        <v>8</v>
      </c>
      <c r="K2672" s="0" t="str">
        <f aca="false">IF(I2672=1,"Yes","No")</f>
        <v>No</v>
      </c>
      <c r="L2672" s="0" t="n">
        <f aca="false">IF(K2672="Yes",(J2672-1)*0.98,-1)</f>
        <v>-1</v>
      </c>
      <c r="M2672" s="5" t="s">
        <v>33</v>
      </c>
    </row>
    <row r="2673" customFormat="false" ht="12.8" hidden="false" customHeight="false" outlineLevel="0" collapsed="false">
      <c r="A2673" s="2" t="s">
        <v>3101</v>
      </c>
      <c r="B2673" s="2" t="s">
        <v>423</v>
      </c>
      <c r="C2673" s="0" t="s">
        <v>638</v>
      </c>
      <c r="D2673" s="0" t="s">
        <v>42</v>
      </c>
      <c r="E2673" s="0" t="s">
        <v>147</v>
      </c>
      <c r="F2673" s="0" t="s">
        <v>65</v>
      </c>
      <c r="G2673" s="0" t="s">
        <v>21</v>
      </c>
      <c r="H2673" s="0" t="s">
        <v>3103</v>
      </c>
      <c r="I2673" s="0" t="n">
        <v>2</v>
      </c>
      <c r="J2673" s="0" t="n">
        <v>2.81</v>
      </c>
      <c r="K2673" s="0" t="s">
        <v>21</v>
      </c>
      <c r="L2673" s="3" t="n">
        <f aca="false">IF(K2673="Yes",(J2673-1)*0.98,-1)</f>
        <v>1.7738</v>
      </c>
      <c r="M2673" s="4" t="s">
        <v>22</v>
      </c>
    </row>
    <row r="2674" customFormat="false" ht="12.8" hidden="false" customHeight="false" outlineLevel="0" collapsed="false">
      <c r="A2674" s="2" t="s">
        <v>3104</v>
      </c>
      <c r="B2674" s="2" t="s">
        <v>364</v>
      </c>
      <c r="C2674" s="0" t="s">
        <v>403</v>
      </c>
      <c r="D2674" s="0" t="s">
        <v>102</v>
      </c>
      <c r="E2674" s="0" t="s">
        <v>147</v>
      </c>
      <c r="F2674" s="0" t="s">
        <v>49</v>
      </c>
      <c r="G2674" s="0" t="s">
        <v>19</v>
      </c>
      <c r="H2674" s="0" t="s">
        <v>3105</v>
      </c>
      <c r="I2674" s="0" t="n">
        <v>2</v>
      </c>
      <c r="J2674" s="0" t="n">
        <v>1.59</v>
      </c>
      <c r="K2674" s="0" t="s">
        <v>21</v>
      </c>
      <c r="L2674" s="3" t="n">
        <f aca="false">IF(K2674="Yes",(J2674-1)*0.98,-1)</f>
        <v>0.5782</v>
      </c>
      <c r="M2674" s="4" t="s">
        <v>22</v>
      </c>
    </row>
    <row r="2675" customFormat="false" ht="12.8" hidden="false" customHeight="false" outlineLevel="0" collapsed="false">
      <c r="A2675" s="2" t="s">
        <v>3104</v>
      </c>
      <c r="B2675" s="2" t="s">
        <v>364</v>
      </c>
      <c r="C2675" s="0" t="s">
        <v>403</v>
      </c>
      <c r="D2675" s="0" t="s">
        <v>102</v>
      </c>
      <c r="E2675" s="0" t="s">
        <v>147</v>
      </c>
      <c r="F2675" s="0" t="s">
        <v>49</v>
      </c>
      <c r="G2675" s="0" t="s">
        <v>19</v>
      </c>
      <c r="H2675" s="0" t="s">
        <v>3106</v>
      </c>
      <c r="I2675" s="0" t="n">
        <v>1</v>
      </c>
      <c r="J2675" s="0" t="n">
        <v>1.99</v>
      </c>
      <c r="K2675" s="0" t="s">
        <v>21</v>
      </c>
      <c r="L2675" s="3" t="n">
        <f aca="false">IF(K2675="Yes",(J2675-1)*0.98,-1)</f>
        <v>0.9702</v>
      </c>
      <c r="M2675" s="11" t="s">
        <v>62</v>
      </c>
    </row>
    <row r="2676" customFormat="false" ht="12.8" hidden="false" customHeight="false" outlineLevel="0" collapsed="false">
      <c r="A2676" s="9" t="s">
        <v>3104</v>
      </c>
      <c r="B2676" s="9" t="s">
        <v>364</v>
      </c>
      <c r="C2676" s="6" t="s">
        <v>403</v>
      </c>
      <c r="D2676" s="6" t="s">
        <v>102</v>
      </c>
      <c r="E2676" s="6" t="s">
        <v>147</v>
      </c>
      <c r="F2676" s="6" t="s">
        <v>49</v>
      </c>
      <c r="G2676" s="6" t="s">
        <v>19</v>
      </c>
      <c r="H2676" s="6" t="s">
        <v>3106</v>
      </c>
      <c r="I2676" s="0" t="n">
        <v>1</v>
      </c>
      <c r="J2676" s="6" t="n">
        <v>4.1</v>
      </c>
      <c r="K2676" s="3" t="str">
        <f aca="false">IF(I2676=1,"Yes","No")</f>
        <v>Yes</v>
      </c>
      <c r="L2676" s="7" t="n">
        <f aca="false">IF(K2676="Yes",(J2676-1)*0.98,-1)</f>
        <v>3.038</v>
      </c>
      <c r="M2676" s="10" t="s">
        <v>53</v>
      </c>
    </row>
    <row r="2677" customFormat="false" ht="12.8" hidden="false" customHeight="false" outlineLevel="0" collapsed="false">
      <c r="A2677" s="2" t="s">
        <v>3104</v>
      </c>
      <c r="B2677" s="2" t="s">
        <v>245</v>
      </c>
      <c r="C2677" s="0" t="s">
        <v>403</v>
      </c>
      <c r="D2677" s="0" t="s">
        <v>42</v>
      </c>
      <c r="E2677" s="0" t="s">
        <v>147</v>
      </c>
      <c r="F2677" s="0" t="s">
        <v>65</v>
      </c>
      <c r="G2677" s="0" t="s">
        <v>21</v>
      </c>
      <c r="H2677" s="0" t="s">
        <v>3107</v>
      </c>
      <c r="I2677" s="0" t="n">
        <v>0</v>
      </c>
      <c r="J2677" s="0" t="n">
        <v>14.5</v>
      </c>
      <c r="K2677" s="0" t="str">
        <f aca="false">IF(I2677=1,"Yes","No")</f>
        <v>No</v>
      </c>
      <c r="L2677" s="0" t="n">
        <f aca="false">IF(K2677="Yes",(J2677-1)*0.98,-1)</f>
        <v>-1</v>
      </c>
      <c r="M2677" s="5" t="s">
        <v>33</v>
      </c>
    </row>
    <row r="2678" customFormat="false" ht="12.8" hidden="false" customHeight="false" outlineLevel="0" collapsed="false">
      <c r="A2678" s="2" t="s">
        <v>3104</v>
      </c>
      <c r="B2678" s="2" t="s">
        <v>245</v>
      </c>
      <c r="C2678" s="0" t="s">
        <v>403</v>
      </c>
      <c r="D2678" s="0" t="s">
        <v>42</v>
      </c>
      <c r="E2678" s="0" t="s">
        <v>147</v>
      </c>
      <c r="F2678" s="0" t="s">
        <v>65</v>
      </c>
      <c r="G2678" s="0" t="s">
        <v>21</v>
      </c>
      <c r="H2678" s="0" t="s">
        <v>3107</v>
      </c>
      <c r="I2678" s="0" t="n">
        <v>0</v>
      </c>
      <c r="J2678" s="0" t="n">
        <v>5.57</v>
      </c>
      <c r="K2678" s="0" t="s">
        <v>19</v>
      </c>
      <c r="L2678" s="3" t="n">
        <f aca="false">IF(K2678="Yes",(J2678-1)*0.98,-1)</f>
        <v>-1</v>
      </c>
      <c r="M2678" s="4" t="s">
        <v>22</v>
      </c>
    </row>
    <row r="2679" customFormat="false" ht="12.8" hidden="false" customHeight="false" outlineLevel="0" collapsed="false">
      <c r="A2679" s="2" t="s">
        <v>3104</v>
      </c>
      <c r="B2679" s="2" t="s">
        <v>293</v>
      </c>
      <c r="C2679" s="0" t="s">
        <v>47</v>
      </c>
      <c r="D2679" s="0" t="s">
        <v>29</v>
      </c>
      <c r="E2679" s="0" t="s">
        <v>30</v>
      </c>
      <c r="F2679" s="0" t="s">
        <v>1055</v>
      </c>
      <c r="G2679" s="0" t="s">
        <v>21</v>
      </c>
      <c r="H2679" s="0" t="s">
        <v>3108</v>
      </c>
      <c r="I2679" s="0" t="n">
        <v>0</v>
      </c>
      <c r="J2679" s="0" t="n">
        <v>3.09</v>
      </c>
      <c r="K2679" s="0" t="s">
        <v>19</v>
      </c>
      <c r="L2679" s="3" t="n">
        <f aca="false">IF(K2679="Yes",(J2679-1)*0.98,-1)</f>
        <v>-1</v>
      </c>
      <c r="M2679" s="4" t="s">
        <v>22</v>
      </c>
    </row>
    <row r="2680" customFormat="false" ht="12.8" hidden="false" customHeight="false" outlineLevel="0" collapsed="false">
      <c r="A2680" s="2" t="s">
        <v>3104</v>
      </c>
      <c r="B2680" s="2" t="s">
        <v>1250</v>
      </c>
      <c r="C2680" s="6" t="s">
        <v>264</v>
      </c>
      <c r="D2680" s="6" t="s">
        <v>42</v>
      </c>
      <c r="E2680" s="6" t="s">
        <v>147</v>
      </c>
      <c r="F2680" s="6" t="s">
        <v>43</v>
      </c>
      <c r="G2680" s="6" t="s">
        <v>19</v>
      </c>
      <c r="H2680" s="6" t="s">
        <v>3109</v>
      </c>
      <c r="I2680" s="6" t="n">
        <v>3</v>
      </c>
      <c r="J2680" s="6" t="n">
        <v>31.98</v>
      </c>
      <c r="K2680" s="3" t="str">
        <f aca="false">IF(I2680=1, "No","Yes")</f>
        <v>Yes</v>
      </c>
      <c r="L2680" s="7" t="n">
        <f aca="false">IF(I2680=1,-J2680,0.98)</f>
        <v>0.98</v>
      </c>
      <c r="M2680" s="8" t="s">
        <v>51</v>
      </c>
    </row>
    <row r="2681" customFormat="false" ht="12.8" hidden="false" customHeight="false" outlineLevel="0" collapsed="false">
      <c r="A2681" s="9" t="s">
        <v>3104</v>
      </c>
      <c r="B2681" s="9" t="s">
        <v>1250</v>
      </c>
      <c r="C2681" s="6" t="s">
        <v>264</v>
      </c>
      <c r="D2681" s="6" t="s">
        <v>42</v>
      </c>
      <c r="E2681" s="6" t="s">
        <v>147</v>
      </c>
      <c r="F2681" s="6" t="s">
        <v>43</v>
      </c>
      <c r="G2681" s="6" t="s">
        <v>19</v>
      </c>
      <c r="H2681" s="6" t="s">
        <v>3110</v>
      </c>
      <c r="I2681" s="0" t="n">
        <v>0</v>
      </c>
      <c r="J2681" s="6" t="n">
        <v>4.96</v>
      </c>
      <c r="K2681" s="3" t="str">
        <f aca="false">IF(I2681=1,"Yes","No")</f>
        <v>No</v>
      </c>
      <c r="L2681" s="7" t="n">
        <f aca="false">IF(K2681="Yes",(J2681-1)*0.98,-1)</f>
        <v>-1</v>
      </c>
      <c r="M2681" s="10" t="s">
        <v>53</v>
      </c>
    </row>
    <row r="2682" customFormat="false" ht="12.8" hidden="false" customHeight="false" outlineLevel="0" collapsed="false">
      <c r="A2682" s="2" t="s">
        <v>3104</v>
      </c>
      <c r="B2682" s="2" t="s">
        <v>528</v>
      </c>
      <c r="C2682" s="6" t="s">
        <v>264</v>
      </c>
      <c r="D2682" s="6" t="s">
        <v>42</v>
      </c>
      <c r="E2682" s="6" t="s">
        <v>147</v>
      </c>
      <c r="F2682" s="6" t="s">
        <v>43</v>
      </c>
      <c r="G2682" s="6" t="s">
        <v>19</v>
      </c>
      <c r="H2682" s="6" t="s">
        <v>3111</v>
      </c>
      <c r="I2682" s="6" t="n">
        <v>0</v>
      </c>
      <c r="J2682" s="6" t="n">
        <v>6.54</v>
      </c>
      <c r="K2682" s="3" t="str">
        <f aca="false">IF(I2682=1, "No","Yes")</f>
        <v>Yes</v>
      </c>
      <c r="L2682" s="7" t="n">
        <f aca="false">IF(I2682=1,-J2682,0.98)</f>
        <v>0.98</v>
      </c>
      <c r="M2682" s="8" t="s">
        <v>51</v>
      </c>
    </row>
    <row r="2683" customFormat="false" ht="12.8" hidden="false" customHeight="false" outlineLevel="0" collapsed="false">
      <c r="A2683" s="9" t="s">
        <v>3104</v>
      </c>
      <c r="B2683" s="9" t="s">
        <v>528</v>
      </c>
      <c r="C2683" s="6" t="s">
        <v>264</v>
      </c>
      <c r="D2683" s="6" t="s">
        <v>42</v>
      </c>
      <c r="E2683" s="6" t="s">
        <v>147</v>
      </c>
      <c r="F2683" s="6" t="s">
        <v>43</v>
      </c>
      <c r="G2683" s="6" t="s">
        <v>19</v>
      </c>
      <c r="H2683" s="6" t="s">
        <v>3112</v>
      </c>
      <c r="I2683" s="0" t="n">
        <v>4</v>
      </c>
      <c r="J2683" s="6" t="n">
        <v>6.86</v>
      </c>
      <c r="K2683" s="3" t="str">
        <f aca="false">IF(I2683=1,"Yes","No")</f>
        <v>No</v>
      </c>
      <c r="L2683" s="7" t="n">
        <f aca="false">IF(K2683="Yes",(J2683-1)*0.98,-1)</f>
        <v>-1</v>
      </c>
      <c r="M2683" s="10" t="s">
        <v>53</v>
      </c>
    </row>
    <row r="2684" customFormat="false" ht="12.8" hidden="false" customHeight="false" outlineLevel="0" collapsed="false">
      <c r="A2684" s="2" t="s">
        <v>3113</v>
      </c>
      <c r="B2684" s="2" t="s">
        <v>14</v>
      </c>
      <c r="C2684" s="0" t="s">
        <v>492</v>
      </c>
      <c r="D2684" s="0" t="s">
        <v>16</v>
      </c>
      <c r="E2684" s="0" t="s">
        <v>17</v>
      </c>
      <c r="F2684" s="0" t="s">
        <v>18</v>
      </c>
      <c r="G2684" s="0" t="s">
        <v>19</v>
      </c>
      <c r="H2684" s="0" t="s">
        <v>3114</v>
      </c>
      <c r="I2684" s="0" t="n">
        <v>1</v>
      </c>
      <c r="J2684" s="0" t="n">
        <v>1.09</v>
      </c>
      <c r="K2684" s="0" t="s">
        <v>21</v>
      </c>
      <c r="L2684" s="3" t="n">
        <f aca="false">IF(K2684="Yes",(J2684-1)*0.98,-1)</f>
        <v>0.0882000000000001</v>
      </c>
      <c r="M2684" s="4" t="s">
        <v>22</v>
      </c>
    </row>
    <row r="2685" customFormat="false" ht="12.8" hidden="false" customHeight="false" outlineLevel="0" collapsed="false">
      <c r="A2685" s="2" t="s">
        <v>3113</v>
      </c>
      <c r="B2685" s="2" t="s">
        <v>1954</v>
      </c>
      <c r="C2685" s="0" t="s">
        <v>430</v>
      </c>
      <c r="D2685" s="0" t="s">
        <v>42</v>
      </c>
      <c r="E2685" s="0" t="s">
        <v>147</v>
      </c>
      <c r="F2685" s="0" t="s">
        <v>65</v>
      </c>
      <c r="G2685" s="0" t="s">
        <v>21</v>
      </c>
      <c r="H2685" s="0" t="s">
        <v>1960</v>
      </c>
      <c r="I2685" s="0" t="n">
        <v>1</v>
      </c>
      <c r="J2685" s="0" t="n">
        <v>2.37</v>
      </c>
      <c r="K2685" s="0" t="str">
        <f aca="false">IF(I2685=1,"Yes","No")</f>
        <v>Yes</v>
      </c>
      <c r="L2685" s="0" t="n">
        <f aca="false">IF(K2685="Yes",(J2685-1)*0.98,-1)</f>
        <v>1.3426</v>
      </c>
      <c r="M2685" s="5" t="s">
        <v>33</v>
      </c>
    </row>
    <row r="2686" customFormat="false" ht="12.8" hidden="false" customHeight="false" outlineLevel="0" collapsed="false">
      <c r="A2686" s="2" t="s">
        <v>3113</v>
      </c>
      <c r="B2686" s="2" t="s">
        <v>1954</v>
      </c>
      <c r="C2686" s="0" t="s">
        <v>430</v>
      </c>
      <c r="D2686" s="0" t="s">
        <v>42</v>
      </c>
      <c r="E2686" s="0" t="s">
        <v>147</v>
      </c>
      <c r="F2686" s="0" t="s">
        <v>65</v>
      </c>
      <c r="G2686" s="0" t="s">
        <v>21</v>
      </c>
      <c r="H2686" s="0" t="s">
        <v>1960</v>
      </c>
      <c r="I2686" s="0" t="n">
        <v>1</v>
      </c>
      <c r="J2686" s="0" t="n">
        <v>1.39</v>
      </c>
      <c r="K2686" s="0" t="s">
        <v>21</v>
      </c>
      <c r="L2686" s="3" t="n">
        <f aca="false">IF(K2686="Yes",(J2686-1)*0.98,-1)</f>
        <v>0.3822</v>
      </c>
      <c r="M2686" s="4" t="s">
        <v>22</v>
      </c>
    </row>
    <row r="2687" customFormat="false" ht="12.8" hidden="false" customHeight="false" outlineLevel="0" collapsed="false">
      <c r="A2687" s="2" t="s">
        <v>3115</v>
      </c>
      <c r="B2687" s="2" t="s">
        <v>14</v>
      </c>
      <c r="C2687" s="0" t="s">
        <v>555</v>
      </c>
      <c r="D2687" s="0" t="s">
        <v>16</v>
      </c>
      <c r="E2687" s="0" t="s">
        <v>147</v>
      </c>
      <c r="F2687" s="0" t="s">
        <v>453</v>
      </c>
      <c r="G2687" s="0" t="s">
        <v>19</v>
      </c>
      <c r="H2687" s="0" t="s">
        <v>3116</v>
      </c>
      <c r="I2687" s="0" t="n">
        <v>3</v>
      </c>
      <c r="J2687" s="0" t="n">
        <v>2.6</v>
      </c>
      <c r="K2687" s="0" t="str">
        <f aca="false">IF(I2687=1,"Yes","No")</f>
        <v>No</v>
      </c>
      <c r="L2687" s="0" t="n">
        <f aca="false">IF(K2687="Yes",(J2687-1)*0.98,-1)</f>
        <v>-1</v>
      </c>
      <c r="M2687" s="5" t="s">
        <v>33</v>
      </c>
    </row>
    <row r="2688" customFormat="false" ht="12.8" hidden="false" customHeight="false" outlineLevel="0" collapsed="false">
      <c r="A2688" s="2" t="s">
        <v>3115</v>
      </c>
      <c r="B2688" s="2" t="s">
        <v>14</v>
      </c>
      <c r="C2688" s="0" t="s">
        <v>555</v>
      </c>
      <c r="D2688" s="0" t="s">
        <v>16</v>
      </c>
      <c r="E2688" s="0" t="s">
        <v>147</v>
      </c>
      <c r="F2688" s="0" t="s">
        <v>453</v>
      </c>
      <c r="G2688" s="0" t="s">
        <v>19</v>
      </c>
      <c r="H2688" s="0" t="s">
        <v>3117</v>
      </c>
      <c r="I2688" s="0" t="n">
        <v>1</v>
      </c>
      <c r="J2688" s="0" t="n">
        <v>1.34</v>
      </c>
      <c r="K2688" s="0" t="s">
        <v>21</v>
      </c>
      <c r="L2688" s="3" t="n">
        <f aca="false">IF(K2688="Yes",(J2688-1)*0.98,-1)</f>
        <v>0.3332</v>
      </c>
      <c r="M2688" s="11" t="s">
        <v>62</v>
      </c>
    </row>
    <row r="2689" customFormat="false" ht="12.8" hidden="false" customHeight="false" outlineLevel="0" collapsed="false">
      <c r="A2689" s="2" t="s">
        <v>3115</v>
      </c>
      <c r="B2689" s="2" t="s">
        <v>46</v>
      </c>
      <c r="C2689" s="0" t="s">
        <v>47</v>
      </c>
      <c r="D2689" s="0" t="s">
        <v>29</v>
      </c>
      <c r="E2689" s="0" t="s">
        <v>30</v>
      </c>
      <c r="F2689" s="0" t="s">
        <v>304</v>
      </c>
      <c r="G2689" s="0" t="s">
        <v>19</v>
      </c>
      <c r="H2689" s="0" t="s">
        <v>3118</v>
      </c>
      <c r="I2689" s="0" t="n">
        <v>2</v>
      </c>
      <c r="J2689" s="0" t="n">
        <v>1.58</v>
      </c>
      <c r="K2689" s="0" t="s">
        <v>21</v>
      </c>
      <c r="L2689" s="3" t="n">
        <f aca="false">IF(K2689="Yes",(J2689-1)*0.98,-1)</f>
        <v>0.5684</v>
      </c>
      <c r="M2689" s="4" t="s">
        <v>22</v>
      </c>
    </row>
    <row r="2690" customFormat="false" ht="12.8" hidden="false" customHeight="false" outlineLevel="0" collapsed="false">
      <c r="A2690" s="2" t="s">
        <v>3115</v>
      </c>
      <c r="B2690" s="2" t="s">
        <v>46</v>
      </c>
      <c r="C2690" s="0" t="s">
        <v>47</v>
      </c>
      <c r="D2690" s="0" t="s">
        <v>29</v>
      </c>
      <c r="E2690" s="0" t="s">
        <v>30</v>
      </c>
      <c r="F2690" s="0" t="s">
        <v>304</v>
      </c>
      <c r="G2690" s="0" t="s">
        <v>19</v>
      </c>
      <c r="H2690" s="0" t="s">
        <v>3119</v>
      </c>
      <c r="I2690" s="0" t="n">
        <v>1</v>
      </c>
      <c r="J2690" s="0" t="n">
        <v>1.42</v>
      </c>
      <c r="K2690" s="0" t="s">
        <v>21</v>
      </c>
      <c r="L2690" s="3" t="n">
        <f aca="false">IF(K2690="Yes",(J2690-1)*0.98,-1)</f>
        <v>0.4116</v>
      </c>
      <c r="M2690" s="11" t="s">
        <v>62</v>
      </c>
    </row>
    <row r="2691" customFormat="false" ht="12.8" hidden="false" customHeight="false" outlineLevel="0" collapsed="false">
      <c r="A2691" s="2" t="s">
        <v>3115</v>
      </c>
      <c r="B2691" s="2" t="s">
        <v>46</v>
      </c>
      <c r="C2691" s="6" t="s">
        <v>47</v>
      </c>
      <c r="D2691" s="6" t="s">
        <v>29</v>
      </c>
      <c r="E2691" s="6" t="s">
        <v>30</v>
      </c>
      <c r="F2691" s="6" t="s">
        <v>304</v>
      </c>
      <c r="G2691" s="6" t="s">
        <v>19</v>
      </c>
      <c r="H2691" s="6" t="s">
        <v>3120</v>
      </c>
      <c r="I2691" s="6" t="n">
        <v>3</v>
      </c>
      <c r="J2691" s="6" t="n">
        <v>3.73</v>
      </c>
      <c r="K2691" s="3" t="str">
        <f aca="false">IF(I2691=1, "No","Yes")</f>
        <v>Yes</v>
      </c>
      <c r="L2691" s="7" t="n">
        <f aca="false">IF(I2691=1,-J2691,0.98)</f>
        <v>0.98</v>
      </c>
      <c r="M2691" s="8" t="s">
        <v>51</v>
      </c>
    </row>
    <row r="2692" customFormat="false" ht="12.8" hidden="false" customHeight="false" outlineLevel="0" collapsed="false">
      <c r="A2692" s="9" t="s">
        <v>3115</v>
      </c>
      <c r="B2692" s="9" t="s">
        <v>46</v>
      </c>
      <c r="C2692" s="6" t="s">
        <v>47</v>
      </c>
      <c r="D2692" s="6" t="s">
        <v>29</v>
      </c>
      <c r="E2692" s="6" t="s">
        <v>30</v>
      </c>
      <c r="F2692" s="6" t="s">
        <v>304</v>
      </c>
      <c r="G2692" s="6" t="s">
        <v>19</v>
      </c>
      <c r="H2692" s="6" t="s">
        <v>3119</v>
      </c>
      <c r="I2692" s="0" t="n">
        <v>1</v>
      </c>
      <c r="J2692" s="6" t="n">
        <v>2.39</v>
      </c>
      <c r="K2692" s="3" t="str">
        <f aca="false">IF(I2692=1,"Yes","No")</f>
        <v>Yes</v>
      </c>
      <c r="L2692" s="7" t="n">
        <f aca="false">IF(K2692="Yes",(J2692-1)*0.98,-1)</f>
        <v>1.3622</v>
      </c>
      <c r="M2692" s="10" t="s">
        <v>53</v>
      </c>
    </row>
    <row r="2693" customFormat="false" ht="12.8" hidden="false" customHeight="false" outlineLevel="0" collapsed="false">
      <c r="A2693" s="2" t="s">
        <v>3121</v>
      </c>
      <c r="B2693" s="2" t="s">
        <v>267</v>
      </c>
      <c r="C2693" s="0" t="s">
        <v>1302</v>
      </c>
      <c r="D2693" s="0" t="s">
        <v>37</v>
      </c>
      <c r="E2693" s="0" t="s">
        <v>147</v>
      </c>
      <c r="G2693" s="0" t="s">
        <v>19</v>
      </c>
      <c r="H2693" s="0" t="s">
        <v>3122</v>
      </c>
      <c r="I2693" s="0" t="n">
        <v>1</v>
      </c>
      <c r="J2693" s="0" t="n">
        <v>2.02</v>
      </c>
      <c r="K2693" s="0" t="str">
        <f aca="false">IF(I2693=1,"Yes","No")</f>
        <v>Yes</v>
      </c>
      <c r="L2693" s="0" t="n">
        <f aca="false">IF(K2693="Yes",(J2693-1)*0.98,-1)</f>
        <v>0.9996</v>
      </c>
      <c r="M2693" s="5" t="s">
        <v>33</v>
      </c>
    </row>
    <row r="2694" customFormat="false" ht="12.8" hidden="false" customHeight="false" outlineLevel="0" collapsed="false">
      <c r="A2694" s="9" t="s">
        <v>3123</v>
      </c>
      <c r="B2694" s="9" t="s">
        <v>186</v>
      </c>
      <c r="C2694" s="6" t="s">
        <v>179</v>
      </c>
      <c r="D2694" s="6" t="s">
        <v>16</v>
      </c>
      <c r="E2694" s="6" t="s">
        <v>147</v>
      </c>
      <c r="F2694" s="6" t="s">
        <v>18</v>
      </c>
      <c r="G2694" s="6" t="s">
        <v>19</v>
      </c>
      <c r="H2694" s="6" t="s">
        <v>3124</v>
      </c>
      <c r="I2694" s="0" t="n">
        <v>1</v>
      </c>
      <c r="J2694" s="6" t="n">
        <v>4.3</v>
      </c>
      <c r="K2694" s="3" t="str">
        <f aca="false">IF(I2694=1,"Yes","No")</f>
        <v>Yes</v>
      </c>
      <c r="L2694" s="7" t="n">
        <f aca="false">IF(K2694="Yes",(J2694-1)*0.98,-1)</f>
        <v>3.234</v>
      </c>
      <c r="M2694" s="10" t="s">
        <v>53</v>
      </c>
    </row>
    <row r="2695" customFormat="false" ht="12.8" hidden="false" customHeight="false" outlineLevel="0" collapsed="false">
      <c r="A2695" s="2" t="s">
        <v>3123</v>
      </c>
      <c r="B2695" s="2" t="s">
        <v>135</v>
      </c>
      <c r="C2695" s="0" t="s">
        <v>179</v>
      </c>
      <c r="D2695" s="0" t="s">
        <v>42</v>
      </c>
      <c r="E2695" s="0" t="s">
        <v>147</v>
      </c>
      <c r="F2695" s="0" t="s">
        <v>65</v>
      </c>
      <c r="G2695" s="0" t="s">
        <v>21</v>
      </c>
      <c r="H2695" s="0" t="s">
        <v>3125</v>
      </c>
      <c r="I2695" s="0" t="n">
        <v>1</v>
      </c>
      <c r="J2695" s="0" t="n">
        <v>1.49</v>
      </c>
      <c r="K2695" s="0" t="str">
        <f aca="false">IF(I2695=1,"Yes","No")</f>
        <v>Yes</v>
      </c>
      <c r="L2695" s="0" t="n">
        <f aca="false">IF(K2695="Yes",(J2695-1)*0.98,-1)</f>
        <v>0.4802</v>
      </c>
      <c r="M2695" s="5" t="s">
        <v>33</v>
      </c>
    </row>
    <row r="2696" customFormat="false" ht="12.8" hidden="false" customHeight="false" outlineLevel="0" collapsed="false">
      <c r="A2696" s="2" t="s">
        <v>3123</v>
      </c>
      <c r="B2696" s="2" t="s">
        <v>135</v>
      </c>
      <c r="C2696" s="0" t="s">
        <v>179</v>
      </c>
      <c r="D2696" s="0" t="s">
        <v>42</v>
      </c>
      <c r="E2696" s="0" t="s">
        <v>147</v>
      </c>
      <c r="F2696" s="0" t="s">
        <v>65</v>
      </c>
      <c r="G2696" s="0" t="s">
        <v>21</v>
      </c>
      <c r="H2696" s="0" t="s">
        <v>3125</v>
      </c>
      <c r="I2696" s="0" t="n">
        <v>1</v>
      </c>
      <c r="J2696" s="0" t="n">
        <v>1.2</v>
      </c>
      <c r="K2696" s="0" t="s">
        <v>21</v>
      </c>
      <c r="L2696" s="3" t="n">
        <f aca="false">IF(K2696="Yes",(J2696-1)*0.98,-1)</f>
        <v>0.196</v>
      </c>
      <c r="M2696" s="4" t="s">
        <v>22</v>
      </c>
    </row>
    <row r="2697" customFormat="false" ht="12.8" hidden="false" customHeight="false" outlineLevel="0" collapsed="false">
      <c r="A2697" s="2" t="s">
        <v>3123</v>
      </c>
      <c r="B2697" s="2" t="s">
        <v>384</v>
      </c>
      <c r="C2697" s="0" t="s">
        <v>638</v>
      </c>
      <c r="D2697" s="0" t="s">
        <v>42</v>
      </c>
      <c r="E2697" s="0" t="s">
        <v>147</v>
      </c>
      <c r="F2697" s="0" t="s">
        <v>428</v>
      </c>
      <c r="G2697" s="0" t="s">
        <v>21</v>
      </c>
      <c r="H2697" s="0" t="s">
        <v>3126</v>
      </c>
      <c r="I2697" s="0" t="n">
        <v>1</v>
      </c>
      <c r="J2697" s="0" t="n">
        <v>2.01</v>
      </c>
      <c r="K2697" s="0" t="s">
        <v>21</v>
      </c>
      <c r="L2697" s="3" t="n">
        <f aca="false">IF(K2697="Yes",(J2697-1)*0.98,-1)</f>
        <v>0.9898</v>
      </c>
      <c r="M2697" s="11" t="s">
        <v>62</v>
      </c>
    </row>
    <row r="2698" customFormat="false" ht="12.8" hidden="false" customHeight="false" outlineLevel="0" collapsed="false">
      <c r="A2698" s="9" t="s">
        <v>3123</v>
      </c>
      <c r="B2698" s="9" t="s">
        <v>384</v>
      </c>
      <c r="C2698" s="6" t="s">
        <v>638</v>
      </c>
      <c r="D2698" s="6" t="s">
        <v>42</v>
      </c>
      <c r="E2698" s="6" t="s">
        <v>147</v>
      </c>
      <c r="F2698" s="6" t="s">
        <v>428</v>
      </c>
      <c r="G2698" s="6" t="s">
        <v>21</v>
      </c>
      <c r="H2698" s="6" t="s">
        <v>3126</v>
      </c>
      <c r="I2698" s="0" t="n">
        <v>1</v>
      </c>
      <c r="J2698" s="6" t="n">
        <v>6</v>
      </c>
      <c r="K2698" s="3" t="str">
        <f aca="false">IF(I2698=1,"Yes","No")</f>
        <v>Yes</v>
      </c>
      <c r="L2698" s="7" t="n">
        <f aca="false">IF(K2698="Yes",(J2698-1)*0.98,-1)</f>
        <v>4.9</v>
      </c>
      <c r="M2698" s="10" t="s">
        <v>53</v>
      </c>
    </row>
    <row r="2699" customFormat="false" ht="12.8" hidden="false" customHeight="false" outlineLevel="0" collapsed="false">
      <c r="A2699" s="2" t="s">
        <v>3123</v>
      </c>
      <c r="B2699" s="2" t="s">
        <v>776</v>
      </c>
      <c r="C2699" s="0" t="s">
        <v>1045</v>
      </c>
      <c r="D2699" s="0" t="s">
        <v>37</v>
      </c>
      <c r="E2699" s="0" t="s">
        <v>147</v>
      </c>
      <c r="G2699" s="0" t="s">
        <v>19</v>
      </c>
      <c r="H2699" s="0" t="s">
        <v>3127</v>
      </c>
      <c r="I2699" s="0" t="n">
        <v>1</v>
      </c>
      <c r="J2699" s="0" t="n">
        <v>2.12</v>
      </c>
      <c r="K2699" s="0" t="str">
        <f aca="false">IF(I2699=1,"Yes","No")</f>
        <v>Yes</v>
      </c>
      <c r="L2699" s="0" t="n">
        <f aca="false">IF(K2699="Yes",(J2699-1)*0.98,-1)</f>
        <v>1.0976</v>
      </c>
      <c r="M2699" s="5" t="s">
        <v>33</v>
      </c>
    </row>
    <row r="2700" customFormat="false" ht="12.8" hidden="false" customHeight="false" outlineLevel="0" collapsed="false">
      <c r="A2700" s="2" t="s">
        <v>3128</v>
      </c>
      <c r="B2700" s="2" t="s">
        <v>167</v>
      </c>
      <c r="C2700" s="0" t="s">
        <v>382</v>
      </c>
      <c r="D2700" s="0" t="s">
        <v>16</v>
      </c>
      <c r="E2700" s="0" t="s">
        <v>147</v>
      </c>
      <c r="F2700" s="0" t="s">
        <v>65</v>
      </c>
      <c r="G2700" s="0" t="s">
        <v>21</v>
      </c>
      <c r="H2700" s="0" t="s">
        <v>3129</v>
      </c>
      <c r="I2700" s="0" t="n">
        <v>0</v>
      </c>
      <c r="J2700" s="0" t="n">
        <v>2.86</v>
      </c>
      <c r="K2700" s="0" t="str">
        <f aca="false">IF(I2700=1,"Yes","No")</f>
        <v>No</v>
      </c>
      <c r="L2700" s="0" t="n">
        <f aca="false">IF(K2700="Yes",(J2700-1)*0.98,-1)</f>
        <v>-1</v>
      </c>
      <c r="M2700" s="5" t="s">
        <v>33</v>
      </c>
    </row>
    <row r="2701" customFormat="false" ht="12.8" hidden="false" customHeight="false" outlineLevel="0" collapsed="false">
      <c r="A2701" s="2" t="s">
        <v>3128</v>
      </c>
      <c r="B2701" s="2" t="s">
        <v>167</v>
      </c>
      <c r="C2701" s="6" t="s">
        <v>382</v>
      </c>
      <c r="D2701" s="6" t="s">
        <v>16</v>
      </c>
      <c r="E2701" s="6" t="s">
        <v>147</v>
      </c>
      <c r="F2701" s="6" t="s">
        <v>65</v>
      </c>
      <c r="G2701" s="6" t="s">
        <v>21</v>
      </c>
      <c r="H2701" s="6" t="s">
        <v>3130</v>
      </c>
      <c r="I2701" s="6" t="n">
        <v>0</v>
      </c>
      <c r="J2701" s="6" t="n">
        <v>12.99</v>
      </c>
      <c r="K2701" s="3" t="str">
        <f aca="false">IF(I2701=1, "No","Yes")</f>
        <v>Yes</v>
      </c>
      <c r="L2701" s="7" t="n">
        <f aca="false">IF(I2701=1,-J2701,0.98)</f>
        <v>0.98</v>
      </c>
      <c r="M2701" s="8" t="s">
        <v>51</v>
      </c>
    </row>
    <row r="2702" customFormat="false" ht="12.8" hidden="false" customHeight="false" outlineLevel="0" collapsed="false">
      <c r="A2702" s="2" t="s">
        <v>3128</v>
      </c>
      <c r="B2702" s="2" t="s">
        <v>167</v>
      </c>
      <c r="C2702" s="6" t="s">
        <v>382</v>
      </c>
      <c r="D2702" s="6" t="s">
        <v>16</v>
      </c>
      <c r="E2702" s="6" t="s">
        <v>147</v>
      </c>
      <c r="F2702" s="6" t="s">
        <v>65</v>
      </c>
      <c r="G2702" s="6" t="s">
        <v>21</v>
      </c>
      <c r="H2702" s="6" t="s">
        <v>3130</v>
      </c>
      <c r="I2702" s="6" t="n">
        <v>0</v>
      </c>
      <c r="J2702" s="6" t="n">
        <v>12.99</v>
      </c>
      <c r="K2702" s="3" t="str">
        <f aca="false">IF(I2702=1, "No","Yes")</f>
        <v>Yes</v>
      </c>
      <c r="L2702" s="7" t="n">
        <f aca="false">IF(I2702=1,-J2702,0.98)</f>
        <v>0.98</v>
      </c>
      <c r="M2702" s="12" t="s">
        <v>128</v>
      </c>
    </row>
    <row r="2703" customFormat="false" ht="12.8" hidden="false" customHeight="false" outlineLevel="0" collapsed="false">
      <c r="A2703" s="2" t="s">
        <v>3131</v>
      </c>
      <c r="B2703" s="2" t="s">
        <v>113</v>
      </c>
      <c r="C2703" s="0" t="s">
        <v>1150</v>
      </c>
      <c r="D2703" s="0" t="s">
        <v>37</v>
      </c>
      <c r="E2703" s="0" t="s">
        <v>17</v>
      </c>
      <c r="F2703" s="0" t="s">
        <v>43</v>
      </c>
      <c r="G2703" s="0" t="s">
        <v>19</v>
      </c>
      <c r="H2703" s="0" t="s">
        <v>3132</v>
      </c>
      <c r="I2703" s="0" t="n">
        <v>2</v>
      </c>
      <c r="J2703" s="0" t="n">
        <v>1.21</v>
      </c>
      <c r="K2703" s="0" t="s">
        <v>21</v>
      </c>
      <c r="L2703" s="3" t="n">
        <f aca="false">IF(K2703="Yes",(J2703-1)*0.98,-1)</f>
        <v>0.2058</v>
      </c>
      <c r="M2703" s="11" t="s">
        <v>62</v>
      </c>
    </row>
    <row r="2704" customFormat="false" ht="12.8" hidden="false" customHeight="false" outlineLevel="0" collapsed="false">
      <c r="A2704" s="2" t="s">
        <v>3133</v>
      </c>
      <c r="B2704" s="2" t="s">
        <v>186</v>
      </c>
      <c r="C2704" s="0" t="s">
        <v>230</v>
      </c>
      <c r="D2704" s="0" t="s">
        <v>42</v>
      </c>
      <c r="E2704" s="0" t="s">
        <v>147</v>
      </c>
      <c r="F2704" s="0" t="s">
        <v>453</v>
      </c>
      <c r="G2704" s="0" t="s">
        <v>19</v>
      </c>
      <c r="H2704" s="0" t="s">
        <v>3134</v>
      </c>
      <c r="I2704" s="0" t="n">
        <v>1</v>
      </c>
      <c r="J2704" s="0" t="n">
        <v>3.1</v>
      </c>
      <c r="K2704" s="0" t="str">
        <f aca="false">IF(I2704=1,"Yes","No")</f>
        <v>Yes</v>
      </c>
      <c r="L2704" s="0" t="n">
        <f aca="false">IF(K2704="Yes",(J2704-1)*0.98,-1)</f>
        <v>2.058</v>
      </c>
      <c r="M2704" s="5" t="s">
        <v>33</v>
      </c>
    </row>
    <row r="2705" customFormat="false" ht="12.8" hidden="false" customHeight="false" outlineLevel="0" collapsed="false">
      <c r="A2705" s="2" t="s">
        <v>3133</v>
      </c>
      <c r="B2705" s="2" t="s">
        <v>186</v>
      </c>
      <c r="C2705" s="0" t="s">
        <v>230</v>
      </c>
      <c r="D2705" s="0" t="s">
        <v>42</v>
      </c>
      <c r="E2705" s="0" t="s">
        <v>147</v>
      </c>
      <c r="F2705" s="0" t="s">
        <v>453</v>
      </c>
      <c r="G2705" s="0" t="s">
        <v>19</v>
      </c>
      <c r="H2705" s="0" t="s">
        <v>3135</v>
      </c>
      <c r="I2705" s="0" t="n">
        <v>3</v>
      </c>
      <c r="J2705" s="0" t="n">
        <v>1.35</v>
      </c>
      <c r="K2705" s="0" t="s">
        <v>21</v>
      </c>
      <c r="L2705" s="3" t="n">
        <f aca="false">IF(K2705="Yes",(J2705-1)*0.98,-1)</f>
        <v>0.343</v>
      </c>
      <c r="M2705" s="11" t="s">
        <v>62</v>
      </c>
    </row>
    <row r="2706" customFormat="false" ht="12.8" hidden="false" customHeight="false" outlineLevel="0" collapsed="false">
      <c r="A2706" s="2" t="s">
        <v>3133</v>
      </c>
      <c r="B2706" s="2" t="s">
        <v>376</v>
      </c>
      <c r="C2706" s="0" t="s">
        <v>576</v>
      </c>
      <c r="D2706" s="0" t="s">
        <v>42</v>
      </c>
      <c r="E2706" s="0" t="s">
        <v>147</v>
      </c>
      <c r="F2706" s="0" t="s">
        <v>453</v>
      </c>
      <c r="G2706" s="0" t="s">
        <v>19</v>
      </c>
      <c r="H2706" s="0" t="s">
        <v>3136</v>
      </c>
      <c r="I2706" s="0" t="n">
        <v>1</v>
      </c>
      <c r="J2706" s="0" t="n">
        <v>1.42</v>
      </c>
      <c r="K2706" s="0" t="str">
        <f aca="false">IF(I2706=1,"Yes","No")</f>
        <v>Yes</v>
      </c>
      <c r="L2706" s="0" t="n">
        <f aca="false">IF(K2706="Yes",(J2706-1)*0.98,-1)</f>
        <v>0.4116</v>
      </c>
      <c r="M2706" s="5" t="s">
        <v>33</v>
      </c>
    </row>
    <row r="2707" customFormat="false" ht="12.8" hidden="false" customHeight="false" outlineLevel="0" collapsed="false">
      <c r="A2707" s="2" t="s">
        <v>3137</v>
      </c>
      <c r="B2707" s="2" t="s">
        <v>23</v>
      </c>
      <c r="C2707" s="0" t="s">
        <v>492</v>
      </c>
      <c r="D2707" s="0" t="s">
        <v>16</v>
      </c>
      <c r="E2707" s="0" t="s">
        <v>17</v>
      </c>
      <c r="F2707" s="0" t="s">
        <v>18</v>
      </c>
      <c r="G2707" s="0" t="s">
        <v>19</v>
      </c>
      <c r="H2707" s="0" t="s">
        <v>3138</v>
      </c>
      <c r="I2707" s="0" t="n">
        <v>1</v>
      </c>
      <c r="J2707" s="0" t="n">
        <v>1.19</v>
      </c>
      <c r="K2707" s="0" t="s">
        <v>21</v>
      </c>
      <c r="L2707" s="3" t="n">
        <f aca="false">IF(K2707="Yes",(J2707-1)*0.98,-1)</f>
        <v>0.1862</v>
      </c>
      <c r="M2707" s="4" t="s">
        <v>22</v>
      </c>
    </row>
    <row r="2708" customFormat="false" ht="12.8" hidden="false" customHeight="false" outlineLevel="0" collapsed="false">
      <c r="A2708" s="2" t="s">
        <v>3137</v>
      </c>
      <c r="B2708" s="2" t="s">
        <v>58</v>
      </c>
      <c r="C2708" s="0" t="s">
        <v>639</v>
      </c>
      <c r="D2708" s="0" t="s">
        <v>16</v>
      </c>
      <c r="E2708" s="0" t="s">
        <v>147</v>
      </c>
      <c r="F2708" s="0" t="s">
        <v>65</v>
      </c>
      <c r="G2708" s="0" t="s">
        <v>21</v>
      </c>
      <c r="H2708" s="0" t="s">
        <v>3139</v>
      </c>
      <c r="I2708" s="0" t="n">
        <v>0</v>
      </c>
      <c r="J2708" s="0" t="n">
        <v>7.21</v>
      </c>
      <c r="K2708" s="0" t="str">
        <f aca="false">IF(I2708=1,"Yes","No")</f>
        <v>No</v>
      </c>
      <c r="L2708" s="0" t="n">
        <f aca="false">IF(K2708="Yes",(J2708-1)*0.98,-1)</f>
        <v>-1</v>
      </c>
      <c r="M2708" s="5" t="s">
        <v>33</v>
      </c>
    </row>
    <row r="2709" customFormat="false" ht="12.8" hidden="false" customHeight="false" outlineLevel="0" collapsed="false">
      <c r="A2709" s="9" t="s">
        <v>3140</v>
      </c>
      <c r="B2709" s="9" t="s">
        <v>23</v>
      </c>
      <c r="C2709" s="6" t="s">
        <v>611</v>
      </c>
      <c r="D2709" s="6" t="s">
        <v>16</v>
      </c>
      <c r="E2709" s="6" t="s">
        <v>147</v>
      </c>
      <c r="F2709" s="6" t="s">
        <v>43</v>
      </c>
      <c r="G2709" s="6" t="s">
        <v>19</v>
      </c>
      <c r="H2709" s="6" t="s">
        <v>3141</v>
      </c>
      <c r="I2709" s="0" t="n">
        <v>4</v>
      </c>
      <c r="J2709" s="6" t="n">
        <v>12.8</v>
      </c>
      <c r="K2709" s="3" t="str">
        <f aca="false">IF(I2709=1,"Yes","No")</f>
        <v>No</v>
      </c>
      <c r="L2709" s="7" t="n">
        <f aca="false">IF(K2709="Yes",(J2709-1)*0.98,-1)</f>
        <v>-1</v>
      </c>
      <c r="M2709" s="10" t="s">
        <v>53</v>
      </c>
    </row>
    <row r="2710" customFormat="false" ht="12.8" hidden="false" customHeight="false" outlineLevel="0" collapsed="false">
      <c r="A2710" s="2" t="s">
        <v>3140</v>
      </c>
      <c r="B2710" s="2" t="s">
        <v>124</v>
      </c>
      <c r="C2710" s="0" t="s">
        <v>457</v>
      </c>
      <c r="D2710" s="0" t="s">
        <v>16</v>
      </c>
      <c r="E2710" s="0" t="s">
        <v>87</v>
      </c>
      <c r="F2710" s="0" t="s">
        <v>18</v>
      </c>
      <c r="G2710" s="0" t="s">
        <v>21</v>
      </c>
      <c r="H2710" s="0" t="s">
        <v>3142</v>
      </c>
      <c r="I2710" s="0" t="n">
        <v>1</v>
      </c>
      <c r="J2710" s="0" t="n">
        <v>1.78</v>
      </c>
      <c r="K2710" s="0" t="s">
        <v>21</v>
      </c>
      <c r="L2710" s="3" t="n">
        <f aca="false">IF(K2710="Yes",(J2710-1)*0.98,-1)</f>
        <v>0.7644</v>
      </c>
      <c r="M2710" s="4" t="s">
        <v>22</v>
      </c>
    </row>
    <row r="2711" customFormat="false" ht="12.8" hidden="false" customHeight="false" outlineLevel="0" collapsed="false">
      <c r="A2711" s="2" t="s">
        <v>3143</v>
      </c>
      <c r="B2711" s="2" t="s">
        <v>2154</v>
      </c>
      <c r="C2711" s="0" t="s">
        <v>47</v>
      </c>
      <c r="D2711" s="0" t="s">
        <v>29</v>
      </c>
      <c r="E2711" s="0" t="s">
        <v>30</v>
      </c>
      <c r="F2711" s="0" t="s">
        <v>304</v>
      </c>
      <c r="G2711" s="0" t="s">
        <v>19</v>
      </c>
      <c r="H2711" s="0" t="s">
        <v>3144</v>
      </c>
      <c r="I2711" s="0" t="n">
        <v>1</v>
      </c>
      <c r="J2711" s="0" t="n">
        <v>1.1</v>
      </c>
      <c r="K2711" s="0" t="s">
        <v>21</v>
      </c>
      <c r="L2711" s="3" t="n">
        <f aca="false">IF(K2711="Yes",(J2711-1)*0.98,-1)</f>
        <v>0.0980000000000001</v>
      </c>
      <c r="M2711" s="4" t="s">
        <v>22</v>
      </c>
    </row>
    <row r="2712" customFormat="false" ht="12.8" hidden="false" customHeight="false" outlineLevel="0" collapsed="false">
      <c r="A2712" s="2" t="s">
        <v>3143</v>
      </c>
      <c r="B2712" s="2" t="s">
        <v>267</v>
      </c>
      <c r="C2712" s="0" t="s">
        <v>332</v>
      </c>
      <c r="D2712" s="0" t="s">
        <v>16</v>
      </c>
      <c r="E2712" s="0" t="s">
        <v>17</v>
      </c>
      <c r="F2712" s="0" t="s">
        <v>1653</v>
      </c>
      <c r="G2712" s="0" t="s">
        <v>19</v>
      </c>
      <c r="H2712" s="0" t="s">
        <v>2591</v>
      </c>
      <c r="I2712" s="0" t="n">
        <v>2</v>
      </c>
      <c r="J2712" s="0" t="n">
        <v>1.13</v>
      </c>
      <c r="K2712" s="0" t="s">
        <v>21</v>
      </c>
      <c r="L2712" s="3" t="n">
        <f aca="false">IF(K2712="Yes",(J2712-1)*0.98,-1)</f>
        <v>0.1274</v>
      </c>
      <c r="M2712" s="4" t="s">
        <v>22</v>
      </c>
    </row>
    <row r="2713" customFormat="false" ht="12.8" hidden="false" customHeight="false" outlineLevel="0" collapsed="false">
      <c r="A2713" s="2" t="s">
        <v>3145</v>
      </c>
      <c r="B2713" s="2" t="s">
        <v>159</v>
      </c>
      <c r="C2713" s="0" t="s">
        <v>433</v>
      </c>
      <c r="D2713" s="0" t="s">
        <v>195</v>
      </c>
      <c r="E2713" s="0" t="s">
        <v>147</v>
      </c>
      <c r="G2713" s="0" t="s">
        <v>19</v>
      </c>
      <c r="H2713" s="0" t="s">
        <v>3146</v>
      </c>
      <c r="I2713" s="0" t="n">
        <v>2</v>
      </c>
      <c r="J2713" s="0" t="n">
        <v>2.36</v>
      </c>
      <c r="K2713" s="0" t="str">
        <f aca="false">IF(I2713=1,"Yes","No")</f>
        <v>No</v>
      </c>
      <c r="L2713" s="0" t="n">
        <f aca="false">IF(K2713="Yes",(J2713-1)*0.98,-1)</f>
        <v>-1</v>
      </c>
      <c r="M2713" s="5" t="s">
        <v>33</v>
      </c>
    </row>
    <row r="2714" customFormat="false" ht="12.8" hidden="false" customHeight="false" outlineLevel="0" collapsed="false">
      <c r="A2714" s="2" t="s">
        <v>3145</v>
      </c>
      <c r="B2714" s="2" t="s">
        <v>527</v>
      </c>
      <c r="C2714" s="0" t="s">
        <v>1246</v>
      </c>
      <c r="D2714" s="0" t="s">
        <v>16</v>
      </c>
      <c r="E2714" s="0" t="s">
        <v>147</v>
      </c>
      <c r="F2714" s="0" t="s">
        <v>18</v>
      </c>
      <c r="G2714" s="0" t="s">
        <v>19</v>
      </c>
      <c r="H2714" s="0" t="s">
        <v>3147</v>
      </c>
      <c r="I2714" s="0" t="n">
        <v>2</v>
      </c>
      <c r="J2714" s="0" t="n">
        <v>2.86</v>
      </c>
      <c r="K2714" s="0" t="s">
        <v>21</v>
      </c>
      <c r="L2714" s="3" t="n">
        <f aca="false">IF(K2714="Yes",(J2714-1)*0.98,-1)</f>
        <v>1.8228</v>
      </c>
      <c r="M2714" s="11" t="s">
        <v>62</v>
      </c>
    </row>
    <row r="2715" customFormat="false" ht="12.8" hidden="false" customHeight="false" outlineLevel="0" collapsed="false">
      <c r="A2715" s="9" t="s">
        <v>3145</v>
      </c>
      <c r="B2715" s="9" t="s">
        <v>527</v>
      </c>
      <c r="C2715" s="6" t="s">
        <v>1246</v>
      </c>
      <c r="D2715" s="6" t="s">
        <v>16</v>
      </c>
      <c r="E2715" s="6" t="s">
        <v>147</v>
      </c>
      <c r="F2715" s="6" t="s">
        <v>18</v>
      </c>
      <c r="G2715" s="6" t="s">
        <v>19</v>
      </c>
      <c r="H2715" s="6" t="s">
        <v>3147</v>
      </c>
      <c r="I2715" s="0" t="n">
        <v>2</v>
      </c>
      <c r="J2715" s="6" t="n">
        <v>8.24</v>
      </c>
      <c r="K2715" s="3" t="str">
        <f aca="false">IF(I2715=1,"Yes","No")</f>
        <v>No</v>
      </c>
      <c r="L2715" s="7" t="n">
        <f aca="false">IF(K2715="Yes",(J2715-1)*0.98,-1)</f>
        <v>-1</v>
      </c>
      <c r="M2715" s="10" t="s">
        <v>53</v>
      </c>
    </row>
    <row r="2716" customFormat="false" ht="12.8" hidden="false" customHeight="false" outlineLevel="0" collapsed="false">
      <c r="A2716" s="2" t="s">
        <v>3148</v>
      </c>
      <c r="B2716" s="2" t="s">
        <v>155</v>
      </c>
      <c r="C2716" s="6" t="s">
        <v>495</v>
      </c>
      <c r="D2716" s="6" t="s">
        <v>42</v>
      </c>
      <c r="E2716" s="6" t="s">
        <v>147</v>
      </c>
      <c r="F2716" s="6" t="s">
        <v>18</v>
      </c>
      <c r="G2716" s="6" t="s">
        <v>19</v>
      </c>
      <c r="H2716" s="6" t="s">
        <v>3149</v>
      </c>
      <c r="I2716" s="6" t="n">
        <v>4</v>
      </c>
      <c r="J2716" s="6" t="n">
        <v>20.6</v>
      </c>
      <c r="K2716" s="3" t="str">
        <f aca="false">IF(I2716=1, "No","Yes")</f>
        <v>Yes</v>
      </c>
      <c r="L2716" s="7" t="n">
        <f aca="false">IF(I2716=1,-J2716,0.98)</f>
        <v>0.98</v>
      </c>
      <c r="M2716" s="8" t="s">
        <v>51</v>
      </c>
    </row>
    <row r="2717" customFormat="false" ht="12.8" hidden="false" customHeight="false" outlineLevel="0" collapsed="false">
      <c r="A2717" s="2" t="s">
        <v>3148</v>
      </c>
      <c r="B2717" s="2" t="s">
        <v>155</v>
      </c>
      <c r="C2717" s="6" t="s">
        <v>495</v>
      </c>
      <c r="D2717" s="6" t="s">
        <v>42</v>
      </c>
      <c r="E2717" s="6" t="s">
        <v>147</v>
      </c>
      <c r="F2717" s="6" t="s">
        <v>18</v>
      </c>
      <c r="G2717" s="6" t="s">
        <v>19</v>
      </c>
      <c r="H2717" s="6" t="s">
        <v>3149</v>
      </c>
      <c r="I2717" s="6" t="n">
        <v>4</v>
      </c>
      <c r="J2717" s="6" t="n">
        <v>20.6</v>
      </c>
      <c r="K2717" s="3" t="str">
        <f aca="false">IF(I2717=1, "No","Yes")</f>
        <v>Yes</v>
      </c>
      <c r="L2717" s="7" t="n">
        <f aca="false">IF(I2717=1,-J2717,0.98)</f>
        <v>0.98</v>
      </c>
      <c r="M2717" s="12" t="s">
        <v>128</v>
      </c>
    </row>
    <row r="2718" customFormat="false" ht="12.8" hidden="false" customHeight="false" outlineLevel="0" collapsed="false">
      <c r="A2718" s="2" t="s">
        <v>3148</v>
      </c>
      <c r="B2718" s="2" t="s">
        <v>35</v>
      </c>
      <c r="C2718" s="0" t="s">
        <v>406</v>
      </c>
      <c r="D2718" s="0" t="s">
        <v>16</v>
      </c>
      <c r="E2718" s="0" t="s">
        <v>17</v>
      </c>
      <c r="F2718" s="0" t="s">
        <v>18</v>
      </c>
      <c r="G2718" s="0" t="s">
        <v>19</v>
      </c>
      <c r="H2718" s="0" t="s">
        <v>2236</v>
      </c>
      <c r="I2718" s="0" t="n">
        <v>1</v>
      </c>
      <c r="J2718" s="0" t="n">
        <v>1.04</v>
      </c>
      <c r="K2718" s="0" t="s">
        <v>21</v>
      </c>
      <c r="L2718" s="3" t="n">
        <f aca="false">IF(K2718="Yes",(J2718-1)*0.98,-1)</f>
        <v>0.0392</v>
      </c>
      <c r="M2718" s="4" t="s">
        <v>22</v>
      </c>
    </row>
    <row r="2719" customFormat="false" ht="12.8" hidden="false" customHeight="false" outlineLevel="0" collapsed="false">
      <c r="A2719" s="2" t="s">
        <v>3148</v>
      </c>
      <c r="B2719" s="2" t="s">
        <v>35</v>
      </c>
      <c r="C2719" s="0" t="s">
        <v>406</v>
      </c>
      <c r="D2719" s="0" t="s">
        <v>16</v>
      </c>
      <c r="E2719" s="0" t="s">
        <v>17</v>
      </c>
      <c r="F2719" s="0" t="s">
        <v>18</v>
      </c>
      <c r="G2719" s="0" t="s">
        <v>19</v>
      </c>
      <c r="H2719" s="0" t="s">
        <v>3150</v>
      </c>
      <c r="I2719" s="0" t="n">
        <v>2</v>
      </c>
      <c r="J2719" s="0" t="n">
        <v>1.34</v>
      </c>
      <c r="K2719" s="0" t="s">
        <v>21</v>
      </c>
      <c r="L2719" s="3" t="n">
        <f aca="false">IF(K2719="Yes",(J2719-1)*0.98,-1)</f>
        <v>0.3332</v>
      </c>
      <c r="M2719" s="11" t="s">
        <v>62</v>
      </c>
    </row>
    <row r="2720" customFormat="false" ht="12.8" hidden="false" customHeight="false" outlineLevel="0" collapsed="false">
      <c r="A2720" s="2" t="s">
        <v>3148</v>
      </c>
      <c r="B2720" s="2" t="s">
        <v>159</v>
      </c>
      <c r="C2720" s="0" t="s">
        <v>433</v>
      </c>
      <c r="D2720" s="0" t="s">
        <v>195</v>
      </c>
      <c r="E2720" s="0" t="s">
        <v>147</v>
      </c>
      <c r="G2720" s="0" t="s">
        <v>19</v>
      </c>
      <c r="H2720" s="0" t="s">
        <v>1067</v>
      </c>
      <c r="I2720" s="0" t="n">
        <v>1</v>
      </c>
      <c r="J2720" s="0" t="n">
        <v>2.7</v>
      </c>
      <c r="K2720" s="0" t="str">
        <f aca="false">IF(I2720=1,"Yes","No")</f>
        <v>Yes</v>
      </c>
      <c r="L2720" s="0" t="n">
        <f aca="false">IF(K2720="Yes",(J2720-1)*0.98,-1)</f>
        <v>1.666</v>
      </c>
      <c r="M2720" s="5" t="s">
        <v>33</v>
      </c>
    </row>
    <row r="2721" customFormat="false" ht="12.8" hidden="false" customHeight="false" outlineLevel="0" collapsed="false">
      <c r="A2721" s="2" t="s">
        <v>3148</v>
      </c>
      <c r="B2721" s="2" t="s">
        <v>273</v>
      </c>
      <c r="C2721" s="0" t="s">
        <v>264</v>
      </c>
      <c r="D2721" s="0" t="s">
        <v>29</v>
      </c>
      <c r="E2721" s="0" t="s">
        <v>147</v>
      </c>
      <c r="F2721" s="0" t="s">
        <v>43</v>
      </c>
      <c r="G2721" s="0" t="s">
        <v>19</v>
      </c>
      <c r="H2721" s="0" t="s">
        <v>3151</v>
      </c>
      <c r="I2721" s="0" t="n">
        <v>1</v>
      </c>
      <c r="J2721" s="0" t="n">
        <v>2.42</v>
      </c>
      <c r="K2721" s="0" t="str">
        <f aca="false">IF(I2721=1,"Yes","No")</f>
        <v>Yes</v>
      </c>
      <c r="L2721" s="0" t="n">
        <f aca="false">IF(K2721="Yes",(J2721-1)*0.98,-1)</f>
        <v>1.3916</v>
      </c>
      <c r="M2721" s="5" t="s">
        <v>33</v>
      </c>
    </row>
    <row r="2722" customFormat="false" ht="12.8" hidden="false" customHeight="false" outlineLevel="0" collapsed="false">
      <c r="A2722" s="2" t="s">
        <v>3152</v>
      </c>
      <c r="B2722" s="2" t="s">
        <v>245</v>
      </c>
      <c r="C2722" s="0" t="s">
        <v>294</v>
      </c>
      <c r="D2722" s="0" t="s">
        <v>42</v>
      </c>
      <c r="E2722" s="0" t="s">
        <v>79</v>
      </c>
      <c r="F2722" s="0" t="s">
        <v>80</v>
      </c>
      <c r="G2722" s="0" t="s">
        <v>19</v>
      </c>
      <c r="H2722" s="0" t="s">
        <v>3153</v>
      </c>
      <c r="I2722" s="0" t="n">
        <v>0</v>
      </c>
      <c r="J2722" s="0" t="n">
        <v>2.98</v>
      </c>
      <c r="K2722" s="0" t="s">
        <v>19</v>
      </c>
      <c r="L2722" s="3" t="n">
        <f aca="false">IF(K2722="Yes",(J2722-1)*0.98,-1)</f>
        <v>-1</v>
      </c>
      <c r="M2722" s="4" t="s">
        <v>22</v>
      </c>
    </row>
    <row r="2723" customFormat="false" ht="12.8" hidden="false" customHeight="false" outlineLevel="0" collapsed="false">
      <c r="A2723" s="2" t="s">
        <v>3152</v>
      </c>
      <c r="B2723" s="2" t="s">
        <v>293</v>
      </c>
      <c r="C2723" s="0" t="s">
        <v>430</v>
      </c>
      <c r="D2723" s="0" t="s">
        <v>42</v>
      </c>
      <c r="E2723" s="0" t="s">
        <v>147</v>
      </c>
      <c r="F2723" s="0" t="s">
        <v>65</v>
      </c>
      <c r="G2723" s="0" t="s">
        <v>21</v>
      </c>
      <c r="H2723" s="0" t="s">
        <v>1960</v>
      </c>
      <c r="I2723" s="0" t="n">
        <v>1</v>
      </c>
      <c r="J2723" s="0" t="n">
        <v>3.35</v>
      </c>
      <c r="K2723" s="0" t="str">
        <f aca="false">IF(I2723=1,"Yes","No")</f>
        <v>Yes</v>
      </c>
      <c r="L2723" s="0" t="n">
        <f aca="false">IF(K2723="Yes",(J2723-1)*0.98,-1)</f>
        <v>2.303</v>
      </c>
      <c r="M2723" s="5" t="s">
        <v>33</v>
      </c>
    </row>
    <row r="2724" customFormat="false" ht="12.8" hidden="false" customHeight="false" outlineLevel="0" collapsed="false">
      <c r="A2724" s="2" t="s">
        <v>3152</v>
      </c>
      <c r="B2724" s="2" t="s">
        <v>293</v>
      </c>
      <c r="C2724" s="0" t="s">
        <v>430</v>
      </c>
      <c r="D2724" s="0" t="s">
        <v>42</v>
      </c>
      <c r="E2724" s="0" t="s">
        <v>147</v>
      </c>
      <c r="F2724" s="0" t="s">
        <v>65</v>
      </c>
      <c r="G2724" s="0" t="s">
        <v>21</v>
      </c>
      <c r="H2724" s="0" t="s">
        <v>1960</v>
      </c>
      <c r="I2724" s="0" t="n">
        <v>1</v>
      </c>
      <c r="J2724" s="0" t="n">
        <v>1.49</v>
      </c>
      <c r="K2724" s="0" t="s">
        <v>21</v>
      </c>
      <c r="L2724" s="3" t="n">
        <f aca="false">IF(K2724="Yes",(J2724-1)*0.98,-1)</f>
        <v>0.4802</v>
      </c>
      <c r="M2724" s="4" t="s">
        <v>22</v>
      </c>
    </row>
    <row r="2725" customFormat="false" ht="12.8" hidden="false" customHeight="false" outlineLevel="0" collapsed="false">
      <c r="A2725" s="2" t="s">
        <v>3154</v>
      </c>
      <c r="B2725" s="2" t="s">
        <v>239</v>
      </c>
      <c r="C2725" s="0" t="s">
        <v>59</v>
      </c>
      <c r="D2725" s="0" t="s">
        <v>29</v>
      </c>
      <c r="E2725" s="0" t="s">
        <v>30</v>
      </c>
      <c r="F2725" s="0" t="s">
        <v>304</v>
      </c>
      <c r="G2725" s="0" t="s">
        <v>19</v>
      </c>
      <c r="H2725" s="0" t="s">
        <v>3155</v>
      </c>
      <c r="I2725" s="0" t="n">
        <v>0</v>
      </c>
      <c r="J2725" s="0" t="n">
        <v>1.46</v>
      </c>
      <c r="K2725" s="0" t="s">
        <v>19</v>
      </c>
      <c r="L2725" s="3" t="n">
        <f aca="false">IF(K2725="Yes",(J2725-1)*0.98,-1)</f>
        <v>-1</v>
      </c>
      <c r="M2725" s="4" t="s">
        <v>22</v>
      </c>
    </row>
    <row r="2726" customFormat="false" ht="12.8" hidden="false" customHeight="false" outlineLevel="0" collapsed="false">
      <c r="A2726" s="2" t="s">
        <v>3156</v>
      </c>
      <c r="B2726" s="2" t="s">
        <v>186</v>
      </c>
      <c r="C2726" s="6" t="s">
        <v>403</v>
      </c>
      <c r="D2726" s="6" t="s">
        <v>42</v>
      </c>
      <c r="E2726" s="6" t="s">
        <v>147</v>
      </c>
      <c r="F2726" s="6" t="s">
        <v>18</v>
      </c>
      <c r="G2726" s="6" t="s">
        <v>19</v>
      </c>
      <c r="H2726" s="6" t="s">
        <v>3157</v>
      </c>
      <c r="I2726" s="6" t="n">
        <v>3</v>
      </c>
      <c r="J2726" s="6" t="n">
        <v>11.52</v>
      </c>
      <c r="K2726" s="3" t="str">
        <f aca="false">IF(I2726=1, "No","Yes")</f>
        <v>Yes</v>
      </c>
      <c r="L2726" s="7" t="n">
        <f aca="false">IF(I2726=1,-J2726,0.98)</f>
        <v>0.98</v>
      </c>
      <c r="M2726" s="8" t="s">
        <v>51</v>
      </c>
    </row>
    <row r="2727" customFormat="false" ht="12.8" hidden="false" customHeight="false" outlineLevel="0" collapsed="false">
      <c r="A2727" s="2" t="s">
        <v>3156</v>
      </c>
      <c r="B2727" s="2" t="s">
        <v>245</v>
      </c>
      <c r="C2727" s="0" t="s">
        <v>194</v>
      </c>
      <c r="D2727" s="0" t="s">
        <v>16</v>
      </c>
      <c r="E2727" s="0" t="s">
        <v>147</v>
      </c>
      <c r="F2727" s="0" t="s">
        <v>453</v>
      </c>
      <c r="G2727" s="0" t="s">
        <v>19</v>
      </c>
      <c r="H2727" s="0" t="s">
        <v>3158</v>
      </c>
      <c r="I2727" s="0" t="n">
        <v>3</v>
      </c>
      <c r="J2727" s="0" t="n">
        <v>3.23</v>
      </c>
      <c r="K2727" s="0" t="str">
        <f aca="false">IF(I2727=1,"Yes","No")</f>
        <v>No</v>
      </c>
      <c r="L2727" s="0" t="n">
        <f aca="false">IF(K2727="Yes",(J2727-1)*0.98,-1)</f>
        <v>-1</v>
      </c>
      <c r="M2727" s="5" t="s">
        <v>33</v>
      </c>
    </row>
    <row r="2728" customFormat="false" ht="12.8" hidden="false" customHeight="false" outlineLevel="0" collapsed="false">
      <c r="A2728" s="2" t="s">
        <v>3156</v>
      </c>
      <c r="B2728" s="2" t="s">
        <v>384</v>
      </c>
      <c r="C2728" s="0" t="s">
        <v>194</v>
      </c>
      <c r="D2728" s="0" t="s">
        <v>16</v>
      </c>
      <c r="E2728" s="0" t="s">
        <v>147</v>
      </c>
      <c r="F2728" s="0" t="s">
        <v>453</v>
      </c>
      <c r="G2728" s="0" t="s">
        <v>19</v>
      </c>
      <c r="H2728" s="0" t="s">
        <v>3159</v>
      </c>
      <c r="I2728" s="0" t="n">
        <v>1</v>
      </c>
      <c r="J2728" s="0" t="n">
        <v>11</v>
      </c>
      <c r="K2728" s="0" t="str">
        <f aca="false">IF(I2728=1,"Yes","No")</f>
        <v>Yes</v>
      </c>
      <c r="L2728" s="0" t="n">
        <f aca="false">IF(K2728="Yes",(J2728-1)*0.98,-1)</f>
        <v>9.8</v>
      </c>
      <c r="M2728" s="5" t="s">
        <v>33</v>
      </c>
    </row>
    <row r="2729" customFormat="false" ht="12.8" hidden="false" customHeight="false" outlineLevel="0" collapsed="false">
      <c r="A2729" s="2" t="s">
        <v>3160</v>
      </c>
      <c r="B2729" s="2" t="s">
        <v>130</v>
      </c>
      <c r="C2729" s="0" t="s">
        <v>332</v>
      </c>
      <c r="D2729" s="0" t="s">
        <v>16</v>
      </c>
      <c r="E2729" s="0" t="s">
        <v>17</v>
      </c>
      <c r="F2729" s="0" t="s">
        <v>18</v>
      </c>
      <c r="G2729" s="0" t="s">
        <v>19</v>
      </c>
      <c r="H2729" s="0" t="s">
        <v>2251</v>
      </c>
      <c r="I2729" s="0" t="n">
        <v>1</v>
      </c>
      <c r="J2729" s="0" t="n">
        <v>1.03</v>
      </c>
      <c r="K2729" s="0" t="s">
        <v>21</v>
      </c>
      <c r="L2729" s="3" t="n">
        <f aca="false">IF(K2729="Yes",(J2729-1)*0.98,-1)</f>
        <v>0.0294</v>
      </c>
      <c r="M2729" s="4" t="s">
        <v>22</v>
      </c>
    </row>
    <row r="2730" customFormat="false" ht="12.8" hidden="false" customHeight="false" outlineLevel="0" collapsed="false">
      <c r="A2730" s="2" t="s">
        <v>3160</v>
      </c>
      <c r="B2730" s="2" t="s">
        <v>130</v>
      </c>
      <c r="C2730" s="0" t="s">
        <v>332</v>
      </c>
      <c r="D2730" s="0" t="s">
        <v>16</v>
      </c>
      <c r="E2730" s="0" t="s">
        <v>17</v>
      </c>
      <c r="F2730" s="0" t="s">
        <v>18</v>
      </c>
      <c r="G2730" s="0" t="s">
        <v>19</v>
      </c>
      <c r="H2730" s="0" t="s">
        <v>3161</v>
      </c>
      <c r="I2730" s="0" t="n">
        <v>2</v>
      </c>
      <c r="J2730" s="0" t="n">
        <v>1.79</v>
      </c>
      <c r="K2730" s="0" t="s">
        <v>21</v>
      </c>
      <c r="L2730" s="3" t="n">
        <f aca="false">IF(K2730="Yes",(J2730-1)*0.98,-1)</f>
        <v>0.7742</v>
      </c>
      <c r="M2730" s="11" t="s">
        <v>62</v>
      </c>
    </row>
    <row r="2731" customFormat="false" ht="12.8" hidden="false" customHeight="false" outlineLevel="0" collapsed="false">
      <c r="A2731" s="9" t="s">
        <v>3162</v>
      </c>
      <c r="B2731" s="9" t="s">
        <v>109</v>
      </c>
      <c r="C2731" s="6" t="s">
        <v>1246</v>
      </c>
      <c r="D2731" s="6" t="s">
        <v>16</v>
      </c>
      <c r="E2731" s="6" t="s">
        <v>147</v>
      </c>
      <c r="F2731" s="6" t="s">
        <v>43</v>
      </c>
      <c r="G2731" s="6" t="s">
        <v>19</v>
      </c>
      <c r="H2731" s="6" t="s">
        <v>3163</v>
      </c>
      <c r="I2731" s="0" t="n">
        <v>1</v>
      </c>
      <c r="J2731" s="6" t="n">
        <v>1.69</v>
      </c>
      <c r="K2731" s="3" t="str">
        <f aca="false">IF(I2731=1,"Yes","No")</f>
        <v>Yes</v>
      </c>
      <c r="L2731" s="7" t="n">
        <f aca="false">IF(K2731="Yes",(J2731-1)*0.98,-1)</f>
        <v>0.6762</v>
      </c>
      <c r="M2731" s="10" t="s">
        <v>53</v>
      </c>
    </row>
    <row r="2732" customFormat="false" ht="12.8" hidden="false" customHeight="false" outlineLevel="0" collapsed="false">
      <c r="A2732" s="2" t="s">
        <v>3164</v>
      </c>
      <c r="B2732" s="2" t="s">
        <v>46</v>
      </c>
      <c r="C2732" s="0" t="s">
        <v>608</v>
      </c>
      <c r="D2732" s="0" t="s">
        <v>16</v>
      </c>
      <c r="E2732" s="0" t="s">
        <v>147</v>
      </c>
      <c r="F2732" s="0" t="s">
        <v>453</v>
      </c>
      <c r="G2732" s="0" t="s">
        <v>19</v>
      </c>
      <c r="H2732" s="0" t="s">
        <v>3165</v>
      </c>
      <c r="I2732" s="0" t="n">
        <v>3</v>
      </c>
      <c r="J2732" s="0" t="n">
        <v>4.19</v>
      </c>
      <c r="K2732" s="0" t="str">
        <f aca="false">IF(I2732=1,"Yes","No")</f>
        <v>No</v>
      </c>
      <c r="L2732" s="0" t="n">
        <f aca="false">IF(K2732="Yes",(J2732-1)*0.98,-1)</f>
        <v>-1</v>
      </c>
      <c r="M2732" s="5" t="s">
        <v>33</v>
      </c>
    </row>
    <row r="2733" customFormat="false" ht="12.8" hidden="false" customHeight="false" outlineLevel="0" collapsed="false">
      <c r="A2733" s="2" t="s">
        <v>3164</v>
      </c>
      <c r="B2733" s="2" t="s">
        <v>146</v>
      </c>
      <c r="C2733" s="6" t="s">
        <v>68</v>
      </c>
      <c r="D2733" s="6" t="s">
        <v>42</v>
      </c>
      <c r="E2733" s="6" t="s">
        <v>147</v>
      </c>
      <c r="F2733" s="6" t="s">
        <v>18</v>
      </c>
      <c r="G2733" s="6" t="s">
        <v>19</v>
      </c>
      <c r="H2733" s="6" t="s">
        <v>3166</v>
      </c>
      <c r="I2733" s="6" t="n">
        <v>2</v>
      </c>
      <c r="J2733" s="6" t="n">
        <v>8.41</v>
      </c>
      <c r="K2733" s="3" t="str">
        <f aca="false">IF(I2733=1, "No","Yes")</f>
        <v>Yes</v>
      </c>
      <c r="L2733" s="7" t="n">
        <f aca="false">IF(I2733=1,-J2733,0.98)</f>
        <v>0.98</v>
      </c>
      <c r="M2733" s="8" t="s">
        <v>51</v>
      </c>
    </row>
    <row r="2734" customFormat="false" ht="12.8" hidden="false" customHeight="false" outlineLevel="0" collapsed="false">
      <c r="A2734" s="2" t="s">
        <v>3164</v>
      </c>
      <c r="B2734" s="2" t="s">
        <v>1006</v>
      </c>
      <c r="C2734" s="0" t="s">
        <v>1371</v>
      </c>
      <c r="D2734" s="0" t="s">
        <v>42</v>
      </c>
      <c r="E2734" s="0" t="s">
        <v>30</v>
      </c>
      <c r="F2734" s="0" t="s">
        <v>18</v>
      </c>
      <c r="G2734" s="0" t="s">
        <v>19</v>
      </c>
      <c r="H2734" s="0" t="s">
        <v>3167</v>
      </c>
      <c r="I2734" s="0" t="n">
        <v>4</v>
      </c>
      <c r="J2734" s="0" t="n">
        <v>2.98</v>
      </c>
      <c r="K2734" s="0" t="s">
        <v>19</v>
      </c>
      <c r="L2734" s="3" t="n">
        <f aca="false">IF(K2734="Yes",(J2734-1)*0.98,-1)</f>
        <v>-1</v>
      </c>
      <c r="M2734" s="11" t="s">
        <v>62</v>
      </c>
    </row>
    <row r="2735" customFormat="false" ht="12.8" hidden="false" customHeight="false" outlineLevel="0" collapsed="false">
      <c r="A2735" s="2" t="s">
        <v>3168</v>
      </c>
      <c r="B2735" s="2" t="s">
        <v>186</v>
      </c>
      <c r="C2735" s="0" t="s">
        <v>584</v>
      </c>
      <c r="D2735" s="0" t="s">
        <v>16</v>
      </c>
      <c r="E2735" s="0" t="s">
        <v>147</v>
      </c>
      <c r="F2735" s="0" t="s">
        <v>18</v>
      </c>
      <c r="G2735" s="0" t="s">
        <v>19</v>
      </c>
      <c r="H2735" s="0" t="s">
        <v>3169</v>
      </c>
      <c r="I2735" s="0" t="n">
        <v>0</v>
      </c>
      <c r="J2735" s="0" t="n">
        <v>1.26</v>
      </c>
      <c r="K2735" s="0" t="s">
        <v>19</v>
      </c>
      <c r="L2735" s="3" t="n">
        <f aca="false">IF(K2735="Yes",(J2735-1)*0.98,-1)</f>
        <v>-1</v>
      </c>
      <c r="M2735" s="11" t="s">
        <v>62</v>
      </c>
    </row>
    <row r="2736" customFormat="false" ht="12.8" hidden="false" customHeight="false" outlineLevel="0" collapsed="false">
      <c r="A2736" s="2" t="s">
        <v>3168</v>
      </c>
      <c r="B2736" s="2" t="s">
        <v>186</v>
      </c>
      <c r="C2736" s="6" t="s">
        <v>584</v>
      </c>
      <c r="D2736" s="6" t="s">
        <v>16</v>
      </c>
      <c r="E2736" s="6" t="s">
        <v>147</v>
      </c>
      <c r="F2736" s="6" t="s">
        <v>18</v>
      </c>
      <c r="G2736" s="6" t="s">
        <v>19</v>
      </c>
      <c r="H2736" s="6" t="s">
        <v>3170</v>
      </c>
      <c r="I2736" s="6" t="n">
        <v>2</v>
      </c>
      <c r="J2736" s="6" t="n">
        <v>495.73</v>
      </c>
      <c r="K2736" s="3" t="str">
        <f aca="false">IF(I2736=1, "No","Yes")</f>
        <v>Yes</v>
      </c>
      <c r="L2736" s="7" t="n">
        <f aca="false">IF(I2736=1,-J2736,0.98)</f>
        <v>0.98</v>
      </c>
      <c r="M2736" s="12" t="s">
        <v>128</v>
      </c>
    </row>
    <row r="2737" customFormat="false" ht="12.8" hidden="false" customHeight="false" outlineLevel="0" collapsed="false">
      <c r="A2737" s="9" t="s">
        <v>3168</v>
      </c>
      <c r="B2737" s="9" t="s">
        <v>186</v>
      </c>
      <c r="C2737" s="6" t="s">
        <v>584</v>
      </c>
      <c r="D2737" s="6" t="s">
        <v>16</v>
      </c>
      <c r="E2737" s="6" t="s">
        <v>147</v>
      </c>
      <c r="F2737" s="6" t="s">
        <v>18</v>
      </c>
      <c r="G2737" s="6" t="s">
        <v>19</v>
      </c>
      <c r="H2737" s="6" t="s">
        <v>3170</v>
      </c>
      <c r="I2737" s="6" t="n">
        <v>2</v>
      </c>
      <c r="J2737" s="6" t="n">
        <v>20</v>
      </c>
      <c r="K2737" s="3" t="s">
        <v>21</v>
      </c>
      <c r="L2737" s="6" t="n">
        <f aca="false">IF(K2737="Yes",(J2737-1)*0.98,-1)</f>
        <v>18.62</v>
      </c>
      <c r="M2737" s="13" t="s">
        <v>184</v>
      </c>
    </row>
    <row r="2738" customFormat="false" ht="12.8" hidden="false" customHeight="false" outlineLevel="0" collapsed="false">
      <c r="A2738" s="9" t="s">
        <v>3168</v>
      </c>
      <c r="B2738" s="9" t="s">
        <v>186</v>
      </c>
      <c r="C2738" s="6" t="s">
        <v>584</v>
      </c>
      <c r="D2738" s="6" t="s">
        <v>16</v>
      </c>
      <c r="E2738" s="6" t="s">
        <v>147</v>
      </c>
      <c r="F2738" s="6" t="s">
        <v>18</v>
      </c>
      <c r="G2738" s="6" t="s">
        <v>19</v>
      </c>
      <c r="H2738" s="6" t="s">
        <v>3169</v>
      </c>
      <c r="I2738" s="0" t="n">
        <v>0</v>
      </c>
      <c r="J2738" s="6" t="n">
        <v>3.36</v>
      </c>
      <c r="K2738" s="3" t="str">
        <f aca="false">IF(I2738=1,"Yes","No")</f>
        <v>No</v>
      </c>
      <c r="L2738" s="7" t="n">
        <f aca="false">IF(K2738="Yes",(J2738-1)*0.98,-1)</f>
        <v>-1</v>
      </c>
      <c r="M2738" s="10" t="s">
        <v>53</v>
      </c>
    </row>
    <row r="2739" customFormat="false" ht="12.8" hidden="false" customHeight="false" outlineLevel="0" collapsed="false">
      <c r="A2739" s="2" t="s">
        <v>3168</v>
      </c>
      <c r="B2739" s="2" t="s">
        <v>452</v>
      </c>
      <c r="C2739" s="0" t="s">
        <v>68</v>
      </c>
      <c r="D2739" s="0" t="s">
        <v>42</v>
      </c>
      <c r="E2739" s="0" t="s">
        <v>147</v>
      </c>
      <c r="F2739" s="0" t="s">
        <v>453</v>
      </c>
      <c r="G2739" s="0" t="s">
        <v>19</v>
      </c>
      <c r="H2739" s="0" t="s">
        <v>3171</v>
      </c>
      <c r="I2739" s="0" t="n">
        <v>2</v>
      </c>
      <c r="J2739" s="0" t="n">
        <v>4.59</v>
      </c>
      <c r="K2739" s="0" t="str">
        <f aca="false">IF(I2739=1,"Yes","No")</f>
        <v>No</v>
      </c>
      <c r="L2739" s="0" t="n">
        <f aca="false">IF(K2739="Yes",(J2739-1)*0.98,-1)</f>
        <v>-1</v>
      </c>
      <c r="M2739" s="5" t="s">
        <v>33</v>
      </c>
    </row>
    <row r="2740" customFormat="false" ht="12.8" hidden="false" customHeight="false" outlineLevel="0" collapsed="false">
      <c r="A2740" s="2" t="s">
        <v>3168</v>
      </c>
      <c r="B2740" s="2" t="s">
        <v>452</v>
      </c>
      <c r="C2740" s="0" t="s">
        <v>68</v>
      </c>
      <c r="D2740" s="0" t="s">
        <v>42</v>
      </c>
      <c r="E2740" s="0" t="s">
        <v>147</v>
      </c>
      <c r="F2740" s="0" t="s">
        <v>453</v>
      </c>
      <c r="G2740" s="0" t="s">
        <v>19</v>
      </c>
      <c r="H2740" s="0" t="s">
        <v>3172</v>
      </c>
      <c r="I2740" s="0" t="n">
        <v>1</v>
      </c>
      <c r="J2740" s="0" t="n">
        <v>1.36</v>
      </c>
      <c r="K2740" s="0" t="s">
        <v>21</v>
      </c>
      <c r="L2740" s="3" t="n">
        <f aca="false">IF(K2740="Yes",(J2740-1)*0.98,-1)</f>
        <v>0.3528</v>
      </c>
      <c r="M2740" s="11" t="s">
        <v>62</v>
      </c>
    </row>
    <row r="2741" customFormat="false" ht="12.8" hidden="false" customHeight="false" outlineLevel="0" collapsed="false">
      <c r="A2741" s="9" t="s">
        <v>3168</v>
      </c>
      <c r="B2741" s="9" t="s">
        <v>452</v>
      </c>
      <c r="C2741" s="6" t="s">
        <v>68</v>
      </c>
      <c r="D2741" s="6" t="s">
        <v>42</v>
      </c>
      <c r="E2741" s="6" t="s">
        <v>147</v>
      </c>
      <c r="F2741" s="6" t="s">
        <v>453</v>
      </c>
      <c r="G2741" s="6" t="s">
        <v>19</v>
      </c>
      <c r="H2741" s="6" t="s">
        <v>3173</v>
      </c>
      <c r="I2741" s="6" t="n">
        <v>0</v>
      </c>
      <c r="J2741" s="6" t="n">
        <v>4.5</v>
      </c>
      <c r="K2741" s="3" t="s">
        <v>19</v>
      </c>
      <c r="L2741" s="6" t="n">
        <f aca="false">IF(K2741="Yes",(J2741-1)*0.98,-1)</f>
        <v>-1</v>
      </c>
      <c r="M2741" s="13" t="s">
        <v>184</v>
      </c>
    </row>
    <row r="2742" customFormat="false" ht="12.8" hidden="false" customHeight="false" outlineLevel="0" collapsed="false">
      <c r="A2742" s="2" t="s">
        <v>3174</v>
      </c>
      <c r="B2742" s="2" t="s">
        <v>186</v>
      </c>
      <c r="C2742" s="0" t="s">
        <v>579</v>
      </c>
      <c r="D2742" s="0" t="s">
        <v>16</v>
      </c>
      <c r="E2742" s="0" t="s">
        <v>17</v>
      </c>
      <c r="F2742" s="0" t="s">
        <v>18</v>
      </c>
      <c r="G2742" s="0" t="s">
        <v>19</v>
      </c>
      <c r="H2742" s="0" t="s">
        <v>1924</v>
      </c>
      <c r="I2742" s="0" t="n">
        <v>2</v>
      </c>
      <c r="J2742" s="0" t="n">
        <v>1.11</v>
      </c>
      <c r="K2742" s="0" t="s">
        <v>21</v>
      </c>
      <c r="L2742" s="3" t="n">
        <f aca="false">IF(K2742="Yes",(J2742-1)*0.98,-1)</f>
        <v>0.1078</v>
      </c>
      <c r="M2742" s="4" t="s">
        <v>22</v>
      </c>
    </row>
    <row r="2743" customFormat="false" ht="12.8" hidden="false" customHeight="false" outlineLevel="0" collapsed="false">
      <c r="A2743" s="2" t="s">
        <v>3174</v>
      </c>
      <c r="B2743" s="2" t="s">
        <v>810</v>
      </c>
      <c r="C2743" s="0" t="s">
        <v>457</v>
      </c>
      <c r="D2743" s="0" t="s">
        <v>16</v>
      </c>
      <c r="E2743" s="0" t="s">
        <v>17</v>
      </c>
      <c r="F2743" s="0" t="s">
        <v>18</v>
      </c>
      <c r="G2743" s="0" t="s">
        <v>19</v>
      </c>
      <c r="H2743" s="0" t="s">
        <v>3114</v>
      </c>
      <c r="I2743" s="0" t="s">
        <v>133</v>
      </c>
      <c r="J2743" s="0" t="n">
        <v>1.18</v>
      </c>
      <c r="K2743" s="0" t="s">
        <v>19</v>
      </c>
      <c r="L2743" s="3" t="n">
        <f aca="false">IF(K2743="Yes",(J2743-1)*0.98,-1)</f>
        <v>-1</v>
      </c>
      <c r="M2743" s="4" t="s">
        <v>22</v>
      </c>
    </row>
    <row r="2744" customFormat="false" ht="12.8" hidden="false" customHeight="false" outlineLevel="0" collapsed="false">
      <c r="A2744" s="2" t="s">
        <v>3174</v>
      </c>
      <c r="B2744" s="2" t="s">
        <v>109</v>
      </c>
      <c r="C2744" s="0" t="s">
        <v>370</v>
      </c>
      <c r="D2744" s="0" t="s">
        <v>16</v>
      </c>
      <c r="E2744" s="0" t="s">
        <v>147</v>
      </c>
      <c r="F2744" s="0" t="s">
        <v>18</v>
      </c>
      <c r="G2744" s="0" t="s">
        <v>19</v>
      </c>
      <c r="H2744" s="0" t="s">
        <v>3175</v>
      </c>
      <c r="I2744" s="0" t="n">
        <v>2</v>
      </c>
      <c r="J2744" s="0" t="n">
        <v>1.41</v>
      </c>
      <c r="K2744" s="0" t="s">
        <v>21</v>
      </c>
      <c r="L2744" s="3" t="n">
        <f aca="false">IF(K2744="Yes",(J2744-1)*0.98,-1)</f>
        <v>0.4018</v>
      </c>
      <c r="M2744" s="11" t="s">
        <v>62</v>
      </c>
    </row>
    <row r="2745" customFormat="false" ht="12.8" hidden="false" customHeight="false" outlineLevel="0" collapsed="false">
      <c r="A2745" s="9" t="s">
        <v>3174</v>
      </c>
      <c r="B2745" s="9" t="s">
        <v>109</v>
      </c>
      <c r="C2745" s="6" t="s">
        <v>370</v>
      </c>
      <c r="D2745" s="6" t="s">
        <v>16</v>
      </c>
      <c r="E2745" s="6" t="s">
        <v>147</v>
      </c>
      <c r="F2745" s="6" t="s">
        <v>18</v>
      </c>
      <c r="G2745" s="6" t="s">
        <v>19</v>
      </c>
      <c r="H2745" s="6" t="s">
        <v>3175</v>
      </c>
      <c r="I2745" s="0" t="n">
        <v>2</v>
      </c>
      <c r="J2745" s="6" t="n">
        <v>3.84</v>
      </c>
      <c r="K2745" s="3" t="str">
        <f aca="false">IF(I2745=1,"Yes","No")</f>
        <v>No</v>
      </c>
      <c r="L2745" s="7" t="n">
        <f aca="false">IF(K2745="Yes",(J2745-1)*0.98,-1)</f>
        <v>-1</v>
      </c>
      <c r="M2745" s="10" t="s">
        <v>53</v>
      </c>
    </row>
    <row r="2746" customFormat="false" ht="12.8" hidden="false" customHeight="false" outlineLevel="0" collapsed="false">
      <c r="A2746" s="9" t="s">
        <v>3176</v>
      </c>
      <c r="B2746" s="9" t="s">
        <v>46</v>
      </c>
      <c r="C2746" s="6" t="s">
        <v>430</v>
      </c>
      <c r="D2746" s="6" t="s">
        <v>102</v>
      </c>
      <c r="E2746" s="6" t="s">
        <v>147</v>
      </c>
      <c r="F2746" s="6" t="s">
        <v>49</v>
      </c>
      <c r="G2746" s="6" t="s">
        <v>19</v>
      </c>
      <c r="H2746" s="6" t="s">
        <v>3177</v>
      </c>
      <c r="I2746" s="0" t="n">
        <v>1</v>
      </c>
      <c r="J2746" s="6" t="n">
        <v>8.6</v>
      </c>
      <c r="K2746" s="3" t="str">
        <f aca="false">IF(I2746=1,"Yes","No")</f>
        <v>Yes</v>
      </c>
      <c r="L2746" s="7" t="n">
        <f aca="false">IF(K2746="Yes",(J2746-1)*0.98,-1)</f>
        <v>7.448</v>
      </c>
      <c r="M2746" s="10" t="s">
        <v>53</v>
      </c>
    </row>
    <row r="2747" customFormat="false" ht="12.8" hidden="false" customHeight="false" outlineLevel="0" collapsed="false">
      <c r="A2747" s="2" t="s">
        <v>3176</v>
      </c>
      <c r="B2747" s="2" t="s">
        <v>146</v>
      </c>
      <c r="C2747" s="0" t="s">
        <v>59</v>
      </c>
      <c r="D2747" s="0" t="s">
        <v>29</v>
      </c>
      <c r="E2747" s="0" t="s">
        <v>30</v>
      </c>
      <c r="F2747" s="0" t="s">
        <v>31</v>
      </c>
      <c r="G2747" s="0" t="s">
        <v>19</v>
      </c>
      <c r="H2747" s="0" t="s">
        <v>3178</v>
      </c>
      <c r="I2747" s="0" t="n">
        <v>1</v>
      </c>
      <c r="J2747" s="0" t="n">
        <v>3.46</v>
      </c>
      <c r="K2747" s="0" t="str">
        <f aca="false">IF(I2747=1,"Yes","No")</f>
        <v>Yes</v>
      </c>
      <c r="L2747" s="0" t="n">
        <f aca="false">IF(K2747="Yes",(J2747-1)*0.98,-1)</f>
        <v>2.4108</v>
      </c>
      <c r="M2747" s="5" t="s">
        <v>33</v>
      </c>
    </row>
    <row r="2748" customFormat="false" ht="12.8" hidden="false" customHeight="false" outlineLevel="0" collapsed="false">
      <c r="A2748" s="2" t="s">
        <v>3176</v>
      </c>
      <c r="B2748" s="2" t="s">
        <v>146</v>
      </c>
      <c r="C2748" s="0" t="s">
        <v>59</v>
      </c>
      <c r="D2748" s="0" t="s">
        <v>29</v>
      </c>
      <c r="E2748" s="0" t="s">
        <v>30</v>
      </c>
      <c r="F2748" s="0" t="s">
        <v>31</v>
      </c>
      <c r="G2748" s="0" t="s">
        <v>19</v>
      </c>
      <c r="H2748" s="0" t="s">
        <v>3178</v>
      </c>
      <c r="I2748" s="0" t="n">
        <v>1</v>
      </c>
      <c r="J2748" s="0" t="n">
        <v>1.48</v>
      </c>
      <c r="K2748" s="0" t="s">
        <v>21</v>
      </c>
      <c r="L2748" s="3" t="n">
        <f aca="false">IF(K2748="Yes",(J2748-1)*0.98,-1)</f>
        <v>0.4704</v>
      </c>
      <c r="M2748" s="4" t="s">
        <v>22</v>
      </c>
    </row>
    <row r="2749" customFormat="false" ht="12.8" hidden="false" customHeight="false" outlineLevel="0" collapsed="false">
      <c r="A2749" s="2" t="s">
        <v>3176</v>
      </c>
      <c r="B2749" s="2" t="s">
        <v>146</v>
      </c>
      <c r="C2749" s="6" t="s">
        <v>59</v>
      </c>
      <c r="D2749" s="6" t="s">
        <v>29</v>
      </c>
      <c r="E2749" s="6" t="s">
        <v>30</v>
      </c>
      <c r="F2749" s="6" t="s">
        <v>31</v>
      </c>
      <c r="G2749" s="6" t="s">
        <v>19</v>
      </c>
      <c r="H2749" s="6" t="s">
        <v>3179</v>
      </c>
      <c r="I2749" s="6" t="n">
        <v>4</v>
      </c>
      <c r="J2749" s="6" t="n">
        <v>7.79</v>
      </c>
      <c r="K2749" s="3" t="str">
        <f aca="false">IF(I2749=1, "No","Yes")</f>
        <v>Yes</v>
      </c>
      <c r="L2749" s="7" t="n">
        <f aca="false">IF(I2749=1,-J2749,0.98)</f>
        <v>0.98</v>
      </c>
      <c r="M2749" s="8" t="s">
        <v>51</v>
      </c>
    </row>
    <row r="2750" customFormat="false" ht="12.8" hidden="false" customHeight="false" outlineLevel="0" collapsed="false">
      <c r="A2750" s="2" t="s">
        <v>3176</v>
      </c>
      <c r="B2750" s="2" t="s">
        <v>146</v>
      </c>
      <c r="C2750" s="6" t="s">
        <v>59</v>
      </c>
      <c r="D2750" s="6" t="s">
        <v>29</v>
      </c>
      <c r="E2750" s="6" t="s">
        <v>30</v>
      </c>
      <c r="F2750" s="6" t="s">
        <v>31</v>
      </c>
      <c r="G2750" s="6" t="s">
        <v>19</v>
      </c>
      <c r="H2750" s="6" t="s">
        <v>3179</v>
      </c>
      <c r="I2750" s="6" t="n">
        <v>4</v>
      </c>
      <c r="J2750" s="6" t="n">
        <v>7.79</v>
      </c>
      <c r="K2750" s="3" t="str">
        <f aca="false">IF(I2750=1, "No","Yes")</f>
        <v>Yes</v>
      </c>
      <c r="L2750" s="7" t="n">
        <f aca="false">IF(I2750=1,-J2750,0.98)</f>
        <v>0.98</v>
      </c>
      <c r="M2750" s="12" t="s">
        <v>128</v>
      </c>
    </row>
    <row r="2751" customFormat="false" ht="12.8" hidden="false" customHeight="false" outlineLevel="0" collapsed="false">
      <c r="A2751" s="2" t="s">
        <v>3180</v>
      </c>
      <c r="B2751" s="2" t="s">
        <v>471</v>
      </c>
      <c r="C2751" s="0" t="s">
        <v>78</v>
      </c>
      <c r="D2751" s="0" t="s">
        <v>29</v>
      </c>
      <c r="E2751" s="0" t="s">
        <v>147</v>
      </c>
      <c r="F2751" s="0" t="s">
        <v>43</v>
      </c>
      <c r="G2751" s="0" t="s">
        <v>19</v>
      </c>
      <c r="H2751" s="0" t="s">
        <v>3181</v>
      </c>
      <c r="I2751" s="0" t="n">
        <v>1</v>
      </c>
      <c r="J2751" s="0" t="n">
        <v>2.32</v>
      </c>
      <c r="K2751" s="0" t="str">
        <f aca="false">IF(I2751=1,"Yes","No")</f>
        <v>Yes</v>
      </c>
      <c r="L2751" s="0" t="n">
        <f aca="false">IF(K2751="Yes",(J2751-1)*0.98,-1)</f>
        <v>1.2936</v>
      </c>
      <c r="M2751" s="5" t="s">
        <v>33</v>
      </c>
    </row>
    <row r="2752" customFormat="false" ht="12.8" hidden="false" customHeight="false" outlineLevel="0" collapsed="false">
      <c r="A2752" s="2" t="s">
        <v>3182</v>
      </c>
      <c r="B2752" s="2" t="s">
        <v>205</v>
      </c>
      <c r="C2752" s="0" t="s">
        <v>639</v>
      </c>
      <c r="D2752" s="0" t="s">
        <v>42</v>
      </c>
      <c r="E2752" s="0" t="s">
        <v>147</v>
      </c>
      <c r="F2752" s="0" t="s">
        <v>31</v>
      </c>
      <c r="G2752" s="0" t="s">
        <v>19</v>
      </c>
      <c r="H2752" s="0" t="s">
        <v>3183</v>
      </c>
      <c r="I2752" s="0" t="n">
        <v>2</v>
      </c>
      <c r="J2752" s="0" t="n">
        <v>1.83</v>
      </c>
      <c r="K2752" s="0" t="str">
        <f aca="false">IF(I2752=1,"Yes","No")</f>
        <v>No</v>
      </c>
      <c r="L2752" s="0" t="n">
        <f aca="false">IF(K2752="Yes",(J2752-1)*0.98,-1)</f>
        <v>-1</v>
      </c>
      <c r="M2752" s="5" t="s">
        <v>33</v>
      </c>
    </row>
    <row r="2753" customFormat="false" ht="12.8" hidden="false" customHeight="false" outlineLevel="0" collapsed="false">
      <c r="A2753" s="2" t="s">
        <v>3182</v>
      </c>
      <c r="B2753" s="2" t="s">
        <v>205</v>
      </c>
      <c r="C2753" s="0" t="s">
        <v>639</v>
      </c>
      <c r="D2753" s="0" t="s">
        <v>42</v>
      </c>
      <c r="E2753" s="0" t="s">
        <v>147</v>
      </c>
      <c r="F2753" s="0" t="s">
        <v>31</v>
      </c>
      <c r="G2753" s="0" t="s">
        <v>19</v>
      </c>
      <c r="H2753" s="0" t="s">
        <v>3183</v>
      </c>
      <c r="I2753" s="0" t="n">
        <v>2</v>
      </c>
      <c r="J2753" s="0" t="n">
        <v>1.31</v>
      </c>
      <c r="K2753" s="0" t="s">
        <v>21</v>
      </c>
      <c r="L2753" s="3" t="n">
        <f aca="false">IF(K2753="Yes",(J2753-1)*0.98,-1)</f>
        <v>0.3038</v>
      </c>
      <c r="M2753" s="4" t="s">
        <v>22</v>
      </c>
    </row>
    <row r="2754" customFormat="false" ht="12.8" hidden="false" customHeight="false" outlineLevel="0" collapsed="false">
      <c r="A2754" s="2" t="s">
        <v>3182</v>
      </c>
      <c r="B2754" s="2" t="s">
        <v>688</v>
      </c>
      <c r="C2754" s="0" t="s">
        <v>382</v>
      </c>
      <c r="D2754" s="0" t="s">
        <v>16</v>
      </c>
      <c r="E2754" s="0" t="s">
        <v>147</v>
      </c>
      <c r="F2754" s="0" t="s">
        <v>65</v>
      </c>
      <c r="G2754" s="0" t="s">
        <v>21</v>
      </c>
      <c r="H2754" s="0" t="s">
        <v>3184</v>
      </c>
      <c r="I2754" s="0" t="n">
        <v>0</v>
      </c>
      <c r="J2754" s="0" t="n">
        <v>6.85</v>
      </c>
      <c r="K2754" s="0" t="str">
        <f aca="false">IF(I2754=1,"Yes","No")</f>
        <v>No</v>
      </c>
      <c r="L2754" s="0" t="n">
        <f aca="false">IF(K2754="Yes",(J2754-1)*0.98,-1)</f>
        <v>-1</v>
      </c>
      <c r="M2754" s="5" t="s">
        <v>33</v>
      </c>
    </row>
    <row r="2755" customFormat="false" ht="12.8" hidden="false" customHeight="false" outlineLevel="0" collapsed="false">
      <c r="A2755" s="2" t="s">
        <v>3182</v>
      </c>
      <c r="B2755" s="2" t="s">
        <v>425</v>
      </c>
      <c r="C2755" s="0" t="s">
        <v>382</v>
      </c>
      <c r="D2755" s="0" t="s">
        <v>29</v>
      </c>
      <c r="E2755" s="0" t="s">
        <v>147</v>
      </c>
      <c r="F2755" s="0" t="s">
        <v>815</v>
      </c>
      <c r="G2755" s="0" t="s">
        <v>19</v>
      </c>
      <c r="H2755" s="0" t="s">
        <v>3185</v>
      </c>
      <c r="I2755" s="0" t="n">
        <v>1</v>
      </c>
      <c r="J2755" s="0" t="n">
        <v>1.42</v>
      </c>
      <c r="K2755" s="0" t="s">
        <v>21</v>
      </c>
      <c r="L2755" s="3" t="n">
        <f aca="false">IF(K2755="Yes",(J2755-1)*0.98,-1)</f>
        <v>0.4116</v>
      </c>
      <c r="M2755" s="11" t="s">
        <v>62</v>
      </c>
    </row>
    <row r="2756" customFormat="false" ht="12.8" hidden="false" customHeight="false" outlineLevel="0" collapsed="false">
      <c r="A2756" s="9" t="s">
        <v>3182</v>
      </c>
      <c r="B2756" s="9" t="s">
        <v>425</v>
      </c>
      <c r="C2756" s="6" t="s">
        <v>382</v>
      </c>
      <c r="D2756" s="6" t="s">
        <v>29</v>
      </c>
      <c r="E2756" s="6" t="s">
        <v>147</v>
      </c>
      <c r="F2756" s="6" t="s">
        <v>815</v>
      </c>
      <c r="G2756" s="6" t="s">
        <v>19</v>
      </c>
      <c r="H2756" s="6" t="s">
        <v>3185</v>
      </c>
      <c r="I2756" s="0" t="n">
        <v>1</v>
      </c>
      <c r="J2756" s="6" t="n">
        <v>3.1</v>
      </c>
      <c r="K2756" s="3" t="str">
        <f aca="false">IF(I2756=1,"Yes","No")</f>
        <v>Yes</v>
      </c>
      <c r="L2756" s="7" t="n">
        <f aca="false">IF(K2756="Yes",(J2756-1)*0.98,-1)</f>
        <v>2.058</v>
      </c>
      <c r="M2756" s="10" t="s">
        <v>53</v>
      </c>
    </row>
    <row r="2757" customFormat="false" ht="12.8" hidden="false" customHeight="false" outlineLevel="0" collapsed="false">
      <c r="A2757" s="2" t="s">
        <v>3186</v>
      </c>
      <c r="B2757" s="2" t="s">
        <v>71</v>
      </c>
      <c r="C2757" s="0" t="s">
        <v>223</v>
      </c>
      <c r="D2757" s="0" t="s">
        <v>16</v>
      </c>
      <c r="E2757" s="0" t="s">
        <v>147</v>
      </c>
      <c r="F2757" s="0" t="s">
        <v>18</v>
      </c>
      <c r="G2757" s="0" t="s">
        <v>19</v>
      </c>
      <c r="H2757" s="0" t="s">
        <v>3187</v>
      </c>
      <c r="I2757" s="0" t="n">
        <v>0</v>
      </c>
      <c r="J2757" s="0" t="n">
        <v>10</v>
      </c>
      <c r="K2757" s="0" t="s">
        <v>19</v>
      </c>
      <c r="L2757" s="3" t="n">
        <f aca="false">IF(K2757="Yes",(J2757-1)*0.98,-1)</f>
        <v>-1</v>
      </c>
      <c r="M2757" s="11" t="s">
        <v>62</v>
      </c>
    </row>
    <row r="2758" customFormat="false" ht="12.8" hidden="false" customHeight="false" outlineLevel="0" collapsed="false">
      <c r="A2758" s="9" t="s">
        <v>3186</v>
      </c>
      <c r="B2758" s="9" t="s">
        <v>71</v>
      </c>
      <c r="C2758" s="6" t="s">
        <v>223</v>
      </c>
      <c r="D2758" s="6" t="s">
        <v>16</v>
      </c>
      <c r="E2758" s="6" t="s">
        <v>147</v>
      </c>
      <c r="F2758" s="6" t="s">
        <v>18</v>
      </c>
      <c r="G2758" s="6" t="s">
        <v>19</v>
      </c>
      <c r="H2758" s="6" t="s">
        <v>3187</v>
      </c>
      <c r="I2758" s="0" t="n">
        <v>0</v>
      </c>
      <c r="J2758" s="6" t="n">
        <v>33.01</v>
      </c>
      <c r="K2758" s="3" t="str">
        <f aca="false">IF(I2758=1,"Yes","No")</f>
        <v>No</v>
      </c>
      <c r="L2758" s="7" t="n">
        <f aca="false">IF(K2758="Yes",(J2758-1)*0.98,-1)</f>
        <v>-1</v>
      </c>
      <c r="M2758" s="10" t="s">
        <v>53</v>
      </c>
    </row>
    <row r="2759" customFormat="false" ht="12.8" hidden="false" customHeight="false" outlineLevel="0" collapsed="false">
      <c r="A2759" s="2" t="s">
        <v>3186</v>
      </c>
      <c r="B2759" s="2" t="s">
        <v>159</v>
      </c>
      <c r="C2759" s="0" t="s">
        <v>608</v>
      </c>
      <c r="D2759" s="0" t="s">
        <v>29</v>
      </c>
      <c r="E2759" s="0" t="s">
        <v>147</v>
      </c>
      <c r="F2759" s="0" t="s">
        <v>65</v>
      </c>
      <c r="G2759" s="0" t="s">
        <v>21</v>
      </c>
      <c r="H2759" s="0" t="s">
        <v>3188</v>
      </c>
      <c r="I2759" s="0" t="n">
        <v>0</v>
      </c>
      <c r="J2759" s="0" t="n">
        <v>2.75</v>
      </c>
      <c r="K2759" s="0" t="s">
        <v>19</v>
      </c>
      <c r="L2759" s="3" t="n">
        <f aca="false">IF(K2759="Yes",(J2759-1)*0.98,-1)</f>
        <v>-1</v>
      </c>
      <c r="M2759" s="11" t="s">
        <v>62</v>
      </c>
    </row>
    <row r="2760" customFormat="false" ht="12.8" hidden="false" customHeight="false" outlineLevel="0" collapsed="false">
      <c r="A2760" s="2" t="s">
        <v>3186</v>
      </c>
      <c r="B2760" s="2" t="s">
        <v>159</v>
      </c>
      <c r="C2760" s="6" t="s">
        <v>608</v>
      </c>
      <c r="D2760" s="6" t="s">
        <v>29</v>
      </c>
      <c r="E2760" s="6" t="s">
        <v>147</v>
      </c>
      <c r="F2760" s="6" t="s">
        <v>65</v>
      </c>
      <c r="G2760" s="6" t="s">
        <v>21</v>
      </c>
      <c r="H2760" s="6" t="s">
        <v>3189</v>
      </c>
      <c r="I2760" s="6" t="n">
        <v>4</v>
      </c>
      <c r="J2760" s="6" t="n">
        <v>29.44</v>
      </c>
      <c r="K2760" s="3" t="str">
        <f aca="false">IF(I2760=1, "No","Yes")</f>
        <v>Yes</v>
      </c>
      <c r="L2760" s="7" t="n">
        <f aca="false">IF(I2760=1,-J2760,0.98)</f>
        <v>0.98</v>
      </c>
      <c r="M2760" s="8" t="s">
        <v>51</v>
      </c>
    </row>
    <row r="2761" customFormat="false" ht="12.8" hidden="false" customHeight="false" outlineLevel="0" collapsed="false">
      <c r="A2761" s="2" t="s">
        <v>3186</v>
      </c>
      <c r="B2761" s="2" t="s">
        <v>159</v>
      </c>
      <c r="C2761" s="6" t="s">
        <v>608</v>
      </c>
      <c r="D2761" s="6" t="s">
        <v>29</v>
      </c>
      <c r="E2761" s="6" t="s">
        <v>147</v>
      </c>
      <c r="F2761" s="6" t="s">
        <v>65</v>
      </c>
      <c r="G2761" s="6" t="s">
        <v>21</v>
      </c>
      <c r="H2761" s="6" t="s">
        <v>3189</v>
      </c>
      <c r="I2761" s="6" t="n">
        <v>4</v>
      </c>
      <c r="J2761" s="6" t="n">
        <v>29.44</v>
      </c>
      <c r="K2761" s="3" t="str">
        <f aca="false">IF(I2761=1, "No","Yes")</f>
        <v>Yes</v>
      </c>
      <c r="L2761" s="7" t="n">
        <f aca="false">IF(I2761=1,-J2761,0.98)</f>
        <v>0.98</v>
      </c>
      <c r="M2761" s="12" t="s">
        <v>128</v>
      </c>
    </row>
    <row r="2762" customFormat="false" ht="12.8" hidden="false" customHeight="false" outlineLevel="0" collapsed="false">
      <c r="A2762" s="9" t="s">
        <v>3186</v>
      </c>
      <c r="B2762" s="9" t="s">
        <v>159</v>
      </c>
      <c r="C2762" s="6" t="s">
        <v>608</v>
      </c>
      <c r="D2762" s="6" t="s">
        <v>29</v>
      </c>
      <c r="E2762" s="6" t="s">
        <v>147</v>
      </c>
      <c r="F2762" s="6" t="s">
        <v>65</v>
      </c>
      <c r="G2762" s="6" t="s">
        <v>21</v>
      </c>
      <c r="H2762" s="6" t="s">
        <v>3189</v>
      </c>
      <c r="I2762" s="6" t="n">
        <v>4</v>
      </c>
      <c r="J2762" s="6" t="n">
        <v>4.81</v>
      </c>
      <c r="K2762" s="3" t="s">
        <v>19</v>
      </c>
      <c r="L2762" s="6" t="n">
        <f aca="false">IF(K2762="Yes",(J2762-1)*0.98,-1)</f>
        <v>-1</v>
      </c>
      <c r="M2762" s="13" t="s">
        <v>184</v>
      </c>
    </row>
    <row r="2763" customFormat="false" ht="12.8" hidden="false" customHeight="false" outlineLevel="0" collapsed="false">
      <c r="A2763" s="2" t="s">
        <v>3186</v>
      </c>
      <c r="B2763" s="2" t="s">
        <v>197</v>
      </c>
      <c r="C2763" s="0" t="s">
        <v>2117</v>
      </c>
      <c r="D2763" s="0" t="s">
        <v>37</v>
      </c>
      <c r="E2763" s="0" t="s">
        <v>147</v>
      </c>
      <c r="G2763" s="0" t="s">
        <v>19</v>
      </c>
      <c r="H2763" s="0" t="s">
        <v>3190</v>
      </c>
      <c r="I2763" s="0" t="n">
        <v>1</v>
      </c>
      <c r="J2763" s="0" t="n">
        <v>1.46</v>
      </c>
      <c r="K2763" s="0" t="str">
        <f aca="false">IF(I2763=1,"Yes","No")</f>
        <v>Yes</v>
      </c>
      <c r="L2763" s="0" t="n">
        <f aca="false">IF(K2763="Yes",(J2763-1)*0.98,-1)</f>
        <v>0.4508</v>
      </c>
      <c r="M2763" s="5" t="s">
        <v>33</v>
      </c>
    </row>
    <row r="2764" customFormat="false" ht="12.8" hidden="false" customHeight="false" outlineLevel="0" collapsed="false">
      <c r="A2764" s="2" t="s">
        <v>3186</v>
      </c>
      <c r="B2764" s="2" t="s">
        <v>499</v>
      </c>
      <c r="C2764" s="6" t="s">
        <v>2117</v>
      </c>
      <c r="D2764" s="6" t="s">
        <v>37</v>
      </c>
      <c r="E2764" s="6" t="s">
        <v>147</v>
      </c>
      <c r="F2764" s="6" t="s">
        <v>43</v>
      </c>
      <c r="G2764" s="6" t="s">
        <v>19</v>
      </c>
      <c r="H2764" s="6" t="s">
        <v>3191</v>
      </c>
      <c r="I2764" s="6" t="n">
        <v>4</v>
      </c>
      <c r="J2764" s="6" t="n">
        <v>11</v>
      </c>
      <c r="K2764" s="3" t="str">
        <f aca="false">IF(I2764=1, "No","Yes")</f>
        <v>Yes</v>
      </c>
      <c r="L2764" s="7" t="n">
        <f aca="false">IF(I2764=1,-J2764,0.98)</f>
        <v>0.98</v>
      </c>
      <c r="M2764" s="8" t="s">
        <v>51</v>
      </c>
    </row>
    <row r="2765" customFormat="false" ht="12.8" hidden="false" customHeight="false" outlineLevel="0" collapsed="false">
      <c r="A2765" s="2" t="s">
        <v>3192</v>
      </c>
      <c r="B2765" s="2" t="s">
        <v>46</v>
      </c>
      <c r="C2765" s="6" t="s">
        <v>68</v>
      </c>
      <c r="D2765" s="6" t="s">
        <v>42</v>
      </c>
      <c r="E2765" s="6" t="s">
        <v>147</v>
      </c>
      <c r="F2765" s="6" t="s">
        <v>43</v>
      </c>
      <c r="G2765" s="6" t="s">
        <v>19</v>
      </c>
      <c r="H2765" s="6" t="s">
        <v>3193</v>
      </c>
      <c r="I2765" s="6" t="n">
        <v>2</v>
      </c>
      <c r="J2765" s="6" t="n">
        <v>6.2</v>
      </c>
      <c r="K2765" s="3" t="str">
        <f aca="false">IF(I2765=1, "No","Yes")</f>
        <v>Yes</v>
      </c>
      <c r="L2765" s="7" t="n">
        <f aca="false">IF(I2765=1,-J2765,0.98)</f>
        <v>0.98</v>
      </c>
      <c r="M2765" s="8" t="s">
        <v>51</v>
      </c>
    </row>
    <row r="2766" customFormat="false" ht="12.8" hidden="false" customHeight="false" outlineLevel="0" collapsed="false">
      <c r="A2766" s="9" t="s">
        <v>3192</v>
      </c>
      <c r="B2766" s="9" t="s">
        <v>46</v>
      </c>
      <c r="C2766" s="6" t="s">
        <v>68</v>
      </c>
      <c r="D2766" s="6" t="s">
        <v>42</v>
      </c>
      <c r="E2766" s="6" t="s">
        <v>147</v>
      </c>
      <c r="F2766" s="6" t="s">
        <v>43</v>
      </c>
      <c r="G2766" s="6" t="s">
        <v>19</v>
      </c>
      <c r="H2766" s="6" t="s">
        <v>3194</v>
      </c>
      <c r="I2766" s="0" t="n">
        <v>1</v>
      </c>
      <c r="J2766" s="6" t="n">
        <v>2.66</v>
      </c>
      <c r="K2766" s="3" t="str">
        <f aca="false">IF(I2766=1,"Yes","No")</f>
        <v>Yes</v>
      </c>
      <c r="L2766" s="7" t="n">
        <f aca="false">IF(K2766="Yes",(J2766-1)*0.98,-1)</f>
        <v>1.6268</v>
      </c>
      <c r="M2766" s="10" t="s">
        <v>53</v>
      </c>
    </row>
    <row r="2767" customFormat="false" ht="12.8" hidden="false" customHeight="false" outlineLevel="0" collapsed="false">
      <c r="A2767" s="2" t="s">
        <v>3192</v>
      </c>
      <c r="B2767" s="2" t="s">
        <v>280</v>
      </c>
      <c r="C2767" s="0" t="s">
        <v>68</v>
      </c>
      <c r="D2767" s="0" t="s">
        <v>42</v>
      </c>
      <c r="E2767" s="0" t="s">
        <v>147</v>
      </c>
      <c r="F2767" s="0" t="s">
        <v>65</v>
      </c>
      <c r="G2767" s="0" t="s">
        <v>21</v>
      </c>
      <c r="H2767" s="0" t="s">
        <v>3195</v>
      </c>
      <c r="I2767" s="0" t="n">
        <v>1</v>
      </c>
      <c r="J2767" s="0" t="n">
        <v>1.64</v>
      </c>
      <c r="K2767" s="0" t="str">
        <f aca="false">IF(I2767=1,"Yes","No")</f>
        <v>Yes</v>
      </c>
      <c r="L2767" s="0" t="n">
        <f aca="false">IF(K2767="Yes",(J2767-1)*0.98,-1)</f>
        <v>0.6272</v>
      </c>
      <c r="M2767" s="5" t="s">
        <v>33</v>
      </c>
    </row>
    <row r="2768" customFormat="false" ht="12.8" hidden="false" customHeight="false" outlineLevel="0" collapsed="false">
      <c r="A2768" s="2" t="s">
        <v>3192</v>
      </c>
      <c r="B2768" s="2" t="s">
        <v>280</v>
      </c>
      <c r="C2768" s="0" t="s">
        <v>68</v>
      </c>
      <c r="D2768" s="0" t="s">
        <v>42</v>
      </c>
      <c r="E2768" s="0" t="s">
        <v>147</v>
      </c>
      <c r="F2768" s="0" t="s">
        <v>65</v>
      </c>
      <c r="G2768" s="0" t="s">
        <v>21</v>
      </c>
      <c r="H2768" s="0" t="s">
        <v>3195</v>
      </c>
      <c r="I2768" s="0" t="n">
        <v>1</v>
      </c>
      <c r="J2768" s="0" t="n">
        <v>1.17</v>
      </c>
      <c r="K2768" s="0" t="s">
        <v>21</v>
      </c>
      <c r="L2768" s="3" t="n">
        <f aca="false">IF(K2768="Yes",(J2768-1)*0.98,-1)</f>
        <v>0.1666</v>
      </c>
      <c r="M2768" s="4" t="s">
        <v>22</v>
      </c>
    </row>
    <row r="2769" customFormat="false" ht="12.8" hidden="false" customHeight="false" outlineLevel="0" collapsed="false">
      <c r="A2769" s="2" t="s">
        <v>3192</v>
      </c>
      <c r="B2769" s="2" t="s">
        <v>563</v>
      </c>
      <c r="C2769" s="0" t="s">
        <v>223</v>
      </c>
      <c r="D2769" s="0" t="s">
        <v>16</v>
      </c>
      <c r="E2769" s="0" t="s">
        <v>147</v>
      </c>
      <c r="F2769" s="0" t="s">
        <v>18</v>
      </c>
      <c r="G2769" s="0" t="s">
        <v>19</v>
      </c>
      <c r="H2769" s="0" t="s">
        <v>3196</v>
      </c>
      <c r="I2769" s="0" t="n">
        <v>3</v>
      </c>
      <c r="J2769" s="0" t="n">
        <v>1.53</v>
      </c>
      <c r="K2769" s="0" t="s">
        <v>21</v>
      </c>
      <c r="L2769" s="3" t="n">
        <f aca="false">IF(K2769="Yes",(J2769-1)*0.98,-1)</f>
        <v>0.5194</v>
      </c>
      <c r="M2769" s="11" t="s">
        <v>62</v>
      </c>
    </row>
    <row r="2770" customFormat="false" ht="12.8" hidden="false" customHeight="false" outlineLevel="0" collapsed="false">
      <c r="A2770" s="9" t="s">
        <v>3192</v>
      </c>
      <c r="B2770" s="9" t="s">
        <v>563</v>
      </c>
      <c r="C2770" s="6" t="s">
        <v>223</v>
      </c>
      <c r="D2770" s="6" t="s">
        <v>16</v>
      </c>
      <c r="E2770" s="6" t="s">
        <v>147</v>
      </c>
      <c r="F2770" s="6" t="s">
        <v>18</v>
      </c>
      <c r="G2770" s="6" t="s">
        <v>19</v>
      </c>
      <c r="H2770" s="6" t="s">
        <v>3196</v>
      </c>
      <c r="I2770" s="0" t="n">
        <v>3</v>
      </c>
      <c r="J2770" s="6" t="n">
        <v>3.9</v>
      </c>
      <c r="K2770" s="3" t="str">
        <f aca="false">IF(I2770=1,"Yes","No")</f>
        <v>No</v>
      </c>
      <c r="L2770" s="7" t="n">
        <f aca="false">IF(K2770="Yes",(J2770-1)*0.98,-1)</f>
        <v>-1</v>
      </c>
      <c r="M2770" s="10" t="s">
        <v>53</v>
      </c>
    </row>
    <row r="2771" customFormat="false" ht="12.8" hidden="false" customHeight="false" outlineLevel="0" collapsed="false">
      <c r="A2771" s="2" t="s">
        <v>3197</v>
      </c>
      <c r="B2771" s="2" t="s">
        <v>186</v>
      </c>
      <c r="C2771" s="0" t="s">
        <v>403</v>
      </c>
      <c r="D2771" s="0" t="s">
        <v>42</v>
      </c>
      <c r="E2771" s="0" t="s">
        <v>147</v>
      </c>
      <c r="F2771" s="0" t="s">
        <v>453</v>
      </c>
      <c r="G2771" s="0" t="s">
        <v>19</v>
      </c>
      <c r="H2771" s="0" t="s">
        <v>3198</v>
      </c>
      <c r="I2771" s="0" t="n">
        <v>1</v>
      </c>
      <c r="J2771" s="0" t="n">
        <v>1.53</v>
      </c>
      <c r="K2771" s="0" t="str">
        <f aca="false">IF(I2771=1,"Yes","No")</f>
        <v>Yes</v>
      </c>
      <c r="L2771" s="0" t="n">
        <f aca="false">IF(K2771="Yes",(J2771-1)*0.98,-1)</f>
        <v>0.5194</v>
      </c>
      <c r="M2771" s="5" t="s">
        <v>33</v>
      </c>
    </row>
    <row r="2772" customFormat="false" ht="12.8" hidden="false" customHeight="false" outlineLevel="0" collapsed="false">
      <c r="A2772" s="2" t="s">
        <v>3197</v>
      </c>
      <c r="B2772" s="2" t="s">
        <v>186</v>
      </c>
      <c r="C2772" s="0" t="s">
        <v>403</v>
      </c>
      <c r="D2772" s="0" t="s">
        <v>42</v>
      </c>
      <c r="E2772" s="0" t="s">
        <v>147</v>
      </c>
      <c r="F2772" s="0" t="s">
        <v>453</v>
      </c>
      <c r="G2772" s="0" t="s">
        <v>19</v>
      </c>
      <c r="H2772" s="0" t="s">
        <v>3199</v>
      </c>
      <c r="I2772" s="0" t="n">
        <v>2</v>
      </c>
      <c r="J2772" s="0" t="n">
        <v>1.48</v>
      </c>
      <c r="K2772" s="0" t="s">
        <v>21</v>
      </c>
      <c r="L2772" s="3" t="n">
        <f aca="false">IF(K2772="Yes",(J2772-1)*0.98,-1)</f>
        <v>0.4704</v>
      </c>
      <c r="M2772" s="11" t="s">
        <v>62</v>
      </c>
    </row>
    <row r="2773" customFormat="false" ht="12.8" hidden="false" customHeight="false" outlineLevel="0" collapsed="false">
      <c r="A2773" s="9" t="s">
        <v>3197</v>
      </c>
      <c r="B2773" s="9" t="s">
        <v>296</v>
      </c>
      <c r="C2773" s="6" t="s">
        <v>403</v>
      </c>
      <c r="D2773" s="6" t="s">
        <v>42</v>
      </c>
      <c r="E2773" s="6" t="s">
        <v>147</v>
      </c>
      <c r="F2773" s="6" t="s">
        <v>43</v>
      </c>
      <c r="G2773" s="6" t="s">
        <v>19</v>
      </c>
      <c r="H2773" s="6" t="s">
        <v>3200</v>
      </c>
      <c r="I2773" s="0" t="n">
        <v>2</v>
      </c>
      <c r="J2773" s="6" t="n">
        <v>6.4</v>
      </c>
      <c r="K2773" s="3" t="str">
        <f aca="false">IF(I2773=1,"Yes","No")</f>
        <v>No</v>
      </c>
      <c r="L2773" s="7" t="n">
        <f aca="false">IF(K2773="Yes",(J2773-1)*0.98,-1)</f>
        <v>-1</v>
      </c>
      <c r="M2773" s="10" t="s">
        <v>53</v>
      </c>
    </row>
    <row r="2774" customFormat="false" ht="12.8" hidden="false" customHeight="false" outlineLevel="0" collapsed="false">
      <c r="A2774" s="2" t="s">
        <v>3197</v>
      </c>
      <c r="B2774" s="2" t="s">
        <v>255</v>
      </c>
      <c r="C2774" s="0" t="s">
        <v>271</v>
      </c>
      <c r="D2774" s="0" t="s">
        <v>42</v>
      </c>
      <c r="E2774" s="0" t="s">
        <v>147</v>
      </c>
      <c r="F2774" s="0" t="s">
        <v>65</v>
      </c>
      <c r="G2774" s="0" t="s">
        <v>21</v>
      </c>
      <c r="H2774" s="0" t="s">
        <v>3201</v>
      </c>
      <c r="I2774" s="0" t="n">
        <v>2</v>
      </c>
      <c r="J2774" s="0" t="n">
        <v>3.39</v>
      </c>
      <c r="K2774" s="0" t="str">
        <f aca="false">IF(I2774=1,"Yes","No")</f>
        <v>No</v>
      </c>
      <c r="L2774" s="0" t="n">
        <f aca="false">IF(K2774="Yes",(J2774-1)*0.98,-1)</f>
        <v>-1</v>
      </c>
      <c r="M2774" s="5" t="s">
        <v>33</v>
      </c>
    </row>
    <row r="2775" customFormat="false" ht="12.8" hidden="false" customHeight="false" outlineLevel="0" collapsed="false">
      <c r="A2775" s="2" t="s">
        <v>3197</v>
      </c>
      <c r="B2775" s="2" t="s">
        <v>255</v>
      </c>
      <c r="C2775" s="0" t="s">
        <v>271</v>
      </c>
      <c r="D2775" s="0" t="s">
        <v>42</v>
      </c>
      <c r="E2775" s="0" t="s">
        <v>147</v>
      </c>
      <c r="F2775" s="0" t="s">
        <v>65</v>
      </c>
      <c r="G2775" s="0" t="s">
        <v>21</v>
      </c>
      <c r="H2775" s="0" t="s">
        <v>3201</v>
      </c>
      <c r="I2775" s="0" t="n">
        <v>2</v>
      </c>
      <c r="J2775" s="0" t="n">
        <v>1.87</v>
      </c>
      <c r="K2775" s="0" t="s">
        <v>21</v>
      </c>
      <c r="L2775" s="3" t="n">
        <f aca="false">IF(K2775="Yes",(J2775-1)*0.98,-1)</f>
        <v>0.8526</v>
      </c>
      <c r="M2775" s="4" t="s">
        <v>22</v>
      </c>
    </row>
    <row r="2776" customFormat="false" ht="12.8" hidden="false" customHeight="false" outlineLevel="0" collapsed="false">
      <c r="A2776" s="2" t="s">
        <v>3197</v>
      </c>
      <c r="B2776" s="2" t="s">
        <v>245</v>
      </c>
      <c r="C2776" s="6" t="s">
        <v>403</v>
      </c>
      <c r="D2776" s="6" t="s">
        <v>42</v>
      </c>
      <c r="E2776" s="6" t="s">
        <v>147</v>
      </c>
      <c r="F2776" s="6" t="s">
        <v>18</v>
      </c>
      <c r="G2776" s="6" t="s">
        <v>19</v>
      </c>
      <c r="H2776" s="6" t="s">
        <v>3202</v>
      </c>
      <c r="I2776" s="6" t="n">
        <v>4</v>
      </c>
      <c r="J2776" s="6" t="n">
        <v>70</v>
      </c>
      <c r="K2776" s="3" t="str">
        <f aca="false">IF(I2776=1, "No","Yes")</f>
        <v>Yes</v>
      </c>
      <c r="L2776" s="7" t="n">
        <f aca="false">IF(I2776=1,-J2776,0.98)</f>
        <v>0.98</v>
      </c>
      <c r="M2776" s="8" t="s">
        <v>51</v>
      </c>
    </row>
    <row r="2777" customFormat="false" ht="12.8" hidden="false" customHeight="false" outlineLevel="0" collapsed="false">
      <c r="A2777" s="2" t="s">
        <v>3203</v>
      </c>
      <c r="B2777" s="2" t="s">
        <v>512</v>
      </c>
      <c r="C2777" s="0" t="s">
        <v>532</v>
      </c>
      <c r="D2777" s="0" t="s">
        <v>16</v>
      </c>
      <c r="E2777" s="0" t="s">
        <v>17</v>
      </c>
      <c r="F2777" s="0" t="s">
        <v>18</v>
      </c>
      <c r="G2777" s="0" t="s">
        <v>19</v>
      </c>
      <c r="H2777" s="0" t="s">
        <v>3204</v>
      </c>
      <c r="I2777" s="0" t="n">
        <v>3</v>
      </c>
      <c r="J2777" s="0" t="n">
        <v>1.07</v>
      </c>
      <c r="K2777" s="0" t="s">
        <v>19</v>
      </c>
      <c r="L2777" s="3" t="n">
        <f aca="false">IF(K2777="Yes",(J2777-1)*0.98,-1)</f>
        <v>-1</v>
      </c>
      <c r="M2777" s="4" t="s">
        <v>22</v>
      </c>
    </row>
    <row r="2778" customFormat="false" ht="12.8" hidden="false" customHeight="false" outlineLevel="0" collapsed="false">
      <c r="A2778" s="2" t="s">
        <v>3203</v>
      </c>
      <c r="B2778" s="2" t="s">
        <v>688</v>
      </c>
      <c r="C2778" s="0" t="s">
        <v>506</v>
      </c>
      <c r="D2778" s="0" t="s">
        <v>42</v>
      </c>
      <c r="E2778" s="0" t="s">
        <v>147</v>
      </c>
      <c r="F2778" s="0" t="s">
        <v>453</v>
      </c>
      <c r="G2778" s="0" t="s">
        <v>19</v>
      </c>
      <c r="H2778" s="0" t="s">
        <v>3165</v>
      </c>
      <c r="I2778" s="0" t="n">
        <v>0</v>
      </c>
      <c r="J2778" s="0" t="n">
        <v>3.66</v>
      </c>
      <c r="K2778" s="0" t="str">
        <f aca="false">IF(I2778=1,"Yes","No")</f>
        <v>No</v>
      </c>
      <c r="L2778" s="0" t="n">
        <f aca="false">IF(K2778="Yes",(J2778-1)*0.98,-1)</f>
        <v>-1</v>
      </c>
      <c r="M2778" s="5" t="s">
        <v>33</v>
      </c>
    </row>
    <row r="2779" customFormat="false" ht="12.8" hidden="false" customHeight="false" outlineLevel="0" collapsed="false">
      <c r="A2779" s="2" t="s">
        <v>3203</v>
      </c>
      <c r="B2779" s="2" t="s">
        <v>688</v>
      </c>
      <c r="C2779" s="0" t="s">
        <v>506</v>
      </c>
      <c r="D2779" s="0" t="s">
        <v>42</v>
      </c>
      <c r="E2779" s="0" t="s">
        <v>147</v>
      </c>
      <c r="F2779" s="0" t="s">
        <v>453</v>
      </c>
      <c r="G2779" s="0" t="s">
        <v>19</v>
      </c>
      <c r="H2779" s="0" t="s">
        <v>3205</v>
      </c>
      <c r="I2779" s="0" t="n">
        <v>4</v>
      </c>
      <c r="J2779" s="0" t="n">
        <v>4.51</v>
      </c>
      <c r="K2779" s="0" t="s">
        <v>19</v>
      </c>
      <c r="L2779" s="3" t="n">
        <f aca="false">IF(K2779="Yes",(J2779-1)*0.98,-1)</f>
        <v>-1</v>
      </c>
      <c r="M2779" s="11" t="s">
        <v>62</v>
      </c>
    </row>
    <row r="2780" customFormat="false" ht="12.8" hidden="false" customHeight="false" outlineLevel="0" collapsed="false">
      <c r="A2780" s="2" t="s">
        <v>3206</v>
      </c>
      <c r="B2780" s="2" t="s">
        <v>96</v>
      </c>
      <c r="C2780" s="0" t="s">
        <v>264</v>
      </c>
      <c r="D2780" s="0" t="s">
        <v>29</v>
      </c>
      <c r="E2780" s="0" t="s">
        <v>147</v>
      </c>
      <c r="F2780" s="0" t="s">
        <v>65</v>
      </c>
      <c r="G2780" s="0" t="s">
        <v>21</v>
      </c>
      <c r="H2780" s="0" t="s">
        <v>3207</v>
      </c>
      <c r="I2780" s="0" t="n">
        <v>1</v>
      </c>
      <c r="J2780" s="0" t="n">
        <v>1.79</v>
      </c>
      <c r="K2780" s="0" t="s">
        <v>21</v>
      </c>
      <c r="L2780" s="3" t="n">
        <f aca="false">IF(K2780="Yes",(J2780-1)*0.98,-1)</f>
        <v>0.7742</v>
      </c>
      <c r="M2780" s="11" t="s">
        <v>62</v>
      </c>
    </row>
    <row r="2781" customFormat="false" ht="12.8" hidden="false" customHeight="false" outlineLevel="0" collapsed="false">
      <c r="A2781" s="2" t="s">
        <v>3206</v>
      </c>
      <c r="B2781" s="2" t="s">
        <v>71</v>
      </c>
      <c r="C2781" s="0" t="s">
        <v>15</v>
      </c>
      <c r="D2781" s="0" t="s">
        <v>16</v>
      </c>
      <c r="E2781" s="0" t="s">
        <v>147</v>
      </c>
      <c r="F2781" s="0" t="s">
        <v>770</v>
      </c>
      <c r="G2781" s="0" t="s">
        <v>21</v>
      </c>
      <c r="H2781" s="0" t="s">
        <v>3208</v>
      </c>
      <c r="I2781" s="0" t="n">
        <v>1</v>
      </c>
      <c r="J2781" s="0" t="n">
        <v>1.47</v>
      </c>
      <c r="K2781" s="0" t="s">
        <v>21</v>
      </c>
      <c r="L2781" s="3" t="n">
        <f aca="false">IF(K2781="Yes",(J2781-1)*0.98,-1)</f>
        <v>0.4606</v>
      </c>
      <c r="M2781" s="11" t="s">
        <v>62</v>
      </c>
    </row>
    <row r="2782" customFormat="false" ht="12.8" hidden="false" customHeight="false" outlineLevel="0" collapsed="false">
      <c r="A2782" s="9" t="s">
        <v>3206</v>
      </c>
      <c r="B2782" s="9" t="s">
        <v>71</v>
      </c>
      <c r="C2782" s="6" t="s">
        <v>15</v>
      </c>
      <c r="D2782" s="6" t="s">
        <v>16</v>
      </c>
      <c r="E2782" s="6" t="s">
        <v>147</v>
      </c>
      <c r="F2782" s="6" t="s">
        <v>770</v>
      </c>
      <c r="G2782" s="6" t="s">
        <v>21</v>
      </c>
      <c r="H2782" s="6" t="s">
        <v>3208</v>
      </c>
      <c r="I2782" s="0" t="n">
        <v>1</v>
      </c>
      <c r="J2782" s="6" t="n">
        <v>2.42</v>
      </c>
      <c r="K2782" s="3" t="str">
        <f aca="false">IF(I2782=1,"Yes","No")</f>
        <v>Yes</v>
      </c>
      <c r="L2782" s="7" t="n">
        <f aca="false">IF(K2782="Yes",(J2782-1)*0.98,-1)</f>
        <v>1.3916</v>
      </c>
      <c r="M2782" s="10" t="s">
        <v>53</v>
      </c>
    </row>
    <row r="2783" customFormat="false" ht="12.8" hidden="false" customHeight="false" outlineLevel="0" collapsed="false">
      <c r="A2783" s="2" t="s">
        <v>3206</v>
      </c>
      <c r="B2783" s="2" t="s">
        <v>167</v>
      </c>
      <c r="C2783" s="0" t="s">
        <v>264</v>
      </c>
      <c r="D2783" s="0" t="s">
        <v>42</v>
      </c>
      <c r="E2783" s="0" t="s">
        <v>147</v>
      </c>
      <c r="F2783" s="0" t="s">
        <v>453</v>
      </c>
      <c r="G2783" s="0" t="s">
        <v>19</v>
      </c>
      <c r="H2783" s="0" t="s">
        <v>3063</v>
      </c>
      <c r="I2783" s="0" t="n">
        <v>3</v>
      </c>
      <c r="J2783" s="0" t="n">
        <v>6.54</v>
      </c>
      <c r="K2783" s="0" t="str">
        <f aca="false">IF(I2783=1,"Yes","No")</f>
        <v>No</v>
      </c>
      <c r="L2783" s="0" t="n">
        <f aca="false">IF(K2783="Yes",(J2783-1)*0.98,-1)</f>
        <v>-1</v>
      </c>
      <c r="M2783" s="5" t="s">
        <v>33</v>
      </c>
    </row>
    <row r="2784" customFormat="false" ht="12.8" hidden="false" customHeight="false" outlineLevel="0" collapsed="false">
      <c r="A2784" s="2" t="s">
        <v>3206</v>
      </c>
      <c r="B2784" s="2" t="s">
        <v>205</v>
      </c>
      <c r="C2784" s="0" t="s">
        <v>264</v>
      </c>
      <c r="D2784" s="0" t="s">
        <v>29</v>
      </c>
      <c r="E2784" s="0" t="s">
        <v>147</v>
      </c>
      <c r="F2784" s="0" t="s">
        <v>453</v>
      </c>
      <c r="G2784" s="0" t="s">
        <v>19</v>
      </c>
      <c r="H2784" s="0" t="s">
        <v>3051</v>
      </c>
      <c r="I2784" s="0" t="n">
        <v>2</v>
      </c>
      <c r="J2784" s="0" t="n">
        <v>1.62</v>
      </c>
      <c r="K2784" s="0" t="str">
        <f aca="false">IF(I2784=1,"Yes","No")</f>
        <v>No</v>
      </c>
      <c r="L2784" s="0" t="n">
        <f aca="false">IF(K2784="Yes",(J2784-1)*0.98,-1)</f>
        <v>-1</v>
      </c>
      <c r="M2784" s="5" t="s">
        <v>33</v>
      </c>
    </row>
    <row r="2785" customFormat="false" ht="12.8" hidden="false" customHeight="false" outlineLevel="0" collapsed="false">
      <c r="A2785" s="2" t="s">
        <v>3206</v>
      </c>
      <c r="B2785" s="2" t="s">
        <v>205</v>
      </c>
      <c r="C2785" s="0" t="s">
        <v>264</v>
      </c>
      <c r="D2785" s="0" t="s">
        <v>29</v>
      </c>
      <c r="E2785" s="0" t="s">
        <v>147</v>
      </c>
      <c r="F2785" s="0" t="s">
        <v>453</v>
      </c>
      <c r="G2785" s="0" t="s">
        <v>19</v>
      </c>
      <c r="H2785" s="0" t="s">
        <v>3051</v>
      </c>
      <c r="I2785" s="0" t="n">
        <v>2</v>
      </c>
      <c r="J2785" s="0" t="n">
        <v>1.12</v>
      </c>
      <c r="K2785" s="0" t="s">
        <v>21</v>
      </c>
      <c r="L2785" s="3" t="n">
        <f aca="false">IF(K2785="Yes",(J2785-1)*0.98,-1)</f>
        <v>0.1176</v>
      </c>
      <c r="M2785" s="4" t="s">
        <v>22</v>
      </c>
    </row>
    <row r="2786" customFormat="false" ht="12.8" hidden="false" customHeight="false" outlineLevel="0" collapsed="false">
      <c r="A2786" s="2" t="s">
        <v>3206</v>
      </c>
      <c r="B2786" s="2" t="s">
        <v>205</v>
      </c>
      <c r="C2786" s="0" t="s">
        <v>264</v>
      </c>
      <c r="D2786" s="0" t="s">
        <v>29</v>
      </c>
      <c r="E2786" s="0" t="s">
        <v>147</v>
      </c>
      <c r="F2786" s="0" t="s">
        <v>453</v>
      </c>
      <c r="G2786" s="0" t="s">
        <v>19</v>
      </c>
      <c r="H2786" s="0" t="s">
        <v>3209</v>
      </c>
      <c r="I2786" s="0" t="n">
        <v>1</v>
      </c>
      <c r="J2786" s="0" t="n">
        <v>1.32</v>
      </c>
      <c r="K2786" s="0" t="s">
        <v>21</v>
      </c>
      <c r="L2786" s="3" t="n">
        <f aca="false">IF(K2786="Yes",(J2786-1)*0.98,-1)</f>
        <v>0.3136</v>
      </c>
      <c r="M2786" s="11" t="s">
        <v>62</v>
      </c>
    </row>
    <row r="2787" customFormat="false" ht="12.8" hidden="false" customHeight="false" outlineLevel="0" collapsed="false">
      <c r="A2787" s="9" t="s">
        <v>3206</v>
      </c>
      <c r="B2787" s="9" t="s">
        <v>205</v>
      </c>
      <c r="C2787" s="6" t="s">
        <v>264</v>
      </c>
      <c r="D2787" s="6" t="s">
        <v>29</v>
      </c>
      <c r="E2787" s="6" t="s">
        <v>147</v>
      </c>
      <c r="F2787" s="6" t="s">
        <v>453</v>
      </c>
      <c r="G2787" s="6" t="s">
        <v>19</v>
      </c>
      <c r="H2787" s="6" t="s">
        <v>3209</v>
      </c>
      <c r="I2787" s="0" t="n">
        <v>1</v>
      </c>
      <c r="J2787" s="6" t="n">
        <v>3.1</v>
      </c>
      <c r="K2787" s="3" t="str">
        <f aca="false">IF(I2787=1,"Yes","No")</f>
        <v>Yes</v>
      </c>
      <c r="L2787" s="7" t="n">
        <f aca="false">IF(K2787="Yes",(J2787-1)*0.98,-1)</f>
        <v>2.058</v>
      </c>
      <c r="M2787" s="10" t="s">
        <v>53</v>
      </c>
    </row>
    <row r="2788" customFormat="false" ht="12.8" hidden="false" customHeight="false" outlineLevel="0" collapsed="false">
      <c r="A2788" s="2" t="s">
        <v>3206</v>
      </c>
      <c r="B2788" s="2" t="s">
        <v>410</v>
      </c>
      <c r="C2788" s="6" t="s">
        <v>382</v>
      </c>
      <c r="D2788" s="6" t="s">
        <v>42</v>
      </c>
      <c r="E2788" s="6" t="s">
        <v>147</v>
      </c>
      <c r="F2788" s="6" t="s">
        <v>18</v>
      </c>
      <c r="G2788" s="6" t="s">
        <v>19</v>
      </c>
      <c r="H2788" s="6" t="s">
        <v>3210</v>
      </c>
      <c r="I2788" s="6" t="n">
        <v>3</v>
      </c>
      <c r="J2788" s="6" t="n">
        <v>10.53</v>
      </c>
      <c r="K2788" s="3" t="str">
        <f aca="false">IF(I2788=1, "No","Yes")</f>
        <v>Yes</v>
      </c>
      <c r="L2788" s="7" t="n">
        <f aca="false">IF(I2788=1,-J2788,0.98)</f>
        <v>0.98</v>
      </c>
      <c r="M2788" s="8" t="s">
        <v>51</v>
      </c>
    </row>
    <row r="2789" customFormat="false" ht="12.8" hidden="false" customHeight="false" outlineLevel="0" collapsed="false">
      <c r="A2789" s="2" t="s">
        <v>3211</v>
      </c>
      <c r="B2789" s="2" t="s">
        <v>124</v>
      </c>
      <c r="C2789" s="0" t="s">
        <v>68</v>
      </c>
      <c r="D2789" s="0" t="s">
        <v>42</v>
      </c>
      <c r="E2789" s="0" t="s">
        <v>147</v>
      </c>
      <c r="F2789" s="0" t="s">
        <v>65</v>
      </c>
      <c r="G2789" s="0" t="s">
        <v>21</v>
      </c>
      <c r="H2789" s="0" t="s">
        <v>3212</v>
      </c>
      <c r="I2789" s="0" t="n">
        <v>1</v>
      </c>
      <c r="J2789" s="0" t="n">
        <v>2.48</v>
      </c>
      <c r="K2789" s="0" t="str">
        <f aca="false">IF(I2789=1,"Yes","No")</f>
        <v>Yes</v>
      </c>
      <c r="L2789" s="0" t="n">
        <f aca="false">IF(K2789="Yes",(J2789-1)*0.98,-1)</f>
        <v>1.4504</v>
      </c>
      <c r="M2789" s="5" t="s">
        <v>33</v>
      </c>
    </row>
    <row r="2790" customFormat="false" ht="12.8" hidden="false" customHeight="false" outlineLevel="0" collapsed="false">
      <c r="A2790" s="2" t="s">
        <v>3211</v>
      </c>
      <c r="B2790" s="2" t="s">
        <v>124</v>
      </c>
      <c r="C2790" s="0" t="s">
        <v>68</v>
      </c>
      <c r="D2790" s="0" t="s">
        <v>42</v>
      </c>
      <c r="E2790" s="0" t="s">
        <v>147</v>
      </c>
      <c r="F2790" s="0" t="s">
        <v>65</v>
      </c>
      <c r="G2790" s="0" t="s">
        <v>21</v>
      </c>
      <c r="H2790" s="0" t="s">
        <v>3212</v>
      </c>
      <c r="I2790" s="0" t="n">
        <v>1</v>
      </c>
      <c r="J2790" s="0" t="n">
        <v>1.37</v>
      </c>
      <c r="K2790" s="0" t="s">
        <v>21</v>
      </c>
      <c r="L2790" s="3" t="n">
        <f aca="false">IF(K2790="Yes",(J2790-1)*0.98,-1)</f>
        <v>0.3626</v>
      </c>
      <c r="M2790" s="4" t="s">
        <v>22</v>
      </c>
    </row>
    <row r="2791" customFormat="false" ht="12.8" hidden="false" customHeight="false" outlineLevel="0" collapsed="false">
      <c r="A2791" s="2" t="s">
        <v>3211</v>
      </c>
      <c r="B2791" s="2" t="s">
        <v>331</v>
      </c>
      <c r="C2791" s="0" t="s">
        <v>68</v>
      </c>
      <c r="D2791" s="0" t="s">
        <v>42</v>
      </c>
      <c r="E2791" s="0" t="s">
        <v>147</v>
      </c>
      <c r="F2791" s="0" t="s">
        <v>65</v>
      </c>
      <c r="G2791" s="0" t="s">
        <v>21</v>
      </c>
      <c r="H2791" s="0" t="s">
        <v>3213</v>
      </c>
      <c r="I2791" s="0" t="n">
        <v>1</v>
      </c>
      <c r="J2791" s="0" t="n">
        <v>2.26</v>
      </c>
      <c r="K2791" s="0" t="str">
        <f aca="false">IF(I2791=1,"Yes","No")</f>
        <v>Yes</v>
      </c>
      <c r="L2791" s="0" t="n">
        <f aca="false">IF(K2791="Yes",(J2791-1)*0.98,-1)</f>
        <v>1.2348</v>
      </c>
      <c r="M2791" s="5" t="s">
        <v>33</v>
      </c>
    </row>
    <row r="2792" customFormat="false" ht="12.8" hidden="false" customHeight="false" outlineLevel="0" collapsed="false">
      <c r="A2792" s="2" t="s">
        <v>3211</v>
      </c>
      <c r="B2792" s="2" t="s">
        <v>331</v>
      </c>
      <c r="C2792" s="0" t="s">
        <v>68</v>
      </c>
      <c r="D2792" s="0" t="s">
        <v>42</v>
      </c>
      <c r="E2792" s="0" t="s">
        <v>147</v>
      </c>
      <c r="F2792" s="0" t="s">
        <v>65</v>
      </c>
      <c r="G2792" s="0" t="s">
        <v>21</v>
      </c>
      <c r="H2792" s="0" t="s">
        <v>3213</v>
      </c>
      <c r="I2792" s="0" t="n">
        <v>1</v>
      </c>
      <c r="J2792" s="0" t="n">
        <v>1.5</v>
      </c>
      <c r="K2792" s="0" t="s">
        <v>21</v>
      </c>
      <c r="L2792" s="3" t="n">
        <f aca="false">IF(K2792="Yes",(J2792-1)*0.98,-1)</f>
        <v>0.49</v>
      </c>
      <c r="M2792" s="4" t="s">
        <v>22</v>
      </c>
    </row>
    <row r="2793" customFormat="false" ht="12.8" hidden="false" customHeight="false" outlineLevel="0" collapsed="false">
      <c r="A2793" s="9" t="s">
        <v>3211</v>
      </c>
      <c r="B2793" s="9" t="s">
        <v>239</v>
      </c>
      <c r="C2793" s="6" t="s">
        <v>526</v>
      </c>
      <c r="D2793" s="6" t="s">
        <v>16</v>
      </c>
      <c r="E2793" s="6" t="s">
        <v>147</v>
      </c>
      <c r="F2793" s="6" t="s">
        <v>18</v>
      </c>
      <c r="G2793" s="6" t="s">
        <v>19</v>
      </c>
      <c r="H2793" s="6" t="s">
        <v>3117</v>
      </c>
      <c r="I2793" s="0" t="n">
        <v>1</v>
      </c>
      <c r="J2793" s="6" t="n">
        <v>5.56</v>
      </c>
      <c r="K2793" s="3" t="str">
        <f aca="false">IF(I2793=1,"Yes","No")</f>
        <v>Yes</v>
      </c>
      <c r="L2793" s="7" t="n">
        <f aca="false">IF(K2793="Yes",(J2793-1)*0.98,-1)</f>
        <v>4.4688</v>
      </c>
      <c r="M2793" s="10" t="s">
        <v>53</v>
      </c>
    </row>
    <row r="2794" customFormat="false" ht="12.8" hidden="false" customHeight="false" outlineLevel="0" collapsed="false">
      <c r="A2794" s="9" t="s">
        <v>3214</v>
      </c>
      <c r="B2794" s="9" t="s">
        <v>310</v>
      </c>
      <c r="C2794" s="6" t="s">
        <v>481</v>
      </c>
      <c r="D2794" s="6" t="s">
        <v>48</v>
      </c>
      <c r="E2794" s="6" t="s">
        <v>147</v>
      </c>
      <c r="F2794" s="6" t="s">
        <v>18</v>
      </c>
      <c r="G2794" s="6" t="s">
        <v>19</v>
      </c>
      <c r="H2794" s="6" t="s">
        <v>3215</v>
      </c>
      <c r="I2794" s="6" t="n">
        <v>4</v>
      </c>
      <c r="J2794" s="6" t="n">
        <v>4.26</v>
      </c>
      <c r="K2794" s="3" t="s">
        <v>19</v>
      </c>
      <c r="L2794" s="6" t="n">
        <f aca="false">IF(K2794="Yes",(J2794-1)*0.98,-1)</f>
        <v>-1</v>
      </c>
      <c r="M2794" s="13" t="s">
        <v>184</v>
      </c>
    </row>
    <row r="2795" customFormat="false" ht="12.8" hidden="false" customHeight="false" outlineLevel="0" collapsed="false">
      <c r="A2795" s="2" t="s">
        <v>3214</v>
      </c>
      <c r="B2795" s="2" t="s">
        <v>376</v>
      </c>
      <c r="C2795" s="0" t="s">
        <v>584</v>
      </c>
      <c r="D2795" s="0" t="s">
        <v>16</v>
      </c>
      <c r="E2795" s="0" t="s">
        <v>147</v>
      </c>
      <c r="F2795" s="0" t="s">
        <v>1055</v>
      </c>
      <c r="G2795" s="0" t="s">
        <v>21</v>
      </c>
      <c r="H2795" s="0" t="s">
        <v>3216</v>
      </c>
      <c r="I2795" s="0" t="n">
        <v>2</v>
      </c>
      <c r="J2795" s="0" t="n">
        <v>1.79</v>
      </c>
      <c r="K2795" s="0" t="s">
        <v>21</v>
      </c>
      <c r="L2795" s="3" t="n">
        <f aca="false">IF(K2795="Yes",(J2795-1)*0.98,-1)</f>
        <v>0.7742</v>
      </c>
      <c r="M2795" s="4" t="s">
        <v>22</v>
      </c>
    </row>
    <row r="2796" customFormat="false" ht="12.8" hidden="false" customHeight="false" outlineLevel="0" collapsed="false">
      <c r="A2796" s="2" t="s">
        <v>3214</v>
      </c>
      <c r="B2796" s="2" t="s">
        <v>376</v>
      </c>
      <c r="C2796" s="6" t="s">
        <v>584</v>
      </c>
      <c r="D2796" s="6" t="s">
        <v>16</v>
      </c>
      <c r="E2796" s="6" t="s">
        <v>147</v>
      </c>
      <c r="F2796" s="6" t="s">
        <v>1055</v>
      </c>
      <c r="G2796" s="6" t="s">
        <v>21</v>
      </c>
      <c r="H2796" s="6" t="s">
        <v>3217</v>
      </c>
      <c r="I2796" s="6" t="n">
        <v>3</v>
      </c>
      <c r="J2796" s="6" t="n">
        <v>5.43</v>
      </c>
      <c r="K2796" s="3" t="str">
        <f aca="false">IF(I2796=1, "No","Yes")</f>
        <v>Yes</v>
      </c>
      <c r="L2796" s="7" t="n">
        <f aca="false">IF(I2796=1,-J2796,0.98)</f>
        <v>0.98</v>
      </c>
      <c r="M2796" s="8" t="s">
        <v>51</v>
      </c>
    </row>
    <row r="2797" customFormat="false" ht="12.8" hidden="false" customHeight="false" outlineLevel="0" collapsed="false">
      <c r="A2797" s="2" t="s">
        <v>3214</v>
      </c>
      <c r="B2797" s="2" t="s">
        <v>376</v>
      </c>
      <c r="C2797" s="6" t="s">
        <v>584</v>
      </c>
      <c r="D2797" s="6" t="s">
        <v>16</v>
      </c>
      <c r="E2797" s="6" t="s">
        <v>147</v>
      </c>
      <c r="F2797" s="6" t="s">
        <v>1055</v>
      </c>
      <c r="G2797" s="6" t="s">
        <v>21</v>
      </c>
      <c r="H2797" s="6" t="s">
        <v>3217</v>
      </c>
      <c r="I2797" s="6" t="n">
        <v>3</v>
      </c>
      <c r="J2797" s="6" t="n">
        <v>5.43</v>
      </c>
      <c r="K2797" s="3" t="str">
        <f aca="false">IF(I2797=1, "No","Yes")</f>
        <v>Yes</v>
      </c>
      <c r="L2797" s="7" t="n">
        <f aca="false">IF(I2797=1,-J2797,0.98)</f>
        <v>0.98</v>
      </c>
      <c r="M2797" s="12" t="s">
        <v>128</v>
      </c>
    </row>
    <row r="2798" customFormat="false" ht="12.8" hidden="false" customHeight="false" outlineLevel="0" collapsed="false">
      <c r="A2798" s="9" t="s">
        <v>3214</v>
      </c>
      <c r="B2798" s="9" t="s">
        <v>376</v>
      </c>
      <c r="C2798" s="6" t="s">
        <v>584</v>
      </c>
      <c r="D2798" s="6" t="s">
        <v>16</v>
      </c>
      <c r="E2798" s="6" t="s">
        <v>147</v>
      </c>
      <c r="F2798" s="6" t="s">
        <v>1055</v>
      </c>
      <c r="G2798" s="6" t="s">
        <v>21</v>
      </c>
      <c r="H2798" s="6" t="s">
        <v>3217</v>
      </c>
      <c r="I2798" s="6" t="n">
        <v>3</v>
      </c>
      <c r="J2798" s="6" t="n">
        <v>2.03</v>
      </c>
      <c r="K2798" s="3" t="s">
        <v>21</v>
      </c>
      <c r="L2798" s="6" t="n">
        <f aca="false">IF(K2798="Yes",(J2798-1)*0.98,-1)</f>
        <v>1.0094</v>
      </c>
      <c r="M2798" s="13" t="s">
        <v>184</v>
      </c>
    </row>
    <row r="2799" customFormat="false" ht="12.8" hidden="false" customHeight="false" outlineLevel="0" collapsed="false">
      <c r="A2799" s="2" t="s">
        <v>3214</v>
      </c>
      <c r="B2799" s="2" t="s">
        <v>697</v>
      </c>
      <c r="C2799" s="6" t="s">
        <v>78</v>
      </c>
      <c r="D2799" s="6" t="s">
        <v>42</v>
      </c>
      <c r="E2799" s="6" t="s">
        <v>147</v>
      </c>
      <c r="F2799" s="6" t="s">
        <v>43</v>
      </c>
      <c r="G2799" s="6" t="s">
        <v>19</v>
      </c>
      <c r="H2799" s="6" t="s">
        <v>3218</v>
      </c>
      <c r="I2799" s="6" t="n">
        <v>3</v>
      </c>
      <c r="J2799" s="6" t="n">
        <v>5.9</v>
      </c>
      <c r="K2799" s="3" t="str">
        <f aca="false">IF(I2799=1, "No","Yes")</f>
        <v>Yes</v>
      </c>
      <c r="L2799" s="7" t="n">
        <f aca="false">IF(I2799=1,-J2799,0.98)</f>
        <v>0.98</v>
      </c>
      <c r="M2799" s="8" t="s">
        <v>51</v>
      </c>
    </row>
    <row r="2800" customFormat="false" ht="12.8" hidden="false" customHeight="false" outlineLevel="0" collapsed="false">
      <c r="A2800" s="2" t="s">
        <v>3219</v>
      </c>
      <c r="B2800" s="2" t="s">
        <v>162</v>
      </c>
      <c r="C2800" s="6" t="s">
        <v>1404</v>
      </c>
      <c r="D2800" s="6" t="s">
        <v>37</v>
      </c>
      <c r="E2800" s="6" t="s">
        <v>147</v>
      </c>
      <c r="F2800" s="6" t="s">
        <v>43</v>
      </c>
      <c r="G2800" s="6" t="s">
        <v>19</v>
      </c>
      <c r="H2800" s="6" t="s">
        <v>3220</v>
      </c>
      <c r="I2800" s="6" t="n">
        <v>3</v>
      </c>
      <c r="J2800" s="6" t="n">
        <v>5.3</v>
      </c>
      <c r="K2800" s="3" t="str">
        <f aca="false">IF(I2800=1, "No","Yes")</f>
        <v>Yes</v>
      </c>
      <c r="L2800" s="7" t="n">
        <f aca="false">IF(I2800=1,-J2800,0.98)</f>
        <v>0.98</v>
      </c>
      <c r="M2800" s="8" t="s">
        <v>51</v>
      </c>
    </row>
    <row r="2801" customFormat="false" ht="12.8" hidden="false" customHeight="false" outlineLevel="0" collapsed="false">
      <c r="A2801" s="2" t="s">
        <v>3219</v>
      </c>
      <c r="B2801" s="2" t="s">
        <v>46</v>
      </c>
      <c r="C2801" s="6" t="s">
        <v>1404</v>
      </c>
      <c r="D2801" s="6" t="s">
        <v>37</v>
      </c>
      <c r="E2801" s="6" t="s">
        <v>147</v>
      </c>
      <c r="F2801" s="6" t="s">
        <v>43</v>
      </c>
      <c r="G2801" s="6" t="s">
        <v>19</v>
      </c>
      <c r="H2801" s="6" t="s">
        <v>3221</v>
      </c>
      <c r="I2801" s="6" t="n">
        <v>0</v>
      </c>
      <c r="J2801" s="6" t="n">
        <v>19</v>
      </c>
      <c r="K2801" s="3" t="str">
        <f aca="false">IF(I2801=1, "No","Yes")</f>
        <v>Yes</v>
      </c>
      <c r="L2801" s="7" t="n">
        <f aca="false">IF(I2801=1,-J2801,0.98)</f>
        <v>0.98</v>
      </c>
      <c r="M2801" s="8" t="s">
        <v>51</v>
      </c>
    </row>
    <row r="2802" customFormat="false" ht="12.8" hidden="false" customHeight="false" outlineLevel="0" collapsed="false">
      <c r="A2802" s="2" t="s">
        <v>3219</v>
      </c>
      <c r="B2802" s="2" t="s">
        <v>331</v>
      </c>
      <c r="C2802" s="0" t="s">
        <v>481</v>
      </c>
      <c r="D2802" s="0" t="s">
        <v>48</v>
      </c>
      <c r="E2802" s="0" t="s">
        <v>147</v>
      </c>
      <c r="F2802" s="0" t="s">
        <v>453</v>
      </c>
      <c r="G2802" s="0" t="s">
        <v>19</v>
      </c>
      <c r="H2802" s="0" t="s">
        <v>3105</v>
      </c>
      <c r="I2802" s="0" t="n">
        <v>1</v>
      </c>
      <c r="J2802" s="0" t="n">
        <v>1.83</v>
      </c>
      <c r="K2802" s="0" t="str">
        <f aca="false">IF(I2802=1,"Yes","No")</f>
        <v>Yes</v>
      </c>
      <c r="L2802" s="0" t="n">
        <f aca="false">IF(K2802="Yes",(J2802-1)*0.98,-1)</f>
        <v>0.8134</v>
      </c>
      <c r="M2802" s="5" t="s">
        <v>33</v>
      </c>
    </row>
    <row r="2803" customFormat="false" ht="12.8" hidden="false" customHeight="false" outlineLevel="0" collapsed="false">
      <c r="A2803" s="2" t="s">
        <v>3219</v>
      </c>
      <c r="B2803" s="2" t="s">
        <v>331</v>
      </c>
      <c r="C2803" s="0" t="s">
        <v>481</v>
      </c>
      <c r="D2803" s="0" t="s">
        <v>48</v>
      </c>
      <c r="E2803" s="0" t="s">
        <v>147</v>
      </c>
      <c r="F2803" s="0" t="s">
        <v>453</v>
      </c>
      <c r="G2803" s="0" t="s">
        <v>19</v>
      </c>
      <c r="H2803" s="0" t="s">
        <v>3105</v>
      </c>
      <c r="I2803" s="0" t="n">
        <v>1</v>
      </c>
      <c r="J2803" s="0" t="n">
        <v>1.12</v>
      </c>
      <c r="K2803" s="0" t="s">
        <v>21</v>
      </c>
      <c r="L2803" s="3" t="n">
        <f aca="false">IF(K2803="Yes",(J2803-1)*0.98,-1)</f>
        <v>0.1176</v>
      </c>
      <c r="M2803" s="4" t="s">
        <v>22</v>
      </c>
    </row>
    <row r="2804" customFormat="false" ht="12.8" hidden="false" customHeight="false" outlineLevel="0" collapsed="false">
      <c r="A2804" s="2" t="s">
        <v>3222</v>
      </c>
      <c r="B2804" s="2" t="s">
        <v>135</v>
      </c>
      <c r="C2804" s="0" t="s">
        <v>1378</v>
      </c>
      <c r="D2804" s="0" t="s">
        <v>37</v>
      </c>
      <c r="E2804" s="0" t="s">
        <v>147</v>
      </c>
      <c r="G2804" s="0" t="s">
        <v>19</v>
      </c>
      <c r="H2804" s="0" t="s">
        <v>3223</v>
      </c>
      <c r="I2804" s="0" t="n">
        <v>1</v>
      </c>
      <c r="J2804" s="0" t="n">
        <v>3</v>
      </c>
      <c r="K2804" s="0" t="str">
        <f aca="false">IF(I2804=1,"Yes","No")</f>
        <v>Yes</v>
      </c>
      <c r="L2804" s="0" t="n">
        <f aca="false">IF(K2804="Yes",(J2804-1)*0.98,-1)</f>
        <v>1.96</v>
      </c>
      <c r="M2804" s="5" t="s">
        <v>33</v>
      </c>
    </row>
    <row r="2805" customFormat="false" ht="12.8" hidden="false" customHeight="false" outlineLevel="0" collapsed="false">
      <c r="A2805" s="2" t="s">
        <v>3224</v>
      </c>
      <c r="B2805" s="2" t="s">
        <v>155</v>
      </c>
      <c r="C2805" s="0" t="s">
        <v>248</v>
      </c>
      <c r="D2805" s="0" t="s">
        <v>16</v>
      </c>
      <c r="E2805" s="0" t="s">
        <v>147</v>
      </c>
      <c r="F2805" s="0" t="s">
        <v>18</v>
      </c>
      <c r="G2805" s="0" t="s">
        <v>19</v>
      </c>
      <c r="H2805" s="0" t="s">
        <v>3225</v>
      </c>
      <c r="I2805" s="0" t="n">
        <v>2</v>
      </c>
      <c r="J2805" s="0" t="n">
        <v>1.63</v>
      </c>
      <c r="K2805" s="0" t="s">
        <v>21</v>
      </c>
      <c r="L2805" s="3" t="n">
        <f aca="false">IF(K2805="Yes",(J2805-1)*0.98,-1)</f>
        <v>0.6174</v>
      </c>
      <c r="M2805" s="11" t="s">
        <v>62</v>
      </c>
    </row>
    <row r="2806" customFormat="false" ht="12.8" hidden="false" customHeight="false" outlineLevel="0" collapsed="false">
      <c r="A2806" s="9" t="s">
        <v>3224</v>
      </c>
      <c r="B2806" s="9" t="s">
        <v>155</v>
      </c>
      <c r="C2806" s="6" t="s">
        <v>248</v>
      </c>
      <c r="D2806" s="6" t="s">
        <v>16</v>
      </c>
      <c r="E2806" s="6" t="s">
        <v>147</v>
      </c>
      <c r="F2806" s="6" t="s">
        <v>18</v>
      </c>
      <c r="G2806" s="6" t="s">
        <v>19</v>
      </c>
      <c r="H2806" s="6" t="s">
        <v>3226</v>
      </c>
      <c r="I2806" s="6" t="n">
        <v>0</v>
      </c>
      <c r="J2806" s="6" t="n">
        <v>3.15</v>
      </c>
      <c r="K2806" s="3" t="s">
        <v>19</v>
      </c>
      <c r="L2806" s="6" t="n">
        <f aca="false">IF(K2806="Yes",(J2806-1)*0.98,-1)</f>
        <v>-1</v>
      </c>
      <c r="M2806" s="13" t="s">
        <v>184</v>
      </c>
    </row>
    <row r="2807" customFormat="false" ht="12.8" hidden="false" customHeight="false" outlineLevel="0" collapsed="false">
      <c r="A2807" s="9" t="s">
        <v>3224</v>
      </c>
      <c r="B2807" s="9" t="s">
        <v>155</v>
      </c>
      <c r="C2807" s="6" t="s">
        <v>248</v>
      </c>
      <c r="D2807" s="6" t="s">
        <v>16</v>
      </c>
      <c r="E2807" s="6" t="s">
        <v>147</v>
      </c>
      <c r="F2807" s="6" t="s">
        <v>18</v>
      </c>
      <c r="G2807" s="6" t="s">
        <v>19</v>
      </c>
      <c r="H2807" s="6" t="s">
        <v>3225</v>
      </c>
      <c r="I2807" s="0" t="n">
        <v>2</v>
      </c>
      <c r="J2807" s="6" t="n">
        <v>4.01</v>
      </c>
      <c r="K2807" s="3" t="str">
        <f aca="false">IF(I2807=1,"Yes","No")</f>
        <v>No</v>
      </c>
      <c r="L2807" s="7" t="n">
        <f aca="false">IF(K2807="Yes",(J2807-1)*0.98,-1)</f>
        <v>-1</v>
      </c>
      <c r="M2807" s="10" t="s">
        <v>53</v>
      </c>
    </row>
    <row r="2808" customFormat="false" ht="12.8" hidden="false" customHeight="false" outlineLevel="0" collapsed="false">
      <c r="A2808" s="2" t="s">
        <v>3224</v>
      </c>
      <c r="B2808" s="2" t="s">
        <v>337</v>
      </c>
      <c r="C2808" s="0" t="s">
        <v>1088</v>
      </c>
      <c r="D2808" s="0" t="s">
        <v>37</v>
      </c>
      <c r="E2808" s="0" t="s">
        <v>147</v>
      </c>
      <c r="G2808" s="0" t="s">
        <v>19</v>
      </c>
      <c r="H2808" s="0" t="s">
        <v>3227</v>
      </c>
      <c r="I2808" s="0" t="n">
        <v>2</v>
      </c>
      <c r="J2808" s="0" t="n">
        <v>1.24</v>
      </c>
      <c r="K2808" s="0" t="str">
        <f aca="false">IF(I2808=1,"Yes","No")</f>
        <v>No</v>
      </c>
      <c r="L2808" s="0" t="n">
        <f aca="false">IF(K2808="Yes",(J2808-1)*0.98,-1)</f>
        <v>-1</v>
      </c>
      <c r="M2808" s="5" t="s">
        <v>33</v>
      </c>
    </row>
    <row r="2809" customFormat="false" ht="12.8" hidden="false" customHeight="false" outlineLevel="0" collapsed="false">
      <c r="A2809" s="9" t="s">
        <v>3224</v>
      </c>
      <c r="B2809" s="9" t="s">
        <v>471</v>
      </c>
      <c r="C2809" s="6" t="s">
        <v>370</v>
      </c>
      <c r="D2809" s="6" t="s">
        <v>42</v>
      </c>
      <c r="E2809" s="6" t="s">
        <v>147</v>
      </c>
      <c r="F2809" s="6" t="s">
        <v>43</v>
      </c>
      <c r="G2809" s="6" t="s">
        <v>19</v>
      </c>
      <c r="H2809" s="6" t="s">
        <v>3228</v>
      </c>
      <c r="I2809" s="0" t="n">
        <v>1</v>
      </c>
      <c r="J2809" s="6" t="n">
        <v>3.55</v>
      </c>
      <c r="K2809" s="3" t="str">
        <f aca="false">IF(I2809=1,"Yes","No")</f>
        <v>Yes</v>
      </c>
      <c r="L2809" s="7" t="n">
        <f aca="false">IF(K2809="Yes",(J2809-1)*0.98,-1)</f>
        <v>2.499</v>
      </c>
      <c r="M2809" s="10" t="s">
        <v>53</v>
      </c>
    </row>
    <row r="2810" customFormat="false" ht="12.8" hidden="false" customHeight="false" outlineLevel="0" collapsed="false">
      <c r="A2810" s="9" t="s">
        <v>3224</v>
      </c>
      <c r="B2810" s="9" t="s">
        <v>438</v>
      </c>
      <c r="C2810" s="6" t="s">
        <v>1088</v>
      </c>
      <c r="D2810" s="6" t="s">
        <v>37</v>
      </c>
      <c r="E2810" s="6" t="s">
        <v>87</v>
      </c>
      <c r="F2810" s="6" t="s">
        <v>65</v>
      </c>
      <c r="G2810" s="6" t="s">
        <v>21</v>
      </c>
      <c r="H2810" s="6" t="s">
        <v>3229</v>
      </c>
      <c r="I2810" s="0" t="n">
        <v>4</v>
      </c>
      <c r="J2810" s="6" t="n">
        <v>10.5</v>
      </c>
      <c r="K2810" s="3" t="str">
        <f aca="false">IF(I2810=1,"Yes","No")</f>
        <v>No</v>
      </c>
      <c r="L2810" s="7" t="n">
        <f aca="false">IF(K2810="Yes",(J2810-1)*0.98,-1)</f>
        <v>-1</v>
      </c>
      <c r="M2810" s="10" t="s">
        <v>53</v>
      </c>
    </row>
    <row r="2811" customFormat="false" ht="12.8" hidden="false" customHeight="false" outlineLevel="0" collapsed="false">
      <c r="A2811" s="2" t="s">
        <v>3224</v>
      </c>
      <c r="B2811" s="2" t="s">
        <v>1127</v>
      </c>
      <c r="C2811" s="0" t="s">
        <v>1088</v>
      </c>
      <c r="D2811" s="0" t="s">
        <v>37</v>
      </c>
      <c r="E2811" s="0" t="s">
        <v>87</v>
      </c>
      <c r="F2811" s="0" t="s">
        <v>18</v>
      </c>
      <c r="G2811" s="0" t="s">
        <v>19</v>
      </c>
      <c r="H2811" s="0" t="s">
        <v>3230</v>
      </c>
      <c r="I2811" s="0" t="n">
        <v>1</v>
      </c>
      <c r="J2811" s="0" t="n">
        <v>1.46</v>
      </c>
      <c r="K2811" s="0" t="s">
        <v>21</v>
      </c>
      <c r="L2811" s="3" t="n">
        <f aca="false">IF(K2811="Yes",(J2811-1)*0.98,-1)</f>
        <v>0.4508</v>
      </c>
      <c r="M2811" s="4" t="s">
        <v>22</v>
      </c>
    </row>
    <row r="2812" customFormat="false" ht="12.8" hidden="false" customHeight="false" outlineLevel="0" collapsed="false">
      <c r="A2812" s="2" t="s">
        <v>3231</v>
      </c>
      <c r="B2812" s="2" t="s">
        <v>113</v>
      </c>
      <c r="C2812" s="0" t="s">
        <v>403</v>
      </c>
      <c r="D2812" s="0" t="s">
        <v>42</v>
      </c>
      <c r="E2812" s="0" t="s">
        <v>147</v>
      </c>
      <c r="F2812" s="0" t="s">
        <v>453</v>
      </c>
      <c r="G2812" s="0" t="s">
        <v>19</v>
      </c>
      <c r="H2812" s="0" t="s">
        <v>3232</v>
      </c>
      <c r="I2812" s="0" t="n">
        <v>1</v>
      </c>
      <c r="J2812" s="0" t="n">
        <v>1.58</v>
      </c>
      <c r="K2812" s="0" t="str">
        <f aca="false">IF(I2812=1,"Yes","No")</f>
        <v>Yes</v>
      </c>
      <c r="L2812" s="0" t="n">
        <f aca="false">IF(K2812="Yes",(J2812-1)*0.98,-1)</f>
        <v>0.5684</v>
      </c>
      <c r="M2812" s="5" t="s">
        <v>33</v>
      </c>
    </row>
    <row r="2813" customFormat="false" ht="12.8" hidden="false" customHeight="false" outlineLevel="0" collapsed="false">
      <c r="A2813" s="2" t="s">
        <v>3231</v>
      </c>
      <c r="B2813" s="2" t="s">
        <v>46</v>
      </c>
      <c r="C2813" s="0" t="s">
        <v>382</v>
      </c>
      <c r="D2813" s="0" t="s">
        <v>29</v>
      </c>
      <c r="E2813" s="0" t="s">
        <v>147</v>
      </c>
      <c r="F2813" s="0" t="s">
        <v>43</v>
      </c>
      <c r="G2813" s="0" t="s">
        <v>19</v>
      </c>
      <c r="H2813" s="0" t="s">
        <v>3233</v>
      </c>
      <c r="I2813" s="0" t="n">
        <v>1</v>
      </c>
      <c r="J2813" s="0" t="n">
        <v>1.43</v>
      </c>
      <c r="K2813" s="0" t="str">
        <f aca="false">IF(I2813=1,"Yes","No")</f>
        <v>Yes</v>
      </c>
      <c r="L2813" s="0" t="n">
        <f aca="false">IF(K2813="Yes",(J2813-1)*0.98,-1)</f>
        <v>0.4214</v>
      </c>
      <c r="M2813" s="5" t="s">
        <v>33</v>
      </c>
    </row>
    <row r="2814" customFormat="false" ht="12.8" hidden="false" customHeight="false" outlineLevel="0" collapsed="false">
      <c r="A2814" s="2" t="s">
        <v>3231</v>
      </c>
      <c r="B2814" s="2" t="s">
        <v>376</v>
      </c>
      <c r="C2814" s="0" t="s">
        <v>1088</v>
      </c>
      <c r="D2814" s="0" t="s">
        <v>37</v>
      </c>
      <c r="E2814" s="0" t="s">
        <v>147</v>
      </c>
      <c r="G2814" s="0" t="s">
        <v>19</v>
      </c>
      <c r="H2814" s="0" t="s">
        <v>2948</v>
      </c>
      <c r="I2814" s="0" t="n">
        <v>1</v>
      </c>
      <c r="J2814" s="0" t="n">
        <v>3.59</v>
      </c>
      <c r="K2814" s="0" t="str">
        <f aca="false">IF(I2814=1,"Yes","No")</f>
        <v>Yes</v>
      </c>
      <c r="L2814" s="0" t="n">
        <f aca="false">IF(K2814="Yes",(J2814-1)*0.98,-1)</f>
        <v>2.5382</v>
      </c>
      <c r="M2814" s="5" t="s">
        <v>33</v>
      </c>
    </row>
    <row r="2815" customFormat="false" ht="12.8" hidden="false" customHeight="false" outlineLevel="0" collapsed="false">
      <c r="A2815" s="2" t="s">
        <v>3231</v>
      </c>
      <c r="B2815" s="2" t="s">
        <v>527</v>
      </c>
      <c r="C2815" s="0" t="s">
        <v>576</v>
      </c>
      <c r="D2815" s="0" t="s">
        <v>42</v>
      </c>
      <c r="E2815" s="0" t="s">
        <v>147</v>
      </c>
      <c r="F2815" s="0" t="s">
        <v>453</v>
      </c>
      <c r="G2815" s="0" t="s">
        <v>19</v>
      </c>
      <c r="H2815" s="0" t="s">
        <v>3200</v>
      </c>
      <c r="I2815" s="0" t="n">
        <v>3</v>
      </c>
      <c r="J2815" s="0" t="n">
        <v>1.64</v>
      </c>
      <c r="K2815" s="0" t="str">
        <f aca="false">IF(I2815=1,"Yes","No")</f>
        <v>No</v>
      </c>
      <c r="L2815" s="0" t="n">
        <f aca="false">IF(K2815="Yes",(J2815-1)*0.98,-1)</f>
        <v>-1</v>
      </c>
      <c r="M2815" s="5" t="s">
        <v>33</v>
      </c>
    </row>
    <row r="2816" customFormat="false" ht="12.8" hidden="false" customHeight="false" outlineLevel="0" collapsed="false">
      <c r="A2816" s="2" t="s">
        <v>3231</v>
      </c>
      <c r="B2816" s="2" t="s">
        <v>527</v>
      </c>
      <c r="C2816" s="0" t="s">
        <v>576</v>
      </c>
      <c r="D2816" s="0" t="s">
        <v>42</v>
      </c>
      <c r="E2816" s="0" t="s">
        <v>147</v>
      </c>
      <c r="F2816" s="0" t="s">
        <v>453</v>
      </c>
      <c r="G2816" s="0" t="s">
        <v>19</v>
      </c>
      <c r="H2816" s="0" t="s">
        <v>3234</v>
      </c>
      <c r="I2816" s="0" t="n">
        <v>2</v>
      </c>
      <c r="J2816" s="0" t="n">
        <v>1.38</v>
      </c>
      <c r="K2816" s="0" t="s">
        <v>21</v>
      </c>
      <c r="L2816" s="3" t="n">
        <f aca="false">IF(K2816="Yes",(J2816-1)*0.98,-1)</f>
        <v>0.3724</v>
      </c>
      <c r="M2816" s="11" t="s">
        <v>62</v>
      </c>
    </row>
    <row r="2817" customFormat="false" ht="12.8" hidden="false" customHeight="false" outlineLevel="0" collapsed="false">
      <c r="A2817" s="2" t="s">
        <v>3231</v>
      </c>
      <c r="B2817" s="2" t="s">
        <v>173</v>
      </c>
      <c r="C2817" s="0" t="s">
        <v>576</v>
      </c>
      <c r="D2817" s="0" t="s">
        <v>42</v>
      </c>
      <c r="E2817" s="0" t="s">
        <v>147</v>
      </c>
      <c r="F2817" s="0" t="s">
        <v>65</v>
      </c>
      <c r="G2817" s="0" t="s">
        <v>21</v>
      </c>
      <c r="H2817" s="0" t="s">
        <v>3235</v>
      </c>
      <c r="I2817" s="0" t="n">
        <v>1</v>
      </c>
      <c r="J2817" s="0" t="n">
        <v>1.89</v>
      </c>
      <c r="K2817" s="0" t="str">
        <f aca="false">IF(I2817=1,"Yes","No")</f>
        <v>Yes</v>
      </c>
      <c r="L2817" s="0" t="n">
        <f aca="false">IF(K2817="Yes",(J2817-1)*0.98,-1)</f>
        <v>0.8722</v>
      </c>
      <c r="M2817" s="5" t="s">
        <v>33</v>
      </c>
    </row>
    <row r="2818" customFormat="false" ht="12.8" hidden="false" customHeight="false" outlineLevel="0" collapsed="false">
      <c r="A2818" s="2" t="s">
        <v>3231</v>
      </c>
      <c r="B2818" s="2" t="s">
        <v>173</v>
      </c>
      <c r="C2818" s="0" t="s">
        <v>576</v>
      </c>
      <c r="D2818" s="0" t="s">
        <v>42</v>
      </c>
      <c r="E2818" s="0" t="s">
        <v>147</v>
      </c>
      <c r="F2818" s="0" t="s">
        <v>65</v>
      </c>
      <c r="G2818" s="0" t="s">
        <v>21</v>
      </c>
      <c r="H2818" s="0" t="s">
        <v>3235</v>
      </c>
      <c r="I2818" s="0" t="n">
        <v>1</v>
      </c>
      <c r="J2818" s="0" t="n">
        <v>1.16</v>
      </c>
      <c r="K2818" s="0" t="s">
        <v>21</v>
      </c>
      <c r="L2818" s="3" t="n">
        <f aca="false">IF(K2818="Yes",(J2818-1)*0.98,-1)</f>
        <v>0.1568</v>
      </c>
      <c r="M2818" s="4" t="s">
        <v>22</v>
      </c>
    </row>
    <row r="2819" customFormat="false" ht="12.8" hidden="false" customHeight="false" outlineLevel="0" collapsed="false">
      <c r="A2819" s="9" t="s">
        <v>3231</v>
      </c>
      <c r="B2819" s="9" t="s">
        <v>73</v>
      </c>
      <c r="C2819" s="6" t="s">
        <v>327</v>
      </c>
      <c r="D2819" s="6" t="s">
        <v>16</v>
      </c>
      <c r="E2819" s="6" t="s">
        <v>17</v>
      </c>
      <c r="F2819" s="6" t="s">
        <v>65</v>
      </c>
      <c r="G2819" s="6" t="s">
        <v>21</v>
      </c>
      <c r="H2819" s="6" t="s">
        <v>3236</v>
      </c>
      <c r="I2819" s="0" t="n">
        <v>0</v>
      </c>
      <c r="J2819" s="6" t="n">
        <v>30</v>
      </c>
      <c r="K2819" s="3" t="str">
        <f aca="false">IF(I2819=1,"Yes","No")</f>
        <v>No</v>
      </c>
      <c r="L2819" s="7" t="n">
        <f aca="false">IF(K2819="Yes",(J2819-1)*0.98,-1)</f>
        <v>-1</v>
      </c>
      <c r="M2819" s="10" t="s">
        <v>53</v>
      </c>
    </row>
    <row r="2820" customFormat="false" ht="12.8" hidden="false" customHeight="false" outlineLevel="0" collapsed="false">
      <c r="A2820" s="9" t="s">
        <v>3231</v>
      </c>
      <c r="B2820" s="9" t="s">
        <v>73</v>
      </c>
      <c r="C2820" s="6" t="s">
        <v>327</v>
      </c>
      <c r="D2820" s="6" t="s">
        <v>16</v>
      </c>
      <c r="E2820" s="6" t="s">
        <v>17</v>
      </c>
      <c r="F2820" s="6" t="s">
        <v>65</v>
      </c>
      <c r="G2820" s="6" t="s">
        <v>21</v>
      </c>
      <c r="H2820" s="6" t="s">
        <v>3237</v>
      </c>
      <c r="I2820" s="0" t="n">
        <v>0</v>
      </c>
      <c r="J2820" s="6" t="n">
        <v>5.7</v>
      </c>
      <c r="K2820" s="3" t="str">
        <f aca="false">IF(I2820=1,"Yes","No")</f>
        <v>No</v>
      </c>
      <c r="L2820" s="7" t="n">
        <f aca="false">IF(K2820="Yes",(J2820-1)*0.98,-1)</f>
        <v>-1</v>
      </c>
      <c r="M2820" s="10" t="s">
        <v>53</v>
      </c>
    </row>
    <row r="2821" customFormat="false" ht="12.8" hidden="false" customHeight="false" outlineLevel="0" collapsed="false">
      <c r="A2821" s="2" t="s">
        <v>3238</v>
      </c>
      <c r="B2821" s="2" t="s">
        <v>77</v>
      </c>
      <c r="C2821" s="0" t="s">
        <v>15</v>
      </c>
      <c r="D2821" s="0" t="s">
        <v>29</v>
      </c>
      <c r="E2821" s="0" t="s">
        <v>147</v>
      </c>
      <c r="F2821" s="0" t="s">
        <v>43</v>
      </c>
      <c r="G2821" s="0" t="s">
        <v>19</v>
      </c>
      <c r="H2821" s="0" t="s">
        <v>3239</v>
      </c>
      <c r="I2821" s="0" t="n">
        <v>0</v>
      </c>
      <c r="J2821" s="0" t="n">
        <v>7</v>
      </c>
      <c r="K2821" s="0" t="str">
        <f aca="false">IF(I2821=1,"Yes","No")</f>
        <v>No</v>
      </c>
      <c r="L2821" s="0" t="n">
        <f aca="false">IF(K2821="Yes",(J2821-1)*0.98,-1)</f>
        <v>-1</v>
      </c>
      <c r="M2821" s="5" t="s">
        <v>33</v>
      </c>
    </row>
    <row r="2822" customFormat="false" ht="12.8" hidden="false" customHeight="false" outlineLevel="0" collapsed="false">
      <c r="A2822" s="2" t="s">
        <v>3238</v>
      </c>
      <c r="B2822" s="2" t="s">
        <v>688</v>
      </c>
      <c r="C2822" s="0" t="s">
        <v>608</v>
      </c>
      <c r="D2822" s="0" t="s">
        <v>42</v>
      </c>
      <c r="E2822" s="0" t="s">
        <v>147</v>
      </c>
      <c r="F2822" s="0" t="s">
        <v>65</v>
      </c>
      <c r="G2822" s="0" t="s">
        <v>21</v>
      </c>
      <c r="H2822" s="0" t="s">
        <v>3240</v>
      </c>
      <c r="I2822" s="0" t="n">
        <v>0</v>
      </c>
      <c r="J2822" s="0" t="n">
        <v>6.92</v>
      </c>
      <c r="K2822" s="0" t="str">
        <f aca="false">IF(I2822=1,"Yes","No")</f>
        <v>No</v>
      </c>
      <c r="L2822" s="0" t="n">
        <f aca="false">IF(K2822="Yes",(J2822-1)*0.98,-1)</f>
        <v>-1</v>
      </c>
      <c r="M2822" s="5" t="s">
        <v>33</v>
      </c>
    </row>
    <row r="2823" customFormat="false" ht="12.8" hidden="false" customHeight="false" outlineLevel="0" collapsed="false">
      <c r="A2823" s="2" t="s">
        <v>3238</v>
      </c>
      <c r="B2823" s="2" t="s">
        <v>688</v>
      </c>
      <c r="C2823" s="0" t="s">
        <v>608</v>
      </c>
      <c r="D2823" s="0" t="s">
        <v>42</v>
      </c>
      <c r="E2823" s="0" t="s">
        <v>147</v>
      </c>
      <c r="F2823" s="0" t="s">
        <v>65</v>
      </c>
      <c r="G2823" s="0" t="s">
        <v>21</v>
      </c>
      <c r="H2823" s="0" t="s">
        <v>3240</v>
      </c>
      <c r="I2823" s="0" t="n">
        <v>0</v>
      </c>
      <c r="J2823" s="0" t="n">
        <v>2.71</v>
      </c>
      <c r="K2823" s="0" t="s">
        <v>19</v>
      </c>
      <c r="L2823" s="3" t="n">
        <f aca="false">IF(K2823="Yes",(J2823-1)*0.98,-1)</f>
        <v>-1</v>
      </c>
      <c r="M2823" s="4" t="s">
        <v>22</v>
      </c>
    </row>
    <row r="2824" customFormat="false" ht="12.8" hidden="false" customHeight="false" outlineLevel="0" collapsed="false">
      <c r="A2824" s="2" t="s">
        <v>3238</v>
      </c>
      <c r="B2824" s="2" t="s">
        <v>105</v>
      </c>
      <c r="C2824" s="6" t="s">
        <v>1378</v>
      </c>
      <c r="D2824" s="6" t="s">
        <v>37</v>
      </c>
      <c r="E2824" s="6" t="s">
        <v>147</v>
      </c>
      <c r="F2824" s="6" t="s">
        <v>43</v>
      </c>
      <c r="G2824" s="6" t="s">
        <v>19</v>
      </c>
      <c r="H2824" s="6" t="s">
        <v>3241</v>
      </c>
      <c r="I2824" s="6" t="n">
        <v>1</v>
      </c>
      <c r="J2824" s="6" t="n">
        <v>5.31</v>
      </c>
      <c r="K2824" s="3" t="str">
        <f aca="false">IF(I2824=1, "No","Yes")</f>
        <v>No</v>
      </c>
      <c r="L2824" s="7" t="n">
        <f aca="false">IF(I2824=1,-J2824,0.98)</f>
        <v>-5.31</v>
      </c>
      <c r="M2824" s="8" t="s">
        <v>51</v>
      </c>
    </row>
    <row r="2825" customFormat="false" ht="12.8" hidden="false" customHeight="false" outlineLevel="0" collapsed="false">
      <c r="A2825" s="2" t="s">
        <v>3242</v>
      </c>
      <c r="B2825" s="2" t="s">
        <v>157</v>
      </c>
      <c r="C2825" s="0" t="s">
        <v>611</v>
      </c>
      <c r="D2825" s="0" t="s">
        <v>16</v>
      </c>
      <c r="E2825" s="0" t="s">
        <v>147</v>
      </c>
      <c r="F2825" s="0" t="s">
        <v>65</v>
      </c>
      <c r="G2825" s="0" t="s">
        <v>21</v>
      </c>
      <c r="H2825" s="0" t="s">
        <v>3243</v>
      </c>
      <c r="I2825" s="0" t="n">
        <v>1</v>
      </c>
      <c r="J2825" s="0" t="n">
        <v>1.4</v>
      </c>
      <c r="K2825" s="0" t="str">
        <f aca="false">IF(I2825=1,"Yes","No")</f>
        <v>Yes</v>
      </c>
      <c r="L2825" s="0" t="n">
        <f aca="false">IF(K2825="Yes",(J2825-1)*0.98,-1)</f>
        <v>0.392</v>
      </c>
      <c r="M2825" s="5" t="s">
        <v>33</v>
      </c>
    </row>
    <row r="2826" customFormat="false" ht="12.8" hidden="false" customHeight="false" outlineLevel="0" collapsed="false">
      <c r="A2826" s="2" t="s">
        <v>3242</v>
      </c>
      <c r="B2826" s="2" t="s">
        <v>157</v>
      </c>
      <c r="C2826" s="6" t="s">
        <v>611</v>
      </c>
      <c r="D2826" s="6" t="s">
        <v>16</v>
      </c>
      <c r="E2826" s="6" t="s">
        <v>147</v>
      </c>
      <c r="F2826" s="6" t="s">
        <v>65</v>
      </c>
      <c r="G2826" s="6" t="s">
        <v>21</v>
      </c>
      <c r="H2826" s="6" t="s">
        <v>3244</v>
      </c>
      <c r="I2826" s="6" t="n">
        <v>4</v>
      </c>
      <c r="J2826" s="6" t="n">
        <v>12.5</v>
      </c>
      <c r="K2826" s="3" t="str">
        <f aca="false">IF(I2826=1, "No","Yes")</f>
        <v>Yes</v>
      </c>
      <c r="L2826" s="7" t="n">
        <f aca="false">IF(I2826=1,-J2826,0.98)</f>
        <v>0.98</v>
      </c>
      <c r="M2826" s="8" t="s">
        <v>51</v>
      </c>
    </row>
    <row r="2827" customFormat="false" ht="12.8" hidden="false" customHeight="false" outlineLevel="0" collapsed="false">
      <c r="A2827" s="2" t="s">
        <v>3242</v>
      </c>
      <c r="B2827" s="2" t="s">
        <v>167</v>
      </c>
      <c r="C2827" s="0" t="s">
        <v>611</v>
      </c>
      <c r="D2827" s="0" t="s">
        <v>42</v>
      </c>
      <c r="E2827" s="0" t="s">
        <v>147</v>
      </c>
      <c r="F2827" s="0" t="s">
        <v>453</v>
      </c>
      <c r="G2827" s="0" t="s">
        <v>19</v>
      </c>
      <c r="H2827" s="0" t="s">
        <v>3245</v>
      </c>
      <c r="I2827" s="0" t="n">
        <v>2</v>
      </c>
      <c r="J2827" s="0" t="n">
        <v>4.6</v>
      </c>
      <c r="K2827" s="0" t="str">
        <f aca="false">IF(I2827=1,"Yes","No")</f>
        <v>No</v>
      </c>
      <c r="L2827" s="0" t="n">
        <f aca="false">IF(K2827="Yes",(J2827-1)*0.98,-1)</f>
        <v>-1</v>
      </c>
      <c r="M2827" s="5" t="s">
        <v>33</v>
      </c>
    </row>
    <row r="2828" customFormat="false" ht="12.8" hidden="false" customHeight="false" outlineLevel="0" collapsed="false">
      <c r="A2828" s="2" t="s">
        <v>3242</v>
      </c>
      <c r="B2828" s="2" t="s">
        <v>167</v>
      </c>
      <c r="C2828" s="0" t="s">
        <v>611</v>
      </c>
      <c r="D2828" s="0" t="s">
        <v>42</v>
      </c>
      <c r="E2828" s="0" t="s">
        <v>147</v>
      </c>
      <c r="F2828" s="0" t="s">
        <v>453</v>
      </c>
      <c r="G2828" s="0" t="s">
        <v>19</v>
      </c>
      <c r="H2828" s="0" t="s">
        <v>3246</v>
      </c>
      <c r="I2828" s="0" t="n">
        <v>1</v>
      </c>
      <c r="J2828" s="0" t="n">
        <v>1.04</v>
      </c>
      <c r="K2828" s="0" t="s">
        <v>21</v>
      </c>
      <c r="L2828" s="3" t="n">
        <f aca="false">IF(K2828="Yes",(J2828-1)*0.98,-1)</f>
        <v>0.0392</v>
      </c>
      <c r="M2828" s="11" t="s">
        <v>62</v>
      </c>
    </row>
    <row r="2829" customFormat="false" ht="12.8" hidden="false" customHeight="false" outlineLevel="0" collapsed="false">
      <c r="A2829" s="2" t="s">
        <v>3247</v>
      </c>
      <c r="B2829" s="2" t="s">
        <v>46</v>
      </c>
      <c r="C2829" s="0" t="s">
        <v>194</v>
      </c>
      <c r="D2829" s="0" t="s">
        <v>16</v>
      </c>
      <c r="E2829" s="0" t="s">
        <v>147</v>
      </c>
      <c r="F2829" s="0" t="s">
        <v>18</v>
      </c>
      <c r="G2829" s="0" t="s">
        <v>19</v>
      </c>
      <c r="H2829" s="0" t="s">
        <v>3248</v>
      </c>
      <c r="I2829" s="0" t="n">
        <v>0</v>
      </c>
      <c r="J2829" s="0" t="n">
        <v>3.52</v>
      </c>
      <c r="K2829" s="0" t="s">
        <v>19</v>
      </c>
      <c r="L2829" s="3" t="n">
        <f aca="false">IF(K2829="Yes",(J2829-1)*0.98,-1)</f>
        <v>-1</v>
      </c>
      <c r="M2829" s="11" t="s">
        <v>62</v>
      </c>
    </row>
    <row r="2830" customFormat="false" ht="12.8" hidden="false" customHeight="false" outlineLevel="0" collapsed="false">
      <c r="A2830" s="9" t="s">
        <v>3247</v>
      </c>
      <c r="B2830" s="9" t="s">
        <v>46</v>
      </c>
      <c r="C2830" s="6" t="s">
        <v>194</v>
      </c>
      <c r="D2830" s="6" t="s">
        <v>16</v>
      </c>
      <c r="E2830" s="6" t="s">
        <v>147</v>
      </c>
      <c r="F2830" s="6" t="s">
        <v>18</v>
      </c>
      <c r="G2830" s="6" t="s">
        <v>19</v>
      </c>
      <c r="H2830" s="6" t="s">
        <v>3248</v>
      </c>
      <c r="I2830" s="0" t="n">
        <v>0</v>
      </c>
      <c r="J2830" s="6" t="n">
        <v>15</v>
      </c>
      <c r="K2830" s="3" t="str">
        <f aca="false">IF(I2830=1,"Yes","No")</f>
        <v>No</v>
      </c>
      <c r="L2830" s="7" t="n">
        <f aca="false">IF(K2830="Yes",(J2830-1)*0.98,-1)</f>
        <v>-1</v>
      </c>
      <c r="M2830" s="10" t="s">
        <v>53</v>
      </c>
    </row>
    <row r="2831" customFormat="false" ht="12.8" hidden="false" customHeight="false" outlineLevel="0" collapsed="false">
      <c r="A2831" s="9" t="s">
        <v>3247</v>
      </c>
      <c r="B2831" s="9" t="s">
        <v>625</v>
      </c>
      <c r="C2831" s="6" t="s">
        <v>611</v>
      </c>
      <c r="D2831" s="6" t="s">
        <v>16</v>
      </c>
      <c r="E2831" s="6" t="s">
        <v>147</v>
      </c>
      <c r="F2831" s="6" t="s">
        <v>43</v>
      </c>
      <c r="G2831" s="6" t="s">
        <v>19</v>
      </c>
      <c r="H2831" s="6" t="s">
        <v>3249</v>
      </c>
      <c r="I2831" s="0" t="n">
        <v>4</v>
      </c>
      <c r="J2831" s="6" t="n">
        <v>9.6</v>
      </c>
      <c r="K2831" s="3" t="str">
        <f aca="false">IF(I2831=1,"Yes","No")</f>
        <v>No</v>
      </c>
      <c r="L2831" s="7" t="n">
        <f aca="false">IF(K2831="Yes",(J2831-1)*0.98,-1)</f>
        <v>-1</v>
      </c>
      <c r="M2831" s="10" t="s">
        <v>53</v>
      </c>
    </row>
    <row r="2832" customFormat="false" ht="12.8" hidden="false" customHeight="false" outlineLevel="0" collapsed="false">
      <c r="A2832" s="2" t="s">
        <v>3247</v>
      </c>
      <c r="B2832" s="2" t="s">
        <v>505</v>
      </c>
      <c r="C2832" s="0" t="s">
        <v>1246</v>
      </c>
      <c r="D2832" s="0" t="s">
        <v>16</v>
      </c>
      <c r="E2832" s="0" t="s">
        <v>147</v>
      </c>
      <c r="F2832" s="0" t="s">
        <v>18</v>
      </c>
      <c r="G2832" s="0" t="s">
        <v>19</v>
      </c>
      <c r="H2832" s="0" t="s">
        <v>3250</v>
      </c>
      <c r="I2832" s="0" t="n">
        <v>3</v>
      </c>
      <c r="J2832" s="0" t="n">
        <v>1.38</v>
      </c>
      <c r="K2832" s="0" t="s">
        <v>21</v>
      </c>
      <c r="L2832" s="3" t="n">
        <f aca="false">IF(K2832="Yes",(J2832-1)*0.98,-1)</f>
        <v>0.3724</v>
      </c>
      <c r="M2832" s="11" t="s">
        <v>62</v>
      </c>
    </row>
    <row r="2833" customFormat="false" ht="12.8" hidden="false" customHeight="false" outlineLevel="0" collapsed="false">
      <c r="A2833" s="9" t="s">
        <v>3247</v>
      </c>
      <c r="B2833" s="9" t="s">
        <v>505</v>
      </c>
      <c r="C2833" s="6" t="s">
        <v>1246</v>
      </c>
      <c r="D2833" s="6" t="s">
        <v>16</v>
      </c>
      <c r="E2833" s="6" t="s">
        <v>147</v>
      </c>
      <c r="F2833" s="6" t="s">
        <v>18</v>
      </c>
      <c r="G2833" s="6" t="s">
        <v>19</v>
      </c>
      <c r="H2833" s="6" t="s">
        <v>3250</v>
      </c>
      <c r="I2833" s="0" t="n">
        <v>3</v>
      </c>
      <c r="J2833" s="6" t="n">
        <v>4.06</v>
      </c>
      <c r="K2833" s="3" t="str">
        <f aca="false">IF(I2833=1,"Yes","No")</f>
        <v>No</v>
      </c>
      <c r="L2833" s="7" t="n">
        <f aca="false">IF(K2833="Yes",(J2833-1)*0.98,-1)</f>
        <v>-1</v>
      </c>
      <c r="M2833" s="10" t="s">
        <v>53</v>
      </c>
    </row>
    <row r="2834" customFormat="false" ht="12.8" hidden="false" customHeight="false" outlineLevel="0" collapsed="false">
      <c r="A2834" s="2" t="s">
        <v>3251</v>
      </c>
      <c r="B2834" s="2" t="s">
        <v>155</v>
      </c>
      <c r="C2834" s="0" t="s">
        <v>119</v>
      </c>
      <c r="D2834" s="0" t="s">
        <v>16</v>
      </c>
      <c r="E2834" s="0" t="s">
        <v>17</v>
      </c>
      <c r="F2834" s="0" t="s">
        <v>18</v>
      </c>
      <c r="G2834" s="0" t="s">
        <v>19</v>
      </c>
      <c r="H2834" s="0" t="s">
        <v>3252</v>
      </c>
      <c r="I2834" s="0" t="n">
        <v>1</v>
      </c>
      <c r="J2834" s="0" t="n">
        <v>1.09</v>
      </c>
      <c r="K2834" s="0" t="s">
        <v>21</v>
      </c>
      <c r="L2834" s="3" t="n">
        <f aca="false">IF(K2834="Yes",(J2834-1)*0.98,-1)</f>
        <v>0.0882000000000001</v>
      </c>
      <c r="M2834" s="4" t="s">
        <v>22</v>
      </c>
    </row>
    <row r="2835" customFormat="false" ht="12.8" hidden="false" customHeight="false" outlineLevel="0" collapsed="false">
      <c r="A2835" s="2" t="s">
        <v>3251</v>
      </c>
      <c r="B2835" s="2" t="s">
        <v>155</v>
      </c>
      <c r="C2835" s="0" t="s">
        <v>119</v>
      </c>
      <c r="D2835" s="0" t="s">
        <v>16</v>
      </c>
      <c r="E2835" s="0" t="s">
        <v>17</v>
      </c>
      <c r="F2835" s="0" t="s">
        <v>18</v>
      </c>
      <c r="G2835" s="0" t="s">
        <v>19</v>
      </c>
      <c r="H2835" s="0" t="s">
        <v>3253</v>
      </c>
      <c r="I2835" s="0" t="n">
        <v>0</v>
      </c>
      <c r="J2835" s="0" t="n">
        <v>1.86</v>
      </c>
      <c r="K2835" s="0" t="s">
        <v>19</v>
      </c>
      <c r="L2835" s="3" t="n">
        <f aca="false">IF(K2835="Yes",(J2835-1)*0.98,-1)</f>
        <v>-1</v>
      </c>
      <c r="M2835" s="11" t="s">
        <v>62</v>
      </c>
    </row>
    <row r="2836" customFormat="false" ht="12.8" hidden="false" customHeight="false" outlineLevel="0" collapsed="false">
      <c r="A2836" s="2" t="s">
        <v>3251</v>
      </c>
      <c r="B2836" s="2" t="s">
        <v>289</v>
      </c>
      <c r="C2836" s="0" t="s">
        <v>1246</v>
      </c>
      <c r="D2836" s="0" t="s">
        <v>16</v>
      </c>
      <c r="E2836" s="0" t="s">
        <v>147</v>
      </c>
      <c r="F2836" s="0" t="s">
        <v>18</v>
      </c>
      <c r="G2836" s="0" t="s">
        <v>19</v>
      </c>
      <c r="H2836" s="0" t="s">
        <v>3254</v>
      </c>
      <c r="I2836" s="0" t="n">
        <v>1</v>
      </c>
      <c r="J2836" s="0" t="n">
        <v>2.27</v>
      </c>
      <c r="K2836" s="0" t="s">
        <v>21</v>
      </c>
      <c r="L2836" s="3" t="n">
        <f aca="false">IF(K2836="Yes",(J2836-1)*0.98,-1)</f>
        <v>1.2446</v>
      </c>
      <c r="M2836" s="11" t="s">
        <v>62</v>
      </c>
    </row>
    <row r="2837" customFormat="false" ht="12.8" hidden="false" customHeight="false" outlineLevel="0" collapsed="false">
      <c r="A2837" s="2" t="s">
        <v>3251</v>
      </c>
      <c r="B2837" s="2" t="s">
        <v>289</v>
      </c>
      <c r="C2837" s="6" t="s">
        <v>1246</v>
      </c>
      <c r="D2837" s="6" t="s">
        <v>16</v>
      </c>
      <c r="E2837" s="6" t="s">
        <v>147</v>
      </c>
      <c r="F2837" s="6" t="s">
        <v>18</v>
      </c>
      <c r="G2837" s="6" t="s">
        <v>19</v>
      </c>
      <c r="H2837" s="6" t="s">
        <v>3255</v>
      </c>
      <c r="I2837" s="6" t="n">
        <v>0</v>
      </c>
      <c r="J2837" s="6" t="n">
        <v>6.2</v>
      </c>
      <c r="K2837" s="3" t="str">
        <f aca="false">IF(I2837=1, "No","Yes")</f>
        <v>Yes</v>
      </c>
      <c r="L2837" s="7" t="n">
        <f aca="false">IF(I2837=1,-J2837,0.98)</f>
        <v>0.98</v>
      </c>
      <c r="M2837" s="12" t="s">
        <v>128</v>
      </c>
    </row>
    <row r="2838" customFormat="false" ht="12.8" hidden="false" customHeight="false" outlineLevel="0" collapsed="false">
      <c r="A2838" s="9" t="s">
        <v>3251</v>
      </c>
      <c r="B2838" s="9" t="s">
        <v>289</v>
      </c>
      <c r="C2838" s="6" t="s">
        <v>1246</v>
      </c>
      <c r="D2838" s="6" t="s">
        <v>16</v>
      </c>
      <c r="E2838" s="6" t="s">
        <v>147</v>
      </c>
      <c r="F2838" s="6" t="s">
        <v>18</v>
      </c>
      <c r="G2838" s="6" t="s">
        <v>19</v>
      </c>
      <c r="H2838" s="6" t="s">
        <v>3255</v>
      </c>
      <c r="I2838" s="6" t="n">
        <v>0</v>
      </c>
      <c r="J2838" s="6" t="n">
        <v>1.42</v>
      </c>
      <c r="K2838" s="3" t="s">
        <v>19</v>
      </c>
      <c r="L2838" s="6" t="n">
        <f aca="false">IF(K2838="Yes",(J2838-1)*0.98,-1)</f>
        <v>-1</v>
      </c>
      <c r="M2838" s="13" t="s">
        <v>184</v>
      </c>
    </row>
    <row r="2839" customFormat="false" ht="12.8" hidden="false" customHeight="false" outlineLevel="0" collapsed="false">
      <c r="A2839" s="9" t="s">
        <v>3251</v>
      </c>
      <c r="B2839" s="9" t="s">
        <v>289</v>
      </c>
      <c r="C2839" s="6" t="s">
        <v>1246</v>
      </c>
      <c r="D2839" s="6" t="s">
        <v>16</v>
      </c>
      <c r="E2839" s="6" t="s">
        <v>147</v>
      </c>
      <c r="F2839" s="6" t="s">
        <v>18</v>
      </c>
      <c r="G2839" s="6" t="s">
        <v>19</v>
      </c>
      <c r="H2839" s="6" t="s">
        <v>3254</v>
      </c>
      <c r="I2839" s="0" t="n">
        <v>1</v>
      </c>
      <c r="J2839" s="6" t="n">
        <v>22.59</v>
      </c>
      <c r="K2839" s="3" t="str">
        <f aca="false">IF(I2839=1,"Yes","No")</f>
        <v>Yes</v>
      </c>
      <c r="L2839" s="7" t="n">
        <f aca="false">IF(K2839="Yes",(J2839-1)*0.98,-1)</f>
        <v>21.1582</v>
      </c>
      <c r="M2839" s="10" t="s">
        <v>53</v>
      </c>
    </row>
    <row r="2840" customFormat="false" ht="12.8" hidden="false" customHeight="false" outlineLevel="0" collapsed="false">
      <c r="A2840" s="2" t="s">
        <v>3251</v>
      </c>
      <c r="B2840" s="2" t="s">
        <v>239</v>
      </c>
      <c r="C2840" s="0" t="s">
        <v>223</v>
      </c>
      <c r="D2840" s="0" t="s">
        <v>42</v>
      </c>
      <c r="E2840" s="0" t="s">
        <v>147</v>
      </c>
      <c r="F2840" s="0" t="s">
        <v>65</v>
      </c>
      <c r="G2840" s="0" t="s">
        <v>21</v>
      </c>
      <c r="H2840" s="0" t="s">
        <v>3090</v>
      </c>
      <c r="I2840" s="0" t="n">
        <v>1</v>
      </c>
      <c r="J2840" s="0" t="n">
        <v>3.9</v>
      </c>
      <c r="K2840" s="0" t="str">
        <f aca="false">IF(I2840=1,"Yes","No")</f>
        <v>Yes</v>
      </c>
      <c r="L2840" s="0" t="n">
        <f aca="false">IF(K2840="Yes",(J2840-1)*0.98,-1)</f>
        <v>2.842</v>
      </c>
      <c r="M2840" s="5" t="s">
        <v>33</v>
      </c>
    </row>
    <row r="2841" customFormat="false" ht="12.8" hidden="false" customHeight="false" outlineLevel="0" collapsed="false">
      <c r="A2841" s="2" t="s">
        <v>3251</v>
      </c>
      <c r="B2841" s="2" t="s">
        <v>239</v>
      </c>
      <c r="C2841" s="0" t="s">
        <v>223</v>
      </c>
      <c r="D2841" s="0" t="s">
        <v>42</v>
      </c>
      <c r="E2841" s="0" t="s">
        <v>147</v>
      </c>
      <c r="F2841" s="0" t="s">
        <v>65</v>
      </c>
      <c r="G2841" s="0" t="s">
        <v>21</v>
      </c>
      <c r="H2841" s="0" t="s">
        <v>3090</v>
      </c>
      <c r="I2841" s="0" t="n">
        <v>1</v>
      </c>
      <c r="J2841" s="0" t="n">
        <v>1.49</v>
      </c>
      <c r="K2841" s="0" t="s">
        <v>21</v>
      </c>
      <c r="L2841" s="3" t="n">
        <f aca="false">IF(K2841="Yes",(J2841-1)*0.98,-1)</f>
        <v>0.4802</v>
      </c>
      <c r="M2841" s="4" t="s">
        <v>22</v>
      </c>
    </row>
    <row r="2842" customFormat="false" ht="12.8" hidden="false" customHeight="false" outlineLevel="0" collapsed="false">
      <c r="A2842" s="2" t="s">
        <v>3256</v>
      </c>
      <c r="B2842" s="2" t="s">
        <v>452</v>
      </c>
      <c r="C2842" s="0" t="s">
        <v>492</v>
      </c>
      <c r="D2842" s="0" t="s">
        <v>16</v>
      </c>
      <c r="E2842" s="0" t="s">
        <v>79</v>
      </c>
      <c r="F2842" s="0" t="s">
        <v>80</v>
      </c>
      <c r="G2842" s="0" t="s">
        <v>19</v>
      </c>
      <c r="H2842" s="0" t="s">
        <v>3257</v>
      </c>
      <c r="I2842" s="0" t="n">
        <v>1</v>
      </c>
      <c r="J2842" s="0" t="n">
        <v>1.85</v>
      </c>
      <c r="K2842" s="0" t="s">
        <v>21</v>
      </c>
      <c r="L2842" s="3" t="n">
        <f aca="false">IF(K2842="Yes",(J2842-1)*0.98,-1)</f>
        <v>0.833</v>
      </c>
      <c r="M2842" s="4" t="s">
        <v>22</v>
      </c>
    </row>
    <row r="2843" customFormat="false" ht="12.8" hidden="false" customHeight="false" outlineLevel="0" collapsed="false">
      <c r="A2843" s="2" t="s">
        <v>3258</v>
      </c>
      <c r="B2843" s="2" t="s">
        <v>237</v>
      </c>
      <c r="C2843" s="0" t="s">
        <v>125</v>
      </c>
      <c r="D2843" s="0" t="s">
        <v>29</v>
      </c>
      <c r="E2843" s="0" t="s">
        <v>30</v>
      </c>
      <c r="F2843" s="0" t="s">
        <v>428</v>
      </c>
      <c r="G2843" s="0" t="s">
        <v>21</v>
      </c>
      <c r="H2843" s="0" t="s">
        <v>3259</v>
      </c>
      <c r="I2843" s="0" t="n">
        <v>1</v>
      </c>
      <c r="J2843" s="0" t="n">
        <v>8.3</v>
      </c>
      <c r="K2843" s="0" t="str">
        <f aca="false">IF(I2843=1,"Yes","No")</f>
        <v>Yes</v>
      </c>
      <c r="L2843" s="0" t="n">
        <f aca="false">IF(K2843="Yes",(J2843-1)*0.98,-1)</f>
        <v>7.154</v>
      </c>
      <c r="M2843" s="5" t="s">
        <v>33</v>
      </c>
    </row>
    <row r="2844" customFormat="false" ht="12.8" hidden="false" customHeight="false" outlineLevel="0" collapsed="false">
      <c r="A2844" s="2" t="s">
        <v>3258</v>
      </c>
      <c r="B2844" s="2" t="s">
        <v>237</v>
      </c>
      <c r="C2844" s="0" t="s">
        <v>125</v>
      </c>
      <c r="D2844" s="0" t="s">
        <v>29</v>
      </c>
      <c r="E2844" s="0" t="s">
        <v>30</v>
      </c>
      <c r="F2844" s="0" t="s">
        <v>428</v>
      </c>
      <c r="G2844" s="0" t="s">
        <v>21</v>
      </c>
      <c r="H2844" s="0" t="s">
        <v>3259</v>
      </c>
      <c r="I2844" s="0" t="n">
        <v>1</v>
      </c>
      <c r="J2844" s="0" t="n">
        <v>2.62</v>
      </c>
      <c r="K2844" s="0" t="s">
        <v>21</v>
      </c>
      <c r="L2844" s="3" t="n">
        <f aca="false">IF(K2844="Yes",(J2844-1)*0.98,-1)</f>
        <v>1.5876</v>
      </c>
      <c r="M2844" s="4" t="s">
        <v>22</v>
      </c>
    </row>
    <row r="2845" customFormat="false" ht="12.8" hidden="false" customHeight="false" outlineLevel="0" collapsed="false">
      <c r="A2845" s="2" t="s">
        <v>3258</v>
      </c>
      <c r="B2845" s="2" t="s">
        <v>267</v>
      </c>
      <c r="C2845" s="0" t="s">
        <v>327</v>
      </c>
      <c r="D2845" s="0" t="s">
        <v>16</v>
      </c>
      <c r="E2845" s="0" t="s">
        <v>17</v>
      </c>
      <c r="F2845" s="0" t="s">
        <v>18</v>
      </c>
      <c r="G2845" s="0" t="s">
        <v>19</v>
      </c>
      <c r="H2845" s="0" t="s">
        <v>2356</v>
      </c>
      <c r="I2845" s="0" t="n">
        <v>1</v>
      </c>
      <c r="J2845" s="0" t="n">
        <v>1.07</v>
      </c>
      <c r="K2845" s="0" t="s">
        <v>21</v>
      </c>
      <c r="L2845" s="3" t="n">
        <f aca="false">IF(K2845="Yes",(J2845-1)*0.98,-1)</f>
        <v>0.0686000000000001</v>
      </c>
      <c r="M2845" s="4" t="s">
        <v>22</v>
      </c>
    </row>
    <row r="2846" customFormat="false" ht="12.8" hidden="false" customHeight="false" outlineLevel="0" collapsed="false">
      <c r="A2846" s="2" t="s">
        <v>3258</v>
      </c>
      <c r="B2846" s="2" t="s">
        <v>601</v>
      </c>
      <c r="C2846" s="0" t="s">
        <v>3260</v>
      </c>
      <c r="D2846" s="0" t="s">
        <v>37</v>
      </c>
      <c r="E2846" s="0" t="s">
        <v>17</v>
      </c>
      <c r="G2846" s="0" t="s">
        <v>19</v>
      </c>
      <c r="H2846" s="0" t="s">
        <v>3261</v>
      </c>
      <c r="I2846" s="0" t="n">
        <v>2</v>
      </c>
      <c r="J2846" s="0" t="n">
        <v>1.95</v>
      </c>
      <c r="K2846" s="0" t="s">
        <v>21</v>
      </c>
      <c r="L2846" s="3" t="n">
        <f aca="false">IF(K2846="Yes",(J2846-1)*0.98,-1)</f>
        <v>0.931</v>
      </c>
      <c r="M2846" s="11" t="s">
        <v>62</v>
      </c>
    </row>
    <row r="2847" customFormat="false" ht="12.8" hidden="false" customHeight="false" outlineLevel="0" collapsed="false">
      <c r="A2847" s="9" t="s">
        <v>3258</v>
      </c>
      <c r="B2847" s="9" t="s">
        <v>601</v>
      </c>
      <c r="C2847" s="6" t="s">
        <v>3260</v>
      </c>
      <c r="D2847" s="6" t="s">
        <v>37</v>
      </c>
      <c r="E2847" s="6" t="s">
        <v>17</v>
      </c>
      <c r="F2847" s="6"/>
      <c r="G2847" s="6" t="s">
        <v>19</v>
      </c>
      <c r="H2847" s="6" t="s">
        <v>3261</v>
      </c>
      <c r="I2847" s="0" t="n">
        <v>2</v>
      </c>
      <c r="J2847" s="6" t="n">
        <v>6.65</v>
      </c>
      <c r="K2847" s="3" t="str">
        <f aca="false">IF(I2847=1,"Yes","No")</f>
        <v>No</v>
      </c>
      <c r="L2847" s="7" t="n">
        <f aca="false">IF(K2847="Yes",(J2847-1)*0.98,-1)</f>
        <v>-1</v>
      </c>
      <c r="M2847" s="10" t="s">
        <v>53</v>
      </c>
    </row>
    <row r="2848" customFormat="false" ht="12.8" hidden="false" customHeight="false" outlineLevel="0" collapsed="false">
      <c r="A2848" s="9" t="s">
        <v>3262</v>
      </c>
      <c r="B2848" s="9" t="s">
        <v>96</v>
      </c>
      <c r="C2848" s="6" t="s">
        <v>15</v>
      </c>
      <c r="D2848" s="6" t="s">
        <v>42</v>
      </c>
      <c r="E2848" s="6" t="s">
        <v>147</v>
      </c>
      <c r="F2848" s="6" t="s">
        <v>43</v>
      </c>
      <c r="G2848" s="6" t="s">
        <v>19</v>
      </c>
      <c r="H2848" s="6" t="s">
        <v>3263</v>
      </c>
      <c r="I2848" s="0" t="n">
        <v>2</v>
      </c>
      <c r="J2848" s="6" t="n">
        <v>15.8</v>
      </c>
      <c r="K2848" s="3" t="str">
        <f aca="false">IF(I2848=1,"Yes","No")</f>
        <v>No</v>
      </c>
      <c r="L2848" s="7" t="n">
        <f aca="false">IF(K2848="Yes",(J2848-1)*0.98,-1)</f>
        <v>-1</v>
      </c>
      <c r="M2848" s="10" t="s">
        <v>53</v>
      </c>
    </row>
    <row r="2849" customFormat="false" ht="12.8" hidden="false" customHeight="false" outlineLevel="0" collapsed="false">
      <c r="A2849" s="9" t="s">
        <v>3262</v>
      </c>
      <c r="B2849" s="9" t="s">
        <v>77</v>
      </c>
      <c r="C2849" s="6" t="s">
        <v>382</v>
      </c>
      <c r="D2849" s="6" t="s">
        <v>48</v>
      </c>
      <c r="E2849" s="6" t="s">
        <v>147</v>
      </c>
      <c r="F2849" s="6" t="s">
        <v>65</v>
      </c>
      <c r="G2849" s="6" t="s">
        <v>21</v>
      </c>
      <c r="H2849" s="6" t="s">
        <v>3264</v>
      </c>
      <c r="I2849" s="6" t="n">
        <v>1</v>
      </c>
      <c r="J2849" s="6" t="n">
        <v>2.96</v>
      </c>
      <c r="K2849" s="3" t="s">
        <v>21</v>
      </c>
      <c r="L2849" s="6" t="n">
        <f aca="false">IF(K2849="Yes",(J2849-1)*0.98,-1)</f>
        <v>1.9208</v>
      </c>
      <c r="M2849" s="13" t="s">
        <v>184</v>
      </c>
    </row>
    <row r="2850" customFormat="false" ht="12.8" hidden="false" customHeight="false" outlineLevel="0" collapsed="false">
      <c r="A2850" s="2" t="s">
        <v>3262</v>
      </c>
      <c r="B2850" s="2" t="s">
        <v>205</v>
      </c>
      <c r="C2850" s="0" t="s">
        <v>15</v>
      </c>
      <c r="D2850" s="0" t="s">
        <v>29</v>
      </c>
      <c r="E2850" s="0" t="s">
        <v>147</v>
      </c>
      <c r="F2850" s="0" t="s">
        <v>65</v>
      </c>
      <c r="G2850" s="0" t="s">
        <v>21</v>
      </c>
      <c r="H2850" s="0" t="s">
        <v>3265</v>
      </c>
      <c r="I2850" s="0" t="n">
        <v>3</v>
      </c>
      <c r="J2850" s="0" t="n">
        <v>1.72</v>
      </c>
      <c r="K2850" s="0" t="s">
        <v>21</v>
      </c>
      <c r="L2850" s="3" t="n">
        <f aca="false">IF(K2850="Yes",(J2850-1)*0.98,-1)</f>
        <v>0.7056</v>
      </c>
      <c r="M2850" s="11" t="s">
        <v>62</v>
      </c>
    </row>
    <row r="2851" customFormat="false" ht="12.8" hidden="false" customHeight="false" outlineLevel="0" collapsed="false">
      <c r="A2851" s="2" t="s">
        <v>3262</v>
      </c>
      <c r="B2851" s="2" t="s">
        <v>205</v>
      </c>
      <c r="C2851" s="6" t="s">
        <v>15</v>
      </c>
      <c r="D2851" s="6" t="s">
        <v>29</v>
      </c>
      <c r="E2851" s="6" t="s">
        <v>147</v>
      </c>
      <c r="F2851" s="6" t="s">
        <v>65</v>
      </c>
      <c r="G2851" s="6" t="s">
        <v>21</v>
      </c>
      <c r="H2851" s="6" t="s">
        <v>3266</v>
      </c>
      <c r="I2851" s="6" t="n">
        <v>1</v>
      </c>
      <c r="J2851" s="6" t="n">
        <v>8.49</v>
      </c>
      <c r="K2851" s="3" t="str">
        <f aca="false">IF(I2851=1, "No","Yes")</f>
        <v>No</v>
      </c>
      <c r="L2851" s="7" t="n">
        <f aca="false">IF(I2851=1,-J2851,0.98)</f>
        <v>-8.49</v>
      </c>
      <c r="M2851" s="8" t="s">
        <v>51</v>
      </c>
    </row>
    <row r="2852" customFormat="false" ht="12.8" hidden="false" customHeight="false" outlineLevel="0" collapsed="false">
      <c r="A2852" s="2" t="s">
        <v>3262</v>
      </c>
      <c r="B2852" s="2" t="s">
        <v>205</v>
      </c>
      <c r="C2852" s="6" t="s">
        <v>15</v>
      </c>
      <c r="D2852" s="6" t="s">
        <v>29</v>
      </c>
      <c r="E2852" s="6" t="s">
        <v>147</v>
      </c>
      <c r="F2852" s="6" t="s">
        <v>65</v>
      </c>
      <c r="G2852" s="6" t="s">
        <v>21</v>
      </c>
      <c r="H2852" s="6" t="s">
        <v>3266</v>
      </c>
      <c r="I2852" s="6" t="n">
        <v>1</v>
      </c>
      <c r="J2852" s="6" t="n">
        <v>8.49</v>
      </c>
      <c r="K2852" s="3" t="str">
        <f aca="false">IF(I2852=1, "No","Yes")</f>
        <v>No</v>
      </c>
      <c r="L2852" s="7" t="n">
        <f aca="false">IF(I2852=1,-J2852,0.98)</f>
        <v>-8.49</v>
      </c>
      <c r="M2852" s="12" t="s">
        <v>128</v>
      </c>
    </row>
    <row r="2853" customFormat="false" ht="12.8" hidden="false" customHeight="false" outlineLevel="0" collapsed="false">
      <c r="A2853" s="9" t="s">
        <v>3262</v>
      </c>
      <c r="B2853" s="9" t="s">
        <v>205</v>
      </c>
      <c r="C2853" s="6" t="s">
        <v>15</v>
      </c>
      <c r="D2853" s="6" t="s">
        <v>29</v>
      </c>
      <c r="E2853" s="6" t="s">
        <v>147</v>
      </c>
      <c r="F2853" s="6" t="s">
        <v>65</v>
      </c>
      <c r="G2853" s="6" t="s">
        <v>21</v>
      </c>
      <c r="H2853" s="6" t="s">
        <v>3266</v>
      </c>
      <c r="I2853" s="6" t="n">
        <v>1</v>
      </c>
      <c r="J2853" s="6" t="n">
        <v>2.9</v>
      </c>
      <c r="K2853" s="3" t="s">
        <v>21</v>
      </c>
      <c r="L2853" s="6" t="n">
        <f aca="false">IF(K2853="Yes",(J2853-1)*0.98,-1)</f>
        <v>1.862</v>
      </c>
      <c r="M2853" s="13" t="s">
        <v>184</v>
      </c>
    </row>
    <row r="2854" customFormat="false" ht="12.8" hidden="false" customHeight="false" outlineLevel="0" collapsed="false">
      <c r="A2854" s="2" t="s">
        <v>3267</v>
      </c>
      <c r="B2854" s="2" t="s">
        <v>58</v>
      </c>
      <c r="C2854" s="0" t="s">
        <v>179</v>
      </c>
      <c r="D2854" s="0" t="s">
        <v>16</v>
      </c>
      <c r="E2854" s="0" t="s">
        <v>147</v>
      </c>
      <c r="F2854" s="0" t="s">
        <v>65</v>
      </c>
      <c r="G2854" s="0" t="s">
        <v>21</v>
      </c>
      <c r="H2854" s="0" t="s">
        <v>3268</v>
      </c>
      <c r="I2854" s="0" t="n">
        <v>2</v>
      </c>
      <c r="J2854" s="0" t="n">
        <v>1.87</v>
      </c>
      <c r="K2854" s="0" t="str">
        <f aca="false">IF(I2854=1,"Yes","No")</f>
        <v>No</v>
      </c>
      <c r="L2854" s="0" t="n">
        <f aca="false">IF(K2854="Yes",(J2854-1)*0.98,-1)</f>
        <v>-1</v>
      </c>
      <c r="M2854" s="5" t="s">
        <v>33</v>
      </c>
    </row>
    <row r="2855" customFormat="false" ht="12.8" hidden="false" customHeight="false" outlineLevel="0" collapsed="false">
      <c r="A2855" s="2" t="s">
        <v>3267</v>
      </c>
      <c r="B2855" s="2" t="s">
        <v>410</v>
      </c>
      <c r="C2855" s="0" t="s">
        <v>1302</v>
      </c>
      <c r="D2855" s="0" t="s">
        <v>37</v>
      </c>
      <c r="E2855" s="0" t="s">
        <v>147</v>
      </c>
      <c r="G2855" s="0" t="s">
        <v>19</v>
      </c>
      <c r="H2855" s="0" t="s">
        <v>3269</v>
      </c>
      <c r="I2855" s="0" t="n">
        <v>1</v>
      </c>
      <c r="J2855" s="0" t="n">
        <v>1.52</v>
      </c>
      <c r="K2855" s="0" t="str">
        <f aca="false">IF(I2855=1,"Yes","No")</f>
        <v>Yes</v>
      </c>
      <c r="L2855" s="0" t="n">
        <f aca="false">IF(K2855="Yes",(J2855-1)*0.98,-1)</f>
        <v>0.5096</v>
      </c>
      <c r="M2855" s="5" t="s">
        <v>33</v>
      </c>
    </row>
    <row r="2856" customFormat="false" ht="12.8" hidden="false" customHeight="false" outlineLevel="0" collapsed="false">
      <c r="A2856" s="2" t="s">
        <v>3270</v>
      </c>
      <c r="B2856" s="2" t="s">
        <v>96</v>
      </c>
      <c r="C2856" s="0" t="s">
        <v>639</v>
      </c>
      <c r="D2856" s="0" t="s">
        <v>16</v>
      </c>
      <c r="E2856" s="0" t="s">
        <v>147</v>
      </c>
      <c r="F2856" s="0" t="s">
        <v>18</v>
      </c>
      <c r="G2856" s="0" t="s">
        <v>19</v>
      </c>
      <c r="H2856" s="0" t="s">
        <v>3193</v>
      </c>
      <c r="I2856" s="0" t="n">
        <v>3</v>
      </c>
      <c r="J2856" s="0" t="n">
        <v>1.47</v>
      </c>
      <c r="K2856" s="0" t="s">
        <v>21</v>
      </c>
      <c r="L2856" s="3" t="n">
        <f aca="false">IF(K2856="Yes",(J2856-1)*0.98,-1)</f>
        <v>0.4606</v>
      </c>
      <c r="M2856" s="11" t="s">
        <v>62</v>
      </c>
    </row>
    <row r="2857" customFormat="false" ht="12.8" hidden="false" customHeight="false" outlineLevel="0" collapsed="false">
      <c r="A2857" s="9" t="s">
        <v>3270</v>
      </c>
      <c r="B2857" s="9" t="s">
        <v>96</v>
      </c>
      <c r="C2857" s="6" t="s">
        <v>639</v>
      </c>
      <c r="D2857" s="6" t="s">
        <v>16</v>
      </c>
      <c r="E2857" s="6" t="s">
        <v>147</v>
      </c>
      <c r="F2857" s="6" t="s">
        <v>18</v>
      </c>
      <c r="G2857" s="6" t="s">
        <v>19</v>
      </c>
      <c r="H2857" s="6" t="s">
        <v>3193</v>
      </c>
      <c r="I2857" s="0" t="n">
        <v>3</v>
      </c>
      <c r="J2857" s="6" t="n">
        <v>3.8</v>
      </c>
      <c r="K2857" s="3" t="str">
        <f aca="false">IF(I2857=1,"Yes","No")</f>
        <v>No</v>
      </c>
      <c r="L2857" s="7" t="n">
        <f aca="false">IF(K2857="Yes",(J2857-1)*0.98,-1)</f>
        <v>-1</v>
      </c>
      <c r="M2857" s="10" t="s">
        <v>53</v>
      </c>
    </row>
    <row r="2858" customFormat="false" ht="12.8" hidden="false" customHeight="false" outlineLevel="0" collapsed="false">
      <c r="A2858" s="2" t="s">
        <v>3270</v>
      </c>
      <c r="B2858" s="2" t="s">
        <v>146</v>
      </c>
      <c r="C2858" s="6" t="s">
        <v>639</v>
      </c>
      <c r="D2858" s="6" t="s">
        <v>42</v>
      </c>
      <c r="E2858" s="6" t="s">
        <v>147</v>
      </c>
      <c r="F2858" s="6" t="s">
        <v>18</v>
      </c>
      <c r="G2858" s="6" t="s">
        <v>19</v>
      </c>
      <c r="H2858" s="6" t="s">
        <v>3271</v>
      </c>
      <c r="I2858" s="6" t="n">
        <v>3</v>
      </c>
      <c r="J2858" s="6" t="n">
        <v>7</v>
      </c>
      <c r="K2858" s="3" t="str">
        <f aca="false">IF(I2858=1, "No","Yes")</f>
        <v>Yes</v>
      </c>
      <c r="L2858" s="7" t="n">
        <f aca="false">IF(I2858=1,-J2858,0.98)</f>
        <v>0.98</v>
      </c>
      <c r="M2858" s="8" t="s">
        <v>51</v>
      </c>
    </row>
    <row r="2859" customFormat="false" ht="12.8" hidden="false" customHeight="false" outlineLevel="0" collapsed="false">
      <c r="A2859" s="2" t="s">
        <v>3270</v>
      </c>
      <c r="B2859" s="2" t="s">
        <v>527</v>
      </c>
      <c r="C2859" s="0" t="s">
        <v>1246</v>
      </c>
      <c r="D2859" s="0" t="s">
        <v>16</v>
      </c>
      <c r="E2859" s="0" t="s">
        <v>147</v>
      </c>
      <c r="F2859" s="0" t="s">
        <v>453</v>
      </c>
      <c r="G2859" s="0" t="s">
        <v>19</v>
      </c>
      <c r="H2859" s="0" t="s">
        <v>3272</v>
      </c>
      <c r="I2859" s="0" t="n">
        <v>2</v>
      </c>
      <c r="J2859" s="0" t="n">
        <v>3.91</v>
      </c>
      <c r="K2859" s="0" t="str">
        <f aca="false">IF(I2859=1,"Yes","No")</f>
        <v>No</v>
      </c>
      <c r="L2859" s="0" t="n">
        <f aca="false">IF(K2859="Yes",(J2859-1)*0.98,-1)</f>
        <v>-1</v>
      </c>
      <c r="M2859" s="5" t="s">
        <v>33</v>
      </c>
    </row>
    <row r="2860" customFormat="false" ht="12.8" hidden="false" customHeight="false" outlineLevel="0" collapsed="false">
      <c r="A2860" s="2" t="s">
        <v>3270</v>
      </c>
      <c r="B2860" s="2" t="s">
        <v>527</v>
      </c>
      <c r="C2860" s="0" t="s">
        <v>1246</v>
      </c>
      <c r="D2860" s="0" t="s">
        <v>16</v>
      </c>
      <c r="E2860" s="0" t="s">
        <v>147</v>
      </c>
      <c r="F2860" s="0" t="s">
        <v>453</v>
      </c>
      <c r="G2860" s="0" t="s">
        <v>19</v>
      </c>
      <c r="H2860" s="0" t="s">
        <v>3273</v>
      </c>
      <c r="I2860" s="0" t="n">
        <v>4</v>
      </c>
      <c r="J2860" s="0" t="n">
        <v>1.52</v>
      </c>
      <c r="K2860" s="0" t="s">
        <v>19</v>
      </c>
      <c r="L2860" s="3" t="n">
        <f aca="false">IF(K2860="Yes",(J2860-1)*0.98,-1)</f>
        <v>-1</v>
      </c>
      <c r="M2860" s="11" t="s">
        <v>62</v>
      </c>
    </row>
    <row r="2861" customFormat="false" ht="12.8" hidden="false" customHeight="false" outlineLevel="0" collapsed="false">
      <c r="A2861" s="9" t="s">
        <v>3270</v>
      </c>
      <c r="B2861" s="9" t="s">
        <v>527</v>
      </c>
      <c r="C2861" s="6" t="s">
        <v>1246</v>
      </c>
      <c r="D2861" s="6" t="s">
        <v>16</v>
      </c>
      <c r="E2861" s="6" t="s">
        <v>147</v>
      </c>
      <c r="F2861" s="6" t="s">
        <v>453</v>
      </c>
      <c r="G2861" s="6" t="s">
        <v>19</v>
      </c>
      <c r="H2861" s="6" t="s">
        <v>3274</v>
      </c>
      <c r="I2861" s="6" t="n">
        <v>1</v>
      </c>
      <c r="J2861" s="6" t="n">
        <v>1.31</v>
      </c>
      <c r="K2861" s="3" t="s">
        <v>21</v>
      </c>
      <c r="L2861" s="6" t="n">
        <f aca="false">IF(K2861="Yes",(J2861-1)*0.98,-1)</f>
        <v>0.3038</v>
      </c>
      <c r="M2861" s="13" t="s">
        <v>184</v>
      </c>
    </row>
    <row r="2862" customFormat="false" ht="12.8" hidden="false" customHeight="false" outlineLevel="0" collapsed="false">
      <c r="A2862" s="2" t="s">
        <v>3270</v>
      </c>
      <c r="B2862" s="2" t="s">
        <v>1185</v>
      </c>
      <c r="C2862" s="0" t="s">
        <v>481</v>
      </c>
      <c r="D2862" s="0" t="s">
        <v>48</v>
      </c>
      <c r="E2862" s="0" t="s">
        <v>147</v>
      </c>
      <c r="F2862" s="0" t="s">
        <v>453</v>
      </c>
      <c r="G2862" s="0" t="s">
        <v>19</v>
      </c>
      <c r="H2862" s="0" t="s">
        <v>3275</v>
      </c>
      <c r="I2862" s="0" t="n">
        <v>1</v>
      </c>
      <c r="J2862" s="0" t="n">
        <v>1.2</v>
      </c>
      <c r="K2862" s="0" t="str">
        <f aca="false">IF(I2862=1,"Yes","No")</f>
        <v>Yes</v>
      </c>
      <c r="L2862" s="0" t="n">
        <f aca="false">IF(K2862="Yes",(J2862-1)*0.98,-1)</f>
        <v>0.196</v>
      </c>
      <c r="M2862" s="5" t="s">
        <v>33</v>
      </c>
    </row>
    <row r="2863" customFormat="false" ht="12.8" hidden="false" customHeight="false" outlineLevel="0" collapsed="false">
      <c r="A2863" s="2" t="s">
        <v>3270</v>
      </c>
      <c r="B2863" s="2" t="s">
        <v>1185</v>
      </c>
      <c r="C2863" s="0" t="s">
        <v>481</v>
      </c>
      <c r="D2863" s="0" t="s">
        <v>48</v>
      </c>
      <c r="E2863" s="0" t="s">
        <v>147</v>
      </c>
      <c r="F2863" s="0" t="s">
        <v>453</v>
      </c>
      <c r="G2863" s="0" t="s">
        <v>19</v>
      </c>
      <c r="H2863" s="0" t="s">
        <v>3275</v>
      </c>
      <c r="I2863" s="0" t="n">
        <v>1</v>
      </c>
      <c r="J2863" s="0" t="n">
        <v>1.06</v>
      </c>
      <c r="K2863" s="0" t="s">
        <v>21</v>
      </c>
      <c r="L2863" s="3" t="n">
        <f aca="false">IF(K2863="Yes",(J2863-1)*0.98,-1)</f>
        <v>0.0588000000000001</v>
      </c>
      <c r="M2863" s="4" t="s">
        <v>22</v>
      </c>
    </row>
    <row r="2864" customFormat="false" ht="12.8" hidden="false" customHeight="false" outlineLevel="0" collapsed="false">
      <c r="A2864" s="2" t="s">
        <v>3270</v>
      </c>
      <c r="B2864" s="2" t="s">
        <v>273</v>
      </c>
      <c r="C2864" s="0" t="s">
        <v>78</v>
      </c>
      <c r="D2864" s="0" t="s">
        <v>29</v>
      </c>
      <c r="E2864" s="0" t="s">
        <v>147</v>
      </c>
      <c r="F2864" s="0" t="s">
        <v>65</v>
      </c>
      <c r="G2864" s="0" t="s">
        <v>21</v>
      </c>
      <c r="H2864" s="0" t="s">
        <v>3276</v>
      </c>
      <c r="I2864" s="0" t="n">
        <v>0</v>
      </c>
      <c r="J2864" s="0" t="n">
        <v>5.9</v>
      </c>
      <c r="K2864" s="0" t="s">
        <v>19</v>
      </c>
      <c r="L2864" s="3" t="n">
        <f aca="false">IF(K2864="Yes",(J2864-1)*0.98,-1)</f>
        <v>-1</v>
      </c>
      <c r="M2864" s="11" t="s">
        <v>62</v>
      </c>
    </row>
    <row r="2865" customFormat="false" ht="12.8" hidden="false" customHeight="false" outlineLevel="0" collapsed="false">
      <c r="A2865" s="2" t="s">
        <v>3277</v>
      </c>
      <c r="B2865" s="2" t="s">
        <v>35</v>
      </c>
      <c r="C2865" s="0" t="s">
        <v>433</v>
      </c>
      <c r="D2865" s="0" t="s">
        <v>195</v>
      </c>
      <c r="E2865" s="0" t="s">
        <v>147</v>
      </c>
      <c r="G2865" s="0" t="s">
        <v>19</v>
      </c>
      <c r="H2865" s="0" t="s">
        <v>3278</v>
      </c>
      <c r="I2865" s="0" t="n">
        <v>0</v>
      </c>
      <c r="J2865" s="0" t="n">
        <v>1.8</v>
      </c>
      <c r="K2865" s="0" t="str">
        <f aca="false">IF(I2865=1,"Yes","No")</f>
        <v>No</v>
      </c>
      <c r="L2865" s="0" t="n">
        <f aca="false">IF(K2865="Yes",(J2865-1)*0.98,-1)</f>
        <v>-1</v>
      </c>
      <c r="M2865" s="5" t="s">
        <v>33</v>
      </c>
    </row>
    <row r="2866" customFormat="false" ht="12.8" hidden="false" customHeight="false" outlineLevel="0" collapsed="false">
      <c r="A2866" s="2" t="s">
        <v>3277</v>
      </c>
      <c r="B2866" s="2" t="s">
        <v>512</v>
      </c>
      <c r="C2866" s="0" t="s">
        <v>481</v>
      </c>
      <c r="D2866" s="0" t="s">
        <v>48</v>
      </c>
      <c r="E2866" s="0" t="s">
        <v>147</v>
      </c>
      <c r="F2866" s="0" t="s">
        <v>453</v>
      </c>
      <c r="G2866" s="0" t="s">
        <v>19</v>
      </c>
      <c r="H2866" s="0" t="s">
        <v>3279</v>
      </c>
      <c r="I2866" s="0" t="n">
        <v>1</v>
      </c>
      <c r="J2866" s="0" t="n">
        <v>2.48</v>
      </c>
      <c r="K2866" s="0" t="str">
        <f aca="false">IF(I2866=1,"Yes","No")</f>
        <v>Yes</v>
      </c>
      <c r="L2866" s="0" t="n">
        <f aca="false">IF(K2866="Yes",(J2866-1)*0.98,-1)</f>
        <v>1.4504</v>
      </c>
      <c r="M2866" s="5" t="s">
        <v>33</v>
      </c>
    </row>
    <row r="2867" customFormat="false" ht="12.8" hidden="false" customHeight="false" outlineLevel="0" collapsed="false">
      <c r="A2867" s="2" t="s">
        <v>3277</v>
      </c>
      <c r="B2867" s="2" t="s">
        <v>512</v>
      </c>
      <c r="C2867" s="0" t="s">
        <v>481</v>
      </c>
      <c r="D2867" s="0" t="s">
        <v>48</v>
      </c>
      <c r="E2867" s="0" t="s">
        <v>147</v>
      </c>
      <c r="F2867" s="0" t="s">
        <v>453</v>
      </c>
      <c r="G2867" s="0" t="s">
        <v>19</v>
      </c>
      <c r="H2867" s="0" t="s">
        <v>3279</v>
      </c>
      <c r="I2867" s="0" t="n">
        <v>1</v>
      </c>
      <c r="J2867" s="0" t="n">
        <v>1.54</v>
      </c>
      <c r="K2867" s="0" t="s">
        <v>21</v>
      </c>
      <c r="L2867" s="3" t="n">
        <f aca="false">IF(K2867="Yes",(J2867-1)*0.98,-1)</f>
        <v>0.5292</v>
      </c>
      <c r="M2867" s="4" t="s">
        <v>22</v>
      </c>
    </row>
    <row r="2868" customFormat="false" ht="12.8" hidden="false" customHeight="false" outlineLevel="0" collapsed="false">
      <c r="A2868" s="2" t="s">
        <v>3277</v>
      </c>
      <c r="B2868" s="2" t="s">
        <v>512</v>
      </c>
      <c r="C2868" s="6" t="s">
        <v>481</v>
      </c>
      <c r="D2868" s="6" t="s">
        <v>48</v>
      </c>
      <c r="E2868" s="6" t="s">
        <v>147</v>
      </c>
      <c r="F2868" s="6" t="s">
        <v>453</v>
      </c>
      <c r="G2868" s="6" t="s">
        <v>19</v>
      </c>
      <c r="H2868" s="6" t="s">
        <v>3218</v>
      </c>
      <c r="I2868" s="6" t="n">
        <v>0</v>
      </c>
      <c r="J2868" s="6" t="n">
        <v>12.37</v>
      </c>
      <c r="K2868" s="3" t="str">
        <f aca="false">IF(I2868=1, "No","Yes")</f>
        <v>Yes</v>
      </c>
      <c r="L2868" s="7" t="n">
        <f aca="false">IF(I2868=1,-J2868,0.98)</f>
        <v>0.98</v>
      </c>
      <c r="M2868" s="8" t="s">
        <v>51</v>
      </c>
    </row>
    <row r="2869" customFormat="false" ht="12.8" hidden="false" customHeight="false" outlineLevel="0" collapsed="false">
      <c r="A2869" s="2" t="s">
        <v>3277</v>
      </c>
      <c r="B2869" s="2" t="s">
        <v>205</v>
      </c>
      <c r="C2869" s="0" t="s">
        <v>1246</v>
      </c>
      <c r="D2869" s="0" t="s">
        <v>16</v>
      </c>
      <c r="E2869" s="0" t="s">
        <v>147</v>
      </c>
      <c r="F2869" s="0" t="s">
        <v>65</v>
      </c>
      <c r="G2869" s="0" t="s">
        <v>21</v>
      </c>
      <c r="H2869" s="0" t="s">
        <v>3280</v>
      </c>
      <c r="I2869" s="0" t="n">
        <v>1</v>
      </c>
      <c r="J2869" s="0" t="n">
        <v>2.69</v>
      </c>
      <c r="K2869" s="0" t="str">
        <f aca="false">IF(I2869=1,"Yes","No")</f>
        <v>Yes</v>
      </c>
      <c r="L2869" s="0" t="n">
        <f aca="false">IF(K2869="Yes",(J2869-1)*0.98,-1)</f>
        <v>1.6562</v>
      </c>
      <c r="M2869" s="5" t="s">
        <v>33</v>
      </c>
    </row>
    <row r="2870" customFormat="false" ht="12.8" hidden="false" customHeight="false" outlineLevel="0" collapsed="false">
      <c r="A2870" s="2" t="s">
        <v>3277</v>
      </c>
      <c r="B2870" s="2" t="s">
        <v>1185</v>
      </c>
      <c r="C2870" s="0" t="s">
        <v>264</v>
      </c>
      <c r="D2870" s="0" t="s">
        <v>29</v>
      </c>
      <c r="E2870" s="0" t="s">
        <v>147</v>
      </c>
      <c r="F2870" s="0" t="s">
        <v>453</v>
      </c>
      <c r="G2870" s="0" t="s">
        <v>19</v>
      </c>
      <c r="H2870" s="0" t="s">
        <v>3051</v>
      </c>
      <c r="I2870" s="0" t="n">
        <v>2</v>
      </c>
      <c r="J2870" s="0" t="n">
        <v>3.51</v>
      </c>
      <c r="K2870" s="0" t="str">
        <f aca="false">IF(I2870=1,"Yes","No")</f>
        <v>No</v>
      </c>
      <c r="L2870" s="0" t="n">
        <f aca="false">IF(K2870="Yes",(J2870-1)*0.98,-1)</f>
        <v>-1</v>
      </c>
      <c r="M2870" s="5" t="s">
        <v>33</v>
      </c>
    </row>
    <row r="2871" customFormat="false" ht="12.8" hidden="false" customHeight="false" outlineLevel="0" collapsed="false">
      <c r="A2871" s="2" t="s">
        <v>3277</v>
      </c>
      <c r="B2871" s="2" t="s">
        <v>1185</v>
      </c>
      <c r="C2871" s="0" t="s">
        <v>264</v>
      </c>
      <c r="D2871" s="0" t="s">
        <v>29</v>
      </c>
      <c r="E2871" s="0" t="s">
        <v>147</v>
      </c>
      <c r="F2871" s="0" t="s">
        <v>453</v>
      </c>
      <c r="G2871" s="0" t="s">
        <v>19</v>
      </c>
      <c r="H2871" s="0" t="s">
        <v>3051</v>
      </c>
      <c r="I2871" s="0" t="n">
        <v>2</v>
      </c>
      <c r="J2871" s="0" t="n">
        <v>1.23</v>
      </c>
      <c r="K2871" s="0" t="s">
        <v>21</v>
      </c>
      <c r="L2871" s="3" t="n">
        <f aca="false">IF(K2871="Yes",(J2871-1)*0.98,-1)</f>
        <v>0.2254</v>
      </c>
      <c r="M2871" s="4" t="s">
        <v>22</v>
      </c>
    </row>
    <row r="2872" customFormat="false" ht="12.8" hidden="false" customHeight="false" outlineLevel="0" collapsed="false">
      <c r="A2872" s="2" t="s">
        <v>3277</v>
      </c>
      <c r="B2872" s="2" t="s">
        <v>1185</v>
      </c>
      <c r="C2872" s="0" t="s">
        <v>264</v>
      </c>
      <c r="D2872" s="0" t="s">
        <v>29</v>
      </c>
      <c r="E2872" s="0" t="s">
        <v>147</v>
      </c>
      <c r="F2872" s="0" t="s">
        <v>453</v>
      </c>
      <c r="G2872" s="0" t="s">
        <v>19</v>
      </c>
      <c r="H2872" s="0" t="s">
        <v>3281</v>
      </c>
      <c r="I2872" s="0" t="n">
        <v>1</v>
      </c>
      <c r="J2872" s="0" t="n">
        <v>1.19</v>
      </c>
      <c r="K2872" s="0" t="s">
        <v>21</v>
      </c>
      <c r="L2872" s="3" t="n">
        <f aca="false">IF(K2872="Yes",(J2872-1)*0.98,-1)</f>
        <v>0.1862</v>
      </c>
      <c r="M2872" s="11" t="s">
        <v>62</v>
      </c>
    </row>
    <row r="2873" customFormat="false" ht="12.8" hidden="false" customHeight="false" outlineLevel="0" collapsed="false">
      <c r="A2873" s="9" t="s">
        <v>3277</v>
      </c>
      <c r="B2873" s="9" t="s">
        <v>1185</v>
      </c>
      <c r="C2873" s="6" t="s">
        <v>264</v>
      </c>
      <c r="D2873" s="6" t="s">
        <v>29</v>
      </c>
      <c r="E2873" s="6" t="s">
        <v>147</v>
      </c>
      <c r="F2873" s="6" t="s">
        <v>453</v>
      </c>
      <c r="G2873" s="6" t="s">
        <v>19</v>
      </c>
      <c r="H2873" s="6" t="s">
        <v>3281</v>
      </c>
      <c r="I2873" s="0" t="n">
        <v>1</v>
      </c>
      <c r="J2873" s="6" t="n">
        <v>4.1</v>
      </c>
      <c r="K2873" s="3" t="str">
        <f aca="false">IF(I2873=1,"Yes","No")</f>
        <v>Yes</v>
      </c>
      <c r="L2873" s="7" t="n">
        <f aca="false">IF(K2873="Yes",(J2873-1)*0.98,-1)</f>
        <v>3.038</v>
      </c>
      <c r="M2873" s="10" t="s">
        <v>53</v>
      </c>
    </row>
    <row r="2874" customFormat="false" ht="12.8" hidden="false" customHeight="false" outlineLevel="0" collapsed="false">
      <c r="A2874" s="2" t="s">
        <v>3282</v>
      </c>
      <c r="B2874" s="2" t="s">
        <v>197</v>
      </c>
      <c r="C2874" s="6" t="s">
        <v>430</v>
      </c>
      <c r="D2874" s="6" t="s">
        <v>42</v>
      </c>
      <c r="E2874" s="6" t="s">
        <v>147</v>
      </c>
      <c r="F2874" s="6" t="s">
        <v>43</v>
      </c>
      <c r="G2874" s="6" t="s">
        <v>19</v>
      </c>
      <c r="H2874" s="6" t="s">
        <v>3283</v>
      </c>
      <c r="I2874" s="6" t="n">
        <v>0</v>
      </c>
      <c r="J2874" s="6" t="n">
        <v>13.5</v>
      </c>
      <c r="K2874" s="3" t="str">
        <f aca="false">IF(I2874=1, "No","Yes")</f>
        <v>Yes</v>
      </c>
      <c r="L2874" s="7" t="n">
        <f aca="false">IF(I2874=1,-J2874,0.98)</f>
        <v>0.98</v>
      </c>
      <c r="M2874" s="8" t="s">
        <v>51</v>
      </c>
    </row>
    <row r="2875" customFormat="false" ht="12.8" hidden="false" customHeight="false" outlineLevel="0" collapsed="false">
      <c r="A2875" s="2" t="s">
        <v>3282</v>
      </c>
      <c r="B2875" s="2" t="s">
        <v>197</v>
      </c>
      <c r="C2875" s="6" t="s">
        <v>430</v>
      </c>
      <c r="D2875" s="6" t="s">
        <v>42</v>
      </c>
      <c r="E2875" s="6" t="s">
        <v>147</v>
      </c>
      <c r="F2875" s="6" t="s">
        <v>43</v>
      </c>
      <c r="G2875" s="6" t="s">
        <v>19</v>
      </c>
      <c r="H2875" s="6" t="s">
        <v>3283</v>
      </c>
      <c r="I2875" s="6" t="n">
        <v>0</v>
      </c>
      <c r="J2875" s="6" t="n">
        <v>13.5</v>
      </c>
      <c r="K2875" s="3" t="str">
        <f aca="false">IF(I2875=1, "No","Yes")</f>
        <v>Yes</v>
      </c>
      <c r="L2875" s="7" t="n">
        <f aca="false">IF(I2875=1,-J2875,0.98)</f>
        <v>0.98</v>
      </c>
      <c r="M2875" s="12" t="s">
        <v>128</v>
      </c>
    </row>
    <row r="2876" customFormat="false" ht="12.8" hidden="false" customHeight="false" outlineLevel="0" collapsed="false">
      <c r="A2876" s="9" t="s">
        <v>3282</v>
      </c>
      <c r="B2876" s="9" t="s">
        <v>197</v>
      </c>
      <c r="C2876" s="6" t="s">
        <v>430</v>
      </c>
      <c r="D2876" s="6" t="s">
        <v>42</v>
      </c>
      <c r="E2876" s="6" t="s">
        <v>147</v>
      </c>
      <c r="F2876" s="6" t="s">
        <v>43</v>
      </c>
      <c r="G2876" s="6" t="s">
        <v>19</v>
      </c>
      <c r="H2876" s="6" t="s">
        <v>3284</v>
      </c>
      <c r="I2876" s="0" t="n">
        <v>1</v>
      </c>
      <c r="J2876" s="6" t="n">
        <v>1.85</v>
      </c>
      <c r="K2876" s="3" t="str">
        <f aca="false">IF(I2876=1,"Yes","No")</f>
        <v>Yes</v>
      </c>
      <c r="L2876" s="7" t="n">
        <f aca="false">IF(K2876="Yes",(J2876-1)*0.98,-1)</f>
        <v>0.833</v>
      </c>
      <c r="M2876" s="10" t="s">
        <v>53</v>
      </c>
    </row>
    <row r="2877" customFormat="false" ht="12.8" hidden="false" customHeight="false" outlineLevel="0" collapsed="false">
      <c r="A2877" s="2" t="s">
        <v>3285</v>
      </c>
      <c r="B2877" s="2" t="s">
        <v>384</v>
      </c>
      <c r="C2877" s="0" t="s">
        <v>370</v>
      </c>
      <c r="D2877" s="0" t="s">
        <v>16</v>
      </c>
      <c r="E2877" s="0" t="s">
        <v>147</v>
      </c>
      <c r="F2877" s="0" t="s">
        <v>18</v>
      </c>
      <c r="G2877" s="0" t="s">
        <v>19</v>
      </c>
      <c r="H2877" s="0" t="s">
        <v>3286</v>
      </c>
      <c r="I2877" s="0" t="n">
        <v>2</v>
      </c>
      <c r="J2877" s="0" t="n">
        <v>2.2</v>
      </c>
      <c r="K2877" s="0" t="s">
        <v>21</v>
      </c>
      <c r="L2877" s="3" t="n">
        <f aca="false">IF(K2877="Yes",(J2877-1)*0.98,-1)</f>
        <v>1.176</v>
      </c>
      <c r="M2877" s="11" t="s">
        <v>62</v>
      </c>
    </row>
    <row r="2878" customFormat="false" ht="12.8" hidden="false" customHeight="false" outlineLevel="0" collapsed="false">
      <c r="A2878" s="9" t="s">
        <v>3285</v>
      </c>
      <c r="B2878" s="9" t="s">
        <v>384</v>
      </c>
      <c r="C2878" s="6" t="s">
        <v>370</v>
      </c>
      <c r="D2878" s="6" t="s">
        <v>16</v>
      </c>
      <c r="E2878" s="6" t="s">
        <v>147</v>
      </c>
      <c r="F2878" s="6" t="s">
        <v>18</v>
      </c>
      <c r="G2878" s="6" t="s">
        <v>19</v>
      </c>
      <c r="H2878" s="6" t="s">
        <v>3286</v>
      </c>
      <c r="I2878" s="0" t="n">
        <v>2</v>
      </c>
      <c r="J2878" s="6" t="n">
        <v>11.5</v>
      </c>
      <c r="K2878" s="3" t="str">
        <f aca="false">IF(I2878=1,"Yes","No")</f>
        <v>No</v>
      </c>
      <c r="L2878" s="7" t="n">
        <f aca="false">IF(K2878="Yes",(J2878-1)*0.98,-1)</f>
        <v>-1</v>
      </c>
      <c r="M2878" s="10" t="s">
        <v>53</v>
      </c>
    </row>
    <row r="2879" customFormat="false" ht="12.8" hidden="false" customHeight="false" outlineLevel="0" collapsed="false">
      <c r="A2879" s="2" t="s">
        <v>3287</v>
      </c>
      <c r="B2879" s="2" t="s">
        <v>276</v>
      </c>
      <c r="C2879" s="0" t="s">
        <v>638</v>
      </c>
      <c r="D2879" s="0" t="s">
        <v>195</v>
      </c>
      <c r="E2879" s="0" t="s">
        <v>147</v>
      </c>
      <c r="G2879" s="0" t="s">
        <v>19</v>
      </c>
      <c r="H2879" s="0" t="s">
        <v>3288</v>
      </c>
      <c r="I2879" s="0" t="n">
        <v>1</v>
      </c>
      <c r="J2879" s="0" t="n">
        <v>2.58</v>
      </c>
      <c r="K2879" s="0" t="str">
        <f aca="false">IF(I2879=1,"Yes","No")</f>
        <v>Yes</v>
      </c>
      <c r="L2879" s="0" t="n">
        <f aca="false">IF(K2879="Yes",(J2879-1)*0.98,-1)</f>
        <v>1.5484</v>
      </c>
      <c r="M2879" s="5" t="s">
        <v>33</v>
      </c>
    </row>
    <row r="2880" customFormat="false" ht="12.8" hidden="false" customHeight="false" outlineLevel="0" collapsed="false">
      <c r="A2880" s="2" t="s">
        <v>3287</v>
      </c>
      <c r="B2880" s="2" t="s">
        <v>324</v>
      </c>
      <c r="C2880" s="0" t="s">
        <v>406</v>
      </c>
      <c r="D2880" s="0" t="s">
        <v>16</v>
      </c>
      <c r="E2880" s="0" t="s">
        <v>17</v>
      </c>
      <c r="F2880" s="0" t="s">
        <v>18</v>
      </c>
      <c r="G2880" s="0" t="s">
        <v>19</v>
      </c>
      <c r="H2880" s="0" t="s">
        <v>3289</v>
      </c>
      <c r="I2880" s="0" t="n">
        <v>1</v>
      </c>
      <c r="J2880" s="0" t="n">
        <v>1.04</v>
      </c>
      <c r="K2880" s="0" t="s">
        <v>21</v>
      </c>
      <c r="L2880" s="3" t="n">
        <f aca="false">IF(K2880="Yes",(J2880-1)*0.98,-1)</f>
        <v>0.0392</v>
      </c>
      <c r="M2880" s="4" t="s">
        <v>22</v>
      </c>
    </row>
    <row r="2881" customFormat="false" ht="12.8" hidden="false" customHeight="false" outlineLevel="0" collapsed="false">
      <c r="A2881" s="2" t="s">
        <v>3287</v>
      </c>
      <c r="B2881" s="2" t="s">
        <v>688</v>
      </c>
      <c r="C2881" s="0" t="s">
        <v>532</v>
      </c>
      <c r="D2881" s="0" t="s">
        <v>42</v>
      </c>
      <c r="E2881" s="0" t="s">
        <v>79</v>
      </c>
      <c r="F2881" s="0" t="s">
        <v>80</v>
      </c>
      <c r="G2881" s="0" t="s">
        <v>19</v>
      </c>
      <c r="H2881" s="0" t="s">
        <v>3100</v>
      </c>
      <c r="I2881" s="0" t="n">
        <v>3</v>
      </c>
      <c r="J2881" s="0" t="n">
        <v>2.04</v>
      </c>
      <c r="K2881" s="0" t="s">
        <v>19</v>
      </c>
      <c r="L2881" s="3" t="n">
        <f aca="false">IF(K2881="Yes",(J2881-1)*0.98,-1)</f>
        <v>-1</v>
      </c>
      <c r="M2881" s="4" t="s">
        <v>22</v>
      </c>
    </row>
    <row r="2882" customFormat="false" ht="12.8" hidden="false" customHeight="false" outlineLevel="0" collapsed="false">
      <c r="A2882" s="2" t="s">
        <v>3287</v>
      </c>
      <c r="B2882" s="2" t="s">
        <v>1127</v>
      </c>
      <c r="C2882" s="0" t="s">
        <v>532</v>
      </c>
      <c r="D2882" s="0" t="s">
        <v>42</v>
      </c>
      <c r="E2882" s="0" t="s">
        <v>17</v>
      </c>
      <c r="F2882" s="0" t="s">
        <v>43</v>
      </c>
      <c r="G2882" s="0" t="s">
        <v>19</v>
      </c>
      <c r="H2882" s="0" t="s">
        <v>3290</v>
      </c>
      <c r="I2882" s="0" t="n">
        <v>3</v>
      </c>
      <c r="J2882" s="0" t="n">
        <v>2.17</v>
      </c>
      <c r="K2882" s="0" t="str">
        <f aca="false">IF(I2882=1,"Yes","No")</f>
        <v>No</v>
      </c>
      <c r="L2882" s="0" t="n">
        <f aca="false">IF(K2882="Yes",(J2882-1)*0.98,-1)</f>
        <v>-1</v>
      </c>
      <c r="M2882" s="5" t="s">
        <v>33</v>
      </c>
    </row>
    <row r="2883" customFormat="false" ht="12.8" hidden="false" customHeight="false" outlineLevel="0" collapsed="false">
      <c r="A2883" s="2" t="s">
        <v>3287</v>
      </c>
      <c r="B2883" s="2" t="s">
        <v>1127</v>
      </c>
      <c r="C2883" s="0" t="s">
        <v>532</v>
      </c>
      <c r="D2883" s="0" t="s">
        <v>42</v>
      </c>
      <c r="E2883" s="0" t="s">
        <v>17</v>
      </c>
      <c r="F2883" s="0" t="s">
        <v>43</v>
      </c>
      <c r="G2883" s="0" t="s">
        <v>19</v>
      </c>
      <c r="H2883" s="0" t="s">
        <v>3291</v>
      </c>
      <c r="I2883" s="0" t="n">
        <v>2</v>
      </c>
      <c r="J2883" s="0" t="n">
        <v>2.37</v>
      </c>
      <c r="K2883" s="0" t="s">
        <v>21</v>
      </c>
      <c r="L2883" s="3" t="n">
        <f aca="false">IF(K2883="Yes",(J2883-1)*0.98,-1)</f>
        <v>1.3426</v>
      </c>
      <c r="M2883" s="11" t="s">
        <v>62</v>
      </c>
    </row>
    <row r="2884" customFormat="false" ht="12.8" hidden="false" customHeight="false" outlineLevel="0" collapsed="false">
      <c r="A2884" s="2" t="s">
        <v>3292</v>
      </c>
      <c r="B2884" s="2" t="s">
        <v>96</v>
      </c>
      <c r="C2884" s="0" t="s">
        <v>495</v>
      </c>
      <c r="D2884" s="0" t="s">
        <v>16</v>
      </c>
      <c r="E2884" s="0" t="s">
        <v>147</v>
      </c>
      <c r="F2884" s="0" t="s">
        <v>18</v>
      </c>
      <c r="G2884" s="0" t="s">
        <v>19</v>
      </c>
      <c r="H2884" s="0" t="s">
        <v>3293</v>
      </c>
      <c r="I2884" s="0" t="n">
        <v>1</v>
      </c>
      <c r="J2884" s="0" t="n">
        <v>1.54</v>
      </c>
      <c r="K2884" s="0" t="s">
        <v>21</v>
      </c>
      <c r="L2884" s="3" t="n">
        <f aca="false">IF(K2884="Yes",(J2884-1)*0.98,-1)</f>
        <v>0.5292</v>
      </c>
      <c r="M2884" s="11" t="s">
        <v>62</v>
      </c>
    </row>
    <row r="2885" customFormat="false" ht="12.8" hidden="false" customHeight="false" outlineLevel="0" collapsed="false">
      <c r="A2885" s="9" t="s">
        <v>3292</v>
      </c>
      <c r="B2885" s="9" t="s">
        <v>96</v>
      </c>
      <c r="C2885" s="6" t="s">
        <v>495</v>
      </c>
      <c r="D2885" s="6" t="s">
        <v>16</v>
      </c>
      <c r="E2885" s="6" t="s">
        <v>147</v>
      </c>
      <c r="F2885" s="6" t="s">
        <v>18</v>
      </c>
      <c r="G2885" s="6" t="s">
        <v>19</v>
      </c>
      <c r="H2885" s="6" t="s">
        <v>3293</v>
      </c>
      <c r="I2885" s="0" t="n">
        <v>1</v>
      </c>
      <c r="J2885" s="6" t="n">
        <v>3.57</v>
      </c>
      <c r="K2885" s="3" t="str">
        <f aca="false">IF(I2885=1,"Yes","No")</f>
        <v>Yes</v>
      </c>
      <c r="L2885" s="7" t="n">
        <f aca="false">IF(K2885="Yes",(J2885-1)*0.98,-1)</f>
        <v>2.5186</v>
      </c>
      <c r="M2885" s="10" t="s">
        <v>53</v>
      </c>
    </row>
    <row r="2886" customFormat="false" ht="12.8" hidden="false" customHeight="false" outlineLevel="0" collapsed="false">
      <c r="A2886" s="2" t="s">
        <v>3292</v>
      </c>
      <c r="B2886" s="2" t="s">
        <v>71</v>
      </c>
      <c r="C2886" s="0" t="s">
        <v>638</v>
      </c>
      <c r="D2886" s="0" t="s">
        <v>195</v>
      </c>
      <c r="E2886" s="0" t="s">
        <v>147</v>
      </c>
      <c r="G2886" s="0" t="s">
        <v>19</v>
      </c>
      <c r="H2886" s="0" t="s">
        <v>3294</v>
      </c>
      <c r="I2886" s="0" t="n">
        <v>1</v>
      </c>
      <c r="J2886" s="0" t="n">
        <v>2.5</v>
      </c>
      <c r="K2886" s="0" t="str">
        <f aca="false">IF(I2886=1,"Yes","No")</f>
        <v>Yes</v>
      </c>
      <c r="L2886" s="0" t="n">
        <f aca="false">IF(K2886="Yes",(J2886-1)*0.98,-1)</f>
        <v>1.47</v>
      </c>
      <c r="M2886" s="5" t="s">
        <v>33</v>
      </c>
    </row>
    <row r="2887" customFormat="false" ht="12.8" hidden="false" customHeight="false" outlineLevel="0" collapsed="false">
      <c r="A2887" s="2" t="s">
        <v>3292</v>
      </c>
      <c r="B2887" s="2" t="s">
        <v>337</v>
      </c>
      <c r="C2887" s="0" t="s">
        <v>271</v>
      </c>
      <c r="D2887" s="0" t="s">
        <v>42</v>
      </c>
      <c r="E2887" s="0" t="s">
        <v>147</v>
      </c>
      <c r="F2887" s="0" t="s">
        <v>304</v>
      </c>
      <c r="G2887" s="0" t="s">
        <v>19</v>
      </c>
      <c r="H2887" s="0" t="s">
        <v>2066</v>
      </c>
      <c r="I2887" s="0" t="n">
        <v>4</v>
      </c>
      <c r="J2887" s="0" t="n">
        <v>3.6</v>
      </c>
      <c r="K2887" s="0" t="str">
        <f aca="false">IF(I2887=1,"Yes","No")</f>
        <v>No</v>
      </c>
      <c r="L2887" s="0" t="n">
        <f aca="false">IF(K2887="Yes",(J2887-1)*0.98,-1)</f>
        <v>-1</v>
      </c>
      <c r="M2887" s="5" t="s">
        <v>33</v>
      </c>
    </row>
    <row r="2888" customFormat="false" ht="12.8" hidden="false" customHeight="false" outlineLevel="0" collapsed="false">
      <c r="A2888" s="9" t="s">
        <v>3292</v>
      </c>
      <c r="B2888" s="9" t="s">
        <v>625</v>
      </c>
      <c r="C2888" s="6" t="s">
        <v>179</v>
      </c>
      <c r="D2888" s="6" t="s">
        <v>16</v>
      </c>
      <c r="E2888" s="6" t="s">
        <v>147</v>
      </c>
      <c r="F2888" s="6" t="s">
        <v>18</v>
      </c>
      <c r="G2888" s="6" t="s">
        <v>19</v>
      </c>
      <c r="H2888" s="6" t="s">
        <v>3295</v>
      </c>
      <c r="I2888" s="6" t="n">
        <v>1</v>
      </c>
      <c r="J2888" s="6" t="n">
        <v>2.2</v>
      </c>
      <c r="K2888" s="3" t="s">
        <v>21</v>
      </c>
      <c r="L2888" s="6" t="n">
        <f aca="false">IF(K2888="Yes",(J2888-1)*0.98,-1)</f>
        <v>1.176</v>
      </c>
      <c r="M2888" s="13" t="s">
        <v>184</v>
      </c>
    </row>
    <row r="2889" customFormat="false" ht="12.8" hidden="false" customHeight="false" outlineLevel="0" collapsed="false">
      <c r="A2889" s="2" t="s">
        <v>3292</v>
      </c>
      <c r="B2889" s="2" t="s">
        <v>776</v>
      </c>
      <c r="C2889" s="0" t="s">
        <v>271</v>
      </c>
      <c r="D2889" s="0" t="s">
        <v>42</v>
      </c>
      <c r="E2889" s="0" t="s">
        <v>147</v>
      </c>
      <c r="F2889" s="0" t="s">
        <v>65</v>
      </c>
      <c r="G2889" s="0" t="s">
        <v>21</v>
      </c>
      <c r="H2889" s="0" t="s">
        <v>3296</v>
      </c>
      <c r="I2889" s="0" t="n">
        <v>1</v>
      </c>
      <c r="J2889" s="0" t="n">
        <v>1.47</v>
      </c>
      <c r="K2889" s="0" t="str">
        <f aca="false">IF(I2889=1,"Yes","No")</f>
        <v>Yes</v>
      </c>
      <c r="L2889" s="0" t="n">
        <f aca="false">IF(K2889="Yes",(J2889-1)*0.98,-1)</f>
        <v>0.4606</v>
      </c>
      <c r="M2889" s="5" t="s">
        <v>33</v>
      </c>
    </row>
    <row r="2890" customFormat="false" ht="12.8" hidden="false" customHeight="false" outlineLevel="0" collapsed="false">
      <c r="A2890" s="2" t="s">
        <v>3292</v>
      </c>
      <c r="B2890" s="2" t="s">
        <v>776</v>
      </c>
      <c r="C2890" s="0" t="s">
        <v>271</v>
      </c>
      <c r="D2890" s="0" t="s">
        <v>42</v>
      </c>
      <c r="E2890" s="0" t="s">
        <v>147</v>
      </c>
      <c r="F2890" s="0" t="s">
        <v>65</v>
      </c>
      <c r="G2890" s="0" t="s">
        <v>21</v>
      </c>
      <c r="H2890" s="0" t="s">
        <v>3296</v>
      </c>
      <c r="I2890" s="0" t="n">
        <v>1</v>
      </c>
      <c r="J2890" s="0" t="n">
        <v>1.19</v>
      </c>
      <c r="K2890" s="0" t="s">
        <v>21</v>
      </c>
      <c r="L2890" s="3" t="n">
        <f aca="false">IF(K2890="Yes",(J2890-1)*0.98,-1)</f>
        <v>0.1862</v>
      </c>
      <c r="M2890" s="4" t="s">
        <v>22</v>
      </c>
    </row>
    <row r="2891" customFormat="false" ht="12.8" hidden="false" customHeight="false" outlineLevel="0" collapsed="false">
      <c r="A2891" s="2" t="s">
        <v>3292</v>
      </c>
      <c r="B2891" s="2" t="s">
        <v>776</v>
      </c>
      <c r="C2891" s="6" t="s">
        <v>271</v>
      </c>
      <c r="D2891" s="6" t="s">
        <v>42</v>
      </c>
      <c r="E2891" s="6" t="s">
        <v>147</v>
      </c>
      <c r="F2891" s="6" t="s">
        <v>65</v>
      </c>
      <c r="G2891" s="6" t="s">
        <v>21</v>
      </c>
      <c r="H2891" s="6" t="s">
        <v>3297</v>
      </c>
      <c r="I2891" s="6" t="n">
        <v>3</v>
      </c>
      <c r="J2891" s="6" t="n">
        <v>9.8</v>
      </c>
      <c r="K2891" s="3" t="str">
        <f aca="false">IF(I2891=1, "No","Yes")</f>
        <v>Yes</v>
      </c>
      <c r="L2891" s="7" t="n">
        <f aca="false">IF(I2891=1,-J2891,0.98)</f>
        <v>0.98</v>
      </c>
      <c r="M2891" s="8" t="s">
        <v>51</v>
      </c>
    </row>
    <row r="2892" customFormat="false" ht="12.8" hidden="false" customHeight="false" outlineLevel="0" collapsed="false">
      <c r="A2892" s="2" t="s">
        <v>3298</v>
      </c>
      <c r="B2892" s="2" t="s">
        <v>776</v>
      </c>
      <c r="C2892" s="0" t="s">
        <v>526</v>
      </c>
      <c r="D2892" s="0" t="s">
        <v>16</v>
      </c>
      <c r="E2892" s="0" t="s">
        <v>147</v>
      </c>
      <c r="F2892" s="0" t="s">
        <v>18</v>
      </c>
      <c r="G2892" s="0" t="s">
        <v>19</v>
      </c>
      <c r="H2892" s="0" t="s">
        <v>3299</v>
      </c>
      <c r="I2892" s="0" t="n">
        <v>2</v>
      </c>
      <c r="J2892" s="0" t="n">
        <v>2.25</v>
      </c>
      <c r="K2892" s="0" t="s">
        <v>21</v>
      </c>
      <c r="L2892" s="3" t="n">
        <f aca="false">IF(K2892="Yes",(J2892-1)*0.98,-1)</f>
        <v>1.225</v>
      </c>
      <c r="M2892" s="11" t="s">
        <v>62</v>
      </c>
    </row>
    <row r="2893" customFormat="false" ht="12.8" hidden="false" customHeight="false" outlineLevel="0" collapsed="false">
      <c r="A2893" s="9" t="s">
        <v>3298</v>
      </c>
      <c r="B2893" s="9" t="s">
        <v>776</v>
      </c>
      <c r="C2893" s="6" t="s">
        <v>526</v>
      </c>
      <c r="D2893" s="6" t="s">
        <v>16</v>
      </c>
      <c r="E2893" s="6" t="s">
        <v>147</v>
      </c>
      <c r="F2893" s="6" t="s">
        <v>18</v>
      </c>
      <c r="G2893" s="6" t="s">
        <v>19</v>
      </c>
      <c r="H2893" s="6" t="s">
        <v>3300</v>
      </c>
      <c r="I2893" s="6" t="n">
        <v>0</v>
      </c>
      <c r="J2893" s="6" t="n">
        <v>2.03</v>
      </c>
      <c r="K2893" s="3" t="s">
        <v>19</v>
      </c>
      <c r="L2893" s="6" t="n">
        <f aca="false">IF(K2893="Yes",(J2893-1)*0.98,-1)</f>
        <v>-1</v>
      </c>
      <c r="M2893" s="13" t="s">
        <v>184</v>
      </c>
    </row>
    <row r="2894" customFormat="false" ht="12.8" hidden="false" customHeight="false" outlineLevel="0" collapsed="false">
      <c r="A2894" s="9" t="s">
        <v>3298</v>
      </c>
      <c r="B2894" s="9" t="s">
        <v>776</v>
      </c>
      <c r="C2894" s="6" t="s">
        <v>526</v>
      </c>
      <c r="D2894" s="6" t="s">
        <v>16</v>
      </c>
      <c r="E2894" s="6" t="s">
        <v>147</v>
      </c>
      <c r="F2894" s="6" t="s">
        <v>18</v>
      </c>
      <c r="G2894" s="6" t="s">
        <v>19</v>
      </c>
      <c r="H2894" s="6" t="s">
        <v>3299</v>
      </c>
      <c r="I2894" s="0" t="n">
        <v>2</v>
      </c>
      <c r="J2894" s="6" t="n">
        <v>4.21</v>
      </c>
      <c r="K2894" s="3" t="str">
        <f aca="false">IF(I2894=1,"Yes","No")</f>
        <v>No</v>
      </c>
      <c r="L2894" s="7" t="n">
        <f aca="false">IF(K2894="Yes",(J2894-1)*0.98,-1)</f>
        <v>-1</v>
      </c>
      <c r="M2894" s="10" t="s">
        <v>53</v>
      </c>
    </row>
    <row r="2895" customFormat="false" ht="12.8" hidden="false" customHeight="false" outlineLevel="0" collapsed="false">
      <c r="A2895" s="2" t="s">
        <v>3301</v>
      </c>
      <c r="B2895" s="2" t="s">
        <v>657</v>
      </c>
      <c r="C2895" s="0" t="s">
        <v>638</v>
      </c>
      <c r="D2895" s="0" t="s">
        <v>195</v>
      </c>
      <c r="E2895" s="0" t="s">
        <v>147</v>
      </c>
      <c r="G2895" s="0" t="s">
        <v>19</v>
      </c>
      <c r="H2895" s="0" t="s">
        <v>2242</v>
      </c>
      <c r="I2895" s="0" t="n">
        <v>1</v>
      </c>
      <c r="J2895" s="0" t="n">
        <v>1.27</v>
      </c>
      <c r="K2895" s="0" t="str">
        <f aca="false">IF(I2895=1,"Yes","No")</f>
        <v>Yes</v>
      </c>
      <c r="L2895" s="0" t="n">
        <f aca="false">IF(K2895="Yes",(J2895-1)*0.98,-1)</f>
        <v>0.2646</v>
      </c>
      <c r="M2895" s="5" t="s">
        <v>33</v>
      </c>
    </row>
    <row r="2896" customFormat="false" ht="12.8" hidden="false" customHeight="false" outlineLevel="0" collapsed="false">
      <c r="A2896" s="2" t="s">
        <v>3301</v>
      </c>
      <c r="B2896" s="2" t="s">
        <v>293</v>
      </c>
      <c r="C2896" s="6" t="s">
        <v>382</v>
      </c>
      <c r="D2896" s="6" t="s">
        <v>42</v>
      </c>
      <c r="E2896" s="6" t="s">
        <v>147</v>
      </c>
      <c r="F2896" s="6" t="s">
        <v>43</v>
      </c>
      <c r="G2896" s="6" t="s">
        <v>19</v>
      </c>
      <c r="H2896" s="6" t="s">
        <v>3302</v>
      </c>
      <c r="I2896" s="6" t="n">
        <v>2</v>
      </c>
      <c r="J2896" s="6" t="n">
        <v>3.4</v>
      </c>
      <c r="K2896" s="3" t="str">
        <f aca="false">IF(I2896=1, "No","Yes")</f>
        <v>Yes</v>
      </c>
      <c r="L2896" s="7" t="n">
        <f aca="false">IF(I2896=1,-J2896,0.98)</f>
        <v>0.98</v>
      </c>
      <c r="M2896" s="8" t="s">
        <v>51</v>
      </c>
    </row>
    <row r="2897" customFormat="false" ht="12.8" hidden="false" customHeight="false" outlineLevel="0" collapsed="false">
      <c r="A2897" s="9" t="s">
        <v>3301</v>
      </c>
      <c r="B2897" s="9" t="s">
        <v>293</v>
      </c>
      <c r="C2897" s="6" t="s">
        <v>382</v>
      </c>
      <c r="D2897" s="6" t="s">
        <v>42</v>
      </c>
      <c r="E2897" s="6" t="s">
        <v>147</v>
      </c>
      <c r="F2897" s="6" t="s">
        <v>43</v>
      </c>
      <c r="G2897" s="6" t="s">
        <v>19</v>
      </c>
      <c r="H2897" s="6" t="s">
        <v>3303</v>
      </c>
      <c r="I2897" s="0" t="n">
        <v>3</v>
      </c>
      <c r="J2897" s="6" t="n">
        <v>7.17</v>
      </c>
      <c r="K2897" s="3" t="str">
        <f aca="false">IF(I2897=1,"Yes","No")</f>
        <v>No</v>
      </c>
      <c r="L2897" s="7" t="n">
        <f aca="false">IF(K2897="Yes",(J2897-1)*0.98,-1)</f>
        <v>-1</v>
      </c>
      <c r="M2897" s="10" t="s">
        <v>53</v>
      </c>
    </row>
    <row r="2898" customFormat="false" ht="12.8" hidden="false" customHeight="false" outlineLevel="0" collapsed="false">
      <c r="A2898" s="2" t="s">
        <v>3304</v>
      </c>
      <c r="B2898" s="2" t="s">
        <v>296</v>
      </c>
      <c r="C2898" s="0" t="s">
        <v>584</v>
      </c>
      <c r="D2898" s="0" t="s">
        <v>16</v>
      </c>
      <c r="E2898" s="0" t="s">
        <v>147</v>
      </c>
      <c r="F2898" s="0" t="s">
        <v>18</v>
      </c>
      <c r="G2898" s="0" t="s">
        <v>19</v>
      </c>
      <c r="H2898" s="0" t="s">
        <v>3305</v>
      </c>
      <c r="I2898" s="0" t="n">
        <v>1</v>
      </c>
      <c r="J2898" s="0" t="n">
        <v>1.42</v>
      </c>
      <c r="K2898" s="0" t="s">
        <v>21</v>
      </c>
      <c r="L2898" s="3" t="n">
        <f aca="false">IF(K2898="Yes",(J2898-1)*0.98,-1)</f>
        <v>0.4116</v>
      </c>
      <c r="M2898" s="11" t="s">
        <v>62</v>
      </c>
    </row>
    <row r="2899" customFormat="false" ht="12.8" hidden="false" customHeight="false" outlineLevel="0" collapsed="false">
      <c r="A2899" s="9" t="s">
        <v>3304</v>
      </c>
      <c r="B2899" s="9" t="s">
        <v>296</v>
      </c>
      <c r="C2899" s="6" t="s">
        <v>584</v>
      </c>
      <c r="D2899" s="6" t="s">
        <v>16</v>
      </c>
      <c r="E2899" s="6" t="s">
        <v>147</v>
      </c>
      <c r="F2899" s="6" t="s">
        <v>18</v>
      </c>
      <c r="G2899" s="6" t="s">
        <v>19</v>
      </c>
      <c r="H2899" s="6" t="s">
        <v>3305</v>
      </c>
      <c r="I2899" s="0" t="n">
        <v>1</v>
      </c>
      <c r="J2899" s="6" t="n">
        <v>2.72</v>
      </c>
      <c r="K2899" s="3" t="str">
        <f aca="false">IF(I2899=1,"Yes","No")</f>
        <v>Yes</v>
      </c>
      <c r="L2899" s="7" t="n">
        <f aca="false">IF(K2899="Yes",(J2899-1)*0.98,-1)</f>
        <v>1.6856</v>
      </c>
      <c r="M2899" s="10" t="s">
        <v>53</v>
      </c>
    </row>
    <row r="2900" customFormat="false" ht="12.8" hidden="false" customHeight="false" outlineLevel="0" collapsed="false">
      <c r="A2900" s="2" t="s">
        <v>3304</v>
      </c>
      <c r="B2900" s="2" t="s">
        <v>480</v>
      </c>
      <c r="C2900" s="0" t="s">
        <v>584</v>
      </c>
      <c r="D2900" s="0" t="s">
        <v>102</v>
      </c>
      <c r="E2900" s="0" t="s">
        <v>147</v>
      </c>
      <c r="F2900" s="0" t="s">
        <v>49</v>
      </c>
      <c r="G2900" s="0" t="s">
        <v>19</v>
      </c>
      <c r="H2900" s="0" t="s">
        <v>3105</v>
      </c>
      <c r="I2900" s="0" t="n">
        <v>1</v>
      </c>
      <c r="J2900" s="0" t="n">
        <v>1.3</v>
      </c>
      <c r="K2900" s="0" t="s">
        <v>21</v>
      </c>
      <c r="L2900" s="3" t="n">
        <f aca="false">IF(K2900="Yes",(J2900-1)*0.98,-1)</f>
        <v>0.294</v>
      </c>
      <c r="M2900" s="4" t="s">
        <v>22</v>
      </c>
    </row>
    <row r="2901" customFormat="false" ht="12.8" hidden="false" customHeight="false" outlineLevel="0" collapsed="false">
      <c r="A2901" s="2" t="s">
        <v>3304</v>
      </c>
      <c r="B2901" s="2" t="s">
        <v>480</v>
      </c>
      <c r="C2901" s="0" t="s">
        <v>584</v>
      </c>
      <c r="D2901" s="0" t="s">
        <v>102</v>
      </c>
      <c r="E2901" s="0" t="s">
        <v>147</v>
      </c>
      <c r="F2901" s="0" t="s">
        <v>49</v>
      </c>
      <c r="G2901" s="0" t="s">
        <v>19</v>
      </c>
      <c r="H2901" s="0" t="s">
        <v>3306</v>
      </c>
      <c r="I2901" s="0" t="n">
        <v>3</v>
      </c>
      <c r="J2901" s="0" t="n">
        <v>1.81</v>
      </c>
      <c r="K2901" s="0" t="s">
        <v>19</v>
      </c>
      <c r="L2901" s="3" t="n">
        <f aca="false">IF(K2901="Yes",(J2901-1)*0.98,-1)</f>
        <v>-1</v>
      </c>
      <c r="M2901" s="11" t="s">
        <v>62</v>
      </c>
    </row>
    <row r="2902" customFormat="false" ht="12.8" hidden="false" customHeight="false" outlineLevel="0" collapsed="false">
      <c r="A2902" s="2" t="s">
        <v>3304</v>
      </c>
      <c r="B2902" s="2" t="s">
        <v>480</v>
      </c>
      <c r="C2902" s="6" t="s">
        <v>584</v>
      </c>
      <c r="D2902" s="6" t="s">
        <v>102</v>
      </c>
      <c r="E2902" s="6" t="s">
        <v>147</v>
      </c>
      <c r="F2902" s="6" t="s">
        <v>49</v>
      </c>
      <c r="G2902" s="6" t="s">
        <v>19</v>
      </c>
      <c r="H2902" s="6" t="s">
        <v>3307</v>
      </c>
      <c r="I2902" s="6" t="n">
        <v>2</v>
      </c>
      <c r="J2902" s="6" t="n">
        <v>11</v>
      </c>
      <c r="K2902" s="3" t="str">
        <f aca="false">IF(I2902=1, "No","Yes")</f>
        <v>Yes</v>
      </c>
      <c r="L2902" s="7" t="n">
        <f aca="false">IF(I2902=1,-J2902,0.98)</f>
        <v>0.98</v>
      </c>
      <c r="M2902" s="8" t="s">
        <v>51</v>
      </c>
    </row>
    <row r="2903" customFormat="false" ht="12.8" hidden="false" customHeight="false" outlineLevel="0" collapsed="false">
      <c r="A2903" s="9" t="s">
        <v>3304</v>
      </c>
      <c r="B2903" s="9" t="s">
        <v>480</v>
      </c>
      <c r="C2903" s="6" t="s">
        <v>584</v>
      </c>
      <c r="D2903" s="6" t="s">
        <v>102</v>
      </c>
      <c r="E2903" s="6" t="s">
        <v>147</v>
      </c>
      <c r="F2903" s="6" t="s">
        <v>49</v>
      </c>
      <c r="G2903" s="6" t="s">
        <v>19</v>
      </c>
      <c r="H2903" s="6" t="s">
        <v>3307</v>
      </c>
      <c r="I2903" s="6" t="n">
        <v>2</v>
      </c>
      <c r="J2903" s="6" t="n">
        <v>4.1</v>
      </c>
      <c r="K2903" s="3" t="s">
        <v>21</v>
      </c>
      <c r="L2903" s="6" t="n">
        <f aca="false">IF(K2903="Yes",(J2903-1)*0.98,-1)</f>
        <v>3.038</v>
      </c>
      <c r="M2903" s="13" t="s">
        <v>184</v>
      </c>
    </row>
    <row r="2904" customFormat="false" ht="12.8" hidden="false" customHeight="false" outlineLevel="0" collapsed="false">
      <c r="A2904" s="9" t="s">
        <v>3304</v>
      </c>
      <c r="B2904" s="9" t="s">
        <v>480</v>
      </c>
      <c r="C2904" s="6" t="s">
        <v>584</v>
      </c>
      <c r="D2904" s="6" t="s">
        <v>102</v>
      </c>
      <c r="E2904" s="6" t="s">
        <v>147</v>
      </c>
      <c r="F2904" s="6" t="s">
        <v>49</v>
      </c>
      <c r="G2904" s="6" t="s">
        <v>19</v>
      </c>
      <c r="H2904" s="6" t="s">
        <v>3306</v>
      </c>
      <c r="I2904" s="0" t="n">
        <v>3</v>
      </c>
      <c r="J2904" s="6" t="n">
        <v>3.86</v>
      </c>
      <c r="K2904" s="3" t="str">
        <f aca="false">IF(I2904=1,"Yes","No")</f>
        <v>No</v>
      </c>
      <c r="L2904" s="7" t="n">
        <f aca="false">IF(K2904="Yes",(J2904-1)*0.98,-1)</f>
        <v>-1</v>
      </c>
      <c r="M2904" s="10" t="s">
        <v>53</v>
      </c>
    </row>
    <row r="2905" customFormat="false" ht="12.8" hidden="false" customHeight="false" outlineLevel="0" collapsed="false">
      <c r="A2905" s="2" t="s">
        <v>3304</v>
      </c>
      <c r="B2905" s="2" t="s">
        <v>205</v>
      </c>
      <c r="C2905" s="0" t="s">
        <v>119</v>
      </c>
      <c r="D2905" s="0" t="s">
        <v>16</v>
      </c>
      <c r="E2905" s="0" t="s">
        <v>79</v>
      </c>
      <c r="F2905" s="0" t="s">
        <v>1653</v>
      </c>
      <c r="G2905" s="0" t="s">
        <v>19</v>
      </c>
      <c r="H2905" s="0" t="s">
        <v>3308</v>
      </c>
      <c r="I2905" s="0" t="n">
        <v>1</v>
      </c>
      <c r="J2905" s="0" t="n">
        <v>2.64</v>
      </c>
      <c r="K2905" s="0" t="str">
        <f aca="false">IF(I2905=1,"Yes","No")</f>
        <v>Yes</v>
      </c>
      <c r="L2905" s="0" t="n">
        <f aca="false">IF(K2905="Yes",(J2905-1)*0.98,-1)</f>
        <v>1.6072</v>
      </c>
      <c r="M2905" s="5" t="s">
        <v>33</v>
      </c>
    </row>
    <row r="2906" customFormat="false" ht="12.8" hidden="false" customHeight="false" outlineLevel="0" collapsed="false">
      <c r="A2906" s="2" t="s">
        <v>3304</v>
      </c>
      <c r="B2906" s="2" t="s">
        <v>205</v>
      </c>
      <c r="C2906" s="0" t="s">
        <v>119</v>
      </c>
      <c r="D2906" s="0" t="s">
        <v>16</v>
      </c>
      <c r="E2906" s="0" t="s">
        <v>79</v>
      </c>
      <c r="F2906" s="0" t="s">
        <v>1653</v>
      </c>
      <c r="G2906" s="0" t="s">
        <v>19</v>
      </c>
      <c r="H2906" s="0" t="s">
        <v>3308</v>
      </c>
      <c r="I2906" s="0" t="n">
        <v>1</v>
      </c>
      <c r="J2906" s="0" t="n">
        <v>1.21</v>
      </c>
      <c r="K2906" s="0" t="s">
        <v>21</v>
      </c>
      <c r="L2906" s="3" t="n">
        <f aca="false">IF(K2906="Yes",(J2906-1)*0.98,-1)</f>
        <v>0.2058</v>
      </c>
      <c r="M2906" s="4" t="s">
        <v>22</v>
      </c>
    </row>
    <row r="2907" customFormat="false" ht="12.8" hidden="false" customHeight="false" outlineLevel="0" collapsed="false">
      <c r="A2907" s="9" t="s">
        <v>3309</v>
      </c>
      <c r="B2907" s="9" t="s">
        <v>239</v>
      </c>
      <c r="C2907" s="6" t="s">
        <v>370</v>
      </c>
      <c r="D2907" s="6" t="s">
        <v>42</v>
      </c>
      <c r="E2907" s="6" t="s">
        <v>147</v>
      </c>
      <c r="F2907" s="6" t="s">
        <v>43</v>
      </c>
      <c r="G2907" s="6" t="s">
        <v>19</v>
      </c>
      <c r="H2907" s="6" t="s">
        <v>3310</v>
      </c>
      <c r="I2907" s="0" t="n">
        <v>0</v>
      </c>
      <c r="J2907" s="6" t="n">
        <v>5.76</v>
      </c>
      <c r="K2907" s="3" t="str">
        <f aca="false">IF(I2907=1,"Yes","No")</f>
        <v>No</v>
      </c>
      <c r="L2907" s="7" t="n">
        <f aca="false">IF(K2907="Yes",(J2907-1)*0.98,-1)</f>
        <v>-1</v>
      </c>
      <c r="M2907" s="10" t="s">
        <v>53</v>
      </c>
    </row>
    <row r="2908" customFormat="false" ht="12.8" hidden="false" customHeight="false" outlineLevel="0" collapsed="false">
      <c r="A2908" s="2" t="s">
        <v>3309</v>
      </c>
      <c r="B2908" s="2" t="s">
        <v>528</v>
      </c>
      <c r="C2908" s="0" t="s">
        <v>230</v>
      </c>
      <c r="D2908" s="0" t="s">
        <v>42</v>
      </c>
      <c r="E2908" s="0" t="s">
        <v>147</v>
      </c>
      <c r="F2908" s="0" t="s">
        <v>65</v>
      </c>
      <c r="G2908" s="0" t="s">
        <v>21</v>
      </c>
      <c r="H2908" s="0" t="s">
        <v>3311</v>
      </c>
      <c r="I2908" s="0" t="n">
        <v>3</v>
      </c>
      <c r="J2908" s="0" t="n">
        <v>5.1</v>
      </c>
      <c r="K2908" s="0" t="str">
        <f aca="false">IF(I2908=1,"Yes","No")</f>
        <v>No</v>
      </c>
      <c r="L2908" s="0" t="n">
        <f aca="false">IF(K2908="Yes",(J2908-1)*0.98,-1)</f>
        <v>-1</v>
      </c>
      <c r="M2908" s="5" t="s">
        <v>33</v>
      </c>
    </row>
    <row r="2909" customFormat="false" ht="12.8" hidden="false" customHeight="false" outlineLevel="0" collapsed="false">
      <c r="A2909" s="2" t="s">
        <v>3309</v>
      </c>
      <c r="B2909" s="2" t="s">
        <v>528</v>
      </c>
      <c r="C2909" s="0" t="s">
        <v>230</v>
      </c>
      <c r="D2909" s="0" t="s">
        <v>42</v>
      </c>
      <c r="E2909" s="0" t="s">
        <v>147</v>
      </c>
      <c r="F2909" s="0" t="s">
        <v>65</v>
      </c>
      <c r="G2909" s="0" t="s">
        <v>21</v>
      </c>
      <c r="H2909" s="0" t="s">
        <v>3311</v>
      </c>
      <c r="I2909" s="0" t="n">
        <v>3</v>
      </c>
      <c r="J2909" s="0" t="n">
        <v>1.77</v>
      </c>
      <c r="K2909" s="0" t="s">
        <v>21</v>
      </c>
      <c r="L2909" s="3" t="n">
        <f aca="false">IF(K2909="Yes",(J2909-1)*0.98,-1)</f>
        <v>0.7546</v>
      </c>
      <c r="M2909" s="4" t="s">
        <v>22</v>
      </c>
    </row>
    <row r="2910" customFormat="false" ht="12.8" hidden="false" customHeight="false" outlineLevel="0" collapsed="false">
      <c r="A2910" s="2" t="s">
        <v>3309</v>
      </c>
      <c r="B2910" s="2" t="s">
        <v>528</v>
      </c>
      <c r="C2910" s="6" t="s">
        <v>230</v>
      </c>
      <c r="D2910" s="6" t="s">
        <v>42</v>
      </c>
      <c r="E2910" s="6" t="s">
        <v>147</v>
      </c>
      <c r="F2910" s="6" t="s">
        <v>65</v>
      </c>
      <c r="G2910" s="6" t="s">
        <v>21</v>
      </c>
      <c r="H2910" s="6" t="s">
        <v>3312</v>
      </c>
      <c r="I2910" s="6" t="n">
        <v>0</v>
      </c>
      <c r="J2910" s="6" t="n">
        <v>90.86</v>
      </c>
      <c r="K2910" s="3" t="str">
        <f aca="false">IF(I2910=1, "No","Yes")</f>
        <v>Yes</v>
      </c>
      <c r="L2910" s="7" t="n">
        <f aca="false">IF(I2910=1,-J2910,0.98)</f>
        <v>0.98</v>
      </c>
      <c r="M2910" s="8" t="s">
        <v>51</v>
      </c>
    </row>
    <row r="2911" customFormat="false" ht="12.8" hidden="false" customHeight="false" outlineLevel="0" collapsed="false">
      <c r="A2911" s="2" t="s">
        <v>3309</v>
      </c>
      <c r="B2911" s="2" t="s">
        <v>528</v>
      </c>
      <c r="C2911" s="6" t="s">
        <v>230</v>
      </c>
      <c r="D2911" s="6" t="s">
        <v>42</v>
      </c>
      <c r="E2911" s="6" t="s">
        <v>147</v>
      </c>
      <c r="F2911" s="6" t="s">
        <v>65</v>
      </c>
      <c r="G2911" s="6" t="s">
        <v>21</v>
      </c>
      <c r="H2911" s="6" t="s">
        <v>3312</v>
      </c>
      <c r="I2911" s="6" t="n">
        <v>0</v>
      </c>
      <c r="J2911" s="6" t="n">
        <v>90.86</v>
      </c>
      <c r="K2911" s="3" t="str">
        <f aca="false">IF(I2911=1, "No","Yes")</f>
        <v>Yes</v>
      </c>
      <c r="L2911" s="7" t="n">
        <f aca="false">IF(I2911=1,-J2911,0.98)</f>
        <v>0.98</v>
      </c>
      <c r="M2911" s="12" t="s">
        <v>128</v>
      </c>
    </row>
    <row r="2912" customFormat="false" ht="12.8" hidden="false" customHeight="false" outlineLevel="0" collapsed="false">
      <c r="A2912" s="2" t="s">
        <v>3313</v>
      </c>
      <c r="B2912" s="2" t="s">
        <v>58</v>
      </c>
      <c r="C2912" s="0" t="s">
        <v>194</v>
      </c>
      <c r="D2912" s="0" t="s">
        <v>42</v>
      </c>
      <c r="E2912" s="0" t="s">
        <v>147</v>
      </c>
      <c r="F2912" s="0" t="s">
        <v>453</v>
      </c>
      <c r="G2912" s="0" t="s">
        <v>19</v>
      </c>
      <c r="H2912" s="0" t="s">
        <v>3314</v>
      </c>
      <c r="I2912" s="0" t="n">
        <v>1</v>
      </c>
      <c r="J2912" s="0" t="n">
        <v>2.26</v>
      </c>
      <c r="K2912" s="0" t="str">
        <f aca="false">IF(I2912=1,"Yes","No")</f>
        <v>Yes</v>
      </c>
      <c r="L2912" s="0" t="n">
        <f aca="false">IF(K2912="Yes",(J2912-1)*0.98,-1)</f>
        <v>1.2348</v>
      </c>
      <c r="M2912" s="5" t="s">
        <v>33</v>
      </c>
    </row>
    <row r="2913" customFormat="false" ht="12.8" hidden="false" customHeight="false" outlineLevel="0" collapsed="false">
      <c r="A2913" s="2" t="s">
        <v>3313</v>
      </c>
      <c r="B2913" s="2" t="s">
        <v>109</v>
      </c>
      <c r="C2913" s="0" t="s">
        <v>194</v>
      </c>
      <c r="D2913" s="0" t="s">
        <v>42</v>
      </c>
      <c r="E2913" s="0" t="s">
        <v>147</v>
      </c>
      <c r="F2913" s="0" t="s">
        <v>453</v>
      </c>
      <c r="G2913" s="0" t="s">
        <v>19</v>
      </c>
      <c r="H2913" s="0" t="s">
        <v>3315</v>
      </c>
      <c r="I2913" s="0" t="n">
        <v>3</v>
      </c>
      <c r="J2913" s="0" t="n">
        <v>4.26</v>
      </c>
      <c r="K2913" s="0" t="str">
        <f aca="false">IF(I2913=1,"Yes","No")</f>
        <v>No</v>
      </c>
      <c r="L2913" s="0" t="n">
        <f aca="false">IF(K2913="Yes",(J2913-1)*0.98,-1)</f>
        <v>-1</v>
      </c>
      <c r="M2913" s="5" t="s">
        <v>33</v>
      </c>
    </row>
    <row r="2914" customFormat="false" ht="12.8" hidden="false" customHeight="false" outlineLevel="0" collapsed="false">
      <c r="A2914" s="2" t="s">
        <v>3313</v>
      </c>
      <c r="B2914" s="2" t="s">
        <v>652</v>
      </c>
      <c r="C2914" s="0" t="s">
        <v>576</v>
      </c>
      <c r="D2914" s="0" t="s">
        <v>42</v>
      </c>
      <c r="E2914" s="0" t="s">
        <v>147</v>
      </c>
      <c r="F2914" s="0" t="s">
        <v>65</v>
      </c>
      <c r="G2914" s="0" t="s">
        <v>21</v>
      </c>
      <c r="H2914" s="0" t="s">
        <v>3316</v>
      </c>
      <c r="I2914" s="0" t="n">
        <v>2</v>
      </c>
      <c r="J2914" s="0" t="n">
        <v>2.92</v>
      </c>
      <c r="K2914" s="0" t="str">
        <f aca="false">IF(I2914=1,"Yes","No")</f>
        <v>No</v>
      </c>
      <c r="L2914" s="0" t="n">
        <f aca="false">IF(K2914="Yes",(J2914-1)*0.98,-1)</f>
        <v>-1</v>
      </c>
      <c r="M2914" s="5" t="s">
        <v>33</v>
      </c>
    </row>
    <row r="2915" customFormat="false" ht="12.8" hidden="false" customHeight="false" outlineLevel="0" collapsed="false">
      <c r="A2915" s="2" t="s">
        <v>3313</v>
      </c>
      <c r="B2915" s="2" t="s">
        <v>652</v>
      </c>
      <c r="C2915" s="0" t="s">
        <v>576</v>
      </c>
      <c r="D2915" s="0" t="s">
        <v>42</v>
      </c>
      <c r="E2915" s="0" t="s">
        <v>147</v>
      </c>
      <c r="F2915" s="0" t="s">
        <v>65</v>
      </c>
      <c r="G2915" s="0" t="s">
        <v>21</v>
      </c>
      <c r="H2915" s="0" t="s">
        <v>3316</v>
      </c>
      <c r="I2915" s="0" t="n">
        <v>2</v>
      </c>
      <c r="J2915" s="0" t="n">
        <v>1.3</v>
      </c>
      <c r="K2915" s="0" t="s">
        <v>21</v>
      </c>
      <c r="L2915" s="3" t="n">
        <f aca="false">IF(K2915="Yes",(J2915-1)*0.98,-1)</f>
        <v>0.294</v>
      </c>
      <c r="M2915" s="4" t="s">
        <v>22</v>
      </c>
    </row>
    <row r="2916" customFormat="false" ht="12.8" hidden="false" customHeight="false" outlineLevel="0" collapsed="false">
      <c r="A2916" s="2" t="s">
        <v>3317</v>
      </c>
      <c r="B2916" s="2" t="s">
        <v>296</v>
      </c>
      <c r="C2916" s="6" t="s">
        <v>1314</v>
      </c>
      <c r="D2916" s="6" t="s">
        <v>37</v>
      </c>
      <c r="E2916" s="6" t="s">
        <v>147</v>
      </c>
      <c r="F2916" s="6" t="s">
        <v>43</v>
      </c>
      <c r="G2916" s="6" t="s">
        <v>19</v>
      </c>
      <c r="H2916" s="6" t="s">
        <v>3318</v>
      </c>
      <c r="I2916" s="6" t="n">
        <v>2</v>
      </c>
      <c r="J2916" s="6" t="n">
        <v>5.59</v>
      </c>
      <c r="K2916" s="3" t="str">
        <f aca="false">IF(I2916=1, "No","Yes")</f>
        <v>Yes</v>
      </c>
      <c r="L2916" s="7" t="n">
        <f aca="false">IF(I2916=1,-J2916,0.98)</f>
        <v>0.98</v>
      </c>
      <c r="M2916" s="8" t="s">
        <v>51</v>
      </c>
    </row>
    <row r="2917" customFormat="false" ht="12.8" hidden="false" customHeight="false" outlineLevel="0" collapsed="false">
      <c r="A2917" s="2" t="s">
        <v>3317</v>
      </c>
      <c r="B2917" s="2" t="s">
        <v>296</v>
      </c>
      <c r="C2917" s="6" t="s">
        <v>1314</v>
      </c>
      <c r="D2917" s="6" t="s">
        <v>37</v>
      </c>
      <c r="E2917" s="6" t="s">
        <v>147</v>
      </c>
      <c r="F2917" s="6" t="s">
        <v>43</v>
      </c>
      <c r="G2917" s="6" t="s">
        <v>19</v>
      </c>
      <c r="H2917" s="6" t="s">
        <v>3318</v>
      </c>
      <c r="I2917" s="6" t="n">
        <v>2</v>
      </c>
      <c r="J2917" s="6" t="n">
        <v>5.59</v>
      </c>
      <c r="K2917" s="3" t="str">
        <f aca="false">IF(I2917=1, "No","Yes")</f>
        <v>Yes</v>
      </c>
      <c r="L2917" s="7" t="n">
        <f aca="false">IF(I2917=1,-J2917,0.98)</f>
        <v>0.98</v>
      </c>
      <c r="M2917" s="12" t="s">
        <v>128</v>
      </c>
    </row>
    <row r="2918" customFormat="false" ht="12.8" hidden="false" customHeight="false" outlineLevel="0" collapsed="false">
      <c r="A2918" s="2" t="s">
        <v>3317</v>
      </c>
      <c r="B2918" s="2" t="s">
        <v>252</v>
      </c>
      <c r="C2918" s="0" t="s">
        <v>734</v>
      </c>
      <c r="D2918" s="0" t="s">
        <v>16</v>
      </c>
      <c r="E2918" s="0" t="s">
        <v>147</v>
      </c>
      <c r="F2918" s="0" t="s">
        <v>65</v>
      </c>
      <c r="G2918" s="0" t="s">
        <v>21</v>
      </c>
      <c r="H2918" s="0" t="s">
        <v>3213</v>
      </c>
      <c r="I2918" s="0" t="n">
        <v>2</v>
      </c>
      <c r="J2918" s="0" t="n">
        <v>1.31</v>
      </c>
      <c r="K2918" s="0" t="str">
        <f aca="false">IF(I2918=1,"Yes","No")</f>
        <v>No</v>
      </c>
      <c r="L2918" s="0" t="n">
        <f aca="false">IF(K2918="Yes",(J2918-1)*0.98,-1)</f>
        <v>-1</v>
      </c>
      <c r="M2918" s="5" t="s">
        <v>33</v>
      </c>
    </row>
    <row r="2919" customFormat="false" ht="12.8" hidden="false" customHeight="false" outlineLevel="0" collapsed="false">
      <c r="A2919" s="2" t="s">
        <v>3317</v>
      </c>
      <c r="B2919" s="2" t="s">
        <v>456</v>
      </c>
      <c r="C2919" s="0" t="s">
        <v>382</v>
      </c>
      <c r="D2919" s="0" t="s">
        <v>29</v>
      </c>
      <c r="E2919" s="0" t="s">
        <v>147</v>
      </c>
      <c r="F2919" s="0" t="s">
        <v>65</v>
      </c>
      <c r="G2919" s="0" t="s">
        <v>21</v>
      </c>
      <c r="H2919" s="0" t="s">
        <v>3319</v>
      </c>
      <c r="I2919" s="0" t="n">
        <v>3</v>
      </c>
      <c r="J2919" s="0" t="n">
        <v>1.21</v>
      </c>
      <c r="K2919" s="0" t="s">
        <v>19</v>
      </c>
      <c r="L2919" s="3" t="n">
        <f aca="false">IF(K2919="Yes",(J2919-1)*0.98,-1)</f>
        <v>-1</v>
      </c>
      <c r="M2919" s="11" t="s">
        <v>62</v>
      </c>
    </row>
    <row r="2920" customFormat="false" ht="12.8" hidden="false" customHeight="false" outlineLevel="0" collapsed="false">
      <c r="A2920" s="2" t="s">
        <v>3317</v>
      </c>
      <c r="B2920" s="2" t="s">
        <v>456</v>
      </c>
      <c r="C2920" s="6" t="s">
        <v>382</v>
      </c>
      <c r="D2920" s="6" t="s">
        <v>29</v>
      </c>
      <c r="E2920" s="6" t="s">
        <v>147</v>
      </c>
      <c r="F2920" s="6" t="s">
        <v>65</v>
      </c>
      <c r="G2920" s="6" t="s">
        <v>21</v>
      </c>
      <c r="H2920" s="6" t="s">
        <v>3320</v>
      </c>
      <c r="I2920" s="6" t="n">
        <v>4</v>
      </c>
      <c r="J2920" s="6" t="n">
        <v>15.5</v>
      </c>
      <c r="K2920" s="3" t="str">
        <f aca="false">IF(I2920=1, "No","Yes")</f>
        <v>Yes</v>
      </c>
      <c r="L2920" s="7" t="n">
        <f aca="false">IF(I2920=1,-J2920,0.98)</f>
        <v>0.98</v>
      </c>
      <c r="M2920" s="8" t="s">
        <v>51</v>
      </c>
    </row>
    <row r="2921" customFormat="false" ht="12.8" hidden="false" customHeight="false" outlineLevel="0" collapsed="false">
      <c r="A2921" s="9" t="s">
        <v>3317</v>
      </c>
      <c r="B2921" s="9" t="s">
        <v>456</v>
      </c>
      <c r="C2921" s="6" t="s">
        <v>382</v>
      </c>
      <c r="D2921" s="6" t="s">
        <v>29</v>
      </c>
      <c r="E2921" s="6" t="s">
        <v>147</v>
      </c>
      <c r="F2921" s="6" t="s">
        <v>65</v>
      </c>
      <c r="G2921" s="6" t="s">
        <v>21</v>
      </c>
      <c r="H2921" s="6" t="s">
        <v>3320</v>
      </c>
      <c r="I2921" s="6" t="n">
        <v>4</v>
      </c>
      <c r="J2921" s="6" t="n">
        <v>4.4</v>
      </c>
      <c r="K2921" s="3" t="s">
        <v>19</v>
      </c>
      <c r="L2921" s="6" t="n">
        <f aca="false">IF(K2921="Yes",(J2921-1)*0.98,-1)</f>
        <v>-1</v>
      </c>
      <c r="M2921" s="13" t="s">
        <v>184</v>
      </c>
    </row>
    <row r="2922" customFormat="false" ht="12.8" hidden="false" customHeight="false" outlineLevel="0" collapsed="false">
      <c r="A2922" s="2" t="s">
        <v>3321</v>
      </c>
      <c r="B2922" s="2" t="s">
        <v>23</v>
      </c>
      <c r="C2922" s="0" t="s">
        <v>608</v>
      </c>
      <c r="D2922" s="0" t="s">
        <v>29</v>
      </c>
      <c r="E2922" s="0" t="s">
        <v>147</v>
      </c>
      <c r="F2922" s="0" t="s">
        <v>43</v>
      </c>
      <c r="G2922" s="0" t="s">
        <v>21</v>
      </c>
      <c r="H2922" s="0" t="s">
        <v>3322</v>
      </c>
      <c r="I2922" s="0" t="n">
        <v>1</v>
      </c>
      <c r="J2922" s="0" t="n">
        <v>1.26</v>
      </c>
      <c r="K2922" s="0" t="s">
        <v>21</v>
      </c>
      <c r="L2922" s="3" t="n">
        <f aca="false">IF(K2922="Yes",(J2922-1)*0.98,-1)</f>
        <v>0.2548</v>
      </c>
      <c r="M2922" s="4" t="s">
        <v>22</v>
      </c>
    </row>
    <row r="2923" customFormat="false" ht="12.8" hidden="false" customHeight="false" outlineLevel="0" collapsed="false">
      <c r="A2923" s="2" t="s">
        <v>3321</v>
      </c>
      <c r="B2923" s="2" t="s">
        <v>456</v>
      </c>
      <c r="C2923" s="0" t="s">
        <v>734</v>
      </c>
      <c r="D2923" s="0" t="s">
        <v>29</v>
      </c>
      <c r="E2923" s="0" t="s">
        <v>147</v>
      </c>
      <c r="F2923" s="0" t="s">
        <v>65</v>
      </c>
      <c r="G2923" s="0" t="s">
        <v>21</v>
      </c>
      <c r="H2923" s="0" t="s">
        <v>3323</v>
      </c>
      <c r="I2923" s="0" t="n">
        <v>2</v>
      </c>
      <c r="J2923" s="0" t="n">
        <v>2.12</v>
      </c>
      <c r="K2923" s="0" t="s">
        <v>21</v>
      </c>
      <c r="L2923" s="3" t="n">
        <f aca="false">IF(K2923="Yes",(J2923-1)*0.98,-1)</f>
        <v>1.0976</v>
      </c>
      <c r="M2923" s="11" t="s">
        <v>62</v>
      </c>
    </row>
    <row r="2924" customFormat="false" ht="12.8" hidden="false" customHeight="false" outlineLevel="0" collapsed="false">
      <c r="A2924" s="9" t="s">
        <v>3321</v>
      </c>
      <c r="B2924" s="9" t="s">
        <v>105</v>
      </c>
      <c r="C2924" s="6" t="s">
        <v>179</v>
      </c>
      <c r="D2924" s="6" t="s">
        <v>16</v>
      </c>
      <c r="E2924" s="6" t="s">
        <v>147</v>
      </c>
      <c r="F2924" s="6" t="s">
        <v>43</v>
      </c>
      <c r="G2924" s="6" t="s">
        <v>19</v>
      </c>
      <c r="H2924" s="6" t="s">
        <v>3324</v>
      </c>
      <c r="I2924" s="0" t="n">
        <v>3</v>
      </c>
      <c r="J2924" s="6" t="n">
        <v>5.5</v>
      </c>
      <c r="K2924" s="3" t="str">
        <f aca="false">IF(I2924=1,"Yes","No")</f>
        <v>No</v>
      </c>
      <c r="L2924" s="7" t="n">
        <f aca="false">IF(K2924="Yes",(J2924-1)*0.98,-1)</f>
        <v>-1</v>
      </c>
      <c r="M2924" s="10" t="s">
        <v>53</v>
      </c>
    </row>
    <row r="2925" customFormat="false" ht="12.8" hidden="false" customHeight="false" outlineLevel="0" collapsed="false">
      <c r="A2925" s="2" t="s">
        <v>3325</v>
      </c>
      <c r="B2925" s="2" t="s">
        <v>205</v>
      </c>
      <c r="C2925" s="0" t="s">
        <v>41</v>
      </c>
      <c r="D2925" s="0" t="s">
        <v>29</v>
      </c>
      <c r="E2925" s="0" t="s">
        <v>147</v>
      </c>
      <c r="F2925" s="0" t="s">
        <v>65</v>
      </c>
      <c r="G2925" s="0" t="s">
        <v>21</v>
      </c>
      <c r="H2925" s="0" t="s">
        <v>3326</v>
      </c>
      <c r="I2925" s="0" t="n">
        <v>2</v>
      </c>
      <c r="J2925" s="0" t="n">
        <v>1.47</v>
      </c>
      <c r="K2925" s="0" t="s">
        <v>21</v>
      </c>
      <c r="L2925" s="3" t="n">
        <f aca="false">IF(K2925="Yes",(J2925-1)*0.98,-1)</f>
        <v>0.4606</v>
      </c>
      <c r="M2925" s="11" t="s">
        <v>62</v>
      </c>
    </row>
    <row r="2926" customFormat="false" ht="12.8" hidden="false" customHeight="false" outlineLevel="0" collapsed="false">
      <c r="A2926" s="2" t="s">
        <v>3325</v>
      </c>
      <c r="B2926" s="2" t="s">
        <v>205</v>
      </c>
      <c r="C2926" s="6" t="s">
        <v>41</v>
      </c>
      <c r="D2926" s="6" t="s">
        <v>29</v>
      </c>
      <c r="E2926" s="6" t="s">
        <v>147</v>
      </c>
      <c r="F2926" s="6" t="s">
        <v>65</v>
      </c>
      <c r="G2926" s="6" t="s">
        <v>21</v>
      </c>
      <c r="H2926" s="6" t="s">
        <v>3327</v>
      </c>
      <c r="I2926" s="6" t="n">
        <v>3</v>
      </c>
      <c r="J2926" s="6" t="n">
        <v>8.13</v>
      </c>
      <c r="K2926" s="3" t="str">
        <f aca="false">IF(I2926=1, "No","Yes")</f>
        <v>Yes</v>
      </c>
      <c r="L2926" s="7" t="n">
        <f aca="false">IF(I2926=1,-J2926,0.98)</f>
        <v>0.98</v>
      </c>
      <c r="M2926" s="8" t="s">
        <v>51</v>
      </c>
    </row>
    <row r="2927" customFormat="false" ht="12.8" hidden="false" customHeight="false" outlineLevel="0" collapsed="false">
      <c r="A2927" s="2" t="s">
        <v>3325</v>
      </c>
      <c r="B2927" s="2" t="s">
        <v>205</v>
      </c>
      <c r="C2927" s="6" t="s">
        <v>41</v>
      </c>
      <c r="D2927" s="6" t="s">
        <v>29</v>
      </c>
      <c r="E2927" s="6" t="s">
        <v>147</v>
      </c>
      <c r="F2927" s="6" t="s">
        <v>65</v>
      </c>
      <c r="G2927" s="6" t="s">
        <v>21</v>
      </c>
      <c r="H2927" s="6" t="s">
        <v>3327</v>
      </c>
      <c r="I2927" s="6" t="n">
        <v>3</v>
      </c>
      <c r="J2927" s="6" t="n">
        <v>8.13</v>
      </c>
      <c r="K2927" s="3" t="str">
        <f aca="false">IF(I2927=1, "No","Yes")</f>
        <v>Yes</v>
      </c>
      <c r="L2927" s="7" t="n">
        <f aca="false">IF(I2927=1,-J2927,0.98)</f>
        <v>0.98</v>
      </c>
      <c r="M2927" s="12" t="s">
        <v>128</v>
      </c>
    </row>
    <row r="2928" customFormat="false" ht="12.8" hidden="false" customHeight="false" outlineLevel="0" collapsed="false">
      <c r="A2928" s="9" t="s">
        <v>3325</v>
      </c>
      <c r="B2928" s="9" t="s">
        <v>205</v>
      </c>
      <c r="C2928" s="6" t="s">
        <v>41</v>
      </c>
      <c r="D2928" s="6" t="s">
        <v>29</v>
      </c>
      <c r="E2928" s="6" t="s">
        <v>147</v>
      </c>
      <c r="F2928" s="6" t="s">
        <v>65</v>
      </c>
      <c r="G2928" s="6" t="s">
        <v>21</v>
      </c>
      <c r="H2928" s="6" t="s">
        <v>3327</v>
      </c>
      <c r="I2928" s="6" t="n">
        <v>3</v>
      </c>
      <c r="J2928" s="6" t="n">
        <v>1.69</v>
      </c>
      <c r="K2928" s="3" t="s">
        <v>21</v>
      </c>
      <c r="L2928" s="6" t="n">
        <f aca="false">IF(K2928="Yes",(J2928-1)*0.98,-1)</f>
        <v>0.6762</v>
      </c>
      <c r="M2928" s="13" t="s">
        <v>184</v>
      </c>
    </row>
    <row r="2929" customFormat="false" ht="12.8" hidden="false" customHeight="false" outlineLevel="0" collapsed="false">
      <c r="A2929" s="2" t="s">
        <v>3325</v>
      </c>
      <c r="B2929" s="2" t="s">
        <v>605</v>
      </c>
      <c r="C2929" s="0" t="s">
        <v>1082</v>
      </c>
      <c r="D2929" s="0" t="s">
        <v>37</v>
      </c>
      <c r="E2929" s="0" t="s">
        <v>147</v>
      </c>
      <c r="G2929" s="0" t="s">
        <v>19</v>
      </c>
      <c r="H2929" s="0" t="s">
        <v>3328</v>
      </c>
      <c r="I2929" s="0" t="n">
        <v>1</v>
      </c>
      <c r="J2929" s="0" t="n">
        <v>2.02</v>
      </c>
      <c r="K2929" s="0" t="str">
        <f aca="false">IF(I2929=1,"Yes","No")</f>
        <v>Yes</v>
      </c>
      <c r="L2929" s="0" t="n">
        <f aca="false">IF(K2929="Yes",(J2929-1)*0.98,-1)</f>
        <v>0.9996</v>
      </c>
      <c r="M2929" s="5" t="s">
        <v>33</v>
      </c>
    </row>
    <row r="2930" customFormat="false" ht="12.8" hidden="false" customHeight="false" outlineLevel="0" collapsed="false">
      <c r="A2930" s="2" t="s">
        <v>3325</v>
      </c>
      <c r="B2930" s="2" t="s">
        <v>1185</v>
      </c>
      <c r="C2930" s="0" t="s">
        <v>125</v>
      </c>
      <c r="D2930" s="0" t="s">
        <v>16</v>
      </c>
      <c r="E2930" s="0" t="s">
        <v>30</v>
      </c>
      <c r="F2930" s="0" t="s">
        <v>453</v>
      </c>
      <c r="G2930" s="0" t="s">
        <v>19</v>
      </c>
      <c r="H2930" s="0" t="s">
        <v>3329</v>
      </c>
      <c r="I2930" s="0" t="n">
        <v>4</v>
      </c>
      <c r="J2930" s="0" t="n">
        <v>2.04</v>
      </c>
      <c r="K2930" s="0" t="s">
        <v>19</v>
      </c>
      <c r="L2930" s="3" t="n">
        <f aca="false">IF(K2930="Yes",(J2930-1)*0.98,-1)</f>
        <v>-1</v>
      </c>
      <c r="M2930" s="11" t="s">
        <v>62</v>
      </c>
    </row>
    <row r="2931" customFormat="false" ht="12.8" hidden="false" customHeight="false" outlineLevel="0" collapsed="false">
      <c r="A2931" s="2" t="s">
        <v>3325</v>
      </c>
      <c r="B2931" s="2" t="s">
        <v>1185</v>
      </c>
      <c r="C2931" s="6" t="s">
        <v>125</v>
      </c>
      <c r="D2931" s="6" t="s">
        <v>16</v>
      </c>
      <c r="E2931" s="6" t="s">
        <v>30</v>
      </c>
      <c r="F2931" s="6" t="s">
        <v>453</v>
      </c>
      <c r="G2931" s="6" t="s">
        <v>19</v>
      </c>
      <c r="H2931" s="6" t="s">
        <v>3330</v>
      </c>
      <c r="I2931" s="6" t="n">
        <v>3</v>
      </c>
      <c r="J2931" s="6" t="n">
        <v>21</v>
      </c>
      <c r="K2931" s="3" t="str">
        <f aca="false">IF(I2931=1, "No","Yes")</f>
        <v>Yes</v>
      </c>
      <c r="L2931" s="7" t="n">
        <f aca="false">IF(I2931=1,-J2931,0.98)</f>
        <v>0.98</v>
      </c>
      <c r="M2931" s="8" t="s">
        <v>51</v>
      </c>
    </row>
    <row r="2932" customFormat="false" ht="12.8" hidden="false" customHeight="false" outlineLevel="0" collapsed="false">
      <c r="A2932" s="2" t="s">
        <v>3331</v>
      </c>
      <c r="B2932" s="2" t="s">
        <v>452</v>
      </c>
      <c r="C2932" s="0" t="s">
        <v>248</v>
      </c>
      <c r="D2932" s="0" t="s">
        <v>42</v>
      </c>
      <c r="E2932" s="0" t="s">
        <v>147</v>
      </c>
      <c r="F2932" s="0" t="s">
        <v>453</v>
      </c>
      <c r="G2932" s="0" t="s">
        <v>19</v>
      </c>
      <c r="H2932" s="0" t="s">
        <v>3332</v>
      </c>
      <c r="I2932" s="0" t="n">
        <v>1</v>
      </c>
      <c r="J2932" s="0" t="n">
        <v>1.76</v>
      </c>
      <c r="K2932" s="0" t="str">
        <f aca="false">IF(I2932=1,"Yes","No")</f>
        <v>Yes</v>
      </c>
      <c r="L2932" s="0" t="n">
        <f aca="false">IF(K2932="Yes",(J2932-1)*0.98,-1)</f>
        <v>0.7448</v>
      </c>
      <c r="M2932" s="5" t="s">
        <v>33</v>
      </c>
    </row>
    <row r="2933" customFormat="false" ht="12.8" hidden="false" customHeight="false" outlineLevel="0" collapsed="false">
      <c r="A2933" s="2" t="s">
        <v>3331</v>
      </c>
      <c r="B2933" s="2" t="s">
        <v>452</v>
      </c>
      <c r="C2933" s="0" t="s">
        <v>248</v>
      </c>
      <c r="D2933" s="0" t="s">
        <v>42</v>
      </c>
      <c r="E2933" s="0" t="s">
        <v>147</v>
      </c>
      <c r="F2933" s="0" t="s">
        <v>453</v>
      </c>
      <c r="G2933" s="0" t="s">
        <v>19</v>
      </c>
      <c r="H2933" s="0" t="s">
        <v>3333</v>
      </c>
      <c r="I2933" s="0" t="n">
        <v>0</v>
      </c>
      <c r="J2933" s="0" t="n">
        <v>2.68</v>
      </c>
      <c r="K2933" s="0" t="s">
        <v>19</v>
      </c>
      <c r="L2933" s="3" t="n">
        <f aca="false">IF(K2933="Yes",(J2933-1)*0.98,-1)</f>
        <v>-1</v>
      </c>
      <c r="M2933" s="11" t="s">
        <v>62</v>
      </c>
    </row>
    <row r="2934" customFormat="false" ht="12.8" hidden="false" customHeight="false" outlineLevel="0" collapsed="false">
      <c r="A2934" s="9" t="s">
        <v>3331</v>
      </c>
      <c r="B2934" s="9" t="s">
        <v>452</v>
      </c>
      <c r="C2934" s="6" t="s">
        <v>248</v>
      </c>
      <c r="D2934" s="6" t="s">
        <v>42</v>
      </c>
      <c r="E2934" s="6" t="s">
        <v>147</v>
      </c>
      <c r="F2934" s="6" t="s">
        <v>453</v>
      </c>
      <c r="G2934" s="6" t="s">
        <v>19</v>
      </c>
      <c r="H2934" s="6" t="s">
        <v>3334</v>
      </c>
      <c r="I2934" s="6" t="n">
        <v>4</v>
      </c>
      <c r="J2934" s="6" t="n">
        <v>1.59</v>
      </c>
      <c r="K2934" s="3" t="s">
        <v>19</v>
      </c>
      <c r="L2934" s="6" t="n">
        <f aca="false">IF(K2934="Yes",(J2934-1)*0.98,-1)</f>
        <v>-1</v>
      </c>
      <c r="M2934" s="13" t="s">
        <v>184</v>
      </c>
    </row>
    <row r="2935" customFormat="false" ht="12.8" hidden="false" customHeight="false" outlineLevel="0" collapsed="false">
      <c r="A2935" s="2" t="s">
        <v>3335</v>
      </c>
      <c r="B2935" s="2" t="s">
        <v>46</v>
      </c>
      <c r="C2935" s="0" t="s">
        <v>370</v>
      </c>
      <c r="D2935" s="0" t="s">
        <v>42</v>
      </c>
      <c r="E2935" s="0" t="s">
        <v>147</v>
      </c>
      <c r="F2935" s="0" t="s">
        <v>453</v>
      </c>
      <c r="G2935" s="0" t="s">
        <v>19</v>
      </c>
      <c r="H2935" s="0" t="s">
        <v>3336</v>
      </c>
      <c r="I2935" s="0" t="n">
        <v>2</v>
      </c>
      <c r="J2935" s="0" t="n">
        <v>6.8</v>
      </c>
      <c r="K2935" s="0" t="str">
        <f aca="false">IF(I2935=1,"Yes","No")</f>
        <v>No</v>
      </c>
      <c r="L2935" s="0" t="n">
        <f aca="false">IF(K2935="Yes",(J2935-1)*0.98,-1)</f>
        <v>-1</v>
      </c>
      <c r="M2935" s="5" t="s">
        <v>33</v>
      </c>
    </row>
    <row r="2936" customFormat="false" ht="12.8" hidden="false" customHeight="false" outlineLevel="0" collapsed="false">
      <c r="A2936" s="2" t="s">
        <v>3335</v>
      </c>
      <c r="B2936" s="2" t="s">
        <v>46</v>
      </c>
      <c r="C2936" s="0" t="s">
        <v>370</v>
      </c>
      <c r="D2936" s="0" t="s">
        <v>42</v>
      </c>
      <c r="E2936" s="0" t="s">
        <v>147</v>
      </c>
      <c r="F2936" s="0" t="s">
        <v>453</v>
      </c>
      <c r="G2936" s="0" t="s">
        <v>19</v>
      </c>
      <c r="H2936" s="0" t="s">
        <v>3273</v>
      </c>
      <c r="I2936" s="0" t="n">
        <v>1</v>
      </c>
      <c r="J2936" s="0" t="n">
        <v>1.53</v>
      </c>
      <c r="K2936" s="0" t="s">
        <v>21</v>
      </c>
      <c r="L2936" s="3" t="n">
        <f aca="false">IF(K2936="Yes",(J2936-1)*0.98,-1)</f>
        <v>0.5194</v>
      </c>
      <c r="M2936" s="11" t="s">
        <v>62</v>
      </c>
    </row>
    <row r="2937" customFormat="false" ht="12.8" hidden="false" customHeight="false" outlineLevel="0" collapsed="false">
      <c r="A2937" s="2" t="s">
        <v>3335</v>
      </c>
      <c r="B2937" s="2" t="s">
        <v>146</v>
      </c>
      <c r="C2937" s="0" t="s">
        <v>271</v>
      </c>
      <c r="D2937" s="0" t="s">
        <v>42</v>
      </c>
      <c r="E2937" s="0" t="s">
        <v>147</v>
      </c>
      <c r="F2937" s="0" t="s">
        <v>304</v>
      </c>
      <c r="G2937" s="0" t="s">
        <v>19</v>
      </c>
      <c r="H2937" s="0" t="s">
        <v>1966</v>
      </c>
      <c r="I2937" s="0" t="n">
        <v>1</v>
      </c>
      <c r="J2937" s="0" t="n">
        <v>1.28</v>
      </c>
      <c r="K2937" s="0" t="str">
        <f aca="false">IF(I2937=1,"Yes","No")</f>
        <v>Yes</v>
      </c>
      <c r="L2937" s="0" t="n">
        <f aca="false">IF(K2937="Yes",(J2937-1)*0.98,-1)</f>
        <v>0.2744</v>
      </c>
      <c r="M2937" s="5" t="s">
        <v>33</v>
      </c>
    </row>
    <row r="2938" customFormat="false" ht="12.8" hidden="false" customHeight="false" outlineLevel="0" collapsed="false">
      <c r="A2938" s="2" t="s">
        <v>3335</v>
      </c>
      <c r="B2938" s="2" t="s">
        <v>252</v>
      </c>
      <c r="C2938" s="0" t="s">
        <v>1150</v>
      </c>
      <c r="D2938" s="0" t="s">
        <v>37</v>
      </c>
      <c r="E2938" s="0" t="s">
        <v>17</v>
      </c>
      <c r="F2938" s="0" t="s">
        <v>65</v>
      </c>
      <c r="G2938" s="0" t="s">
        <v>21</v>
      </c>
      <c r="H2938" s="0" t="s">
        <v>3337</v>
      </c>
      <c r="I2938" s="0" t="n">
        <v>1</v>
      </c>
      <c r="J2938" s="0" t="n">
        <v>2.8</v>
      </c>
      <c r="K2938" s="0" t="str">
        <f aca="false">IF(I2938=1,"Yes","No")</f>
        <v>Yes</v>
      </c>
      <c r="L2938" s="0" t="n">
        <f aca="false">IF(K2938="Yes",(J2938-1)*0.98,-1)</f>
        <v>1.764</v>
      </c>
      <c r="M2938" s="5" t="s">
        <v>33</v>
      </c>
    </row>
    <row r="2939" customFormat="false" ht="12.8" hidden="false" customHeight="false" outlineLevel="0" collapsed="false">
      <c r="A2939" s="2" t="s">
        <v>3335</v>
      </c>
      <c r="B2939" s="2" t="s">
        <v>252</v>
      </c>
      <c r="C2939" s="0" t="s">
        <v>1150</v>
      </c>
      <c r="D2939" s="0" t="s">
        <v>37</v>
      </c>
      <c r="E2939" s="0" t="s">
        <v>17</v>
      </c>
      <c r="F2939" s="0" t="s">
        <v>65</v>
      </c>
      <c r="G2939" s="0" t="s">
        <v>21</v>
      </c>
      <c r="H2939" s="0" t="s">
        <v>3337</v>
      </c>
      <c r="I2939" s="0" t="n">
        <v>1</v>
      </c>
      <c r="J2939" s="0" t="n">
        <v>1.35</v>
      </c>
      <c r="K2939" s="0" t="s">
        <v>21</v>
      </c>
      <c r="L2939" s="3" t="n">
        <f aca="false">IF(K2939="Yes",(J2939-1)*0.98,-1)</f>
        <v>0.343</v>
      </c>
      <c r="M2939" s="4" t="s">
        <v>22</v>
      </c>
    </row>
    <row r="2940" customFormat="false" ht="12.8" hidden="false" customHeight="false" outlineLevel="0" collapsed="false">
      <c r="A2940" s="2" t="s">
        <v>3335</v>
      </c>
      <c r="B2940" s="2" t="s">
        <v>255</v>
      </c>
      <c r="C2940" s="0" t="s">
        <v>271</v>
      </c>
      <c r="D2940" s="0" t="s">
        <v>42</v>
      </c>
      <c r="E2940" s="0" t="s">
        <v>147</v>
      </c>
      <c r="F2940" s="0" t="s">
        <v>65</v>
      </c>
      <c r="G2940" s="0" t="s">
        <v>21</v>
      </c>
      <c r="H2940" s="0" t="s">
        <v>3338</v>
      </c>
      <c r="I2940" s="0" t="n">
        <v>2</v>
      </c>
      <c r="J2940" s="0" t="n">
        <v>6.16</v>
      </c>
      <c r="K2940" s="0" t="str">
        <f aca="false">IF(I2940=1,"Yes","No")</f>
        <v>No</v>
      </c>
      <c r="L2940" s="0" t="n">
        <f aca="false">IF(K2940="Yes",(J2940-1)*0.98,-1)</f>
        <v>-1</v>
      </c>
      <c r="M2940" s="5" t="s">
        <v>33</v>
      </c>
    </row>
    <row r="2941" customFormat="false" ht="12.8" hidden="false" customHeight="false" outlineLevel="0" collapsed="false">
      <c r="A2941" s="2" t="s">
        <v>3335</v>
      </c>
      <c r="B2941" s="2" t="s">
        <v>255</v>
      </c>
      <c r="C2941" s="0" t="s">
        <v>271</v>
      </c>
      <c r="D2941" s="0" t="s">
        <v>42</v>
      </c>
      <c r="E2941" s="0" t="s">
        <v>147</v>
      </c>
      <c r="F2941" s="0" t="s">
        <v>65</v>
      </c>
      <c r="G2941" s="0" t="s">
        <v>21</v>
      </c>
      <c r="H2941" s="0" t="s">
        <v>3338</v>
      </c>
      <c r="I2941" s="0" t="n">
        <v>2</v>
      </c>
      <c r="J2941" s="0" t="n">
        <v>2.12</v>
      </c>
      <c r="K2941" s="0" t="s">
        <v>21</v>
      </c>
      <c r="L2941" s="3" t="n">
        <f aca="false">IF(K2941="Yes",(J2941-1)*0.98,-1)</f>
        <v>1.0976</v>
      </c>
      <c r="M2941" s="4" t="s">
        <v>22</v>
      </c>
    </row>
    <row r="2942" customFormat="false" ht="12.8" hidden="false" customHeight="false" outlineLevel="0" collapsed="false">
      <c r="A2942" s="2" t="s">
        <v>3335</v>
      </c>
      <c r="B2942" s="2" t="s">
        <v>536</v>
      </c>
      <c r="C2942" s="0" t="s">
        <v>271</v>
      </c>
      <c r="D2942" s="0" t="s">
        <v>29</v>
      </c>
      <c r="E2942" s="0" t="s">
        <v>147</v>
      </c>
      <c r="F2942" s="0" t="s">
        <v>65</v>
      </c>
      <c r="G2942" s="0" t="s">
        <v>21</v>
      </c>
      <c r="H2942" s="0" t="s">
        <v>3339</v>
      </c>
      <c r="I2942" s="0" t="n">
        <v>0</v>
      </c>
      <c r="J2942" s="0" t="n">
        <v>4.3</v>
      </c>
      <c r="K2942" s="0" t="s">
        <v>19</v>
      </c>
      <c r="L2942" s="3" t="n">
        <f aca="false">IF(K2942="Yes",(J2942-1)*0.98,-1)</f>
        <v>-1</v>
      </c>
      <c r="M2942" s="11" t="s">
        <v>62</v>
      </c>
    </row>
    <row r="2943" customFormat="false" ht="12.8" hidden="false" customHeight="false" outlineLevel="0" collapsed="false">
      <c r="A2943" s="2" t="s">
        <v>3340</v>
      </c>
      <c r="B2943" s="2" t="s">
        <v>364</v>
      </c>
      <c r="C2943" s="0" t="s">
        <v>15</v>
      </c>
      <c r="D2943" s="0" t="s">
        <v>29</v>
      </c>
      <c r="E2943" s="0" t="s">
        <v>147</v>
      </c>
      <c r="F2943" s="0" t="s">
        <v>43</v>
      </c>
      <c r="G2943" s="0" t="s">
        <v>19</v>
      </c>
      <c r="H2943" s="0" t="s">
        <v>3341</v>
      </c>
      <c r="I2943" s="0" t="n">
        <v>1</v>
      </c>
      <c r="J2943" s="0" t="n">
        <v>1.29</v>
      </c>
      <c r="K2943" s="0" t="str">
        <f aca="false">IF(I2943=1,"Yes","No")</f>
        <v>Yes</v>
      </c>
      <c r="L2943" s="0" t="n">
        <f aca="false">IF(K2943="Yes",(J2943-1)*0.98,-1)</f>
        <v>0.2842</v>
      </c>
      <c r="M2943" s="5" t="s">
        <v>33</v>
      </c>
    </row>
    <row r="2944" customFormat="false" ht="12.8" hidden="false" customHeight="false" outlineLevel="0" collapsed="false">
      <c r="A2944" s="2" t="s">
        <v>3340</v>
      </c>
      <c r="B2944" s="2" t="s">
        <v>280</v>
      </c>
      <c r="C2944" s="0" t="s">
        <v>15</v>
      </c>
      <c r="D2944" s="0" t="s">
        <v>29</v>
      </c>
      <c r="E2944" s="0" t="s">
        <v>147</v>
      </c>
      <c r="F2944" s="0" t="s">
        <v>65</v>
      </c>
      <c r="G2944" s="0" t="s">
        <v>21</v>
      </c>
      <c r="H2944" s="0" t="s">
        <v>3342</v>
      </c>
      <c r="I2944" s="0" t="n">
        <v>1</v>
      </c>
      <c r="J2944" s="0" t="n">
        <v>3.05</v>
      </c>
      <c r="K2944" s="0" t="s">
        <v>21</v>
      </c>
      <c r="L2944" s="3" t="n">
        <f aca="false">IF(K2944="Yes",(J2944-1)*0.98,-1)</f>
        <v>2.009</v>
      </c>
      <c r="M2944" s="11" t="s">
        <v>62</v>
      </c>
    </row>
    <row r="2945" customFormat="false" ht="12.8" hidden="false" customHeight="false" outlineLevel="0" collapsed="false">
      <c r="A2945" s="2" t="s">
        <v>3340</v>
      </c>
      <c r="B2945" s="2" t="s">
        <v>280</v>
      </c>
      <c r="C2945" s="6" t="s">
        <v>15</v>
      </c>
      <c r="D2945" s="6" t="s">
        <v>29</v>
      </c>
      <c r="E2945" s="6" t="s">
        <v>147</v>
      </c>
      <c r="F2945" s="6" t="s">
        <v>65</v>
      </c>
      <c r="G2945" s="6" t="s">
        <v>21</v>
      </c>
      <c r="H2945" s="6" t="s">
        <v>3343</v>
      </c>
      <c r="I2945" s="6" t="n">
        <v>4</v>
      </c>
      <c r="J2945" s="6" t="n">
        <v>3.3</v>
      </c>
      <c r="K2945" s="3" t="str">
        <f aca="false">IF(I2945=1, "No","Yes")</f>
        <v>Yes</v>
      </c>
      <c r="L2945" s="7" t="n">
        <f aca="false">IF(I2945=1,-J2945,0.98)</f>
        <v>0.98</v>
      </c>
      <c r="M2945" s="8" t="s">
        <v>51</v>
      </c>
    </row>
    <row r="2946" customFormat="false" ht="12.8" hidden="false" customHeight="false" outlineLevel="0" collapsed="false">
      <c r="A2946" s="9" t="s">
        <v>3340</v>
      </c>
      <c r="B2946" s="9" t="s">
        <v>280</v>
      </c>
      <c r="C2946" s="6" t="s">
        <v>15</v>
      </c>
      <c r="D2946" s="6" t="s">
        <v>29</v>
      </c>
      <c r="E2946" s="6" t="s">
        <v>147</v>
      </c>
      <c r="F2946" s="6" t="s">
        <v>65</v>
      </c>
      <c r="G2946" s="6" t="s">
        <v>21</v>
      </c>
      <c r="H2946" s="6" t="s">
        <v>3343</v>
      </c>
      <c r="I2946" s="6" t="n">
        <v>4</v>
      </c>
      <c r="J2946" s="6" t="n">
        <v>2.01</v>
      </c>
      <c r="K2946" s="3" t="s">
        <v>19</v>
      </c>
      <c r="L2946" s="6" t="n">
        <f aca="false">IF(K2946="Yes",(J2946-1)*0.98,-1)</f>
        <v>-1</v>
      </c>
      <c r="M2946" s="13" t="s">
        <v>184</v>
      </c>
    </row>
    <row r="2947" customFormat="false" ht="12.8" hidden="false" customHeight="false" outlineLevel="0" collapsed="false">
      <c r="A2947" s="2" t="s">
        <v>3344</v>
      </c>
      <c r="B2947" s="2" t="s">
        <v>46</v>
      </c>
      <c r="C2947" s="0" t="s">
        <v>576</v>
      </c>
      <c r="D2947" s="0" t="s">
        <v>42</v>
      </c>
      <c r="E2947" s="0" t="s">
        <v>147</v>
      </c>
      <c r="F2947" s="0" t="s">
        <v>453</v>
      </c>
      <c r="G2947" s="0" t="s">
        <v>19</v>
      </c>
      <c r="H2947" s="0" t="s">
        <v>3345</v>
      </c>
      <c r="I2947" s="0" t="n">
        <v>1</v>
      </c>
      <c r="J2947" s="0" t="n">
        <v>1.45</v>
      </c>
      <c r="K2947" s="0" t="str">
        <f aca="false">IF(I2947=1,"Yes","No")</f>
        <v>Yes</v>
      </c>
      <c r="L2947" s="0" t="n">
        <f aca="false">IF(K2947="Yes",(J2947-1)*0.98,-1)</f>
        <v>0.441</v>
      </c>
      <c r="M2947" s="5" t="s">
        <v>33</v>
      </c>
    </row>
    <row r="2948" customFormat="false" ht="12.8" hidden="false" customHeight="false" outlineLevel="0" collapsed="false">
      <c r="A2948" s="2" t="s">
        <v>3344</v>
      </c>
      <c r="B2948" s="2" t="s">
        <v>71</v>
      </c>
      <c r="C2948" s="0" t="s">
        <v>576</v>
      </c>
      <c r="D2948" s="0" t="s">
        <v>42</v>
      </c>
      <c r="E2948" s="0" t="s">
        <v>147</v>
      </c>
      <c r="F2948" s="0" t="s">
        <v>65</v>
      </c>
      <c r="G2948" s="0" t="s">
        <v>21</v>
      </c>
      <c r="H2948" s="0" t="s">
        <v>3346</v>
      </c>
      <c r="I2948" s="0" t="n">
        <v>2</v>
      </c>
      <c r="J2948" s="0" t="n">
        <v>1.58</v>
      </c>
      <c r="K2948" s="0" t="str">
        <f aca="false">IF(I2948=1,"Yes","No")</f>
        <v>No</v>
      </c>
      <c r="L2948" s="0" t="n">
        <f aca="false">IF(K2948="Yes",(J2948-1)*0.98,-1)</f>
        <v>-1</v>
      </c>
      <c r="M2948" s="5" t="s">
        <v>33</v>
      </c>
    </row>
    <row r="2949" customFormat="false" ht="12.8" hidden="false" customHeight="false" outlineLevel="0" collapsed="false">
      <c r="A2949" s="2" t="s">
        <v>3344</v>
      </c>
      <c r="B2949" s="2" t="s">
        <v>71</v>
      </c>
      <c r="C2949" s="0" t="s">
        <v>576</v>
      </c>
      <c r="D2949" s="0" t="s">
        <v>42</v>
      </c>
      <c r="E2949" s="0" t="s">
        <v>147</v>
      </c>
      <c r="F2949" s="0" t="s">
        <v>65</v>
      </c>
      <c r="G2949" s="0" t="s">
        <v>21</v>
      </c>
      <c r="H2949" s="0" t="s">
        <v>3346</v>
      </c>
      <c r="I2949" s="0" t="n">
        <v>2</v>
      </c>
      <c r="J2949" s="0" t="n">
        <v>1.1</v>
      </c>
      <c r="K2949" s="0" t="s">
        <v>21</v>
      </c>
      <c r="L2949" s="3" t="n">
        <f aca="false">IF(K2949="Yes",(J2949-1)*0.98,-1)</f>
        <v>0.0980000000000001</v>
      </c>
      <c r="M2949" s="4" t="s">
        <v>22</v>
      </c>
    </row>
    <row r="2950" customFormat="false" ht="12.8" hidden="false" customHeight="false" outlineLevel="0" collapsed="false">
      <c r="A2950" s="2" t="s">
        <v>3344</v>
      </c>
      <c r="B2950" s="2" t="s">
        <v>149</v>
      </c>
      <c r="C2950" s="0" t="s">
        <v>576</v>
      </c>
      <c r="D2950" s="0" t="s">
        <v>48</v>
      </c>
      <c r="E2950" s="0" t="s">
        <v>147</v>
      </c>
      <c r="F2950" s="0" t="s">
        <v>49</v>
      </c>
      <c r="G2950" s="0" t="s">
        <v>19</v>
      </c>
      <c r="H2950" s="0" t="s">
        <v>3347</v>
      </c>
      <c r="I2950" s="0" t="n">
        <v>3</v>
      </c>
      <c r="J2950" s="0" t="n">
        <v>2.98</v>
      </c>
      <c r="K2950" s="0" t="str">
        <f aca="false">IF(I2950=1,"Yes","No")</f>
        <v>No</v>
      </c>
      <c r="L2950" s="0" t="n">
        <f aca="false">IF(K2950="Yes",(J2950-1)*0.98,-1)</f>
        <v>-1</v>
      </c>
      <c r="M2950" s="5" t="s">
        <v>33</v>
      </c>
    </row>
    <row r="2951" customFormat="false" ht="12.8" hidden="false" customHeight="false" outlineLevel="0" collapsed="false">
      <c r="A2951" s="2" t="s">
        <v>3344</v>
      </c>
      <c r="B2951" s="2" t="s">
        <v>149</v>
      </c>
      <c r="C2951" s="0" t="s">
        <v>576</v>
      </c>
      <c r="D2951" s="0" t="s">
        <v>48</v>
      </c>
      <c r="E2951" s="0" t="s">
        <v>147</v>
      </c>
      <c r="F2951" s="0" t="s">
        <v>49</v>
      </c>
      <c r="G2951" s="0" t="s">
        <v>19</v>
      </c>
      <c r="H2951" s="0" t="s">
        <v>3347</v>
      </c>
      <c r="I2951" s="0" t="n">
        <v>3</v>
      </c>
      <c r="J2951" s="0" t="n">
        <v>1.68</v>
      </c>
      <c r="K2951" s="0" t="s">
        <v>19</v>
      </c>
      <c r="L2951" s="3" t="n">
        <f aca="false">IF(K2951="Yes",(J2951-1)*0.98,-1)</f>
        <v>-1</v>
      </c>
      <c r="M2951" s="4" t="s">
        <v>22</v>
      </c>
    </row>
    <row r="2952" customFormat="false" ht="12.8" hidden="false" customHeight="false" outlineLevel="0" collapsed="false">
      <c r="A2952" s="2" t="s">
        <v>3348</v>
      </c>
      <c r="B2952" s="2" t="s">
        <v>96</v>
      </c>
      <c r="C2952" s="0" t="s">
        <v>311</v>
      </c>
      <c r="D2952" s="0" t="s">
        <v>16</v>
      </c>
      <c r="E2952" s="0" t="s">
        <v>17</v>
      </c>
      <c r="F2952" s="0" t="s">
        <v>18</v>
      </c>
      <c r="G2952" s="0" t="s">
        <v>19</v>
      </c>
      <c r="H2952" s="0" t="s">
        <v>3349</v>
      </c>
      <c r="I2952" s="0" t="n">
        <v>1</v>
      </c>
      <c r="J2952" s="0" t="n">
        <v>1.06</v>
      </c>
      <c r="K2952" s="0" t="s">
        <v>21</v>
      </c>
      <c r="L2952" s="3" t="n">
        <f aca="false">IF(K2952="Yes",(J2952-1)*0.98,-1)</f>
        <v>0.0588000000000001</v>
      </c>
      <c r="M2952" s="4" t="s">
        <v>22</v>
      </c>
    </row>
    <row r="2953" customFormat="false" ht="12.8" hidden="false" customHeight="false" outlineLevel="0" collapsed="false">
      <c r="A2953" s="2" t="s">
        <v>3348</v>
      </c>
      <c r="B2953" s="2" t="s">
        <v>130</v>
      </c>
      <c r="C2953" s="0" t="s">
        <v>311</v>
      </c>
      <c r="D2953" s="0" t="s">
        <v>48</v>
      </c>
      <c r="E2953" s="0" t="s">
        <v>17</v>
      </c>
      <c r="F2953" s="0" t="s">
        <v>103</v>
      </c>
      <c r="G2953" s="0" t="s">
        <v>19</v>
      </c>
      <c r="H2953" s="0" t="s">
        <v>3350</v>
      </c>
      <c r="I2953" s="0" t="n">
        <v>1</v>
      </c>
      <c r="J2953" s="0" t="n">
        <v>1.14</v>
      </c>
      <c r="K2953" s="0" t="s">
        <v>21</v>
      </c>
      <c r="L2953" s="3" t="n">
        <f aca="false">IF(K2953="Yes",(J2953-1)*0.98,-1)</f>
        <v>0.1372</v>
      </c>
      <c r="M2953" s="4" t="s">
        <v>22</v>
      </c>
    </row>
    <row r="2954" customFormat="false" ht="12.8" hidden="false" customHeight="false" outlineLevel="0" collapsed="false">
      <c r="A2954" s="2" t="s">
        <v>3348</v>
      </c>
      <c r="B2954" s="2" t="s">
        <v>130</v>
      </c>
      <c r="C2954" s="0" t="s">
        <v>311</v>
      </c>
      <c r="D2954" s="0" t="s">
        <v>48</v>
      </c>
      <c r="E2954" s="0" t="s">
        <v>17</v>
      </c>
      <c r="F2954" s="0" t="s">
        <v>103</v>
      </c>
      <c r="G2954" s="0" t="s">
        <v>19</v>
      </c>
      <c r="H2954" s="0" t="s">
        <v>3351</v>
      </c>
      <c r="I2954" s="0" t="n">
        <v>0</v>
      </c>
      <c r="J2954" s="0" t="n">
        <v>1.59</v>
      </c>
      <c r="K2954" s="0" t="s">
        <v>19</v>
      </c>
      <c r="L2954" s="3" t="n">
        <f aca="false">IF(K2954="Yes",(J2954-1)*0.98,-1)</f>
        <v>-1</v>
      </c>
      <c r="M2954" s="11" t="s">
        <v>62</v>
      </c>
    </row>
    <row r="2955" customFormat="false" ht="12.8" hidden="false" customHeight="false" outlineLevel="0" collapsed="false">
      <c r="A2955" s="9" t="s">
        <v>3348</v>
      </c>
      <c r="B2955" s="9" t="s">
        <v>109</v>
      </c>
      <c r="C2955" s="6" t="s">
        <v>555</v>
      </c>
      <c r="D2955" s="6" t="s">
        <v>195</v>
      </c>
      <c r="E2955" s="6" t="s">
        <v>147</v>
      </c>
      <c r="F2955" s="6" t="s">
        <v>1413</v>
      </c>
      <c r="G2955" s="6" t="s">
        <v>19</v>
      </c>
      <c r="H2955" s="6" t="s">
        <v>3352</v>
      </c>
      <c r="I2955" s="6" t="n">
        <v>2</v>
      </c>
      <c r="J2955" s="6" t="n">
        <v>1.43</v>
      </c>
      <c r="K2955" s="3" t="s">
        <v>21</v>
      </c>
      <c r="L2955" s="6" t="n">
        <f aca="false">IF(K2955="Yes",(J2955-1)*0.98,-1)</f>
        <v>0.4214</v>
      </c>
      <c r="M2955" s="13" t="s">
        <v>184</v>
      </c>
    </row>
    <row r="2956" customFormat="false" ht="12.8" hidden="false" customHeight="false" outlineLevel="0" collapsed="false">
      <c r="A2956" s="2" t="s">
        <v>3348</v>
      </c>
      <c r="B2956" s="2" t="s">
        <v>1185</v>
      </c>
      <c r="C2956" s="0" t="s">
        <v>532</v>
      </c>
      <c r="D2956" s="0" t="s">
        <v>16</v>
      </c>
      <c r="E2956" s="0" t="s">
        <v>17</v>
      </c>
      <c r="F2956" s="0" t="s">
        <v>18</v>
      </c>
      <c r="G2956" s="0" t="s">
        <v>19</v>
      </c>
      <c r="H2956" s="0" t="s">
        <v>3008</v>
      </c>
      <c r="I2956" s="0" t="n">
        <v>1</v>
      </c>
      <c r="J2956" s="0" t="n">
        <v>1.1</v>
      </c>
      <c r="K2956" s="0" t="s">
        <v>21</v>
      </c>
      <c r="L2956" s="3" t="n">
        <f aca="false">IF(K2956="Yes",(J2956-1)*0.98,-1)</f>
        <v>0.0980000000000001</v>
      </c>
      <c r="M2956" s="4" t="s">
        <v>22</v>
      </c>
    </row>
    <row r="2957" customFormat="false" ht="12.8" hidden="false" customHeight="false" outlineLevel="0" collapsed="false">
      <c r="A2957" s="2" t="s">
        <v>3348</v>
      </c>
      <c r="B2957" s="2" t="s">
        <v>1117</v>
      </c>
      <c r="C2957" s="6" t="s">
        <v>91</v>
      </c>
      <c r="D2957" s="6" t="s">
        <v>29</v>
      </c>
      <c r="E2957" s="6" t="s">
        <v>30</v>
      </c>
      <c r="F2957" s="6" t="s">
        <v>65</v>
      </c>
      <c r="G2957" s="6" t="s">
        <v>21</v>
      </c>
      <c r="H2957" s="6" t="s">
        <v>3353</v>
      </c>
      <c r="I2957" s="6" t="n">
        <v>0</v>
      </c>
      <c r="J2957" s="6" t="n">
        <v>11</v>
      </c>
      <c r="K2957" s="3" t="str">
        <f aca="false">IF(I2957=1, "No","Yes")</f>
        <v>Yes</v>
      </c>
      <c r="L2957" s="7" t="n">
        <f aca="false">IF(I2957=1,-J2957,0.98)</f>
        <v>0.98</v>
      </c>
      <c r="M2957" s="12" t="s">
        <v>128</v>
      </c>
    </row>
    <row r="2958" customFormat="false" ht="12.8" hidden="false" customHeight="false" outlineLevel="0" collapsed="false">
      <c r="A2958" s="9" t="s">
        <v>3348</v>
      </c>
      <c r="B2958" s="9" t="s">
        <v>1117</v>
      </c>
      <c r="C2958" s="6" t="s">
        <v>91</v>
      </c>
      <c r="D2958" s="6" t="s">
        <v>29</v>
      </c>
      <c r="E2958" s="6" t="s">
        <v>30</v>
      </c>
      <c r="F2958" s="6" t="s">
        <v>65</v>
      </c>
      <c r="G2958" s="6" t="s">
        <v>21</v>
      </c>
      <c r="H2958" s="6" t="s">
        <v>3353</v>
      </c>
      <c r="I2958" s="6" t="n">
        <v>0</v>
      </c>
      <c r="J2958" s="6" t="n">
        <v>3.12</v>
      </c>
      <c r="K2958" s="3" t="s">
        <v>19</v>
      </c>
      <c r="L2958" s="6" t="n">
        <f aca="false">IF(K2958="Yes",(J2958-1)*0.98,-1)</f>
        <v>-1</v>
      </c>
      <c r="M2958" s="13" t="s">
        <v>184</v>
      </c>
    </row>
    <row r="2959" customFormat="false" ht="12.8" hidden="false" customHeight="false" outlineLevel="0" collapsed="false">
      <c r="A2959" s="2" t="s">
        <v>3354</v>
      </c>
      <c r="B2959" s="2" t="s">
        <v>186</v>
      </c>
      <c r="C2959" s="6" t="s">
        <v>403</v>
      </c>
      <c r="D2959" s="6" t="s">
        <v>42</v>
      </c>
      <c r="E2959" s="6" t="s">
        <v>147</v>
      </c>
      <c r="F2959" s="6" t="s">
        <v>18</v>
      </c>
      <c r="G2959" s="6" t="s">
        <v>19</v>
      </c>
      <c r="H2959" s="6" t="s">
        <v>3355</v>
      </c>
      <c r="I2959" s="6" t="n">
        <v>0</v>
      </c>
      <c r="J2959" s="6" t="n">
        <v>4.1</v>
      </c>
      <c r="K2959" s="3" t="str">
        <f aca="false">IF(I2959=1, "No","Yes")</f>
        <v>Yes</v>
      </c>
      <c r="L2959" s="7" t="n">
        <f aca="false">IF(I2959=1,-J2959,0.98)</f>
        <v>0.98</v>
      </c>
      <c r="M2959" s="8" t="s">
        <v>51</v>
      </c>
    </row>
    <row r="2960" customFormat="false" ht="12.8" hidden="false" customHeight="false" outlineLevel="0" collapsed="false">
      <c r="A2960" s="2" t="s">
        <v>3354</v>
      </c>
      <c r="B2960" s="2" t="s">
        <v>186</v>
      </c>
      <c r="C2960" s="6" t="s">
        <v>403</v>
      </c>
      <c r="D2960" s="6" t="s">
        <v>42</v>
      </c>
      <c r="E2960" s="6" t="s">
        <v>147</v>
      </c>
      <c r="F2960" s="6" t="s">
        <v>18</v>
      </c>
      <c r="G2960" s="6" t="s">
        <v>19</v>
      </c>
      <c r="H2960" s="6" t="s">
        <v>3355</v>
      </c>
      <c r="I2960" s="6" t="n">
        <v>0</v>
      </c>
      <c r="J2960" s="6" t="n">
        <v>4.1</v>
      </c>
      <c r="K2960" s="3" t="str">
        <f aca="false">IF(I2960=1, "No","Yes")</f>
        <v>Yes</v>
      </c>
      <c r="L2960" s="7" t="n">
        <f aca="false">IF(I2960=1,-J2960,0.98)</f>
        <v>0.98</v>
      </c>
      <c r="M2960" s="12" t="s">
        <v>128</v>
      </c>
    </row>
    <row r="2961" customFormat="false" ht="12.8" hidden="false" customHeight="false" outlineLevel="0" collapsed="false">
      <c r="A2961" s="2" t="s">
        <v>3354</v>
      </c>
      <c r="B2961" s="2" t="s">
        <v>197</v>
      </c>
      <c r="C2961" s="0" t="s">
        <v>403</v>
      </c>
      <c r="D2961" s="0" t="s">
        <v>29</v>
      </c>
      <c r="E2961" s="0" t="s">
        <v>147</v>
      </c>
      <c r="F2961" s="0" t="s">
        <v>1055</v>
      </c>
      <c r="G2961" s="0" t="s">
        <v>21</v>
      </c>
      <c r="H2961" s="0" t="s">
        <v>2146</v>
      </c>
      <c r="I2961" s="0" t="n">
        <v>1</v>
      </c>
      <c r="J2961" s="0" t="n">
        <v>1.37</v>
      </c>
      <c r="K2961" s="0" t="s">
        <v>21</v>
      </c>
      <c r="L2961" s="3" t="n">
        <f aca="false">IF(K2961="Yes",(J2961-1)*0.98,-1)</f>
        <v>0.3626</v>
      </c>
      <c r="M2961" s="4" t="s">
        <v>22</v>
      </c>
    </row>
    <row r="2962" customFormat="false" ht="12.8" hidden="false" customHeight="false" outlineLevel="0" collapsed="false">
      <c r="A2962" s="2" t="s">
        <v>3354</v>
      </c>
      <c r="B2962" s="2" t="s">
        <v>1099</v>
      </c>
      <c r="C2962" s="0" t="s">
        <v>1488</v>
      </c>
      <c r="D2962" s="0" t="s">
        <v>37</v>
      </c>
      <c r="E2962" s="0" t="s">
        <v>17</v>
      </c>
      <c r="F2962" s="0" t="s">
        <v>65</v>
      </c>
      <c r="G2962" s="0" t="s">
        <v>21</v>
      </c>
      <c r="H2962" s="0" t="s">
        <v>3337</v>
      </c>
      <c r="I2962" s="0" t="n">
        <v>2</v>
      </c>
      <c r="J2962" s="0" t="n">
        <v>1.94</v>
      </c>
      <c r="K2962" s="0" t="str">
        <f aca="false">IF(I2962=1,"Yes","No")</f>
        <v>No</v>
      </c>
      <c r="L2962" s="0" t="n">
        <f aca="false">IF(K2962="Yes",(J2962-1)*0.98,-1)</f>
        <v>-1</v>
      </c>
      <c r="M2962" s="5" t="s">
        <v>33</v>
      </c>
    </row>
    <row r="2963" customFormat="false" ht="12.8" hidden="false" customHeight="false" outlineLevel="0" collapsed="false">
      <c r="A2963" s="2" t="s">
        <v>3354</v>
      </c>
      <c r="B2963" s="2" t="s">
        <v>1099</v>
      </c>
      <c r="C2963" s="0" t="s">
        <v>1488</v>
      </c>
      <c r="D2963" s="0" t="s">
        <v>37</v>
      </c>
      <c r="E2963" s="0" t="s">
        <v>17</v>
      </c>
      <c r="F2963" s="0" t="s">
        <v>65</v>
      </c>
      <c r="G2963" s="0" t="s">
        <v>21</v>
      </c>
      <c r="H2963" s="0" t="s">
        <v>3337</v>
      </c>
      <c r="I2963" s="0" t="n">
        <v>2</v>
      </c>
      <c r="J2963" s="0" t="n">
        <v>1.14</v>
      </c>
      <c r="K2963" s="0" t="s">
        <v>21</v>
      </c>
      <c r="L2963" s="3" t="n">
        <f aca="false">IF(K2963="Yes",(J2963-1)*0.98,-1)</f>
        <v>0.1372</v>
      </c>
      <c r="M2963" s="4" t="s">
        <v>22</v>
      </c>
    </row>
    <row r="2964" customFormat="false" ht="12.8" hidden="false" customHeight="false" outlineLevel="0" collapsed="false">
      <c r="A2964" s="9" t="s">
        <v>3356</v>
      </c>
      <c r="B2964" s="9" t="s">
        <v>35</v>
      </c>
      <c r="C2964" s="6" t="s">
        <v>194</v>
      </c>
      <c r="D2964" s="6" t="s">
        <v>16</v>
      </c>
      <c r="E2964" s="6" t="s">
        <v>147</v>
      </c>
      <c r="F2964" s="6" t="s">
        <v>43</v>
      </c>
      <c r="G2964" s="6" t="s">
        <v>19</v>
      </c>
      <c r="H2964" s="6" t="s">
        <v>3357</v>
      </c>
      <c r="I2964" s="0" t="n">
        <v>4</v>
      </c>
      <c r="J2964" s="6" t="n">
        <v>13.5</v>
      </c>
      <c r="K2964" s="3" t="str">
        <f aca="false">IF(I2964=1,"Yes","No")</f>
        <v>No</v>
      </c>
      <c r="L2964" s="7" t="n">
        <f aca="false">IF(K2964="Yes",(J2964-1)*0.98,-1)</f>
        <v>-1</v>
      </c>
      <c r="M2964" s="10" t="s">
        <v>53</v>
      </c>
    </row>
    <row r="2965" customFormat="false" ht="12.8" hidden="false" customHeight="false" outlineLevel="0" collapsed="false">
      <c r="A2965" s="2" t="s">
        <v>3356</v>
      </c>
      <c r="B2965" s="2" t="s">
        <v>109</v>
      </c>
      <c r="C2965" s="0" t="s">
        <v>59</v>
      </c>
      <c r="D2965" s="0" t="s">
        <v>16</v>
      </c>
      <c r="E2965" s="0" t="s">
        <v>30</v>
      </c>
      <c r="F2965" s="0" t="s">
        <v>43</v>
      </c>
      <c r="G2965" s="0" t="s">
        <v>19</v>
      </c>
      <c r="H2965" s="0" t="s">
        <v>3358</v>
      </c>
      <c r="I2965" s="0" t="n">
        <v>2</v>
      </c>
      <c r="J2965" s="0" t="n">
        <v>1.73</v>
      </c>
      <c r="K2965" s="0" t="s">
        <v>21</v>
      </c>
      <c r="L2965" s="3" t="n">
        <f aca="false">IF(K2965="Yes",(J2965-1)*0.98,-1)</f>
        <v>0.7154</v>
      </c>
      <c r="M2965" s="4" t="s">
        <v>22</v>
      </c>
    </row>
    <row r="2966" customFormat="false" ht="12.8" hidden="false" customHeight="false" outlineLevel="0" collapsed="false">
      <c r="A2966" s="2" t="s">
        <v>3356</v>
      </c>
      <c r="B2966" s="2" t="s">
        <v>293</v>
      </c>
      <c r="C2966" s="0" t="s">
        <v>125</v>
      </c>
      <c r="D2966" s="0" t="s">
        <v>29</v>
      </c>
      <c r="E2966" s="0" t="s">
        <v>30</v>
      </c>
      <c r="F2966" s="0" t="s">
        <v>43</v>
      </c>
      <c r="G2966" s="0" t="s">
        <v>19</v>
      </c>
      <c r="H2966" s="0" t="s">
        <v>3359</v>
      </c>
      <c r="I2966" s="0" t="n">
        <v>1</v>
      </c>
      <c r="J2966" s="0" t="n">
        <v>2.16</v>
      </c>
      <c r="K2966" s="0" t="s">
        <v>21</v>
      </c>
      <c r="L2966" s="3" t="n">
        <f aca="false">IF(K2966="Yes",(J2966-1)*0.98,-1)</f>
        <v>1.1368</v>
      </c>
      <c r="M2966" s="4" t="s">
        <v>22</v>
      </c>
    </row>
    <row r="2967" customFormat="false" ht="12.8" hidden="false" customHeight="false" outlineLevel="0" collapsed="false">
      <c r="A2967" s="2" t="s">
        <v>3356</v>
      </c>
      <c r="B2967" s="2" t="s">
        <v>293</v>
      </c>
      <c r="C2967" s="0" t="s">
        <v>125</v>
      </c>
      <c r="D2967" s="0" t="s">
        <v>29</v>
      </c>
      <c r="E2967" s="0" t="s">
        <v>30</v>
      </c>
      <c r="F2967" s="0" t="s">
        <v>43</v>
      </c>
      <c r="G2967" s="0" t="s">
        <v>19</v>
      </c>
      <c r="H2967" s="0" t="s">
        <v>3360</v>
      </c>
      <c r="I2967" s="0" t="n">
        <v>4</v>
      </c>
      <c r="J2967" s="0" t="n">
        <v>1.26</v>
      </c>
      <c r="K2967" s="0" t="s">
        <v>19</v>
      </c>
      <c r="L2967" s="3" t="n">
        <f aca="false">IF(K2967="Yes",(J2967-1)*0.98,-1)</f>
        <v>-1</v>
      </c>
      <c r="M2967" s="11" t="s">
        <v>62</v>
      </c>
    </row>
    <row r="2968" customFormat="false" ht="12.8" hidden="false" customHeight="false" outlineLevel="0" collapsed="false">
      <c r="A2968" s="2" t="s">
        <v>3356</v>
      </c>
      <c r="B2968" s="2" t="s">
        <v>452</v>
      </c>
      <c r="C2968" s="0" t="s">
        <v>639</v>
      </c>
      <c r="D2968" s="0" t="s">
        <v>42</v>
      </c>
      <c r="E2968" s="0" t="s">
        <v>147</v>
      </c>
      <c r="F2968" s="0" t="s">
        <v>65</v>
      </c>
      <c r="G2968" s="0" t="s">
        <v>21</v>
      </c>
      <c r="H2968" s="0" t="s">
        <v>3361</v>
      </c>
      <c r="I2968" s="0" t="n">
        <v>2</v>
      </c>
      <c r="J2968" s="0" t="n">
        <v>3.67</v>
      </c>
      <c r="K2968" s="0" t="str">
        <f aca="false">IF(I2968=1,"Yes","No")</f>
        <v>No</v>
      </c>
      <c r="L2968" s="0" t="n">
        <f aca="false">IF(K2968="Yes",(J2968-1)*0.98,-1)</f>
        <v>-1</v>
      </c>
      <c r="M2968" s="5" t="s">
        <v>33</v>
      </c>
    </row>
    <row r="2969" customFormat="false" ht="12.8" hidden="false" customHeight="false" outlineLevel="0" collapsed="false">
      <c r="A2969" s="2" t="s">
        <v>3356</v>
      </c>
      <c r="B2969" s="2" t="s">
        <v>452</v>
      </c>
      <c r="C2969" s="0" t="s">
        <v>639</v>
      </c>
      <c r="D2969" s="0" t="s">
        <v>42</v>
      </c>
      <c r="E2969" s="0" t="s">
        <v>147</v>
      </c>
      <c r="F2969" s="0" t="s">
        <v>65</v>
      </c>
      <c r="G2969" s="0" t="s">
        <v>21</v>
      </c>
      <c r="H2969" s="0" t="s">
        <v>3361</v>
      </c>
      <c r="I2969" s="0" t="n">
        <v>2</v>
      </c>
      <c r="J2969" s="0" t="n">
        <v>1.74</v>
      </c>
      <c r="K2969" s="0" t="s">
        <v>21</v>
      </c>
      <c r="L2969" s="3" t="n">
        <f aca="false">IF(K2969="Yes",(J2969-1)*0.98,-1)</f>
        <v>0.7252</v>
      </c>
      <c r="M2969" s="4" t="s">
        <v>22</v>
      </c>
    </row>
    <row r="2970" customFormat="false" ht="12.8" hidden="false" customHeight="false" outlineLevel="0" collapsed="false">
      <c r="A2970" s="2" t="s">
        <v>3356</v>
      </c>
      <c r="B2970" s="2" t="s">
        <v>239</v>
      </c>
      <c r="C2970" s="0" t="s">
        <v>1488</v>
      </c>
      <c r="D2970" s="0" t="s">
        <v>37</v>
      </c>
      <c r="E2970" s="0" t="s">
        <v>17</v>
      </c>
      <c r="F2970" s="0" t="s">
        <v>43</v>
      </c>
      <c r="G2970" s="0" t="s">
        <v>19</v>
      </c>
      <c r="H2970" s="0" t="s">
        <v>3362</v>
      </c>
      <c r="I2970" s="0" t="n">
        <v>3</v>
      </c>
      <c r="J2970" s="0" t="n">
        <v>4.5</v>
      </c>
      <c r="K2970" s="0" t="s">
        <v>21</v>
      </c>
      <c r="L2970" s="3" t="n">
        <f aca="false">IF(K2970="Yes",(J2970-1)*0.98,-1)</f>
        <v>3.43</v>
      </c>
      <c r="M2970" s="11" t="s">
        <v>62</v>
      </c>
    </row>
    <row r="2971" customFormat="false" ht="12.8" hidden="false" customHeight="false" outlineLevel="0" collapsed="false">
      <c r="A2971" s="2" t="s">
        <v>3356</v>
      </c>
      <c r="B2971" s="2" t="s">
        <v>527</v>
      </c>
      <c r="C2971" s="6" t="s">
        <v>125</v>
      </c>
      <c r="D2971" s="6" t="s">
        <v>16</v>
      </c>
      <c r="E2971" s="6" t="s">
        <v>30</v>
      </c>
      <c r="F2971" s="6" t="s">
        <v>18</v>
      </c>
      <c r="G2971" s="6" t="s">
        <v>19</v>
      </c>
      <c r="H2971" s="6" t="s">
        <v>3363</v>
      </c>
      <c r="I2971" s="6" t="n">
        <v>4</v>
      </c>
      <c r="J2971" s="6" t="n">
        <v>13.5</v>
      </c>
      <c r="K2971" s="3" t="str">
        <f aca="false">IF(I2971=1, "No","Yes")</f>
        <v>Yes</v>
      </c>
      <c r="L2971" s="7" t="n">
        <f aca="false">IF(I2971=1,-J2971,0.98)</f>
        <v>0.98</v>
      </c>
      <c r="M2971" s="8" t="s">
        <v>51</v>
      </c>
    </row>
    <row r="2972" customFormat="false" ht="12.8" hidden="false" customHeight="false" outlineLevel="0" collapsed="false">
      <c r="A2972" s="2" t="s">
        <v>3356</v>
      </c>
      <c r="B2972" s="2" t="s">
        <v>505</v>
      </c>
      <c r="C2972" s="0" t="s">
        <v>1246</v>
      </c>
      <c r="D2972" s="0" t="s">
        <v>42</v>
      </c>
      <c r="E2972" s="0" t="s">
        <v>147</v>
      </c>
      <c r="F2972" s="0" t="s">
        <v>65</v>
      </c>
      <c r="G2972" s="0" t="s">
        <v>21</v>
      </c>
      <c r="H2972" s="0" t="s">
        <v>3364</v>
      </c>
      <c r="I2972" s="0" t="n">
        <v>1</v>
      </c>
      <c r="J2972" s="0" t="n">
        <v>4.1</v>
      </c>
      <c r="K2972" s="0" t="str">
        <f aca="false">IF(I2972=1,"Yes","No")</f>
        <v>Yes</v>
      </c>
      <c r="L2972" s="0" t="n">
        <f aca="false">IF(K2972="Yes",(J2972-1)*0.98,-1)</f>
        <v>3.038</v>
      </c>
      <c r="M2972" s="5" t="s">
        <v>33</v>
      </c>
    </row>
    <row r="2973" customFormat="false" ht="12.8" hidden="false" customHeight="false" outlineLevel="0" collapsed="false">
      <c r="A2973" s="2" t="s">
        <v>3356</v>
      </c>
      <c r="B2973" s="2" t="s">
        <v>505</v>
      </c>
      <c r="C2973" s="0" t="s">
        <v>1246</v>
      </c>
      <c r="D2973" s="0" t="s">
        <v>42</v>
      </c>
      <c r="E2973" s="0" t="s">
        <v>147</v>
      </c>
      <c r="F2973" s="0" t="s">
        <v>65</v>
      </c>
      <c r="G2973" s="0" t="s">
        <v>21</v>
      </c>
      <c r="H2973" s="0" t="s">
        <v>3364</v>
      </c>
      <c r="I2973" s="0" t="n">
        <v>1</v>
      </c>
      <c r="J2973" s="0" t="n">
        <v>1.53</v>
      </c>
      <c r="K2973" s="0" t="s">
        <v>21</v>
      </c>
      <c r="L2973" s="3" t="n">
        <f aca="false">IF(K2973="Yes",(J2973-1)*0.98,-1)</f>
        <v>0.5194</v>
      </c>
      <c r="M2973" s="4" t="s">
        <v>22</v>
      </c>
    </row>
    <row r="2974" customFormat="false" ht="12.8" hidden="false" customHeight="false" outlineLevel="0" collapsed="false">
      <c r="A2974" s="2" t="s">
        <v>3365</v>
      </c>
      <c r="B2974" s="2" t="s">
        <v>222</v>
      </c>
      <c r="C2974" s="0" t="s">
        <v>506</v>
      </c>
      <c r="D2974" s="0" t="s">
        <v>16</v>
      </c>
      <c r="E2974" s="0" t="s">
        <v>147</v>
      </c>
      <c r="F2974" s="0" t="s">
        <v>453</v>
      </c>
      <c r="G2974" s="0" t="s">
        <v>19</v>
      </c>
      <c r="H2974" s="0" t="s">
        <v>3198</v>
      </c>
      <c r="I2974" s="0" t="n">
        <v>1</v>
      </c>
      <c r="J2974" s="0" t="n">
        <v>1.85</v>
      </c>
      <c r="K2974" s="0" t="str">
        <f aca="false">IF(I2974=1,"Yes","No")</f>
        <v>Yes</v>
      </c>
      <c r="L2974" s="0" t="n">
        <f aca="false">IF(K2974="Yes",(J2974-1)*0.98,-1)</f>
        <v>0.833</v>
      </c>
      <c r="M2974" s="5" t="s">
        <v>33</v>
      </c>
    </row>
    <row r="2975" customFormat="false" ht="12.8" hidden="false" customHeight="false" outlineLevel="0" collapsed="false">
      <c r="A2975" s="2" t="s">
        <v>3365</v>
      </c>
      <c r="B2975" s="2" t="s">
        <v>222</v>
      </c>
      <c r="C2975" s="0" t="s">
        <v>506</v>
      </c>
      <c r="D2975" s="0" t="s">
        <v>16</v>
      </c>
      <c r="E2975" s="0" t="s">
        <v>147</v>
      </c>
      <c r="F2975" s="0" t="s">
        <v>453</v>
      </c>
      <c r="G2975" s="0" t="s">
        <v>19</v>
      </c>
      <c r="H2975" s="0" t="s">
        <v>3366</v>
      </c>
      <c r="I2975" s="0" t="n">
        <v>3</v>
      </c>
      <c r="J2975" s="0" t="n">
        <v>3.9</v>
      </c>
      <c r="K2975" s="0" t="s">
        <v>21</v>
      </c>
      <c r="L2975" s="3" t="n">
        <f aca="false">IF(K2975="Yes",(J2975-1)*0.98,-1)</f>
        <v>2.842</v>
      </c>
      <c r="M2975" s="11" t="s">
        <v>62</v>
      </c>
    </row>
    <row r="2976" customFormat="false" ht="12.8" hidden="false" customHeight="false" outlineLevel="0" collapsed="false">
      <c r="A2976" s="9" t="s">
        <v>3365</v>
      </c>
      <c r="B2976" s="9" t="s">
        <v>170</v>
      </c>
      <c r="C2976" s="6" t="s">
        <v>68</v>
      </c>
      <c r="D2976" s="6" t="s">
        <v>42</v>
      </c>
      <c r="E2976" s="6" t="s">
        <v>147</v>
      </c>
      <c r="F2976" s="6" t="s">
        <v>43</v>
      </c>
      <c r="G2976" s="6" t="s">
        <v>19</v>
      </c>
      <c r="H2976" s="6" t="s">
        <v>3367</v>
      </c>
      <c r="I2976" s="0" t="n">
        <v>2</v>
      </c>
      <c r="J2976" s="6" t="n">
        <v>3.38</v>
      </c>
      <c r="K2976" s="3" t="str">
        <f aca="false">IF(I2976=1,"Yes","No")</f>
        <v>No</v>
      </c>
      <c r="L2976" s="7" t="n">
        <f aca="false">IF(K2976="Yes",(J2976-1)*0.98,-1)</f>
        <v>-1</v>
      </c>
      <c r="M2976" s="10" t="s">
        <v>53</v>
      </c>
    </row>
    <row r="2977" customFormat="false" ht="12.8" hidden="false" customHeight="false" outlineLevel="0" collapsed="false">
      <c r="A2977" s="2" t="s">
        <v>3365</v>
      </c>
      <c r="B2977" s="2" t="s">
        <v>96</v>
      </c>
      <c r="C2977" s="0" t="s">
        <v>1246</v>
      </c>
      <c r="D2977" s="0" t="s">
        <v>16</v>
      </c>
      <c r="E2977" s="0" t="s">
        <v>147</v>
      </c>
      <c r="F2977" s="0" t="s">
        <v>18</v>
      </c>
      <c r="G2977" s="0" t="s">
        <v>19</v>
      </c>
      <c r="H2977" s="0" t="s">
        <v>3368</v>
      </c>
      <c r="I2977" s="0" t="n">
        <v>1</v>
      </c>
      <c r="J2977" s="0" t="n">
        <v>1.61</v>
      </c>
      <c r="K2977" s="0" t="s">
        <v>21</v>
      </c>
      <c r="L2977" s="3" t="n">
        <f aca="false">IF(K2977="Yes",(J2977-1)*0.98,-1)</f>
        <v>0.5978</v>
      </c>
      <c r="M2977" s="11" t="s">
        <v>62</v>
      </c>
    </row>
    <row r="2978" customFormat="false" ht="12.8" hidden="false" customHeight="false" outlineLevel="0" collapsed="false">
      <c r="A2978" s="9" t="s">
        <v>3365</v>
      </c>
      <c r="B2978" s="9" t="s">
        <v>96</v>
      </c>
      <c r="C2978" s="6" t="s">
        <v>1246</v>
      </c>
      <c r="D2978" s="6" t="s">
        <v>16</v>
      </c>
      <c r="E2978" s="6" t="s">
        <v>147</v>
      </c>
      <c r="F2978" s="6" t="s">
        <v>18</v>
      </c>
      <c r="G2978" s="6" t="s">
        <v>19</v>
      </c>
      <c r="H2978" s="6" t="s">
        <v>3368</v>
      </c>
      <c r="I2978" s="0" t="n">
        <v>1</v>
      </c>
      <c r="J2978" s="6" t="n">
        <v>5</v>
      </c>
      <c r="K2978" s="3" t="str">
        <f aca="false">IF(I2978=1,"Yes","No")</f>
        <v>Yes</v>
      </c>
      <c r="L2978" s="7" t="n">
        <f aca="false">IF(K2978="Yes",(J2978-1)*0.98,-1)</f>
        <v>3.92</v>
      </c>
      <c r="M2978" s="10" t="s">
        <v>53</v>
      </c>
    </row>
    <row r="2979" customFormat="false" ht="12.8" hidden="false" customHeight="false" outlineLevel="0" collapsed="false">
      <c r="A2979" s="2" t="s">
        <v>3365</v>
      </c>
      <c r="B2979" s="2" t="s">
        <v>130</v>
      </c>
      <c r="C2979" s="0" t="s">
        <v>506</v>
      </c>
      <c r="D2979" s="0" t="s">
        <v>102</v>
      </c>
      <c r="E2979" s="0" t="s">
        <v>147</v>
      </c>
      <c r="F2979" s="0" t="s">
        <v>49</v>
      </c>
      <c r="G2979" s="0" t="s">
        <v>19</v>
      </c>
      <c r="H2979" s="0" t="s">
        <v>3369</v>
      </c>
      <c r="I2979" s="0" t="n">
        <v>2</v>
      </c>
      <c r="J2979" s="0" t="n">
        <v>1.37</v>
      </c>
      <c r="K2979" s="0" t="s">
        <v>21</v>
      </c>
      <c r="L2979" s="3" t="n">
        <f aca="false">IF(K2979="Yes",(J2979-1)*0.98,-1)</f>
        <v>0.3626</v>
      </c>
      <c r="M2979" s="4" t="s">
        <v>22</v>
      </c>
    </row>
    <row r="2980" customFormat="false" ht="12.8" hidden="false" customHeight="false" outlineLevel="0" collapsed="false">
      <c r="A2980" s="2" t="s">
        <v>3365</v>
      </c>
      <c r="B2980" s="2" t="s">
        <v>130</v>
      </c>
      <c r="C2980" s="0" t="s">
        <v>506</v>
      </c>
      <c r="D2980" s="0" t="s">
        <v>102</v>
      </c>
      <c r="E2980" s="0" t="s">
        <v>147</v>
      </c>
      <c r="F2980" s="0" t="s">
        <v>49</v>
      </c>
      <c r="G2980" s="0" t="s">
        <v>19</v>
      </c>
      <c r="H2980" s="0" t="s">
        <v>3370</v>
      </c>
      <c r="I2980" s="0" t="n">
        <v>1</v>
      </c>
      <c r="J2980" s="0" t="n">
        <v>1.29</v>
      </c>
      <c r="K2980" s="0" t="s">
        <v>21</v>
      </c>
      <c r="L2980" s="3" t="n">
        <f aca="false">IF(K2980="Yes",(J2980-1)*0.98,-1)</f>
        <v>0.2842</v>
      </c>
      <c r="M2980" s="11" t="s">
        <v>62</v>
      </c>
    </row>
    <row r="2981" customFormat="false" ht="12.8" hidden="false" customHeight="false" outlineLevel="0" collapsed="false">
      <c r="A2981" s="9" t="s">
        <v>3365</v>
      </c>
      <c r="B2981" s="9" t="s">
        <v>130</v>
      </c>
      <c r="C2981" s="6" t="s">
        <v>506</v>
      </c>
      <c r="D2981" s="6" t="s">
        <v>102</v>
      </c>
      <c r="E2981" s="6" t="s">
        <v>147</v>
      </c>
      <c r="F2981" s="6" t="s">
        <v>49</v>
      </c>
      <c r="G2981" s="6" t="s">
        <v>19</v>
      </c>
      <c r="H2981" s="6" t="s">
        <v>3370</v>
      </c>
      <c r="I2981" s="0" t="n">
        <v>1</v>
      </c>
      <c r="J2981" s="6" t="n">
        <v>2.32</v>
      </c>
      <c r="K2981" s="3" t="str">
        <f aca="false">IF(I2981=1,"Yes","No")</f>
        <v>Yes</v>
      </c>
      <c r="L2981" s="7" t="n">
        <f aca="false">IF(K2981="Yes",(J2981-1)*0.98,-1)</f>
        <v>1.2936</v>
      </c>
      <c r="M2981" s="10" t="s">
        <v>53</v>
      </c>
    </row>
    <row r="2982" customFormat="false" ht="12.8" hidden="false" customHeight="false" outlineLevel="0" collapsed="false">
      <c r="A2982" s="2" t="s">
        <v>3365</v>
      </c>
      <c r="B2982" s="2" t="s">
        <v>280</v>
      </c>
      <c r="C2982" s="6" t="s">
        <v>382</v>
      </c>
      <c r="D2982" s="6" t="s">
        <v>16</v>
      </c>
      <c r="E2982" s="6" t="s">
        <v>147</v>
      </c>
      <c r="F2982" s="6" t="s">
        <v>43</v>
      </c>
      <c r="G2982" s="6" t="s">
        <v>19</v>
      </c>
      <c r="H2982" s="6" t="s">
        <v>3371</v>
      </c>
      <c r="I2982" s="6" t="n">
        <v>2</v>
      </c>
      <c r="J2982" s="6" t="n">
        <v>28</v>
      </c>
      <c r="K2982" s="3" t="str">
        <f aca="false">IF(I2982=1, "No","Yes")</f>
        <v>Yes</v>
      </c>
      <c r="L2982" s="7" t="n">
        <f aca="false">IF(I2982=1,-J2982,0.98)</f>
        <v>0.98</v>
      </c>
      <c r="M2982" s="8" t="s">
        <v>51</v>
      </c>
    </row>
    <row r="2983" customFormat="false" ht="12.8" hidden="false" customHeight="false" outlineLevel="0" collapsed="false">
      <c r="A2983" s="9" t="s">
        <v>3365</v>
      </c>
      <c r="B2983" s="9" t="s">
        <v>280</v>
      </c>
      <c r="C2983" s="6" t="s">
        <v>382</v>
      </c>
      <c r="D2983" s="6" t="s">
        <v>16</v>
      </c>
      <c r="E2983" s="6" t="s">
        <v>147</v>
      </c>
      <c r="F2983" s="6" t="s">
        <v>43</v>
      </c>
      <c r="G2983" s="6" t="s">
        <v>19</v>
      </c>
      <c r="H2983" s="6" t="s">
        <v>3371</v>
      </c>
      <c r="I2983" s="6" t="n">
        <v>2</v>
      </c>
      <c r="J2983" s="6" t="n">
        <v>6.2</v>
      </c>
      <c r="K2983" s="3" t="s">
        <v>21</v>
      </c>
      <c r="L2983" s="6" t="n">
        <f aca="false">IF(K2983="Yes",(J2983-1)*0.98,-1)</f>
        <v>5.096</v>
      </c>
      <c r="M2983" s="13" t="s">
        <v>184</v>
      </c>
    </row>
    <row r="2984" customFormat="false" ht="12.8" hidden="false" customHeight="false" outlineLevel="0" collapsed="false">
      <c r="A2984" s="9" t="s">
        <v>3365</v>
      </c>
      <c r="B2984" s="9" t="s">
        <v>280</v>
      </c>
      <c r="C2984" s="6" t="s">
        <v>382</v>
      </c>
      <c r="D2984" s="6" t="s">
        <v>16</v>
      </c>
      <c r="E2984" s="6" t="s">
        <v>147</v>
      </c>
      <c r="F2984" s="6" t="s">
        <v>43</v>
      </c>
      <c r="G2984" s="6" t="s">
        <v>19</v>
      </c>
      <c r="H2984" s="6" t="s">
        <v>3372</v>
      </c>
      <c r="I2984" s="0" t="n">
        <v>3</v>
      </c>
      <c r="J2984" s="6" t="n">
        <v>1.77</v>
      </c>
      <c r="K2984" s="3" t="str">
        <f aca="false">IF(I2984=1,"Yes","No")</f>
        <v>No</v>
      </c>
      <c r="L2984" s="7" t="n">
        <f aca="false">IF(K2984="Yes",(J2984-1)*0.98,-1)</f>
        <v>-1</v>
      </c>
      <c r="M2984" s="10" t="s">
        <v>53</v>
      </c>
    </row>
    <row r="2985" customFormat="false" ht="12.8" hidden="false" customHeight="false" outlineLevel="0" collapsed="false">
      <c r="A2985" s="9" t="s">
        <v>3365</v>
      </c>
      <c r="B2985" s="9" t="s">
        <v>337</v>
      </c>
      <c r="C2985" s="6" t="s">
        <v>382</v>
      </c>
      <c r="D2985" s="6" t="s">
        <v>42</v>
      </c>
      <c r="E2985" s="6" t="s">
        <v>87</v>
      </c>
      <c r="F2985" s="6" t="s">
        <v>65</v>
      </c>
      <c r="G2985" s="6" t="s">
        <v>21</v>
      </c>
      <c r="H2985" s="6" t="s">
        <v>2325</v>
      </c>
      <c r="I2985" s="6" t="n">
        <v>0</v>
      </c>
      <c r="J2985" s="6" t="n">
        <v>3.25</v>
      </c>
      <c r="K2985" s="3" t="s">
        <v>19</v>
      </c>
      <c r="L2985" s="6" t="n">
        <f aca="false">IF(K2985="Yes",(J2985-1)*0.98,-1)</f>
        <v>-1</v>
      </c>
      <c r="M2985" s="13" t="s">
        <v>184</v>
      </c>
    </row>
    <row r="2986" customFormat="false" ht="12.8" hidden="false" customHeight="false" outlineLevel="0" collapsed="false">
      <c r="A2986" s="2" t="s">
        <v>3373</v>
      </c>
      <c r="B2986" s="2" t="s">
        <v>23</v>
      </c>
      <c r="C2986" s="0" t="s">
        <v>327</v>
      </c>
      <c r="D2986" s="0" t="s">
        <v>16</v>
      </c>
      <c r="E2986" s="0" t="s">
        <v>87</v>
      </c>
      <c r="F2986" s="0" t="s">
        <v>18</v>
      </c>
      <c r="G2986" s="0" t="s">
        <v>21</v>
      </c>
      <c r="H2986" s="0" t="s">
        <v>3374</v>
      </c>
      <c r="I2986" s="0" t="n">
        <v>3</v>
      </c>
      <c r="J2986" s="0" t="n">
        <v>1.27</v>
      </c>
      <c r="K2986" s="0" t="s">
        <v>21</v>
      </c>
      <c r="L2986" s="3" t="n">
        <f aca="false">IF(K2986="Yes",(J2986-1)*0.98,-1)</f>
        <v>0.2646</v>
      </c>
      <c r="M2986" s="4" t="s">
        <v>22</v>
      </c>
    </row>
    <row r="2987" customFormat="false" ht="12.8" hidden="false" customHeight="false" outlineLevel="0" collapsed="false">
      <c r="A2987" s="9" t="s">
        <v>3375</v>
      </c>
      <c r="B2987" s="9" t="s">
        <v>186</v>
      </c>
      <c r="C2987" s="6" t="s">
        <v>15</v>
      </c>
      <c r="D2987" s="6" t="s">
        <v>29</v>
      </c>
      <c r="E2987" s="6" t="s">
        <v>147</v>
      </c>
      <c r="F2987" s="6" t="s">
        <v>304</v>
      </c>
      <c r="G2987" s="6" t="s">
        <v>19</v>
      </c>
      <c r="H2987" s="6" t="s">
        <v>3376</v>
      </c>
      <c r="I2987" s="6" t="n">
        <v>1</v>
      </c>
      <c r="J2987" s="6" t="n">
        <v>3.5</v>
      </c>
      <c r="K2987" s="3" t="s">
        <v>21</v>
      </c>
      <c r="L2987" s="6" t="n">
        <f aca="false">IF(K2987="Yes",(J2987-1)*0.98,-1)</f>
        <v>2.45</v>
      </c>
      <c r="M2987" s="13" t="s">
        <v>184</v>
      </c>
    </row>
    <row r="2988" customFormat="false" ht="12.8" hidden="false" customHeight="false" outlineLevel="0" collapsed="false">
      <c r="A2988" s="2" t="s">
        <v>3375</v>
      </c>
      <c r="B2988" s="2" t="s">
        <v>252</v>
      </c>
      <c r="C2988" s="0" t="s">
        <v>15</v>
      </c>
      <c r="D2988" s="0" t="s">
        <v>29</v>
      </c>
      <c r="E2988" s="0" t="s">
        <v>147</v>
      </c>
      <c r="F2988" s="0" t="s">
        <v>65</v>
      </c>
      <c r="G2988" s="0" t="s">
        <v>21</v>
      </c>
      <c r="H2988" s="0" t="s">
        <v>3377</v>
      </c>
      <c r="I2988" s="0" t="n">
        <v>2</v>
      </c>
      <c r="J2988" s="0" t="n">
        <v>5</v>
      </c>
      <c r="K2988" s="0" t="s">
        <v>21</v>
      </c>
      <c r="L2988" s="3" t="n">
        <f aca="false">IF(K2988="Yes",(J2988-1)*0.98,-1)</f>
        <v>3.92</v>
      </c>
      <c r="M2988" s="11" t="s">
        <v>62</v>
      </c>
    </row>
    <row r="2989" customFormat="false" ht="12.8" hidden="false" customHeight="false" outlineLevel="0" collapsed="false">
      <c r="A2989" s="2" t="s">
        <v>3378</v>
      </c>
      <c r="B2989" s="2" t="s">
        <v>135</v>
      </c>
      <c r="C2989" s="0" t="s">
        <v>734</v>
      </c>
      <c r="D2989" s="0" t="s">
        <v>29</v>
      </c>
      <c r="E2989" s="0" t="s">
        <v>147</v>
      </c>
      <c r="F2989" s="0" t="s">
        <v>43</v>
      </c>
      <c r="G2989" s="0" t="s">
        <v>19</v>
      </c>
      <c r="H2989" s="0" t="s">
        <v>3379</v>
      </c>
      <c r="I2989" s="0" t="n">
        <v>1</v>
      </c>
      <c r="J2989" s="0" t="n">
        <v>1.77</v>
      </c>
      <c r="K2989" s="0" t="str">
        <f aca="false">IF(I2989=1,"Yes","No")</f>
        <v>Yes</v>
      </c>
      <c r="L2989" s="0" t="n">
        <f aca="false">IF(K2989="Yes",(J2989-1)*0.98,-1)</f>
        <v>0.7546</v>
      </c>
      <c r="M2989" s="5" t="s">
        <v>33</v>
      </c>
    </row>
    <row r="2990" customFormat="false" ht="12.8" hidden="false" customHeight="false" outlineLevel="0" collapsed="false">
      <c r="A2990" s="2" t="s">
        <v>3378</v>
      </c>
      <c r="B2990" s="2" t="s">
        <v>776</v>
      </c>
      <c r="C2990" s="0" t="s">
        <v>608</v>
      </c>
      <c r="D2990" s="0" t="s">
        <v>29</v>
      </c>
      <c r="E2990" s="0" t="s">
        <v>147</v>
      </c>
      <c r="F2990" s="0" t="s">
        <v>43</v>
      </c>
      <c r="G2990" s="0" t="s">
        <v>19</v>
      </c>
      <c r="H2990" s="0" t="s">
        <v>3380</v>
      </c>
      <c r="I2990" s="0" t="n">
        <v>2</v>
      </c>
      <c r="J2990" s="0" t="n">
        <v>2.41</v>
      </c>
      <c r="K2990" s="0" t="str">
        <f aca="false">IF(I2990=1,"Yes","No")</f>
        <v>No</v>
      </c>
      <c r="L2990" s="0" t="n">
        <f aca="false">IF(K2990="Yes",(J2990-1)*0.98,-1)</f>
        <v>-1</v>
      </c>
      <c r="M2990" s="5" t="s">
        <v>33</v>
      </c>
    </row>
    <row r="2991" customFormat="false" ht="12.8" hidden="false" customHeight="false" outlineLevel="0" collapsed="false">
      <c r="A2991" s="2" t="s">
        <v>3381</v>
      </c>
      <c r="B2991" s="2" t="s">
        <v>657</v>
      </c>
      <c r="C2991" s="0" t="s">
        <v>481</v>
      </c>
      <c r="D2991" s="0" t="s">
        <v>195</v>
      </c>
      <c r="E2991" s="0" t="s">
        <v>147</v>
      </c>
      <c r="G2991" s="0" t="s">
        <v>19</v>
      </c>
      <c r="H2991" s="0" t="s">
        <v>2956</v>
      </c>
      <c r="I2991" s="0" t="n">
        <v>2</v>
      </c>
      <c r="J2991" s="0" t="n">
        <v>2.31</v>
      </c>
      <c r="K2991" s="0" t="str">
        <f aca="false">IF(I2991=1,"Yes","No")</f>
        <v>No</v>
      </c>
      <c r="L2991" s="0" t="n">
        <f aca="false">IF(K2991="Yes",(J2991-1)*0.98,-1)</f>
        <v>-1</v>
      </c>
      <c r="M2991" s="5" t="s">
        <v>33</v>
      </c>
    </row>
    <row r="2992" customFormat="false" ht="12.8" hidden="false" customHeight="false" outlineLevel="0" collapsed="false">
      <c r="A2992" s="2" t="s">
        <v>3381</v>
      </c>
      <c r="B2992" s="2" t="s">
        <v>343</v>
      </c>
      <c r="C2992" s="0" t="s">
        <v>91</v>
      </c>
      <c r="D2992" s="0" t="s">
        <v>16</v>
      </c>
      <c r="E2992" s="0" t="s">
        <v>30</v>
      </c>
      <c r="F2992" s="0" t="s">
        <v>453</v>
      </c>
      <c r="G2992" s="0" t="s">
        <v>19</v>
      </c>
      <c r="H2992" s="0" t="s">
        <v>3382</v>
      </c>
      <c r="I2992" s="0" t="n">
        <v>2</v>
      </c>
      <c r="J2992" s="0" t="n">
        <v>1.24</v>
      </c>
      <c r="K2992" s="0" t="s">
        <v>21</v>
      </c>
      <c r="L2992" s="3" t="n">
        <f aca="false">IF(K2992="Yes",(J2992-1)*0.98,-1)</f>
        <v>0.2352</v>
      </c>
      <c r="M2992" s="11" t="s">
        <v>62</v>
      </c>
    </row>
    <row r="2993" customFormat="false" ht="12.8" hidden="false" customHeight="false" outlineLevel="0" collapsed="false">
      <c r="A2993" s="2" t="s">
        <v>3381</v>
      </c>
      <c r="B2993" s="2" t="s">
        <v>343</v>
      </c>
      <c r="C2993" s="6" t="s">
        <v>91</v>
      </c>
      <c r="D2993" s="6" t="s">
        <v>16</v>
      </c>
      <c r="E2993" s="6" t="s">
        <v>30</v>
      </c>
      <c r="F2993" s="6" t="s">
        <v>453</v>
      </c>
      <c r="G2993" s="6" t="s">
        <v>19</v>
      </c>
      <c r="H2993" s="6" t="s">
        <v>3383</v>
      </c>
      <c r="I2993" s="6" t="n">
        <v>3</v>
      </c>
      <c r="J2993" s="6" t="n">
        <v>15.5</v>
      </c>
      <c r="K2993" s="3" t="str">
        <f aca="false">IF(I2993=1, "No","Yes")</f>
        <v>Yes</v>
      </c>
      <c r="L2993" s="7" t="n">
        <f aca="false">IF(I2993=1,-J2993,0.98)</f>
        <v>0.98</v>
      </c>
      <c r="M2993" s="8" t="s">
        <v>51</v>
      </c>
    </row>
    <row r="2994" customFormat="false" ht="12.8" hidden="false" customHeight="false" outlineLevel="0" collapsed="false">
      <c r="A2994" s="2" t="s">
        <v>3381</v>
      </c>
      <c r="B2994" s="2" t="s">
        <v>273</v>
      </c>
      <c r="C2994" s="0" t="s">
        <v>91</v>
      </c>
      <c r="D2994" s="0" t="s">
        <v>16</v>
      </c>
      <c r="E2994" s="0" t="s">
        <v>30</v>
      </c>
      <c r="F2994" s="0" t="s">
        <v>65</v>
      </c>
      <c r="G2994" s="0" t="s">
        <v>21</v>
      </c>
      <c r="H2994" s="0" t="s">
        <v>3384</v>
      </c>
      <c r="I2994" s="0" t="n">
        <v>1</v>
      </c>
      <c r="J2994" s="0" t="n">
        <v>1.17</v>
      </c>
      <c r="K2994" s="0" t="s">
        <v>21</v>
      </c>
      <c r="L2994" s="3" t="n">
        <f aca="false">IF(K2994="Yes",(J2994-1)*0.98,-1)</f>
        <v>0.1666</v>
      </c>
      <c r="M2994" s="4" t="s">
        <v>22</v>
      </c>
    </row>
    <row r="2995" customFormat="false" ht="12.8" hidden="false" customHeight="false" outlineLevel="0" collapsed="false">
      <c r="A2995" s="2" t="s">
        <v>3385</v>
      </c>
      <c r="B2995" s="2" t="s">
        <v>331</v>
      </c>
      <c r="C2995" s="0" t="s">
        <v>492</v>
      </c>
      <c r="D2995" s="0" t="s">
        <v>42</v>
      </c>
      <c r="E2995" s="0" t="s">
        <v>79</v>
      </c>
      <c r="F2995" s="0" t="s">
        <v>80</v>
      </c>
      <c r="G2995" s="0" t="s">
        <v>19</v>
      </c>
      <c r="H2995" s="0" t="s">
        <v>3386</v>
      </c>
      <c r="I2995" s="0" t="n">
        <v>3</v>
      </c>
      <c r="J2995" s="0" t="n">
        <v>1.74</v>
      </c>
      <c r="K2995" s="0" t="s">
        <v>21</v>
      </c>
      <c r="L2995" s="3" t="n">
        <f aca="false">IF(K2995="Yes",(J2995-1)*0.98,-1)</f>
        <v>0.7252</v>
      </c>
      <c r="M2995" s="4" t="s">
        <v>22</v>
      </c>
    </row>
    <row r="2996" customFormat="false" ht="12.8" hidden="false" customHeight="false" outlineLevel="0" collapsed="false">
      <c r="A2996" s="9" t="s">
        <v>3385</v>
      </c>
      <c r="B2996" s="9" t="s">
        <v>331</v>
      </c>
      <c r="C2996" s="6" t="s">
        <v>492</v>
      </c>
      <c r="D2996" s="6" t="s">
        <v>42</v>
      </c>
      <c r="E2996" s="6" t="s">
        <v>79</v>
      </c>
      <c r="F2996" s="6" t="s">
        <v>80</v>
      </c>
      <c r="G2996" s="6" t="s">
        <v>19</v>
      </c>
      <c r="H2996" s="6" t="s">
        <v>3387</v>
      </c>
      <c r="I2996" s="6" t="n">
        <v>2</v>
      </c>
      <c r="J2996" s="6" t="n">
        <v>1.45</v>
      </c>
      <c r="K2996" s="3" t="s">
        <v>21</v>
      </c>
      <c r="L2996" s="6" t="n">
        <f aca="false">IF(K2996="Yes",(J2996-1)*0.98,-1)</f>
        <v>0.441</v>
      </c>
      <c r="M2996" s="13" t="s">
        <v>184</v>
      </c>
    </row>
    <row r="2997" customFormat="false" ht="12.8" hidden="false" customHeight="false" outlineLevel="0" collapsed="false">
      <c r="A2997" s="9" t="s">
        <v>3385</v>
      </c>
      <c r="B2997" s="9" t="s">
        <v>331</v>
      </c>
      <c r="C2997" s="6" t="s">
        <v>492</v>
      </c>
      <c r="D2997" s="6" t="s">
        <v>42</v>
      </c>
      <c r="E2997" s="6" t="s">
        <v>79</v>
      </c>
      <c r="F2997" s="6" t="s">
        <v>80</v>
      </c>
      <c r="G2997" s="6" t="s">
        <v>19</v>
      </c>
      <c r="H2997" s="6" t="s">
        <v>3388</v>
      </c>
      <c r="I2997" s="0" t="n">
        <v>4</v>
      </c>
      <c r="J2997" s="6" t="n">
        <v>21.62</v>
      </c>
      <c r="K2997" s="3" t="str">
        <f aca="false">IF(I2997=1,"Yes","No")</f>
        <v>No</v>
      </c>
      <c r="L2997" s="7" t="n">
        <f aca="false">IF(K2997="Yes",(J2997-1)*0.98,-1)</f>
        <v>-1</v>
      </c>
      <c r="M2997" s="10" t="s">
        <v>53</v>
      </c>
    </row>
    <row r="2998" customFormat="false" ht="12.8" hidden="false" customHeight="false" outlineLevel="0" collapsed="false">
      <c r="A2998" s="2" t="s">
        <v>3385</v>
      </c>
      <c r="B2998" s="2" t="s">
        <v>245</v>
      </c>
      <c r="C2998" s="0" t="s">
        <v>271</v>
      </c>
      <c r="D2998" s="0" t="s">
        <v>42</v>
      </c>
      <c r="E2998" s="0" t="s">
        <v>147</v>
      </c>
      <c r="F2998" s="0" t="s">
        <v>453</v>
      </c>
      <c r="G2998" s="0" t="s">
        <v>19</v>
      </c>
      <c r="H2998" s="0" t="s">
        <v>3389</v>
      </c>
      <c r="I2998" s="0" t="n">
        <v>3</v>
      </c>
      <c r="J2998" s="0" t="n">
        <v>1.69</v>
      </c>
      <c r="K2998" s="0" t="str">
        <f aca="false">IF(I2998=1,"Yes","No")</f>
        <v>No</v>
      </c>
      <c r="L2998" s="0" t="n">
        <f aca="false">IF(K2998="Yes",(J2998-1)*0.98,-1)</f>
        <v>-1</v>
      </c>
      <c r="M2998" s="5" t="s">
        <v>33</v>
      </c>
    </row>
    <row r="2999" customFormat="false" ht="12.8" hidden="false" customHeight="false" outlineLevel="0" collapsed="false">
      <c r="A2999" s="2" t="s">
        <v>3385</v>
      </c>
      <c r="B2999" s="2" t="s">
        <v>293</v>
      </c>
      <c r="C2999" s="0" t="s">
        <v>1088</v>
      </c>
      <c r="D2999" s="0" t="s">
        <v>37</v>
      </c>
      <c r="E2999" s="0" t="s">
        <v>147</v>
      </c>
      <c r="F2999" s="0" t="s">
        <v>428</v>
      </c>
      <c r="G2999" s="0" t="s">
        <v>21</v>
      </c>
      <c r="H2999" s="0" t="s">
        <v>3390</v>
      </c>
      <c r="I2999" s="0" t="n">
        <v>1</v>
      </c>
      <c r="J2999" s="0" t="n">
        <v>1.72</v>
      </c>
      <c r="K2999" s="0" t="s">
        <v>21</v>
      </c>
      <c r="L2999" s="3" t="n">
        <f aca="false">IF(K2999="Yes",(J2999-1)*0.98,-1)</f>
        <v>0.7056</v>
      </c>
      <c r="M2999" s="11" t="s">
        <v>62</v>
      </c>
    </row>
    <row r="3000" customFormat="false" ht="12.8" hidden="false" customHeight="false" outlineLevel="0" collapsed="false">
      <c r="A3000" s="2" t="s">
        <v>3385</v>
      </c>
      <c r="B3000" s="2" t="s">
        <v>293</v>
      </c>
      <c r="C3000" s="6" t="s">
        <v>1088</v>
      </c>
      <c r="D3000" s="6" t="s">
        <v>37</v>
      </c>
      <c r="E3000" s="6" t="s">
        <v>147</v>
      </c>
      <c r="F3000" s="6" t="s">
        <v>428</v>
      </c>
      <c r="G3000" s="6" t="s">
        <v>21</v>
      </c>
      <c r="H3000" s="6" t="s">
        <v>3391</v>
      </c>
      <c r="I3000" s="6" t="n">
        <v>0</v>
      </c>
      <c r="J3000" s="6" t="n">
        <v>4.45</v>
      </c>
      <c r="K3000" s="3" t="str">
        <f aca="false">IF(I3000=1, "No","Yes")</f>
        <v>Yes</v>
      </c>
      <c r="L3000" s="7" t="n">
        <f aca="false">IF(I3000=1,-J3000,0.98)</f>
        <v>0.98</v>
      </c>
      <c r="M3000" s="8" t="s">
        <v>51</v>
      </c>
    </row>
    <row r="3001" customFormat="false" ht="12.8" hidden="false" customHeight="false" outlineLevel="0" collapsed="false">
      <c r="A3001" s="2" t="s">
        <v>3385</v>
      </c>
      <c r="B3001" s="2" t="s">
        <v>293</v>
      </c>
      <c r="C3001" s="6" t="s">
        <v>1088</v>
      </c>
      <c r="D3001" s="6" t="s">
        <v>37</v>
      </c>
      <c r="E3001" s="6" t="s">
        <v>147</v>
      </c>
      <c r="F3001" s="6" t="s">
        <v>428</v>
      </c>
      <c r="G3001" s="6" t="s">
        <v>21</v>
      </c>
      <c r="H3001" s="6" t="s">
        <v>3391</v>
      </c>
      <c r="I3001" s="6" t="n">
        <v>0</v>
      </c>
      <c r="J3001" s="6" t="n">
        <v>4.45</v>
      </c>
      <c r="K3001" s="3" t="str">
        <f aca="false">IF(I3001=1, "No","Yes")</f>
        <v>Yes</v>
      </c>
      <c r="L3001" s="7" t="n">
        <f aca="false">IF(I3001=1,-J3001,0.98)</f>
        <v>0.98</v>
      </c>
      <c r="M3001" s="12" t="s">
        <v>128</v>
      </c>
    </row>
    <row r="3002" customFormat="false" ht="12.8" hidden="false" customHeight="false" outlineLevel="0" collapsed="false">
      <c r="A3002" s="9" t="s">
        <v>3385</v>
      </c>
      <c r="B3002" s="9" t="s">
        <v>293</v>
      </c>
      <c r="C3002" s="6" t="s">
        <v>1088</v>
      </c>
      <c r="D3002" s="6" t="s">
        <v>37</v>
      </c>
      <c r="E3002" s="6" t="s">
        <v>147</v>
      </c>
      <c r="F3002" s="6" t="s">
        <v>428</v>
      </c>
      <c r="G3002" s="6" t="s">
        <v>21</v>
      </c>
      <c r="H3002" s="6" t="s">
        <v>3390</v>
      </c>
      <c r="I3002" s="0" t="n">
        <v>1</v>
      </c>
      <c r="J3002" s="6" t="n">
        <v>3.87</v>
      </c>
      <c r="K3002" s="3" t="str">
        <f aca="false">IF(I3002=1,"Yes","No")</f>
        <v>Yes</v>
      </c>
      <c r="L3002" s="7" t="n">
        <f aca="false">IF(K3002="Yes",(J3002-1)*0.98,-1)</f>
        <v>2.8126</v>
      </c>
      <c r="M3002" s="10" t="s">
        <v>53</v>
      </c>
    </row>
    <row r="3003" customFormat="false" ht="12.8" hidden="false" customHeight="false" outlineLevel="0" collapsed="false">
      <c r="A3003" s="2" t="s">
        <v>3385</v>
      </c>
      <c r="B3003" s="2" t="s">
        <v>1185</v>
      </c>
      <c r="C3003" s="0" t="s">
        <v>271</v>
      </c>
      <c r="D3003" s="0" t="s">
        <v>42</v>
      </c>
      <c r="E3003" s="0" t="s">
        <v>147</v>
      </c>
      <c r="F3003" s="0" t="s">
        <v>65</v>
      </c>
      <c r="G3003" s="0" t="s">
        <v>21</v>
      </c>
      <c r="H3003" s="0" t="s">
        <v>3392</v>
      </c>
      <c r="I3003" s="0" t="n">
        <v>1</v>
      </c>
      <c r="J3003" s="0" t="n">
        <v>2.62</v>
      </c>
      <c r="K3003" s="0" t="str">
        <f aca="false">IF(I3003=1,"Yes","No")</f>
        <v>Yes</v>
      </c>
      <c r="L3003" s="0" t="n">
        <f aca="false">IF(K3003="Yes",(J3003-1)*0.98,-1)</f>
        <v>1.5876</v>
      </c>
      <c r="M3003" s="5" t="s">
        <v>33</v>
      </c>
    </row>
    <row r="3004" customFormat="false" ht="12.8" hidden="false" customHeight="false" outlineLevel="0" collapsed="false">
      <c r="A3004" s="2" t="s">
        <v>3385</v>
      </c>
      <c r="B3004" s="2" t="s">
        <v>1185</v>
      </c>
      <c r="C3004" s="0" t="s">
        <v>271</v>
      </c>
      <c r="D3004" s="0" t="s">
        <v>42</v>
      </c>
      <c r="E3004" s="0" t="s">
        <v>147</v>
      </c>
      <c r="F3004" s="0" t="s">
        <v>65</v>
      </c>
      <c r="G3004" s="0" t="s">
        <v>21</v>
      </c>
      <c r="H3004" s="0" t="s">
        <v>3392</v>
      </c>
      <c r="I3004" s="0" t="n">
        <v>1</v>
      </c>
      <c r="J3004" s="0" t="n">
        <v>1.33</v>
      </c>
      <c r="K3004" s="0" t="s">
        <v>21</v>
      </c>
      <c r="L3004" s="3" t="n">
        <f aca="false">IF(K3004="Yes",(J3004-1)*0.98,-1)</f>
        <v>0.3234</v>
      </c>
      <c r="M3004" s="4" t="s">
        <v>22</v>
      </c>
    </row>
    <row r="3005" customFormat="false" ht="12.8" hidden="false" customHeight="false" outlineLevel="0" collapsed="false">
      <c r="A3005" s="2" t="s">
        <v>3393</v>
      </c>
      <c r="B3005" s="2" t="s">
        <v>71</v>
      </c>
      <c r="C3005" s="0" t="s">
        <v>481</v>
      </c>
      <c r="D3005" s="0" t="s">
        <v>195</v>
      </c>
      <c r="E3005" s="0" t="s">
        <v>147</v>
      </c>
      <c r="G3005" s="0" t="s">
        <v>19</v>
      </c>
      <c r="H3005" s="0" t="s">
        <v>3394</v>
      </c>
      <c r="I3005" s="0" t="n">
        <v>1</v>
      </c>
      <c r="J3005" s="0" t="n">
        <v>2.23</v>
      </c>
      <c r="K3005" s="0" t="str">
        <f aca="false">IF(I3005=1,"Yes","No")</f>
        <v>Yes</v>
      </c>
      <c r="L3005" s="0" t="n">
        <f aca="false">IF(K3005="Yes",(J3005-1)*0.98,-1)</f>
        <v>1.2054</v>
      </c>
      <c r="M3005" s="5" t="s">
        <v>33</v>
      </c>
    </row>
    <row r="3006" customFormat="false" ht="12.8" hidden="false" customHeight="false" outlineLevel="0" collapsed="false">
      <c r="A3006" s="2" t="s">
        <v>3393</v>
      </c>
      <c r="B3006" s="2" t="s">
        <v>499</v>
      </c>
      <c r="C3006" s="0" t="s">
        <v>638</v>
      </c>
      <c r="D3006" s="0" t="s">
        <v>16</v>
      </c>
      <c r="E3006" s="0" t="s">
        <v>147</v>
      </c>
      <c r="F3006" s="0" t="s">
        <v>18</v>
      </c>
      <c r="G3006" s="0" t="s">
        <v>19</v>
      </c>
      <c r="H3006" s="0" t="s">
        <v>3395</v>
      </c>
      <c r="I3006" s="0" t="n">
        <v>3</v>
      </c>
      <c r="J3006" s="0" t="n">
        <v>1.55</v>
      </c>
      <c r="K3006" s="0" t="s">
        <v>21</v>
      </c>
      <c r="L3006" s="3" t="n">
        <f aca="false">IF(K3006="Yes",(J3006-1)*0.98,-1)</f>
        <v>0.539</v>
      </c>
      <c r="M3006" s="11" t="s">
        <v>62</v>
      </c>
    </row>
    <row r="3007" customFormat="false" ht="12.8" hidden="false" customHeight="false" outlineLevel="0" collapsed="false">
      <c r="A3007" s="9" t="s">
        <v>3393</v>
      </c>
      <c r="B3007" s="9" t="s">
        <v>499</v>
      </c>
      <c r="C3007" s="6" t="s">
        <v>638</v>
      </c>
      <c r="D3007" s="6" t="s">
        <v>16</v>
      </c>
      <c r="E3007" s="6" t="s">
        <v>147</v>
      </c>
      <c r="F3007" s="6" t="s">
        <v>18</v>
      </c>
      <c r="G3007" s="6" t="s">
        <v>19</v>
      </c>
      <c r="H3007" s="6" t="s">
        <v>3395</v>
      </c>
      <c r="I3007" s="0" t="n">
        <v>3</v>
      </c>
      <c r="J3007" s="6" t="n">
        <v>10.06</v>
      </c>
      <c r="K3007" s="3" t="str">
        <f aca="false">IF(I3007=1,"Yes","No")</f>
        <v>No</v>
      </c>
      <c r="L3007" s="7" t="n">
        <f aca="false">IF(K3007="Yes",(J3007-1)*0.98,-1)</f>
        <v>-1</v>
      </c>
      <c r="M3007" s="10" t="s">
        <v>53</v>
      </c>
    </row>
    <row r="3008" customFormat="false" ht="12.8" hidden="false" customHeight="false" outlineLevel="0" collapsed="false">
      <c r="A3008" s="2" t="s">
        <v>3393</v>
      </c>
      <c r="B3008" s="2" t="s">
        <v>688</v>
      </c>
      <c r="C3008" s="0" t="s">
        <v>1082</v>
      </c>
      <c r="D3008" s="0" t="s">
        <v>37</v>
      </c>
      <c r="E3008" s="0" t="s">
        <v>147</v>
      </c>
      <c r="G3008" s="0" t="s">
        <v>19</v>
      </c>
      <c r="H3008" s="0" t="s">
        <v>3396</v>
      </c>
      <c r="I3008" s="0" t="n">
        <v>0</v>
      </c>
      <c r="J3008" s="0" t="n">
        <v>2.63</v>
      </c>
      <c r="K3008" s="0" t="str">
        <f aca="false">IF(I3008=1,"Yes","No")</f>
        <v>No</v>
      </c>
      <c r="L3008" s="0" t="n">
        <f aca="false">IF(K3008="Yes",(J3008-1)*0.98,-1)</f>
        <v>-1</v>
      </c>
      <c r="M3008" s="5" t="s">
        <v>33</v>
      </c>
    </row>
    <row r="3009" customFormat="false" ht="12.8" hidden="false" customHeight="false" outlineLevel="0" collapsed="false">
      <c r="A3009" s="2" t="s">
        <v>3393</v>
      </c>
      <c r="B3009" s="2" t="s">
        <v>173</v>
      </c>
      <c r="C3009" s="0" t="s">
        <v>1082</v>
      </c>
      <c r="D3009" s="0" t="s">
        <v>37</v>
      </c>
      <c r="E3009" s="0" t="s">
        <v>147</v>
      </c>
      <c r="G3009" s="0" t="s">
        <v>19</v>
      </c>
      <c r="H3009" s="0" t="s">
        <v>3269</v>
      </c>
      <c r="I3009" s="0" t="n">
        <v>1</v>
      </c>
      <c r="J3009" s="0" t="n">
        <v>1.74</v>
      </c>
      <c r="K3009" s="0" t="str">
        <f aca="false">IF(I3009=1,"Yes","No")</f>
        <v>Yes</v>
      </c>
      <c r="L3009" s="0" t="n">
        <f aca="false">IF(K3009="Yes",(J3009-1)*0.98,-1)</f>
        <v>0.7252</v>
      </c>
      <c r="M3009" s="5" t="s">
        <v>33</v>
      </c>
    </row>
    <row r="3010" customFormat="false" ht="12.8" hidden="false" customHeight="false" outlineLevel="0" collapsed="false">
      <c r="A3010" s="2" t="s">
        <v>3397</v>
      </c>
      <c r="B3010" s="2" t="s">
        <v>40</v>
      </c>
      <c r="C3010" s="0" t="s">
        <v>1088</v>
      </c>
      <c r="D3010" s="0" t="s">
        <v>37</v>
      </c>
      <c r="E3010" s="0" t="s">
        <v>147</v>
      </c>
      <c r="G3010" s="0" t="s">
        <v>19</v>
      </c>
      <c r="H3010" s="0" t="s">
        <v>3398</v>
      </c>
      <c r="I3010" s="0" t="n">
        <v>1</v>
      </c>
      <c r="J3010" s="0" t="n">
        <v>1.77</v>
      </c>
      <c r="K3010" s="0" t="str">
        <f aca="false">IF(I3010=1,"Yes","No")</f>
        <v>Yes</v>
      </c>
      <c r="L3010" s="0" t="n">
        <f aca="false">IF(K3010="Yes",(J3010-1)*0.98,-1)</f>
        <v>0.7546</v>
      </c>
      <c r="M3010" s="5" t="s">
        <v>33</v>
      </c>
    </row>
    <row r="3011" customFormat="false" ht="12.8" hidden="false" customHeight="false" outlineLevel="0" collapsed="false">
      <c r="A3011" s="2" t="s">
        <v>3397</v>
      </c>
      <c r="B3011" s="2" t="s">
        <v>222</v>
      </c>
      <c r="C3011" s="0" t="s">
        <v>638</v>
      </c>
      <c r="D3011" s="0" t="s">
        <v>16</v>
      </c>
      <c r="E3011" s="0" t="s">
        <v>147</v>
      </c>
      <c r="F3011" s="0" t="s">
        <v>453</v>
      </c>
      <c r="G3011" s="0" t="s">
        <v>19</v>
      </c>
      <c r="H3011" s="0" t="s">
        <v>3399</v>
      </c>
      <c r="I3011" s="0" t="n">
        <v>0</v>
      </c>
      <c r="J3011" s="0" t="n">
        <v>3.99</v>
      </c>
      <c r="K3011" s="0" t="str">
        <f aca="false">IF(I3011=1,"Yes","No")</f>
        <v>No</v>
      </c>
      <c r="L3011" s="0" t="n">
        <f aca="false">IF(K3011="Yes",(J3011-1)*0.98,-1)</f>
        <v>-1</v>
      </c>
      <c r="M3011" s="5" t="s">
        <v>33</v>
      </c>
    </row>
    <row r="3012" customFormat="false" ht="12.8" hidden="false" customHeight="false" outlineLevel="0" collapsed="false">
      <c r="A3012" s="2" t="s">
        <v>3397</v>
      </c>
      <c r="B3012" s="2" t="s">
        <v>222</v>
      </c>
      <c r="C3012" s="0" t="s">
        <v>638</v>
      </c>
      <c r="D3012" s="0" t="s">
        <v>16</v>
      </c>
      <c r="E3012" s="0" t="s">
        <v>147</v>
      </c>
      <c r="F3012" s="0" t="s">
        <v>453</v>
      </c>
      <c r="G3012" s="0" t="s">
        <v>19</v>
      </c>
      <c r="H3012" s="0" t="s">
        <v>3400</v>
      </c>
      <c r="I3012" s="0" t="n">
        <v>3</v>
      </c>
      <c r="J3012" s="0" t="n">
        <v>1.46</v>
      </c>
      <c r="K3012" s="0" t="s">
        <v>21</v>
      </c>
      <c r="L3012" s="3" t="n">
        <f aca="false">IF(K3012="Yes",(J3012-1)*0.98,-1)</f>
        <v>0.4508</v>
      </c>
      <c r="M3012" s="11" t="s">
        <v>62</v>
      </c>
    </row>
    <row r="3013" customFormat="false" ht="12.8" hidden="false" customHeight="false" outlineLevel="0" collapsed="false">
      <c r="A3013" s="2" t="s">
        <v>3397</v>
      </c>
      <c r="B3013" s="2" t="s">
        <v>35</v>
      </c>
      <c r="C3013" s="0" t="s">
        <v>481</v>
      </c>
      <c r="D3013" s="0" t="s">
        <v>195</v>
      </c>
      <c r="E3013" s="0" t="s">
        <v>147</v>
      </c>
      <c r="G3013" s="0" t="s">
        <v>19</v>
      </c>
      <c r="H3013" s="0" t="s">
        <v>2759</v>
      </c>
      <c r="I3013" s="0" t="n">
        <v>4</v>
      </c>
      <c r="J3013" s="0" t="n">
        <v>2</v>
      </c>
      <c r="K3013" s="0" t="str">
        <f aca="false">IF(I3013=1,"Yes","No")</f>
        <v>No</v>
      </c>
      <c r="L3013" s="0" t="n">
        <f aca="false">IF(K3013="Yes",(J3013-1)*0.98,-1)</f>
        <v>-1</v>
      </c>
      <c r="M3013" s="5" t="s">
        <v>33</v>
      </c>
    </row>
    <row r="3014" customFormat="false" ht="12.8" hidden="false" customHeight="false" outlineLevel="0" collapsed="false">
      <c r="A3014" s="2" t="s">
        <v>3397</v>
      </c>
      <c r="B3014" s="2" t="s">
        <v>296</v>
      </c>
      <c r="C3014" s="0" t="s">
        <v>125</v>
      </c>
      <c r="D3014" s="0" t="s">
        <v>16</v>
      </c>
      <c r="E3014" s="0" t="s">
        <v>30</v>
      </c>
      <c r="F3014" s="0" t="s">
        <v>770</v>
      </c>
      <c r="G3014" s="0" t="s">
        <v>21</v>
      </c>
      <c r="H3014" s="0" t="s">
        <v>3401</v>
      </c>
      <c r="I3014" s="0" t="n">
        <v>0</v>
      </c>
      <c r="J3014" s="0" t="n">
        <v>3.82</v>
      </c>
      <c r="K3014" s="0" t="str">
        <f aca="false">IF(I3014=1,"Yes","No")</f>
        <v>No</v>
      </c>
      <c r="L3014" s="0" t="n">
        <f aca="false">IF(K3014="Yes",(J3014-1)*0.98,-1)</f>
        <v>-1</v>
      </c>
      <c r="M3014" s="5" t="s">
        <v>33</v>
      </c>
    </row>
    <row r="3015" customFormat="false" ht="12.8" hidden="false" customHeight="false" outlineLevel="0" collapsed="false">
      <c r="A3015" s="2" t="s">
        <v>3397</v>
      </c>
      <c r="B3015" s="2" t="s">
        <v>296</v>
      </c>
      <c r="C3015" s="6" t="s">
        <v>125</v>
      </c>
      <c r="D3015" s="6" t="s">
        <v>16</v>
      </c>
      <c r="E3015" s="6" t="s">
        <v>30</v>
      </c>
      <c r="F3015" s="6" t="s">
        <v>770</v>
      </c>
      <c r="G3015" s="6" t="s">
        <v>21</v>
      </c>
      <c r="H3015" s="6" t="s">
        <v>3402</v>
      </c>
      <c r="I3015" s="6" t="n">
        <v>2</v>
      </c>
      <c r="J3015" s="6" t="n">
        <v>6.56</v>
      </c>
      <c r="K3015" s="3" t="str">
        <f aca="false">IF(I3015=1, "No","Yes")</f>
        <v>Yes</v>
      </c>
      <c r="L3015" s="7" t="n">
        <f aca="false">IF(I3015=1,-J3015,0.98)</f>
        <v>0.98</v>
      </c>
      <c r="M3015" s="8" t="s">
        <v>51</v>
      </c>
    </row>
    <row r="3016" customFormat="false" ht="12.8" hidden="false" customHeight="false" outlineLevel="0" collapsed="false">
      <c r="A3016" s="9" t="s">
        <v>3397</v>
      </c>
      <c r="B3016" s="9" t="s">
        <v>296</v>
      </c>
      <c r="C3016" s="6" t="s">
        <v>125</v>
      </c>
      <c r="D3016" s="6" t="s">
        <v>16</v>
      </c>
      <c r="E3016" s="6" t="s">
        <v>30</v>
      </c>
      <c r="F3016" s="6" t="s">
        <v>770</v>
      </c>
      <c r="G3016" s="6" t="s">
        <v>21</v>
      </c>
      <c r="H3016" s="6" t="s">
        <v>3402</v>
      </c>
      <c r="I3016" s="6" t="n">
        <v>2</v>
      </c>
      <c r="J3016" s="6" t="n">
        <v>3.11</v>
      </c>
      <c r="K3016" s="3" t="s">
        <v>21</v>
      </c>
      <c r="L3016" s="6" t="n">
        <f aca="false">IF(K3016="Yes",(J3016-1)*0.98,-1)</f>
        <v>2.0678</v>
      </c>
      <c r="M3016" s="13" t="s">
        <v>184</v>
      </c>
    </row>
    <row r="3017" customFormat="false" ht="12.8" hidden="false" customHeight="false" outlineLevel="0" collapsed="false">
      <c r="A3017" s="2" t="s">
        <v>3397</v>
      </c>
      <c r="B3017" s="2" t="s">
        <v>197</v>
      </c>
      <c r="C3017" s="0" t="s">
        <v>1282</v>
      </c>
      <c r="D3017" s="0" t="s">
        <v>37</v>
      </c>
      <c r="E3017" s="0" t="s">
        <v>17</v>
      </c>
      <c r="F3017" s="0" t="s">
        <v>43</v>
      </c>
      <c r="G3017" s="0" t="s">
        <v>19</v>
      </c>
      <c r="H3017" s="0" t="s">
        <v>3403</v>
      </c>
      <c r="I3017" s="0" t="n">
        <v>0</v>
      </c>
      <c r="J3017" s="0" t="n">
        <v>1.53</v>
      </c>
      <c r="K3017" s="0" t="s">
        <v>19</v>
      </c>
      <c r="L3017" s="3" t="n">
        <f aca="false">IF(K3017="Yes",(J3017-1)*0.98,-1)</f>
        <v>-1</v>
      </c>
      <c r="M3017" s="11" t="s">
        <v>62</v>
      </c>
    </row>
    <row r="3018" customFormat="false" ht="12.8" hidden="false" customHeight="false" outlineLevel="0" collapsed="false">
      <c r="A3018" s="2" t="s">
        <v>3404</v>
      </c>
      <c r="B3018" s="2" t="s">
        <v>96</v>
      </c>
      <c r="C3018" s="0" t="s">
        <v>403</v>
      </c>
      <c r="D3018" s="0" t="s">
        <v>42</v>
      </c>
      <c r="E3018" s="0" t="s">
        <v>147</v>
      </c>
      <c r="F3018" s="0" t="s">
        <v>31</v>
      </c>
      <c r="G3018" s="0" t="s">
        <v>19</v>
      </c>
      <c r="H3018" s="0" t="s">
        <v>3405</v>
      </c>
      <c r="I3018" s="0" t="n">
        <v>3</v>
      </c>
      <c r="J3018" s="0" t="n">
        <v>1.99</v>
      </c>
      <c r="K3018" s="0" t="str">
        <f aca="false">IF(I3018=1,"Yes","No")</f>
        <v>No</v>
      </c>
      <c r="L3018" s="0" t="n">
        <f aca="false">IF(K3018="Yes",(J3018-1)*0.98,-1)</f>
        <v>-1</v>
      </c>
      <c r="M3018" s="5" t="s">
        <v>33</v>
      </c>
    </row>
    <row r="3019" customFormat="false" ht="12.8" hidden="false" customHeight="false" outlineLevel="0" collapsed="false">
      <c r="A3019" s="2" t="s">
        <v>3404</v>
      </c>
      <c r="B3019" s="2" t="s">
        <v>96</v>
      </c>
      <c r="C3019" s="0" t="s">
        <v>403</v>
      </c>
      <c r="D3019" s="0" t="s">
        <v>42</v>
      </c>
      <c r="E3019" s="0" t="s">
        <v>147</v>
      </c>
      <c r="F3019" s="0" t="s">
        <v>31</v>
      </c>
      <c r="G3019" s="0" t="s">
        <v>19</v>
      </c>
      <c r="H3019" s="0" t="s">
        <v>3405</v>
      </c>
      <c r="I3019" s="0" t="n">
        <v>3</v>
      </c>
      <c r="J3019" s="0" t="n">
        <v>1.28</v>
      </c>
      <c r="K3019" s="0" t="s">
        <v>19</v>
      </c>
      <c r="L3019" s="3" t="n">
        <f aca="false">IF(K3019="Yes",(J3019-1)*0.98,-1)</f>
        <v>-1</v>
      </c>
      <c r="M3019" s="4" t="s">
        <v>22</v>
      </c>
    </row>
    <row r="3020" customFormat="false" ht="12.8" hidden="false" customHeight="false" outlineLevel="0" collapsed="false">
      <c r="A3020" s="2" t="s">
        <v>3406</v>
      </c>
      <c r="B3020" s="2" t="s">
        <v>162</v>
      </c>
      <c r="C3020" s="6" t="s">
        <v>526</v>
      </c>
      <c r="D3020" s="6" t="s">
        <v>16</v>
      </c>
      <c r="E3020" s="6" t="s">
        <v>147</v>
      </c>
      <c r="F3020" s="6" t="s">
        <v>43</v>
      </c>
      <c r="G3020" s="6" t="s">
        <v>19</v>
      </c>
      <c r="H3020" s="6" t="s">
        <v>3407</v>
      </c>
      <c r="I3020" s="6" t="n">
        <v>2</v>
      </c>
      <c r="J3020" s="6" t="n">
        <v>9.37</v>
      </c>
      <c r="K3020" s="3" t="str">
        <f aca="false">IF(I3020=1, "No","Yes")</f>
        <v>Yes</v>
      </c>
      <c r="L3020" s="7" t="n">
        <f aca="false">IF(I3020=1,-J3020,0.98)</f>
        <v>0.98</v>
      </c>
      <c r="M3020" s="8" t="s">
        <v>51</v>
      </c>
    </row>
    <row r="3021" customFormat="false" ht="12.8" hidden="false" customHeight="false" outlineLevel="0" collapsed="false">
      <c r="A3021" s="9" t="s">
        <v>3406</v>
      </c>
      <c r="B3021" s="9" t="s">
        <v>162</v>
      </c>
      <c r="C3021" s="6" t="s">
        <v>526</v>
      </c>
      <c r="D3021" s="6" t="s">
        <v>16</v>
      </c>
      <c r="E3021" s="6" t="s">
        <v>147</v>
      </c>
      <c r="F3021" s="6" t="s">
        <v>43</v>
      </c>
      <c r="G3021" s="6" t="s">
        <v>19</v>
      </c>
      <c r="H3021" s="6" t="s">
        <v>3407</v>
      </c>
      <c r="I3021" s="6" t="n">
        <v>2</v>
      </c>
      <c r="J3021" s="6" t="n">
        <v>1.9</v>
      </c>
      <c r="K3021" s="3" t="s">
        <v>21</v>
      </c>
      <c r="L3021" s="6" t="n">
        <f aca="false">IF(K3021="Yes",(J3021-1)*0.98,-1)</f>
        <v>0.882</v>
      </c>
      <c r="M3021" s="13" t="s">
        <v>184</v>
      </c>
    </row>
    <row r="3022" customFormat="false" ht="12.8" hidden="false" customHeight="false" outlineLevel="0" collapsed="false">
      <c r="A3022" s="9" t="s">
        <v>3406</v>
      </c>
      <c r="B3022" s="9" t="s">
        <v>162</v>
      </c>
      <c r="C3022" s="6" t="s">
        <v>526</v>
      </c>
      <c r="D3022" s="6" t="s">
        <v>16</v>
      </c>
      <c r="E3022" s="6" t="s">
        <v>147</v>
      </c>
      <c r="F3022" s="6" t="s">
        <v>43</v>
      </c>
      <c r="G3022" s="6" t="s">
        <v>19</v>
      </c>
      <c r="H3022" s="6" t="s">
        <v>3408</v>
      </c>
      <c r="I3022" s="0" t="n">
        <v>3</v>
      </c>
      <c r="J3022" s="6" t="n">
        <v>13.5</v>
      </c>
      <c r="K3022" s="3" t="str">
        <f aca="false">IF(I3022=1,"Yes","No")</f>
        <v>No</v>
      </c>
      <c r="L3022" s="7" t="n">
        <f aca="false">IF(K3022="Yes",(J3022-1)*0.98,-1)</f>
        <v>-1</v>
      </c>
      <c r="M3022" s="10" t="s">
        <v>53</v>
      </c>
    </row>
    <row r="3023" customFormat="false" ht="12.8" hidden="false" customHeight="false" outlineLevel="0" collapsed="false">
      <c r="A3023" s="2" t="s">
        <v>3406</v>
      </c>
      <c r="B3023" s="2" t="s">
        <v>135</v>
      </c>
      <c r="C3023" s="0" t="s">
        <v>78</v>
      </c>
      <c r="D3023" s="0" t="s">
        <v>42</v>
      </c>
      <c r="E3023" s="0" t="s">
        <v>147</v>
      </c>
      <c r="F3023" s="0" t="s">
        <v>453</v>
      </c>
      <c r="G3023" s="0" t="s">
        <v>19</v>
      </c>
      <c r="H3023" s="0" t="s">
        <v>3135</v>
      </c>
      <c r="I3023" s="0" t="n">
        <v>2</v>
      </c>
      <c r="J3023" s="0" t="n">
        <v>1.46</v>
      </c>
      <c r="K3023" s="0" t="str">
        <f aca="false">IF(I3023=1,"Yes","No")</f>
        <v>No</v>
      </c>
      <c r="L3023" s="0" t="n">
        <f aca="false">IF(K3023="Yes",(J3023-1)*0.98,-1)</f>
        <v>-1</v>
      </c>
      <c r="M3023" s="5" t="s">
        <v>33</v>
      </c>
    </row>
    <row r="3024" customFormat="false" ht="12.8" hidden="false" customHeight="false" outlineLevel="0" collapsed="false">
      <c r="A3024" s="2" t="s">
        <v>3406</v>
      </c>
      <c r="B3024" s="2" t="s">
        <v>135</v>
      </c>
      <c r="C3024" s="0" t="s">
        <v>78</v>
      </c>
      <c r="D3024" s="0" t="s">
        <v>42</v>
      </c>
      <c r="E3024" s="0" t="s">
        <v>147</v>
      </c>
      <c r="F3024" s="0" t="s">
        <v>453</v>
      </c>
      <c r="G3024" s="0" t="s">
        <v>19</v>
      </c>
      <c r="H3024" s="0" t="s">
        <v>3409</v>
      </c>
      <c r="I3024" s="0" t="n">
        <v>1</v>
      </c>
      <c r="J3024" s="0" t="n">
        <v>1.41</v>
      </c>
      <c r="K3024" s="0" t="s">
        <v>21</v>
      </c>
      <c r="L3024" s="3" t="n">
        <f aca="false">IF(K3024="Yes",(J3024-1)*0.98,-1)</f>
        <v>0.4018</v>
      </c>
      <c r="M3024" s="11" t="s">
        <v>62</v>
      </c>
    </row>
    <row r="3025" customFormat="false" ht="12.8" hidden="false" customHeight="false" outlineLevel="0" collapsed="false">
      <c r="A3025" s="2" t="s">
        <v>3410</v>
      </c>
      <c r="B3025" s="2" t="s">
        <v>162</v>
      </c>
      <c r="C3025" s="6" t="s">
        <v>506</v>
      </c>
      <c r="D3025" s="6" t="s">
        <v>42</v>
      </c>
      <c r="E3025" s="6" t="s">
        <v>147</v>
      </c>
      <c r="F3025" s="6" t="s">
        <v>18</v>
      </c>
      <c r="G3025" s="6" t="s">
        <v>19</v>
      </c>
      <c r="H3025" s="6" t="s">
        <v>3411</v>
      </c>
      <c r="I3025" s="6" t="n">
        <v>1</v>
      </c>
      <c r="J3025" s="6" t="n">
        <v>2.78</v>
      </c>
      <c r="K3025" s="3" t="str">
        <f aca="false">IF(I3025=1, "No","Yes")</f>
        <v>No</v>
      </c>
      <c r="L3025" s="7" t="n">
        <f aca="false">IF(I3025=1,-J3025,0.98)</f>
        <v>-2.78</v>
      </c>
      <c r="M3025" s="8" t="s">
        <v>51</v>
      </c>
    </row>
    <row r="3026" customFormat="false" ht="12.8" hidden="false" customHeight="false" outlineLevel="0" collapsed="false">
      <c r="A3026" s="2" t="s">
        <v>3410</v>
      </c>
      <c r="B3026" s="2" t="s">
        <v>331</v>
      </c>
      <c r="C3026" s="0" t="s">
        <v>41</v>
      </c>
      <c r="D3026" s="0" t="s">
        <v>29</v>
      </c>
      <c r="E3026" s="0" t="s">
        <v>147</v>
      </c>
      <c r="F3026" s="0" t="s">
        <v>43</v>
      </c>
      <c r="G3026" s="0" t="s">
        <v>19</v>
      </c>
      <c r="H3026" s="0" t="s">
        <v>3412</v>
      </c>
      <c r="I3026" s="0" t="n">
        <v>2</v>
      </c>
      <c r="J3026" s="0" t="n">
        <v>2.61</v>
      </c>
      <c r="K3026" s="0" t="str">
        <f aca="false">IF(I3026=1,"Yes","No")</f>
        <v>No</v>
      </c>
      <c r="L3026" s="0" t="n">
        <f aca="false">IF(K3026="Yes",(J3026-1)*0.98,-1)</f>
        <v>-1</v>
      </c>
      <c r="M3026" s="5" t="s">
        <v>33</v>
      </c>
    </row>
    <row r="3027" customFormat="false" ht="12.8" hidden="false" customHeight="false" outlineLevel="0" collapsed="false">
      <c r="A3027" s="9" t="s">
        <v>3413</v>
      </c>
      <c r="B3027" s="9" t="s">
        <v>23</v>
      </c>
      <c r="C3027" s="6" t="s">
        <v>15</v>
      </c>
      <c r="D3027" s="6" t="s">
        <v>42</v>
      </c>
      <c r="E3027" s="6" t="s">
        <v>147</v>
      </c>
      <c r="F3027" s="6" t="s">
        <v>43</v>
      </c>
      <c r="G3027" s="6" t="s">
        <v>19</v>
      </c>
      <c r="H3027" s="6" t="s">
        <v>3414</v>
      </c>
      <c r="I3027" s="0" t="n">
        <v>3</v>
      </c>
      <c r="J3027" s="6" t="n">
        <v>4.4</v>
      </c>
      <c r="K3027" s="3" t="str">
        <f aca="false">IF(I3027=1,"Yes","No")</f>
        <v>No</v>
      </c>
      <c r="L3027" s="7" t="n">
        <f aca="false">IF(K3027="Yes",(J3027-1)*0.98,-1)</f>
        <v>-1</v>
      </c>
      <c r="M3027" s="10" t="s">
        <v>53</v>
      </c>
    </row>
    <row r="3028" customFormat="false" ht="12.8" hidden="false" customHeight="false" outlineLevel="0" collapsed="false">
      <c r="A3028" s="2" t="s">
        <v>3413</v>
      </c>
      <c r="B3028" s="2" t="s">
        <v>90</v>
      </c>
      <c r="C3028" s="6" t="s">
        <v>2105</v>
      </c>
      <c r="D3028" s="6" t="s">
        <v>37</v>
      </c>
      <c r="E3028" s="6" t="s">
        <v>147</v>
      </c>
      <c r="F3028" s="6" t="s">
        <v>43</v>
      </c>
      <c r="G3028" s="6" t="s">
        <v>19</v>
      </c>
      <c r="H3028" s="6" t="s">
        <v>3415</v>
      </c>
      <c r="I3028" s="6" t="n">
        <v>0</v>
      </c>
      <c r="J3028" s="6" t="n">
        <v>16.41</v>
      </c>
      <c r="K3028" s="3" t="str">
        <f aca="false">IF(I3028=1, "No","Yes")</f>
        <v>Yes</v>
      </c>
      <c r="L3028" s="7" t="n">
        <f aca="false">IF(I3028=1,-J3028,0.98)</f>
        <v>0.98</v>
      </c>
      <c r="M3028" s="8" t="s">
        <v>51</v>
      </c>
    </row>
    <row r="3029" customFormat="false" ht="12.8" hidden="false" customHeight="false" outlineLevel="0" collapsed="false">
      <c r="A3029" s="2" t="s">
        <v>3413</v>
      </c>
      <c r="B3029" s="2" t="s">
        <v>90</v>
      </c>
      <c r="C3029" s="6" t="s">
        <v>2105</v>
      </c>
      <c r="D3029" s="6" t="s">
        <v>37</v>
      </c>
      <c r="E3029" s="6" t="s">
        <v>147</v>
      </c>
      <c r="F3029" s="6" t="s">
        <v>43</v>
      </c>
      <c r="G3029" s="6" t="s">
        <v>19</v>
      </c>
      <c r="H3029" s="6" t="s">
        <v>3415</v>
      </c>
      <c r="I3029" s="6" t="n">
        <v>0</v>
      </c>
      <c r="J3029" s="6" t="n">
        <v>16.41</v>
      </c>
      <c r="K3029" s="3" t="str">
        <f aca="false">IF(I3029=1, "No","Yes")</f>
        <v>Yes</v>
      </c>
      <c r="L3029" s="7" t="n">
        <f aca="false">IF(I3029=1,-J3029,0.98)</f>
        <v>0.98</v>
      </c>
      <c r="M3029" s="12" t="s">
        <v>128</v>
      </c>
    </row>
    <row r="3030" customFormat="false" ht="12.8" hidden="false" customHeight="false" outlineLevel="0" collapsed="false">
      <c r="A3030" s="2" t="s">
        <v>3413</v>
      </c>
      <c r="B3030" s="2" t="s">
        <v>452</v>
      </c>
      <c r="C3030" s="0" t="s">
        <v>91</v>
      </c>
      <c r="D3030" s="0" t="s">
        <v>42</v>
      </c>
      <c r="E3030" s="0" t="s">
        <v>30</v>
      </c>
      <c r="F3030" s="0" t="s">
        <v>18</v>
      </c>
      <c r="G3030" s="0" t="s">
        <v>19</v>
      </c>
      <c r="H3030" s="0" t="s">
        <v>3416</v>
      </c>
      <c r="I3030" s="0" t="n">
        <v>1</v>
      </c>
      <c r="J3030" s="0" t="n">
        <v>1.71</v>
      </c>
      <c r="K3030" s="0" t="s">
        <v>21</v>
      </c>
      <c r="L3030" s="3" t="n">
        <f aca="false">IF(K3030="Yes",(J3030-1)*0.98,-1)</f>
        <v>0.6958</v>
      </c>
      <c r="M3030" s="11" t="s">
        <v>62</v>
      </c>
    </row>
    <row r="3031" customFormat="false" ht="12.8" hidden="false" customHeight="false" outlineLevel="0" collapsed="false">
      <c r="A3031" s="2" t="s">
        <v>3413</v>
      </c>
      <c r="B3031" s="2" t="s">
        <v>452</v>
      </c>
      <c r="C3031" s="6" t="s">
        <v>91</v>
      </c>
      <c r="D3031" s="6" t="s">
        <v>42</v>
      </c>
      <c r="E3031" s="6" t="s">
        <v>30</v>
      </c>
      <c r="F3031" s="6" t="s">
        <v>18</v>
      </c>
      <c r="G3031" s="6" t="s">
        <v>19</v>
      </c>
      <c r="H3031" s="6" t="s">
        <v>3417</v>
      </c>
      <c r="I3031" s="6" t="n">
        <v>4</v>
      </c>
      <c r="J3031" s="6" t="n">
        <v>3.59</v>
      </c>
      <c r="K3031" s="3" t="str">
        <f aca="false">IF(I3031=1, "No","Yes")</f>
        <v>Yes</v>
      </c>
      <c r="L3031" s="7" t="n">
        <f aca="false">IF(I3031=1,-J3031,0.98)</f>
        <v>0.98</v>
      </c>
      <c r="M3031" s="8" t="s">
        <v>51</v>
      </c>
    </row>
    <row r="3032" customFormat="false" ht="12.8" hidden="false" customHeight="false" outlineLevel="0" collapsed="false">
      <c r="A3032" s="2" t="s">
        <v>3413</v>
      </c>
      <c r="B3032" s="2" t="s">
        <v>452</v>
      </c>
      <c r="C3032" s="6" t="s">
        <v>91</v>
      </c>
      <c r="D3032" s="6" t="s">
        <v>42</v>
      </c>
      <c r="E3032" s="6" t="s">
        <v>30</v>
      </c>
      <c r="F3032" s="6" t="s">
        <v>18</v>
      </c>
      <c r="G3032" s="6" t="s">
        <v>19</v>
      </c>
      <c r="H3032" s="6" t="s">
        <v>3417</v>
      </c>
      <c r="I3032" s="6" t="n">
        <v>4</v>
      </c>
      <c r="J3032" s="6" t="n">
        <v>3.59</v>
      </c>
      <c r="K3032" s="3" t="str">
        <f aca="false">IF(I3032=1, "No","Yes")</f>
        <v>Yes</v>
      </c>
      <c r="L3032" s="7" t="n">
        <f aca="false">IF(I3032=1,-J3032,0.98)</f>
        <v>0.98</v>
      </c>
      <c r="M3032" s="12" t="s">
        <v>128</v>
      </c>
    </row>
    <row r="3033" customFormat="false" ht="12.8" hidden="false" customHeight="false" outlineLevel="0" collapsed="false">
      <c r="A3033" s="2" t="s">
        <v>3413</v>
      </c>
      <c r="B3033" s="2" t="s">
        <v>105</v>
      </c>
      <c r="C3033" s="0" t="s">
        <v>532</v>
      </c>
      <c r="D3033" s="0" t="s">
        <v>16</v>
      </c>
      <c r="E3033" s="0" t="s">
        <v>17</v>
      </c>
      <c r="F3033" s="0" t="s">
        <v>18</v>
      </c>
      <c r="G3033" s="0" t="s">
        <v>19</v>
      </c>
      <c r="H3033" s="0" t="s">
        <v>3418</v>
      </c>
      <c r="I3033" s="0" t="n">
        <v>1</v>
      </c>
      <c r="J3033" s="0" t="n">
        <v>1.51</v>
      </c>
      <c r="K3033" s="0" t="s">
        <v>21</v>
      </c>
      <c r="L3033" s="3" t="n">
        <f aca="false">IF(K3033="Yes",(J3033-1)*0.98,-1)</f>
        <v>0.4998</v>
      </c>
      <c r="M3033" s="4" t="s">
        <v>22</v>
      </c>
    </row>
    <row r="3034" customFormat="false" ht="12.8" hidden="false" customHeight="false" outlineLevel="0" collapsed="false">
      <c r="A3034" s="2" t="s">
        <v>3413</v>
      </c>
      <c r="B3034" s="2" t="s">
        <v>1864</v>
      </c>
      <c r="C3034" s="0" t="s">
        <v>91</v>
      </c>
      <c r="D3034" s="0" t="s">
        <v>16</v>
      </c>
      <c r="E3034" s="0" t="s">
        <v>30</v>
      </c>
      <c r="F3034" s="0" t="s">
        <v>65</v>
      </c>
      <c r="G3034" s="0" t="s">
        <v>21</v>
      </c>
      <c r="H3034" s="0" t="s">
        <v>3419</v>
      </c>
      <c r="I3034" s="0" t="n">
        <v>0</v>
      </c>
      <c r="J3034" s="0" t="n">
        <v>1.46</v>
      </c>
      <c r="K3034" s="0" t="s">
        <v>19</v>
      </c>
      <c r="L3034" s="3" t="n">
        <f aca="false">IF(K3034="Yes",(J3034-1)*0.98,-1)</f>
        <v>-1</v>
      </c>
      <c r="M3034" s="4" t="s">
        <v>22</v>
      </c>
    </row>
    <row r="3035" customFormat="false" ht="12.8" hidden="false" customHeight="false" outlineLevel="0" collapsed="false">
      <c r="A3035" s="2" t="s">
        <v>3420</v>
      </c>
      <c r="B3035" s="2" t="s">
        <v>222</v>
      </c>
      <c r="C3035" s="0" t="s">
        <v>125</v>
      </c>
      <c r="D3035" s="0" t="s">
        <v>16</v>
      </c>
      <c r="E3035" s="0" t="s">
        <v>30</v>
      </c>
      <c r="F3035" s="0" t="s">
        <v>453</v>
      </c>
      <c r="G3035" s="0" t="s">
        <v>19</v>
      </c>
      <c r="H3035" s="0" t="s">
        <v>3421</v>
      </c>
      <c r="I3035" s="0" t="n">
        <v>1</v>
      </c>
      <c r="J3035" s="0" t="n">
        <v>1.92</v>
      </c>
      <c r="K3035" s="0" t="s">
        <v>21</v>
      </c>
      <c r="L3035" s="3" t="n">
        <f aca="false">IF(K3035="Yes",(J3035-1)*0.98,-1)</f>
        <v>0.9016</v>
      </c>
      <c r="M3035" s="11" t="s">
        <v>62</v>
      </c>
    </row>
    <row r="3036" customFormat="false" ht="12.8" hidden="false" customHeight="false" outlineLevel="0" collapsed="false">
      <c r="A3036" s="2" t="s">
        <v>3420</v>
      </c>
      <c r="B3036" s="2" t="s">
        <v>222</v>
      </c>
      <c r="C3036" s="6" t="s">
        <v>125</v>
      </c>
      <c r="D3036" s="6" t="s">
        <v>16</v>
      </c>
      <c r="E3036" s="6" t="s">
        <v>30</v>
      </c>
      <c r="F3036" s="6" t="s">
        <v>453</v>
      </c>
      <c r="G3036" s="6" t="s">
        <v>19</v>
      </c>
      <c r="H3036" s="6" t="s">
        <v>3422</v>
      </c>
      <c r="I3036" s="6" t="n">
        <v>2</v>
      </c>
      <c r="J3036" s="6" t="n">
        <v>2.63</v>
      </c>
      <c r="K3036" s="3" t="str">
        <f aca="false">IF(I3036=1, "No","Yes")</f>
        <v>Yes</v>
      </c>
      <c r="L3036" s="7" t="n">
        <f aca="false">IF(I3036=1,-J3036,0.98)</f>
        <v>0.98</v>
      </c>
      <c r="M3036" s="8" t="s">
        <v>51</v>
      </c>
    </row>
    <row r="3037" customFormat="false" ht="12.8" hidden="false" customHeight="false" outlineLevel="0" collapsed="false">
      <c r="A3037" s="2" t="s">
        <v>3420</v>
      </c>
      <c r="B3037" s="2" t="s">
        <v>35</v>
      </c>
      <c r="C3037" s="0" t="s">
        <v>332</v>
      </c>
      <c r="D3037" s="0" t="s">
        <v>42</v>
      </c>
      <c r="E3037" s="0" t="s">
        <v>147</v>
      </c>
      <c r="F3037" s="0" t="s">
        <v>65</v>
      </c>
      <c r="G3037" s="0" t="s">
        <v>21</v>
      </c>
      <c r="H3037" s="0" t="s">
        <v>3423</v>
      </c>
      <c r="I3037" s="0" t="n">
        <v>1</v>
      </c>
      <c r="J3037" s="0" t="n">
        <v>2.33</v>
      </c>
      <c r="K3037" s="0" t="str">
        <f aca="false">IF(I3037=1,"Yes","No")</f>
        <v>Yes</v>
      </c>
      <c r="L3037" s="0" t="n">
        <f aca="false">IF(K3037="Yes",(J3037-1)*0.98,-1)</f>
        <v>1.3034</v>
      </c>
      <c r="M3037" s="5" t="s">
        <v>33</v>
      </c>
    </row>
    <row r="3038" customFormat="false" ht="12.8" hidden="false" customHeight="false" outlineLevel="0" collapsed="false">
      <c r="A3038" s="2" t="s">
        <v>3420</v>
      </c>
      <c r="B3038" s="2" t="s">
        <v>35</v>
      </c>
      <c r="C3038" s="0" t="s">
        <v>332</v>
      </c>
      <c r="D3038" s="0" t="s">
        <v>42</v>
      </c>
      <c r="E3038" s="0" t="s">
        <v>147</v>
      </c>
      <c r="F3038" s="0" t="s">
        <v>65</v>
      </c>
      <c r="G3038" s="0" t="s">
        <v>21</v>
      </c>
      <c r="H3038" s="0" t="s">
        <v>3423</v>
      </c>
      <c r="I3038" s="0" t="n">
        <v>1</v>
      </c>
      <c r="J3038" s="0" t="n">
        <v>1.48</v>
      </c>
      <c r="K3038" s="0" t="s">
        <v>21</v>
      </c>
      <c r="L3038" s="3" t="n">
        <f aca="false">IF(K3038="Yes",(J3038-1)*0.98,-1)</f>
        <v>0.4704</v>
      </c>
      <c r="M3038" s="4" t="s">
        <v>22</v>
      </c>
    </row>
    <row r="3039" customFormat="false" ht="12.8" hidden="false" customHeight="false" outlineLevel="0" collapsed="false">
      <c r="A3039" s="2" t="s">
        <v>3420</v>
      </c>
      <c r="B3039" s="2" t="s">
        <v>77</v>
      </c>
      <c r="C3039" s="0" t="s">
        <v>125</v>
      </c>
      <c r="D3039" s="0" t="s">
        <v>16</v>
      </c>
      <c r="E3039" s="0" t="s">
        <v>30</v>
      </c>
      <c r="F3039" s="0" t="s">
        <v>65</v>
      </c>
      <c r="G3039" s="0" t="s">
        <v>21</v>
      </c>
      <c r="H3039" s="0" t="s">
        <v>3424</v>
      </c>
      <c r="I3039" s="0" t="n">
        <v>2</v>
      </c>
      <c r="J3039" s="0" t="n">
        <v>1.83</v>
      </c>
      <c r="K3039" s="0" t="s">
        <v>21</v>
      </c>
      <c r="L3039" s="3" t="n">
        <f aca="false">IF(K3039="Yes",(J3039-1)*0.98,-1)</f>
        <v>0.8134</v>
      </c>
      <c r="M3039" s="4" t="s">
        <v>22</v>
      </c>
    </row>
    <row r="3040" customFormat="false" ht="12.8" hidden="false" customHeight="false" outlineLevel="0" collapsed="false">
      <c r="A3040" s="2" t="s">
        <v>3420</v>
      </c>
      <c r="B3040" s="2" t="s">
        <v>505</v>
      </c>
      <c r="C3040" s="0" t="s">
        <v>359</v>
      </c>
      <c r="D3040" s="0" t="s">
        <v>16</v>
      </c>
      <c r="E3040" s="0" t="s">
        <v>17</v>
      </c>
      <c r="F3040" s="0" t="s">
        <v>18</v>
      </c>
      <c r="G3040" s="0" t="s">
        <v>19</v>
      </c>
      <c r="H3040" s="0" t="s">
        <v>3425</v>
      </c>
      <c r="I3040" s="0" t="n">
        <v>1</v>
      </c>
      <c r="J3040" s="0" t="n">
        <v>1.32</v>
      </c>
      <c r="K3040" s="0" t="s">
        <v>21</v>
      </c>
      <c r="L3040" s="3" t="n">
        <f aca="false">IF(K3040="Yes",(J3040-1)*0.98,-1)</f>
        <v>0.3136</v>
      </c>
      <c r="M3040" s="4" t="s">
        <v>22</v>
      </c>
    </row>
    <row r="3041" customFormat="false" ht="12.8" hidden="false" customHeight="false" outlineLevel="0" collapsed="false">
      <c r="A3041" s="2" t="s">
        <v>3426</v>
      </c>
      <c r="B3041" s="2" t="s">
        <v>35</v>
      </c>
      <c r="C3041" s="0" t="s">
        <v>256</v>
      </c>
      <c r="D3041" s="0" t="s">
        <v>42</v>
      </c>
      <c r="E3041" s="0" t="s">
        <v>17</v>
      </c>
      <c r="F3041" s="0" t="s">
        <v>43</v>
      </c>
      <c r="G3041" s="0" t="s">
        <v>19</v>
      </c>
      <c r="H3041" s="0" t="s">
        <v>3427</v>
      </c>
      <c r="I3041" s="0" t="n">
        <v>3</v>
      </c>
      <c r="J3041" s="0" t="n">
        <v>5.32</v>
      </c>
      <c r="K3041" s="0" t="str">
        <f aca="false">IF(I3041=1,"Yes","No")</f>
        <v>No</v>
      </c>
      <c r="L3041" s="0" t="n">
        <f aca="false">IF(K3041="Yes",(J3041-1)*0.98,-1)</f>
        <v>-1</v>
      </c>
      <c r="M3041" s="5" t="s">
        <v>33</v>
      </c>
    </row>
    <row r="3042" customFormat="false" ht="12.8" hidden="false" customHeight="false" outlineLevel="0" collapsed="false">
      <c r="A3042" s="2" t="s">
        <v>3426</v>
      </c>
      <c r="B3042" s="2" t="s">
        <v>186</v>
      </c>
      <c r="C3042" s="0" t="s">
        <v>639</v>
      </c>
      <c r="D3042" s="0" t="s">
        <v>42</v>
      </c>
      <c r="E3042" s="0" t="s">
        <v>147</v>
      </c>
      <c r="F3042" s="0" t="s">
        <v>453</v>
      </c>
      <c r="G3042" s="0" t="s">
        <v>19</v>
      </c>
      <c r="H3042" s="0" t="s">
        <v>3428</v>
      </c>
      <c r="I3042" s="0" t="n">
        <v>1</v>
      </c>
      <c r="J3042" s="0" t="n">
        <v>2.94</v>
      </c>
      <c r="K3042" s="0" t="str">
        <f aca="false">IF(I3042=1,"Yes","No")</f>
        <v>Yes</v>
      </c>
      <c r="L3042" s="0" t="n">
        <f aca="false">IF(K3042="Yes",(J3042-1)*0.98,-1)</f>
        <v>1.9012</v>
      </c>
      <c r="M3042" s="5" t="s">
        <v>33</v>
      </c>
    </row>
    <row r="3043" customFormat="false" ht="12.8" hidden="false" customHeight="false" outlineLevel="0" collapsed="false">
      <c r="A3043" s="2" t="s">
        <v>3426</v>
      </c>
      <c r="B3043" s="2" t="s">
        <v>186</v>
      </c>
      <c r="C3043" s="0" t="s">
        <v>639</v>
      </c>
      <c r="D3043" s="0" t="s">
        <v>42</v>
      </c>
      <c r="E3043" s="0" t="s">
        <v>147</v>
      </c>
      <c r="F3043" s="0" t="s">
        <v>453</v>
      </c>
      <c r="G3043" s="0" t="s">
        <v>19</v>
      </c>
      <c r="H3043" s="0" t="s">
        <v>3376</v>
      </c>
      <c r="I3043" s="0" t="n">
        <v>4</v>
      </c>
      <c r="J3043" s="0" t="n">
        <v>4.9</v>
      </c>
      <c r="K3043" s="0" t="s">
        <v>19</v>
      </c>
      <c r="L3043" s="3" t="n">
        <f aca="false">IF(K3043="Yes",(J3043-1)*0.98,-1)</f>
        <v>-1</v>
      </c>
      <c r="M3043" s="11" t="s">
        <v>62</v>
      </c>
    </row>
    <row r="3044" customFormat="false" ht="12.8" hidden="false" customHeight="false" outlineLevel="0" collapsed="false">
      <c r="A3044" s="2" t="s">
        <v>3426</v>
      </c>
      <c r="B3044" s="2" t="s">
        <v>810</v>
      </c>
      <c r="C3044" s="0" t="s">
        <v>256</v>
      </c>
      <c r="D3044" s="0" t="s">
        <v>16</v>
      </c>
      <c r="E3044" s="0" t="s">
        <v>17</v>
      </c>
      <c r="F3044" s="0" t="s">
        <v>18</v>
      </c>
      <c r="G3044" s="0" t="s">
        <v>19</v>
      </c>
      <c r="H3044" s="0" t="s">
        <v>3429</v>
      </c>
      <c r="I3044" s="0" t="n">
        <v>1</v>
      </c>
      <c r="J3044" s="0" t="n">
        <v>1.3</v>
      </c>
      <c r="K3044" s="0" t="s">
        <v>21</v>
      </c>
      <c r="L3044" s="3" t="n">
        <f aca="false">IF(K3044="Yes",(J3044-1)*0.98,-1)</f>
        <v>0.294</v>
      </c>
      <c r="M3044" s="4" t="s">
        <v>22</v>
      </c>
    </row>
    <row r="3045" customFormat="false" ht="12.8" hidden="false" customHeight="false" outlineLevel="0" collapsed="false">
      <c r="A3045" s="2" t="s">
        <v>3426</v>
      </c>
      <c r="B3045" s="2" t="s">
        <v>480</v>
      </c>
      <c r="C3045" s="0" t="s">
        <v>639</v>
      </c>
      <c r="D3045" s="0" t="s">
        <v>16</v>
      </c>
      <c r="E3045" s="0" t="s">
        <v>147</v>
      </c>
      <c r="F3045" s="0" t="s">
        <v>65</v>
      </c>
      <c r="G3045" s="0" t="s">
        <v>21</v>
      </c>
      <c r="H3045" s="0" t="s">
        <v>3430</v>
      </c>
      <c r="I3045" s="0" t="n">
        <v>0</v>
      </c>
      <c r="J3045" s="0" t="n">
        <v>19.23</v>
      </c>
      <c r="K3045" s="0" t="str">
        <f aca="false">IF(I3045=1,"Yes","No")</f>
        <v>No</v>
      </c>
      <c r="L3045" s="0" t="n">
        <f aca="false">IF(K3045="Yes",(J3045-1)*0.98,-1)</f>
        <v>-1</v>
      </c>
      <c r="M3045" s="5" t="s">
        <v>33</v>
      </c>
    </row>
    <row r="3046" customFormat="false" ht="12.8" hidden="false" customHeight="false" outlineLevel="0" collapsed="false">
      <c r="A3046" s="2" t="s">
        <v>3426</v>
      </c>
      <c r="B3046" s="2" t="s">
        <v>255</v>
      </c>
      <c r="C3046" s="0" t="s">
        <v>1082</v>
      </c>
      <c r="D3046" s="0" t="s">
        <v>37</v>
      </c>
      <c r="E3046" s="0" t="s">
        <v>147</v>
      </c>
      <c r="G3046" s="0" t="s">
        <v>19</v>
      </c>
      <c r="H3046" s="0" t="s">
        <v>3431</v>
      </c>
      <c r="I3046" s="0" t="n">
        <v>2</v>
      </c>
      <c r="J3046" s="0" t="n">
        <v>6.2</v>
      </c>
      <c r="K3046" s="0" t="str">
        <f aca="false">IF(I3046=1,"Yes","No")</f>
        <v>No</v>
      </c>
      <c r="L3046" s="0" t="n">
        <f aca="false">IF(K3046="Yes",(J3046-1)*0.98,-1)</f>
        <v>-1</v>
      </c>
      <c r="M3046" s="5" t="s">
        <v>33</v>
      </c>
    </row>
    <row r="3047" customFormat="false" ht="12.8" hidden="false" customHeight="false" outlineLevel="0" collapsed="false">
      <c r="A3047" s="2" t="s">
        <v>3432</v>
      </c>
      <c r="B3047" s="2" t="s">
        <v>810</v>
      </c>
      <c r="C3047" s="0" t="s">
        <v>59</v>
      </c>
      <c r="D3047" s="0" t="s">
        <v>42</v>
      </c>
      <c r="E3047" s="0" t="s">
        <v>30</v>
      </c>
      <c r="F3047" s="0" t="s">
        <v>43</v>
      </c>
      <c r="G3047" s="0" t="s">
        <v>19</v>
      </c>
      <c r="H3047" s="0" t="s">
        <v>3433</v>
      </c>
      <c r="I3047" s="0" t="n">
        <v>3</v>
      </c>
      <c r="J3047" s="0" t="n">
        <v>2.41</v>
      </c>
      <c r="K3047" s="0" t="s">
        <v>21</v>
      </c>
      <c r="L3047" s="3" t="n">
        <f aca="false">IF(K3047="Yes",(J3047-1)*0.98,-1)</f>
        <v>1.3818</v>
      </c>
      <c r="M3047" s="11" t="s">
        <v>62</v>
      </c>
    </row>
    <row r="3048" customFormat="false" ht="12.8" hidden="false" customHeight="false" outlineLevel="0" collapsed="false">
      <c r="A3048" s="2" t="s">
        <v>3432</v>
      </c>
      <c r="B3048" s="2" t="s">
        <v>255</v>
      </c>
      <c r="C3048" s="0" t="s">
        <v>311</v>
      </c>
      <c r="D3048" s="0" t="s">
        <v>16</v>
      </c>
      <c r="E3048" s="0" t="s">
        <v>87</v>
      </c>
      <c r="F3048" s="0" t="s">
        <v>18</v>
      </c>
      <c r="G3048" s="0" t="s">
        <v>21</v>
      </c>
      <c r="H3048" s="0" t="s">
        <v>3374</v>
      </c>
      <c r="I3048" s="0" t="n">
        <v>3</v>
      </c>
      <c r="J3048" s="0" t="n">
        <v>2.08</v>
      </c>
      <c r="K3048" s="0" t="s">
        <v>19</v>
      </c>
      <c r="L3048" s="3" t="n">
        <f aca="false">IF(K3048="Yes",(J3048-1)*0.98,-1)</f>
        <v>-1</v>
      </c>
      <c r="M3048" s="4" t="s">
        <v>22</v>
      </c>
    </row>
    <row r="3049" customFormat="false" ht="12.8" hidden="false" customHeight="false" outlineLevel="0" collapsed="false">
      <c r="A3049" s="2" t="s">
        <v>3434</v>
      </c>
      <c r="B3049" s="2" t="s">
        <v>186</v>
      </c>
      <c r="C3049" s="0" t="s">
        <v>734</v>
      </c>
      <c r="D3049" s="0" t="s">
        <v>29</v>
      </c>
      <c r="E3049" s="0" t="s">
        <v>147</v>
      </c>
      <c r="F3049" s="0" t="s">
        <v>65</v>
      </c>
      <c r="G3049" s="0" t="s">
        <v>21</v>
      </c>
      <c r="H3049" s="0" t="s">
        <v>3435</v>
      </c>
      <c r="I3049" s="0" t="n">
        <v>1</v>
      </c>
      <c r="J3049" s="0" t="n">
        <v>1.8</v>
      </c>
      <c r="K3049" s="0" t="s">
        <v>21</v>
      </c>
      <c r="L3049" s="3" t="n">
        <f aca="false">IF(K3049="Yes",(J3049-1)*0.98,-1)</f>
        <v>0.784</v>
      </c>
      <c r="M3049" s="11" t="s">
        <v>62</v>
      </c>
    </row>
    <row r="3050" customFormat="false" ht="12.8" hidden="false" customHeight="false" outlineLevel="0" collapsed="false">
      <c r="A3050" s="2" t="s">
        <v>3434</v>
      </c>
      <c r="B3050" s="2" t="s">
        <v>46</v>
      </c>
      <c r="C3050" s="0" t="s">
        <v>734</v>
      </c>
      <c r="D3050" s="0" t="s">
        <v>29</v>
      </c>
      <c r="E3050" s="0" t="s">
        <v>147</v>
      </c>
      <c r="F3050" s="0" t="s">
        <v>43</v>
      </c>
      <c r="G3050" s="0" t="s">
        <v>19</v>
      </c>
      <c r="H3050" s="0" t="s">
        <v>3436</v>
      </c>
      <c r="I3050" s="0" t="n">
        <v>1</v>
      </c>
      <c r="J3050" s="0" t="n">
        <v>1.94</v>
      </c>
      <c r="K3050" s="0" t="str">
        <f aca="false">IF(I3050=1,"Yes","No")</f>
        <v>Yes</v>
      </c>
      <c r="L3050" s="0" t="n">
        <f aca="false">IF(K3050="Yes",(J3050-1)*0.98,-1)</f>
        <v>0.9212</v>
      </c>
      <c r="M3050" s="5" t="s">
        <v>33</v>
      </c>
    </row>
    <row r="3051" customFormat="false" ht="12.8" hidden="false" customHeight="false" outlineLevel="0" collapsed="false">
      <c r="A3051" s="9" t="s">
        <v>3434</v>
      </c>
      <c r="B3051" s="9" t="s">
        <v>149</v>
      </c>
      <c r="C3051" s="6" t="s">
        <v>734</v>
      </c>
      <c r="D3051" s="6" t="s">
        <v>16</v>
      </c>
      <c r="E3051" s="6" t="s">
        <v>147</v>
      </c>
      <c r="F3051" s="6" t="s">
        <v>18</v>
      </c>
      <c r="G3051" s="6" t="s">
        <v>19</v>
      </c>
      <c r="H3051" s="6" t="s">
        <v>3437</v>
      </c>
      <c r="I3051" s="0" t="n">
        <v>4</v>
      </c>
      <c r="J3051" s="6" t="n">
        <v>5.1</v>
      </c>
      <c r="K3051" s="3" t="str">
        <f aca="false">IF(I3051=1,"Yes","No")</f>
        <v>No</v>
      </c>
      <c r="L3051" s="7" t="n">
        <f aca="false">IF(K3051="Yes",(J3051-1)*0.98,-1)</f>
        <v>-1</v>
      </c>
      <c r="M3051" s="10" t="s">
        <v>53</v>
      </c>
    </row>
    <row r="3052" customFormat="false" ht="12.8" hidden="false" customHeight="false" outlineLevel="0" collapsed="false">
      <c r="A3052" s="9" t="s">
        <v>3438</v>
      </c>
      <c r="B3052" s="9" t="s">
        <v>46</v>
      </c>
      <c r="C3052" s="6" t="s">
        <v>734</v>
      </c>
      <c r="D3052" s="6" t="s">
        <v>42</v>
      </c>
      <c r="E3052" s="6" t="s">
        <v>147</v>
      </c>
      <c r="F3052" s="6" t="s">
        <v>43</v>
      </c>
      <c r="G3052" s="6" t="s">
        <v>19</v>
      </c>
      <c r="H3052" s="6" t="s">
        <v>3310</v>
      </c>
      <c r="I3052" s="0" t="s">
        <v>133</v>
      </c>
      <c r="J3052" s="6" t="n">
        <v>17</v>
      </c>
      <c r="K3052" s="3" t="str">
        <f aca="false">IF(I3052=1,"Yes","No")</f>
        <v>No</v>
      </c>
      <c r="L3052" s="7" t="n">
        <f aca="false">IF(K3052="Yes",(J3052-1)*0.98,-1)</f>
        <v>-1</v>
      </c>
      <c r="M3052" s="10" t="s">
        <v>53</v>
      </c>
    </row>
    <row r="3053" customFormat="false" ht="12.8" hidden="false" customHeight="false" outlineLevel="0" collapsed="false">
      <c r="A3053" s="2" t="s">
        <v>3438</v>
      </c>
      <c r="B3053" s="2" t="s">
        <v>527</v>
      </c>
      <c r="C3053" s="0" t="s">
        <v>294</v>
      </c>
      <c r="D3053" s="0" t="s">
        <v>16</v>
      </c>
      <c r="E3053" s="0" t="s">
        <v>87</v>
      </c>
      <c r="F3053" s="0" t="s">
        <v>18</v>
      </c>
      <c r="G3053" s="0" t="s">
        <v>21</v>
      </c>
      <c r="H3053" s="0" t="s">
        <v>3439</v>
      </c>
      <c r="I3053" s="0" t="n">
        <v>2</v>
      </c>
      <c r="J3053" s="0" t="n">
        <v>1.91</v>
      </c>
      <c r="K3053" s="0" t="s">
        <v>21</v>
      </c>
      <c r="L3053" s="3" t="n">
        <f aca="false">IF(K3053="Yes",(J3053-1)*0.98,-1)</f>
        <v>0.8918</v>
      </c>
      <c r="M3053" s="4" t="s">
        <v>22</v>
      </c>
    </row>
    <row r="3054" customFormat="false" ht="12.8" hidden="false" customHeight="false" outlineLevel="0" collapsed="false">
      <c r="A3054" s="2" t="s">
        <v>3438</v>
      </c>
      <c r="B3054" s="2" t="s">
        <v>267</v>
      </c>
      <c r="C3054" s="0" t="s">
        <v>294</v>
      </c>
      <c r="D3054" s="0" t="s">
        <v>42</v>
      </c>
      <c r="E3054" s="0" t="s">
        <v>17</v>
      </c>
      <c r="F3054" s="0" t="s">
        <v>43</v>
      </c>
      <c r="G3054" s="0" t="s">
        <v>19</v>
      </c>
      <c r="H3054" s="0" t="s">
        <v>1373</v>
      </c>
      <c r="I3054" s="0" t="n">
        <v>0</v>
      </c>
      <c r="J3054" s="0" t="n">
        <v>4.1</v>
      </c>
      <c r="K3054" s="0" t="str">
        <f aca="false">IF(I3054=1,"Yes","No")</f>
        <v>No</v>
      </c>
      <c r="L3054" s="0" t="n">
        <f aca="false">IF(K3054="Yes",(J3054-1)*0.98,-1)</f>
        <v>-1</v>
      </c>
      <c r="M3054" s="5" t="s">
        <v>33</v>
      </c>
    </row>
    <row r="3055" customFormat="false" ht="12.8" hidden="false" customHeight="false" outlineLevel="0" collapsed="false">
      <c r="A3055" s="2" t="s">
        <v>3440</v>
      </c>
      <c r="B3055" s="2" t="s">
        <v>58</v>
      </c>
      <c r="C3055" s="6" t="s">
        <v>638</v>
      </c>
      <c r="D3055" s="6" t="s">
        <v>102</v>
      </c>
      <c r="E3055" s="6" t="s">
        <v>147</v>
      </c>
      <c r="F3055" s="6" t="s">
        <v>43</v>
      </c>
      <c r="G3055" s="6" t="s">
        <v>19</v>
      </c>
      <c r="H3055" s="6" t="s">
        <v>3441</v>
      </c>
      <c r="I3055" s="6" t="n">
        <v>2</v>
      </c>
      <c r="J3055" s="6" t="n">
        <v>4.87</v>
      </c>
      <c r="K3055" s="3" t="str">
        <f aca="false">IF(I3055=1, "No","Yes")</f>
        <v>Yes</v>
      </c>
      <c r="L3055" s="7" t="n">
        <f aca="false">IF(I3055=1,-J3055,0.98)</f>
        <v>0.98</v>
      </c>
      <c r="M3055" s="8" t="s">
        <v>51</v>
      </c>
    </row>
    <row r="3056" customFormat="false" ht="12.8" hidden="false" customHeight="false" outlineLevel="0" collapsed="false">
      <c r="A3056" s="2" t="s">
        <v>3440</v>
      </c>
      <c r="B3056" s="2" t="s">
        <v>657</v>
      </c>
      <c r="C3056" s="0" t="s">
        <v>15</v>
      </c>
      <c r="D3056" s="0" t="s">
        <v>16</v>
      </c>
      <c r="E3056" s="0" t="s">
        <v>147</v>
      </c>
      <c r="F3056" s="0" t="s">
        <v>65</v>
      </c>
      <c r="G3056" s="0" t="s">
        <v>21</v>
      </c>
      <c r="H3056" s="0" t="s">
        <v>3442</v>
      </c>
      <c r="I3056" s="0" t="n">
        <v>1</v>
      </c>
      <c r="J3056" s="0" t="n">
        <v>3.15</v>
      </c>
      <c r="K3056" s="0" t="str">
        <f aca="false">IF(I3056=1,"Yes","No")</f>
        <v>Yes</v>
      </c>
      <c r="L3056" s="0" t="n">
        <f aca="false">IF(K3056="Yes",(J3056-1)*0.98,-1)</f>
        <v>2.107</v>
      </c>
      <c r="M3056" s="5" t="s">
        <v>33</v>
      </c>
    </row>
    <row r="3057" customFormat="false" ht="12.8" hidden="false" customHeight="false" outlineLevel="0" collapsed="false">
      <c r="A3057" s="2" t="s">
        <v>3440</v>
      </c>
      <c r="B3057" s="2" t="s">
        <v>167</v>
      </c>
      <c r="C3057" s="0" t="s">
        <v>15</v>
      </c>
      <c r="D3057" s="0" t="s">
        <v>42</v>
      </c>
      <c r="E3057" s="0" t="s">
        <v>147</v>
      </c>
      <c r="F3057" s="0" t="s">
        <v>65</v>
      </c>
      <c r="G3057" s="0" t="s">
        <v>21</v>
      </c>
      <c r="H3057" s="0" t="s">
        <v>3443</v>
      </c>
      <c r="I3057" s="0" t="n">
        <v>1</v>
      </c>
      <c r="J3057" s="0" t="n">
        <v>7.2</v>
      </c>
      <c r="K3057" s="0" t="str">
        <f aca="false">IF(I3057=1,"Yes","No")</f>
        <v>Yes</v>
      </c>
      <c r="L3057" s="0" t="n">
        <f aca="false">IF(K3057="Yes",(J3057-1)*0.98,-1)</f>
        <v>6.076</v>
      </c>
      <c r="M3057" s="5" t="s">
        <v>33</v>
      </c>
    </row>
    <row r="3058" customFormat="false" ht="12.8" hidden="false" customHeight="false" outlineLevel="0" collapsed="false">
      <c r="A3058" s="2" t="s">
        <v>3440</v>
      </c>
      <c r="B3058" s="2" t="s">
        <v>167</v>
      </c>
      <c r="C3058" s="0" t="s">
        <v>15</v>
      </c>
      <c r="D3058" s="0" t="s">
        <v>42</v>
      </c>
      <c r="E3058" s="0" t="s">
        <v>147</v>
      </c>
      <c r="F3058" s="0" t="s">
        <v>65</v>
      </c>
      <c r="G3058" s="0" t="s">
        <v>21</v>
      </c>
      <c r="H3058" s="0" t="s">
        <v>3443</v>
      </c>
      <c r="I3058" s="0" t="n">
        <v>1</v>
      </c>
      <c r="J3058" s="0" t="n">
        <v>2.07</v>
      </c>
      <c r="K3058" s="0" t="s">
        <v>21</v>
      </c>
      <c r="L3058" s="3" t="n">
        <f aca="false">IF(K3058="Yes",(J3058-1)*0.98,-1)</f>
        <v>1.0486</v>
      </c>
      <c r="M3058" s="4" t="s">
        <v>22</v>
      </c>
    </row>
    <row r="3059" customFormat="false" ht="12.8" hidden="false" customHeight="false" outlineLevel="0" collapsed="false">
      <c r="A3059" s="2" t="s">
        <v>3440</v>
      </c>
      <c r="B3059" s="2" t="s">
        <v>499</v>
      </c>
      <c r="C3059" s="0" t="s">
        <v>638</v>
      </c>
      <c r="D3059" s="0" t="s">
        <v>16</v>
      </c>
      <c r="E3059" s="0" t="s">
        <v>147</v>
      </c>
      <c r="F3059" s="0" t="s">
        <v>18</v>
      </c>
      <c r="G3059" s="0" t="s">
        <v>19</v>
      </c>
      <c r="H3059" s="0" t="s">
        <v>3444</v>
      </c>
      <c r="I3059" s="0" t="n">
        <v>3</v>
      </c>
      <c r="J3059" s="0" t="n">
        <v>1.2</v>
      </c>
      <c r="K3059" s="0" t="s">
        <v>21</v>
      </c>
      <c r="L3059" s="3" t="n">
        <f aca="false">IF(K3059="Yes",(J3059-1)*0.98,-1)</f>
        <v>0.196</v>
      </c>
      <c r="M3059" s="11" t="s">
        <v>62</v>
      </c>
    </row>
    <row r="3060" customFormat="false" ht="12.8" hidden="false" customHeight="false" outlineLevel="0" collapsed="false">
      <c r="A3060" s="9" t="s">
        <v>3440</v>
      </c>
      <c r="B3060" s="9" t="s">
        <v>499</v>
      </c>
      <c r="C3060" s="6" t="s">
        <v>638</v>
      </c>
      <c r="D3060" s="6" t="s">
        <v>16</v>
      </c>
      <c r="E3060" s="6" t="s">
        <v>147</v>
      </c>
      <c r="F3060" s="6" t="s">
        <v>18</v>
      </c>
      <c r="G3060" s="6" t="s">
        <v>19</v>
      </c>
      <c r="H3060" s="6" t="s">
        <v>3444</v>
      </c>
      <c r="I3060" s="0" t="n">
        <v>3</v>
      </c>
      <c r="J3060" s="6" t="n">
        <v>2.01</v>
      </c>
      <c r="K3060" s="3" t="str">
        <f aca="false">IF(I3060=1,"Yes","No")</f>
        <v>No</v>
      </c>
      <c r="L3060" s="7" t="n">
        <f aca="false">IF(K3060="Yes",(J3060-1)*0.98,-1)</f>
        <v>-1</v>
      </c>
      <c r="M3060" s="10" t="s">
        <v>53</v>
      </c>
    </row>
    <row r="3061" customFormat="false" ht="12.8" hidden="false" customHeight="false" outlineLevel="0" collapsed="false">
      <c r="A3061" s="2" t="s">
        <v>3445</v>
      </c>
      <c r="B3061" s="2" t="s">
        <v>46</v>
      </c>
      <c r="C3061" s="0" t="s">
        <v>382</v>
      </c>
      <c r="D3061" s="0" t="s">
        <v>42</v>
      </c>
      <c r="E3061" s="0" t="s">
        <v>147</v>
      </c>
      <c r="F3061" s="0" t="s">
        <v>453</v>
      </c>
      <c r="G3061" s="0" t="s">
        <v>19</v>
      </c>
      <c r="H3061" s="0" t="s">
        <v>3272</v>
      </c>
      <c r="I3061" s="0" t="n">
        <v>1</v>
      </c>
      <c r="J3061" s="0" t="n">
        <v>1.88</v>
      </c>
      <c r="K3061" s="0" t="str">
        <f aca="false">IF(I3061=1,"Yes","No")</f>
        <v>Yes</v>
      </c>
      <c r="L3061" s="0" t="n">
        <f aca="false">IF(K3061="Yes",(J3061-1)*0.98,-1)</f>
        <v>0.8624</v>
      </c>
      <c r="M3061" s="5" t="s">
        <v>33</v>
      </c>
    </row>
    <row r="3062" customFormat="false" ht="12.8" hidden="false" customHeight="false" outlineLevel="0" collapsed="false">
      <c r="A3062" s="2" t="s">
        <v>3445</v>
      </c>
      <c r="B3062" s="2" t="s">
        <v>46</v>
      </c>
      <c r="C3062" s="0" t="s">
        <v>382</v>
      </c>
      <c r="D3062" s="0" t="s">
        <v>42</v>
      </c>
      <c r="E3062" s="0" t="s">
        <v>147</v>
      </c>
      <c r="F3062" s="0" t="s">
        <v>453</v>
      </c>
      <c r="G3062" s="0" t="s">
        <v>19</v>
      </c>
      <c r="H3062" s="0" t="s">
        <v>3063</v>
      </c>
      <c r="I3062" s="0" t="n">
        <v>2</v>
      </c>
      <c r="J3062" s="0" t="n">
        <v>2.3</v>
      </c>
      <c r="K3062" s="0" t="s">
        <v>21</v>
      </c>
      <c r="L3062" s="3" t="n">
        <f aca="false">IF(K3062="Yes",(J3062-1)*0.98,-1)</f>
        <v>1.274</v>
      </c>
      <c r="M3062" s="11" t="s">
        <v>62</v>
      </c>
    </row>
    <row r="3063" customFormat="false" ht="12.8" hidden="false" customHeight="false" outlineLevel="0" collapsed="false">
      <c r="A3063" s="9" t="s">
        <v>3445</v>
      </c>
      <c r="B3063" s="9" t="s">
        <v>46</v>
      </c>
      <c r="C3063" s="6" t="s">
        <v>382</v>
      </c>
      <c r="D3063" s="6" t="s">
        <v>42</v>
      </c>
      <c r="E3063" s="6" t="s">
        <v>147</v>
      </c>
      <c r="F3063" s="6" t="s">
        <v>453</v>
      </c>
      <c r="G3063" s="6" t="s">
        <v>19</v>
      </c>
      <c r="H3063" s="6" t="s">
        <v>3446</v>
      </c>
      <c r="I3063" s="6" t="n">
        <v>4</v>
      </c>
      <c r="J3063" s="6" t="n">
        <v>1.68</v>
      </c>
      <c r="K3063" s="3" t="s">
        <v>19</v>
      </c>
      <c r="L3063" s="6" t="n">
        <f aca="false">IF(K3063="Yes",(J3063-1)*0.98,-1)</f>
        <v>-1</v>
      </c>
      <c r="M3063" s="13" t="s">
        <v>184</v>
      </c>
    </row>
    <row r="3064" customFormat="false" ht="12.8" hidden="false" customHeight="false" outlineLevel="0" collapsed="false">
      <c r="A3064" s="2" t="s">
        <v>3445</v>
      </c>
      <c r="B3064" s="2" t="s">
        <v>343</v>
      </c>
      <c r="C3064" s="6" t="s">
        <v>125</v>
      </c>
      <c r="D3064" s="6" t="s">
        <v>48</v>
      </c>
      <c r="E3064" s="6" t="s">
        <v>30</v>
      </c>
      <c r="F3064" s="6" t="s">
        <v>65</v>
      </c>
      <c r="G3064" s="6" t="s">
        <v>21</v>
      </c>
      <c r="H3064" s="6" t="s">
        <v>3447</v>
      </c>
      <c r="I3064" s="6" t="n">
        <v>2</v>
      </c>
      <c r="J3064" s="6" t="n">
        <v>5.6</v>
      </c>
      <c r="K3064" s="3" t="str">
        <f aca="false">IF(I3064=1, "No","Yes")</f>
        <v>Yes</v>
      </c>
      <c r="L3064" s="7" t="n">
        <f aca="false">IF(I3064=1,-J3064,0.98)</f>
        <v>0.98</v>
      </c>
      <c r="M3064" s="8" t="s">
        <v>51</v>
      </c>
    </row>
    <row r="3065" customFormat="false" ht="12.8" hidden="false" customHeight="false" outlineLevel="0" collapsed="false">
      <c r="A3065" s="9" t="s">
        <v>3445</v>
      </c>
      <c r="B3065" s="9" t="s">
        <v>343</v>
      </c>
      <c r="C3065" s="6" t="s">
        <v>125</v>
      </c>
      <c r="D3065" s="6" t="s">
        <v>48</v>
      </c>
      <c r="E3065" s="6" t="s">
        <v>30</v>
      </c>
      <c r="F3065" s="6" t="s">
        <v>65</v>
      </c>
      <c r="G3065" s="6" t="s">
        <v>21</v>
      </c>
      <c r="H3065" s="6" t="s">
        <v>3448</v>
      </c>
      <c r="I3065" s="0" t="n">
        <v>3</v>
      </c>
      <c r="J3065" s="6" t="n">
        <v>4.1</v>
      </c>
      <c r="K3065" s="3" t="str">
        <f aca="false">IF(I3065=1,"Yes","No")</f>
        <v>No</v>
      </c>
      <c r="L3065" s="7" t="n">
        <f aca="false">IF(K3065="Yes",(J3065-1)*0.98,-1)</f>
        <v>-1</v>
      </c>
      <c r="M3065" s="10" t="s">
        <v>53</v>
      </c>
    </row>
    <row r="3066" customFormat="false" ht="12.8" hidden="false" customHeight="false" outlineLevel="0" collapsed="false">
      <c r="A3066" s="2" t="s">
        <v>3445</v>
      </c>
      <c r="B3066" s="2" t="s">
        <v>105</v>
      </c>
      <c r="C3066" s="0" t="s">
        <v>125</v>
      </c>
      <c r="D3066" s="0" t="s">
        <v>29</v>
      </c>
      <c r="E3066" s="0" t="s">
        <v>30</v>
      </c>
      <c r="F3066" s="0" t="s">
        <v>304</v>
      </c>
      <c r="G3066" s="0" t="s">
        <v>21</v>
      </c>
      <c r="H3066" s="0" t="s">
        <v>3449</v>
      </c>
      <c r="I3066" s="0" t="n">
        <v>1</v>
      </c>
      <c r="J3066" s="0" t="n">
        <v>1.51</v>
      </c>
      <c r="K3066" s="0" t="s">
        <v>21</v>
      </c>
      <c r="L3066" s="3" t="n">
        <f aca="false">IF(K3066="Yes",(J3066-1)*0.98,-1)</f>
        <v>0.4998</v>
      </c>
      <c r="M3066" s="4" t="s">
        <v>22</v>
      </c>
    </row>
    <row r="3067" customFormat="false" ht="12.8" hidden="false" customHeight="false" outlineLevel="0" collapsed="false">
      <c r="A3067" s="2" t="s">
        <v>3450</v>
      </c>
      <c r="B3067" s="2" t="s">
        <v>101</v>
      </c>
      <c r="C3067" s="0" t="s">
        <v>223</v>
      </c>
      <c r="D3067" s="0" t="s">
        <v>16</v>
      </c>
      <c r="E3067" s="0" t="s">
        <v>147</v>
      </c>
      <c r="F3067" s="0" t="s">
        <v>18</v>
      </c>
      <c r="G3067" s="0" t="s">
        <v>19</v>
      </c>
      <c r="H3067" s="0" t="s">
        <v>3451</v>
      </c>
      <c r="I3067" s="0" t="n">
        <v>0</v>
      </c>
      <c r="J3067" s="0" t="n">
        <v>3.15</v>
      </c>
      <c r="K3067" s="0" t="s">
        <v>19</v>
      </c>
      <c r="L3067" s="3" t="n">
        <f aca="false">IF(K3067="Yes",(J3067-1)*0.98,-1)</f>
        <v>-1</v>
      </c>
      <c r="M3067" s="11" t="s">
        <v>62</v>
      </c>
    </row>
    <row r="3068" customFormat="false" ht="12.8" hidden="false" customHeight="false" outlineLevel="0" collapsed="false">
      <c r="A3068" s="9" t="s">
        <v>3450</v>
      </c>
      <c r="B3068" s="9" t="s">
        <v>101</v>
      </c>
      <c r="C3068" s="6" t="s">
        <v>223</v>
      </c>
      <c r="D3068" s="6" t="s">
        <v>16</v>
      </c>
      <c r="E3068" s="6" t="s">
        <v>147</v>
      </c>
      <c r="F3068" s="6" t="s">
        <v>18</v>
      </c>
      <c r="G3068" s="6" t="s">
        <v>19</v>
      </c>
      <c r="H3068" s="6" t="s">
        <v>3451</v>
      </c>
      <c r="I3068" s="0" t="n">
        <v>0</v>
      </c>
      <c r="J3068" s="6" t="n">
        <v>28</v>
      </c>
      <c r="K3068" s="3" t="str">
        <f aca="false">IF(I3068=1,"Yes","No")</f>
        <v>No</v>
      </c>
      <c r="L3068" s="7" t="n">
        <f aca="false">IF(K3068="Yes",(J3068-1)*0.98,-1)</f>
        <v>-1</v>
      </c>
      <c r="M3068" s="10" t="s">
        <v>53</v>
      </c>
    </row>
    <row r="3069" customFormat="false" ht="12.8" hidden="false" customHeight="false" outlineLevel="0" collapsed="false">
      <c r="A3069" s="2" t="s">
        <v>3450</v>
      </c>
      <c r="B3069" s="2" t="s">
        <v>193</v>
      </c>
      <c r="C3069" s="0" t="s">
        <v>264</v>
      </c>
      <c r="D3069" s="0" t="s">
        <v>42</v>
      </c>
      <c r="E3069" s="0" t="s">
        <v>147</v>
      </c>
      <c r="F3069" s="0" t="s">
        <v>65</v>
      </c>
      <c r="G3069" s="0" t="s">
        <v>21</v>
      </c>
      <c r="H3069" s="0" t="s">
        <v>3452</v>
      </c>
      <c r="I3069" s="0" t="n">
        <v>0</v>
      </c>
      <c r="J3069" s="0" t="n">
        <v>2.22</v>
      </c>
      <c r="K3069" s="0" t="str">
        <f aca="false">IF(I3069=1,"Yes","No")</f>
        <v>No</v>
      </c>
      <c r="L3069" s="0" t="n">
        <f aca="false">IF(K3069="Yes",(J3069-1)*0.98,-1)</f>
        <v>-1</v>
      </c>
      <c r="M3069" s="5" t="s">
        <v>33</v>
      </c>
    </row>
    <row r="3070" customFormat="false" ht="12.8" hidden="false" customHeight="false" outlineLevel="0" collapsed="false">
      <c r="A3070" s="2" t="s">
        <v>3450</v>
      </c>
      <c r="B3070" s="2" t="s">
        <v>193</v>
      </c>
      <c r="C3070" s="0" t="s">
        <v>264</v>
      </c>
      <c r="D3070" s="0" t="s">
        <v>42</v>
      </c>
      <c r="E3070" s="0" t="s">
        <v>147</v>
      </c>
      <c r="F3070" s="0" t="s">
        <v>65</v>
      </c>
      <c r="G3070" s="0" t="s">
        <v>21</v>
      </c>
      <c r="H3070" s="0" t="s">
        <v>3452</v>
      </c>
      <c r="I3070" s="0" t="n">
        <v>0</v>
      </c>
      <c r="J3070" s="0" t="n">
        <v>1.19</v>
      </c>
      <c r="K3070" s="0" t="s">
        <v>19</v>
      </c>
      <c r="L3070" s="3" t="n">
        <f aca="false">IF(K3070="Yes",(J3070-1)*0.98,-1)</f>
        <v>-1</v>
      </c>
      <c r="M3070" s="4" t="s">
        <v>22</v>
      </c>
    </row>
    <row r="3071" customFormat="false" ht="12.8" hidden="false" customHeight="false" outlineLevel="0" collapsed="false">
      <c r="A3071" s="9" t="s">
        <v>3450</v>
      </c>
      <c r="B3071" s="9" t="s">
        <v>505</v>
      </c>
      <c r="C3071" s="6" t="s">
        <v>264</v>
      </c>
      <c r="D3071" s="6" t="s">
        <v>42</v>
      </c>
      <c r="E3071" s="6" t="s">
        <v>147</v>
      </c>
      <c r="F3071" s="6" t="s">
        <v>43</v>
      </c>
      <c r="G3071" s="6" t="s">
        <v>19</v>
      </c>
      <c r="H3071" s="6" t="s">
        <v>3453</v>
      </c>
      <c r="I3071" s="0" t="n">
        <v>1</v>
      </c>
      <c r="J3071" s="6" t="n">
        <v>4.87</v>
      </c>
      <c r="K3071" s="3" t="str">
        <f aca="false">IF(I3071=1,"Yes","No")</f>
        <v>Yes</v>
      </c>
      <c r="L3071" s="7" t="n">
        <f aca="false">IF(K3071="Yes",(J3071-1)*0.98,-1)</f>
        <v>3.7926</v>
      </c>
      <c r="M3071" s="10" t="s">
        <v>53</v>
      </c>
    </row>
    <row r="3072" customFormat="false" ht="12.8" hidden="false" customHeight="false" outlineLevel="0" collapsed="false">
      <c r="A3072" s="2" t="s">
        <v>3454</v>
      </c>
      <c r="B3072" s="2" t="s">
        <v>245</v>
      </c>
      <c r="C3072" s="0" t="s">
        <v>41</v>
      </c>
      <c r="D3072" s="0" t="s">
        <v>42</v>
      </c>
      <c r="E3072" s="0" t="s">
        <v>147</v>
      </c>
      <c r="F3072" s="0" t="s">
        <v>453</v>
      </c>
      <c r="G3072" s="0" t="s">
        <v>19</v>
      </c>
      <c r="H3072" s="0" t="s">
        <v>3455</v>
      </c>
      <c r="I3072" s="0" t="n">
        <v>1</v>
      </c>
      <c r="J3072" s="0" t="n">
        <v>1.8</v>
      </c>
      <c r="K3072" s="0" t="str">
        <f aca="false">IF(I3072=1,"Yes","No")</f>
        <v>Yes</v>
      </c>
      <c r="L3072" s="0" t="n">
        <f aca="false">IF(K3072="Yes",(J3072-1)*0.98,-1)</f>
        <v>0.784</v>
      </c>
      <c r="M3072" s="5" t="s">
        <v>33</v>
      </c>
    </row>
    <row r="3073" customFormat="false" ht="12.8" hidden="false" customHeight="false" outlineLevel="0" collapsed="false">
      <c r="A3073" s="2" t="s">
        <v>3454</v>
      </c>
      <c r="B3073" s="2" t="s">
        <v>245</v>
      </c>
      <c r="C3073" s="0" t="s">
        <v>41</v>
      </c>
      <c r="D3073" s="0" t="s">
        <v>42</v>
      </c>
      <c r="E3073" s="0" t="s">
        <v>147</v>
      </c>
      <c r="F3073" s="0" t="s">
        <v>453</v>
      </c>
      <c r="G3073" s="0" t="s">
        <v>19</v>
      </c>
      <c r="H3073" s="0" t="s">
        <v>3456</v>
      </c>
      <c r="I3073" s="0" t="n">
        <v>3</v>
      </c>
      <c r="J3073" s="0" t="n">
        <v>1.82</v>
      </c>
      <c r="K3073" s="0" t="s">
        <v>19</v>
      </c>
      <c r="L3073" s="3" t="n">
        <f aca="false">IF(K3073="Yes",(J3073-1)*0.98,-1)</f>
        <v>-1</v>
      </c>
      <c r="M3073" s="11" t="s">
        <v>62</v>
      </c>
    </row>
    <row r="3074" customFormat="false" ht="12.8" hidden="false" customHeight="false" outlineLevel="0" collapsed="false">
      <c r="A3074" s="2" t="s">
        <v>3457</v>
      </c>
      <c r="B3074" s="2" t="s">
        <v>96</v>
      </c>
      <c r="C3074" s="0" t="s">
        <v>433</v>
      </c>
      <c r="D3074" s="0" t="s">
        <v>16</v>
      </c>
      <c r="E3074" s="0" t="s">
        <v>147</v>
      </c>
      <c r="F3074" s="0" t="s">
        <v>18</v>
      </c>
      <c r="G3074" s="0" t="s">
        <v>19</v>
      </c>
      <c r="H3074" s="0" t="s">
        <v>3458</v>
      </c>
      <c r="I3074" s="0" t="n">
        <v>1</v>
      </c>
      <c r="J3074" s="0" t="n">
        <v>1.38</v>
      </c>
      <c r="K3074" s="0" t="s">
        <v>21</v>
      </c>
      <c r="L3074" s="3" t="n">
        <f aca="false">IF(K3074="Yes",(J3074-1)*0.98,-1)</f>
        <v>0.3724</v>
      </c>
      <c r="M3074" s="11" t="s">
        <v>62</v>
      </c>
    </row>
    <row r="3075" customFormat="false" ht="12.8" hidden="false" customHeight="false" outlineLevel="0" collapsed="false">
      <c r="A3075" s="9" t="s">
        <v>3457</v>
      </c>
      <c r="B3075" s="9" t="s">
        <v>96</v>
      </c>
      <c r="C3075" s="6" t="s">
        <v>433</v>
      </c>
      <c r="D3075" s="6" t="s">
        <v>16</v>
      </c>
      <c r="E3075" s="6" t="s">
        <v>147</v>
      </c>
      <c r="F3075" s="6" t="s">
        <v>18</v>
      </c>
      <c r="G3075" s="6" t="s">
        <v>19</v>
      </c>
      <c r="H3075" s="6" t="s">
        <v>3458</v>
      </c>
      <c r="I3075" s="0" t="n">
        <v>1</v>
      </c>
      <c r="J3075" s="6" t="n">
        <v>3.35</v>
      </c>
      <c r="K3075" s="3" t="str">
        <f aca="false">IF(I3075=1,"Yes","No")</f>
        <v>Yes</v>
      </c>
      <c r="L3075" s="7" t="n">
        <f aca="false">IF(K3075="Yes",(J3075-1)*0.98,-1)</f>
        <v>2.303</v>
      </c>
      <c r="M3075" s="10" t="s">
        <v>53</v>
      </c>
    </row>
    <row r="3076" customFormat="false" ht="12.8" hidden="false" customHeight="false" outlineLevel="0" collapsed="false">
      <c r="A3076" s="2" t="s">
        <v>3459</v>
      </c>
      <c r="B3076" s="2" t="s">
        <v>23</v>
      </c>
      <c r="C3076" s="6" t="s">
        <v>1996</v>
      </c>
      <c r="D3076" s="6" t="s">
        <v>37</v>
      </c>
      <c r="E3076" s="6" t="s">
        <v>147</v>
      </c>
      <c r="F3076" s="6" t="s">
        <v>43</v>
      </c>
      <c r="G3076" s="6" t="s">
        <v>19</v>
      </c>
      <c r="H3076" s="6" t="s">
        <v>3460</v>
      </c>
      <c r="I3076" s="6" t="n">
        <v>2</v>
      </c>
      <c r="J3076" s="6" t="n">
        <v>5.18</v>
      </c>
      <c r="K3076" s="3" t="str">
        <f aca="false">IF(I3076=1, "No","Yes")</f>
        <v>Yes</v>
      </c>
      <c r="L3076" s="7" t="n">
        <f aca="false">IF(I3076=1,-J3076,0.98)</f>
        <v>0.98</v>
      </c>
      <c r="M3076" s="8" t="s">
        <v>51</v>
      </c>
    </row>
    <row r="3077" customFormat="false" ht="12.8" hidden="false" customHeight="false" outlineLevel="0" collapsed="false">
      <c r="A3077" s="2" t="s">
        <v>3459</v>
      </c>
      <c r="B3077" s="2" t="s">
        <v>23</v>
      </c>
      <c r="C3077" s="6" t="s">
        <v>1996</v>
      </c>
      <c r="D3077" s="6" t="s">
        <v>37</v>
      </c>
      <c r="E3077" s="6" t="s">
        <v>147</v>
      </c>
      <c r="F3077" s="6" t="s">
        <v>43</v>
      </c>
      <c r="G3077" s="6" t="s">
        <v>19</v>
      </c>
      <c r="H3077" s="6" t="s">
        <v>3460</v>
      </c>
      <c r="I3077" s="6" t="n">
        <v>2</v>
      </c>
      <c r="J3077" s="6" t="n">
        <v>5.18</v>
      </c>
      <c r="K3077" s="3" t="str">
        <f aca="false">IF(I3077=1, "No","Yes")</f>
        <v>Yes</v>
      </c>
      <c r="L3077" s="7" t="n">
        <f aca="false">IF(I3077=1,-J3077,0.98)</f>
        <v>0.98</v>
      </c>
      <c r="M3077" s="12" t="s">
        <v>128</v>
      </c>
    </row>
    <row r="3078" customFormat="false" ht="12.8" hidden="false" customHeight="false" outlineLevel="0" collapsed="false">
      <c r="A3078" s="2" t="s">
        <v>3459</v>
      </c>
      <c r="B3078" s="2" t="s">
        <v>471</v>
      </c>
      <c r="C3078" s="0" t="s">
        <v>59</v>
      </c>
      <c r="D3078" s="0" t="s">
        <v>42</v>
      </c>
      <c r="E3078" s="0" t="s">
        <v>30</v>
      </c>
      <c r="F3078" s="0" t="s">
        <v>43</v>
      </c>
      <c r="G3078" s="0" t="s">
        <v>19</v>
      </c>
      <c r="H3078" s="0" t="s">
        <v>3461</v>
      </c>
      <c r="I3078" s="0" t="n">
        <v>0</v>
      </c>
      <c r="J3078" s="0" t="n">
        <v>3.1</v>
      </c>
      <c r="K3078" s="0" t="s">
        <v>19</v>
      </c>
      <c r="L3078" s="3" t="n">
        <f aca="false">IF(K3078="Yes",(J3078-1)*0.98,-1)</f>
        <v>-1</v>
      </c>
      <c r="M3078" s="11" t="s">
        <v>62</v>
      </c>
    </row>
    <row r="3079" customFormat="false" ht="12.8" hidden="false" customHeight="false" outlineLevel="0" collapsed="false">
      <c r="A3079" s="2" t="s">
        <v>3459</v>
      </c>
      <c r="B3079" s="2" t="s">
        <v>73</v>
      </c>
      <c r="C3079" s="0" t="s">
        <v>59</v>
      </c>
      <c r="D3079" s="0" t="s">
        <v>29</v>
      </c>
      <c r="E3079" s="0" t="s">
        <v>30</v>
      </c>
      <c r="F3079" s="0" t="s">
        <v>31</v>
      </c>
      <c r="G3079" s="0" t="s">
        <v>19</v>
      </c>
      <c r="H3079" s="0" t="s">
        <v>3462</v>
      </c>
      <c r="I3079" s="0" t="n">
        <v>2</v>
      </c>
      <c r="J3079" s="0" t="n">
        <v>1.71</v>
      </c>
      <c r="K3079" s="0" t="str">
        <f aca="false">IF(I3079=1,"Yes","No")</f>
        <v>No</v>
      </c>
      <c r="L3079" s="0" t="n">
        <f aca="false">IF(K3079="Yes",(J3079-1)*0.98,-1)</f>
        <v>-1</v>
      </c>
      <c r="M3079" s="5" t="s">
        <v>33</v>
      </c>
    </row>
    <row r="3080" customFormat="false" ht="12.8" hidden="false" customHeight="false" outlineLevel="0" collapsed="false">
      <c r="A3080" s="2" t="s">
        <v>3459</v>
      </c>
      <c r="B3080" s="2" t="s">
        <v>73</v>
      </c>
      <c r="C3080" s="0" t="s">
        <v>59</v>
      </c>
      <c r="D3080" s="0" t="s">
        <v>29</v>
      </c>
      <c r="E3080" s="0" t="s">
        <v>30</v>
      </c>
      <c r="F3080" s="0" t="s">
        <v>31</v>
      </c>
      <c r="G3080" s="0" t="s">
        <v>19</v>
      </c>
      <c r="H3080" s="0" t="s">
        <v>3462</v>
      </c>
      <c r="I3080" s="0" t="n">
        <v>2</v>
      </c>
      <c r="J3080" s="0" t="n">
        <v>1.07</v>
      </c>
      <c r="K3080" s="0" t="s">
        <v>21</v>
      </c>
      <c r="L3080" s="3" t="n">
        <f aca="false">IF(K3080="Yes",(J3080-1)*0.98,-1)</f>
        <v>0.0686000000000001</v>
      </c>
      <c r="M3080" s="4" t="s">
        <v>22</v>
      </c>
    </row>
    <row r="3081" customFormat="false" ht="12.8" hidden="false" customHeight="false" outlineLevel="0" collapsed="false">
      <c r="A3081" s="2" t="s">
        <v>3463</v>
      </c>
      <c r="B3081" s="2" t="s">
        <v>23</v>
      </c>
      <c r="C3081" s="0" t="s">
        <v>271</v>
      </c>
      <c r="D3081" s="0" t="s">
        <v>16</v>
      </c>
      <c r="E3081" s="0" t="s">
        <v>147</v>
      </c>
      <c r="F3081" s="0" t="s">
        <v>18</v>
      </c>
      <c r="G3081" s="0" t="s">
        <v>19</v>
      </c>
      <c r="H3081" s="0" t="s">
        <v>3464</v>
      </c>
      <c r="I3081" s="0" t="n">
        <v>4</v>
      </c>
      <c r="J3081" s="0" t="n">
        <v>1.22</v>
      </c>
      <c r="K3081" s="0" t="s">
        <v>19</v>
      </c>
      <c r="L3081" s="3" t="n">
        <f aca="false">IF(K3081="Yes",(J3081-1)*0.98,-1)</f>
        <v>-1</v>
      </c>
      <c r="M3081" s="11" t="s">
        <v>62</v>
      </c>
    </row>
    <row r="3082" customFormat="false" ht="12.8" hidden="false" customHeight="false" outlineLevel="0" collapsed="false">
      <c r="A3082" s="9" t="s">
        <v>3463</v>
      </c>
      <c r="B3082" s="9" t="s">
        <v>23</v>
      </c>
      <c r="C3082" s="6" t="s">
        <v>271</v>
      </c>
      <c r="D3082" s="6" t="s">
        <v>16</v>
      </c>
      <c r="E3082" s="6" t="s">
        <v>147</v>
      </c>
      <c r="F3082" s="6" t="s">
        <v>18</v>
      </c>
      <c r="G3082" s="6" t="s">
        <v>19</v>
      </c>
      <c r="H3082" s="6" t="s">
        <v>3464</v>
      </c>
      <c r="I3082" s="0" t="n">
        <v>4</v>
      </c>
      <c r="J3082" s="6" t="n">
        <v>2.17</v>
      </c>
      <c r="K3082" s="3" t="str">
        <f aca="false">IF(I3082=1,"Yes","No")</f>
        <v>No</v>
      </c>
      <c r="L3082" s="7" t="n">
        <f aca="false">IF(K3082="Yes",(J3082-1)*0.98,-1)</f>
        <v>-1</v>
      </c>
      <c r="M3082" s="10" t="s">
        <v>53</v>
      </c>
    </row>
    <row r="3083" customFormat="false" ht="12.8" hidden="false" customHeight="false" outlineLevel="0" collapsed="false">
      <c r="A3083" s="2" t="s">
        <v>3463</v>
      </c>
      <c r="B3083" s="2" t="s">
        <v>167</v>
      </c>
      <c r="C3083" s="0" t="s">
        <v>532</v>
      </c>
      <c r="D3083" s="0" t="s">
        <v>42</v>
      </c>
      <c r="E3083" s="0" t="s">
        <v>17</v>
      </c>
      <c r="F3083" s="0" t="s">
        <v>43</v>
      </c>
      <c r="G3083" s="0" t="s">
        <v>19</v>
      </c>
      <c r="H3083" s="0" t="s">
        <v>2489</v>
      </c>
      <c r="I3083" s="0" t="n">
        <v>1</v>
      </c>
      <c r="J3083" s="0" t="n">
        <v>2.35</v>
      </c>
      <c r="K3083" s="0" t="str">
        <f aca="false">IF(I3083=1,"Yes","No")</f>
        <v>Yes</v>
      </c>
      <c r="L3083" s="0" t="n">
        <f aca="false">IF(K3083="Yes",(J3083-1)*0.98,-1)</f>
        <v>1.323</v>
      </c>
      <c r="M3083" s="5" t="s">
        <v>33</v>
      </c>
    </row>
    <row r="3084" customFormat="false" ht="12.8" hidden="false" customHeight="false" outlineLevel="0" collapsed="false">
      <c r="A3084" s="2" t="s">
        <v>3463</v>
      </c>
      <c r="B3084" s="2" t="s">
        <v>167</v>
      </c>
      <c r="C3084" s="0" t="s">
        <v>532</v>
      </c>
      <c r="D3084" s="0" t="s">
        <v>42</v>
      </c>
      <c r="E3084" s="0" t="s">
        <v>17</v>
      </c>
      <c r="F3084" s="0" t="s">
        <v>43</v>
      </c>
      <c r="G3084" s="0" t="s">
        <v>19</v>
      </c>
      <c r="H3084" s="0" t="s">
        <v>3427</v>
      </c>
      <c r="I3084" s="0" t="n">
        <v>2</v>
      </c>
      <c r="J3084" s="0" t="n">
        <v>1.41</v>
      </c>
      <c r="K3084" s="0" t="s">
        <v>21</v>
      </c>
      <c r="L3084" s="3" t="n">
        <f aca="false">IF(K3084="Yes",(J3084-1)*0.98,-1)</f>
        <v>0.4018</v>
      </c>
      <c r="M3084" s="11" t="s">
        <v>62</v>
      </c>
    </row>
    <row r="3085" customFormat="false" ht="12.8" hidden="false" customHeight="false" outlineLevel="0" collapsed="false">
      <c r="A3085" s="2" t="s">
        <v>3463</v>
      </c>
      <c r="B3085" s="2" t="s">
        <v>688</v>
      </c>
      <c r="C3085" s="6" t="s">
        <v>218</v>
      </c>
      <c r="D3085" s="6" t="s">
        <v>16</v>
      </c>
      <c r="E3085" s="6" t="s">
        <v>17</v>
      </c>
      <c r="F3085" s="6" t="s">
        <v>43</v>
      </c>
      <c r="G3085" s="6" t="s">
        <v>19</v>
      </c>
      <c r="H3085" s="6" t="s">
        <v>3465</v>
      </c>
      <c r="I3085" s="6" t="n">
        <v>2</v>
      </c>
      <c r="J3085" s="6" t="n">
        <v>2.42</v>
      </c>
      <c r="K3085" s="3" t="str">
        <f aca="false">IF(I3085=1, "No","Yes")</f>
        <v>Yes</v>
      </c>
      <c r="L3085" s="7" t="n">
        <f aca="false">IF(I3085=1,-J3085,0.98)</f>
        <v>0.98</v>
      </c>
      <c r="M3085" s="8" t="s">
        <v>51</v>
      </c>
    </row>
    <row r="3086" customFormat="false" ht="12.8" hidden="false" customHeight="false" outlineLevel="0" collapsed="false">
      <c r="A3086" s="2" t="s">
        <v>3466</v>
      </c>
      <c r="B3086" s="2" t="s">
        <v>170</v>
      </c>
      <c r="C3086" s="0" t="s">
        <v>526</v>
      </c>
      <c r="D3086" s="0" t="s">
        <v>16</v>
      </c>
      <c r="E3086" s="0" t="s">
        <v>147</v>
      </c>
      <c r="F3086" s="0" t="s">
        <v>453</v>
      </c>
      <c r="G3086" s="0" t="s">
        <v>19</v>
      </c>
      <c r="H3086" s="0" t="s">
        <v>3467</v>
      </c>
      <c r="I3086" s="0" t="n">
        <v>1</v>
      </c>
      <c r="J3086" s="0" t="n">
        <v>1.33</v>
      </c>
      <c r="K3086" s="0" t="str">
        <f aca="false">IF(I3086=1,"Yes","No")</f>
        <v>Yes</v>
      </c>
      <c r="L3086" s="0" t="n">
        <f aca="false">IF(K3086="Yes",(J3086-1)*0.98,-1)</f>
        <v>0.3234</v>
      </c>
      <c r="M3086" s="5" t="s">
        <v>33</v>
      </c>
    </row>
    <row r="3087" customFormat="false" ht="12.8" hidden="false" customHeight="false" outlineLevel="0" collapsed="false">
      <c r="A3087" s="2" t="s">
        <v>3466</v>
      </c>
      <c r="B3087" s="2" t="s">
        <v>170</v>
      </c>
      <c r="C3087" s="0" t="s">
        <v>526</v>
      </c>
      <c r="D3087" s="0" t="s">
        <v>16</v>
      </c>
      <c r="E3087" s="0" t="s">
        <v>147</v>
      </c>
      <c r="F3087" s="0" t="s">
        <v>453</v>
      </c>
      <c r="G3087" s="0" t="s">
        <v>19</v>
      </c>
      <c r="H3087" s="0" t="s">
        <v>3468</v>
      </c>
      <c r="I3087" s="0" t="n">
        <v>0</v>
      </c>
      <c r="J3087" s="0" t="n">
        <v>2.07</v>
      </c>
      <c r="K3087" s="0" t="s">
        <v>19</v>
      </c>
      <c r="L3087" s="3" t="n">
        <f aca="false">IF(K3087="Yes",(J3087-1)*0.98,-1)</f>
        <v>-1</v>
      </c>
      <c r="M3087" s="11" t="s">
        <v>62</v>
      </c>
    </row>
    <row r="3088" customFormat="false" ht="12.8" hidden="false" customHeight="false" outlineLevel="0" collapsed="false">
      <c r="A3088" s="9" t="s">
        <v>3469</v>
      </c>
      <c r="B3088" s="9" t="s">
        <v>35</v>
      </c>
      <c r="C3088" s="6" t="s">
        <v>584</v>
      </c>
      <c r="D3088" s="6" t="s">
        <v>16</v>
      </c>
      <c r="E3088" s="6" t="s">
        <v>147</v>
      </c>
      <c r="F3088" s="6" t="s">
        <v>18</v>
      </c>
      <c r="G3088" s="6" t="s">
        <v>19</v>
      </c>
      <c r="H3088" s="6" t="s">
        <v>3470</v>
      </c>
      <c r="I3088" s="0" t="n">
        <v>3</v>
      </c>
      <c r="J3088" s="6" t="n">
        <v>10.04</v>
      </c>
      <c r="K3088" s="3" t="str">
        <f aca="false">IF(I3088=1,"Yes","No")</f>
        <v>No</v>
      </c>
      <c r="L3088" s="7" t="n">
        <f aca="false">IF(K3088="Yes",(J3088-1)*0.98,-1)</f>
        <v>-1</v>
      </c>
      <c r="M3088" s="10" t="s">
        <v>53</v>
      </c>
    </row>
    <row r="3089" customFormat="false" ht="12.8" hidden="false" customHeight="false" outlineLevel="0" collapsed="false">
      <c r="A3089" s="2" t="s">
        <v>3469</v>
      </c>
      <c r="B3089" s="2" t="s">
        <v>252</v>
      </c>
      <c r="C3089" s="0" t="s">
        <v>179</v>
      </c>
      <c r="D3089" s="0" t="s">
        <v>102</v>
      </c>
      <c r="E3089" s="0" t="s">
        <v>147</v>
      </c>
      <c r="F3089" s="0" t="s">
        <v>31</v>
      </c>
      <c r="G3089" s="0" t="s">
        <v>21</v>
      </c>
      <c r="H3089" s="0" t="s">
        <v>3471</v>
      </c>
      <c r="I3089" s="0" t="n">
        <v>1</v>
      </c>
      <c r="J3089" s="0" t="n">
        <v>3.41</v>
      </c>
      <c r="K3089" s="0" t="str">
        <f aca="false">IF(I3089=1,"Yes","No")</f>
        <v>Yes</v>
      </c>
      <c r="L3089" s="0" t="n">
        <f aca="false">IF(K3089="Yes",(J3089-1)*0.98,-1)</f>
        <v>2.3618</v>
      </c>
      <c r="M3089" s="5" t="s">
        <v>33</v>
      </c>
    </row>
    <row r="3090" customFormat="false" ht="12.8" hidden="false" customHeight="false" outlineLevel="0" collapsed="false">
      <c r="A3090" s="2" t="s">
        <v>3469</v>
      </c>
      <c r="B3090" s="2" t="s">
        <v>252</v>
      </c>
      <c r="C3090" s="0" t="s">
        <v>179</v>
      </c>
      <c r="D3090" s="0" t="s">
        <v>102</v>
      </c>
      <c r="E3090" s="0" t="s">
        <v>147</v>
      </c>
      <c r="F3090" s="0" t="s">
        <v>31</v>
      </c>
      <c r="G3090" s="0" t="s">
        <v>21</v>
      </c>
      <c r="H3090" s="0" t="s">
        <v>3471</v>
      </c>
      <c r="I3090" s="0" t="n">
        <v>1</v>
      </c>
      <c r="J3090" s="0" t="n">
        <v>1.69</v>
      </c>
      <c r="K3090" s="0" t="s">
        <v>21</v>
      </c>
      <c r="L3090" s="3" t="n">
        <f aca="false">IF(K3090="Yes",(J3090-1)*0.98,-1)</f>
        <v>0.6762</v>
      </c>
      <c r="M3090" s="4" t="s">
        <v>22</v>
      </c>
    </row>
    <row r="3091" customFormat="false" ht="12.8" hidden="false" customHeight="false" outlineLevel="0" collapsed="false">
      <c r="A3091" s="2" t="s">
        <v>3469</v>
      </c>
      <c r="B3091" s="2" t="s">
        <v>527</v>
      </c>
      <c r="C3091" s="0" t="s">
        <v>555</v>
      </c>
      <c r="D3091" s="0" t="s">
        <v>29</v>
      </c>
      <c r="E3091" s="0" t="s">
        <v>147</v>
      </c>
      <c r="F3091" s="0" t="s">
        <v>65</v>
      </c>
      <c r="G3091" s="0" t="s">
        <v>21</v>
      </c>
      <c r="H3091" s="0" t="s">
        <v>3472</v>
      </c>
      <c r="I3091" s="0" t="n">
        <v>1</v>
      </c>
      <c r="J3091" s="0" t="n">
        <v>2.19</v>
      </c>
      <c r="K3091" s="0" t="s">
        <v>21</v>
      </c>
      <c r="L3091" s="3" t="n">
        <f aca="false">IF(K3091="Yes",(J3091-1)*0.98,-1)</f>
        <v>1.1662</v>
      </c>
      <c r="M3091" s="11" t="s">
        <v>62</v>
      </c>
    </row>
    <row r="3092" customFormat="false" ht="12.8" hidden="false" customHeight="false" outlineLevel="0" collapsed="false">
      <c r="A3092" s="2" t="s">
        <v>3473</v>
      </c>
      <c r="B3092" s="2" t="s">
        <v>162</v>
      </c>
      <c r="C3092" s="0" t="s">
        <v>1302</v>
      </c>
      <c r="D3092" s="0" t="s">
        <v>37</v>
      </c>
      <c r="E3092" s="0" t="s">
        <v>147</v>
      </c>
      <c r="F3092" s="0" t="s">
        <v>1413</v>
      </c>
      <c r="G3092" s="0" t="s">
        <v>19</v>
      </c>
      <c r="H3092" s="0" t="s">
        <v>3398</v>
      </c>
      <c r="I3092" s="0" t="n">
        <v>0</v>
      </c>
      <c r="J3092" s="0" t="n">
        <v>1.66</v>
      </c>
      <c r="K3092" s="0" t="s">
        <v>19</v>
      </c>
      <c r="L3092" s="3" t="n">
        <f aca="false">IF(K3092="Yes",(J3092-1)*0.98,-1)</f>
        <v>-1</v>
      </c>
      <c r="M3092" s="11" t="s">
        <v>62</v>
      </c>
    </row>
    <row r="3093" customFormat="false" ht="12.8" hidden="false" customHeight="false" outlineLevel="0" collapsed="false">
      <c r="A3093" s="9" t="s">
        <v>3473</v>
      </c>
      <c r="B3093" s="9" t="s">
        <v>162</v>
      </c>
      <c r="C3093" s="6" t="s">
        <v>1302</v>
      </c>
      <c r="D3093" s="6" t="s">
        <v>37</v>
      </c>
      <c r="E3093" s="6" t="s">
        <v>147</v>
      </c>
      <c r="F3093" s="6" t="s">
        <v>1413</v>
      </c>
      <c r="G3093" s="6" t="s">
        <v>19</v>
      </c>
      <c r="H3093" s="6" t="s">
        <v>3398</v>
      </c>
      <c r="I3093" s="0" t="n">
        <v>0</v>
      </c>
      <c r="J3093" s="6" t="n">
        <v>4.06</v>
      </c>
      <c r="K3093" s="3" t="str">
        <f aca="false">IF(I3093=1,"Yes","No")</f>
        <v>No</v>
      </c>
      <c r="L3093" s="7" t="n">
        <f aca="false">IF(K3093="Yes",(J3093-1)*0.98,-1)</f>
        <v>-1</v>
      </c>
      <c r="M3093" s="10" t="s">
        <v>53</v>
      </c>
    </row>
    <row r="3094" customFormat="false" ht="12.8" hidden="false" customHeight="false" outlineLevel="0" collapsed="false">
      <c r="A3094" s="2" t="s">
        <v>3473</v>
      </c>
      <c r="B3094" s="2" t="s">
        <v>71</v>
      </c>
      <c r="C3094" s="0" t="s">
        <v>68</v>
      </c>
      <c r="D3094" s="0" t="s">
        <v>195</v>
      </c>
      <c r="E3094" s="0" t="s">
        <v>147</v>
      </c>
      <c r="G3094" s="0" t="s">
        <v>19</v>
      </c>
      <c r="H3094" s="0" t="s">
        <v>3394</v>
      </c>
      <c r="I3094" s="0" t="n">
        <v>1</v>
      </c>
      <c r="J3094" s="0" t="n">
        <v>2.24</v>
      </c>
      <c r="K3094" s="0" t="str">
        <f aca="false">IF(I3094=1,"Yes","No")</f>
        <v>Yes</v>
      </c>
      <c r="L3094" s="0" t="n">
        <f aca="false">IF(K3094="Yes",(J3094-1)*0.98,-1)</f>
        <v>1.2152</v>
      </c>
      <c r="M3094" s="5" t="s">
        <v>33</v>
      </c>
    </row>
    <row r="3095" customFormat="false" ht="12.8" hidden="false" customHeight="false" outlineLevel="0" collapsed="false">
      <c r="A3095" s="2" t="s">
        <v>3474</v>
      </c>
      <c r="B3095" s="2" t="s">
        <v>657</v>
      </c>
      <c r="C3095" s="0" t="s">
        <v>1082</v>
      </c>
      <c r="D3095" s="0" t="s">
        <v>37</v>
      </c>
      <c r="E3095" s="0" t="s">
        <v>147</v>
      </c>
      <c r="G3095" s="0" t="s">
        <v>19</v>
      </c>
      <c r="H3095" s="0" t="s">
        <v>3288</v>
      </c>
      <c r="I3095" s="0" t="n">
        <v>1</v>
      </c>
      <c r="J3095" s="0" t="n">
        <v>1.32</v>
      </c>
      <c r="K3095" s="0" t="str">
        <f aca="false">IF(I3095=1,"Yes","No")</f>
        <v>Yes</v>
      </c>
      <c r="L3095" s="0" t="n">
        <f aca="false">IF(K3095="Yes",(J3095-1)*0.98,-1)</f>
        <v>0.3136</v>
      </c>
      <c r="M3095" s="5" t="s">
        <v>33</v>
      </c>
    </row>
    <row r="3096" customFormat="false" ht="12.8" hidden="false" customHeight="false" outlineLevel="0" collapsed="false">
      <c r="A3096" s="2" t="s">
        <v>3475</v>
      </c>
      <c r="B3096" s="2" t="s">
        <v>193</v>
      </c>
      <c r="C3096" s="0" t="s">
        <v>3476</v>
      </c>
      <c r="D3096" s="0" t="s">
        <v>37</v>
      </c>
      <c r="E3096" s="0" t="s">
        <v>17</v>
      </c>
      <c r="F3096" s="0" t="s">
        <v>43</v>
      </c>
      <c r="G3096" s="0" t="s">
        <v>19</v>
      </c>
      <c r="H3096" s="0" t="s">
        <v>3477</v>
      </c>
      <c r="I3096" s="0" t="n">
        <v>3</v>
      </c>
      <c r="J3096" s="0" t="n">
        <v>2.31</v>
      </c>
      <c r="K3096" s="0" t="s">
        <v>21</v>
      </c>
      <c r="L3096" s="3" t="n">
        <f aca="false">IF(K3096="Yes",(J3096-1)*0.98,-1)</f>
        <v>1.2838</v>
      </c>
      <c r="M3096" s="11" t="s">
        <v>62</v>
      </c>
    </row>
    <row r="3097" customFormat="false" ht="12.8" hidden="false" customHeight="false" outlineLevel="0" collapsed="false">
      <c r="A3097" s="2" t="s">
        <v>3475</v>
      </c>
      <c r="B3097" s="2" t="s">
        <v>193</v>
      </c>
      <c r="C3097" s="6" t="s">
        <v>3476</v>
      </c>
      <c r="D3097" s="6" t="s">
        <v>37</v>
      </c>
      <c r="E3097" s="6" t="s">
        <v>17</v>
      </c>
      <c r="F3097" s="6" t="s">
        <v>43</v>
      </c>
      <c r="G3097" s="6" t="s">
        <v>19</v>
      </c>
      <c r="H3097" s="6" t="s">
        <v>3478</v>
      </c>
      <c r="I3097" s="6" t="n">
        <v>4</v>
      </c>
      <c r="J3097" s="6" t="n">
        <v>15</v>
      </c>
      <c r="K3097" s="3" t="str">
        <f aca="false">IF(I3097=1, "No","Yes")</f>
        <v>Yes</v>
      </c>
      <c r="L3097" s="7" t="n">
        <f aca="false">IF(I3097=1,-J3097,0.98)</f>
        <v>0.98</v>
      </c>
      <c r="M3097" s="12" t="s">
        <v>128</v>
      </c>
    </row>
    <row r="3098" customFormat="false" ht="12.8" hidden="false" customHeight="false" outlineLevel="0" collapsed="false">
      <c r="A3098" s="2" t="s">
        <v>3479</v>
      </c>
      <c r="B3098" s="2" t="s">
        <v>71</v>
      </c>
      <c r="C3098" s="0" t="s">
        <v>495</v>
      </c>
      <c r="D3098" s="0" t="s">
        <v>16</v>
      </c>
      <c r="E3098" s="0" t="s">
        <v>147</v>
      </c>
      <c r="F3098" s="0" t="s">
        <v>428</v>
      </c>
      <c r="G3098" s="0" t="s">
        <v>21</v>
      </c>
      <c r="H3098" s="0" t="s">
        <v>1729</v>
      </c>
      <c r="I3098" s="0" t="n">
        <v>2</v>
      </c>
      <c r="J3098" s="0" t="n">
        <v>1.3</v>
      </c>
      <c r="K3098" s="0" t="s">
        <v>21</v>
      </c>
      <c r="L3098" s="3" t="n">
        <f aca="false">IF(K3098="Yes",(J3098-1)*0.98,-1)</f>
        <v>0.294</v>
      </c>
      <c r="M3098" s="4" t="s">
        <v>22</v>
      </c>
    </row>
    <row r="3099" customFormat="false" ht="12.8" hidden="false" customHeight="false" outlineLevel="0" collapsed="false">
      <c r="A3099" s="2" t="s">
        <v>3479</v>
      </c>
      <c r="B3099" s="2" t="s">
        <v>239</v>
      </c>
      <c r="C3099" s="0" t="s">
        <v>1371</v>
      </c>
      <c r="D3099" s="0" t="s">
        <v>48</v>
      </c>
      <c r="E3099" s="0" t="s">
        <v>30</v>
      </c>
      <c r="F3099" s="0" t="s">
        <v>65</v>
      </c>
      <c r="G3099" s="0" t="s">
        <v>21</v>
      </c>
      <c r="H3099" s="0" t="s">
        <v>3480</v>
      </c>
      <c r="I3099" s="0" t="n">
        <v>1</v>
      </c>
      <c r="J3099" s="0" t="n">
        <v>1.52</v>
      </c>
      <c r="K3099" s="0" t="s">
        <v>21</v>
      </c>
      <c r="L3099" s="3" t="n">
        <f aca="false">IF(K3099="Yes",(J3099-1)*0.98,-1)</f>
        <v>0.5096</v>
      </c>
      <c r="M3099" s="4" t="s">
        <v>22</v>
      </c>
    </row>
    <row r="3100" customFormat="false" ht="12.8" hidden="false" customHeight="false" outlineLevel="0" collapsed="false">
      <c r="A3100" s="2" t="s">
        <v>3481</v>
      </c>
      <c r="B3100" s="2" t="s">
        <v>306</v>
      </c>
      <c r="C3100" s="0" t="s">
        <v>403</v>
      </c>
      <c r="D3100" s="0" t="s">
        <v>42</v>
      </c>
      <c r="E3100" s="0" t="s">
        <v>147</v>
      </c>
      <c r="F3100" s="0" t="s">
        <v>453</v>
      </c>
      <c r="G3100" s="0" t="s">
        <v>19</v>
      </c>
      <c r="H3100" s="0" t="s">
        <v>3482</v>
      </c>
      <c r="I3100" s="0" t="n">
        <v>1</v>
      </c>
      <c r="J3100" s="0" t="n">
        <v>1.29</v>
      </c>
      <c r="K3100" s="0" t="str">
        <f aca="false">IF(I3100=1,"Yes","No")</f>
        <v>Yes</v>
      </c>
      <c r="L3100" s="0" t="n">
        <f aca="false">IF(K3100="Yes",(J3100-1)*0.98,-1)</f>
        <v>0.2842</v>
      </c>
      <c r="M3100" s="5" t="s">
        <v>33</v>
      </c>
    </row>
    <row r="3101" customFormat="false" ht="12.8" hidden="false" customHeight="false" outlineLevel="0" collapsed="false">
      <c r="A3101" s="2" t="s">
        <v>3481</v>
      </c>
      <c r="B3101" s="2" t="s">
        <v>480</v>
      </c>
      <c r="C3101" s="0" t="s">
        <v>218</v>
      </c>
      <c r="D3101" s="0" t="s">
        <v>16</v>
      </c>
      <c r="E3101" s="0" t="s">
        <v>17</v>
      </c>
      <c r="F3101" s="0" t="s">
        <v>18</v>
      </c>
      <c r="G3101" s="0" t="s">
        <v>19</v>
      </c>
      <c r="H3101" s="0" t="s">
        <v>3483</v>
      </c>
      <c r="I3101" s="0" t="n">
        <v>1</v>
      </c>
      <c r="J3101" s="0" t="n">
        <v>1.48</v>
      </c>
      <c r="K3101" s="0" t="s">
        <v>21</v>
      </c>
      <c r="L3101" s="3" t="n">
        <f aca="false">IF(K3101="Yes",(J3101-1)*0.98,-1)</f>
        <v>0.4704</v>
      </c>
      <c r="M3101" s="4" t="s">
        <v>22</v>
      </c>
    </row>
    <row r="3102" customFormat="false" ht="12.8" hidden="false" customHeight="false" outlineLevel="0" collapsed="false">
      <c r="A3102" s="2" t="s">
        <v>3484</v>
      </c>
      <c r="B3102" s="2" t="s">
        <v>1185</v>
      </c>
      <c r="C3102" s="6" t="s">
        <v>125</v>
      </c>
      <c r="D3102" s="6" t="s">
        <v>16</v>
      </c>
      <c r="E3102" s="6" t="s">
        <v>30</v>
      </c>
      <c r="F3102" s="6" t="s">
        <v>18</v>
      </c>
      <c r="G3102" s="6" t="s">
        <v>19</v>
      </c>
      <c r="H3102" s="6" t="s">
        <v>3485</v>
      </c>
      <c r="I3102" s="6" t="n">
        <v>0</v>
      </c>
      <c r="J3102" s="6" t="n">
        <v>6.4</v>
      </c>
      <c r="K3102" s="3" t="str">
        <f aca="false">IF(I3102=1, "No","Yes")</f>
        <v>Yes</v>
      </c>
      <c r="L3102" s="7" t="n">
        <f aca="false">IF(I3102=1,-J3102,0.98)</f>
        <v>0.98</v>
      </c>
      <c r="M3102" s="8" t="s">
        <v>51</v>
      </c>
    </row>
    <row r="3103" customFormat="false" ht="12.8" hidden="false" customHeight="false" outlineLevel="0" collapsed="false">
      <c r="A3103" s="2" t="s">
        <v>3484</v>
      </c>
      <c r="B3103" s="2" t="s">
        <v>1185</v>
      </c>
      <c r="C3103" s="6" t="s">
        <v>125</v>
      </c>
      <c r="D3103" s="6" t="s">
        <v>16</v>
      </c>
      <c r="E3103" s="6" t="s">
        <v>30</v>
      </c>
      <c r="F3103" s="6" t="s">
        <v>18</v>
      </c>
      <c r="G3103" s="6" t="s">
        <v>19</v>
      </c>
      <c r="H3103" s="6" t="s">
        <v>3486</v>
      </c>
      <c r="I3103" s="6" t="n">
        <v>4</v>
      </c>
      <c r="J3103" s="6" t="n">
        <v>15.3</v>
      </c>
      <c r="K3103" s="3" t="str">
        <f aca="false">IF(I3103=1, "No","Yes")</f>
        <v>Yes</v>
      </c>
      <c r="L3103" s="7" t="n">
        <f aca="false">IF(I3103=1,-J3103,0.98)</f>
        <v>0.98</v>
      </c>
      <c r="M3103" s="8" t="s">
        <v>51</v>
      </c>
    </row>
    <row r="3104" customFormat="false" ht="12.8" hidden="false" customHeight="false" outlineLevel="0" collapsed="false">
      <c r="A3104" s="2" t="s">
        <v>3484</v>
      </c>
      <c r="B3104" s="2" t="s">
        <v>1185</v>
      </c>
      <c r="C3104" s="6" t="s">
        <v>125</v>
      </c>
      <c r="D3104" s="6" t="s">
        <v>16</v>
      </c>
      <c r="E3104" s="6" t="s">
        <v>30</v>
      </c>
      <c r="F3104" s="6" t="s">
        <v>18</v>
      </c>
      <c r="G3104" s="6" t="s">
        <v>19</v>
      </c>
      <c r="H3104" s="6" t="s">
        <v>3485</v>
      </c>
      <c r="I3104" s="6" t="n">
        <v>0</v>
      </c>
      <c r="J3104" s="6" t="n">
        <v>6.4</v>
      </c>
      <c r="K3104" s="3" t="str">
        <f aca="false">IF(I3104=1, "No","Yes")</f>
        <v>Yes</v>
      </c>
      <c r="L3104" s="7" t="n">
        <f aca="false">IF(I3104=1,-J3104,0.98)</f>
        <v>0.98</v>
      </c>
      <c r="M3104" s="12" t="s">
        <v>128</v>
      </c>
    </row>
    <row r="3105" customFormat="false" ht="12.8" hidden="false" customHeight="false" outlineLevel="0" collapsed="false">
      <c r="A3105" s="2" t="s">
        <v>3484</v>
      </c>
      <c r="B3105" s="2" t="s">
        <v>1185</v>
      </c>
      <c r="C3105" s="6" t="s">
        <v>125</v>
      </c>
      <c r="D3105" s="6" t="s">
        <v>16</v>
      </c>
      <c r="E3105" s="6" t="s">
        <v>30</v>
      </c>
      <c r="F3105" s="6" t="s">
        <v>18</v>
      </c>
      <c r="G3105" s="6" t="s">
        <v>19</v>
      </c>
      <c r="H3105" s="6" t="s">
        <v>3486</v>
      </c>
      <c r="I3105" s="6" t="n">
        <v>4</v>
      </c>
      <c r="J3105" s="6" t="n">
        <v>15.3</v>
      </c>
      <c r="K3105" s="3" t="str">
        <f aca="false">IF(I3105=1, "No","Yes")</f>
        <v>Yes</v>
      </c>
      <c r="L3105" s="7" t="n">
        <f aca="false">IF(I3105=1,-J3105,0.98)</f>
        <v>0.98</v>
      </c>
      <c r="M3105" s="12" t="s">
        <v>128</v>
      </c>
    </row>
    <row r="3106" customFormat="false" ht="12.8" hidden="false" customHeight="false" outlineLevel="0" collapsed="false">
      <c r="A3106" s="2" t="s">
        <v>3487</v>
      </c>
      <c r="B3106" s="2" t="s">
        <v>306</v>
      </c>
      <c r="C3106" s="0" t="s">
        <v>311</v>
      </c>
      <c r="D3106" s="0" t="s">
        <v>16</v>
      </c>
      <c r="E3106" s="0" t="s">
        <v>17</v>
      </c>
      <c r="F3106" s="0" t="s">
        <v>18</v>
      </c>
      <c r="G3106" s="0" t="s">
        <v>19</v>
      </c>
      <c r="H3106" s="0" t="s">
        <v>3488</v>
      </c>
      <c r="I3106" s="0" t="n">
        <v>1</v>
      </c>
      <c r="J3106" s="0" t="n">
        <v>1.16</v>
      </c>
      <c r="K3106" s="0" t="s">
        <v>21</v>
      </c>
      <c r="L3106" s="3" t="n">
        <f aca="false">IF(K3106="Yes",(J3106-1)*0.98,-1)</f>
        <v>0.1568</v>
      </c>
      <c r="M3106" s="4" t="s">
        <v>22</v>
      </c>
    </row>
    <row r="3107" customFormat="false" ht="12.8" hidden="false" customHeight="false" outlineLevel="0" collapsed="false">
      <c r="A3107" s="2" t="s">
        <v>3487</v>
      </c>
      <c r="B3107" s="2" t="s">
        <v>167</v>
      </c>
      <c r="C3107" s="0" t="s">
        <v>311</v>
      </c>
      <c r="D3107" s="0" t="s">
        <v>48</v>
      </c>
      <c r="E3107" s="0" t="s">
        <v>87</v>
      </c>
      <c r="F3107" s="0" t="s">
        <v>18</v>
      </c>
      <c r="G3107" s="0" t="s">
        <v>19</v>
      </c>
      <c r="H3107" s="0" t="s">
        <v>2071</v>
      </c>
      <c r="I3107" s="0" t="n">
        <v>1</v>
      </c>
      <c r="J3107" s="0" t="n">
        <v>1.39</v>
      </c>
      <c r="K3107" s="0" t="str">
        <f aca="false">IF(I3107=1,"Yes","No")</f>
        <v>Yes</v>
      </c>
      <c r="L3107" s="0" t="n">
        <f aca="false">IF(K3107="Yes",(J3107-1)*0.98,-1)</f>
        <v>0.3822</v>
      </c>
      <c r="M3107" s="5" t="s">
        <v>33</v>
      </c>
    </row>
    <row r="3108" customFormat="false" ht="12.8" hidden="false" customHeight="false" outlineLevel="0" collapsed="false">
      <c r="A3108" s="2" t="s">
        <v>3487</v>
      </c>
      <c r="B3108" s="2" t="s">
        <v>527</v>
      </c>
      <c r="C3108" s="0" t="s">
        <v>3260</v>
      </c>
      <c r="D3108" s="0" t="s">
        <v>37</v>
      </c>
      <c r="E3108" s="0" t="s">
        <v>87</v>
      </c>
      <c r="G3108" s="0" t="s">
        <v>19</v>
      </c>
      <c r="H3108" s="0" t="s">
        <v>3489</v>
      </c>
      <c r="I3108" s="0" t="n">
        <v>2</v>
      </c>
      <c r="J3108" s="0" t="n">
        <v>3.35</v>
      </c>
      <c r="K3108" s="0" t="s">
        <v>21</v>
      </c>
      <c r="L3108" s="3" t="n">
        <f aca="false">IF(K3108="Yes",(J3108-1)*0.98,-1)</f>
        <v>2.303</v>
      </c>
      <c r="M3108" s="11" t="s">
        <v>62</v>
      </c>
    </row>
    <row r="3109" customFormat="false" ht="12.8" hidden="false" customHeight="false" outlineLevel="0" collapsed="false">
      <c r="A3109" s="2" t="s">
        <v>3487</v>
      </c>
      <c r="B3109" s="2" t="s">
        <v>527</v>
      </c>
      <c r="C3109" s="6" t="s">
        <v>3260</v>
      </c>
      <c r="D3109" s="6" t="s">
        <v>37</v>
      </c>
      <c r="E3109" s="6" t="s">
        <v>87</v>
      </c>
      <c r="F3109" s="6"/>
      <c r="G3109" s="6" t="s">
        <v>19</v>
      </c>
      <c r="H3109" s="6" t="s">
        <v>3490</v>
      </c>
      <c r="I3109" s="6" t="n">
        <v>4</v>
      </c>
      <c r="J3109" s="6" t="n">
        <v>4.94</v>
      </c>
      <c r="K3109" s="3" t="str">
        <f aca="false">IF(I3109=1, "No","Yes")</f>
        <v>Yes</v>
      </c>
      <c r="L3109" s="7" t="n">
        <f aca="false">IF(I3109=1,-J3109,0.98)</f>
        <v>0.98</v>
      </c>
      <c r="M3109" s="8" t="s">
        <v>51</v>
      </c>
    </row>
    <row r="3110" customFormat="false" ht="12.8" hidden="false" customHeight="false" outlineLevel="0" collapsed="false">
      <c r="A3110" s="9" t="s">
        <v>3487</v>
      </c>
      <c r="B3110" s="9" t="s">
        <v>527</v>
      </c>
      <c r="C3110" s="6" t="s">
        <v>3260</v>
      </c>
      <c r="D3110" s="6" t="s">
        <v>37</v>
      </c>
      <c r="E3110" s="6" t="s">
        <v>87</v>
      </c>
      <c r="F3110" s="6"/>
      <c r="G3110" s="6" t="s">
        <v>19</v>
      </c>
      <c r="H3110" s="6" t="s">
        <v>3489</v>
      </c>
      <c r="I3110" s="0" t="n">
        <v>2</v>
      </c>
      <c r="J3110" s="6" t="n">
        <v>10.94</v>
      </c>
      <c r="K3110" s="3" t="str">
        <f aca="false">IF(I3110=1,"Yes","No")</f>
        <v>No</v>
      </c>
      <c r="L3110" s="7" t="n">
        <f aca="false">IF(K3110="Yes",(J3110-1)*0.98,-1)</f>
        <v>-1</v>
      </c>
      <c r="M3110" s="10" t="s">
        <v>53</v>
      </c>
    </row>
    <row r="3111" customFormat="false" ht="12.8" hidden="false" customHeight="false" outlineLevel="0" collapsed="false">
      <c r="A3111" s="2" t="s">
        <v>3487</v>
      </c>
      <c r="B3111" s="2" t="s">
        <v>605</v>
      </c>
      <c r="C3111" s="0" t="s">
        <v>1371</v>
      </c>
      <c r="D3111" s="0" t="s">
        <v>42</v>
      </c>
      <c r="E3111" s="0" t="s">
        <v>30</v>
      </c>
      <c r="F3111" s="0" t="s">
        <v>18</v>
      </c>
      <c r="G3111" s="0" t="s">
        <v>19</v>
      </c>
      <c r="H3111" s="0" t="s">
        <v>3491</v>
      </c>
      <c r="I3111" s="0" t="n">
        <v>1</v>
      </c>
      <c r="J3111" s="0" t="n">
        <v>1.93</v>
      </c>
      <c r="K3111" s="0" t="s">
        <v>21</v>
      </c>
      <c r="L3111" s="3" t="n">
        <f aca="false">IF(K3111="Yes",(J3111-1)*0.98,-1)</f>
        <v>0.9114</v>
      </c>
      <c r="M3111" s="11" t="s">
        <v>62</v>
      </c>
    </row>
    <row r="3112" customFormat="false" ht="12.8" hidden="false" customHeight="false" outlineLevel="0" collapsed="false">
      <c r="A3112" s="2" t="s">
        <v>3487</v>
      </c>
      <c r="B3112" s="2" t="s">
        <v>1185</v>
      </c>
      <c r="C3112" s="0" t="s">
        <v>74</v>
      </c>
      <c r="D3112" s="0" t="s">
        <v>37</v>
      </c>
      <c r="E3112" s="0" t="s">
        <v>30</v>
      </c>
      <c r="F3112" s="0" t="s">
        <v>43</v>
      </c>
      <c r="G3112" s="0" t="s">
        <v>19</v>
      </c>
      <c r="H3112" s="0" t="s">
        <v>3318</v>
      </c>
      <c r="I3112" s="0" t="n">
        <v>1</v>
      </c>
      <c r="J3112" s="0" t="n">
        <v>2.34</v>
      </c>
      <c r="K3112" s="0" t="s">
        <v>21</v>
      </c>
      <c r="L3112" s="3" t="n">
        <f aca="false">IF(K3112="Yes",(J3112-1)*0.98,-1)</f>
        <v>1.3132</v>
      </c>
      <c r="M3112" s="4" t="s">
        <v>22</v>
      </c>
    </row>
    <row r="3113" customFormat="false" ht="12.8" hidden="false" customHeight="false" outlineLevel="0" collapsed="false">
      <c r="A3113" s="2" t="s">
        <v>3492</v>
      </c>
      <c r="B3113" s="2" t="s">
        <v>35</v>
      </c>
      <c r="C3113" s="6" t="s">
        <v>15</v>
      </c>
      <c r="D3113" s="6" t="s">
        <v>42</v>
      </c>
      <c r="E3113" s="6" t="s">
        <v>147</v>
      </c>
      <c r="F3113" s="6" t="s">
        <v>18</v>
      </c>
      <c r="G3113" s="6" t="s">
        <v>19</v>
      </c>
      <c r="H3113" s="6" t="s">
        <v>3493</v>
      </c>
      <c r="I3113" s="6" t="n">
        <v>1</v>
      </c>
      <c r="J3113" s="6" t="n">
        <v>12</v>
      </c>
      <c r="K3113" s="3" t="str">
        <f aca="false">IF(I3113=1, "No","Yes")</f>
        <v>No</v>
      </c>
      <c r="L3113" s="7" t="n">
        <f aca="false">IF(I3113=1,-J3113,0.98)</f>
        <v>-12</v>
      </c>
      <c r="M3113" s="8" t="s">
        <v>51</v>
      </c>
    </row>
    <row r="3114" customFormat="false" ht="12.8" hidden="false" customHeight="false" outlineLevel="0" collapsed="false">
      <c r="A3114" s="2" t="s">
        <v>3492</v>
      </c>
      <c r="B3114" s="2" t="s">
        <v>193</v>
      </c>
      <c r="C3114" s="6" t="s">
        <v>15</v>
      </c>
      <c r="D3114" s="6" t="s">
        <v>42</v>
      </c>
      <c r="E3114" s="6" t="s">
        <v>147</v>
      </c>
      <c r="F3114" s="6" t="s">
        <v>18</v>
      </c>
      <c r="G3114" s="6" t="s">
        <v>19</v>
      </c>
      <c r="H3114" s="6" t="s">
        <v>3494</v>
      </c>
      <c r="I3114" s="6" t="n">
        <v>2</v>
      </c>
      <c r="J3114" s="6" t="n">
        <v>60.75</v>
      </c>
      <c r="K3114" s="3" t="str">
        <f aca="false">IF(I3114=1, "No","Yes")</f>
        <v>Yes</v>
      </c>
      <c r="L3114" s="7" t="n">
        <f aca="false">IF(I3114=1,-J3114,0.98)</f>
        <v>0.98</v>
      </c>
      <c r="M3114" s="8" t="s">
        <v>51</v>
      </c>
    </row>
    <row r="3115" customFormat="false" ht="12.8" hidden="false" customHeight="false" outlineLevel="0" collapsed="false">
      <c r="A3115" s="2" t="s">
        <v>3495</v>
      </c>
      <c r="B3115" s="2" t="s">
        <v>149</v>
      </c>
      <c r="C3115" s="0" t="s">
        <v>611</v>
      </c>
      <c r="D3115" s="0" t="s">
        <v>16</v>
      </c>
      <c r="E3115" s="0" t="s">
        <v>147</v>
      </c>
      <c r="F3115" s="0" t="s">
        <v>304</v>
      </c>
      <c r="G3115" s="0" t="s">
        <v>19</v>
      </c>
      <c r="H3115" s="0" t="s">
        <v>3496</v>
      </c>
      <c r="I3115" s="0" t="n">
        <v>1</v>
      </c>
      <c r="J3115" s="0" t="n">
        <v>4.3</v>
      </c>
      <c r="K3115" s="0" t="str">
        <f aca="false">IF(I3115=1,"Yes","No")</f>
        <v>Yes</v>
      </c>
      <c r="L3115" s="0" t="n">
        <f aca="false">IF(K3115="Yes",(J3115-1)*0.98,-1)</f>
        <v>3.234</v>
      </c>
      <c r="M3115" s="5" t="s">
        <v>33</v>
      </c>
    </row>
    <row r="3116" customFormat="false" ht="12.8" hidden="false" customHeight="false" outlineLevel="0" collapsed="false">
      <c r="A3116" s="2" t="s">
        <v>3495</v>
      </c>
      <c r="B3116" s="2" t="s">
        <v>149</v>
      </c>
      <c r="C3116" s="0" t="s">
        <v>611</v>
      </c>
      <c r="D3116" s="0" t="s">
        <v>16</v>
      </c>
      <c r="E3116" s="0" t="s">
        <v>147</v>
      </c>
      <c r="F3116" s="0" t="s">
        <v>304</v>
      </c>
      <c r="G3116" s="0" t="s">
        <v>19</v>
      </c>
      <c r="H3116" s="0" t="s">
        <v>3496</v>
      </c>
      <c r="I3116" s="0" t="n">
        <v>1</v>
      </c>
      <c r="J3116" s="0" t="n">
        <v>1.54</v>
      </c>
      <c r="K3116" s="0" t="s">
        <v>21</v>
      </c>
      <c r="L3116" s="3" t="n">
        <f aca="false">IF(K3116="Yes",(J3116-1)*0.98,-1)</f>
        <v>0.5292</v>
      </c>
      <c r="M3116" s="4" t="s">
        <v>22</v>
      </c>
    </row>
    <row r="3117" customFormat="false" ht="12.8" hidden="false" customHeight="false" outlineLevel="0" collapsed="false">
      <c r="A3117" s="2" t="s">
        <v>3497</v>
      </c>
      <c r="B3117" s="2" t="s">
        <v>105</v>
      </c>
      <c r="C3117" s="6" t="s">
        <v>1371</v>
      </c>
      <c r="D3117" s="6" t="s">
        <v>42</v>
      </c>
      <c r="E3117" s="6" t="s">
        <v>30</v>
      </c>
      <c r="F3117" s="6" t="s">
        <v>18</v>
      </c>
      <c r="G3117" s="6" t="s">
        <v>19</v>
      </c>
      <c r="H3117" s="6" t="s">
        <v>3498</v>
      </c>
      <c r="I3117" s="6" t="n">
        <v>0</v>
      </c>
      <c r="J3117" s="6" t="n">
        <v>15</v>
      </c>
      <c r="K3117" s="3" t="str">
        <f aca="false">IF(I3117=1, "No","Yes")</f>
        <v>Yes</v>
      </c>
      <c r="L3117" s="7" t="n">
        <f aca="false">IF(I3117=1,-J3117,0.98)</f>
        <v>0.98</v>
      </c>
      <c r="M3117" s="8" t="s">
        <v>51</v>
      </c>
    </row>
    <row r="3118" customFormat="false" ht="12.8" hidden="false" customHeight="false" outlineLevel="0" collapsed="false">
      <c r="A3118" s="2" t="s">
        <v>3497</v>
      </c>
      <c r="B3118" s="2" t="s">
        <v>105</v>
      </c>
      <c r="C3118" s="6" t="s">
        <v>1371</v>
      </c>
      <c r="D3118" s="6" t="s">
        <v>42</v>
      </c>
      <c r="E3118" s="6" t="s">
        <v>30</v>
      </c>
      <c r="F3118" s="6" t="s">
        <v>18</v>
      </c>
      <c r="G3118" s="6" t="s">
        <v>19</v>
      </c>
      <c r="H3118" s="6" t="s">
        <v>3498</v>
      </c>
      <c r="I3118" s="6" t="n">
        <v>0</v>
      </c>
      <c r="J3118" s="6" t="n">
        <v>15</v>
      </c>
      <c r="K3118" s="3" t="str">
        <f aca="false">IF(I3118=1, "No","Yes")</f>
        <v>Yes</v>
      </c>
      <c r="L3118" s="7" t="n">
        <f aca="false">IF(I3118=1,-J3118,0.98)</f>
        <v>0.98</v>
      </c>
      <c r="M3118" s="12" t="s">
        <v>128</v>
      </c>
    </row>
    <row r="3119" customFormat="false" ht="12.8" hidden="false" customHeight="false" outlineLevel="0" collapsed="false">
      <c r="A3119" s="2" t="s">
        <v>3499</v>
      </c>
      <c r="B3119" s="2" t="s">
        <v>146</v>
      </c>
      <c r="C3119" s="0" t="s">
        <v>1338</v>
      </c>
      <c r="D3119" s="0" t="s">
        <v>37</v>
      </c>
      <c r="E3119" s="0" t="s">
        <v>147</v>
      </c>
      <c r="G3119" s="0" t="s">
        <v>19</v>
      </c>
      <c r="H3119" s="0" t="s">
        <v>3127</v>
      </c>
      <c r="I3119" s="0" t="n">
        <v>4</v>
      </c>
      <c r="J3119" s="0" t="n">
        <v>2.83</v>
      </c>
      <c r="K3119" s="0" t="str">
        <f aca="false">IF(I3119=1,"Yes","No")</f>
        <v>No</v>
      </c>
      <c r="L3119" s="0" t="n">
        <f aca="false">IF(K3119="Yes",(J3119-1)*0.98,-1)</f>
        <v>-1</v>
      </c>
      <c r="M3119" s="5" t="s">
        <v>33</v>
      </c>
    </row>
    <row r="3120" customFormat="false" ht="12.8" hidden="false" customHeight="false" outlineLevel="0" collapsed="false">
      <c r="A3120" s="2" t="s">
        <v>3499</v>
      </c>
      <c r="B3120" s="2" t="s">
        <v>197</v>
      </c>
      <c r="C3120" s="0" t="s">
        <v>430</v>
      </c>
      <c r="D3120" s="0" t="s">
        <v>16</v>
      </c>
      <c r="E3120" s="0" t="s">
        <v>147</v>
      </c>
      <c r="F3120" s="0" t="s">
        <v>65</v>
      </c>
      <c r="G3120" s="0" t="s">
        <v>21</v>
      </c>
      <c r="H3120" s="0" t="s">
        <v>3500</v>
      </c>
      <c r="I3120" s="0" t="n">
        <v>3</v>
      </c>
      <c r="J3120" s="0" t="n">
        <v>3.69</v>
      </c>
      <c r="K3120" s="0" t="str">
        <f aca="false">IF(I3120=1,"Yes","No")</f>
        <v>No</v>
      </c>
      <c r="L3120" s="0" t="n">
        <f aca="false">IF(K3120="Yes",(J3120-1)*0.98,-1)</f>
        <v>-1</v>
      </c>
      <c r="M3120" s="5" t="s">
        <v>33</v>
      </c>
    </row>
    <row r="3121" customFormat="false" ht="12.8" hidden="false" customHeight="false" outlineLevel="0" collapsed="false">
      <c r="A3121" s="2" t="s">
        <v>3499</v>
      </c>
      <c r="B3121" s="2" t="s">
        <v>1250</v>
      </c>
      <c r="C3121" s="0" t="s">
        <v>28</v>
      </c>
      <c r="D3121" s="0" t="s">
        <v>42</v>
      </c>
      <c r="E3121" s="0" t="s">
        <v>30</v>
      </c>
      <c r="F3121" s="0" t="s">
        <v>18</v>
      </c>
      <c r="G3121" s="0" t="s">
        <v>19</v>
      </c>
      <c r="H3121" s="0" t="s">
        <v>3501</v>
      </c>
      <c r="I3121" s="0" t="n">
        <v>0</v>
      </c>
      <c r="J3121" s="0" t="n">
        <v>10</v>
      </c>
      <c r="K3121" s="0" t="s">
        <v>19</v>
      </c>
      <c r="L3121" s="3" t="n">
        <f aca="false">IF(K3121="Yes",(J3121-1)*0.98,-1)</f>
        <v>-1</v>
      </c>
      <c r="M3121" s="11" t="s">
        <v>62</v>
      </c>
    </row>
    <row r="3122" customFormat="false" ht="12.8" hidden="false" customHeight="false" outlineLevel="0" collapsed="false">
      <c r="A3122" s="2" t="s">
        <v>3502</v>
      </c>
      <c r="B3122" s="2" t="s">
        <v>888</v>
      </c>
      <c r="C3122" s="6" t="s">
        <v>223</v>
      </c>
      <c r="D3122" s="6" t="s">
        <v>16</v>
      </c>
      <c r="E3122" s="6" t="s">
        <v>147</v>
      </c>
      <c r="F3122" s="6" t="s">
        <v>43</v>
      </c>
      <c r="G3122" s="6" t="s">
        <v>19</v>
      </c>
      <c r="H3122" s="6" t="s">
        <v>3503</v>
      </c>
      <c r="I3122" s="6" t="n">
        <v>3</v>
      </c>
      <c r="J3122" s="6" t="n">
        <v>9.8</v>
      </c>
      <c r="K3122" s="3" t="str">
        <f aca="false">IF(I3122=1, "No","Yes")</f>
        <v>Yes</v>
      </c>
      <c r="L3122" s="7" t="n">
        <f aca="false">IF(I3122=1,-J3122,0.98)</f>
        <v>0.98</v>
      </c>
      <c r="M3122" s="8" t="s">
        <v>51</v>
      </c>
    </row>
    <row r="3123" customFormat="false" ht="12.8" hidden="false" customHeight="false" outlineLevel="0" collapsed="false">
      <c r="A3123" s="9" t="s">
        <v>3502</v>
      </c>
      <c r="B3123" s="9" t="s">
        <v>888</v>
      </c>
      <c r="C3123" s="6" t="s">
        <v>223</v>
      </c>
      <c r="D3123" s="6" t="s">
        <v>16</v>
      </c>
      <c r="E3123" s="6" t="s">
        <v>147</v>
      </c>
      <c r="F3123" s="6" t="s">
        <v>43</v>
      </c>
      <c r="G3123" s="6" t="s">
        <v>19</v>
      </c>
      <c r="H3123" s="6" t="s">
        <v>3504</v>
      </c>
      <c r="I3123" s="0" t="n">
        <v>1</v>
      </c>
      <c r="J3123" s="6" t="n">
        <v>1.83</v>
      </c>
      <c r="K3123" s="3" t="str">
        <f aca="false">IF(I3123=1,"Yes","No")</f>
        <v>Yes</v>
      </c>
      <c r="L3123" s="7" t="n">
        <f aca="false">IF(K3123="Yes",(J3123-1)*0.98,-1)</f>
        <v>0.8134</v>
      </c>
      <c r="M3123" s="10" t="s">
        <v>53</v>
      </c>
    </row>
    <row r="3124" customFormat="false" ht="12.8" hidden="false" customHeight="false" outlineLevel="0" collapsed="false">
      <c r="A3124" s="2" t="s">
        <v>3502</v>
      </c>
      <c r="B3124" s="2" t="s">
        <v>324</v>
      </c>
      <c r="C3124" s="0" t="s">
        <v>74</v>
      </c>
      <c r="D3124" s="0" t="s">
        <v>37</v>
      </c>
      <c r="E3124" s="0" t="s">
        <v>30</v>
      </c>
      <c r="F3124" s="0" t="s">
        <v>43</v>
      </c>
      <c r="G3124" s="0" t="s">
        <v>19</v>
      </c>
      <c r="H3124" s="0" t="s">
        <v>3505</v>
      </c>
      <c r="I3124" s="0" t="n">
        <v>3</v>
      </c>
      <c r="J3124" s="0" t="n">
        <v>1.21</v>
      </c>
      <c r="K3124" s="0" t="s">
        <v>21</v>
      </c>
      <c r="L3124" s="3" t="n">
        <f aca="false">IF(K3124="Yes",(J3124-1)*0.98,-1)</f>
        <v>0.2058</v>
      </c>
      <c r="M3124" s="4" t="s">
        <v>22</v>
      </c>
    </row>
    <row r="3125" customFormat="false" ht="12.8" hidden="false" customHeight="false" outlineLevel="0" collapsed="false">
      <c r="A3125" s="2" t="s">
        <v>3502</v>
      </c>
      <c r="B3125" s="2" t="s">
        <v>343</v>
      </c>
      <c r="C3125" s="0" t="s">
        <v>74</v>
      </c>
      <c r="D3125" s="0" t="s">
        <v>37</v>
      </c>
      <c r="E3125" s="0" t="s">
        <v>30</v>
      </c>
      <c r="F3125" s="0" t="s">
        <v>43</v>
      </c>
      <c r="G3125" s="0" t="s">
        <v>19</v>
      </c>
      <c r="H3125" s="0" t="s">
        <v>3506</v>
      </c>
      <c r="I3125" s="0" t="n">
        <v>3</v>
      </c>
      <c r="J3125" s="0" t="n">
        <v>1.28</v>
      </c>
      <c r="K3125" s="0" t="s">
        <v>21</v>
      </c>
      <c r="L3125" s="3" t="n">
        <f aca="false">IF(K3125="Yes",(J3125-1)*0.98,-1)</f>
        <v>0.2744</v>
      </c>
      <c r="M3125" s="4" t="s">
        <v>22</v>
      </c>
    </row>
    <row r="3126" customFormat="false" ht="12.8" hidden="false" customHeight="false" outlineLevel="0" collapsed="false">
      <c r="A3126" s="2" t="s">
        <v>3502</v>
      </c>
      <c r="B3126" s="2" t="s">
        <v>528</v>
      </c>
      <c r="C3126" s="0" t="s">
        <v>74</v>
      </c>
      <c r="D3126" s="0" t="s">
        <v>37</v>
      </c>
      <c r="E3126" s="0" t="s">
        <v>30</v>
      </c>
      <c r="F3126" s="0" t="s">
        <v>65</v>
      </c>
      <c r="G3126" s="0" t="s">
        <v>21</v>
      </c>
      <c r="H3126" s="0" t="s">
        <v>3507</v>
      </c>
      <c r="I3126" s="0" t="n">
        <v>0</v>
      </c>
      <c r="J3126" s="0" t="n">
        <v>2.78</v>
      </c>
      <c r="K3126" s="0" t="s">
        <v>19</v>
      </c>
      <c r="L3126" s="3" t="n">
        <f aca="false">IF(K3126="Yes",(J3126-1)*0.98,-1)</f>
        <v>-1</v>
      </c>
      <c r="M3126" s="11" t="s">
        <v>62</v>
      </c>
    </row>
    <row r="3127" customFormat="false" ht="12.8" hidden="false" customHeight="false" outlineLevel="0" collapsed="false">
      <c r="A3127" s="2" t="s">
        <v>3508</v>
      </c>
      <c r="B3127" s="2" t="s">
        <v>14</v>
      </c>
      <c r="C3127" s="0" t="s">
        <v>119</v>
      </c>
      <c r="D3127" s="0" t="s">
        <v>102</v>
      </c>
      <c r="E3127" s="0" t="s">
        <v>17</v>
      </c>
      <c r="F3127" s="0" t="s">
        <v>103</v>
      </c>
      <c r="G3127" s="0" t="s">
        <v>19</v>
      </c>
      <c r="H3127" s="0" t="s">
        <v>3509</v>
      </c>
      <c r="I3127" s="0" t="n">
        <v>3</v>
      </c>
      <c r="J3127" s="0" t="n">
        <v>1.23</v>
      </c>
      <c r="K3127" s="0" t="s">
        <v>21</v>
      </c>
      <c r="L3127" s="3" t="n">
        <f aca="false">IF(K3127="Yes",(J3127-1)*0.98,-1)</f>
        <v>0.2254</v>
      </c>
      <c r="M3127" s="4" t="s">
        <v>22</v>
      </c>
    </row>
    <row r="3128" customFormat="false" ht="12.8" hidden="false" customHeight="false" outlineLevel="0" collapsed="false">
      <c r="A3128" s="2" t="s">
        <v>3508</v>
      </c>
      <c r="B3128" s="2" t="s">
        <v>276</v>
      </c>
      <c r="C3128" s="0" t="s">
        <v>373</v>
      </c>
      <c r="D3128" s="0" t="s">
        <v>195</v>
      </c>
      <c r="E3128" s="0" t="s">
        <v>147</v>
      </c>
      <c r="G3128" s="0" t="s">
        <v>19</v>
      </c>
      <c r="H3128" s="0" t="s">
        <v>3510</v>
      </c>
      <c r="I3128" s="0" t="n">
        <v>2</v>
      </c>
      <c r="J3128" s="0" t="n">
        <v>2.1</v>
      </c>
      <c r="K3128" s="0" t="str">
        <f aca="false">IF(I3128=1,"Yes","No")</f>
        <v>No</v>
      </c>
      <c r="L3128" s="0" t="n">
        <f aca="false">IF(K3128="Yes",(J3128-1)*0.98,-1)</f>
        <v>-1</v>
      </c>
      <c r="M3128" s="5" t="s">
        <v>33</v>
      </c>
    </row>
    <row r="3129" customFormat="false" ht="12.8" hidden="false" customHeight="false" outlineLevel="0" collapsed="false">
      <c r="A3129" s="2" t="s">
        <v>3508</v>
      </c>
      <c r="B3129" s="2" t="s">
        <v>237</v>
      </c>
      <c r="C3129" s="6" t="s">
        <v>506</v>
      </c>
      <c r="D3129" s="6" t="s">
        <v>42</v>
      </c>
      <c r="E3129" s="6" t="s">
        <v>147</v>
      </c>
      <c r="F3129" s="6" t="s">
        <v>18</v>
      </c>
      <c r="G3129" s="6" t="s">
        <v>19</v>
      </c>
      <c r="H3129" s="6" t="s">
        <v>3308</v>
      </c>
      <c r="I3129" s="6" t="n">
        <v>2</v>
      </c>
      <c r="J3129" s="6" t="n">
        <v>16.81</v>
      </c>
      <c r="K3129" s="3" t="str">
        <f aca="false">IF(I3129=1, "No","Yes")</f>
        <v>Yes</v>
      </c>
      <c r="L3129" s="7" t="n">
        <f aca="false">IF(I3129=1,-J3129,0.98)</f>
        <v>0.98</v>
      </c>
      <c r="M3129" s="8" t="s">
        <v>51</v>
      </c>
    </row>
    <row r="3130" customFormat="false" ht="12.8" hidden="false" customHeight="false" outlineLevel="0" collapsed="false">
      <c r="A3130" s="2" t="s">
        <v>3511</v>
      </c>
      <c r="B3130" s="2" t="s">
        <v>46</v>
      </c>
      <c r="C3130" s="6" t="s">
        <v>526</v>
      </c>
      <c r="D3130" s="6" t="s">
        <v>102</v>
      </c>
      <c r="E3130" s="6" t="s">
        <v>147</v>
      </c>
      <c r="F3130" s="6" t="s">
        <v>49</v>
      </c>
      <c r="G3130" s="6" t="s">
        <v>19</v>
      </c>
      <c r="H3130" s="6" t="s">
        <v>3512</v>
      </c>
      <c r="I3130" s="6" t="n">
        <v>2</v>
      </c>
      <c r="J3130" s="6" t="n">
        <v>3.52</v>
      </c>
      <c r="K3130" s="3" t="str">
        <f aca="false">IF(I3130=1, "No","Yes")</f>
        <v>Yes</v>
      </c>
      <c r="L3130" s="7" t="n">
        <f aca="false">IF(I3130=1,-J3130,0.98)</f>
        <v>0.98</v>
      </c>
      <c r="M3130" s="8" t="s">
        <v>51</v>
      </c>
    </row>
    <row r="3131" customFormat="false" ht="12.8" hidden="false" customHeight="false" outlineLevel="0" collapsed="false">
      <c r="A3131" s="9" t="s">
        <v>3511</v>
      </c>
      <c r="B3131" s="9" t="s">
        <v>46</v>
      </c>
      <c r="C3131" s="6" t="s">
        <v>526</v>
      </c>
      <c r="D3131" s="6" t="s">
        <v>102</v>
      </c>
      <c r="E3131" s="6" t="s">
        <v>147</v>
      </c>
      <c r="F3131" s="6" t="s">
        <v>49</v>
      </c>
      <c r="G3131" s="6" t="s">
        <v>19</v>
      </c>
      <c r="H3131" s="6" t="s">
        <v>3513</v>
      </c>
      <c r="I3131" s="0" t="n">
        <v>1</v>
      </c>
      <c r="J3131" s="6" t="n">
        <v>2.75</v>
      </c>
      <c r="K3131" s="3" t="str">
        <f aca="false">IF(I3131=1,"Yes","No")</f>
        <v>Yes</v>
      </c>
      <c r="L3131" s="7" t="n">
        <f aca="false">IF(K3131="Yes",(J3131-1)*0.98,-1)</f>
        <v>1.715</v>
      </c>
      <c r="M3131" s="10" t="s">
        <v>53</v>
      </c>
    </row>
    <row r="3132" customFormat="false" ht="12.8" hidden="false" customHeight="false" outlineLevel="0" collapsed="false">
      <c r="A3132" s="2" t="s">
        <v>3511</v>
      </c>
      <c r="B3132" s="2" t="s">
        <v>536</v>
      </c>
      <c r="C3132" s="0" t="s">
        <v>41</v>
      </c>
      <c r="D3132" s="0" t="s">
        <v>29</v>
      </c>
      <c r="E3132" s="0" t="s">
        <v>147</v>
      </c>
      <c r="F3132" s="0" t="s">
        <v>65</v>
      </c>
      <c r="G3132" s="0" t="s">
        <v>21</v>
      </c>
      <c r="H3132" s="0" t="s">
        <v>974</v>
      </c>
      <c r="I3132" s="0" t="n">
        <v>0</v>
      </c>
      <c r="J3132" s="0" t="n">
        <v>2.56</v>
      </c>
      <c r="K3132" s="0" t="s">
        <v>19</v>
      </c>
      <c r="L3132" s="3" t="n">
        <f aca="false">IF(K3132="Yes",(J3132-1)*0.98,-1)</f>
        <v>-1</v>
      </c>
      <c r="M3132" s="11" t="s">
        <v>62</v>
      </c>
    </row>
    <row r="3133" customFormat="false" ht="12.8" hidden="false" customHeight="false" outlineLevel="0" collapsed="false">
      <c r="A3133" s="2" t="s">
        <v>3514</v>
      </c>
      <c r="B3133" s="2" t="s">
        <v>252</v>
      </c>
      <c r="C3133" s="0" t="s">
        <v>611</v>
      </c>
      <c r="D3133" s="0" t="s">
        <v>42</v>
      </c>
      <c r="E3133" s="0" t="s">
        <v>147</v>
      </c>
      <c r="F3133" s="0" t="s">
        <v>65</v>
      </c>
      <c r="G3133" s="0" t="s">
        <v>21</v>
      </c>
      <c r="H3133" s="0" t="s">
        <v>3515</v>
      </c>
      <c r="I3133" s="0" t="n">
        <v>1</v>
      </c>
      <c r="J3133" s="0" t="n">
        <v>2.12</v>
      </c>
      <c r="K3133" s="0" t="str">
        <f aca="false">IF(I3133=1,"Yes","No")</f>
        <v>Yes</v>
      </c>
      <c r="L3133" s="0" t="n">
        <f aca="false">IF(K3133="Yes",(J3133-1)*0.98,-1)</f>
        <v>1.0976</v>
      </c>
      <c r="M3133" s="5" t="s">
        <v>33</v>
      </c>
    </row>
    <row r="3134" customFormat="false" ht="12.8" hidden="false" customHeight="false" outlineLevel="0" collapsed="false">
      <c r="A3134" s="2" t="s">
        <v>3514</v>
      </c>
      <c r="B3134" s="2" t="s">
        <v>252</v>
      </c>
      <c r="C3134" s="0" t="s">
        <v>611</v>
      </c>
      <c r="D3134" s="0" t="s">
        <v>42</v>
      </c>
      <c r="E3134" s="0" t="s">
        <v>147</v>
      </c>
      <c r="F3134" s="0" t="s">
        <v>65</v>
      </c>
      <c r="G3134" s="0" t="s">
        <v>21</v>
      </c>
      <c r="H3134" s="0" t="s">
        <v>3515</v>
      </c>
      <c r="I3134" s="0" t="n">
        <v>1</v>
      </c>
      <c r="J3134" s="0" t="n">
        <v>1.57</v>
      </c>
      <c r="K3134" s="0" t="s">
        <v>21</v>
      </c>
      <c r="L3134" s="3" t="n">
        <f aca="false">IF(K3134="Yes",(J3134-1)*0.98,-1)</f>
        <v>0.5586</v>
      </c>
      <c r="M3134" s="4" t="s">
        <v>22</v>
      </c>
    </row>
    <row r="3135" customFormat="false" ht="12.8" hidden="false" customHeight="false" outlineLevel="0" collapsed="false">
      <c r="A3135" s="2" t="s">
        <v>3516</v>
      </c>
      <c r="B3135" s="2" t="s">
        <v>46</v>
      </c>
      <c r="C3135" s="0" t="s">
        <v>359</v>
      </c>
      <c r="D3135" s="0" t="s">
        <v>16</v>
      </c>
      <c r="E3135" s="0" t="s">
        <v>17</v>
      </c>
      <c r="F3135" s="0" t="s">
        <v>18</v>
      </c>
      <c r="G3135" s="0" t="s">
        <v>19</v>
      </c>
      <c r="H3135" s="0" t="s">
        <v>3517</v>
      </c>
      <c r="I3135" s="0" t="n">
        <v>1</v>
      </c>
      <c r="J3135" s="0" t="n">
        <v>1.07</v>
      </c>
      <c r="K3135" s="0" t="s">
        <v>21</v>
      </c>
      <c r="L3135" s="3" t="n">
        <f aca="false">IF(K3135="Yes",(J3135-1)*0.98,-1)</f>
        <v>0.0686000000000001</v>
      </c>
      <c r="M3135" s="4" t="s">
        <v>22</v>
      </c>
    </row>
    <row r="3136" customFormat="false" ht="12.8" hidden="false" customHeight="false" outlineLevel="0" collapsed="false">
      <c r="A3136" s="2" t="s">
        <v>3516</v>
      </c>
      <c r="B3136" s="2" t="s">
        <v>46</v>
      </c>
      <c r="C3136" s="0" t="s">
        <v>359</v>
      </c>
      <c r="D3136" s="0" t="s">
        <v>16</v>
      </c>
      <c r="E3136" s="0" t="s">
        <v>17</v>
      </c>
      <c r="F3136" s="0" t="s">
        <v>18</v>
      </c>
      <c r="G3136" s="0" t="s">
        <v>19</v>
      </c>
      <c r="H3136" s="0" t="s">
        <v>3518</v>
      </c>
      <c r="I3136" s="0" t="n">
        <v>2</v>
      </c>
      <c r="J3136" s="0" t="n">
        <v>1.27</v>
      </c>
      <c r="K3136" s="0" t="s">
        <v>21</v>
      </c>
      <c r="L3136" s="3" t="n">
        <f aca="false">IF(K3136="Yes",(J3136-1)*0.98,-1)</f>
        <v>0.2646</v>
      </c>
      <c r="M3136" s="11" t="s">
        <v>62</v>
      </c>
    </row>
    <row r="3137" customFormat="false" ht="12.8" hidden="false" customHeight="false" outlineLevel="0" collapsed="false">
      <c r="A3137" s="2" t="s">
        <v>3516</v>
      </c>
      <c r="B3137" s="2" t="s">
        <v>255</v>
      </c>
      <c r="C3137" s="0" t="s">
        <v>248</v>
      </c>
      <c r="D3137" s="0" t="s">
        <v>16</v>
      </c>
      <c r="E3137" s="0" t="s">
        <v>147</v>
      </c>
      <c r="F3137" s="0" t="s">
        <v>65</v>
      </c>
      <c r="G3137" s="0" t="s">
        <v>21</v>
      </c>
      <c r="H3137" s="0" t="s">
        <v>3519</v>
      </c>
      <c r="I3137" s="0" t="n">
        <v>1</v>
      </c>
      <c r="J3137" s="0" t="n">
        <v>3.63</v>
      </c>
      <c r="K3137" s="0" t="str">
        <f aca="false">IF(I3137=1,"Yes","No")</f>
        <v>Yes</v>
      </c>
      <c r="L3137" s="0" t="n">
        <f aca="false">IF(K3137="Yes",(J3137-1)*0.98,-1)</f>
        <v>2.5774</v>
      </c>
      <c r="M3137" s="5" t="s">
        <v>33</v>
      </c>
    </row>
    <row r="3138" customFormat="false" ht="12.8" hidden="false" customHeight="false" outlineLevel="0" collapsed="false">
      <c r="A3138" s="2" t="s">
        <v>3516</v>
      </c>
      <c r="B3138" s="2" t="s">
        <v>331</v>
      </c>
      <c r="C3138" s="0" t="s">
        <v>359</v>
      </c>
      <c r="D3138" s="0" t="s">
        <v>42</v>
      </c>
      <c r="E3138" s="0" t="s">
        <v>79</v>
      </c>
      <c r="F3138" s="0" t="s">
        <v>80</v>
      </c>
      <c r="G3138" s="0" t="s">
        <v>19</v>
      </c>
      <c r="H3138" s="0" t="s">
        <v>3520</v>
      </c>
      <c r="I3138" s="0" t="n">
        <v>2</v>
      </c>
      <c r="J3138" s="0" t="n">
        <v>1.32</v>
      </c>
      <c r="K3138" s="0" t="s">
        <v>21</v>
      </c>
      <c r="L3138" s="3" t="n">
        <f aca="false">IF(K3138="Yes",(J3138-1)*0.98,-1)</f>
        <v>0.3136</v>
      </c>
      <c r="M3138" s="4" t="s">
        <v>22</v>
      </c>
    </row>
    <row r="3139" customFormat="false" ht="12.8" hidden="false" customHeight="false" outlineLevel="0" collapsed="false">
      <c r="A3139" s="9" t="s">
        <v>3516</v>
      </c>
      <c r="B3139" s="9" t="s">
        <v>331</v>
      </c>
      <c r="C3139" s="6" t="s">
        <v>359</v>
      </c>
      <c r="D3139" s="6" t="s">
        <v>42</v>
      </c>
      <c r="E3139" s="6" t="s">
        <v>79</v>
      </c>
      <c r="F3139" s="6" t="s">
        <v>80</v>
      </c>
      <c r="G3139" s="6" t="s">
        <v>19</v>
      </c>
      <c r="H3139" s="6" t="s">
        <v>3521</v>
      </c>
      <c r="I3139" s="0" t="n">
        <v>1</v>
      </c>
      <c r="J3139" s="6" t="n">
        <v>9.84</v>
      </c>
      <c r="K3139" s="3" t="str">
        <f aca="false">IF(I3139=1,"Yes","No")</f>
        <v>Yes</v>
      </c>
      <c r="L3139" s="7" t="n">
        <f aca="false">IF(K3139="Yes",(J3139-1)*0.98,-1)</f>
        <v>8.6632</v>
      </c>
      <c r="M3139" s="10" t="s">
        <v>53</v>
      </c>
    </row>
    <row r="3140" customFormat="false" ht="12.8" hidden="false" customHeight="false" outlineLevel="0" collapsed="false">
      <c r="A3140" s="2" t="s">
        <v>3522</v>
      </c>
      <c r="B3140" s="2" t="s">
        <v>2615</v>
      </c>
      <c r="C3140" s="0" t="s">
        <v>256</v>
      </c>
      <c r="D3140" s="0" t="s">
        <v>16</v>
      </c>
      <c r="E3140" s="0" t="s">
        <v>87</v>
      </c>
      <c r="F3140" s="0" t="s">
        <v>18</v>
      </c>
      <c r="G3140" s="0" t="s">
        <v>21</v>
      </c>
      <c r="H3140" s="0" t="s">
        <v>3523</v>
      </c>
      <c r="I3140" s="0" t="n">
        <v>2</v>
      </c>
      <c r="J3140" s="0" t="n">
        <v>1.48</v>
      </c>
      <c r="K3140" s="0" t="s">
        <v>21</v>
      </c>
      <c r="L3140" s="3" t="n">
        <f aca="false">IF(K3140="Yes",(J3140-1)*0.98,-1)</f>
        <v>0.4704</v>
      </c>
      <c r="M3140" s="4" t="s">
        <v>22</v>
      </c>
    </row>
    <row r="3141" customFormat="false" ht="12.8" hidden="false" customHeight="false" outlineLevel="0" collapsed="false">
      <c r="A3141" s="2" t="s">
        <v>3522</v>
      </c>
      <c r="B3141" s="2" t="s">
        <v>2615</v>
      </c>
      <c r="C3141" s="0" t="s">
        <v>256</v>
      </c>
      <c r="D3141" s="0" t="s">
        <v>16</v>
      </c>
      <c r="E3141" s="0" t="s">
        <v>87</v>
      </c>
      <c r="F3141" s="0" t="s">
        <v>18</v>
      </c>
      <c r="G3141" s="0" t="s">
        <v>21</v>
      </c>
      <c r="H3141" s="0" t="s">
        <v>3524</v>
      </c>
      <c r="I3141" s="0" t="n">
        <v>4</v>
      </c>
      <c r="J3141" s="0" t="n">
        <v>1.78</v>
      </c>
      <c r="K3141" s="0" t="s">
        <v>19</v>
      </c>
      <c r="L3141" s="3" t="n">
        <f aca="false">IF(K3141="Yes",(J3141-1)*0.98,-1)</f>
        <v>-1</v>
      </c>
      <c r="M3141" s="11" t="s">
        <v>62</v>
      </c>
    </row>
    <row r="3142" customFormat="false" ht="12.8" hidden="false" customHeight="false" outlineLevel="0" collapsed="false">
      <c r="A3142" s="9" t="s">
        <v>3522</v>
      </c>
      <c r="B3142" s="9" t="s">
        <v>2615</v>
      </c>
      <c r="C3142" s="6" t="s">
        <v>256</v>
      </c>
      <c r="D3142" s="6" t="s">
        <v>16</v>
      </c>
      <c r="E3142" s="6" t="s">
        <v>87</v>
      </c>
      <c r="F3142" s="6" t="s">
        <v>18</v>
      </c>
      <c r="G3142" s="6" t="s">
        <v>21</v>
      </c>
      <c r="H3142" s="6" t="s">
        <v>3524</v>
      </c>
      <c r="I3142" s="0" t="n">
        <v>4</v>
      </c>
      <c r="J3142" s="6" t="n">
        <v>3.25</v>
      </c>
      <c r="K3142" s="3" t="str">
        <f aca="false">IF(I3142=1,"Yes","No")</f>
        <v>No</v>
      </c>
      <c r="L3142" s="7" t="n">
        <f aca="false">IF(K3142="Yes",(J3142-1)*0.98,-1)</f>
        <v>-1</v>
      </c>
      <c r="M3142" s="10" t="s">
        <v>53</v>
      </c>
    </row>
    <row r="3143" customFormat="false" ht="12.8" hidden="false" customHeight="false" outlineLevel="0" collapsed="false">
      <c r="A3143" s="2" t="s">
        <v>3522</v>
      </c>
      <c r="B3143" s="2" t="s">
        <v>2154</v>
      </c>
      <c r="C3143" s="0" t="s">
        <v>1371</v>
      </c>
      <c r="D3143" s="0" t="s">
        <v>42</v>
      </c>
      <c r="E3143" s="0" t="s">
        <v>30</v>
      </c>
      <c r="F3143" s="0" t="s">
        <v>428</v>
      </c>
      <c r="G3143" s="0" t="s">
        <v>21</v>
      </c>
      <c r="H3143" s="0" t="s">
        <v>3525</v>
      </c>
      <c r="I3143" s="0" t="n">
        <v>0</v>
      </c>
      <c r="J3143" s="0" t="n">
        <v>2.52</v>
      </c>
      <c r="K3143" s="0" t="str">
        <f aca="false">IF(I3143=1,"Yes","No")</f>
        <v>No</v>
      </c>
      <c r="L3143" s="0" t="n">
        <f aca="false">IF(K3143="Yes",(J3143-1)*0.98,-1)</f>
        <v>-1</v>
      </c>
      <c r="M3143" s="5" t="s">
        <v>33</v>
      </c>
    </row>
    <row r="3144" customFormat="false" ht="12.8" hidden="false" customHeight="false" outlineLevel="0" collapsed="false">
      <c r="A3144" s="2" t="s">
        <v>3526</v>
      </c>
      <c r="B3144" s="2" t="s">
        <v>810</v>
      </c>
      <c r="C3144" s="0" t="s">
        <v>1317</v>
      </c>
      <c r="D3144" s="0" t="s">
        <v>37</v>
      </c>
      <c r="E3144" s="0" t="s">
        <v>17</v>
      </c>
      <c r="F3144" s="0" t="s">
        <v>65</v>
      </c>
      <c r="G3144" s="0" t="s">
        <v>21</v>
      </c>
      <c r="H3144" s="0" t="s">
        <v>3527</v>
      </c>
      <c r="I3144" s="0" t="n">
        <v>2</v>
      </c>
      <c r="J3144" s="0" t="n">
        <v>4.92</v>
      </c>
      <c r="K3144" s="0" t="str">
        <f aca="false">IF(I3144=1,"Yes","No")</f>
        <v>No</v>
      </c>
      <c r="L3144" s="0" t="n">
        <f aca="false">IF(K3144="Yes",(J3144-1)*0.98,-1)</f>
        <v>-1</v>
      </c>
      <c r="M3144" s="5" t="s">
        <v>33</v>
      </c>
    </row>
    <row r="3145" customFormat="false" ht="12.8" hidden="false" customHeight="false" outlineLevel="0" collapsed="false">
      <c r="A3145" s="2" t="s">
        <v>3526</v>
      </c>
      <c r="B3145" s="2" t="s">
        <v>810</v>
      </c>
      <c r="C3145" s="0" t="s">
        <v>1317</v>
      </c>
      <c r="D3145" s="0" t="s">
        <v>37</v>
      </c>
      <c r="E3145" s="0" t="s">
        <v>17</v>
      </c>
      <c r="F3145" s="0" t="s">
        <v>65</v>
      </c>
      <c r="G3145" s="0" t="s">
        <v>21</v>
      </c>
      <c r="H3145" s="0" t="s">
        <v>3527</v>
      </c>
      <c r="I3145" s="0" t="n">
        <v>2</v>
      </c>
      <c r="J3145" s="0" t="n">
        <v>1.76</v>
      </c>
      <c r="K3145" s="0" t="s">
        <v>21</v>
      </c>
      <c r="L3145" s="3" t="n">
        <f aca="false">IF(K3145="Yes",(J3145-1)*0.98,-1)</f>
        <v>0.7448</v>
      </c>
      <c r="M3145" s="4" t="s">
        <v>22</v>
      </c>
    </row>
    <row r="3146" customFormat="false" ht="12.8" hidden="false" customHeight="false" outlineLevel="0" collapsed="false">
      <c r="A3146" s="2" t="s">
        <v>3526</v>
      </c>
      <c r="B3146" s="2" t="s">
        <v>652</v>
      </c>
      <c r="C3146" s="0" t="s">
        <v>125</v>
      </c>
      <c r="D3146" s="0" t="s">
        <v>64</v>
      </c>
      <c r="E3146" s="0" t="s">
        <v>30</v>
      </c>
      <c r="F3146" s="0" t="s">
        <v>65</v>
      </c>
      <c r="G3146" s="0" t="s">
        <v>21</v>
      </c>
      <c r="H3146" s="0" t="s">
        <v>3528</v>
      </c>
      <c r="I3146" s="0" t="n">
        <v>2</v>
      </c>
      <c r="J3146" s="0" t="n">
        <v>2.36</v>
      </c>
      <c r="K3146" s="0" t="str">
        <f aca="false">IF(I3146=1,"Yes","No")</f>
        <v>No</v>
      </c>
      <c r="L3146" s="0" t="n">
        <f aca="false">IF(K3146="Yes",(J3146-1)*0.98,-1)</f>
        <v>-1</v>
      </c>
      <c r="M3146" s="5" t="s">
        <v>33</v>
      </c>
    </row>
    <row r="3147" customFormat="false" ht="12.8" hidden="false" customHeight="false" outlineLevel="0" collapsed="false">
      <c r="A3147" s="2" t="s">
        <v>3526</v>
      </c>
      <c r="B3147" s="2" t="s">
        <v>652</v>
      </c>
      <c r="C3147" s="0" t="s">
        <v>125</v>
      </c>
      <c r="D3147" s="0" t="s">
        <v>64</v>
      </c>
      <c r="E3147" s="0" t="s">
        <v>30</v>
      </c>
      <c r="F3147" s="0" t="s">
        <v>65</v>
      </c>
      <c r="G3147" s="0" t="s">
        <v>21</v>
      </c>
      <c r="H3147" s="0" t="s">
        <v>3528</v>
      </c>
      <c r="I3147" s="0" t="n">
        <v>2</v>
      </c>
      <c r="J3147" s="0" t="n">
        <v>1.34</v>
      </c>
      <c r="K3147" s="0" t="s">
        <v>21</v>
      </c>
      <c r="L3147" s="3" t="n">
        <f aca="false">IF(K3147="Yes",(J3147-1)*0.98,-1)</f>
        <v>0.3332</v>
      </c>
      <c r="M3147" s="4" t="s">
        <v>22</v>
      </c>
    </row>
    <row r="3148" customFormat="false" ht="12.8" hidden="false" customHeight="false" outlineLevel="0" collapsed="false">
      <c r="A3148" s="2" t="s">
        <v>3529</v>
      </c>
      <c r="B3148" s="2" t="s">
        <v>364</v>
      </c>
      <c r="C3148" s="0" t="s">
        <v>1338</v>
      </c>
      <c r="D3148" s="0" t="s">
        <v>37</v>
      </c>
      <c r="E3148" s="0" t="s">
        <v>17</v>
      </c>
      <c r="F3148" s="0" t="s">
        <v>65</v>
      </c>
      <c r="G3148" s="0" t="s">
        <v>21</v>
      </c>
      <c r="H3148" s="0" t="s">
        <v>3530</v>
      </c>
      <c r="I3148" s="0" t="n">
        <v>2</v>
      </c>
      <c r="J3148" s="0" t="n">
        <v>5.35</v>
      </c>
      <c r="K3148" s="0" t="str">
        <f aca="false">IF(I3148=1,"Yes","No")</f>
        <v>No</v>
      </c>
      <c r="L3148" s="0" t="n">
        <f aca="false">IF(K3148="Yes",(J3148-1)*0.98,-1)</f>
        <v>-1</v>
      </c>
      <c r="M3148" s="5" t="s">
        <v>33</v>
      </c>
    </row>
    <row r="3149" customFormat="false" ht="12.8" hidden="false" customHeight="false" outlineLevel="0" collapsed="false">
      <c r="A3149" s="2" t="s">
        <v>3529</v>
      </c>
      <c r="B3149" s="2" t="s">
        <v>364</v>
      </c>
      <c r="C3149" s="0" t="s">
        <v>1338</v>
      </c>
      <c r="D3149" s="0" t="s">
        <v>37</v>
      </c>
      <c r="E3149" s="0" t="s">
        <v>17</v>
      </c>
      <c r="F3149" s="0" t="s">
        <v>65</v>
      </c>
      <c r="G3149" s="0" t="s">
        <v>21</v>
      </c>
      <c r="H3149" s="0" t="s">
        <v>3530</v>
      </c>
      <c r="I3149" s="0" t="n">
        <v>2</v>
      </c>
      <c r="J3149" s="0" t="n">
        <v>1.81</v>
      </c>
      <c r="K3149" s="0" t="s">
        <v>21</v>
      </c>
      <c r="L3149" s="3" t="n">
        <f aca="false">IF(K3149="Yes",(J3149-1)*0.98,-1)</f>
        <v>0.7938</v>
      </c>
      <c r="M3149" s="4" t="s">
        <v>22</v>
      </c>
    </row>
    <row r="3150" customFormat="false" ht="12.8" hidden="false" customHeight="false" outlineLevel="0" collapsed="false">
      <c r="A3150" s="2" t="s">
        <v>3531</v>
      </c>
      <c r="B3150" s="2" t="s">
        <v>23</v>
      </c>
      <c r="C3150" s="0" t="s">
        <v>495</v>
      </c>
      <c r="D3150" s="0" t="s">
        <v>42</v>
      </c>
      <c r="E3150" s="0" t="s">
        <v>147</v>
      </c>
      <c r="F3150" s="0" t="s">
        <v>304</v>
      </c>
      <c r="G3150" s="0" t="s">
        <v>19</v>
      </c>
      <c r="H3150" s="0" t="s">
        <v>3532</v>
      </c>
      <c r="I3150" s="0" t="n">
        <v>4</v>
      </c>
      <c r="J3150" s="0" t="n">
        <v>2.26</v>
      </c>
      <c r="K3150" s="0" t="str">
        <f aca="false">IF(I3150=1,"Yes","No")</f>
        <v>No</v>
      </c>
      <c r="L3150" s="0" t="n">
        <f aca="false">IF(K3150="Yes",(J3150-1)*0.98,-1)</f>
        <v>-1</v>
      </c>
      <c r="M3150" s="5" t="s">
        <v>33</v>
      </c>
    </row>
    <row r="3151" customFormat="false" ht="12.8" hidden="false" customHeight="false" outlineLevel="0" collapsed="false">
      <c r="A3151" s="2" t="s">
        <v>3531</v>
      </c>
      <c r="B3151" s="2" t="s">
        <v>1185</v>
      </c>
      <c r="C3151" s="0" t="s">
        <v>59</v>
      </c>
      <c r="D3151" s="0" t="s">
        <v>42</v>
      </c>
      <c r="E3151" s="0" t="s">
        <v>30</v>
      </c>
      <c r="F3151" s="0" t="s">
        <v>43</v>
      </c>
      <c r="G3151" s="0" t="s">
        <v>19</v>
      </c>
      <c r="H3151" s="0" t="s">
        <v>3533</v>
      </c>
      <c r="I3151" s="0" t="n">
        <v>2</v>
      </c>
      <c r="J3151" s="0" t="n">
        <v>1.28</v>
      </c>
      <c r="K3151" s="0" t="s">
        <v>21</v>
      </c>
      <c r="L3151" s="3" t="n">
        <f aca="false">IF(K3151="Yes",(J3151-1)*0.98,-1)</f>
        <v>0.2744</v>
      </c>
      <c r="M3151" s="11" t="s">
        <v>62</v>
      </c>
    </row>
    <row r="3152" customFormat="false" ht="12.8" hidden="false" customHeight="false" outlineLevel="0" collapsed="false">
      <c r="A3152" s="2" t="s">
        <v>3534</v>
      </c>
      <c r="B3152" s="2" t="s">
        <v>113</v>
      </c>
      <c r="C3152" s="0" t="s">
        <v>218</v>
      </c>
      <c r="D3152" s="0" t="s">
        <v>16</v>
      </c>
      <c r="E3152" s="0" t="s">
        <v>17</v>
      </c>
      <c r="F3152" s="0" t="s">
        <v>18</v>
      </c>
      <c r="G3152" s="0" t="s">
        <v>19</v>
      </c>
      <c r="H3152" s="0" t="s">
        <v>3535</v>
      </c>
      <c r="I3152" s="0" t="n">
        <v>1</v>
      </c>
      <c r="J3152" s="0" t="n">
        <v>1.07</v>
      </c>
      <c r="K3152" s="0" t="s">
        <v>21</v>
      </c>
      <c r="L3152" s="3" t="n">
        <f aca="false">IF(K3152="Yes",(J3152-1)*0.98,-1)</f>
        <v>0.0686000000000001</v>
      </c>
      <c r="M3152" s="4" t="s">
        <v>22</v>
      </c>
    </row>
    <row r="3153" customFormat="false" ht="12.8" hidden="false" customHeight="false" outlineLevel="0" collapsed="false">
      <c r="A3153" s="2" t="s">
        <v>3534</v>
      </c>
      <c r="B3153" s="2" t="s">
        <v>237</v>
      </c>
      <c r="C3153" s="0" t="s">
        <v>457</v>
      </c>
      <c r="D3153" s="0" t="s">
        <v>42</v>
      </c>
      <c r="E3153" s="0" t="s">
        <v>17</v>
      </c>
      <c r="F3153" s="0" t="s">
        <v>43</v>
      </c>
      <c r="G3153" s="0" t="s">
        <v>19</v>
      </c>
      <c r="H3153" s="0" t="s">
        <v>3536</v>
      </c>
      <c r="I3153" s="0" t="n">
        <v>1</v>
      </c>
      <c r="J3153" s="0" t="n">
        <v>1.84</v>
      </c>
      <c r="K3153" s="0" t="str">
        <f aca="false">IF(I3153=1,"Yes","No")</f>
        <v>Yes</v>
      </c>
      <c r="L3153" s="0" t="n">
        <f aca="false">IF(K3153="Yes",(J3153-1)*0.98,-1)</f>
        <v>0.8232</v>
      </c>
      <c r="M3153" s="5" t="s">
        <v>33</v>
      </c>
    </row>
    <row r="3154" customFormat="false" ht="12.8" hidden="false" customHeight="false" outlineLevel="0" collapsed="false">
      <c r="A3154" s="2" t="s">
        <v>3537</v>
      </c>
      <c r="B3154" s="2" t="s">
        <v>471</v>
      </c>
      <c r="C3154" s="0" t="s">
        <v>1371</v>
      </c>
      <c r="D3154" s="0" t="s">
        <v>42</v>
      </c>
      <c r="E3154" s="0" t="s">
        <v>30</v>
      </c>
      <c r="F3154" s="0" t="s">
        <v>43</v>
      </c>
      <c r="G3154" s="0" t="s">
        <v>19</v>
      </c>
      <c r="H3154" s="0" t="s">
        <v>3538</v>
      </c>
      <c r="I3154" s="0" t="n">
        <v>0</v>
      </c>
      <c r="J3154" s="0" t="n">
        <v>5.11</v>
      </c>
      <c r="K3154" s="0" t="s">
        <v>19</v>
      </c>
      <c r="L3154" s="3" t="n">
        <f aca="false">IF(K3154="Yes",(J3154-1)*0.98,-1)</f>
        <v>-1</v>
      </c>
      <c r="M3154" s="11" t="s">
        <v>62</v>
      </c>
    </row>
    <row r="3155" customFormat="false" ht="12.8" hidden="false" customHeight="false" outlineLevel="0" collapsed="false">
      <c r="A3155" s="2" t="s">
        <v>3539</v>
      </c>
      <c r="B3155" s="2" t="s">
        <v>46</v>
      </c>
      <c r="C3155" s="0" t="s">
        <v>734</v>
      </c>
      <c r="D3155" s="0" t="s">
        <v>42</v>
      </c>
      <c r="E3155" s="0" t="s">
        <v>147</v>
      </c>
      <c r="F3155" s="0" t="s">
        <v>453</v>
      </c>
      <c r="G3155" s="0" t="s">
        <v>19</v>
      </c>
      <c r="H3155" s="0" t="s">
        <v>3540</v>
      </c>
      <c r="I3155" s="0" t="n">
        <v>1</v>
      </c>
      <c r="J3155" s="0" t="n">
        <v>2.11</v>
      </c>
      <c r="K3155" s="0" t="str">
        <f aca="false">IF(I3155=1,"Yes","No")</f>
        <v>Yes</v>
      </c>
      <c r="L3155" s="0" t="n">
        <f aca="false">IF(K3155="Yes",(J3155-1)*0.98,-1)</f>
        <v>1.0878</v>
      </c>
      <c r="M3155" s="5" t="s">
        <v>33</v>
      </c>
    </row>
    <row r="3156" customFormat="false" ht="12.8" hidden="false" customHeight="false" outlineLevel="0" collapsed="false">
      <c r="A3156" s="2" t="s">
        <v>3541</v>
      </c>
      <c r="B3156" s="2" t="s">
        <v>2615</v>
      </c>
      <c r="C3156" s="0" t="s">
        <v>86</v>
      </c>
      <c r="D3156" s="0" t="s">
        <v>16</v>
      </c>
      <c r="E3156" s="0" t="s">
        <v>17</v>
      </c>
      <c r="F3156" s="0" t="s">
        <v>18</v>
      </c>
      <c r="G3156" s="0" t="s">
        <v>19</v>
      </c>
      <c r="H3156" s="0" t="s">
        <v>3542</v>
      </c>
      <c r="I3156" s="0" t="n">
        <v>2</v>
      </c>
      <c r="J3156" s="0" t="n">
        <v>1.41</v>
      </c>
      <c r="K3156" s="0" t="s">
        <v>21</v>
      </c>
      <c r="L3156" s="3" t="n">
        <f aca="false">IF(K3156="Yes",(J3156-1)*0.98,-1)</f>
        <v>0.4018</v>
      </c>
      <c r="M3156" s="4" t="s">
        <v>22</v>
      </c>
    </row>
    <row r="3157" customFormat="false" ht="12.8" hidden="false" customHeight="false" outlineLevel="0" collapsed="false">
      <c r="A3157" s="2" t="s">
        <v>3541</v>
      </c>
      <c r="B3157" s="2" t="s">
        <v>58</v>
      </c>
      <c r="C3157" s="0" t="s">
        <v>86</v>
      </c>
      <c r="D3157" s="0" t="s">
        <v>16</v>
      </c>
      <c r="E3157" s="0" t="s">
        <v>79</v>
      </c>
      <c r="F3157" s="0" t="s">
        <v>206</v>
      </c>
      <c r="G3157" s="0" t="s">
        <v>19</v>
      </c>
      <c r="H3157" s="0" t="s">
        <v>3543</v>
      </c>
      <c r="I3157" s="0" t="n">
        <v>1</v>
      </c>
      <c r="J3157" s="0" t="n">
        <v>1.67</v>
      </c>
      <c r="K3157" s="0" t="s">
        <v>21</v>
      </c>
      <c r="L3157" s="3" t="n">
        <f aca="false">IF(K3157="Yes",(J3157-1)*0.98,-1)</f>
        <v>0.6566</v>
      </c>
      <c r="M3157" s="4" t="s">
        <v>22</v>
      </c>
    </row>
    <row r="3158" customFormat="false" ht="12.8" hidden="false" customHeight="false" outlineLevel="0" collapsed="false">
      <c r="A3158" s="2" t="s">
        <v>3541</v>
      </c>
      <c r="B3158" s="2" t="s">
        <v>2154</v>
      </c>
      <c r="C3158" s="0" t="s">
        <v>1371</v>
      </c>
      <c r="D3158" s="0" t="s">
        <v>42</v>
      </c>
      <c r="E3158" s="0" t="s">
        <v>30</v>
      </c>
      <c r="F3158" s="0" t="s">
        <v>18</v>
      </c>
      <c r="G3158" s="0" t="s">
        <v>19</v>
      </c>
      <c r="H3158" s="0" t="s">
        <v>3544</v>
      </c>
      <c r="I3158" s="0" t="n">
        <v>4</v>
      </c>
      <c r="J3158" s="0" t="n">
        <v>1.28</v>
      </c>
      <c r="K3158" s="0" t="s">
        <v>19</v>
      </c>
      <c r="L3158" s="3" t="n">
        <f aca="false">IF(K3158="Yes",(J3158-1)*0.98,-1)</f>
        <v>-1</v>
      </c>
      <c r="M3158" s="11" t="s">
        <v>62</v>
      </c>
    </row>
    <row r="3159" customFormat="false" ht="12.8" hidden="false" customHeight="false" outlineLevel="0" collapsed="false">
      <c r="A3159" s="2" t="s">
        <v>3545</v>
      </c>
      <c r="B3159" s="2" t="s">
        <v>35</v>
      </c>
      <c r="C3159" s="0" t="s">
        <v>373</v>
      </c>
      <c r="D3159" s="0" t="s">
        <v>195</v>
      </c>
      <c r="E3159" s="0" t="s">
        <v>147</v>
      </c>
      <c r="G3159" s="0" t="s">
        <v>19</v>
      </c>
      <c r="H3159" s="0" t="s">
        <v>3546</v>
      </c>
      <c r="I3159" s="0" t="n">
        <v>0</v>
      </c>
      <c r="J3159" s="0" t="n">
        <v>2.45</v>
      </c>
      <c r="K3159" s="0" t="str">
        <f aca="false">IF(I3159=1,"Yes","No")</f>
        <v>No</v>
      </c>
      <c r="L3159" s="0" t="n">
        <f aca="false">IF(K3159="Yes",(J3159-1)*0.98,-1)</f>
        <v>-1</v>
      </c>
      <c r="M3159" s="5" t="s">
        <v>33</v>
      </c>
    </row>
    <row r="3160" customFormat="false" ht="12.8" hidden="false" customHeight="false" outlineLevel="0" collapsed="false">
      <c r="A3160" s="2" t="s">
        <v>3545</v>
      </c>
      <c r="B3160" s="2" t="s">
        <v>324</v>
      </c>
      <c r="C3160" s="0" t="s">
        <v>74</v>
      </c>
      <c r="D3160" s="0" t="s">
        <v>37</v>
      </c>
      <c r="E3160" s="0" t="s">
        <v>30</v>
      </c>
      <c r="F3160" s="0" t="s">
        <v>43</v>
      </c>
      <c r="G3160" s="0" t="s">
        <v>19</v>
      </c>
      <c r="H3160" s="0" t="s">
        <v>3547</v>
      </c>
      <c r="I3160" s="0" t="n">
        <v>1</v>
      </c>
      <c r="J3160" s="0" t="n">
        <v>1.19</v>
      </c>
      <c r="K3160" s="0" t="s">
        <v>21</v>
      </c>
      <c r="L3160" s="3" t="n">
        <f aca="false">IF(K3160="Yes",(J3160-1)*0.98,-1)</f>
        <v>0.1862</v>
      </c>
      <c r="M3160" s="4" t="s">
        <v>22</v>
      </c>
    </row>
    <row r="3161" customFormat="false" ht="12.8" hidden="false" customHeight="false" outlineLevel="0" collapsed="false">
      <c r="A3161" s="2" t="s">
        <v>3545</v>
      </c>
      <c r="B3161" s="2" t="s">
        <v>324</v>
      </c>
      <c r="C3161" s="0" t="s">
        <v>74</v>
      </c>
      <c r="D3161" s="0" t="s">
        <v>37</v>
      </c>
      <c r="E3161" s="0" t="s">
        <v>30</v>
      </c>
      <c r="F3161" s="0" t="s">
        <v>43</v>
      </c>
      <c r="G3161" s="0" t="s">
        <v>19</v>
      </c>
      <c r="H3161" s="0" t="s">
        <v>3548</v>
      </c>
      <c r="I3161" s="0" t="n">
        <v>0</v>
      </c>
      <c r="J3161" s="0" t="n">
        <v>2.4</v>
      </c>
      <c r="K3161" s="0" t="s">
        <v>19</v>
      </c>
      <c r="L3161" s="3" t="n">
        <f aca="false">IF(K3161="Yes",(J3161-1)*0.98,-1)</f>
        <v>-1</v>
      </c>
      <c r="M3161" s="11" t="s">
        <v>62</v>
      </c>
    </row>
    <row r="3162" customFormat="false" ht="12.8" hidden="false" customHeight="false" outlineLevel="0" collapsed="false">
      <c r="A3162" s="9" t="s">
        <v>3545</v>
      </c>
      <c r="B3162" s="9" t="s">
        <v>324</v>
      </c>
      <c r="C3162" s="6" t="s">
        <v>74</v>
      </c>
      <c r="D3162" s="6" t="s">
        <v>37</v>
      </c>
      <c r="E3162" s="6" t="s">
        <v>30</v>
      </c>
      <c r="F3162" s="6" t="s">
        <v>43</v>
      </c>
      <c r="G3162" s="6" t="s">
        <v>19</v>
      </c>
      <c r="H3162" s="6" t="s">
        <v>3548</v>
      </c>
      <c r="I3162" s="0" t="n">
        <v>0</v>
      </c>
      <c r="J3162" s="6" t="n">
        <v>10.5</v>
      </c>
      <c r="K3162" s="3" t="str">
        <f aca="false">IF(I3162=1,"Yes","No")</f>
        <v>No</v>
      </c>
      <c r="L3162" s="7" t="n">
        <f aca="false">IF(K3162="Yes",(J3162-1)*0.98,-1)</f>
        <v>-1</v>
      </c>
      <c r="M3162" s="10" t="s">
        <v>53</v>
      </c>
    </row>
    <row r="3163" customFormat="false" ht="12.8" hidden="false" customHeight="false" outlineLevel="0" collapsed="false">
      <c r="A3163" s="2" t="s">
        <v>3549</v>
      </c>
      <c r="B3163" s="2" t="s">
        <v>14</v>
      </c>
      <c r="C3163" s="0" t="s">
        <v>1378</v>
      </c>
      <c r="D3163" s="0" t="s">
        <v>37</v>
      </c>
      <c r="E3163" s="0" t="s">
        <v>87</v>
      </c>
      <c r="F3163" s="0" t="s">
        <v>298</v>
      </c>
      <c r="G3163" s="0" t="s">
        <v>19</v>
      </c>
      <c r="H3163" s="0" t="s">
        <v>3550</v>
      </c>
      <c r="I3163" s="0" t="n">
        <v>0</v>
      </c>
      <c r="J3163" s="0" t="n">
        <v>1.96</v>
      </c>
      <c r="K3163" s="0" t="s">
        <v>19</v>
      </c>
      <c r="L3163" s="3" t="n">
        <f aca="false">IF(K3163="Yes",(J3163-1)*0.98,-1)</f>
        <v>-1</v>
      </c>
      <c r="M3163" s="11" t="s">
        <v>62</v>
      </c>
    </row>
    <row r="3164" customFormat="false" ht="12.8" hidden="false" customHeight="false" outlineLevel="0" collapsed="false">
      <c r="A3164" s="9" t="s">
        <v>3549</v>
      </c>
      <c r="B3164" s="9" t="s">
        <v>14</v>
      </c>
      <c r="C3164" s="6" t="s">
        <v>1378</v>
      </c>
      <c r="D3164" s="6" t="s">
        <v>37</v>
      </c>
      <c r="E3164" s="6" t="s">
        <v>87</v>
      </c>
      <c r="F3164" s="6" t="s">
        <v>298</v>
      </c>
      <c r="G3164" s="6" t="s">
        <v>19</v>
      </c>
      <c r="H3164" s="6" t="s">
        <v>3550</v>
      </c>
      <c r="I3164" s="0" t="n">
        <v>0</v>
      </c>
      <c r="J3164" s="6" t="n">
        <v>4.59</v>
      </c>
      <c r="K3164" s="3" t="str">
        <f aca="false">IF(I3164=1,"Yes","No")</f>
        <v>No</v>
      </c>
      <c r="L3164" s="7" t="n">
        <f aca="false">IF(K3164="Yes",(J3164-1)*0.98,-1)</f>
        <v>-1</v>
      </c>
      <c r="M3164" s="10" t="s">
        <v>53</v>
      </c>
    </row>
    <row r="3165" customFormat="false" ht="12.8" hidden="false" customHeight="false" outlineLevel="0" collapsed="false">
      <c r="A3165" s="2" t="s">
        <v>3549</v>
      </c>
      <c r="B3165" s="2" t="s">
        <v>149</v>
      </c>
      <c r="C3165" s="0" t="s">
        <v>373</v>
      </c>
      <c r="D3165" s="0" t="s">
        <v>195</v>
      </c>
      <c r="E3165" s="0" t="s">
        <v>147</v>
      </c>
      <c r="G3165" s="0" t="s">
        <v>19</v>
      </c>
      <c r="H3165" s="0" t="s">
        <v>3288</v>
      </c>
      <c r="I3165" s="0" t="n">
        <v>1</v>
      </c>
      <c r="J3165" s="0" t="n">
        <v>1.37</v>
      </c>
      <c r="K3165" s="0" t="str">
        <f aca="false">IF(I3165=1,"Yes","No")</f>
        <v>Yes</v>
      </c>
      <c r="L3165" s="0" t="n">
        <f aca="false">IF(K3165="Yes",(J3165-1)*0.98,-1)</f>
        <v>0.3626</v>
      </c>
      <c r="M3165" s="5" t="s">
        <v>33</v>
      </c>
    </row>
    <row r="3166" customFormat="false" ht="12.8" hidden="false" customHeight="false" outlineLevel="0" collapsed="false">
      <c r="A3166" s="2" t="s">
        <v>3549</v>
      </c>
      <c r="B3166" s="2" t="s">
        <v>410</v>
      </c>
      <c r="C3166" s="0" t="s">
        <v>59</v>
      </c>
      <c r="D3166" s="0" t="s">
        <v>42</v>
      </c>
      <c r="E3166" s="0" t="s">
        <v>30</v>
      </c>
      <c r="F3166" s="0" t="s">
        <v>18</v>
      </c>
      <c r="G3166" s="0" t="s">
        <v>19</v>
      </c>
      <c r="H3166" s="0" t="s">
        <v>3551</v>
      </c>
      <c r="I3166" s="0" t="n">
        <v>2</v>
      </c>
      <c r="J3166" s="0" t="n">
        <v>1.9</v>
      </c>
      <c r="K3166" s="0" t="s">
        <v>21</v>
      </c>
      <c r="L3166" s="3" t="n">
        <f aca="false">IF(K3166="Yes",(J3166-1)*0.98,-1)</f>
        <v>0.882</v>
      </c>
      <c r="M3166" s="11" t="s">
        <v>62</v>
      </c>
    </row>
    <row r="3167" customFormat="false" ht="12.8" hidden="false" customHeight="false" outlineLevel="0" collapsed="false">
      <c r="A3167" s="2" t="s">
        <v>3552</v>
      </c>
      <c r="B3167" s="2" t="s">
        <v>113</v>
      </c>
      <c r="C3167" s="0" t="s">
        <v>1031</v>
      </c>
      <c r="D3167" s="0" t="s">
        <v>37</v>
      </c>
      <c r="E3167" s="0" t="s">
        <v>17</v>
      </c>
      <c r="F3167" s="0" t="s">
        <v>18</v>
      </c>
      <c r="G3167" s="0" t="s">
        <v>19</v>
      </c>
      <c r="H3167" s="0" t="s">
        <v>3553</v>
      </c>
      <c r="I3167" s="0" t="n">
        <v>1</v>
      </c>
      <c r="J3167" s="0" t="n">
        <v>2.85</v>
      </c>
      <c r="K3167" s="0" t="str">
        <f aca="false">IF(I3167=1,"Yes","No")</f>
        <v>Yes</v>
      </c>
      <c r="L3167" s="0" t="n">
        <f aca="false">IF(K3167="Yes",(J3167-1)*0.98,-1)</f>
        <v>1.813</v>
      </c>
      <c r="M3167" s="5" t="s">
        <v>33</v>
      </c>
    </row>
    <row r="3168" customFormat="false" ht="12.8" hidden="false" customHeight="false" outlineLevel="0" collapsed="false">
      <c r="A3168" s="2" t="s">
        <v>3554</v>
      </c>
      <c r="B3168" s="2" t="s">
        <v>135</v>
      </c>
      <c r="C3168" s="0" t="s">
        <v>1338</v>
      </c>
      <c r="D3168" s="0" t="s">
        <v>37</v>
      </c>
      <c r="E3168" s="0" t="s">
        <v>147</v>
      </c>
      <c r="F3168" s="0" t="s">
        <v>770</v>
      </c>
      <c r="G3168" s="0" t="s">
        <v>21</v>
      </c>
      <c r="H3168" s="0" t="s">
        <v>3555</v>
      </c>
      <c r="I3168" s="0" t="n">
        <v>0</v>
      </c>
      <c r="J3168" s="0" t="n">
        <v>1.85</v>
      </c>
      <c r="K3168" s="0" t="s">
        <v>19</v>
      </c>
      <c r="L3168" s="3" t="n">
        <f aca="false">IF(K3168="Yes",(J3168-1)*0.98,-1)</f>
        <v>-1</v>
      </c>
      <c r="M3168" s="4" t="s">
        <v>22</v>
      </c>
    </row>
    <row r="3169" customFormat="false" ht="12.8" hidden="false" customHeight="false" outlineLevel="0" collapsed="false">
      <c r="A3169" s="2" t="s">
        <v>3554</v>
      </c>
      <c r="B3169" s="2" t="s">
        <v>135</v>
      </c>
      <c r="C3169" s="0" t="s">
        <v>1338</v>
      </c>
      <c r="D3169" s="0" t="s">
        <v>37</v>
      </c>
      <c r="E3169" s="0" t="s">
        <v>147</v>
      </c>
      <c r="F3169" s="0" t="s">
        <v>770</v>
      </c>
      <c r="G3169" s="0" t="s">
        <v>21</v>
      </c>
      <c r="H3169" s="0" t="s">
        <v>3556</v>
      </c>
      <c r="I3169" s="0" t="n">
        <v>1</v>
      </c>
      <c r="J3169" s="0" t="n">
        <v>2.08</v>
      </c>
      <c r="K3169" s="0" t="s">
        <v>21</v>
      </c>
      <c r="L3169" s="3" t="n">
        <f aca="false">IF(K3169="Yes",(J3169-1)*0.98,-1)</f>
        <v>1.0584</v>
      </c>
      <c r="M3169" s="11" t="s">
        <v>62</v>
      </c>
    </row>
    <row r="3170" customFormat="false" ht="12.8" hidden="false" customHeight="false" outlineLevel="0" collapsed="false">
      <c r="A3170" s="9" t="s">
        <v>3554</v>
      </c>
      <c r="B3170" s="9" t="s">
        <v>135</v>
      </c>
      <c r="C3170" s="6" t="s">
        <v>1338</v>
      </c>
      <c r="D3170" s="6" t="s">
        <v>37</v>
      </c>
      <c r="E3170" s="6" t="s">
        <v>147</v>
      </c>
      <c r="F3170" s="6" t="s">
        <v>770</v>
      </c>
      <c r="G3170" s="6" t="s">
        <v>21</v>
      </c>
      <c r="H3170" s="6" t="s">
        <v>3556</v>
      </c>
      <c r="I3170" s="0" t="n">
        <v>1</v>
      </c>
      <c r="J3170" s="6" t="n">
        <v>6.4</v>
      </c>
      <c r="K3170" s="3" t="str">
        <f aca="false">IF(I3170=1,"Yes","No")</f>
        <v>Yes</v>
      </c>
      <c r="L3170" s="7" t="n">
        <f aca="false">IF(K3170="Yes",(J3170-1)*0.98,-1)</f>
        <v>5.292</v>
      </c>
      <c r="M3170" s="10" t="s">
        <v>53</v>
      </c>
    </row>
    <row r="3171" customFormat="false" ht="12.8" hidden="false" customHeight="false" outlineLevel="0" collapsed="false">
      <c r="A3171" s="2" t="s">
        <v>3557</v>
      </c>
      <c r="B3171" s="2" t="s">
        <v>245</v>
      </c>
      <c r="C3171" s="0" t="s">
        <v>91</v>
      </c>
      <c r="D3171" s="0" t="s">
        <v>42</v>
      </c>
      <c r="E3171" s="0" t="s">
        <v>30</v>
      </c>
      <c r="F3171" s="0" t="s">
        <v>43</v>
      </c>
      <c r="G3171" s="0" t="s">
        <v>19</v>
      </c>
      <c r="H3171" s="0" t="s">
        <v>3558</v>
      </c>
      <c r="I3171" s="0" t="n">
        <v>4</v>
      </c>
      <c r="J3171" s="0" t="n">
        <v>3.17</v>
      </c>
      <c r="K3171" s="0" t="s">
        <v>19</v>
      </c>
      <c r="L3171" s="3" t="n">
        <f aca="false">IF(K3171="Yes",(J3171-1)*0.98,-1)</f>
        <v>-1</v>
      </c>
      <c r="M3171" s="11" t="s">
        <v>62</v>
      </c>
    </row>
    <row r="3172" customFormat="false" ht="12.8" hidden="false" customHeight="false" outlineLevel="0" collapsed="false">
      <c r="A3172" s="2" t="s">
        <v>3559</v>
      </c>
      <c r="B3172" s="2" t="s">
        <v>35</v>
      </c>
      <c r="C3172" s="0" t="s">
        <v>110</v>
      </c>
      <c r="D3172" s="0" t="s">
        <v>16</v>
      </c>
      <c r="E3172" s="0" t="s">
        <v>17</v>
      </c>
      <c r="F3172" s="0" t="s">
        <v>103</v>
      </c>
      <c r="G3172" s="0" t="s">
        <v>19</v>
      </c>
      <c r="H3172" s="0" t="s">
        <v>3560</v>
      </c>
      <c r="I3172" s="0" t="n">
        <v>1</v>
      </c>
      <c r="J3172" s="0" t="n">
        <v>1.85</v>
      </c>
      <c r="K3172" s="0" t="s">
        <v>21</v>
      </c>
      <c r="L3172" s="3" t="n">
        <f aca="false">IF(K3172="Yes",(J3172-1)*0.98,-1)</f>
        <v>0.833</v>
      </c>
      <c r="M3172" s="11" t="s">
        <v>62</v>
      </c>
    </row>
    <row r="3173" customFormat="false" ht="12.8" hidden="false" customHeight="false" outlineLevel="0" collapsed="false">
      <c r="A3173" s="9" t="s">
        <v>3559</v>
      </c>
      <c r="B3173" s="9" t="s">
        <v>35</v>
      </c>
      <c r="C3173" s="6" t="s">
        <v>110</v>
      </c>
      <c r="D3173" s="6" t="s">
        <v>16</v>
      </c>
      <c r="E3173" s="6" t="s">
        <v>17</v>
      </c>
      <c r="F3173" s="6" t="s">
        <v>103</v>
      </c>
      <c r="G3173" s="6" t="s">
        <v>19</v>
      </c>
      <c r="H3173" s="6" t="s">
        <v>3560</v>
      </c>
      <c r="I3173" s="0" t="n">
        <v>1</v>
      </c>
      <c r="J3173" s="6" t="n">
        <v>7.97</v>
      </c>
      <c r="K3173" s="3" t="str">
        <f aca="false">IF(I3173=1,"Yes","No")</f>
        <v>Yes</v>
      </c>
      <c r="L3173" s="7" t="n">
        <f aca="false">IF(K3173="Yes",(J3173-1)*0.98,-1)</f>
        <v>6.8306</v>
      </c>
      <c r="M3173" s="10" t="s">
        <v>53</v>
      </c>
    </row>
    <row r="3174" customFormat="false" ht="12.8" hidden="false" customHeight="false" outlineLevel="0" collapsed="false">
      <c r="A3174" s="2" t="s">
        <v>3559</v>
      </c>
      <c r="B3174" s="2" t="s">
        <v>23</v>
      </c>
      <c r="C3174" s="6" t="s">
        <v>110</v>
      </c>
      <c r="D3174" s="6" t="s">
        <v>16</v>
      </c>
      <c r="E3174" s="6" t="s">
        <v>17</v>
      </c>
      <c r="F3174" s="6" t="s">
        <v>103</v>
      </c>
      <c r="G3174" s="6" t="s">
        <v>19</v>
      </c>
      <c r="H3174" s="6" t="s">
        <v>3561</v>
      </c>
      <c r="I3174" s="6" t="n">
        <v>0</v>
      </c>
      <c r="J3174" s="6" t="n">
        <v>15.5</v>
      </c>
      <c r="K3174" s="3" t="str">
        <f aca="false">IF(I3174=1, "No","Yes")</f>
        <v>Yes</v>
      </c>
      <c r="L3174" s="7" t="n">
        <f aca="false">IF(I3174=1,-J3174,0.98)</f>
        <v>0.98</v>
      </c>
      <c r="M3174" s="8" t="s">
        <v>51</v>
      </c>
    </row>
    <row r="3175" customFormat="false" ht="12.8" hidden="false" customHeight="false" outlineLevel="0" collapsed="false">
      <c r="A3175" s="9" t="s">
        <v>3559</v>
      </c>
      <c r="B3175" s="9" t="s">
        <v>23</v>
      </c>
      <c r="C3175" s="6" t="s">
        <v>110</v>
      </c>
      <c r="D3175" s="6" t="s">
        <v>16</v>
      </c>
      <c r="E3175" s="6" t="s">
        <v>17</v>
      </c>
      <c r="F3175" s="6" t="s">
        <v>103</v>
      </c>
      <c r="G3175" s="6" t="s">
        <v>19</v>
      </c>
      <c r="H3175" s="6" t="s">
        <v>3561</v>
      </c>
      <c r="I3175" s="6" t="n">
        <v>0</v>
      </c>
      <c r="J3175" s="6" t="n">
        <v>2.54</v>
      </c>
      <c r="K3175" s="3" t="s">
        <v>19</v>
      </c>
      <c r="L3175" s="6" t="n">
        <f aca="false">IF(K3175="Yes",(J3175-1)*0.98,-1)</f>
        <v>-1</v>
      </c>
      <c r="M3175" s="13" t="s">
        <v>184</v>
      </c>
    </row>
    <row r="3176" customFormat="false" ht="12.8" hidden="false" customHeight="false" outlineLevel="0" collapsed="false">
      <c r="A3176" s="2" t="s">
        <v>3559</v>
      </c>
      <c r="B3176" s="2" t="s">
        <v>149</v>
      </c>
      <c r="C3176" s="0" t="s">
        <v>110</v>
      </c>
      <c r="D3176" s="0" t="s">
        <v>16</v>
      </c>
      <c r="E3176" s="0" t="s">
        <v>17</v>
      </c>
      <c r="F3176" s="0" t="s">
        <v>18</v>
      </c>
      <c r="G3176" s="0" t="s">
        <v>19</v>
      </c>
      <c r="H3176" s="0" t="s">
        <v>3517</v>
      </c>
      <c r="I3176" s="0" t="n">
        <v>1</v>
      </c>
      <c r="J3176" s="0" t="n">
        <v>1.89</v>
      </c>
      <c r="K3176" s="0" t="s">
        <v>21</v>
      </c>
      <c r="L3176" s="3" t="n">
        <f aca="false">IF(K3176="Yes",(J3176-1)*0.98,-1)</f>
        <v>0.8722</v>
      </c>
      <c r="M3176" s="4" t="s">
        <v>22</v>
      </c>
    </row>
    <row r="3177" customFormat="false" ht="12.8" hidden="false" customHeight="false" outlineLevel="0" collapsed="false">
      <c r="A3177" s="2" t="s">
        <v>3559</v>
      </c>
      <c r="B3177" s="2" t="s">
        <v>193</v>
      </c>
      <c r="C3177" s="0" t="s">
        <v>576</v>
      </c>
      <c r="D3177" s="0" t="s">
        <v>16</v>
      </c>
      <c r="E3177" s="0" t="s">
        <v>147</v>
      </c>
      <c r="F3177" s="0" t="s">
        <v>65</v>
      </c>
      <c r="G3177" s="0" t="s">
        <v>21</v>
      </c>
      <c r="H3177" s="0" t="s">
        <v>3562</v>
      </c>
      <c r="I3177" s="0" t="n">
        <v>0</v>
      </c>
      <c r="J3177" s="0" t="n">
        <v>2.91</v>
      </c>
      <c r="K3177" s="0" t="str">
        <f aca="false">IF(I3177=1,"Yes","No")</f>
        <v>No</v>
      </c>
      <c r="L3177" s="0" t="n">
        <f aca="false">IF(K3177="Yes",(J3177-1)*0.98,-1)</f>
        <v>-1</v>
      </c>
      <c r="M3177" s="5" t="s">
        <v>33</v>
      </c>
    </row>
    <row r="3178" customFormat="false" ht="12.8" hidden="false" customHeight="false" outlineLevel="0" collapsed="false">
      <c r="A3178" s="2" t="s">
        <v>3559</v>
      </c>
      <c r="B3178" s="2" t="s">
        <v>452</v>
      </c>
      <c r="C3178" s="0" t="s">
        <v>28</v>
      </c>
      <c r="D3178" s="0" t="s">
        <v>42</v>
      </c>
      <c r="E3178" s="0" t="s">
        <v>30</v>
      </c>
      <c r="F3178" s="0" t="s">
        <v>43</v>
      </c>
      <c r="G3178" s="0" t="s">
        <v>19</v>
      </c>
      <c r="H3178" s="0" t="s">
        <v>3563</v>
      </c>
      <c r="I3178" s="0" t="n">
        <v>2</v>
      </c>
      <c r="J3178" s="0" t="n">
        <v>1.26</v>
      </c>
      <c r="K3178" s="0" t="s">
        <v>21</v>
      </c>
      <c r="L3178" s="3" t="n">
        <f aca="false">IF(K3178="Yes",(J3178-1)*0.98,-1)</f>
        <v>0.2548</v>
      </c>
      <c r="M3178" s="11" t="s">
        <v>62</v>
      </c>
    </row>
    <row r="3179" customFormat="false" ht="12.8" hidden="false" customHeight="false" outlineLevel="0" collapsed="false">
      <c r="A3179" s="2" t="s">
        <v>3559</v>
      </c>
      <c r="B3179" s="2" t="s">
        <v>563</v>
      </c>
      <c r="C3179" s="0" t="s">
        <v>28</v>
      </c>
      <c r="D3179" s="0" t="s">
        <v>42</v>
      </c>
      <c r="E3179" s="0" t="s">
        <v>30</v>
      </c>
      <c r="F3179" s="0" t="s">
        <v>43</v>
      </c>
      <c r="G3179" s="0" t="s">
        <v>19</v>
      </c>
      <c r="H3179" s="0" t="s">
        <v>3564</v>
      </c>
      <c r="I3179" s="0" t="n">
        <v>3</v>
      </c>
      <c r="J3179" s="0" t="n">
        <v>3.14</v>
      </c>
      <c r="K3179" s="0" t="s">
        <v>19</v>
      </c>
      <c r="L3179" s="3" t="n">
        <f aca="false">IF(K3179="Yes",(J3179-1)*0.98,-1)</f>
        <v>-1</v>
      </c>
      <c r="M3179" s="11" t="s">
        <v>62</v>
      </c>
    </row>
    <row r="3180" customFormat="false" ht="12.8" hidden="false" customHeight="false" outlineLevel="0" collapsed="false">
      <c r="A3180" s="2" t="s">
        <v>3565</v>
      </c>
      <c r="B3180" s="2" t="s">
        <v>146</v>
      </c>
      <c r="C3180" s="0" t="s">
        <v>457</v>
      </c>
      <c r="D3180" s="0" t="s">
        <v>16</v>
      </c>
      <c r="E3180" s="0" t="s">
        <v>17</v>
      </c>
      <c r="F3180" s="0" t="s">
        <v>103</v>
      </c>
      <c r="G3180" s="0" t="s">
        <v>19</v>
      </c>
      <c r="H3180" s="0" t="s">
        <v>3566</v>
      </c>
      <c r="I3180" s="0" t="n">
        <v>1</v>
      </c>
      <c r="J3180" s="0" t="n">
        <v>1.42</v>
      </c>
      <c r="K3180" s="0" t="s">
        <v>21</v>
      </c>
      <c r="L3180" s="3" t="n">
        <f aca="false">IF(K3180="Yes",(J3180-1)*0.98,-1)</f>
        <v>0.4116</v>
      </c>
      <c r="M3180" s="11" t="s">
        <v>62</v>
      </c>
    </row>
    <row r="3181" customFormat="false" ht="12.8" hidden="false" customHeight="false" outlineLevel="0" collapsed="false">
      <c r="A3181" s="2" t="s">
        <v>3565</v>
      </c>
      <c r="B3181" s="2" t="s">
        <v>146</v>
      </c>
      <c r="C3181" s="6" t="s">
        <v>457</v>
      </c>
      <c r="D3181" s="6" t="s">
        <v>16</v>
      </c>
      <c r="E3181" s="6" t="s">
        <v>17</v>
      </c>
      <c r="F3181" s="6" t="s">
        <v>103</v>
      </c>
      <c r="G3181" s="6" t="s">
        <v>19</v>
      </c>
      <c r="H3181" s="6" t="s">
        <v>3567</v>
      </c>
      <c r="I3181" s="6" t="n">
        <v>4</v>
      </c>
      <c r="J3181" s="6" t="n">
        <v>70</v>
      </c>
      <c r="K3181" s="3" t="str">
        <f aca="false">IF(I3181=1, "No","Yes")</f>
        <v>Yes</v>
      </c>
      <c r="L3181" s="7" t="n">
        <f aca="false">IF(I3181=1,-J3181,0.98)</f>
        <v>0.98</v>
      </c>
      <c r="M3181" s="8" t="s">
        <v>51</v>
      </c>
    </row>
    <row r="3182" customFormat="false" ht="12.8" hidden="false" customHeight="false" outlineLevel="0" collapsed="false">
      <c r="A3182" s="9" t="s">
        <v>3565</v>
      </c>
      <c r="B3182" s="9" t="s">
        <v>146</v>
      </c>
      <c r="C3182" s="6" t="s">
        <v>457</v>
      </c>
      <c r="D3182" s="6" t="s">
        <v>16</v>
      </c>
      <c r="E3182" s="6" t="s">
        <v>17</v>
      </c>
      <c r="F3182" s="6" t="s">
        <v>103</v>
      </c>
      <c r="G3182" s="6" t="s">
        <v>19</v>
      </c>
      <c r="H3182" s="6" t="s">
        <v>3567</v>
      </c>
      <c r="I3182" s="6" t="n">
        <v>4</v>
      </c>
      <c r="J3182" s="6" t="n">
        <v>8.8</v>
      </c>
      <c r="K3182" s="3" t="s">
        <v>19</v>
      </c>
      <c r="L3182" s="6" t="n">
        <f aca="false">IF(K3182="Yes",(J3182-1)*0.98,-1)</f>
        <v>-1</v>
      </c>
      <c r="M3182" s="13" t="s">
        <v>184</v>
      </c>
    </row>
    <row r="3183" customFormat="false" ht="12.8" hidden="false" customHeight="false" outlineLevel="0" collapsed="false">
      <c r="A3183" s="9" t="s">
        <v>3565</v>
      </c>
      <c r="B3183" s="9" t="s">
        <v>146</v>
      </c>
      <c r="C3183" s="6" t="s">
        <v>457</v>
      </c>
      <c r="D3183" s="6" t="s">
        <v>16</v>
      </c>
      <c r="E3183" s="6" t="s">
        <v>17</v>
      </c>
      <c r="F3183" s="6" t="s">
        <v>103</v>
      </c>
      <c r="G3183" s="6" t="s">
        <v>19</v>
      </c>
      <c r="H3183" s="6" t="s">
        <v>3566</v>
      </c>
      <c r="I3183" s="0" t="n">
        <v>1</v>
      </c>
      <c r="J3183" s="6" t="n">
        <v>2.71</v>
      </c>
      <c r="K3183" s="3" t="str">
        <f aca="false">IF(I3183=1,"Yes","No")</f>
        <v>Yes</v>
      </c>
      <c r="L3183" s="7" t="n">
        <f aca="false">IF(K3183="Yes",(J3183-1)*0.98,-1)</f>
        <v>1.6758</v>
      </c>
      <c r="M3183" s="10" t="s">
        <v>53</v>
      </c>
    </row>
    <row r="3184" customFormat="false" ht="12.8" hidden="false" customHeight="false" outlineLevel="0" collapsed="false">
      <c r="A3184" s="2" t="s">
        <v>3565</v>
      </c>
      <c r="B3184" s="2" t="s">
        <v>71</v>
      </c>
      <c r="C3184" s="0" t="s">
        <v>297</v>
      </c>
      <c r="D3184" s="0" t="s">
        <v>48</v>
      </c>
      <c r="E3184" s="0" t="s">
        <v>87</v>
      </c>
      <c r="F3184" s="0" t="s">
        <v>18</v>
      </c>
      <c r="G3184" s="0" t="s">
        <v>19</v>
      </c>
      <c r="H3184" s="0" t="s">
        <v>3568</v>
      </c>
      <c r="I3184" s="0" t="n">
        <v>4</v>
      </c>
      <c r="J3184" s="0" t="n">
        <v>3.1</v>
      </c>
      <c r="K3184" s="0" t="str">
        <f aca="false">IF(I3184=1,"Yes","No")</f>
        <v>No</v>
      </c>
      <c r="L3184" s="0" t="n">
        <f aca="false">IF(K3184="Yes",(J3184-1)*0.98,-1)</f>
        <v>-1</v>
      </c>
      <c r="M3184" s="5" t="s">
        <v>33</v>
      </c>
    </row>
    <row r="3185" customFormat="false" ht="12.8" hidden="false" customHeight="false" outlineLevel="0" collapsed="false">
      <c r="A3185" s="2" t="s">
        <v>3565</v>
      </c>
      <c r="B3185" s="2" t="s">
        <v>71</v>
      </c>
      <c r="C3185" s="0" t="s">
        <v>297</v>
      </c>
      <c r="D3185" s="0" t="s">
        <v>48</v>
      </c>
      <c r="E3185" s="0" t="s">
        <v>87</v>
      </c>
      <c r="F3185" s="0" t="s">
        <v>18</v>
      </c>
      <c r="G3185" s="0" t="s">
        <v>19</v>
      </c>
      <c r="H3185" s="0" t="s">
        <v>3568</v>
      </c>
      <c r="I3185" s="0" t="n">
        <v>4</v>
      </c>
      <c r="J3185" s="0" t="n">
        <v>1.6</v>
      </c>
      <c r="K3185" s="0" t="s">
        <v>19</v>
      </c>
      <c r="L3185" s="3" t="n">
        <f aca="false">IF(K3185="Yes",(J3185-1)*0.98,-1)</f>
        <v>-1</v>
      </c>
      <c r="M3185" s="4" t="s">
        <v>22</v>
      </c>
    </row>
    <row r="3186" customFormat="false" ht="12.8" hidden="false" customHeight="false" outlineLevel="0" collapsed="false">
      <c r="A3186" s="2" t="s">
        <v>3565</v>
      </c>
      <c r="B3186" s="2" t="s">
        <v>71</v>
      </c>
      <c r="C3186" s="0" t="s">
        <v>297</v>
      </c>
      <c r="D3186" s="0" t="s">
        <v>48</v>
      </c>
      <c r="E3186" s="0" t="s">
        <v>87</v>
      </c>
      <c r="F3186" s="0" t="s">
        <v>18</v>
      </c>
      <c r="G3186" s="0" t="s">
        <v>19</v>
      </c>
      <c r="H3186" s="0" t="s">
        <v>1528</v>
      </c>
      <c r="I3186" s="0" t="n">
        <v>2</v>
      </c>
      <c r="J3186" s="0" t="n">
        <v>2.42</v>
      </c>
      <c r="K3186" s="0" t="s">
        <v>21</v>
      </c>
      <c r="L3186" s="3" t="n">
        <f aca="false">IF(K3186="Yes",(J3186-1)*0.98,-1)</f>
        <v>1.3916</v>
      </c>
      <c r="M3186" s="11" t="s">
        <v>62</v>
      </c>
    </row>
    <row r="3187" customFormat="false" ht="12.8" hidden="false" customHeight="false" outlineLevel="0" collapsed="false">
      <c r="A3187" s="2" t="s">
        <v>3565</v>
      </c>
      <c r="B3187" s="2" t="s">
        <v>364</v>
      </c>
      <c r="C3187" s="0" t="s">
        <v>457</v>
      </c>
      <c r="D3187" s="0" t="s">
        <v>48</v>
      </c>
      <c r="E3187" s="0" t="s">
        <v>87</v>
      </c>
      <c r="F3187" s="0" t="s">
        <v>18</v>
      </c>
      <c r="G3187" s="0" t="s">
        <v>21</v>
      </c>
      <c r="H3187" s="0" t="s">
        <v>3569</v>
      </c>
      <c r="I3187" s="0" t="n">
        <v>1</v>
      </c>
      <c r="J3187" s="0" t="n">
        <v>1.59</v>
      </c>
      <c r="K3187" s="0" t="s">
        <v>21</v>
      </c>
      <c r="L3187" s="3" t="n">
        <f aca="false">IF(K3187="Yes",(J3187-1)*0.98,-1)</f>
        <v>0.5782</v>
      </c>
      <c r="M3187" s="4" t="s">
        <v>22</v>
      </c>
    </row>
    <row r="3188" customFormat="false" ht="12.8" hidden="false" customHeight="false" outlineLevel="0" collapsed="false">
      <c r="A3188" s="2" t="s">
        <v>3565</v>
      </c>
      <c r="B3188" s="2" t="s">
        <v>528</v>
      </c>
      <c r="C3188" s="0" t="s">
        <v>74</v>
      </c>
      <c r="D3188" s="0" t="s">
        <v>37</v>
      </c>
      <c r="E3188" s="0" t="s">
        <v>30</v>
      </c>
      <c r="F3188" s="0" t="s">
        <v>43</v>
      </c>
      <c r="G3188" s="0" t="s">
        <v>19</v>
      </c>
      <c r="H3188" s="0" t="s">
        <v>3570</v>
      </c>
      <c r="I3188" s="0" t="n">
        <v>2</v>
      </c>
      <c r="J3188" s="0" t="n">
        <v>1.37</v>
      </c>
      <c r="K3188" s="0" t="s">
        <v>21</v>
      </c>
      <c r="L3188" s="3" t="n">
        <f aca="false">IF(K3188="Yes",(J3188-1)*0.98,-1)</f>
        <v>0.3626</v>
      </c>
      <c r="M3188" s="4" t="s">
        <v>22</v>
      </c>
    </row>
    <row r="3189" customFormat="false" ht="12.8" hidden="false" customHeight="false" outlineLevel="0" collapsed="false">
      <c r="A3189" s="2" t="s">
        <v>3571</v>
      </c>
      <c r="B3189" s="2" t="s">
        <v>237</v>
      </c>
      <c r="C3189" s="0" t="s">
        <v>332</v>
      </c>
      <c r="D3189" s="0" t="s">
        <v>16</v>
      </c>
      <c r="E3189" s="0" t="s">
        <v>79</v>
      </c>
      <c r="F3189" s="0" t="s">
        <v>43</v>
      </c>
      <c r="G3189" s="0" t="s">
        <v>19</v>
      </c>
      <c r="H3189" s="0" t="s">
        <v>3572</v>
      </c>
      <c r="I3189" s="0" t="n">
        <v>1</v>
      </c>
      <c r="J3189" s="0" t="n">
        <v>1.41</v>
      </c>
      <c r="K3189" s="0" t="s">
        <v>21</v>
      </c>
      <c r="L3189" s="3" t="n">
        <f aca="false">IF(K3189="Yes",(J3189-1)*0.98,-1)</f>
        <v>0.4018</v>
      </c>
      <c r="M3189" s="4" t="s">
        <v>22</v>
      </c>
    </row>
    <row r="3190" customFormat="false" ht="12.8" hidden="false" customHeight="false" outlineLevel="0" collapsed="false">
      <c r="A3190" s="2" t="s">
        <v>3571</v>
      </c>
      <c r="B3190" s="2" t="s">
        <v>237</v>
      </c>
      <c r="C3190" s="0" t="s">
        <v>332</v>
      </c>
      <c r="D3190" s="0" t="s">
        <v>16</v>
      </c>
      <c r="E3190" s="0" t="s">
        <v>79</v>
      </c>
      <c r="F3190" s="0" t="s">
        <v>43</v>
      </c>
      <c r="G3190" s="0" t="s">
        <v>19</v>
      </c>
      <c r="H3190" s="0" t="s">
        <v>3573</v>
      </c>
      <c r="I3190" s="0" t="n">
        <v>2</v>
      </c>
      <c r="J3190" s="0" t="n">
        <v>3</v>
      </c>
      <c r="K3190" s="0" t="s">
        <v>21</v>
      </c>
      <c r="L3190" s="3" t="n">
        <f aca="false">IF(K3190="Yes",(J3190-1)*0.98,-1)</f>
        <v>1.96</v>
      </c>
      <c r="M3190" s="11" t="s">
        <v>62</v>
      </c>
    </row>
    <row r="3191" customFormat="false" ht="12.8" hidden="false" customHeight="false" outlineLevel="0" collapsed="false">
      <c r="A3191" s="9" t="s">
        <v>3571</v>
      </c>
      <c r="B3191" s="9" t="s">
        <v>237</v>
      </c>
      <c r="C3191" s="6" t="s">
        <v>332</v>
      </c>
      <c r="D3191" s="6" t="s">
        <v>16</v>
      </c>
      <c r="E3191" s="6" t="s">
        <v>79</v>
      </c>
      <c r="F3191" s="6" t="s">
        <v>43</v>
      </c>
      <c r="G3191" s="6" t="s">
        <v>19</v>
      </c>
      <c r="H3191" s="6" t="s">
        <v>3573</v>
      </c>
      <c r="I3191" s="0" t="n">
        <v>2</v>
      </c>
      <c r="J3191" s="6" t="n">
        <v>16</v>
      </c>
      <c r="K3191" s="3" t="str">
        <f aca="false">IF(I3191=1,"Yes","No")</f>
        <v>No</v>
      </c>
      <c r="L3191" s="7" t="n">
        <f aca="false">IF(K3191="Yes",(J3191-1)*0.98,-1)</f>
        <v>-1</v>
      </c>
      <c r="M3191" s="10" t="s">
        <v>53</v>
      </c>
    </row>
    <row r="3192" customFormat="false" ht="12.8" hidden="false" customHeight="false" outlineLevel="0" collapsed="false">
      <c r="A3192" s="2" t="s">
        <v>3571</v>
      </c>
      <c r="B3192" s="2" t="s">
        <v>245</v>
      </c>
      <c r="C3192" s="0" t="s">
        <v>119</v>
      </c>
      <c r="D3192" s="0" t="s">
        <v>42</v>
      </c>
      <c r="E3192" s="0" t="s">
        <v>79</v>
      </c>
      <c r="F3192" s="0" t="s">
        <v>80</v>
      </c>
      <c r="G3192" s="0" t="s">
        <v>19</v>
      </c>
      <c r="H3192" s="0" t="s">
        <v>3574</v>
      </c>
      <c r="I3192" s="0" t="n">
        <v>4</v>
      </c>
      <c r="J3192" s="0" t="n">
        <v>1.77</v>
      </c>
      <c r="K3192" s="0" t="s">
        <v>19</v>
      </c>
      <c r="L3192" s="3" t="n">
        <f aca="false">IF(K3192="Yes",(J3192-1)*0.98,-1)</f>
        <v>-1</v>
      </c>
      <c r="M3192" s="4" t="s">
        <v>22</v>
      </c>
    </row>
    <row r="3193" customFormat="false" ht="12.8" hidden="false" customHeight="false" outlineLevel="0" collapsed="false">
      <c r="A3193" s="2" t="s">
        <v>3575</v>
      </c>
      <c r="B3193" s="2" t="s">
        <v>146</v>
      </c>
      <c r="C3193" s="0" t="s">
        <v>131</v>
      </c>
      <c r="D3193" s="0" t="s">
        <v>16</v>
      </c>
      <c r="E3193" s="0" t="s">
        <v>87</v>
      </c>
      <c r="F3193" s="0" t="s">
        <v>18</v>
      </c>
      <c r="G3193" s="0" t="s">
        <v>21</v>
      </c>
      <c r="H3193" s="0" t="s">
        <v>2894</v>
      </c>
      <c r="I3193" s="0" t="s">
        <v>133</v>
      </c>
      <c r="J3193" s="0" t="n">
        <v>1.48</v>
      </c>
      <c r="K3193" s="0" t="s">
        <v>19</v>
      </c>
      <c r="L3193" s="3" t="n">
        <f aca="false">IF(K3193="Yes",(J3193-1)*0.98,-1)</f>
        <v>-1</v>
      </c>
      <c r="M3193" s="4" t="s">
        <v>22</v>
      </c>
    </row>
    <row r="3194" customFormat="false" ht="12.8" hidden="false" customHeight="false" outlineLevel="0" collapsed="false">
      <c r="A3194" s="9" t="s">
        <v>3576</v>
      </c>
      <c r="B3194" s="9" t="s">
        <v>512</v>
      </c>
      <c r="C3194" s="6" t="s">
        <v>1371</v>
      </c>
      <c r="D3194" s="6" t="s">
        <v>102</v>
      </c>
      <c r="E3194" s="6" t="s">
        <v>30</v>
      </c>
      <c r="F3194" s="6" t="s">
        <v>49</v>
      </c>
      <c r="G3194" s="6" t="s">
        <v>19</v>
      </c>
      <c r="H3194" s="6" t="s">
        <v>3577</v>
      </c>
      <c r="I3194" s="6" t="n">
        <v>1</v>
      </c>
      <c r="J3194" s="6" t="n">
        <v>2.26</v>
      </c>
      <c r="K3194" s="3" t="s">
        <v>21</v>
      </c>
      <c r="L3194" s="6" t="n">
        <f aca="false">IF(K3194="Yes",(J3194-1)*0.98,-1)</f>
        <v>1.2348</v>
      </c>
      <c r="M3194" s="13" t="s">
        <v>184</v>
      </c>
    </row>
    <row r="3195" customFormat="false" ht="12.8" hidden="false" customHeight="false" outlineLevel="0" collapsed="false">
      <c r="A3195" s="2" t="s">
        <v>3576</v>
      </c>
      <c r="B3195" s="2" t="s">
        <v>410</v>
      </c>
      <c r="C3195" s="0" t="s">
        <v>91</v>
      </c>
      <c r="D3195" s="0" t="s">
        <v>16</v>
      </c>
      <c r="E3195" s="0" t="s">
        <v>30</v>
      </c>
      <c r="F3195" s="0" t="s">
        <v>65</v>
      </c>
      <c r="G3195" s="0" t="s">
        <v>21</v>
      </c>
      <c r="H3195" s="0" t="s">
        <v>3578</v>
      </c>
      <c r="I3195" s="0" t="n">
        <v>3</v>
      </c>
      <c r="J3195" s="0" t="n">
        <v>1.48</v>
      </c>
      <c r="K3195" s="0" t="s">
        <v>21</v>
      </c>
      <c r="L3195" s="3" t="n">
        <f aca="false">IF(K3195="Yes",(J3195-1)*0.98,-1)</f>
        <v>0.4704</v>
      </c>
      <c r="M3195" s="4" t="s">
        <v>22</v>
      </c>
    </row>
    <row r="3196" customFormat="false" ht="12.8" hidden="false" customHeight="false" outlineLevel="0" collapsed="false">
      <c r="A3196" s="2" t="s">
        <v>3579</v>
      </c>
      <c r="B3196" s="2" t="s">
        <v>139</v>
      </c>
      <c r="C3196" s="6" t="s">
        <v>1404</v>
      </c>
      <c r="D3196" s="6" t="s">
        <v>37</v>
      </c>
      <c r="E3196" s="6" t="s">
        <v>147</v>
      </c>
      <c r="F3196" s="6" t="s">
        <v>43</v>
      </c>
      <c r="G3196" s="6" t="s">
        <v>19</v>
      </c>
      <c r="H3196" s="6" t="s">
        <v>3580</v>
      </c>
      <c r="I3196" s="6" t="n">
        <v>0</v>
      </c>
      <c r="J3196" s="6" t="n">
        <v>14.72</v>
      </c>
      <c r="K3196" s="3" t="str">
        <f aca="false">IF(I3196=1, "No","Yes")</f>
        <v>Yes</v>
      </c>
      <c r="L3196" s="7" t="n">
        <f aca="false">IF(I3196=1,-J3196,0.98)</f>
        <v>0.98</v>
      </c>
      <c r="M3196" s="8" t="s">
        <v>51</v>
      </c>
    </row>
    <row r="3197" customFormat="false" ht="12.8" hidden="false" customHeight="false" outlineLevel="0" collapsed="false">
      <c r="A3197" s="2" t="s">
        <v>3579</v>
      </c>
      <c r="B3197" s="2" t="s">
        <v>139</v>
      </c>
      <c r="C3197" s="6" t="s">
        <v>1404</v>
      </c>
      <c r="D3197" s="6" t="s">
        <v>37</v>
      </c>
      <c r="E3197" s="6" t="s">
        <v>147</v>
      </c>
      <c r="F3197" s="6" t="s">
        <v>43</v>
      </c>
      <c r="G3197" s="6" t="s">
        <v>19</v>
      </c>
      <c r="H3197" s="6" t="s">
        <v>3580</v>
      </c>
      <c r="I3197" s="6" t="n">
        <v>0</v>
      </c>
      <c r="J3197" s="6" t="n">
        <v>14.72</v>
      </c>
      <c r="K3197" s="3" t="str">
        <f aca="false">IF(I3197=1, "No","Yes")</f>
        <v>Yes</v>
      </c>
      <c r="L3197" s="7" t="n">
        <f aca="false">IF(I3197=1,-J3197,0.98)</f>
        <v>0.98</v>
      </c>
      <c r="M3197" s="12" t="s">
        <v>128</v>
      </c>
    </row>
    <row r="3198" customFormat="false" ht="12.8" hidden="false" customHeight="false" outlineLevel="0" collapsed="false">
      <c r="A3198" s="2" t="s">
        <v>3579</v>
      </c>
      <c r="B3198" s="2" t="s">
        <v>527</v>
      </c>
      <c r="C3198" s="0" t="s">
        <v>91</v>
      </c>
      <c r="D3198" s="0" t="s">
        <v>42</v>
      </c>
      <c r="E3198" s="0" t="s">
        <v>30</v>
      </c>
      <c r="F3198" s="0" t="s">
        <v>18</v>
      </c>
      <c r="G3198" s="0" t="s">
        <v>19</v>
      </c>
      <c r="H3198" s="0" t="s">
        <v>3581</v>
      </c>
      <c r="I3198" s="0" t="n">
        <v>4</v>
      </c>
      <c r="J3198" s="0" t="n">
        <v>1.35</v>
      </c>
      <c r="K3198" s="0" t="s">
        <v>19</v>
      </c>
      <c r="L3198" s="3" t="n">
        <f aca="false">IF(K3198="Yes",(J3198-1)*0.98,-1)</f>
        <v>-1</v>
      </c>
      <c r="M3198" s="11" t="s">
        <v>62</v>
      </c>
    </row>
    <row r="3199" customFormat="false" ht="12.8" hidden="false" customHeight="false" outlineLevel="0" collapsed="false">
      <c r="A3199" s="2" t="s">
        <v>3582</v>
      </c>
      <c r="B3199" s="2" t="s">
        <v>186</v>
      </c>
      <c r="C3199" s="0" t="s">
        <v>86</v>
      </c>
      <c r="D3199" s="0" t="s">
        <v>16</v>
      </c>
      <c r="E3199" s="0" t="s">
        <v>17</v>
      </c>
      <c r="F3199" s="0" t="s">
        <v>18</v>
      </c>
      <c r="G3199" s="0" t="s">
        <v>19</v>
      </c>
      <c r="H3199" s="0" t="s">
        <v>3583</v>
      </c>
      <c r="I3199" s="0" t="n">
        <v>0</v>
      </c>
      <c r="J3199" s="0" t="n">
        <v>1.08</v>
      </c>
      <c r="K3199" s="0" t="s">
        <v>19</v>
      </c>
      <c r="L3199" s="3" t="n">
        <f aca="false">IF(K3199="Yes",(J3199-1)*0.98,-1)</f>
        <v>-1</v>
      </c>
      <c r="M3199" s="4" t="s">
        <v>22</v>
      </c>
    </row>
    <row r="3200" customFormat="false" ht="12.8" hidden="false" customHeight="false" outlineLevel="0" collapsed="false">
      <c r="A3200" s="2" t="s">
        <v>3582</v>
      </c>
      <c r="B3200" s="2" t="s">
        <v>135</v>
      </c>
      <c r="C3200" s="0" t="s">
        <v>86</v>
      </c>
      <c r="D3200" s="0" t="s">
        <v>16</v>
      </c>
      <c r="E3200" s="0" t="s">
        <v>17</v>
      </c>
      <c r="F3200" s="0" t="s">
        <v>18</v>
      </c>
      <c r="G3200" s="0" t="s">
        <v>19</v>
      </c>
      <c r="H3200" s="0" t="s">
        <v>3584</v>
      </c>
      <c r="I3200" s="0" t="n">
        <v>1</v>
      </c>
      <c r="J3200" s="0" t="n">
        <v>1.1</v>
      </c>
      <c r="K3200" s="0" t="s">
        <v>21</v>
      </c>
      <c r="L3200" s="3" t="n">
        <f aca="false">IF(K3200="Yes",(J3200-1)*0.98,-1)</f>
        <v>0.0980000000000001</v>
      </c>
      <c r="M3200" s="4" t="s">
        <v>22</v>
      </c>
    </row>
    <row r="3201" customFormat="false" ht="12.8" hidden="false" customHeight="false" outlineLevel="0" collapsed="false">
      <c r="A3201" s="2" t="s">
        <v>3585</v>
      </c>
      <c r="B3201" s="2" t="s">
        <v>273</v>
      </c>
      <c r="C3201" s="0" t="s">
        <v>74</v>
      </c>
      <c r="D3201" s="0" t="s">
        <v>37</v>
      </c>
      <c r="E3201" s="0" t="s">
        <v>30</v>
      </c>
      <c r="F3201" s="0" t="s">
        <v>43</v>
      </c>
      <c r="G3201" s="0" t="s">
        <v>19</v>
      </c>
      <c r="H3201" s="0" t="s">
        <v>3586</v>
      </c>
      <c r="I3201" s="0" t="n">
        <v>1</v>
      </c>
      <c r="J3201" s="0" t="n">
        <v>1.84</v>
      </c>
      <c r="K3201" s="0" t="s">
        <v>21</v>
      </c>
      <c r="L3201" s="3" t="n">
        <f aca="false">IF(K3201="Yes",(J3201-1)*0.98,-1)</f>
        <v>0.8232</v>
      </c>
      <c r="M3201" s="4" t="s">
        <v>22</v>
      </c>
    </row>
    <row r="3202" customFormat="false" ht="12.8" hidden="false" customHeight="false" outlineLevel="0" collapsed="false">
      <c r="A3202" s="2" t="s">
        <v>3587</v>
      </c>
      <c r="B3202" s="2" t="s">
        <v>480</v>
      </c>
      <c r="C3202" s="0" t="s">
        <v>1302</v>
      </c>
      <c r="D3202" s="0" t="s">
        <v>37</v>
      </c>
      <c r="E3202" s="0" t="s">
        <v>147</v>
      </c>
      <c r="G3202" s="0" t="s">
        <v>19</v>
      </c>
      <c r="H3202" s="0" t="s">
        <v>3588</v>
      </c>
      <c r="I3202" s="0" t="n">
        <v>3</v>
      </c>
      <c r="J3202" s="0" t="n">
        <v>2.88</v>
      </c>
      <c r="K3202" s="0" t="str">
        <f aca="false">IF(I3202=1,"Yes","No")</f>
        <v>No</v>
      </c>
      <c r="L3202" s="0" t="n">
        <f aca="false">IF(K3202="Yes",(J3202-1)*0.98,-1)</f>
        <v>-1</v>
      </c>
      <c r="M3202" s="5" t="s">
        <v>33</v>
      </c>
    </row>
    <row r="3203" customFormat="false" ht="12.8" hidden="false" customHeight="false" outlineLevel="0" collapsed="false">
      <c r="A3203" s="2" t="s">
        <v>3587</v>
      </c>
      <c r="B3203" s="2" t="s">
        <v>280</v>
      </c>
      <c r="C3203" s="0" t="s">
        <v>218</v>
      </c>
      <c r="D3203" s="0" t="s">
        <v>16</v>
      </c>
      <c r="E3203" s="0" t="s">
        <v>17</v>
      </c>
      <c r="F3203" s="0" t="s">
        <v>316</v>
      </c>
      <c r="G3203" s="0" t="s">
        <v>21</v>
      </c>
      <c r="H3203" s="0" t="s">
        <v>3589</v>
      </c>
      <c r="I3203" s="0" t="n">
        <v>1</v>
      </c>
      <c r="J3203" s="0" t="n">
        <v>2.47</v>
      </c>
      <c r="K3203" s="0" t="str">
        <f aca="false">IF(I3203=1,"Yes","No")</f>
        <v>Yes</v>
      </c>
      <c r="L3203" s="0" t="n">
        <f aca="false">IF(K3203="Yes",(J3203-1)*0.98,-1)</f>
        <v>1.4406</v>
      </c>
      <c r="M3203" s="5" t="s">
        <v>33</v>
      </c>
    </row>
    <row r="3204" customFormat="false" ht="12.8" hidden="false" customHeight="false" outlineLevel="0" collapsed="false">
      <c r="A3204" s="2" t="s">
        <v>3587</v>
      </c>
      <c r="B3204" s="2" t="s">
        <v>280</v>
      </c>
      <c r="C3204" s="0" t="s">
        <v>218</v>
      </c>
      <c r="D3204" s="0" t="s">
        <v>16</v>
      </c>
      <c r="E3204" s="0" t="s">
        <v>17</v>
      </c>
      <c r="F3204" s="0" t="s">
        <v>316</v>
      </c>
      <c r="G3204" s="0" t="s">
        <v>21</v>
      </c>
      <c r="H3204" s="0" t="s">
        <v>3589</v>
      </c>
      <c r="I3204" s="0" t="n">
        <v>1</v>
      </c>
      <c r="J3204" s="0" t="n">
        <v>1.34</v>
      </c>
      <c r="K3204" s="0" t="s">
        <v>21</v>
      </c>
      <c r="L3204" s="3" t="n">
        <f aca="false">IF(K3204="Yes",(J3204-1)*0.98,-1)</f>
        <v>0.3332</v>
      </c>
      <c r="M3204" s="4" t="s">
        <v>22</v>
      </c>
    </row>
    <row r="3205" customFormat="false" ht="12.8" hidden="false" customHeight="false" outlineLevel="0" collapsed="false">
      <c r="A3205" s="2" t="s">
        <v>3590</v>
      </c>
      <c r="B3205" s="2" t="s">
        <v>96</v>
      </c>
      <c r="C3205" s="0" t="s">
        <v>225</v>
      </c>
      <c r="D3205" s="0" t="s">
        <v>16</v>
      </c>
      <c r="E3205" s="0" t="s">
        <v>17</v>
      </c>
      <c r="F3205" s="0" t="s">
        <v>18</v>
      </c>
      <c r="G3205" s="0" t="s">
        <v>19</v>
      </c>
      <c r="H3205" s="0" t="s">
        <v>3023</v>
      </c>
      <c r="I3205" s="0" t="n">
        <v>1</v>
      </c>
      <c r="J3205" s="0" t="n">
        <v>1.37</v>
      </c>
      <c r="K3205" s="0" t="s">
        <v>21</v>
      </c>
      <c r="L3205" s="3" t="n">
        <f aca="false">IF(K3205="Yes",(J3205-1)*0.98,-1)</f>
        <v>0.3626</v>
      </c>
      <c r="M3205" s="4" t="s">
        <v>22</v>
      </c>
    </row>
    <row r="3206" customFormat="false" ht="12.8" hidden="false" customHeight="false" outlineLevel="0" collapsed="false">
      <c r="A3206" s="2" t="s">
        <v>3591</v>
      </c>
      <c r="B3206" s="2" t="s">
        <v>23</v>
      </c>
      <c r="C3206" s="6" t="s">
        <v>3476</v>
      </c>
      <c r="D3206" s="6" t="s">
        <v>37</v>
      </c>
      <c r="E3206" s="6" t="s">
        <v>147</v>
      </c>
      <c r="F3206" s="6" t="s">
        <v>43</v>
      </c>
      <c r="G3206" s="6" t="s">
        <v>19</v>
      </c>
      <c r="H3206" s="6" t="s">
        <v>3592</v>
      </c>
      <c r="I3206" s="6" t="n">
        <v>4</v>
      </c>
      <c r="J3206" s="6" t="n">
        <v>13.5</v>
      </c>
      <c r="K3206" s="3" t="str">
        <f aca="false">IF(I3206=1, "No","Yes")</f>
        <v>Yes</v>
      </c>
      <c r="L3206" s="7" t="n">
        <f aca="false">IF(I3206=1,-J3206,0.98)</f>
        <v>0.98</v>
      </c>
      <c r="M3206" s="8" t="s">
        <v>51</v>
      </c>
    </row>
    <row r="3207" customFormat="false" ht="12.8" hidden="false" customHeight="false" outlineLevel="0" collapsed="false">
      <c r="A3207" s="2" t="s">
        <v>3593</v>
      </c>
      <c r="B3207" s="2" t="s">
        <v>94</v>
      </c>
      <c r="C3207" s="6" t="s">
        <v>15</v>
      </c>
      <c r="D3207" s="6" t="s">
        <v>42</v>
      </c>
      <c r="E3207" s="6" t="s">
        <v>147</v>
      </c>
      <c r="F3207" s="6" t="s">
        <v>18</v>
      </c>
      <c r="G3207" s="6" t="s">
        <v>19</v>
      </c>
      <c r="H3207" s="6" t="s">
        <v>3594</v>
      </c>
      <c r="I3207" s="6" t="n">
        <v>0</v>
      </c>
      <c r="J3207" s="6" t="n">
        <v>7.51</v>
      </c>
      <c r="K3207" s="3" t="str">
        <f aca="false">IF(I3207=1, "No","Yes")</f>
        <v>Yes</v>
      </c>
      <c r="L3207" s="7" t="n">
        <f aca="false">IF(I3207=1,-J3207,0.98)</f>
        <v>0.98</v>
      </c>
      <c r="M3207" s="8" t="s">
        <v>51</v>
      </c>
    </row>
    <row r="3208" customFormat="false" ht="12.8" hidden="false" customHeight="false" outlineLevel="0" collapsed="false">
      <c r="A3208" s="2" t="s">
        <v>3593</v>
      </c>
      <c r="B3208" s="2" t="s">
        <v>94</v>
      </c>
      <c r="C3208" s="6" t="s">
        <v>15</v>
      </c>
      <c r="D3208" s="6" t="s">
        <v>42</v>
      </c>
      <c r="E3208" s="6" t="s">
        <v>147</v>
      </c>
      <c r="F3208" s="6" t="s">
        <v>18</v>
      </c>
      <c r="G3208" s="6" t="s">
        <v>19</v>
      </c>
      <c r="H3208" s="6" t="s">
        <v>3594</v>
      </c>
      <c r="I3208" s="6" t="n">
        <v>0</v>
      </c>
      <c r="J3208" s="6" t="n">
        <v>7.51</v>
      </c>
      <c r="K3208" s="3" t="str">
        <f aca="false">IF(I3208=1, "No","Yes")</f>
        <v>Yes</v>
      </c>
      <c r="L3208" s="7" t="n">
        <f aca="false">IF(I3208=1,-J3208,0.98)</f>
        <v>0.98</v>
      </c>
      <c r="M3208" s="12" t="s">
        <v>128</v>
      </c>
    </row>
    <row r="3209" customFormat="false" ht="12.8" hidden="false" customHeight="false" outlineLevel="0" collapsed="false">
      <c r="A3209" s="2" t="s">
        <v>3593</v>
      </c>
      <c r="B3209" s="2" t="s">
        <v>193</v>
      </c>
      <c r="C3209" s="0" t="s">
        <v>28</v>
      </c>
      <c r="D3209" s="0" t="s">
        <v>29</v>
      </c>
      <c r="E3209" s="0" t="s">
        <v>30</v>
      </c>
      <c r="F3209" s="0" t="s">
        <v>428</v>
      </c>
      <c r="G3209" s="0" t="s">
        <v>21</v>
      </c>
      <c r="H3209" s="0" t="s">
        <v>3595</v>
      </c>
      <c r="I3209" s="0" t="n">
        <v>1</v>
      </c>
      <c r="J3209" s="0" t="n">
        <v>3.05</v>
      </c>
      <c r="K3209" s="0" t="str">
        <f aca="false">IF(I3209=1,"Yes","No")</f>
        <v>Yes</v>
      </c>
      <c r="L3209" s="0" t="n">
        <f aca="false">IF(K3209="Yes",(J3209-1)*0.98,-1)</f>
        <v>2.009</v>
      </c>
      <c r="M3209" s="5" t="s">
        <v>33</v>
      </c>
    </row>
    <row r="3210" customFormat="false" ht="12.8" hidden="false" customHeight="false" outlineLevel="0" collapsed="false">
      <c r="A3210" s="2" t="s">
        <v>3593</v>
      </c>
      <c r="B3210" s="2" t="s">
        <v>193</v>
      </c>
      <c r="C3210" s="0" t="s">
        <v>28</v>
      </c>
      <c r="D3210" s="0" t="s">
        <v>29</v>
      </c>
      <c r="E3210" s="0" t="s">
        <v>30</v>
      </c>
      <c r="F3210" s="0" t="s">
        <v>428</v>
      </c>
      <c r="G3210" s="0" t="s">
        <v>21</v>
      </c>
      <c r="H3210" s="0" t="s">
        <v>3595</v>
      </c>
      <c r="I3210" s="0" t="n">
        <v>1</v>
      </c>
      <c r="J3210" s="0" t="n">
        <v>1.45</v>
      </c>
      <c r="K3210" s="0" t="s">
        <v>21</v>
      </c>
      <c r="L3210" s="3" t="n">
        <f aca="false">IF(K3210="Yes",(J3210-1)*0.98,-1)</f>
        <v>0.441</v>
      </c>
      <c r="M3210" s="4" t="s">
        <v>22</v>
      </c>
    </row>
    <row r="3211" customFormat="false" ht="12.8" hidden="false" customHeight="false" outlineLevel="0" collapsed="false">
      <c r="A3211" s="2" t="s">
        <v>3596</v>
      </c>
      <c r="B3211" s="2" t="s">
        <v>255</v>
      </c>
      <c r="C3211" s="0" t="s">
        <v>59</v>
      </c>
      <c r="D3211" s="0" t="s">
        <v>16</v>
      </c>
      <c r="E3211" s="0" t="s">
        <v>30</v>
      </c>
      <c r="F3211" s="0" t="s">
        <v>770</v>
      </c>
      <c r="G3211" s="0" t="s">
        <v>21</v>
      </c>
      <c r="H3211" s="0" t="s">
        <v>3597</v>
      </c>
      <c r="I3211" s="0" t="n">
        <v>0</v>
      </c>
      <c r="J3211" s="0" t="n">
        <v>3.91</v>
      </c>
      <c r="K3211" s="0" t="str">
        <f aca="false">IF(I3211=1,"Yes","No")</f>
        <v>No</v>
      </c>
      <c r="L3211" s="0" t="n">
        <f aca="false">IF(K3211="Yes",(J3211-1)*0.98,-1)</f>
        <v>-1</v>
      </c>
      <c r="M3211" s="5" t="s">
        <v>33</v>
      </c>
    </row>
    <row r="3212" customFormat="false" ht="12.8" hidden="false" customHeight="false" outlineLevel="0" collapsed="false">
      <c r="A3212" s="9" t="s">
        <v>3596</v>
      </c>
      <c r="B3212" s="9" t="s">
        <v>205</v>
      </c>
      <c r="C3212" s="6" t="s">
        <v>91</v>
      </c>
      <c r="D3212" s="6" t="s">
        <v>42</v>
      </c>
      <c r="E3212" s="6" t="s">
        <v>30</v>
      </c>
      <c r="F3212" s="6" t="s">
        <v>770</v>
      </c>
      <c r="G3212" s="6" t="s">
        <v>21</v>
      </c>
      <c r="H3212" s="6" t="s">
        <v>3333</v>
      </c>
      <c r="I3212" s="0" t="n">
        <v>1</v>
      </c>
      <c r="J3212" s="6" t="n">
        <v>5.46</v>
      </c>
      <c r="K3212" s="3" t="str">
        <f aca="false">IF(I3212=1,"Yes","No")</f>
        <v>Yes</v>
      </c>
      <c r="L3212" s="7" t="n">
        <f aca="false">IF(K3212="Yes",(J3212-1)*0.98,-1)</f>
        <v>4.3708</v>
      </c>
      <c r="M3212" s="10" t="s">
        <v>53</v>
      </c>
    </row>
    <row r="3213" customFormat="false" ht="12.8" hidden="false" customHeight="false" outlineLevel="0" collapsed="false">
      <c r="A3213" s="2" t="s">
        <v>3596</v>
      </c>
      <c r="B3213" s="2" t="s">
        <v>337</v>
      </c>
      <c r="C3213" s="0" t="s">
        <v>59</v>
      </c>
      <c r="D3213" s="0" t="s">
        <v>42</v>
      </c>
      <c r="E3213" s="0" t="s">
        <v>30</v>
      </c>
      <c r="F3213" s="0" t="s">
        <v>304</v>
      </c>
      <c r="G3213" s="0" t="s">
        <v>19</v>
      </c>
      <c r="H3213" s="0" t="s">
        <v>3598</v>
      </c>
      <c r="I3213" s="0" t="n">
        <v>1</v>
      </c>
      <c r="J3213" s="0" t="n">
        <v>4.19</v>
      </c>
      <c r="K3213" s="0" t="str">
        <f aca="false">IF(I3213=1,"Yes","No")</f>
        <v>Yes</v>
      </c>
      <c r="L3213" s="0" t="n">
        <f aca="false">IF(K3213="Yes",(J3213-1)*0.98,-1)</f>
        <v>3.1262</v>
      </c>
      <c r="M3213" s="5" t="s">
        <v>33</v>
      </c>
    </row>
    <row r="3214" customFormat="false" ht="12.8" hidden="false" customHeight="false" outlineLevel="0" collapsed="false">
      <c r="A3214" s="2" t="s">
        <v>3596</v>
      </c>
      <c r="B3214" s="2" t="s">
        <v>652</v>
      </c>
      <c r="C3214" s="0" t="s">
        <v>74</v>
      </c>
      <c r="D3214" s="0" t="s">
        <v>37</v>
      </c>
      <c r="E3214" s="0" t="s">
        <v>30</v>
      </c>
      <c r="F3214" s="0" t="s">
        <v>65</v>
      </c>
      <c r="G3214" s="0" t="s">
        <v>21</v>
      </c>
      <c r="H3214" s="0" t="s">
        <v>3599</v>
      </c>
      <c r="I3214" s="0" t="n">
        <v>2</v>
      </c>
      <c r="J3214" s="0" t="n">
        <v>1.36</v>
      </c>
      <c r="K3214" s="0" t="s">
        <v>21</v>
      </c>
      <c r="L3214" s="3" t="n">
        <f aca="false">IF(K3214="Yes",(J3214-1)*0.98,-1)</f>
        <v>0.3528</v>
      </c>
      <c r="M3214" s="4" t="s">
        <v>22</v>
      </c>
    </row>
    <row r="3215" customFormat="false" ht="12.8" hidden="false" customHeight="false" outlineLevel="0" collapsed="false">
      <c r="A3215" s="2" t="s">
        <v>3600</v>
      </c>
      <c r="B3215" s="2" t="s">
        <v>71</v>
      </c>
      <c r="C3215" s="0" t="s">
        <v>47</v>
      </c>
      <c r="D3215" s="0" t="s">
        <v>42</v>
      </c>
      <c r="E3215" s="0" t="s">
        <v>30</v>
      </c>
      <c r="F3215" s="0" t="s">
        <v>18</v>
      </c>
      <c r="G3215" s="0" t="s">
        <v>19</v>
      </c>
      <c r="H3215" s="0" t="s">
        <v>3601</v>
      </c>
      <c r="I3215" s="0" t="n">
        <v>1</v>
      </c>
      <c r="J3215" s="0" t="n">
        <v>1.36</v>
      </c>
      <c r="K3215" s="0" t="s">
        <v>21</v>
      </c>
      <c r="L3215" s="3" t="n">
        <f aca="false">IF(K3215="Yes",(J3215-1)*0.98,-1)</f>
        <v>0.3528</v>
      </c>
      <c r="M3215" s="11" t="s">
        <v>62</v>
      </c>
    </row>
    <row r="3216" customFormat="false" ht="12.8" hidden="false" customHeight="false" outlineLevel="0" collapsed="false">
      <c r="A3216" s="2" t="s">
        <v>3600</v>
      </c>
      <c r="B3216" s="2" t="s">
        <v>527</v>
      </c>
      <c r="C3216" s="0" t="s">
        <v>91</v>
      </c>
      <c r="D3216" s="0" t="s">
        <v>16</v>
      </c>
      <c r="E3216" s="0" t="s">
        <v>30</v>
      </c>
      <c r="F3216" s="0" t="s">
        <v>453</v>
      </c>
      <c r="G3216" s="0" t="s">
        <v>19</v>
      </c>
      <c r="H3216" s="0" t="s">
        <v>3602</v>
      </c>
      <c r="I3216" s="0" t="n">
        <v>0</v>
      </c>
      <c r="J3216" s="0" t="n">
        <v>3.55</v>
      </c>
      <c r="K3216" s="0" t="s">
        <v>19</v>
      </c>
      <c r="L3216" s="3" t="n">
        <f aca="false">IF(K3216="Yes",(J3216-1)*0.98,-1)</f>
        <v>-1</v>
      </c>
      <c r="M3216" s="11" t="s">
        <v>62</v>
      </c>
    </row>
    <row r="3217" customFormat="false" ht="12.8" hidden="false" customHeight="false" outlineLevel="0" collapsed="false">
      <c r="A3217" s="2" t="s">
        <v>3600</v>
      </c>
      <c r="B3217" s="2" t="s">
        <v>1864</v>
      </c>
      <c r="C3217" s="0" t="s">
        <v>125</v>
      </c>
      <c r="D3217" s="0" t="s">
        <v>42</v>
      </c>
      <c r="E3217" s="0" t="s">
        <v>30</v>
      </c>
      <c r="F3217" s="0" t="s">
        <v>18</v>
      </c>
      <c r="G3217" s="0" t="s">
        <v>19</v>
      </c>
      <c r="H3217" s="0" t="s">
        <v>3603</v>
      </c>
      <c r="I3217" s="0" t="n">
        <v>1</v>
      </c>
      <c r="J3217" s="0" t="n">
        <v>1.17</v>
      </c>
      <c r="K3217" s="0" t="s">
        <v>21</v>
      </c>
      <c r="L3217" s="3" t="n">
        <f aca="false">IF(K3217="Yes",(J3217-1)*0.98,-1)</f>
        <v>0.1666</v>
      </c>
      <c r="M3217" s="11" t="s">
        <v>62</v>
      </c>
    </row>
    <row r="3218" customFormat="false" ht="12.8" hidden="false" customHeight="false" outlineLevel="0" collapsed="false">
      <c r="A3218" s="2" t="s">
        <v>3600</v>
      </c>
      <c r="B3218" s="2" t="s">
        <v>1864</v>
      </c>
      <c r="C3218" s="6" t="s">
        <v>125</v>
      </c>
      <c r="D3218" s="6" t="s">
        <v>42</v>
      </c>
      <c r="E3218" s="6" t="s">
        <v>30</v>
      </c>
      <c r="F3218" s="6" t="s">
        <v>18</v>
      </c>
      <c r="G3218" s="6" t="s">
        <v>19</v>
      </c>
      <c r="H3218" s="6" t="s">
        <v>3604</v>
      </c>
      <c r="I3218" s="6" t="n">
        <v>4</v>
      </c>
      <c r="J3218" s="6" t="n">
        <v>5.01</v>
      </c>
      <c r="K3218" s="3" t="str">
        <f aca="false">IF(I3218=1, "No","Yes")</f>
        <v>Yes</v>
      </c>
      <c r="L3218" s="7" t="n">
        <f aca="false">IF(I3218=1,-J3218,0.98)</f>
        <v>0.98</v>
      </c>
      <c r="M3218" s="8" t="s">
        <v>51</v>
      </c>
    </row>
    <row r="3219" customFormat="false" ht="12.8" hidden="false" customHeight="false" outlineLevel="0" collapsed="false">
      <c r="A3219" s="2" t="s">
        <v>3605</v>
      </c>
      <c r="B3219" s="2" t="s">
        <v>280</v>
      </c>
      <c r="C3219" s="0" t="s">
        <v>74</v>
      </c>
      <c r="D3219" s="0" t="s">
        <v>37</v>
      </c>
      <c r="E3219" s="0" t="s">
        <v>30</v>
      </c>
      <c r="F3219" s="0" t="s">
        <v>43</v>
      </c>
      <c r="G3219" s="0" t="s">
        <v>19</v>
      </c>
      <c r="H3219" s="0" t="s">
        <v>3580</v>
      </c>
      <c r="I3219" s="0" t="n">
        <v>0</v>
      </c>
      <c r="J3219" s="0" t="n">
        <v>1.54</v>
      </c>
      <c r="K3219" s="0" t="s">
        <v>19</v>
      </c>
      <c r="L3219" s="3" t="n">
        <f aca="false">IF(K3219="Yes",(J3219-1)*0.98,-1)</f>
        <v>-1</v>
      </c>
      <c r="M3219" s="4" t="s">
        <v>22</v>
      </c>
    </row>
    <row r="3220" customFormat="false" ht="12.8" hidden="false" customHeight="false" outlineLevel="0" collapsed="false">
      <c r="A3220" s="2" t="s">
        <v>3605</v>
      </c>
      <c r="B3220" s="2" t="s">
        <v>471</v>
      </c>
      <c r="C3220" s="0" t="s">
        <v>1371</v>
      </c>
      <c r="D3220" s="0" t="s">
        <v>16</v>
      </c>
      <c r="E3220" s="0" t="s">
        <v>30</v>
      </c>
      <c r="F3220" s="0" t="s">
        <v>43</v>
      </c>
      <c r="G3220" s="0" t="s">
        <v>19</v>
      </c>
      <c r="H3220" s="0" t="s">
        <v>3551</v>
      </c>
      <c r="I3220" s="0" t="n">
        <v>4</v>
      </c>
      <c r="J3220" s="0" t="n">
        <v>1.1</v>
      </c>
      <c r="K3220" s="0" t="s">
        <v>19</v>
      </c>
      <c r="L3220" s="3" t="n">
        <f aca="false">IF(K3220="Yes",(J3220-1)*0.98,-1)</f>
        <v>-1</v>
      </c>
      <c r="M3220" s="4" t="s">
        <v>22</v>
      </c>
    </row>
    <row r="3221" customFormat="false" ht="12.8" hidden="false" customHeight="false" outlineLevel="0" collapsed="false">
      <c r="A3221" s="2" t="s">
        <v>3605</v>
      </c>
      <c r="B3221" s="2" t="s">
        <v>528</v>
      </c>
      <c r="C3221" s="0" t="s">
        <v>74</v>
      </c>
      <c r="D3221" s="0" t="s">
        <v>37</v>
      </c>
      <c r="E3221" s="0" t="s">
        <v>30</v>
      </c>
      <c r="F3221" s="0" t="s">
        <v>65</v>
      </c>
      <c r="G3221" s="0" t="s">
        <v>21</v>
      </c>
      <c r="H3221" s="0" t="s">
        <v>3606</v>
      </c>
      <c r="I3221" s="0" t="n">
        <v>2</v>
      </c>
      <c r="J3221" s="0" t="n">
        <v>1.45</v>
      </c>
      <c r="K3221" s="0" t="s">
        <v>21</v>
      </c>
      <c r="L3221" s="3" t="n">
        <f aca="false">IF(K3221="Yes",(J3221-1)*0.98,-1)</f>
        <v>0.441</v>
      </c>
      <c r="M3221" s="4" t="s">
        <v>22</v>
      </c>
    </row>
    <row r="3222" customFormat="false" ht="12.8" hidden="false" customHeight="false" outlineLevel="0" collapsed="false">
      <c r="A3222" s="2" t="s">
        <v>3607</v>
      </c>
      <c r="B3222" s="2" t="s">
        <v>222</v>
      </c>
      <c r="C3222" s="0" t="s">
        <v>373</v>
      </c>
      <c r="D3222" s="0" t="s">
        <v>16</v>
      </c>
      <c r="E3222" s="0" t="s">
        <v>147</v>
      </c>
      <c r="F3222" s="0" t="s">
        <v>65</v>
      </c>
      <c r="G3222" s="0" t="s">
        <v>21</v>
      </c>
      <c r="H3222" s="0" t="s">
        <v>3608</v>
      </c>
      <c r="I3222" s="0" t="n">
        <v>0</v>
      </c>
      <c r="J3222" s="0" t="n">
        <v>14.2</v>
      </c>
      <c r="K3222" s="0" t="str">
        <f aca="false">IF(I3222=1,"Yes","No")</f>
        <v>No</v>
      </c>
      <c r="L3222" s="0" t="n">
        <f aca="false">IF(K3222="Yes",(J3222-1)*0.98,-1)</f>
        <v>-1</v>
      </c>
      <c r="M3222" s="5" t="s">
        <v>33</v>
      </c>
    </row>
    <row r="3223" customFormat="false" ht="12.8" hidden="false" customHeight="false" outlineLevel="0" collapsed="false">
      <c r="A3223" s="2" t="s">
        <v>3607</v>
      </c>
      <c r="B3223" s="2" t="s">
        <v>162</v>
      </c>
      <c r="C3223" s="0" t="s">
        <v>110</v>
      </c>
      <c r="D3223" s="0" t="s">
        <v>195</v>
      </c>
      <c r="E3223" s="0" t="s">
        <v>17</v>
      </c>
      <c r="F3223" s="0" t="s">
        <v>1413</v>
      </c>
      <c r="G3223" s="0" t="s">
        <v>19</v>
      </c>
      <c r="H3223" s="0" t="s">
        <v>1826</v>
      </c>
      <c r="I3223" s="0" t="n">
        <v>1</v>
      </c>
      <c r="J3223" s="0" t="n">
        <v>3.32</v>
      </c>
      <c r="K3223" s="0" t="str">
        <f aca="false">IF(I3223=1,"Yes","No")</f>
        <v>Yes</v>
      </c>
      <c r="L3223" s="0" t="n">
        <f aca="false">IF(K3223="Yes",(J3223-1)*0.98,-1)</f>
        <v>2.2736</v>
      </c>
      <c r="M3223" s="5" t="s">
        <v>33</v>
      </c>
    </row>
    <row r="3224" customFormat="false" ht="12.8" hidden="false" customHeight="false" outlineLevel="0" collapsed="false">
      <c r="A3224" s="2" t="s">
        <v>3607</v>
      </c>
      <c r="B3224" s="2" t="s">
        <v>162</v>
      </c>
      <c r="C3224" s="0" t="s">
        <v>110</v>
      </c>
      <c r="D3224" s="0" t="s">
        <v>195</v>
      </c>
      <c r="E3224" s="0" t="s">
        <v>17</v>
      </c>
      <c r="F3224" s="0" t="s">
        <v>1413</v>
      </c>
      <c r="G3224" s="0" t="s">
        <v>19</v>
      </c>
      <c r="H3224" s="0" t="s">
        <v>1826</v>
      </c>
      <c r="I3224" s="0" t="n">
        <v>1</v>
      </c>
      <c r="J3224" s="0" t="n">
        <v>1.4</v>
      </c>
      <c r="K3224" s="0" t="s">
        <v>21</v>
      </c>
      <c r="L3224" s="3" t="n">
        <f aca="false">IF(K3224="Yes",(J3224-1)*0.98,-1)</f>
        <v>0.392</v>
      </c>
      <c r="M3224" s="4" t="s">
        <v>22</v>
      </c>
    </row>
    <row r="3225" customFormat="false" ht="12.8" hidden="false" customHeight="false" outlineLevel="0" collapsed="false">
      <c r="A3225" s="2" t="s">
        <v>3607</v>
      </c>
      <c r="B3225" s="2" t="s">
        <v>239</v>
      </c>
      <c r="C3225" s="0" t="s">
        <v>125</v>
      </c>
      <c r="D3225" s="0" t="s">
        <v>42</v>
      </c>
      <c r="E3225" s="0" t="s">
        <v>30</v>
      </c>
      <c r="F3225" s="0" t="s">
        <v>304</v>
      </c>
      <c r="G3225" s="0" t="s">
        <v>19</v>
      </c>
      <c r="H3225" s="0" t="s">
        <v>3609</v>
      </c>
      <c r="I3225" s="0" t="n">
        <v>3</v>
      </c>
      <c r="J3225" s="0" t="n">
        <v>2.11</v>
      </c>
      <c r="K3225" s="0" t="str">
        <f aca="false">IF(I3225=1,"Yes","No")</f>
        <v>No</v>
      </c>
      <c r="L3225" s="0" t="n">
        <f aca="false">IF(K3225="Yes",(J3225-1)*0.98,-1)</f>
        <v>-1</v>
      </c>
      <c r="M3225" s="5" t="s">
        <v>33</v>
      </c>
    </row>
    <row r="3226" customFormat="false" ht="12.8" hidden="false" customHeight="false" outlineLevel="0" collapsed="false">
      <c r="A3226" s="2" t="s">
        <v>3610</v>
      </c>
      <c r="B3226" s="2" t="s">
        <v>1421</v>
      </c>
      <c r="C3226" s="0" t="s">
        <v>56</v>
      </c>
      <c r="D3226" s="0" t="s">
        <v>42</v>
      </c>
      <c r="E3226" s="0" t="s">
        <v>17</v>
      </c>
      <c r="F3226" s="0" t="s">
        <v>31</v>
      </c>
      <c r="G3226" s="0" t="s">
        <v>19</v>
      </c>
      <c r="H3226" s="0" t="s">
        <v>3611</v>
      </c>
      <c r="I3226" s="0" t="n">
        <v>1</v>
      </c>
      <c r="J3226" s="0" t="n">
        <v>1.66</v>
      </c>
      <c r="K3226" s="0" t="str">
        <f aca="false">IF(I3226=1,"Yes","No")</f>
        <v>Yes</v>
      </c>
      <c r="L3226" s="0" t="n">
        <f aca="false">IF(K3226="Yes",(J3226-1)*0.98,-1)</f>
        <v>0.6468</v>
      </c>
      <c r="M3226" s="5" t="s">
        <v>33</v>
      </c>
    </row>
    <row r="3227" customFormat="false" ht="12.8" hidden="false" customHeight="false" outlineLevel="0" collapsed="false">
      <c r="A3227" s="2" t="s">
        <v>3610</v>
      </c>
      <c r="B3227" s="2" t="s">
        <v>1421</v>
      </c>
      <c r="C3227" s="0" t="s">
        <v>56</v>
      </c>
      <c r="D3227" s="0" t="s">
        <v>42</v>
      </c>
      <c r="E3227" s="0" t="s">
        <v>17</v>
      </c>
      <c r="F3227" s="0" t="s">
        <v>31</v>
      </c>
      <c r="G3227" s="0" t="s">
        <v>19</v>
      </c>
      <c r="H3227" s="0" t="s">
        <v>3611</v>
      </c>
      <c r="I3227" s="0" t="n">
        <v>1</v>
      </c>
      <c r="J3227" s="0" t="n">
        <v>1.11</v>
      </c>
      <c r="K3227" s="0" t="s">
        <v>21</v>
      </c>
      <c r="L3227" s="3" t="n">
        <f aca="false">IF(K3227="Yes",(J3227-1)*0.98,-1)</f>
        <v>0.1078</v>
      </c>
      <c r="M3227" s="4" t="s">
        <v>22</v>
      </c>
    </row>
    <row r="3228" customFormat="false" ht="12.8" hidden="false" customHeight="false" outlineLevel="0" collapsed="false">
      <c r="A3228" s="2" t="s">
        <v>3610</v>
      </c>
      <c r="B3228" s="2" t="s">
        <v>96</v>
      </c>
      <c r="C3228" s="0" t="s">
        <v>1045</v>
      </c>
      <c r="D3228" s="0" t="s">
        <v>37</v>
      </c>
      <c r="E3228" s="0" t="s">
        <v>17</v>
      </c>
      <c r="F3228" s="0" t="s">
        <v>18</v>
      </c>
      <c r="G3228" s="0" t="s">
        <v>19</v>
      </c>
      <c r="H3228" s="0" t="s">
        <v>3612</v>
      </c>
      <c r="I3228" s="0" t="n">
        <v>2</v>
      </c>
      <c r="J3228" s="0" t="n">
        <v>11.38</v>
      </c>
      <c r="K3228" s="0" t="str">
        <f aca="false">IF(I3228=1,"Yes","No")</f>
        <v>No</v>
      </c>
      <c r="L3228" s="0" t="n">
        <f aca="false">IF(K3228="Yes",(J3228-1)*0.98,-1)</f>
        <v>-1</v>
      </c>
      <c r="M3228" s="5" t="s">
        <v>33</v>
      </c>
    </row>
    <row r="3229" customFormat="false" ht="12.8" hidden="false" customHeight="false" outlineLevel="0" collapsed="false">
      <c r="A3229" s="2" t="s">
        <v>3613</v>
      </c>
      <c r="B3229" s="2" t="s">
        <v>331</v>
      </c>
      <c r="C3229" s="0" t="s">
        <v>91</v>
      </c>
      <c r="D3229" s="0" t="s">
        <v>29</v>
      </c>
      <c r="E3229" s="0" t="s">
        <v>30</v>
      </c>
      <c r="F3229" s="0" t="s">
        <v>428</v>
      </c>
      <c r="G3229" s="0" t="s">
        <v>21</v>
      </c>
      <c r="H3229" s="0" t="s">
        <v>3614</v>
      </c>
      <c r="I3229" s="0" t="n">
        <v>2</v>
      </c>
      <c r="J3229" s="0" t="n">
        <v>4.6</v>
      </c>
      <c r="K3229" s="0" t="str">
        <f aca="false">IF(I3229=1,"Yes","No")</f>
        <v>No</v>
      </c>
      <c r="L3229" s="0" t="n">
        <f aca="false">IF(K3229="Yes",(J3229-1)*0.98,-1)</f>
        <v>-1</v>
      </c>
      <c r="M3229" s="5" t="s">
        <v>33</v>
      </c>
    </row>
    <row r="3230" customFormat="false" ht="12.8" hidden="false" customHeight="false" outlineLevel="0" collapsed="false">
      <c r="A3230" s="2" t="s">
        <v>3613</v>
      </c>
      <c r="B3230" s="2" t="s">
        <v>331</v>
      </c>
      <c r="C3230" s="0" t="s">
        <v>91</v>
      </c>
      <c r="D3230" s="0" t="s">
        <v>29</v>
      </c>
      <c r="E3230" s="0" t="s">
        <v>30</v>
      </c>
      <c r="F3230" s="0" t="s">
        <v>428</v>
      </c>
      <c r="G3230" s="0" t="s">
        <v>21</v>
      </c>
      <c r="H3230" s="0" t="s">
        <v>3614</v>
      </c>
      <c r="I3230" s="0" t="n">
        <v>2</v>
      </c>
      <c r="J3230" s="0" t="n">
        <v>1.69</v>
      </c>
      <c r="K3230" s="0" t="s">
        <v>21</v>
      </c>
      <c r="L3230" s="3" t="n">
        <f aca="false">IF(K3230="Yes",(J3230-1)*0.98,-1)</f>
        <v>0.6762</v>
      </c>
      <c r="M3230" s="4" t="s">
        <v>22</v>
      </c>
    </row>
    <row r="3231" customFormat="false" ht="12.8" hidden="false" customHeight="false" outlineLevel="0" collapsed="false">
      <c r="A3231" s="2" t="s">
        <v>3615</v>
      </c>
      <c r="B3231" s="2" t="s">
        <v>267</v>
      </c>
      <c r="C3231" s="0" t="s">
        <v>91</v>
      </c>
      <c r="D3231" s="0" t="s">
        <v>48</v>
      </c>
      <c r="E3231" s="0" t="s">
        <v>30</v>
      </c>
      <c r="F3231" s="0" t="s">
        <v>65</v>
      </c>
      <c r="G3231" s="0" t="s">
        <v>21</v>
      </c>
      <c r="H3231" s="0" t="s">
        <v>3616</v>
      </c>
      <c r="I3231" s="0" t="n">
        <v>1</v>
      </c>
      <c r="J3231" s="0" t="n">
        <v>2.05</v>
      </c>
      <c r="K3231" s="0" t="s">
        <v>21</v>
      </c>
      <c r="L3231" s="3" t="n">
        <f aca="false">IF(K3231="Yes",(J3231-1)*0.98,-1)</f>
        <v>1.029</v>
      </c>
      <c r="M3231" s="4" t="s">
        <v>22</v>
      </c>
    </row>
    <row r="3232" customFormat="false" ht="12.8" hidden="false" customHeight="false" outlineLevel="0" collapsed="false">
      <c r="A3232" s="2" t="s">
        <v>3617</v>
      </c>
      <c r="B3232" s="2" t="s">
        <v>810</v>
      </c>
      <c r="C3232" s="0" t="s">
        <v>359</v>
      </c>
      <c r="D3232" s="0" t="s">
        <v>16</v>
      </c>
      <c r="E3232" s="0" t="s">
        <v>17</v>
      </c>
      <c r="F3232" s="0" t="s">
        <v>18</v>
      </c>
      <c r="G3232" s="0" t="s">
        <v>19</v>
      </c>
      <c r="H3232" s="0" t="s">
        <v>3618</v>
      </c>
      <c r="I3232" s="0" t="n">
        <v>1</v>
      </c>
      <c r="J3232" s="0" t="n">
        <v>1.1</v>
      </c>
      <c r="K3232" s="0" t="s">
        <v>21</v>
      </c>
      <c r="L3232" s="3" t="n">
        <f aca="false">IF(K3232="Yes",(J3232-1)*0.98,-1)</f>
        <v>0.0980000000000001</v>
      </c>
      <c r="M3232" s="4" t="s">
        <v>22</v>
      </c>
    </row>
    <row r="3233" customFormat="false" ht="12.8" hidden="false" customHeight="false" outlineLevel="0" collapsed="false">
      <c r="A3233" s="9" t="s">
        <v>3619</v>
      </c>
      <c r="B3233" s="9" t="s">
        <v>1864</v>
      </c>
      <c r="C3233" s="6" t="s">
        <v>125</v>
      </c>
      <c r="D3233" s="6" t="s">
        <v>29</v>
      </c>
      <c r="E3233" s="6" t="s">
        <v>30</v>
      </c>
      <c r="F3233" s="6" t="s">
        <v>65</v>
      </c>
      <c r="G3233" s="6" t="s">
        <v>21</v>
      </c>
      <c r="H3233" s="6" t="s">
        <v>3620</v>
      </c>
      <c r="I3233" s="6" t="n">
        <v>0</v>
      </c>
      <c r="J3233" s="6" t="n">
        <v>7.49</v>
      </c>
      <c r="K3233" s="3" t="s">
        <v>19</v>
      </c>
      <c r="L3233" s="6" t="n">
        <f aca="false">IF(K3233="Yes",(J3233-1)*0.98,-1)</f>
        <v>-1</v>
      </c>
      <c r="M3233" s="13" t="s">
        <v>184</v>
      </c>
    </row>
    <row r="3234" customFormat="false" ht="12.8" hidden="false" customHeight="false" outlineLevel="0" collapsed="false">
      <c r="A3234" s="2" t="s">
        <v>3621</v>
      </c>
      <c r="B3234" s="2" t="s">
        <v>276</v>
      </c>
      <c r="C3234" s="0" t="s">
        <v>225</v>
      </c>
      <c r="D3234" s="0" t="s">
        <v>195</v>
      </c>
      <c r="E3234" s="0" t="s">
        <v>87</v>
      </c>
      <c r="F3234" s="0" t="s">
        <v>18</v>
      </c>
      <c r="G3234" s="0" t="s">
        <v>19</v>
      </c>
      <c r="H3234" s="0" t="s">
        <v>3622</v>
      </c>
      <c r="I3234" s="0" t="n">
        <v>1</v>
      </c>
      <c r="J3234" s="0" t="n">
        <v>1.37</v>
      </c>
      <c r="K3234" s="0" t="s">
        <v>21</v>
      </c>
      <c r="L3234" s="3" t="n">
        <f aca="false">IF(K3234="Yes",(J3234-1)*0.98,-1)</f>
        <v>0.3626</v>
      </c>
      <c r="M3234" s="4" t="s">
        <v>22</v>
      </c>
    </row>
    <row r="3235" customFormat="false" ht="12.8" hidden="false" customHeight="false" outlineLevel="0" collapsed="false">
      <c r="A3235" s="2" t="s">
        <v>3621</v>
      </c>
      <c r="B3235" s="2" t="s">
        <v>101</v>
      </c>
      <c r="C3235" s="0" t="s">
        <v>1192</v>
      </c>
      <c r="D3235" s="0" t="s">
        <v>37</v>
      </c>
      <c r="E3235" s="0" t="s">
        <v>17</v>
      </c>
      <c r="F3235" s="0" t="s">
        <v>43</v>
      </c>
      <c r="G3235" s="0" t="s">
        <v>19</v>
      </c>
      <c r="H3235" s="0" t="s">
        <v>674</v>
      </c>
      <c r="I3235" s="0" t="n">
        <v>0</v>
      </c>
      <c r="J3235" s="0" t="n">
        <v>2.76</v>
      </c>
      <c r="K3235" s="0" t="s">
        <v>19</v>
      </c>
      <c r="L3235" s="3" t="n">
        <f aca="false">IF(K3235="Yes",(J3235-1)*0.98,-1)</f>
        <v>-1</v>
      </c>
      <c r="M3235" s="11" t="s">
        <v>62</v>
      </c>
    </row>
    <row r="3236" customFormat="false" ht="12.8" hidden="false" customHeight="false" outlineLevel="0" collapsed="false">
      <c r="A3236" s="2" t="s">
        <v>3621</v>
      </c>
      <c r="B3236" s="2" t="s">
        <v>293</v>
      </c>
      <c r="C3236" s="0" t="s">
        <v>28</v>
      </c>
      <c r="D3236" s="0" t="s">
        <v>42</v>
      </c>
      <c r="E3236" s="0" t="s">
        <v>30</v>
      </c>
      <c r="F3236" s="0" t="s">
        <v>43</v>
      </c>
      <c r="G3236" s="0" t="s">
        <v>19</v>
      </c>
      <c r="H3236" s="0" t="s">
        <v>3623</v>
      </c>
      <c r="I3236" s="0" t="n">
        <v>1</v>
      </c>
      <c r="J3236" s="0" t="n">
        <v>1.96</v>
      </c>
      <c r="K3236" s="0" t="s">
        <v>21</v>
      </c>
      <c r="L3236" s="3" t="n">
        <f aca="false">IF(K3236="Yes",(J3236-1)*0.98,-1)</f>
        <v>0.9408</v>
      </c>
      <c r="M3236" s="11" t="s">
        <v>62</v>
      </c>
    </row>
    <row r="3237" customFormat="false" ht="12.8" hidden="false" customHeight="false" outlineLevel="0" collapsed="false">
      <c r="A3237" s="2" t="s">
        <v>3624</v>
      </c>
      <c r="B3237" s="2" t="s">
        <v>27</v>
      </c>
      <c r="C3237" s="0" t="s">
        <v>332</v>
      </c>
      <c r="D3237" s="0" t="s">
        <v>16</v>
      </c>
      <c r="E3237" s="0" t="s">
        <v>17</v>
      </c>
      <c r="F3237" s="0" t="s">
        <v>18</v>
      </c>
      <c r="G3237" s="0" t="s">
        <v>19</v>
      </c>
      <c r="H3237" s="0" t="s">
        <v>2900</v>
      </c>
      <c r="I3237" s="0" t="n">
        <v>4</v>
      </c>
      <c r="J3237" s="0" t="n">
        <v>1.13</v>
      </c>
      <c r="K3237" s="0" t="s">
        <v>19</v>
      </c>
      <c r="L3237" s="3" t="n">
        <f aca="false">IF(K3237="Yes",(J3237-1)*0.98,-1)</f>
        <v>-1</v>
      </c>
      <c r="M3237" s="4" t="s">
        <v>22</v>
      </c>
    </row>
    <row r="3238" customFormat="false" ht="12.8" hidden="false" customHeight="false" outlineLevel="0" collapsed="false">
      <c r="A3238" s="2" t="s">
        <v>3624</v>
      </c>
      <c r="B3238" s="2" t="s">
        <v>77</v>
      </c>
      <c r="C3238" s="0" t="s">
        <v>179</v>
      </c>
      <c r="D3238" s="0" t="s">
        <v>16</v>
      </c>
      <c r="E3238" s="0" t="s">
        <v>79</v>
      </c>
      <c r="F3238" s="0" t="s">
        <v>80</v>
      </c>
      <c r="G3238" s="0" t="s">
        <v>19</v>
      </c>
      <c r="H3238" s="0" t="s">
        <v>3625</v>
      </c>
      <c r="I3238" s="0" t="n">
        <v>2</v>
      </c>
      <c r="J3238" s="0" t="n">
        <v>1.33</v>
      </c>
      <c r="K3238" s="0" t="s">
        <v>21</v>
      </c>
      <c r="L3238" s="3" t="n">
        <f aca="false">IF(K3238="Yes",(J3238-1)*0.98,-1)</f>
        <v>0.3234</v>
      </c>
      <c r="M3238" s="4" t="s">
        <v>22</v>
      </c>
    </row>
    <row r="3239" customFormat="false" ht="12.8" hidden="false" customHeight="false" outlineLevel="0" collapsed="false">
      <c r="A3239" s="2" t="s">
        <v>3626</v>
      </c>
      <c r="B3239" s="2" t="s">
        <v>157</v>
      </c>
      <c r="C3239" s="0" t="s">
        <v>230</v>
      </c>
      <c r="D3239" s="0" t="s">
        <v>42</v>
      </c>
      <c r="E3239" s="0" t="s">
        <v>79</v>
      </c>
      <c r="F3239" s="0" t="s">
        <v>80</v>
      </c>
      <c r="G3239" s="0" t="s">
        <v>19</v>
      </c>
      <c r="H3239" s="0" t="s">
        <v>3627</v>
      </c>
      <c r="I3239" s="0" t="n">
        <v>1</v>
      </c>
      <c r="J3239" s="0" t="n">
        <v>1.68</v>
      </c>
      <c r="K3239" s="0" t="s">
        <v>21</v>
      </c>
      <c r="L3239" s="3" t="n">
        <f aca="false">IF(K3239="Yes",(J3239-1)*0.98,-1)</f>
        <v>0.6664</v>
      </c>
      <c r="M3239" s="4" t="s">
        <v>22</v>
      </c>
    </row>
    <row r="3240" customFormat="false" ht="12.8" hidden="false" customHeight="false" outlineLevel="0" collapsed="false">
      <c r="A3240" s="2" t="s">
        <v>3628</v>
      </c>
      <c r="B3240" s="2" t="s">
        <v>23</v>
      </c>
      <c r="C3240" s="0" t="s">
        <v>264</v>
      </c>
      <c r="D3240" s="0" t="s">
        <v>16</v>
      </c>
      <c r="E3240" s="0" t="s">
        <v>87</v>
      </c>
      <c r="F3240" s="0" t="s">
        <v>18</v>
      </c>
      <c r="G3240" s="0" t="s">
        <v>21</v>
      </c>
      <c r="H3240" s="0" t="s">
        <v>3629</v>
      </c>
      <c r="I3240" s="0" t="n">
        <v>1</v>
      </c>
      <c r="J3240" s="0" t="n">
        <v>1.8</v>
      </c>
      <c r="K3240" s="0" t="s">
        <v>21</v>
      </c>
      <c r="L3240" s="3" t="n">
        <f aca="false">IF(K3240="Yes",(J3240-1)*0.98,-1)</f>
        <v>0.784</v>
      </c>
      <c r="M3240" s="4" t="s">
        <v>22</v>
      </c>
    </row>
    <row r="3241" customFormat="false" ht="12.8" hidden="false" customHeight="false" outlineLevel="0" collapsed="false">
      <c r="A3241" s="2" t="s">
        <v>3628</v>
      </c>
      <c r="B3241" s="2" t="s">
        <v>23</v>
      </c>
      <c r="C3241" s="0" t="s">
        <v>264</v>
      </c>
      <c r="D3241" s="0" t="s">
        <v>16</v>
      </c>
      <c r="E3241" s="0" t="s">
        <v>87</v>
      </c>
      <c r="F3241" s="0" t="s">
        <v>18</v>
      </c>
      <c r="G3241" s="0" t="s">
        <v>21</v>
      </c>
      <c r="H3241" s="0" t="s">
        <v>3630</v>
      </c>
      <c r="I3241" s="0" t="n">
        <v>3</v>
      </c>
      <c r="J3241" s="0" t="n">
        <v>1.71</v>
      </c>
      <c r="K3241" s="0" t="s">
        <v>19</v>
      </c>
      <c r="L3241" s="3" t="n">
        <f aca="false">IF(K3241="Yes",(J3241-1)*0.98,-1)</f>
        <v>-1</v>
      </c>
      <c r="M3241" s="11" t="s">
        <v>62</v>
      </c>
    </row>
    <row r="3242" customFormat="false" ht="12.8" hidden="false" customHeight="false" outlineLevel="0" collapsed="false">
      <c r="A3242" s="9" t="s">
        <v>3628</v>
      </c>
      <c r="B3242" s="9" t="s">
        <v>23</v>
      </c>
      <c r="C3242" s="6" t="s">
        <v>264</v>
      </c>
      <c r="D3242" s="6" t="s">
        <v>16</v>
      </c>
      <c r="E3242" s="6" t="s">
        <v>87</v>
      </c>
      <c r="F3242" s="6" t="s">
        <v>18</v>
      </c>
      <c r="G3242" s="6" t="s">
        <v>21</v>
      </c>
      <c r="H3242" s="6" t="s">
        <v>3630</v>
      </c>
      <c r="I3242" s="0" t="n">
        <v>3</v>
      </c>
      <c r="J3242" s="6" t="n">
        <v>2.82</v>
      </c>
      <c r="K3242" s="3" t="str">
        <f aca="false">IF(I3242=1,"Yes","No")</f>
        <v>No</v>
      </c>
      <c r="L3242" s="7" t="n">
        <f aca="false">IF(K3242="Yes",(J3242-1)*0.98,-1)</f>
        <v>-1</v>
      </c>
      <c r="M3242" s="10" t="s">
        <v>53</v>
      </c>
    </row>
    <row r="3243" customFormat="false" ht="12.8" hidden="false" customHeight="false" outlineLevel="0" collapsed="false">
      <c r="A3243" s="2" t="s">
        <v>3628</v>
      </c>
      <c r="B3243" s="2" t="s">
        <v>157</v>
      </c>
      <c r="C3243" s="0" t="s">
        <v>56</v>
      </c>
      <c r="D3243" s="0" t="s">
        <v>42</v>
      </c>
      <c r="E3243" s="0" t="s">
        <v>79</v>
      </c>
      <c r="F3243" s="0" t="s">
        <v>80</v>
      </c>
      <c r="G3243" s="0" t="s">
        <v>19</v>
      </c>
      <c r="H3243" s="0" t="s">
        <v>3631</v>
      </c>
      <c r="I3243" s="0" t="n">
        <v>4</v>
      </c>
      <c r="J3243" s="0" t="n">
        <v>1.98</v>
      </c>
      <c r="K3243" s="0" t="s">
        <v>19</v>
      </c>
      <c r="L3243" s="3" t="n">
        <f aca="false">IF(K3243="Yes",(J3243-1)*0.98,-1)</f>
        <v>-1</v>
      </c>
      <c r="M3243" s="4" t="s">
        <v>22</v>
      </c>
    </row>
    <row r="3244" customFormat="false" ht="12.8" hidden="false" customHeight="false" outlineLevel="0" collapsed="false">
      <c r="A3244" s="2" t="s">
        <v>3632</v>
      </c>
      <c r="B3244" s="2" t="s">
        <v>170</v>
      </c>
      <c r="C3244" s="0" t="s">
        <v>248</v>
      </c>
      <c r="D3244" s="0" t="s">
        <v>42</v>
      </c>
      <c r="E3244" s="0" t="s">
        <v>17</v>
      </c>
      <c r="F3244" s="0" t="s">
        <v>43</v>
      </c>
      <c r="G3244" s="0" t="s">
        <v>19</v>
      </c>
      <c r="H3244" s="0" t="s">
        <v>3633</v>
      </c>
      <c r="I3244" s="0" t="n">
        <v>2</v>
      </c>
      <c r="J3244" s="0" t="n">
        <v>1.98</v>
      </c>
      <c r="K3244" s="0" t="str">
        <f aca="false">IF(I3244=1,"Yes","No")</f>
        <v>No</v>
      </c>
      <c r="L3244" s="0" t="n">
        <f aca="false">IF(K3244="Yes",(J3244-1)*0.98,-1)</f>
        <v>-1</v>
      </c>
      <c r="M3244" s="5" t="s">
        <v>33</v>
      </c>
    </row>
    <row r="3245" customFormat="false" ht="12.8" hidden="false" customHeight="false" outlineLevel="0" collapsed="false">
      <c r="A3245" s="2" t="s">
        <v>3632</v>
      </c>
      <c r="B3245" s="2" t="s">
        <v>167</v>
      </c>
      <c r="C3245" s="0" t="s">
        <v>24</v>
      </c>
      <c r="D3245" s="0" t="s">
        <v>16</v>
      </c>
      <c r="E3245" s="0" t="s">
        <v>17</v>
      </c>
      <c r="F3245" s="0" t="s">
        <v>18</v>
      </c>
      <c r="G3245" s="0" t="s">
        <v>19</v>
      </c>
      <c r="H3245" s="0" t="s">
        <v>3634</v>
      </c>
      <c r="I3245" s="0" t="n">
        <v>1</v>
      </c>
      <c r="J3245" s="0" t="n">
        <v>1.23</v>
      </c>
      <c r="K3245" s="0" t="s">
        <v>21</v>
      </c>
      <c r="L3245" s="3" t="n">
        <f aca="false">IF(K3245="Yes",(J3245-1)*0.98,-1)</f>
        <v>0.2254</v>
      </c>
      <c r="M3245" s="4" t="s">
        <v>22</v>
      </c>
    </row>
    <row r="3246" customFormat="false" ht="12.8" hidden="false" customHeight="false" outlineLevel="0" collapsed="false">
      <c r="A3246" s="2" t="s">
        <v>3635</v>
      </c>
      <c r="B3246" s="2" t="s">
        <v>55</v>
      </c>
      <c r="C3246" s="0" t="s">
        <v>1317</v>
      </c>
      <c r="D3246" s="0" t="s">
        <v>37</v>
      </c>
      <c r="E3246" s="0" t="s">
        <v>17</v>
      </c>
      <c r="F3246" s="0" t="s">
        <v>43</v>
      </c>
      <c r="G3246" s="0" t="s">
        <v>19</v>
      </c>
      <c r="H3246" s="0" t="s">
        <v>3636</v>
      </c>
      <c r="I3246" s="0" t="n">
        <v>3</v>
      </c>
      <c r="J3246" s="0" t="n">
        <v>1.46</v>
      </c>
      <c r="K3246" s="0" t="s">
        <v>19</v>
      </c>
      <c r="L3246" s="3" t="n">
        <f aca="false">IF(K3246="Yes",(J3246-1)*0.98,-1)</f>
        <v>-1</v>
      </c>
      <c r="M3246" s="11" t="s">
        <v>62</v>
      </c>
    </row>
    <row r="3247" customFormat="false" ht="12.8" hidden="false" customHeight="false" outlineLevel="0" collapsed="false">
      <c r="A3247" s="2" t="s">
        <v>3635</v>
      </c>
      <c r="B3247" s="2" t="s">
        <v>58</v>
      </c>
      <c r="C3247" s="0" t="s">
        <v>1317</v>
      </c>
      <c r="D3247" s="0" t="s">
        <v>37</v>
      </c>
      <c r="E3247" s="0" t="s">
        <v>87</v>
      </c>
      <c r="F3247" s="0" t="s">
        <v>1413</v>
      </c>
      <c r="G3247" s="0" t="s">
        <v>19</v>
      </c>
      <c r="H3247" s="0" t="s">
        <v>917</v>
      </c>
      <c r="I3247" s="0" t="n">
        <v>1</v>
      </c>
      <c r="J3247" s="0" t="n">
        <v>1.17</v>
      </c>
      <c r="K3247" s="0" t="s">
        <v>21</v>
      </c>
      <c r="L3247" s="3" t="n">
        <f aca="false">IF(K3247="Yes",(J3247-1)*0.98,-1)</f>
        <v>0.1666</v>
      </c>
      <c r="M3247" s="4" t="s">
        <v>22</v>
      </c>
    </row>
    <row r="3248" customFormat="false" ht="12.8" hidden="false" customHeight="false" outlineLevel="0" collapsed="false">
      <c r="A3248" s="2" t="s">
        <v>3637</v>
      </c>
      <c r="B3248" s="2" t="s">
        <v>186</v>
      </c>
      <c r="C3248" s="0" t="s">
        <v>327</v>
      </c>
      <c r="D3248" s="0" t="s">
        <v>16</v>
      </c>
      <c r="E3248" s="0" t="s">
        <v>17</v>
      </c>
      <c r="F3248" s="0" t="s">
        <v>18</v>
      </c>
      <c r="G3248" s="0" t="s">
        <v>19</v>
      </c>
      <c r="H3248" s="0" t="s">
        <v>3638</v>
      </c>
      <c r="I3248" s="0" t="n">
        <v>2</v>
      </c>
      <c r="J3248" s="0" t="n">
        <v>1.32</v>
      </c>
      <c r="K3248" s="0" t="s">
        <v>21</v>
      </c>
      <c r="L3248" s="3" t="n">
        <f aca="false">IF(K3248="Yes",(J3248-1)*0.98,-1)</f>
        <v>0.3136</v>
      </c>
      <c r="M3248" s="4" t="s">
        <v>22</v>
      </c>
    </row>
    <row r="3249" customFormat="false" ht="12.8" hidden="false" customHeight="false" outlineLevel="0" collapsed="false">
      <c r="A3249" s="2" t="s">
        <v>3637</v>
      </c>
      <c r="B3249" s="2" t="s">
        <v>186</v>
      </c>
      <c r="C3249" s="0" t="s">
        <v>327</v>
      </c>
      <c r="D3249" s="0" t="s">
        <v>16</v>
      </c>
      <c r="E3249" s="0" t="s">
        <v>17</v>
      </c>
      <c r="F3249" s="0" t="s">
        <v>18</v>
      </c>
      <c r="G3249" s="0" t="s">
        <v>19</v>
      </c>
      <c r="H3249" s="0" t="s">
        <v>3639</v>
      </c>
      <c r="I3249" s="0" t="s">
        <v>133</v>
      </c>
      <c r="J3249" s="0" t="n">
        <v>4.1</v>
      </c>
      <c r="K3249" s="0" t="s">
        <v>19</v>
      </c>
      <c r="L3249" s="3" t="n">
        <f aca="false">IF(K3249="Yes",(J3249-1)*0.98,-1)</f>
        <v>-1</v>
      </c>
      <c r="M3249" s="11" t="s">
        <v>62</v>
      </c>
    </row>
    <row r="3250" customFormat="false" ht="12.8" hidden="false" customHeight="false" outlineLevel="0" collapsed="false">
      <c r="A3250" s="2" t="s">
        <v>3640</v>
      </c>
      <c r="B3250" s="2" t="s">
        <v>926</v>
      </c>
      <c r="C3250" s="0" t="s">
        <v>110</v>
      </c>
      <c r="D3250" s="0" t="s">
        <v>16</v>
      </c>
      <c r="E3250" s="0" t="s">
        <v>87</v>
      </c>
      <c r="F3250" s="0" t="s">
        <v>18</v>
      </c>
      <c r="G3250" s="0" t="s">
        <v>19</v>
      </c>
      <c r="H3250" s="0" t="s">
        <v>1560</v>
      </c>
      <c r="I3250" s="0" t="n">
        <v>1</v>
      </c>
      <c r="J3250" s="0" t="n">
        <v>1.13</v>
      </c>
      <c r="K3250" s="0" t="s">
        <v>21</v>
      </c>
      <c r="L3250" s="3" t="n">
        <f aca="false">IF(K3250="Yes",(J3250-1)*0.98,-1)</f>
        <v>0.1274</v>
      </c>
      <c r="M3250" s="4" t="s">
        <v>22</v>
      </c>
    </row>
    <row r="3251" customFormat="false" ht="12.8" hidden="false" customHeight="false" outlineLevel="0" collapsed="false">
      <c r="A3251" s="2" t="s">
        <v>3640</v>
      </c>
      <c r="B3251" s="2" t="s">
        <v>27</v>
      </c>
      <c r="C3251" s="0" t="s">
        <v>1094</v>
      </c>
      <c r="D3251" s="0" t="s">
        <v>37</v>
      </c>
      <c r="E3251" s="0" t="s">
        <v>87</v>
      </c>
      <c r="F3251" s="0" t="s">
        <v>18</v>
      </c>
      <c r="G3251" s="0" t="s">
        <v>19</v>
      </c>
      <c r="H3251" s="0" t="s">
        <v>3641</v>
      </c>
      <c r="I3251" s="0" t="n">
        <v>2</v>
      </c>
      <c r="J3251" s="0" t="n">
        <v>2.04</v>
      </c>
      <c r="K3251" s="0" t="s">
        <v>21</v>
      </c>
      <c r="L3251" s="3" t="n">
        <f aca="false">IF(K3251="Yes",(J3251-1)*0.98,-1)</f>
        <v>1.0192</v>
      </c>
      <c r="M3251" s="4" t="s">
        <v>22</v>
      </c>
    </row>
    <row r="3252" customFormat="false" ht="12.8" hidden="false" customHeight="false" outlineLevel="0" collapsed="false">
      <c r="A3252" s="2" t="s">
        <v>3640</v>
      </c>
      <c r="B3252" s="2" t="s">
        <v>46</v>
      </c>
      <c r="C3252" s="0" t="s">
        <v>457</v>
      </c>
      <c r="D3252" s="0" t="s">
        <v>48</v>
      </c>
      <c r="E3252" s="0" t="s">
        <v>87</v>
      </c>
      <c r="F3252" s="0" t="s">
        <v>18</v>
      </c>
      <c r="G3252" s="0" t="s">
        <v>19</v>
      </c>
      <c r="H3252" s="0" t="s">
        <v>3642</v>
      </c>
      <c r="I3252" s="0" t="n">
        <v>1</v>
      </c>
      <c r="J3252" s="0" t="n">
        <v>1.53</v>
      </c>
      <c r="K3252" s="0" t="str">
        <f aca="false">IF(I3252=1,"Yes","No")</f>
        <v>Yes</v>
      </c>
      <c r="L3252" s="0" t="n">
        <f aca="false">IF(K3252="Yes",(J3252-1)*0.98,-1)</f>
        <v>0.5194</v>
      </c>
      <c r="M3252" s="5" t="s">
        <v>33</v>
      </c>
    </row>
    <row r="3253" customFormat="false" ht="12.8" hidden="false" customHeight="false" outlineLevel="0" collapsed="false">
      <c r="A3253" s="2" t="s">
        <v>3640</v>
      </c>
      <c r="B3253" s="2" t="s">
        <v>46</v>
      </c>
      <c r="C3253" s="0" t="s">
        <v>457</v>
      </c>
      <c r="D3253" s="0" t="s">
        <v>48</v>
      </c>
      <c r="E3253" s="0" t="s">
        <v>87</v>
      </c>
      <c r="F3253" s="0" t="s">
        <v>18</v>
      </c>
      <c r="G3253" s="0" t="s">
        <v>19</v>
      </c>
      <c r="H3253" s="0" t="s">
        <v>3642</v>
      </c>
      <c r="I3253" s="0" t="n">
        <v>1</v>
      </c>
      <c r="J3253" s="0" t="n">
        <v>1.2</v>
      </c>
      <c r="K3253" s="0" t="s">
        <v>21</v>
      </c>
      <c r="L3253" s="3" t="n">
        <f aca="false">IF(K3253="Yes",(J3253-1)*0.98,-1)</f>
        <v>0.196</v>
      </c>
      <c r="M3253" s="4" t="s">
        <v>22</v>
      </c>
    </row>
    <row r="3254" customFormat="false" ht="12.8" hidden="false" customHeight="false" outlineLevel="0" collapsed="false">
      <c r="A3254" s="2" t="s">
        <v>3640</v>
      </c>
      <c r="B3254" s="2" t="s">
        <v>157</v>
      </c>
      <c r="C3254" s="6" t="s">
        <v>1094</v>
      </c>
      <c r="D3254" s="6" t="s">
        <v>37</v>
      </c>
      <c r="E3254" s="6" t="s">
        <v>79</v>
      </c>
      <c r="F3254" s="6" t="s">
        <v>80</v>
      </c>
      <c r="G3254" s="6" t="s">
        <v>19</v>
      </c>
      <c r="H3254" s="6" t="s">
        <v>3643</v>
      </c>
      <c r="I3254" s="6" t="n">
        <v>0</v>
      </c>
      <c r="J3254" s="6" t="n">
        <v>21.62</v>
      </c>
      <c r="K3254" s="3" t="str">
        <f aca="false">IF(I3254=1, "No","Yes")</f>
        <v>Yes</v>
      </c>
      <c r="L3254" s="7" t="n">
        <f aca="false">IF(I3254=1,-J3254,0.98)</f>
        <v>0.98</v>
      </c>
      <c r="M3254" s="8" t="s">
        <v>51</v>
      </c>
    </row>
    <row r="3255" customFormat="false" ht="12.8" hidden="false" customHeight="false" outlineLevel="0" collapsed="false">
      <c r="A3255" s="2" t="s">
        <v>3644</v>
      </c>
      <c r="B3255" s="2" t="s">
        <v>926</v>
      </c>
      <c r="C3255" s="0" t="s">
        <v>1094</v>
      </c>
      <c r="D3255" s="0" t="s">
        <v>37</v>
      </c>
      <c r="E3255" s="0" t="s">
        <v>17</v>
      </c>
      <c r="F3255" s="0" t="s">
        <v>1413</v>
      </c>
      <c r="G3255" s="0" t="s">
        <v>19</v>
      </c>
      <c r="H3255" s="0" t="s">
        <v>3645</v>
      </c>
      <c r="I3255" s="0" t="n">
        <v>1</v>
      </c>
      <c r="J3255" s="0" t="n">
        <v>1.14</v>
      </c>
      <c r="K3255" s="0" t="s">
        <v>21</v>
      </c>
      <c r="L3255" s="3" t="n">
        <f aca="false">IF(K3255="Yes",(J3255-1)*0.98,-1)</f>
        <v>0.1372</v>
      </c>
      <c r="M3255" s="4" t="s">
        <v>22</v>
      </c>
    </row>
    <row r="3256" customFormat="false" ht="12.8" hidden="false" customHeight="false" outlineLevel="0" collapsed="false">
      <c r="A3256" s="2" t="s">
        <v>3646</v>
      </c>
      <c r="B3256" s="2" t="s">
        <v>170</v>
      </c>
      <c r="C3256" s="0" t="s">
        <v>332</v>
      </c>
      <c r="D3256" s="0" t="s">
        <v>16</v>
      </c>
      <c r="E3256" s="0" t="s">
        <v>17</v>
      </c>
      <c r="F3256" s="0" t="s">
        <v>18</v>
      </c>
      <c r="G3256" s="0" t="s">
        <v>19</v>
      </c>
      <c r="H3256" s="0" t="s">
        <v>3647</v>
      </c>
      <c r="I3256" s="0" t="n">
        <v>0</v>
      </c>
      <c r="J3256" s="0" t="n">
        <v>2.85</v>
      </c>
      <c r="K3256" s="0" t="s">
        <v>19</v>
      </c>
      <c r="L3256" s="3" t="n">
        <f aca="false">IF(K3256="Yes",(J3256-1)*0.98,-1)</f>
        <v>-1</v>
      </c>
      <c r="M3256" s="4" t="s">
        <v>22</v>
      </c>
    </row>
    <row r="3257" customFormat="false" ht="12.8" hidden="false" customHeight="false" outlineLevel="0" collapsed="false">
      <c r="A3257" s="2" t="s">
        <v>3646</v>
      </c>
      <c r="B3257" s="2" t="s">
        <v>101</v>
      </c>
      <c r="C3257" s="0" t="s">
        <v>332</v>
      </c>
      <c r="D3257" s="0" t="s">
        <v>16</v>
      </c>
      <c r="E3257" s="0" t="s">
        <v>87</v>
      </c>
      <c r="F3257" s="0" t="s">
        <v>18</v>
      </c>
      <c r="G3257" s="0" t="s">
        <v>21</v>
      </c>
      <c r="H3257" s="0" t="s">
        <v>3523</v>
      </c>
      <c r="I3257" s="0" t="n">
        <v>0</v>
      </c>
      <c r="J3257" s="0" t="n">
        <v>1.43</v>
      </c>
      <c r="K3257" s="0" t="s">
        <v>19</v>
      </c>
      <c r="L3257" s="3" t="n">
        <f aca="false">IF(K3257="Yes",(J3257-1)*0.98,-1)</f>
        <v>-1</v>
      </c>
      <c r="M3257" s="4" t="s">
        <v>22</v>
      </c>
    </row>
    <row r="3258" customFormat="false" ht="12.8" hidden="false" customHeight="false" outlineLevel="0" collapsed="false">
      <c r="A3258" s="2" t="s">
        <v>3646</v>
      </c>
      <c r="B3258" s="2" t="s">
        <v>77</v>
      </c>
      <c r="C3258" s="0" t="s">
        <v>1371</v>
      </c>
      <c r="D3258" s="0" t="s">
        <v>42</v>
      </c>
      <c r="E3258" s="0" t="s">
        <v>30</v>
      </c>
      <c r="F3258" s="0" t="s">
        <v>18</v>
      </c>
      <c r="G3258" s="0" t="s">
        <v>19</v>
      </c>
      <c r="H3258" s="0" t="s">
        <v>3648</v>
      </c>
      <c r="I3258" s="0" t="n">
        <v>0</v>
      </c>
      <c r="J3258" s="0" t="n">
        <v>3.94</v>
      </c>
      <c r="K3258" s="0" t="s">
        <v>19</v>
      </c>
      <c r="L3258" s="3" t="n">
        <f aca="false">IF(K3258="Yes",(J3258-1)*0.98,-1)</f>
        <v>-1</v>
      </c>
      <c r="M3258" s="11" t="s">
        <v>62</v>
      </c>
    </row>
    <row r="3259" customFormat="false" ht="12.8" hidden="false" customHeight="false" outlineLevel="0" collapsed="false">
      <c r="A3259" s="2" t="s">
        <v>3649</v>
      </c>
      <c r="B3259" s="2" t="s">
        <v>1421</v>
      </c>
      <c r="C3259" s="0" t="s">
        <v>223</v>
      </c>
      <c r="D3259" s="0" t="s">
        <v>195</v>
      </c>
      <c r="E3259" s="0" t="s">
        <v>17</v>
      </c>
      <c r="F3259" s="0" t="s">
        <v>18</v>
      </c>
      <c r="G3259" s="0" t="s">
        <v>19</v>
      </c>
      <c r="H3259" s="0" t="s">
        <v>3099</v>
      </c>
      <c r="I3259" s="0" t="n">
        <v>1</v>
      </c>
      <c r="J3259" s="0" t="n">
        <v>1.55</v>
      </c>
      <c r="K3259" s="0" t="s">
        <v>21</v>
      </c>
      <c r="L3259" s="3" t="n">
        <f aca="false">IF(K3259="Yes",(J3259-1)*0.98,-1)</f>
        <v>0.539</v>
      </c>
      <c r="M3259" s="4" t="s">
        <v>22</v>
      </c>
    </row>
    <row r="3260" customFormat="false" ht="12.8" hidden="false" customHeight="false" outlineLevel="0" collapsed="false">
      <c r="A3260" s="2" t="s">
        <v>3649</v>
      </c>
      <c r="B3260" s="2" t="s">
        <v>109</v>
      </c>
      <c r="C3260" s="0" t="s">
        <v>433</v>
      </c>
      <c r="D3260" s="0" t="s">
        <v>16</v>
      </c>
      <c r="E3260" s="0" t="s">
        <v>79</v>
      </c>
      <c r="F3260" s="0" t="s">
        <v>80</v>
      </c>
      <c r="G3260" s="0" t="s">
        <v>19</v>
      </c>
      <c r="H3260" s="0" t="s">
        <v>3650</v>
      </c>
      <c r="I3260" s="0" t="n">
        <v>2</v>
      </c>
      <c r="J3260" s="0" t="n">
        <v>1.38</v>
      </c>
      <c r="K3260" s="0" t="s">
        <v>21</v>
      </c>
      <c r="L3260" s="3" t="n">
        <f aca="false">IF(K3260="Yes",(J3260-1)*0.98,-1)</f>
        <v>0.3724</v>
      </c>
      <c r="M3260" s="4" t="s">
        <v>22</v>
      </c>
    </row>
    <row r="3261" customFormat="false" ht="12.8" hidden="false" customHeight="false" outlineLevel="0" collapsed="false">
      <c r="A3261" s="2" t="s">
        <v>3649</v>
      </c>
      <c r="B3261" s="2" t="s">
        <v>109</v>
      </c>
      <c r="C3261" s="0" t="s">
        <v>433</v>
      </c>
      <c r="D3261" s="0" t="s">
        <v>16</v>
      </c>
      <c r="E3261" s="0" t="s">
        <v>79</v>
      </c>
      <c r="F3261" s="0" t="s">
        <v>80</v>
      </c>
      <c r="G3261" s="0" t="s">
        <v>19</v>
      </c>
      <c r="H3261" s="0" t="s">
        <v>3651</v>
      </c>
      <c r="I3261" s="0" t="n">
        <v>0</v>
      </c>
      <c r="J3261" s="0" t="n">
        <v>6.6</v>
      </c>
      <c r="K3261" s="0" t="s">
        <v>19</v>
      </c>
      <c r="L3261" s="3" t="n">
        <f aca="false">IF(K3261="Yes",(J3261-1)*0.98,-1)</f>
        <v>-1</v>
      </c>
      <c r="M3261" s="11" t="s">
        <v>62</v>
      </c>
    </row>
    <row r="3262" customFormat="false" ht="12.8" hidden="false" customHeight="false" outlineLevel="0" collapsed="false">
      <c r="A3262" s="2" t="s">
        <v>3649</v>
      </c>
      <c r="B3262" s="2" t="s">
        <v>109</v>
      </c>
      <c r="C3262" s="6" t="s">
        <v>433</v>
      </c>
      <c r="D3262" s="6" t="s">
        <v>16</v>
      </c>
      <c r="E3262" s="6" t="s">
        <v>79</v>
      </c>
      <c r="F3262" s="6" t="s">
        <v>80</v>
      </c>
      <c r="G3262" s="6" t="s">
        <v>19</v>
      </c>
      <c r="H3262" s="6" t="s">
        <v>3652</v>
      </c>
      <c r="I3262" s="6" t="n">
        <v>1</v>
      </c>
      <c r="J3262" s="6" t="n">
        <v>10.41</v>
      </c>
      <c r="K3262" s="3" t="str">
        <f aca="false">IF(I3262=1, "No","Yes")</f>
        <v>No</v>
      </c>
      <c r="L3262" s="7" t="n">
        <f aca="false">IF(I3262=1,-J3262,0.98)</f>
        <v>-10.41</v>
      </c>
      <c r="M3262" s="12" t="s">
        <v>128</v>
      </c>
    </row>
    <row r="3263" customFormat="false" ht="12.8" hidden="false" customHeight="false" outlineLevel="0" collapsed="false">
      <c r="A3263" s="9" t="s">
        <v>3649</v>
      </c>
      <c r="B3263" s="9" t="s">
        <v>109</v>
      </c>
      <c r="C3263" s="6" t="s">
        <v>433</v>
      </c>
      <c r="D3263" s="6" t="s">
        <v>16</v>
      </c>
      <c r="E3263" s="6" t="s">
        <v>79</v>
      </c>
      <c r="F3263" s="6" t="s">
        <v>80</v>
      </c>
      <c r="G3263" s="6" t="s">
        <v>19</v>
      </c>
      <c r="H3263" s="6" t="s">
        <v>3652</v>
      </c>
      <c r="I3263" s="6" t="n">
        <v>1</v>
      </c>
      <c r="J3263" s="6" t="n">
        <v>2.5</v>
      </c>
      <c r="K3263" s="3" t="s">
        <v>21</v>
      </c>
      <c r="L3263" s="6" t="n">
        <f aca="false">IF(K3263="Yes",(J3263-1)*0.98,-1)</f>
        <v>1.47</v>
      </c>
      <c r="M3263" s="13" t="s">
        <v>184</v>
      </c>
    </row>
    <row r="3264" customFormat="false" ht="12.8" hidden="false" customHeight="false" outlineLevel="0" collapsed="false">
      <c r="A3264" s="2" t="s">
        <v>3653</v>
      </c>
      <c r="B3264" s="2" t="s">
        <v>445</v>
      </c>
      <c r="C3264" s="0" t="s">
        <v>773</v>
      </c>
      <c r="D3264" s="0" t="s">
        <v>16</v>
      </c>
      <c r="E3264" s="0" t="s">
        <v>17</v>
      </c>
      <c r="F3264" s="0" t="s">
        <v>18</v>
      </c>
      <c r="G3264" s="0" t="s">
        <v>19</v>
      </c>
      <c r="H3264" s="0" t="s">
        <v>3059</v>
      </c>
      <c r="I3264" s="0" t="n">
        <v>3</v>
      </c>
      <c r="J3264" s="0" t="n">
        <v>1.15</v>
      </c>
      <c r="K3264" s="0" t="s">
        <v>21</v>
      </c>
      <c r="L3264" s="3" t="n">
        <f aca="false">IF(K3264="Yes",(J3264-1)*0.98,-1)</f>
        <v>0.147</v>
      </c>
      <c r="M3264" s="4" t="s">
        <v>22</v>
      </c>
    </row>
    <row r="3265" customFormat="false" ht="12.8" hidden="false" customHeight="false" outlineLevel="0" collapsed="false">
      <c r="A3265" s="2" t="s">
        <v>3653</v>
      </c>
      <c r="B3265" s="2" t="s">
        <v>155</v>
      </c>
      <c r="C3265" s="0" t="s">
        <v>773</v>
      </c>
      <c r="D3265" s="0" t="s">
        <v>16</v>
      </c>
      <c r="E3265" s="0" t="s">
        <v>87</v>
      </c>
      <c r="F3265" s="0" t="s">
        <v>18</v>
      </c>
      <c r="G3265" s="0" t="s">
        <v>21</v>
      </c>
      <c r="H3265" s="0" t="s">
        <v>3654</v>
      </c>
      <c r="I3265" s="0" t="n">
        <v>2</v>
      </c>
      <c r="J3265" s="0" t="n">
        <v>2.6</v>
      </c>
      <c r="K3265" s="0" t="s">
        <v>21</v>
      </c>
      <c r="L3265" s="3" t="n">
        <f aca="false">IF(K3265="Yes",(J3265-1)*0.98,-1)</f>
        <v>1.568</v>
      </c>
      <c r="M3265" s="4" t="s">
        <v>22</v>
      </c>
    </row>
    <row r="3266" customFormat="false" ht="12.8" hidden="false" customHeight="false" outlineLevel="0" collapsed="false">
      <c r="A3266" s="2" t="s">
        <v>3653</v>
      </c>
      <c r="B3266" s="2" t="s">
        <v>35</v>
      </c>
      <c r="C3266" s="0" t="s">
        <v>110</v>
      </c>
      <c r="D3266" s="0" t="s">
        <v>16</v>
      </c>
      <c r="E3266" s="0" t="s">
        <v>17</v>
      </c>
      <c r="F3266" s="0" t="s">
        <v>18</v>
      </c>
      <c r="G3266" s="0" t="s">
        <v>19</v>
      </c>
      <c r="H3266" s="0" t="s">
        <v>3655</v>
      </c>
      <c r="I3266" s="0" t="n">
        <v>4</v>
      </c>
      <c r="J3266" s="0" t="n">
        <v>1.25</v>
      </c>
      <c r="K3266" s="0" t="s">
        <v>19</v>
      </c>
      <c r="L3266" s="3" t="n">
        <f aca="false">IF(K3266="Yes",(J3266-1)*0.98,-1)</f>
        <v>-1</v>
      </c>
      <c r="M3266" s="4" t="s">
        <v>22</v>
      </c>
    </row>
    <row r="3267" customFormat="false" ht="12.8" hidden="false" customHeight="false" outlineLevel="0" collapsed="false">
      <c r="A3267" s="2" t="s">
        <v>3653</v>
      </c>
      <c r="B3267" s="2" t="s">
        <v>35</v>
      </c>
      <c r="C3267" s="0" t="s">
        <v>110</v>
      </c>
      <c r="D3267" s="0" t="s">
        <v>16</v>
      </c>
      <c r="E3267" s="0" t="s">
        <v>17</v>
      </c>
      <c r="F3267" s="0" t="s">
        <v>18</v>
      </c>
      <c r="G3267" s="0" t="s">
        <v>19</v>
      </c>
      <c r="H3267" s="0" t="s">
        <v>2653</v>
      </c>
      <c r="I3267" s="0" t="n">
        <v>1</v>
      </c>
      <c r="J3267" s="0" t="n">
        <v>1.36</v>
      </c>
      <c r="K3267" s="0" t="s">
        <v>21</v>
      </c>
      <c r="L3267" s="3" t="n">
        <f aca="false">IF(K3267="Yes",(J3267-1)*0.98,-1)</f>
        <v>0.3528</v>
      </c>
      <c r="M3267" s="11" t="s">
        <v>62</v>
      </c>
    </row>
    <row r="3268" customFormat="false" ht="12.8" hidden="false" customHeight="false" outlineLevel="0" collapsed="false">
      <c r="A3268" s="2" t="s">
        <v>3653</v>
      </c>
      <c r="B3268" s="2" t="s">
        <v>149</v>
      </c>
      <c r="C3268" s="0" t="s">
        <v>110</v>
      </c>
      <c r="D3268" s="0" t="s">
        <v>42</v>
      </c>
      <c r="E3268" s="0" t="s">
        <v>79</v>
      </c>
      <c r="F3268" s="0" t="s">
        <v>80</v>
      </c>
      <c r="G3268" s="0" t="s">
        <v>19</v>
      </c>
      <c r="H3268" s="0" t="s">
        <v>3656</v>
      </c>
      <c r="I3268" s="0" t="n">
        <v>3</v>
      </c>
      <c r="J3268" s="0" t="n">
        <v>1.74</v>
      </c>
      <c r="K3268" s="0" t="s">
        <v>21</v>
      </c>
      <c r="L3268" s="3" t="n">
        <f aca="false">IF(K3268="Yes",(J3268-1)*0.98,-1)</f>
        <v>0.7252</v>
      </c>
      <c r="M3268" s="4" t="s">
        <v>22</v>
      </c>
    </row>
    <row r="3269" customFormat="false" ht="12.8" hidden="false" customHeight="false" outlineLevel="0" collapsed="false">
      <c r="A3269" s="2" t="s">
        <v>3657</v>
      </c>
      <c r="B3269" s="2" t="s">
        <v>139</v>
      </c>
      <c r="C3269" s="0" t="s">
        <v>259</v>
      </c>
      <c r="D3269" s="0" t="s">
        <v>16</v>
      </c>
      <c r="E3269" s="0" t="s">
        <v>17</v>
      </c>
      <c r="F3269" s="0" t="s">
        <v>18</v>
      </c>
      <c r="G3269" s="0" t="s">
        <v>19</v>
      </c>
      <c r="H3269" s="0" t="s">
        <v>3658</v>
      </c>
      <c r="I3269" s="0" t="n">
        <v>0</v>
      </c>
      <c r="J3269" s="0" t="n">
        <v>1.67</v>
      </c>
      <c r="K3269" s="0" t="s">
        <v>19</v>
      </c>
      <c r="L3269" s="3" t="n">
        <f aca="false">IF(K3269="Yes",(J3269-1)*0.98,-1)</f>
        <v>-1</v>
      </c>
      <c r="M3269" s="4" t="s">
        <v>22</v>
      </c>
    </row>
    <row r="3270" customFormat="false" ht="12.8" hidden="false" customHeight="false" outlineLevel="0" collapsed="false">
      <c r="A3270" s="2" t="s">
        <v>3657</v>
      </c>
      <c r="B3270" s="2" t="s">
        <v>77</v>
      </c>
      <c r="C3270" s="0" t="s">
        <v>125</v>
      </c>
      <c r="D3270" s="0" t="s">
        <v>42</v>
      </c>
      <c r="E3270" s="0" t="s">
        <v>30</v>
      </c>
      <c r="F3270" s="0" t="s">
        <v>18</v>
      </c>
      <c r="G3270" s="0" t="s">
        <v>19</v>
      </c>
      <c r="H3270" s="0" t="s">
        <v>3659</v>
      </c>
      <c r="I3270" s="0" t="n">
        <v>0</v>
      </c>
      <c r="J3270" s="0" t="n">
        <v>3.8</v>
      </c>
      <c r="K3270" s="0" t="s">
        <v>19</v>
      </c>
      <c r="L3270" s="3" t="n">
        <f aca="false">IF(K3270="Yes",(J3270-1)*0.98,-1)</f>
        <v>-1</v>
      </c>
      <c r="M3270" s="11" t="s">
        <v>62</v>
      </c>
    </row>
    <row r="3271" customFormat="false" ht="12.8" hidden="false" customHeight="false" outlineLevel="0" collapsed="false">
      <c r="A3271" s="2" t="s">
        <v>3660</v>
      </c>
      <c r="B3271" s="2" t="s">
        <v>71</v>
      </c>
      <c r="C3271" s="0" t="s">
        <v>194</v>
      </c>
      <c r="D3271" s="0" t="s">
        <v>195</v>
      </c>
      <c r="E3271" s="0" t="s">
        <v>17</v>
      </c>
      <c r="G3271" s="0" t="s">
        <v>19</v>
      </c>
      <c r="H3271" s="0" t="s">
        <v>3661</v>
      </c>
      <c r="I3271" s="0" t="n">
        <v>1</v>
      </c>
      <c r="J3271" s="0" t="n">
        <v>1.55</v>
      </c>
      <c r="K3271" s="0" t="str">
        <f aca="false">IF(I3271=1,"Yes","No")</f>
        <v>Yes</v>
      </c>
      <c r="L3271" s="0" t="n">
        <f aca="false">IF(K3271="Yes",(J3271-1)*0.98,-1)</f>
        <v>0.539</v>
      </c>
      <c r="M3271" s="5" t="s">
        <v>33</v>
      </c>
    </row>
    <row r="3272" customFormat="false" ht="12.8" hidden="false" customHeight="false" outlineLevel="0" collapsed="false">
      <c r="A3272" s="9" t="s">
        <v>3660</v>
      </c>
      <c r="B3272" s="9" t="s">
        <v>71</v>
      </c>
      <c r="C3272" s="6" t="s">
        <v>194</v>
      </c>
      <c r="D3272" s="6" t="s">
        <v>195</v>
      </c>
      <c r="E3272" s="6" t="s">
        <v>17</v>
      </c>
      <c r="F3272" s="6"/>
      <c r="G3272" s="6" t="s">
        <v>19</v>
      </c>
      <c r="H3272" s="6" t="s">
        <v>362</v>
      </c>
      <c r="I3272" s="6" t="n">
        <v>2</v>
      </c>
      <c r="J3272" s="6" t="n">
        <v>2.17</v>
      </c>
      <c r="K3272" s="3" t="s">
        <v>21</v>
      </c>
      <c r="L3272" s="6" t="n">
        <f aca="false">IF(K3272="Yes",(J3272-1)*0.98,-1)</f>
        <v>1.1466</v>
      </c>
      <c r="M3272" s="13" t="s">
        <v>184</v>
      </c>
    </row>
    <row r="3273" customFormat="false" ht="12.8" hidden="false" customHeight="false" outlineLevel="0" collapsed="false">
      <c r="A3273" s="2" t="s">
        <v>3662</v>
      </c>
      <c r="B3273" s="2" t="s">
        <v>96</v>
      </c>
      <c r="C3273" s="0" t="s">
        <v>1378</v>
      </c>
      <c r="D3273" s="0" t="s">
        <v>37</v>
      </c>
      <c r="E3273" s="0" t="s">
        <v>17</v>
      </c>
      <c r="F3273" s="0" t="s">
        <v>18</v>
      </c>
      <c r="G3273" s="0" t="s">
        <v>19</v>
      </c>
      <c r="H3273" s="0" t="s">
        <v>3663</v>
      </c>
      <c r="I3273" s="0" t="n">
        <v>1</v>
      </c>
      <c r="J3273" s="0" t="n">
        <v>2.53</v>
      </c>
      <c r="K3273" s="0" t="str">
        <f aca="false">IF(I3273=1,"Yes","No")</f>
        <v>Yes</v>
      </c>
      <c r="L3273" s="0" t="n">
        <f aca="false">IF(K3273="Yes",(J3273-1)*0.98,-1)</f>
        <v>1.4994</v>
      </c>
      <c r="M3273" s="5" t="s">
        <v>33</v>
      </c>
    </row>
    <row r="3274" customFormat="false" ht="12.8" hidden="false" customHeight="false" outlineLevel="0" collapsed="false">
      <c r="A3274" s="2" t="s">
        <v>3662</v>
      </c>
      <c r="B3274" s="2" t="s">
        <v>657</v>
      </c>
      <c r="C3274" s="0" t="s">
        <v>256</v>
      </c>
      <c r="D3274" s="0" t="s">
        <v>42</v>
      </c>
      <c r="E3274" s="0" t="s">
        <v>79</v>
      </c>
      <c r="F3274" s="0" t="s">
        <v>80</v>
      </c>
      <c r="G3274" s="0" t="s">
        <v>19</v>
      </c>
      <c r="H3274" s="0" t="s">
        <v>3664</v>
      </c>
      <c r="I3274" s="0" t="n">
        <v>2</v>
      </c>
      <c r="J3274" s="0" t="n">
        <v>1.3</v>
      </c>
      <c r="K3274" s="0" t="s">
        <v>21</v>
      </c>
      <c r="L3274" s="3" t="n">
        <f aca="false">IF(K3274="Yes",(J3274-1)*0.98,-1)</f>
        <v>0.294</v>
      </c>
      <c r="M3274" s="4" t="s">
        <v>22</v>
      </c>
    </row>
    <row r="3275" customFormat="false" ht="12.8" hidden="false" customHeight="false" outlineLevel="0" collapsed="false">
      <c r="A3275" s="2" t="s">
        <v>3662</v>
      </c>
      <c r="B3275" s="2" t="s">
        <v>605</v>
      </c>
      <c r="C3275" s="0" t="s">
        <v>59</v>
      </c>
      <c r="D3275" s="0" t="s">
        <v>48</v>
      </c>
      <c r="E3275" s="0" t="s">
        <v>30</v>
      </c>
      <c r="F3275" s="0" t="s">
        <v>65</v>
      </c>
      <c r="G3275" s="0" t="s">
        <v>21</v>
      </c>
      <c r="H3275" s="0" t="s">
        <v>3665</v>
      </c>
      <c r="I3275" s="0" t="n">
        <v>1</v>
      </c>
      <c r="J3275" s="0" t="n">
        <v>1.83</v>
      </c>
      <c r="K3275" s="0" t="s">
        <v>21</v>
      </c>
      <c r="L3275" s="3" t="n">
        <f aca="false">IF(K3275="Yes",(J3275-1)*0.98,-1)</f>
        <v>0.8134</v>
      </c>
      <c r="M3275" s="4" t="s">
        <v>22</v>
      </c>
    </row>
    <row r="3276" customFormat="false" ht="12.8" hidden="false" customHeight="false" outlineLevel="0" collapsed="false">
      <c r="A3276" s="9" t="s">
        <v>3662</v>
      </c>
      <c r="B3276" s="9" t="s">
        <v>605</v>
      </c>
      <c r="C3276" s="6" t="s">
        <v>59</v>
      </c>
      <c r="D3276" s="6" t="s">
        <v>48</v>
      </c>
      <c r="E3276" s="6" t="s">
        <v>30</v>
      </c>
      <c r="F3276" s="6" t="s">
        <v>65</v>
      </c>
      <c r="G3276" s="6" t="s">
        <v>21</v>
      </c>
      <c r="H3276" s="6" t="s">
        <v>3666</v>
      </c>
      <c r="I3276" s="0" t="n">
        <v>3</v>
      </c>
      <c r="J3276" s="6" t="n">
        <v>7.6</v>
      </c>
      <c r="K3276" s="3" t="str">
        <f aca="false">IF(I3276=1,"Yes","No")</f>
        <v>No</v>
      </c>
      <c r="L3276" s="7" t="n">
        <f aca="false">IF(K3276="Yes",(J3276-1)*0.98,-1)</f>
        <v>-1</v>
      </c>
      <c r="M3276" s="10" t="s">
        <v>53</v>
      </c>
    </row>
    <row r="3277" customFormat="false" ht="12.8" hidden="false" customHeight="false" outlineLevel="0" collapsed="false">
      <c r="A3277" s="2" t="s">
        <v>3667</v>
      </c>
      <c r="B3277" s="2" t="s">
        <v>222</v>
      </c>
      <c r="C3277" s="0" t="s">
        <v>1378</v>
      </c>
      <c r="D3277" s="0" t="s">
        <v>37</v>
      </c>
      <c r="E3277" s="0" t="s">
        <v>87</v>
      </c>
      <c r="F3277" s="0" t="s">
        <v>18</v>
      </c>
      <c r="G3277" s="0" t="s">
        <v>19</v>
      </c>
      <c r="H3277" s="0" t="s">
        <v>3668</v>
      </c>
      <c r="I3277" s="0" t="n">
        <v>3</v>
      </c>
      <c r="J3277" s="0" t="n">
        <v>4.2</v>
      </c>
      <c r="K3277" s="0" t="s">
        <v>19</v>
      </c>
      <c r="L3277" s="3" t="n">
        <f aca="false">IF(K3277="Yes",(J3277-1)*0.98,-1)</f>
        <v>-1</v>
      </c>
      <c r="M3277" s="4" t="s">
        <v>22</v>
      </c>
    </row>
    <row r="3278" customFormat="false" ht="12.8" hidden="false" customHeight="false" outlineLevel="0" collapsed="false">
      <c r="A3278" s="2" t="s">
        <v>3669</v>
      </c>
      <c r="B3278" s="2" t="s">
        <v>186</v>
      </c>
      <c r="C3278" s="0" t="s">
        <v>114</v>
      </c>
      <c r="D3278" s="0" t="s">
        <v>16</v>
      </c>
      <c r="E3278" s="0" t="s">
        <v>17</v>
      </c>
      <c r="F3278" s="0" t="s">
        <v>18</v>
      </c>
      <c r="G3278" s="0" t="s">
        <v>19</v>
      </c>
      <c r="H3278" s="0" t="s">
        <v>3670</v>
      </c>
      <c r="I3278" s="0" t="n">
        <v>2</v>
      </c>
      <c r="J3278" s="0" t="n">
        <v>1.33</v>
      </c>
      <c r="K3278" s="0" t="s">
        <v>21</v>
      </c>
      <c r="L3278" s="3" t="n">
        <f aca="false">IF(K3278="Yes",(J3278-1)*0.98,-1)</f>
        <v>0.3234</v>
      </c>
      <c r="M3278" s="4" t="s">
        <v>22</v>
      </c>
    </row>
    <row r="3279" customFormat="false" ht="12.8" hidden="false" customHeight="false" outlineLevel="0" collapsed="false">
      <c r="A3279" s="2" t="s">
        <v>3671</v>
      </c>
      <c r="B3279" s="2" t="s">
        <v>167</v>
      </c>
      <c r="C3279" s="0" t="s">
        <v>91</v>
      </c>
      <c r="D3279" s="0" t="s">
        <v>42</v>
      </c>
      <c r="E3279" s="0" t="s">
        <v>30</v>
      </c>
      <c r="F3279" s="0" t="s">
        <v>18</v>
      </c>
      <c r="G3279" s="0" t="s">
        <v>19</v>
      </c>
      <c r="H3279" s="0" t="s">
        <v>3672</v>
      </c>
      <c r="I3279" s="0" t="n">
        <v>0</v>
      </c>
      <c r="J3279" s="0" t="n">
        <v>1.73</v>
      </c>
      <c r="K3279" s="0" t="s">
        <v>19</v>
      </c>
      <c r="L3279" s="3" t="n">
        <f aca="false">IF(K3279="Yes",(J3279-1)*0.98,-1)</f>
        <v>-1</v>
      </c>
      <c r="M3279" s="11" t="s">
        <v>62</v>
      </c>
    </row>
    <row r="3280" customFormat="false" ht="12.8" hidden="false" customHeight="false" outlineLevel="0" collapsed="false">
      <c r="A3280" s="9" t="s">
        <v>3673</v>
      </c>
      <c r="B3280" s="9" t="s">
        <v>894</v>
      </c>
      <c r="C3280" s="6" t="s">
        <v>271</v>
      </c>
      <c r="D3280" s="6" t="s">
        <v>16</v>
      </c>
      <c r="E3280" s="6" t="s">
        <v>17</v>
      </c>
      <c r="F3280" s="6" t="s">
        <v>304</v>
      </c>
      <c r="G3280" s="6" t="s">
        <v>19</v>
      </c>
      <c r="H3280" s="6" t="s">
        <v>3674</v>
      </c>
      <c r="I3280" s="0" t="n">
        <v>1</v>
      </c>
      <c r="J3280" s="6" t="n">
        <v>2.5</v>
      </c>
      <c r="K3280" s="3" t="str">
        <f aca="false">IF(I3280=1,"Yes","No")</f>
        <v>Yes</v>
      </c>
      <c r="L3280" s="7" t="n">
        <f aca="false">IF(K3280="Yes",(J3280-1)*0.98,-1)</f>
        <v>1.47</v>
      </c>
      <c r="M3280" s="10" t="s">
        <v>53</v>
      </c>
    </row>
    <row r="3281" customFormat="false" ht="12.8" hidden="false" customHeight="false" outlineLevel="0" collapsed="false">
      <c r="A3281" s="2" t="s">
        <v>3673</v>
      </c>
      <c r="B3281" s="2" t="s">
        <v>885</v>
      </c>
      <c r="C3281" s="6" t="s">
        <v>225</v>
      </c>
      <c r="D3281" s="6" t="s">
        <v>16</v>
      </c>
      <c r="E3281" s="6" t="s">
        <v>17</v>
      </c>
      <c r="F3281" s="6" t="s">
        <v>43</v>
      </c>
      <c r="G3281" s="6" t="s">
        <v>19</v>
      </c>
      <c r="H3281" s="6" t="s">
        <v>3675</v>
      </c>
      <c r="I3281" s="6" t="n">
        <v>4</v>
      </c>
      <c r="J3281" s="6" t="n">
        <v>11</v>
      </c>
      <c r="K3281" s="3" t="str">
        <f aca="false">IF(I3281=1, "No","Yes")</f>
        <v>Yes</v>
      </c>
      <c r="L3281" s="7" t="n">
        <f aca="false">IF(I3281=1,-J3281,0.98)</f>
        <v>0.98</v>
      </c>
      <c r="M3281" s="8" t="s">
        <v>51</v>
      </c>
    </row>
    <row r="3282" customFormat="false" ht="12.8" hidden="false" customHeight="false" outlineLevel="0" collapsed="false">
      <c r="A3282" s="2" t="s">
        <v>3673</v>
      </c>
      <c r="B3282" s="2" t="s">
        <v>885</v>
      </c>
      <c r="C3282" s="6" t="s">
        <v>225</v>
      </c>
      <c r="D3282" s="6" t="s">
        <v>16</v>
      </c>
      <c r="E3282" s="6" t="s">
        <v>17</v>
      </c>
      <c r="F3282" s="6" t="s">
        <v>43</v>
      </c>
      <c r="G3282" s="6" t="s">
        <v>19</v>
      </c>
      <c r="H3282" s="6" t="s">
        <v>3675</v>
      </c>
      <c r="I3282" s="6" t="n">
        <v>4</v>
      </c>
      <c r="J3282" s="6" t="n">
        <v>11</v>
      </c>
      <c r="K3282" s="3" t="str">
        <f aca="false">IF(I3282=1, "No","Yes")</f>
        <v>Yes</v>
      </c>
      <c r="L3282" s="7" t="n">
        <f aca="false">IF(I3282=1,-J3282,0.98)</f>
        <v>0.98</v>
      </c>
      <c r="M3282" s="12" t="s">
        <v>128</v>
      </c>
    </row>
    <row r="3283" customFormat="false" ht="12.8" hidden="false" customHeight="false" outlineLevel="0" collapsed="false">
      <c r="A3283" s="2" t="s">
        <v>3673</v>
      </c>
      <c r="B3283" s="2" t="s">
        <v>888</v>
      </c>
      <c r="C3283" s="0" t="s">
        <v>119</v>
      </c>
      <c r="D3283" s="0" t="s">
        <v>42</v>
      </c>
      <c r="E3283" s="0" t="s">
        <v>79</v>
      </c>
      <c r="F3283" s="0" t="s">
        <v>43</v>
      </c>
      <c r="G3283" s="0" t="s">
        <v>19</v>
      </c>
      <c r="H3283" s="0" t="s">
        <v>3676</v>
      </c>
      <c r="I3283" s="0" t="n">
        <v>2</v>
      </c>
      <c r="J3283" s="0" t="n">
        <v>1.6</v>
      </c>
      <c r="K3283" s="0" t="s">
        <v>21</v>
      </c>
      <c r="L3283" s="3" t="n">
        <f aca="false">IF(K3283="Yes",(J3283-1)*0.98,-1)</f>
        <v>0.588</v>
      </c>
      <c r="M3283" s="11" t="s">
        <v>62</v>
      </c>
    </row>
    <row r="3284" customFormat="false" ht="12.8" hidden="false" customHeight="false" outlineLevel="0" collapsed="false">
      <c r="A3284" s="9" t="s">
        <v>3673</v>
      </c>
      <c r="B3284" s="9" t="s">
        <v>888</v>
      </c>
      <c r="C3284" s="6" t="s">
        <v>119</v>
      </c>
      <c r="D3284" s="6" t="s">
        <v>42</v>
      </c>
      <c r="E3284" s="6" t="s">
        <v>79</v>
      </c>
      <c r="F3284" s="6" t="s">
        <v>43</v>
      </c>
      <c r="G3284" s="6" t="s">
        <v>19</v>
      </c>
      <c r="H3284" s="6" t="s">
        <v>3676</v>
      </c>
      <c r="I3284" s="0" t="n">
        <v>2</v>
      </c>
      <c r="J3284" s="6" t="n">
        <v>4.2</v>
      </c>
      <c r="K3284" s="3" t="str">
        <f aca="false">IF(I3284=1,"Yes","No")</f>
        <v>No</v>
      </c>
      <c r="L3284" s="7" t="n">
        <f aca="false">IF(K3284="Yes",(J3284-1)*0.98,-1)</f>
        <v>-1</v>
      </c>
      <c r="M3284" s="10" t="s">
        <v>53</v>
      </c>
    </row>
    <row r="3285" customFormat="false" ht="12.8" hidden="false" customHeight="false" outlineLevel="0" collapsed="false">
      <c r="A3285" s="2" t="s">
        <v>3673</v>
      </c>
      <c r="B3285" s="2" t="s">
        <v>109</v>
      </c>
      <c r="C3285" s="0" t="s">
        <v>225</v>
      </c>
      <c r="D3285" s="0" t="s">
        <v>42</v>
      </c>
      <c r="E3285" s="0" t="s">
        <v>79</v>
      </c>
      <c r="F3285" s="0" t="s">
        <v>80</v>
      </c>
      <c r="G3285" s="0" t="s">
        <v>19</v>
      </c>
      <c r="H3285" s="0" t="s">
        <v>3677</v>
      </c>
      <c r="I3285" s="0" t="n">
        <v>2</v>
      </c>
      <c r="J3285" s="0" t="n">
        <v>1.97</v>
      </c>
      <c r="K3285" s="0" t="s">
        <v>21</v>
      </c>
      <c r="L3285" s="3" t="n">
        <f aca="false">IF(K3285="Yes",(J3285-1)*0.98,-1)</f>
        <v>0.9506</v>
      </c>
      <c r="M3285" s="4" t="s">
        <v>22</v>
      </c>
    </row>
    <row r="3286" customFormat="false" ht="12.8" hidden="false" customHeight="false" outlineLevel="0" collapsed="false">
      <c r="A3286" s="2" t="s">
        <v>3673</v>
      </c>
      <c r="B3286" s="2" t="s">
        <v>105</v>
      </c>
      <c r="C3286" s="0" t="s">
        <v>91</v>
      </c>
      <c r="D3286" s="0" t="s">
        <v>42</v>
      </c>
      <c r="E3286" s="0" t="s">
        <v>30</v>
      </c>
      <c r="F3286" s="0" t="s">
        <v>43</v>
      </c>
      <c r="G3286" s="0" t="s">
        <v>19</v>
      </c>
      <c r="H3286" s="0" t="s">
        <v>3678</v>
      </c>
      <c r="I3286" s="0" t="n">
        <v>4</v>
      </c>
      <c r="J3286" s="0" t="n">
        <v>1.62</v>
      </c>
      <c r="K3286" s="0" t="s">
        <v>19</v>
      </c>
      <c r="L3286" s="3" t="n">
        <f aca="false">IF(K3286="Yes",(J3286-1)*0.98,-1)</f>
        <v>-1</v>
      </c>
      <c r="M3286" s="11" t="s">
        <v>62</v>
      </c>
    </row>
    <row r="3287" customFormat="false" ht="12.8" hidden="false" customHeight="false" outlineLevel="0" collapsed="false">
      <c r="A3287" s="2" t="s">
        <v>3679</v>
      </c>
      <c r="B3287" s="2" t="s">
        <v>2615</v>
      </c>
      <c r="C3287" s="0" t="s">
        <v>179</v>
      </c>
      <c r="D3287" s="0" t="s">
        <v>102</v>
      </c>
      <c r="E3287" s="0" t="s">
        <v>17</v>
      </c>
      <c r="F3287" s="0" t="s">
        <v>929</v>
      </c>
      <c r="G3287" s="0" t="s">
        <v>19</v>
      </c>
      <c r="H3287" s="0" t="s">
        <v>3680</v>
      </c>
      <c r="I3287" s="0" t="n">
        <v>1</v>
      </c>
      <c r="J3287" s="0" t="n">
        <v>1.1</v>
      </c>
      <c r="K3287" s="0" t="s">
        <v>21</v>
      </c>
      <c r="L3287" s="3" t="n">
        <f aca="false">IF(K3287="Yes",(J3287-1)*0.98,-1)</f>
        <v>0.0980000000000001</v>
      </c>
      <c r="M3287" s="4" t="s">
        <v>22</v>
      </c>
    </row>
    <row r="3288" customFormat="false" ht="12.8" hidden="false" customHeight="false" outlineLevel="0" collapsed="false">
      <c r="A3288" s="2" t="s">
        <v>3679</v>
      </c>
      <c r="B3288" s="2" t="s">
        <v>222</v>
      </c>
      <c r="C3288" s="0" t="s">
        <v>24</v>
      </c>
      <c r="D3288" s="0" t="s">
        <v>102</v>
      </c>
      <c r="E3288" s="0" t="s">
        <v>87</v>
      </c>
      <c r="F3288" s="0" t="s">
        <v>18</v>
      </c>
      <c r="G3288" s="0" t="s">
        <v>19</v>
      </c>
      <c r="H3288" s="0" t="s">
        <v>2595</v>
      </c>
      <c r="I3288" s="0" t="n">
        <v>1</v>
      </c>
      <c r="J3288" s="0" t="n">
        <v>2.9</v>
      </c>
      <c r="K3288" s="0" t="str">
        <f aca="false">IF(I3288=1,"Yes","No")</f>
        <v>Yes</v>
      </c>
      <c r="L3288" s="0" t="n">
        <f aca="false">IF(K3288="Yes",(J3288-1)*0.98,-1)</f>
        <v>1.862</v>
      </c>
      <c r="M3288" s="5" t="s">
        <v>33</v>
      </c>
    </row>
    <row r="3289" customFormat="false" ht="12.8" hidden="false" customHeight="false" outlineLevel="0" collapsed="false">
      <c r="A3289" s="2" t="s">
        <v>3679</v>
      </c>
      <c r="B3289" s="2" t="s">
        <v>222</v>
      </c>
      <c r="C3289" s="6" t="s">
        <v>24</v>
      </c>
      <c r="D3289" s="6" t="s">
        <v>102</v>
      </c>
      <c r="E3289" s="6" t="s">
        <v>87</v>
      </c>
      <c r="F3289" s="6" t="s">
        <v>18</v>
      </c>
      <c r="G3289" s="6" t="s">
        <v>19</v>
      </c>
      <c r="H3289" s="6" t="s">
        <v>3681</v>
      </c>
      <c r="I3289" s="6" t="n">
        <v>3</v>
      </c>
      <c r="J3289" s="6" t="n">
        <v>9.54</v>
      </c>
      <c r="K3289" s="3" t="str">
        <f aca="false">IF(I3289=1, "No","Yes")</f>
        <v>Yes</v>
      </c>
      <c r="L3289" s="7" t="n">
        <f aca="false">IF(I3289=1,-J3289,0.98)</f>
        <v>0.98</v>
      </c>
      <c r="M3289" s="8" t="s">
        <v>51</v>
      </c>
    </row>
    <row r="3290" customFormat="false" ht="12.8" hidden="false" customHeight="false" outlineLevel="0" collapsed="false">
      <c r="A3290" s="2" t="s">
        <v>3679</v>
      </c>
      <c r="B3290" s="2" t="s">
        <v>276</v>
      </c>
      <c r="C3290" s="0" t="s">
        <v>179</v>
      </c>
      <c r="D3290" s="0" t="s">
        <v>195</v>
      </c>
      <c r="E3290" s="0" t="s">
        <v>17</v>
      </c>
      <c r="F3290" s="0" t="s">
        <v>18</v>
      </c>
      <c r="G3290" s="0" t="s">
        <v>19</v>
      </c>
      <c r="H3290" s="0" t="s">
        <v>3682</v>
      </c>
      <c r="I3290" s="0" t="n">
        <v>3</v>
      </c>
      <c r="J3290" s="0" t="n">
        <v>2.12</v>
      </c>
      <c r="K3290" s="0" t="s">
        <v>19</v>
      </c>
      <c r="L3290" s="3" t="n">
        <f aca="false">IF(K3290="Yes",(J3290-1)*0.98,-1)</f>
        <v>-1</v>
      </c>
      <c r="M3290" s="4" t="s">
        <v>22</v>
      </c>
    </row>
    <row r="3291" customFormat="false" ht="12.8" hidden="false" customHeight="false" outlineLevel="0" collapsed="false">
      <c r="A3291" s="2" t="s">
        <v>3679</v>
      </c>
      <c r="B3291" s="2" t="s">
        <v>58</v>
      </c>
      <c r="C3291" s="0" t="s">
        <v>359</v>
      </c>
      <c r="D3291" s="0" t="s">
        <v>42</v>
      </c>
      <c r="E3291" s="0" t="s">
        <v>79</v>
      </c>
      <c r="F3291" s="0" t="s">
        <v>80</v>
      </c>
      <c r="G3291" s="0" t="s">
        <v>19</v>
      </c>
      <c r="H3291" s="0" t="s">
        <v>3683</v>
      </c>
      <c r="I3291" s="0" t="n">
        <v>0</v>
      </c>
      <c r="J3291" s="0" t="n">
        <v>1.6</v>
      </c>
      <c r="K3291" s="0" t="s">
        <v>19</v>
      </c>
      <c r="L3291" s="3" t="n">
        <f aca="false">IF(K3291="Yes",(J3291-1)*0.98,-1)</f>
        <v>-1</v>
      </c>
      <c r="M3291" s="4" t="s">
        <v>22</v>
      </c>
    </row>
    <row r="3292" customFormat="false" ht="12.8" hidden="false" customHeight="false" outlineLevel="0" collapsed="false">
      <c r="A3292" s="9" t="s">
        <v>3679</v>
      </c>
      <c r="B3292" s="9" t="s">
        <v>58</v>
      </c>
      <c r="C3292" s="6" t="s">
        <v>359</v>
      </c>
      <c r="D3292" s="6" t="s">
        <v>42</v>
      </c>
      <c r="E3292" s="6" t="s">
        <v>79</v>
      </c>
      <c r="F3292" s="6" t="s">
        <v>80</v>
      </c>
      <c r="G3292" s="6" t="s">
        <v>19</v>
      </c>
      <c r="H3292" s="6" t="s">
        <v>3684</v>
      </c>
      <c r="I3292" s="0" t="n">
        <v>0</v>
      </c>
      <c r="J3292" s="6" t="n">
        <v>33.4</v>
      </c>
      <c r="K3292" s="3" t="str">
        <f aca="false">IF(I3292=1,"Yes","No")</f>
        <v>No</v>
      </c>
      <c r="L3292" s="7" t="n">
        <f aca="false">IF(K3292="Yes",(J3292-1)*0.98,-1)</f>
        <v>-1</v>
      </c>
      <c r="M3292" s="10" t="s">
        <v>53</v>
      </c>
    </row>
    <row r="3293" customFormat="false" ht="12.8" hidden="false" customHeight="false" outlineLevel="0" collapsed="false">
      <c r="A3293" s="2" t="s">
        <v>3679</v>
      </c>
      <c r="B3293" s="2" t="s">
        <v>289</v>
      </c>
      <c r="C3293" s="0" t="s">
        <v>1371</v>
      </c>
      <c r="D3293" s="0" t="s">
        <v>42</v>
      </c>
      <c r="E3293" s="0" t="s">
        <v>30</v>
      </c>
      <c r="F3293" s="0" t="s">
        <v>18</v>
      </c>
      <c r="G3293" s="0" t="s">
        <v>19</v>
      </c>
      <c r="H3293" s="0" t="s">
        <v>3685</v>
      </c>
      <c r="I3293" s="0" t="n">
        <v>3</v>
      </c>
      <c r="J3293" s="0" t="n">
        <v>1.27</v>
      </c>
      <c r="K3293" s="0" t="s">
        <v>21</v>
      </c>
      <c r="L3293" s="3" t="n">
        <f aca="false">IF(K3293="Yes",(J3293-1)*0.98,-1)</f>
        <v>0.2646</v>
      </c>
      <c r="M3293" s="11" t="s">
        <v>62</v>
      </c>
    </row>
    <row r="3294" customFormat="false" ht="12.8" hidden="false" customHeight="false" outlineLevel="0" collapsed="false">
      <c r="A3294" s="2" t="s">
        <v>3686</v>
      </c>
      <c r="B3294" s="2" t="s">
        <v>897</v>
      </c>
      <c r="C3294" s="0" t="s">
        <v>357</v>
      </c>
      <c r="D3294" s="0" t="s">
        <v>195</v>
      </c>
      <c r="E3294" s="0" t="s">
        <v>87</v>
      </c>
      <c r="F3294" s="0" t="s">
        <v>1413</v>
      </c>
      <c r="G3294" s="0" t="s">
        <v>19</v>
      </c>
      <c r="H3294" s="0" t="s">
        <v>3687</v>
      </c>
      <c r="I3294" s="0" t="n">
        <v>1</v>
      </c>
      <c r="J3294" s="0" t="n">
        <v>1.57</v>
      </c>
      <c r="K3294" s="0" t="str">
        <f aca="false">IF(I3294=1,"Yes","No")</f>
        <v>Yes</v>
      </c>
      <c r="L3294" s="0" t="n">
        <f aca="false">IF(K3294="Yes",(J3294-1)*0.98,-1)</f>
        <v>0.5586</v>
      </c>
      <c r="M3294" s="5" t="s">
        <v>33</v>
      </c>
    </row>
    <row r="3295" customFormat="false" ht="12.8" hidden="false" customHeight="false" outlineLevel="0" collapsed="false">
      <c r="A3295" s="2" t="s">
        <v>3686</v>
      </c>
      <c r="B3295" s="2" t="s">
        <v>376</v>
      </c>
      <c r="C3295" s="0" t="s">
        <v>59</v>
      </c>
      <c r="D3295" s="0" t="s">
        <v>42</v>
      </c>
      <c r="E3295" s="0" t="s">
        <v>30</v>
      </c>
      <c r="F3295" s="0" t="s">
        <v>18</v>
      </c>
      <c r="G3295" s="0" t="s">
        <v>19</v>
      </c>
      <c r="H3295" s="0" t="s">
        <v>3688</v>
      </c>
      <c r="I3295" s="0" t="n">
        <v>0</v>
      </c>
      <c r="J3295" s="0" t="n">
        <v>1.44</v>
      </c>
      <c r="K3295" s="0" t="s">
        <v>19</v>
      </c>
      <c r="L3295" s="3" t="n">
        <f aca="false">IF(K3295="Yes",(J3295-1)*0.98,-1)</f>
        <v>-1</v>
      </c>
      <c r="M3295" s="11" t="s">
        <v>62</v>
      </c>
    </row>
    <row r="3296" customFormat="false" ht="12.8" hidden="false" customHeight="false" outlineLevel="0" collapsed="false">
      <c r="A3296" s="2" t="s">
        <v>3689</v>
      </c>
      <c r="B3296" s="2" t="s">
        <v>155</v>
      </c>
      <c r="C3296" s="0" t="s">
        <v>1045</v>
      </c>
      <c r="D3296" s="0" t="s">
        <v>37</v>
      </c>
      <c r="E3296" s="0" t="s">
        <v>17</v>
      </c>
      <c r="F3296" s="0" t="s">
        <v>18</v>
      </c>
      <c r="G3296" s="0" t="s">
        <v>19</v>
      </c>
      <c r="H3296" s="0" t="s">
        <v>3690</v>
      </c>
      <c r="I3296" s="0" t="n">
        <v>1</v>
      </c>
      <c r="J3296" s="0" t="n">
        <v>3.26</v>
      </c>
      <c r="K3296" s="0" t="str">
        <f aca="false">IF(I3296=1,"Yes","No")</f>
        <v>Yes</v>
      </c>
      <c r="L3296" s="0" t="n">
        <f aca="false">IF(K3296="Yes",(J3296-1)*0.98,-1)</f>
        <v>2.2148</v>
      </c>
      <c r="M3296" s="5" t="s">
        <v>33</v>
      </c>
    </row>
    <row r="3297" customFormat="false" ht="12.8" hidden="false" customHeight="false" outlineLevel="0" collapsed="false">
      <c r="A3297" s="2" t="s">
        <v>3689</v>
      </c>
      <c r="B3297" s="2" t="s">
        <v>46</v>
      </c>
      <c r="C3297" s="0" t="s">
        <v>56</v>
      </c>
      <c r="D3297" s="0" t="s">
        <v>16</v>
      </c>
      <c r="E3297" s="0" t="s">
        <v>17</v>
      </c>
      <c r="F3297" s="0" t="s">
        <v>18</v>
      </c>
      <c r="G3297" s="0" t="s">
        <v>19</v>
      </c>
      <c r="H3297" s="0" t="s">
        <v>3691</v>
      </c>
      <c r="I3297" s="0" t="n">
        <v>1</v>
      </c>
      <c r="J3297" s="0" t="n">
        <v>1.3</v>
      </c>
      <c r="K3297" s="0" t="s">
        <v>21</v>
      </c>
      <c r="L3297" s="3" t="n">
        <f aca="false">IF(K3297="Yes",(J3297-1)*0.98,-1)</f>
        <v>0.294</v>
      </c>
      <c r="M3297" s="4" t="s">
        <v>22</v>
      </c>
    </row>
    <row r="3298" customFormat="false" ht="12.8" hidden="false" customHeight="false" outlineLevel="0" collapsed="false">
      <c r="A3298" s="2" t="s">
        <v>3689</v>
      </c>
      <c r="B3298" s="2" t="s">
        <v>146</v>
      </c>
      <c r="C3298" s="0" t="s">
        <v>218</v>
      </c>
      <c r="D3298" s="0" t="s">
        <v>16</v>
      </c>
      <c r="E3298" s="0" t="s">
        <v>17</v>
      </c>
      <c r="F3298" s="0" t="s">
        <v>18</v>
      </c>
      <c r="G3298" s="0" t="s">
        <v>19</v>
      </c>
      <c r="H3298" s="0" t="s">
        <v>3692</v>
      </c>
      <c r="I3298" s="0" t="n">
        <v>1</v>
      </c>
      <c r="J3298" s="0" t="n">
        <v>1.27</v>
      </c>
      <c r="K3298" s="0" t="s">
        <v>21</v>
      </c>
      <c r="L3298" s="3" t="n">
        <f aca="false">IF(K3298="Yes",(J3298-1)*0.98,-1)</f>
        <v>0.2646</v>
      </c>
      <c r="M3298" s="4" t="s">
        <v>22</v>
      </c>
    </row>
    <row r="3299" customFormat="false" ht="12.8" hidden="false" customHeight="false" outlineLevel="0" collapsed="false">
      <c r="A3299" s="2" t="s">
        <v>3693</v>
      </c>
      <c r="B3299" s="2" t="s">
        <v>897</v>
      </c>
      <c r="C3299" s="0" t="s">
        <v>47</v>
      </c>
      <c r="D3299" s="0" t="s">
        <v>42</v>
      </c>
      <c r="E3299" s="0" t="s">
        <v>30</v>
      </c>
      <c r="F3299" s="0" t="s">
        <v>43</v>
      </c>
      <c r="G3299" s="0" t="s">
        <v>19</v>
      </c>
      <c r="H3299" s="0" t="s">
        <v>3694</v>
      </c>
      <c r="I3299" s="0" t="n">
        <v>2</v>
      </c>
      <c r="J3299" s="0" t="n">
        <v>1.46</v>
      </c>
      <c r="K3299" s="0" t="s">
        <v>21</v>
      </c>
      <c r="L3299" s="3" t="n">
        <f aca="false">IF(K3299="Yes",(J3299-1)*0.98,-1)</f>
        <v>0.4508</v>
      </c>
      <c r="M3299" s="11" t="s">
        <v>62</v>
      </c>
    </row>
    <row r="3300" customFormat="false" ht="12.8" hidden="false" customHeight="false" outlineLevel="0" collapsed="false">
      <c r="A3300" s="2" t="s">
        <v>3693</v>
      </c>
      <c r="B3300" s="2" t="s">
        <v>480</v>
      </c>
      <c r="C3300" s="0" t="s">
        <v>1371</v>
      </c>
      <c r="D3300" s="0" t="s">
        <v>42</v>
      </c>
      <c r="E3300" s="0" t="s">
        <v>30</v>
      </c>
      <c r="F3300" s="0" t="s">
        <v>18</v>
      </c>
      <c r="G3300" s="0" t="s">
        <v>19</v>
      </c>
      <c r="H3300" s="0" t="s">
        <v>3695</v>
      </c>
      <c r="I3300" s="0" t="n">
        <v>0</v>
      </c>
      <c r="J3300" s="0" t="n">
        <v>1.92</v>
      </c>
      <c r="K3300" s="0" t="s">
        <v>19</v>
      </c>
      <c r="L3300" s="3" t="n">
        <f aca="false">IF(K3300="Yes",(J3300-1)*0.98,-1)</f>
        <v>-1</v>
      </c>
      <c r="M3300" s="11" t="s">
        <v>62</v>
      </c>
    </row>
    <row r="3301" customFormat="false" ht="12.8" hidden="false" customHeight="false" outlineLevel="0" collapsed="false">
      <c r="A3301" s="2" t="s">
        <v>3693</v>
      </c>
      <c r="B3301" s="2" t="s">
        <v>480</v>
      </c>
      <c r="C3301" s="6" t="s">
        <v>1371</v>
      </c>
      <c r="D3301" s="6" t="s">
        <v>42</v>
      </c>
      <c r="E3301" s="6" t="s">
        <v>30</v>
      </c>
      <c r="F3301" s="6" t="s">
        <v>18</v>
      </c>
      <c r="G3301" s="6" t="s">
        <v>19</v>
      </c>
      <c r="H3301" s="6" t="s">
        <v>3696</v>
      </c>
      <c r="I3301" s="6" t="n">
        <v>3</v>
      </c>
      <c r="J3301" s="6" t="n">
        <v>5.24</v>
      </c>
      <c r="K3301" s="3" t="str">
        <f aca="false">IF(I3301=1, "No","Yes")</f>
        <v>Yes</v>
      </c>
      <c r="L3301" s="7" t="n">
        <f aca="false">IF(I3301=1,-J3301,0.98)</f>
        <v>0.98</v>
      </c>
      <c r="M3301" s="8" t="s">
        <v>51</v>
      </c>
    </row>
    <row r="3302" customFormat="false" ht="12.8" hidden="false" customHeight="false" outlineLevel="0" collapsed="false">
      <c r="A3302" s="2" t="s">
        <v>3697</v>
      </c>
      <c r="B3302" s="2" t="s">
        <v>142</v>
      </c>
      <c r="C3302" s="0" t="s">
        <v>294</v>
      </c>
      <c r="D3302" s="0" t="s">
        <v>16</v>
      </c>
      <c r="E3302" s="0" t="s">
        <v>17</v>
      </c>
      <c r="F3302" s="0" t="s">
        <v>18</v>
      </c>
      <c r="G3302" s="0" t="s">
        <v>19</v>
      </c>
      <c r="H3302" s="0" t="s">
        <v>3698</v>
      </c>
      <c r="I3302" s="0" t="n">
        <v>1</v>
      </c>
      <c r="J3302" s="0" t="n">
        <v>1.16</v>
      </c>
      <c r="K3302" s="0" t="s">
        <v>21</v>
      </c>
      <c r="L3302" s="3" t="n">
        <f aca="false">IF(K3302="Yes",(J3302-1)*0.98,-1)</f>
        <v>0.1568</v>
      </c>
      <c r="M3302" s="4" t="s">
        <v>22</v>
      </c>
    </row>
    <row r="3303" customFormat="false" ht="12.8" hidden="false" customHeight="false" outlineLevel="0" collapsed="false">
      <c r="A3303" s="2" t="s">
        <v>3697</v>
      </c>
      <c r="B3303" s="2" t="s">
        <v>222</v>
      </c>
      <c r="C3303" s="0" t="s">
        <v>271</v>
      </c>
      <c r="D3303" s="0" t="s">
        <v>16</v>
      </c>
      <c r="E3303" s="0" t="s">
        <v>87</v>
      </c>
      <c r="F3303" s="0" t="s">
        <v>18</v>
      </c>
      <c r="G3303" s="0" t="s">
        <v>21</v>
      </c>
      <c r="H3303" s="0" t="s">
        <v>3699</v>
      </c>
      <c r="I3303" s="0" t="n">
        <v>3</v>
      </c>
      <c r="J3303" s="0" t="n">
        <v>2.5</v>
      </c>
      <c r="K3303" s="0" t="s">
        <v>19</v>
      </c>
      <c r="L3303" s="3" t="n">
        <f aca="false">IF(K3303="Yes",(J3303-1)*0.98,-1)</f>
        <v>-1</v>
      </c>
      <c r="M3303" s="4" t="s">
        <v>22</v>
      </c>
    </row>
    <row r="3304" customFormat="false" ht="12.8" hidden="false" customHeight="false" outlineLevel="0" collapsed="false">
      <c r="A3304" s="2" t="s">
        <v>3697</v>
      </c>
      <c r="B3304" s="2" t="s">
        <v>222</v>
      </c>
      <c r="C3304" s="0" t="s">
        <v>271</v>
      </c>
      <c r="D3304" s="0" t="s">
        <v>16</v>
      </c>
      <c r="E3304" s="0" t="s">
        <v>87</v>
      </c>
      <c r="F3304" s="0" t="s">
        <v>18</v>
      </c>
      <c r="G3304" s="0" t="s">
        <v>21</v>
      </c>
      <c r="H3304" s="0" t="s">
        <v>3700</v>
      </c>
      <c r="I3304" s="0" t="n">
        <v>4</v>
      </c>
      <c r="J3304" s="0" t="n">
        <v>2.71</v>
      </c>
      <c r="K3304" s="0" t="s">
        <v>19</v>
      </c>
      <c r="L3304" s="3" t="n">
        <f aca="false">IF(K3304="Yes",(J3304-1)*0.98,-1)</f>
        <v>-1</v>
      </c>
      <c r="M3304" s="11" t="s">
        <v>62</v>
      </c>
    </row>
    <row r="3305" customFormat="false" ht="12.8" hidden="false" customHeight="false" outlineLevel="0" collapsed="false">
      <c r="A3305" s="9" t="s">
        <v>3697</v>
      </c>
      <c r="B3305" s="9" t="s">
        <v>222</v>
      </c>
      <c r="C3305" s="6" t="s">
        <v>271</v>
      </c>
      <c r="D3305" s="6" t="s">
        <v>16</v>
      </c>
      <c r="E3305" s="6" t="s">
        <v>87</v>
      </c>
      <c r="F3305" s="6" t="s">
        <v>18</v>
      </c>
      <c r="G3305" s="6" t="s">
        <v>21</v>
      </c>
      <c r="H3305" s="6" t="s">
        <v>3700</v>
      </c>
      <c r="I3305" s="0" t="n">
        <v>4</v>
      </c>
      <c r="J3305" s="6" t="n">
        <v>6.6</v>
      </c>
      <c r="K3305" s="3" t="str">
        <f aca="false">IF(I3305=1,"Yes","No")</f>
        <v>No</v>
      </c>
      <c r="L3305" s="7" t="n">
        <f aca="false">IF(K3305="Yes",(J3305-1)*0.98,-1)</f>
        <v>-1</v>
      </c>
      <c r="M3305" s="10" t="s">
        <v>53</v>
      </c>
    </row>
    <row r="3306" customFormat="false" ht="12.8" hidden="false" customHeight="false" outlineLevel="0" collapsed="false">
      <c r="A3306" s="2" t="s">
        <v>3697</v>
      </c>
      <c r="B3306" s="2" t="s">
        <v>96</v>
      </c>
      <c r="C3306" s="0" t="s">
        <v>47</v>
      </c>
      <c r="D3306" s="0" t="s">
        <v>42</v>
      </c>
      <c r="E3306" s="0" t="s">
        <v>30</v>
      </c>
      <c r="F3306" s="0" t="s">
        <v>18</v>
      </c>
      <c r="G3306" s="0" t="s">
        <v>19</v>
      </c>
      <c r="H3306" s="0" t="s">
        <v>3701</v>
      </c>
      <c r="I3306" s="0" t="n">
        <v>3</v>
      </c>
      <c r="J3306" s="0" t="n">
        <v>1.29</v>
      </c>
      <c r="K3306" s="0" t="s">
        <v>21</v>
      </c>
      <c r="L3306" s="3" t="n">
        <f aca="false">IF(K3306="Yes",(J3306-1)*0.98,-1)</f>
        <v>0.2842</v>
      </c>
      <c r="M3306" s="11" t="s">
        <v>62</v>
      </c>
    </row>
    <row r="3307" customFormat="false" ht="12.8" hidden="false" customHeight="false" outlineLevel="0" collapsed="false">
      <c r="A3307" s="2" t="s">
        <v>3697</v>
      </c>
      <c r="B3307" s="2" t="s">
        <v>888</v>
      </c>
      <c r="C3307" s="0" t="s">
        <v>125</v>
      </c>
      <c r="D3307" s="0" t="s">
        <v>29</v>
      </c>
      <c r="E3307" s="0" t="s">
        <v>30</v>
      </c>
      <c r="F3307" s="0" t="s">
        <v>770</v>
      </c>
      <c r="G3307" s="0" t="s">
        <v>21</v>
      </c>
      <c r="H3307" s="0" t="s">
        <v>3702</v>
      </c>
      <c r="I3307" s="0" t="n">
        <v>1</v>
      </c>
      <c r="J3307" s="0" t="n">
        <v>1.61</v>
      </c>
      <c r="K3307" s="0" t="s">
        <v>21</v>
      </c>
      <c r="L3307" s="3" t="n">
        <f aca="false">IF(K3307="Yes",(J3307-1)*0.98,-1)</f>
        <v>0.5978</v>
      </c>
      <c r="M3307" s="11" t="s">
        <v>62</v>
      </c>
    </row>
    <row r="3308" customFormat="false" ht="12.8" hidden="false" customHeight="false" outlineLevel="0" collapsed="false">
      <c r="A3308" s="2" t="s">
        <v>3697</v>
      </c>
      <c r="B3308" s="2" t="s">
        <v>157</v>
      </c>
      <c r="C3308" s="0" t="s">
        <v>91</v>
      </c>
      <c r="D3308" s="0" t="s">
        <v>42</v>
      </c>
      <c r="E3308" s="0" t="s">
        <v>30</v>
      </c>
      <c r="F3308" s="0" t="s">
        <v>18</v>
      </c>
      <c r="G3308" s="0" t="s">
        <v>19</v>
      </c>
      <c r="H3308" s="0" t="s">
        <v>3075</v>
      </c>
      <c r="I3308" s="0" t="n">
        <v>1</v>
      </c>
      <c r="J3308" s="0" t="n">
        <v>1.75</v>
      </c>
      <c r="K3308" s="0" t="s">
        <v>21</v>
      </c>
      <c r="L3308" s="3" t="n">
        <f aca="false">IF(K3308="Yes",(J3308-1)*0.98,-1)</f>
        <v>0.735</v>
      </c>
      <c r="M3308" s="11" t="s">
        <v>62</v>
      </c>
    </row>
    <row r="3309" customFormat="false" ht="12.8" hidden="false" customHeight="false" outlineLevel="0" collapsed="false">
      <c r="A3309" s="2" t="s">
        <v>3697</v>
      </c>
      <c r="B3309" s="2" t="s">
        <v>289</v>
      </c>
      <c r="C3309" s="0" t="s">
        <v>125</v>
      </c>
      <c r="D3309" s="0" t="s">
        <v>16</v>
      </c>
      <c r="E3309" s="0" t="s">
        <v>30</v>
      </c>
      <c r="F3309" s="0" t="s">
        <v>43</v>
      </c>
      <c r="G3309" s="0" t="s">
        <v>19</v>
      </c>
      <c r="H3309" s="0" t="s">
        <v>3703</v>
      </c>
      <c r="I3309" s="0" t="n">
        <v>2</v>
      </c>
      <c r="J3309" s="0" t="n">
        <v>1.53</v>
      </c>
      <c r="K3309" s="0" t="s">
        <v>21</v>
      </c>
      <c r="L3309" s="3" t="n">
        <f aca="false">IF(K3309="Yes",(J3309-1)*0.98,-1)</f>
        <v>0.5194</v>
      </c>
      <c r="M3309" s="4" t="s">
        <v>22</v>
      </c>
    </row>
    <row r="3310" customFormat="false" ht="12.8" hidden="false" customHeight="false" outlineLevel="0" collapsed="false">
      <c r="A3310" s="2" t="s">
        <v>3697</v>
      </c>
      <c r="B3310" s="2" t="s">
        <v>536</v>
      </c>
      <c r="C3310" s="6" t="s">
        <v>125</v>
      </c>
      <c r="D3310" s="6" t="s">
        <v>29</v>
      </c>
      <c r="E3310" s="6" t="s">
        <v>30</v>
      </c>
      <c r="F3310" s="6" t="s">
        <v>65</v>
      </c>
      <c r="G3310" s="6" t="s">
        <v>21</v>
      </c>
      <c r="H3310" s="6" t="s">
        <v>3704</v>
      </c>
      <c r="I3310" s="6" t="n">
        <v>0</v>
      </c>
      <c r="J3310" s="6" t="n">
        <v>9.81</v>
      </c>
      <c r="K3310" s="3" t="str">
        <f aca="false">IF(I3310=1, "No","Yes")</f>
        <v>Yes</v>
      </c>
      <c r="L3310" s="7" t="n">
        <f aca="false">IF(I3310=1,-J3310,0.98)</f>
        <v>0.98</v>
      </c>
      <c r="M3310" s="12" t="s">
        <v>128</v>
      </c>
    </row>
    <row r="3311" customFormat="false" ht="12.8" hidden="false" customHeight="false" outlineLevel="0" collapsed="false">
      <c r="A3311" s="9" t="s">
        <v>3697</v>
      </c>
      <c r="B3311" s="9" t="s">
        <v>536</v>
      </c>
      <c r="C3311" s="6" t="s">
        <v>125</v>
      </c>
      <c r="D3311" s="6" t="s">
        <v>29</v>
      </c>
      <c r="E3311" s="6" t="s">
        <v>30</v>
      </c>
      <c r="F3311" s="6" t="s">
        <v>65</v>
      </c>
      <c r="G3311" s="6" t="s">
        <v>21</v>
      </c>
      <c r="H3311" s="6" t="s">
        <v>3704</v>
      </c>
      <c r="I3311" s="6" t="n">
        <v>0</v>
      </c>
      <c r="J3311" s="6" t="n">
        <v>2.71</v>
      </c>
      <c r="K3311" s="3" t="s">
        <v>19</v>
      </c>
      <c r="L3311" s="6" t="n">
        <f aca="false">IF(K3311="Yes",(J3311-1)*0.98,-1)</f>
        <v>-1</v>
      </c>
      <c r="M3311" s="13" t="s">
        <v>184</v>
      </c>
    </row>
    <row r="3312" customFormat="false" ht="12.8" hidden="false" customHeight="false" outlineLevel="0" collapsed="false">
      <c r="A3312" s="2" t="s">
        <v>3697</v>
      </c>
      <c r="B3312" s="2" t="s">
        <v>293</v>
      </c>
      <c r="C3312" s="0" t="s">
        <v>91</v>
      </c>
      <c r="D3312" s="0" t="s">
        <v>16</v>
      </c>
      <c r="E3312" s="0" t="s">
        <v>30</v>
      </c>
      <c r="F3312" s="0" t="s">
        <v>65</v>
      </c>
      <c r="G3312" s="0" t="s">
        <v>21</v>
      </c>
      <c r="H3312" s="0" t="s">
        <v>3705</v>
      </c>
      <c r="I3312" s="0" t="n">
        <v>0</v>
      </c>
      <c r="J3312" s="0" t="n">
        <v>1.51</v>
      </c>
      <c r="K3312" s="0" t="s">
        <v>19</v>
      </c>
      <c r="L3312" s="3" t="n">
        <f aca="false">IF(K3312="Yes",(J3312-1)*0.98,-1)</f>
        <v>-1</v>
      </c>
      <c r="M3312" s="4" t="s">
        <v>22</v>
      </c>
    </row>
    <row r="3313" customFormat="false" ht="12.8" hidden="false" customHeight="false" outlineLevel="0" collapsed="false">
      <c r="A3313" s="2" t="s">
        <v>3706</v>
      </c>
      <c r="B3313" s="2" t="s">
        <v>94</v>
      </c>
      <c r="C3313" s="0" t="s">
        <v>259</v>
      </c>
      <c r="D3313" s="0" t="s">
        <v>16</v>
      </c>
      <c r="E3313" s="0" t="s">
        <v>17</v>
      </c>
      <c r="F3313" s="0" t="s">
        <v>18</v>
      </c>
      <c r="G3313" s="0" t="s">
        <v>19</v>
      </c>
      <c r="H3313" s="0" t="s">
        <v>3707</v>
      </c>
      <c r="I3313" s="0" t="n">
        <v>2</v>
      </c>
      <c r="J3313" s="0" t="n">
        <v>1.13</v>
      </c>
      <c r="K3313" s="0" t="s">
        <v>21</v>
      </c>
      <c r="L3313" s="3" t="n">
        <f aca="false">IF(K3313="Yes",(J3313-1)*0.98,-1)</f>
        <v>0.1274</v>
      </c>
      <c r="M3313" s="4" t="s">
        <v>22</v>
      </c>
    </row>
    <row r="3314" customFormat="false" ht="12.8" hidden="false" customHeight="false" outlineLevel="0" collapsed="false">
      <c r="A3314" s="2" t="s">
        <v>3706</v>
      </c>
      <c r="B3314" s="2" t="s">
        <v>445</v>
      </c>
      <c r="C3314" s="0" t="s">
        <v>259</v>
      </c>
      <c r="D3314" s="0" t="s">
        <v>16</v>
      </c>
      <c r="E3314" s="0" t="s">
        <v>17</v>
      </c>
      <c r="F3314" s="0" t="s">
        <v>18</v>
      </c>
      <c r="G3314" s="0" t="s">
        <v>19</v>
      </c>
      <c r="H3314" s="0" t="s">
        <v>3708</v>
      </c>
      <c r="I3314" s="0" t="n">
        <v>1</v>
      </c>
      <c r="J3314" s="0" t="n">
        <v>1.08</v>
      </c>
      <c r="K3314" s="0" t="s">
        <v>21</v>
      </c>
      <c r="L3314" s="3" t="n">
        <f aca="false">IF(K3314="Yes",(J3314-1)*0.98,-1)</f>
        <v>0.0784000000000001</v>
      </c>
      <c r="M3314" s="4" t="s">
        <v>22</v>
      </c>
    </row>
    <row r="3315" customFormat="false" ht="12.8" hidden="false" customHeight="false" outlineLevel="0" collapsed="false">
      <c r="A3315" s="2" t="s">
        <v>3706</v>
      </c>
      <c r="B3315" s="2" t="s">
        <v>58</v>
      </c>
      <c r="C3315" s="0" t="s">
        <v>1371</v>
      </c>
      <c r="D3315" s="0" t="s">
        <v>42</v>
      </c>
      <c r="E3315" s="0" t="s">
        <v>79</v>
      </c>
      <c r="F3315" s="0" t="s">
        <v>80</v>
      </c>
      <c r="G3315" s="0" t="s">
        <v>19</v>
      </c>
      <c r="H3315" s="0" t="s">
        <v>3709</v>
      </c>
      <c r="I3315" s="0" t="n">
        <v>0</v>
      </c>
      <c r="J3315" s="0" t="n">
        <v>1.44</v>
      </c>
      <c r="K3315" s="0" t="s">
        <v>19</v>
      </c>
      <c r="L3315" s="3" t="n">
        <f aca="false">IF(K3315="Yes",(J3315-1)*0.98,-1)</f>
        <v>-1</v>
      </c>
      <c r="M3315" s="4" t="s">
        <v>22</v>
      </c>
    </row>
    <row r="3316" customFormat="false" ht="12.8" hidden="false" customHeight="false" outlineLevel="0" collapsed="false">
      <c r="A3316" s="2" t="s">
        <v>3706</v>
      </c>
      <c r="B3316" s="2" t="s">
        <v>149</v>
      </c>
      <c r="C3316" s="6" t="s">
        <v>150</v>
      </c>
      <c r="D3316" s="6" t="s">
        <v>42</v>
      </c>
      <c r="E3316" s="6" t="s">
        <v>79</v>
      </c>
      <c r="F3316" s="6" t="s">
        <v>80</v>
      </c>
      <c r="G3316" s="6" t="s">
        <v>19</v>
      </c>
      <c r="H3316" s="6" t="s">
        <v>3710</v>
      </c>
      <c r="I3316" s="6" t="n">
        <v>2</v>
      </c>
      <c r="J3316" s="6" t="n">
        <v>6.13</v>
      </c>
      <c r="K3316" s="3" t="str">
        <f aca="false">IF(I3316=1, "No","Yes")</f>
        <v>Yes</v>
      </c>
      <c r="L3316" s="7" t="n">
        <f aca="false">IF(I3316=1,-J3316,0.98)</f>
        <v>0.98</v>
      </c>
      <c r="M3316" s="12" t="s">
        <v>128</v>
      </c>
    </row>
    <row r="3317" customFormat="false" ht="12.8" hidden="false" customHeight="false" outlineLevel="0" collapsed="false">
      <c r="A3317" s="9" t="s">
        <v>3706</v>
      </c>
      <c r="B3317" s="9" t="s">
        <v>149</v>
      </c>
      <c r="C3317" s="6" t="s">
        <v>150</v>
      </c>
      <c r="D3317" s="6" t="s">
        <v>42</v>
      </c>
      <c r="E3317" s="6" t="s">
        <v>79</v>
      </c>
      <c r="F3317" s="6" t="s">
        <v>80</v>
      </c>
      <c r="G3317" s="6" t="s">
        <v>19</v>
      </c>
      <c r="H3317" s="6" t="s">
        <v>3710</v>
      </c>
      <c r="I3317" s="6" t="n">
        <v>2</v>
      </c>
      <c r="J3317" s="6" t="n">
        <v>1.85</v>
      </c>
      <c r="K3317" s="3" t="s">
        <v>21</v>
      </c>
      <c r="L3317" s="6" t="n">
        <f aca="false">IF(K3317="Yes",(J3317-1)*0.98,-1)</f>
        <v>0.833</v>
      </c>
      <c r="M3317" s="13" t="s">
        <v>184</v>
      </c>
    </row>
    <row r="3318" customFormat="false" ht="12.8" hidden="false" customHeight="false" outlineLevel="0" collapsed="false">
      <c r="A3318" s="2" t="s">
        <v>3706</v>
      </c>
      <c r="B3318" s="2" t="s">
        <v>337</v>
      </c>
      <c r="C3318" s="0" t="s">
        <v>125</v>
      </c>
      <c r="D3318" s="0" t="s">
        <v>29</v>
      </c>
      <c r="E3318" s="0" t="s">
        <v>30</v>
      </c>
      <c r="F3318" s="0" t="s">
        <v>43</v>
      </c>
      <c r="G3318" s="0" t="s">
        <v>19</v>
      </c>
      <c r="H3318" s="0" t="s">
        <v>3711</v>
      </c>
      <c r="I3318" s="0" t="n">
        <v>1</v>
      </c>
      <c r="J3318" s="0" t="n">
        <v>1.07</v>
      </c>
      <c r="K3318" s="0" t="s">
        <v>21</v>
      </c>
      <c r="L3318" s="3" t="n">
        <f aca="false">IF(K3318="Yes",(J3318-1)*0.98,-1)</f>
        <v>0.0686000000000001</v>
      </c>
      <c r="M3318" s="4" t="s">
        <v>22</v>
      </c>
    </row>
    <row r="3319" customFormat="false" ht="12.8" hidden="false" customHeight="false" outlineLevel="0" collapsed="false">
      <c r="A3319" s="2" t="s">
        <v>3712</v>
      </c>
      <c r="B3319" s="2" t="s">
        <v>146</v>
      </c>
      <c r="C3319" s="0" t="s">
        <v>256</v>
      </c>
      <c r="D3319" s="0" t="s">
        <v>16</v>
      </c>
      <c r="E3319" s="0" t="s">
        <v>17</v>
      </c>
      <c r="F3319" s="0" t="s">
        <v>18</v>
      </c>
      <c r="G3319" s="0" t="s">
        <v>19</v>
      </c>
      <c r="H3319" s="0" t="s">
        <v>3713</v>
      </c>
      <c r="I3319" s="0" t="n">
        <v>1</v>
      </c>
      <c r="J3319" s="0" t="n">
        <v>1.26</v>
      </c>
      <c r="K3319" s="0" t="s">
        <v>21</v>
      </c>
      <c r="L3319" s="3" t="n">
        <f aca="false">IF(K3319="Yes",(J3319-1)*0.98,-1)</f>
        <v>0.2548</v>
      </c>
      <c r="M3319" s="4" t="s">
        <v>22</v>
      </c>
    </row>
    <row r="3320" customFormat="false" ht="12.8" hidden="false" customHeight="false" outlineLevel="0" collapsed="false">
      <c r="A3320" s="2" t="s">
        <v>3712</v>
      </c>
      <c r="B3320" s="2" t="s">
        <v>146</v>
      </c>
      <c r="C3320" s="0" t="s">
        <v>256</v>
      </c>
      <c r="D3320" s="0" t="s">
        <v>16</v>
      </c>
      <c r="E3320" s="0" t="s">
        <v>17</v>
      </c>
      <c r="F3320" s="0" t="s">
        <v>18</v>
      </c>
      <c r="G3320" s="0" t="s">
        <v>19</v>
      </c>
      <c r="H3320" s="0" t="s">
        <v>3714</v>
      </c>
      <c r="I3320" s="0" t="n">
        <v>2</v>
      </c>
      <c r="J3320" s="0" t="n">
        <v>1.53</v>
      </c>
      <c r="K3320" s="0" t="s">
        <v>21</v>
      </c>
      <c r="L3320" s="3" t="n">
        <f aca="false">IF(K3320="Yes",(J3320-1)*0.98,-1)</f>
        <v>0.5194</v>
      </c>
      <c r="M3320" s="11" t="s">
        <v>62</v>
      </c>
    </row>
    <row r="3321" customFormat="false" ht="12.8" hidden="false" customHeight="false" outlineLevel="0" collapsed="false">
      <c r="A3321" s="2" t="s">
        <v>3712</v>
      </c>
      <c r="B3321" s="2" t="s">
        <v>58</v>
      </c>
      <c r="C3321" s="0" t="s">
        <v>256</v>
      </c>
      <c r="D3321" s="0" t="s">
        <v>42</v>
      </c>
      <c r="E3321" s="0" t="s">
        <v>79</v>
      </c>
      <c r="F3321" s="0" t="s">
        <v>206</v>
      </c>
      <c r="G3321" s="0" t="s">
        <v>19</v>
      </c>
      <c r="H3321" s="0" t="s">
        <v>3715</v>
      </c>
      <c r="I3321" s="0" t="n">
        <v>1</v>
      </c>
      <c r="J3321" s="0" t="n">
        <v>1.22</v>
      </c>
      <c r="K3321" s="0" t="str">
        <f aca="false">IF(I3321=1,"Yes","No")</f>
        <v>Yes</v>
      </c>
      <c r="L3321" s="0" t="n">
        <f aca="false">IF(K3321="Yes",(J3321-1)*0.98,-1)</f>
        <v>0.2156</v>
      </c>
      <c r="M3321" s="5" t="s">
        <v>33</v>
      </c>
    </row>
    <row r="3322" customFormat="false" ht="12.8" hidden="false" customHeight="false" outlineLevel="0" collapsed="false">
      <c r="A3322" s="2" t="s">
        <v>3712</v>
      </c>
      <c r="B3322" s="2" t="s">
        <v>58</v>
      </c>
      <c r="C3322" s="0" t="s">
        <v>256</v>
      </c>
      <c r="D3322" s="0" t="s">
        <v>42</v>
      </c>
      <c r="E3322" s="0" t="s">
        <v>79</v>
      </c>
      <c r="F3322" s="0" t="s">
        <v>206</v>
      </c>
      <c r="G3322" s="0" t="s">
        <v>19</v>
      </c>
      <c r="H3322" s="0" t="s">
        <v>3716</v>
      </c>
      <c r="I3322" s="0" t="n">
        <v>4</v>
      </c>
      <c r="J3322" s="0" t="n">
        <v>6.2</v>
      </c>
      <c r="K3322" s="0" t="s">
        <v>19</v>
      </c>
      <c r="L3322" s="3" t="n">
        <f aca="false">IF(K3322="Yes",(J3322-1)*0.98,-1)</f>
        <v>-1</v>
      </c>
      <c r="M3322" s="11" t="s">
        <v>62</v>
      </c>
    </row>
    <row r="3323" customFormat="false" ht="12.8" hidden="false" customHeight="false" outlineLevel="0" collapsed="false">
      <c r="A3323" s="9" t="s">
        <v>3712</v>
      </c>
      <c r="B3323" s="9" t="s">
        <v>58</v>
      </c>
      <c r="C3323" s="6" t="s">
        <v>256</v>
      </c>
      <c r="D3323" s="6" t="s">
        <v>42</v>
      </c>
      <c r="E3323" s="6" t="s">
        <v>79</v>
      </c>
      <c r="F3323" s="6" t="s">
        <v>206</v>
      </c>
      <c r="G3323" s="6" t="s">
        <v>19</v>
      </c>
      <c r="H3323" s="6" t="s">
        <v>3716</v>
      </c>
      <c r="I3323" s="0" t="n">
        <v>4</v>
      </c>
      <c r="J3323" s="6" t="n">
        <v>42.02</v>
      </c>
      <c r="K3323" s="3" t="str">
        <f aca="false">IF(I3323=1,"Yes","No")</f>
        <v>No</v>
      </c>
      <c r="L3323" s="7" t="n">
        <f aca="false">IF(K3323="Yes",(J3323-1)*0.98,-1)</f>
        <v>-1</v>
      </c>
      <c r="M3323" s="10" t="s">
        <v>53</v>
      </c>
    </row>
    <row r="3324" customFormat="false" ht="12.8" hidden="false" customHeight="false" outlineLevel="0" collapsed="false">
      <c r="A3324" s="2" t="s">
        <v>3717</v>
      </c>
      <c r="B3324" s="2" t="s">
        <v>1480</v>
      </c>
      <c r="C3324" s="0" t="s">
        <v>1404</v>
      </c>
      <c r="D3324" s="0" t="s">
        <v>37</v>
      </c>
      <c r="E3324" s="0" t="s">
        <v>17</v>
      </c>
      <c r="F3324" s="0" t="s">
        <v>43</v>
      </c>
      <c r="G3324" s="0" t="s">
        <v>19</v>
      </c>
      <c r="H3324" s="0" t="s">
        <v>3718</v>
      </c>
      <c r="I3324" s="0" t="n">
        <v>3</v>
      </c>
      <c r="J3324" s="0" t="n">
        <v>1.28</v>
      </c>
      <c r="K3324" s="0" t="s">
        <v>21</v>
      </c>
      <c r="L3324" s="3" t="n">
        <f aca="false">IF(K3324="Yes",(J3324-1)*0.98,-1)</f>
        <v>0.2744</v>
      </c>
      <c r="M3324" s="11" t="s">
        <v>62</v>
      </c>
    </row>
    <row r="3325" customFormat="false" ht="12.8" hidden="false" customHeight="false" outlineLevel="0" collapsed="false">
      <c r="A3325" s="2" t="s">
        <v>3717</v>
      </c>
      <c r="B3325" s="2" t="s">
        <v>3719</v>
      </c>
      <c r="C3325" s="0" t="s">
        <v>230</v>
      </c>
      <c r="D3325" s="0" t="s">
        <v>16</v>
      </c>
      <c r="E3325" s="0" t="s">
        <v>17</v>
      </c>
      <c r="F3325" s="0" t="s">
        <v>18</v>
      </c>
      <c r="G3325" s="0" t="s">
        <v>19</v>
      </c>
      <c r="H3325" s="0" t="s">
        <v>3720</v>
      </c>
      <c r="I3325" s="0" t="n">
        <v>1</v>
      </c>
      <c r="J3325" s="0" t="n">
        <v>1.08</v>
      </c>
      <c r="K3325" s="0" t="s">
        <v>21</v>
      </c>
      <c r="L3325" s="3" t="n">
        <f aca="false">IF(K3325="Yes",(J3325-1)*0.98,-1)</f>
        <v>0.0784000000000001</v>
      </c>
      <c r="M3325" s="4" t="s">
        <v>22</v>
      </c>
    </row>
    <row r="3326" customFormat="false" ht="12.8" hidden="false" customHeight="false" outlineLevel="0" collapsed="false">
      <c r="A3326" s="2" t="s">
        <v>3717</v>
      </c>
      <c r="B3326" s="2" t="s">
        <v>3719</v>
      </c>
      <c r="C3326" s="0" t="s">
        <v>230</v>
      </c>
      <c r="D3326" s="0" t="s">
        <v>16</v>
      </c>
      <c r="E3326" s="0" t="s">
        <v>17</v>
      </c>
      <c r="F3326" s="0" t="s">
        <v>18</v>
      </c>
      <c r="G3326" s="0" t="s">
        <v>19</v>
      </c>
      <c r="H3326" s="0" t="s">
        <v>2401</v>
      </c>
      <c r="I3326" s="0" t="n">
        <v>2</v>
      </c>
      <c r="J3326" s="0" t="n">
        <v>1.73</v>
      </c>
      <c r="K3326" s="0" t="s">
        <v>21</v>
      </c>
      <c r="L3326" s="3" t="n">
        <f aca="false">IF(K3326="Yes",(J3326-1)*0.98,-1)</f>
        <v>0.7154</v>
      </c>
      <c r="M3326" s="11" t="s">
        <v>62</v>
      </c>
    </row>
    <row r="3327" customFormat="false" ht="12.8" hidden="false" customHeight="false" outlineLevel="0" collapsed="false">
      <c r="A3327" s="2" t="s">
        <v>3717</v>
      </c>
      <c r="B3327" s="2" t="s">
        <v>139</v>
      </c>
      <c r="C3327" s="0" t="s">
        <v>327</v>
      </c>
      <c r="D3327" s="0" t="s">
        <v>42</v>
      </c>
      <c r="E3327" s="0" t="s">
        <v>17</v>
      </c>
      <c r="F3327" s="0" t="s">
        <v>43</v>
      </c>
      <c r="G3327" s="0" t="s">
        <v>19</v>
      </c>
      <c r="H3327" s="0" t="s">
        <v>3721</v>
      </c>
      <c r="I3327" s="0" t="n">
        <v>1</v>
      </c>
      <c r="J3327" s="0" t="n">
        <v>1.29</v>
      </c>
      <c r="K3327" s="0" t="str">
        <f aca="false">IF(I3327=1,"Yes","No")</f>
        <v>Yes</v>
      </c>
      <c r="L3327" s="0" t="n">
        <f aca="false">IF(K3327="Yes",(J3327-1)*0.98,-1)</f>
        <v>0.2842</v>
      </c>
      <c r="M3327" s="5" t="s">
        <v>33</v>
      </c>
    </row>
    <row r="3328" customFormat="false" ht="12.8" hidden="false" customHeight="false" outlineLevel="0" collapsed="false">
      <c r="A3328" s="2" t="s">
        <v>3717</v>
      </c>
      <c r="B3328" s="2" t="s">
        <v>139</v>
      </c>
      <c r="C3328" s="0" t="s">
        <v>327</v>
      </c>
      <c r="D3328" s="0" t="s">
        <v>42</v>
      </c>
      <c r="E3328" s="0" t="s">
        <v>17</v>
      </c>
      <c r="F3328" s="0" t="s">
        <v>43</v>
      </c>
      <c r="G3328" s="0" t="s">
        <v>19</v>
      </c>
      <c r="H3328" s="0" t="s">
        <v>3722</v>
      </c>
      <c r="I3328" s="0" t="n">
        <v>3</v>
      </c>
      <c r="J3328" s="0" t="n">
        <v>1.24</v>
      </c>
      <c r="K3328" s="0" t="s">
        <v>21</v>
      </c>
      <c r="L3328" s="3" t="n">
        <f aca="false">IF(K3328="Yes",(J3328-1)*0.98,-1)</f>
        <v>0.2352</v>
      </c>
      <c r="M3328" s="11" t="s">
        <v>62</v>
      </c>
    </row>
    <row r="3329" customFormat="false" ht="12.8" hidden="false" customHeight="false" outlineLevel="0" collapsed="false">
      <c r="A3329" s="2" t="s">
        <v>3717</v>
      </c>
      <c r="B3329" s="2" t="s">
        <v>139</v>
      </c>
      <c r="C3329" s="6" t="s">
        <v>327</v>
      </c>
      <c r="D3329" s="6" t="s">
        <v>42</v>
      </c>
      <c r="E3329" s="6" t="s">
        <v>17</v>
      </c>
      <c r="F3329" s="6" t="s">
        <v>43</v>
      </c>
      <c r="G3329" s="6" t="s">
        <v>19</v>
      </c>
      <c r="H3329" s="6" t="s">
        <v>3723</v>
      </c>
      <c r="I3329" s="6" t="n">
        <v>0</v>
      </c>
      <c r="J3329" s="6" t="n">
        <v>16.41</v>
      </c>
      <c r="K3329" s="3" t="str">
        <f aca="false">IF(I3329=1, "No","Yes")</f>
        <v>Yes</v>
      </c>
      <c r="L3329" s="7" t="n">
        <f aca="false">IF(I3329=1,-J3329,0.98)</f>
        <v>0.98</v>
      </c>
      <c r="M3329" s="8" t="s">
        <v>51</v>
      </c>
    </row>
    <row r="3330" customFormat="false" ht="12.8" hidden="false" customHeight="false" outlineLevel="0" collapsed="false">
      <c r="A3330" s="2" t="s">
        <v>3717</v>
      </c>
      <c r="B3330" s="2" t="s">
        <v>222</v>
      </c>
      <c r="C3330" s="0" t="s">
        <v>1404</v>
      </c>
      <c r="D3330" s="0" t="s">
        <v>37</v>
      </c>
      <c r="E3330" s="0" t="s">
        <v>87</v>
      </c>
      <c r="F3330" s="0" t="s">
        <v>18</v>
      </c>
      <c r="G3330" s="0" t="s">
        <v>19</v>
      </c>
      <c r="H3330" s="0" t="s">
        <v>3724</v>
      </c>
      <c r="I3330" s="0" t="n">
        <v>0</v>
      </c>
      <c r="J3330" s="0" t="n">
        <v>1.56</v>
      </c>
      <c r="K3330" s="0" t="s">
        <v>19</v>
      </c>
      <c r="L3330" s="3" t="n">
        <f aca="false">IF(K3330="Yes",(J3330-1)*0.98,-1)</f>
        <v>-1</v>
      </c>
      <c r="M3330" s="4" t="s">
        <v>22</v>
      </c>
    </row>
    <row r="3331" customFormat="false" ht="12.8" hidden="false" customHeight="false" outlineLevel="0" collapsed="false">
      <c r="A3331" s="2" t="s">
        <v>3717</v>
      </c>
      <c r="B3331" s="2" t="s">
        <v>71</v>
      </c>
      <c r="C3331" s="0" t="s">
        <v>230</v>
      </c>
      <c r="D3331" s="0" t="s">
        <v>42</v>
      </c>
      <c r="E3331" s="0" t="s">
        <v>79</v>
      </c>
      <c r="F3331" s="0" t="s">
        <v>80</v>
      </c>
      <c r="G3331" s="0" t="s">
        <v>19</v>
      </c>
      <c r="H3331" s="0" t="s">
        <v>3725</v>
      </c>
      <c r="I3331" s="0" t="n">
        <v>1</v>
      </c>
      <c r="J3331" s="0" t="n">
        <v>1.27</v>
      </c>
      <c r="K3331" s="0" t="s">
        <v>21</v>
      </c>
      <c r="L3331" s="3" t="n">
        <f aca="false">IF(K3331="Yes",(J3331-1)*0.98,-1)</f>
        <v>0.2646</v>
      </c>
      <c r="M3331" s="4" t="s">
        <v>22</v>
      </c>
    </row>
    <row r="3332" customFormat="false" ht="12.8" hidden="false" customHeight="false" outlineLevel="0" collapsed="false">
      <c r="A3332" s="2" t="s">
        <v>3717</v>
      </c>
      <c r="B3332" s="2" t="s">
        <v>149</v>
      </c>
      <c r="C3332" s="0" t="s">
        <v>230</v>
      </c>
      <c r="D3332" s="0" t="s">
        <v>42</v>
      </c>
      <c r="E3332" s="0" t="s">
        <v>79</v>
      </c>
      <c r="F3332" s="0" t="s">
        <v>80</v>
      </c>
      <c r="G3332" s="0" t="s">
        <v>19</v>
      </c>
      <c r="H3332" s="0" t="s">
        <v>3726</v>
      </c>
      <c r="I3332" s="0" t="n">
        <v>3</v>
      </c>
      <c r="J3332" s="0" t="n">
        <v>2.37</v>
      </c>
      <c r="K3332" s="0" t="s">
        <v>21</v>
      </c>
      <c r="L3332" s="3" t="n">
        <f aca="false">IF(K3332="Yes",(J3332-1)*0.98,-1)</f>
        <v>1.3426</v>
      </c>
      <c r="M3332" s="4" t="s">
        <v>22</v>
      </c>
    </row>
    <row r="3333" customFormat="false" ht="12.8" hidden="false" customHeight="false" outlineLevel="0" collapsed="false">
      <c r="A3333" s="2" t="s">
        <v>3727</v>
      </c>
      <c r="B3333" s="2" t="s">
        <v>27</v>
      </c>
      <c r="C3333" s="0" t="s">
        <v>15</v>
      </c>
      <c r="D3333" s="0" t="s">
        <v>16</v>
      </c>
      <c r="E3333" s="0" t="s">
        <v>87</v>
      </c>
      <c r="F3333" s="0" t="s">
        <v>18</v>
      </c>
      <c r="G3333" s="0" t="s">
        <v>21</v>
      </c>
      <c r="H3333" s="0" t="s">
        <v>3728</v>
      </c>
      <c r="I3333" s="0" t="n">
        <v>3</v>
      </c>
      <c r="J3333" s="0" t="n">
        <v>1.41</v>
      </c>
      <c r="K3333" s="0" t="s">
        <v>21</v>
      </c>
      <c r="L3333" s="3" t="n">
        <f aca="false">IF(K3333="Yes",(J3333-1)*0.98,-1)</f>
        <v>0.4018</v>
      </c>
      <c r="M3333" s="4" t="s">
        <v>22</v>
      </c>
    </row>
    <row r="3334" customFormat="false" ht="12.8" hidden="false" customHeight="false" outlineLevel="0" collapsed="false">
      <c r="A3334" s="2" t="s">
        <v>3727</v>
      </c>
      <c r="B3334" s="2" t="s">
        <v>276</v>
      </c>
      <c r="C3334" s="0" t="s">
        <v>15</v>
      </c>
      <c r="D3334" s="0" t="s">
        <v>16</v>
      </c>
      <c r="E3334" s="0" t="s">
        <v>17</v>
      </c>
      <c r="F3334" s="0" t="s">
        <v>18</v>
      </c>
      <c r="G3334" s="0" t="s">
        <v>19</v>
      </c>
      <c r="H3334" s="0" t="s">
        <v>3729</v>
      </c>
      <c r="I3334" s="0" t="n">
        <v>1</v>
      </c>
      <c r="J3334" s="0" t="n">
        <v>1.5</v>
      </c>
      <c r="K3334" s="0" t="s">
        <v>21</v>
      </c>
      <c r="L3334" s="3" t="n">
        <f aca="false">IF(K3334="Yes",(J3334-1)*0.98,-1)</f>
        <v>0.49</v>
      </c>
      <c r="M3334" s="4" t="s">
        <v>22</v>
      </c>
    </row>
    <row r="3335" customFormat="false" ht="12.8" hidden="false" customHeight="false" outlineLevel="0" collapsed="false">
      <c r="A3335" s="2" t="s">
        <v>3730</v>
      </c>
      <c r="B3335" s="2" t="s">
        <v>94</v>
      </c>
      <c r="C3335" s="0" t="s">
        <v>86</v>
      </c>
      <c r="D3335" s="0" t="s">
        <v>16</v>
      </c>
      <c r="E3335" s="0" t="s">
        <v>17</v>
      </c>
      <c r="F3335" s="0" t="s">
        <v>18</v>
      </c>
      <c r="G3335" s="0" t="s">
        <v>19</v>
      </c>
      <c r="H3335" s="0" t="s">
        <v>3731</v>
      </c>
      <c r="I3335" s="0" t="n">
        <v>3</v>
      </c>
      <c r="J3335" s="0" t="n">
        <v>1.11</v>
      </c>
      <c r="K3335" s="0" t="s">
        <v>21</v>
      </c>
      <c r="L3335" s="3" t="n">
        <f aca="false">IF(K3335="Yes",(J3335-1)*0.98,-1)</f>
        <v>0.1078</v>
      </c>
      <c r="M3335" s="4" t="s">
        <v>22</v>
      </c>
    </row>
    <row r="3336" customFormat="false" ht="12.8" hidden="false" customHeight="false" outlineLevel="0" collapsed="false">
      <c r="A3336" s="2" t="s">
        <v>3730</v>
      </c>
      <c r="B3336" s="2" t="s">
        <v>162</v>
      </c>
      <c r="C3336" s="0" t="s">
        <v>194</v>
      </c>
      <c r="D3336" s="0" t="s">
        <v>195</v>
      </c>
      <c r="E3336" s="0" t="s">
        <v>87</v>
      </c>
      <c r="F3336" s="0" t="s">
        <v>1413</v>
      </c>
      <c r="G3336" s="0" t="s">
        <v>19</v>
      </c>
      <c r="H3336" s="0" t="s">
        <v>3732</v>
      </c>
      <c r="I3336" s="0" t="n">
        <v>1</v>
      </c>
      <c r="J3336" s="0" t="n">
        <v>1.39</v>
      </c>
      <c r="K3336" s="0" t="str">
        <f aca="false">IF(I3336=1,"Yes","No")</f>
        <v>Yes</v>
      </c>
      <c r="L3336" s="0" t="n">
        <f aca="false">IF(K3336="Yes",(J3336-1)*0.98,-1)</f>
        <v>0.3822</v>
      </c>
      <c r="M3336" s="5" t="s">
        <v>33</v>
      </c>
    </row>
    <row r="3337" customFormat="false" ht="12.8" hidden="false" customHeight="false" outlineLevel="0" collapsed="false">
      <c r="A3337" s="2" t="s">
        <v>3730</v>
      </c>
      <c r="B3337" s="2" t="s">
        <v>149</v>
      </c>
      <c r="C3337" s="0" t="s">
        <v>194</v>
      </c>
      <c r="D3337" s="0" t="s">
        <v>42</v>
      </c>
      <c r="E3337" s="0" t="s">
        <v>79</v>
      </c>
      <c r="F3337" s="0" t="s">
        <v>80</v>
      </c>
      <c r="G3337" s="0" t="s">
        <v>19</v>
      </c>
      <c r="H3337" s="0" t="s">
        <v>3733</v>
      </c>
      <c r="I3337" s="0" t="n">
        <v>2</v>
      </c>
      <c r="J3337" s="0" t="n">
        <v>1.42</v>
      </c>
      <c r="K3337" s="0" t="s">
        <v>21</v>
      </c>
      <c r="L3337" s="3" t="n">
        <f aca="false">IF(K3337="Yes",(J3337-1)*0.98,-1)</f>
        <v>0.4116</v>
      </c>
      <c r="M3337" s="4" t="s">
        <v>22</v>
      </c>
    </row>
    <row r="3338" customFormat="false" ht="12.8" hidden="false" customHeight="false" outlineLevel="0" collapsed="false">
      <c r="A3338" s="2" t="s">
        <v>3734</v>
      </c>
      <c r="B3338" s="2" t="s">
        <v>35</v>
      </c>
      <c r="C3338" s="0" t="s">
        <v>24</v>
      </c>
      <c r="D3338" s="0" t="s">
        <v>48</v>
      </c>
      <c r="E3338" s="0" t="s">
        <v>87</v>
      </c>
      <c r="F3338" s="0" t="s">
        <v>18</v>
      </c>
      <c r="G3338" s="0" t="s">
        <v>19</v>
      </c>
      <c r="H3338" s="0" t="s">
        <v>3642</v>
      </c>
      <c r="I3338" s="0" t="n">
        <v>1</v>
      </c>
      <c r="J3338" s="0" t="n">
        <v>1.46</v>
      </c>
      <c r="K3338" s="0" t="str">
        <f aca="false">IF(I3338=1,"Yes","No")</f>
        <v>Yes</v>
      </c>
      <c r="L3338" s="0" t="n">
        <f aca="false">IF(K3338="Yes",(J3338-1)*0.98,-1)</f>
        <v>0.4508</v>
      </c>
      <c r="M3338" s="5" t="s">
        <v>33</v>
      </c>
    </row>
    <row r="3339" customFormat="false" ht="12.8" hidden="false" customHeight="false" outlineLevel="0" collapsed="false">
      <c r="A3339" s="9" t="s">
        <v>3735</v>
      </c>
      <c r="B3339" s="9" t="s">
        <v>2615</v>
      </c>
      <c r="C3339" s="6" t="s">
        <v>433</v>
      </c>
      <c r="D3339" s="6" t="s">
        <v>195</v>
      </c>
      <c r="E3339" s="6" t="s">
        <v>87</v>
      </c>
      <c r="F3339" s="6" t="s">
        <v>18</v>
      </c>
      <c r="G3339" s="6" t="s">
        <v>19</v>
      </c>
      <c r="H3339" s="6" t="s">
        <v>3736</v>
      </c>
      <c r="I3339" s="0" t="n">
        <v>2</v>
      </c>
      <c r="J3339" s="6" t="n">
        <v>5.6</v>
      </c>
      <c r="K3339" s="3" t="str">
        <f aca="false">IF(I3339=1,"Yes","No")</f>
        <v>No</v>
      </c>
      <c r="L3339" s="7" t="n">
        <f aca="false">IF(K3339="Yes",(J3339-1)*0.98,-1)</f>
        <v>-1</v>
      </c>
      <c r="M3339" s="10" t="s">
        <v>53</v>
      </c>
    </row>
    <row r="3340" customFormat="false" ht="12.8" hidden="false" customHeight="false" outlineLevel="0" collapsed="false">
      <c r="A3340" s="2" t="s">
        <v>3735</v>
      </c>
      <c r="B3340" s="2" t="s">
        <v>1250</v>
      </c>
      <c r="C3340" s="0" t="s">
        <v>74</v>
      </c>
      <c r="D3340" s="0" t="s">
        <v>37</v>
      </c>
      <c r="E3340" s="0" t="s">
        <v>30</v>
      </c>
      <c r="F3340" s="0" t="s">
        <v>43</v>
      </c>
      <c r="G3340" s="0" t="s">
        <v>19</v>
      </c>
      <c r="H3340" s="0" t="s">
        <v>3737</v>
      </c>
      <c r="I3340" s="0" t="n">
        <v>1</v>
      </c>
      <c r="J3340" s="0" t="n">
        <v>1.5</v>
      </c>
      <c r="K3340" s="0" t="s">
        <v>21</v>
      </c>
      <c r="L3340" s="3" t="n">
        <f aca="false">IF(K3340="Yes",(J3340-1)*0.98,-1)</f>
        <v>0.49</v>
      </c>
      <c r="M3340" s="4" t="s">
        <v>22</v>
      </c>
    </row>
    <row r="3341" customFormat="false" ht="12.8" hidden="false" customHeight="false" outlineLevel="0" collapsed="false">
      <c r="A3341" s="2" t="s">
        <v>3735</v>
      </c>
      <c r="B3341" s="2" t="s">
        <v>1250</v>
      </c>
      <c r="C3341" s="0" t="s">
        <v>74</v>
      </c>
      <c r="D3341" s="0" t="s">
        <v>37</v>
      </c>
      <c r="E3341" s="0" t="s">
        <v>30</v>
      </c>
      <c r="F3341" s="0" t="s">
        <v>43</v>
      </c>
      <c r="G3341" s="0" t="s">
        <v>19</v>
      </c>
      <c r="H3341" s="0" t="s">
        <v>3738</v>
      </c>
      <c r="I3341" s="0" t="n">
        <v>0</v>
      </c>
      <c r="J3341" s="0" t="n">
        <v>2.33</v>
      </c>
      <c r="K3341" s="0" t="s">
        <v>19</v>
      </c>
      <c r="L3341" s="3" t="n">
        <f aca="false">IF(K3341="Yes",(J3341-1)*0.98,-1)</f>
        <v>-1</v>
      </c>
      <c r="M3341" s="11" t="s">
        <v>62</v>
      </c>
    </row>
    <row r="3342" customFormat="false" ht="12.8" hidden="false" customHeight="false" outlineLevel="0" collapsed="false">
      <c r="A3342" s="9" t="s">
        <v>3735</v>
      </c>
      <c r="B3342" s="9" t="s">
        <v>1250</v>
      </c>
      <c r="C3342" s="6" t="s">
        <v>74</v>
      </c>
      <c r="D3342" s="6" t="s">
        <v>37</v>
      </c>
      <c r="E3342" s="6" t="s">
        <v>30</v>
      </c>
      <c r="F3342" s="6" t="s">
        <v>43</v>
      </c>
      <c r="G3342" s="6" t="s">
        <v>19</v>
      </c>
      <c r="H3342" s="6" t="s">
        <v>3738</v>
      </c>
      <c r="I3342" s="0" t="n">
        <v>0</v>
      </c>
      <c r="J3342" s="6" t="n">
        <v>7.85</v>
      </c>
      <c r="K3342" s="3" t="str">
        <f aca="false">IF(I3342=1,"Yes","No")</f>
        <v>No</v>
      </c>
      <c r="L3342" s="7" t="n">
        <f aca="false">IF(K3342="Yes",(J3342-1)*0.98,-1)</f>
        <v>-1</v>
      </c>
      <c r="M3342" s="10" t="s">
        <v>53</v>
      </c>
    </row>
    <row r="3343" customFormat="false" ht="12.8" hidden="false" customHeight="false" outlineLevel="0" collapsed="false">
      <c r="A3343" s="2" t="s">
        <v>3739</v>
      </c>
      <c r="B3343" s="2" t="s">
        <v>926</v>
      </c>
      <c r="C3343" s="0" t="s">
        <v>1371</v>
      </c>
      <c r="D3343" s="0" t="s">
        <v>16</v>
      </c>
      <c r="E3343" s="0" t="s">
        <v>17</v>
      </c>
      <c r="F3343" s="0" t="s">
        <v>18</v>
      </c>
      <c r="G3343" s="0" t="s">
        <v>19</v>
      </c>
      <c r="H3343" s="0" t="s">
        <v>3740</v>
      </c>
      <c r="I3343" s="0" t="n">
        <v>1</v>
      </c>
      <c r="J3343" s="0" t="n">
        <v>1.1</v>
      </c>
      <c r="K3343" s="0" t="s">
        <v>21</v>
      </c>
      <c r="L3343" s="3" t="n">
        <f aca="false">IF(K3343="Yes",(J3343-1)*0.98,-1)</f>
        <v>0.0980000000000001</v>
      </c>
      <c r="M3343" s="4" t="s">
        <v>22</v>
      </c>
    </row>
    <row r="3344" customFormat="false" ht="12.8" hidden="false" customHeight="false" outlineLevel="0" collapsed="false">
      <c r="A3344" s="2" t="s">
        <v>3739</v>
      </c>
      <c r="B3344" s="2" t="s">
        <v>58</v>
      </c>
      <c r="C3344" s="0" t="s">
        <v>1371</v>
      </c>
      <c r="D3344" s="0" t="s">
        <v>42</v>
      </c>
      <c r="E3344" s="0" t="s">
        <v>79</v>
      </c>
      <c r="F3344" s="0" t="s">
        <v>80</v>
      </c>
      <c r="G3344" s="0" t="s">
        <v>19</v>
      </c>
      <c r="H3344" s="0" t="s">
        <v>3741</v>
      </c>
      <c r="I3344" s="0" t="n">
        <v>1</v>
      </c>
      <c r="J3344" s="0" t="n">
        <v>1.16</v>
      </c>
      <c r="K3344" s="0" t="s">
        <v>21</v>
      </c>
      <c r="L3344" s="3" t="n">
        <f aca="false">IF(K3344="Yes",(J3344-1)*0.98,-1)</f>
        <v>0.1568</v>
      </c>
      <c r="M3344" s="4" t="s">
        <v>22</v>
      </c>
    </row>
    <row r="3345" customFormat="false" ht="12.8" hidden="false" customHeight="false" outlineLevel="0" collapsed="false">
      <c r="A3345" s="2" t="s">
        <v>3742</v>
      </c>
      <c r="B3345" s="2" t="s">
        <v>83</v>
      </c>
      <c r="C3345" s="0" t="s">
        <v>215</v>
      </c>
      <c r="D3345" s="0" t="s">
        <v>16</v>
      </c>
      <c r="E3345" s="0" t="s">
        <v>17</v>
      </c>
      <c r="F3345" s="0" t="s">
        <v>18</v>
      </c>
      <c r="G3345" s="0" t="s">
        <v>19</v>
      </c>
      <c r="H3345" s="0" t="s">
        <v>3670</v>
      </c>
      <c r="I3345" s="0" t="n">
        <v>1</v>
      </c>
      <c r="J3345" s="0" t="n">
        <v>1.04</v>
      </c>
      <c r="K3345" s="0" t="s">
        <v>21</v>
      </c>
      <c r="L3345" s="3" t="n">
        <f aca="false">IF(K3345="Yes",(J3345-1)*0.98,-1)</f>
        <v>0.0392</v>
      </c>
      <c r="M3345" s="4" t="s">
        <v>22</v>
      </c>
    </row>
    <row r="3346" customFormat="false" ht="12.8" hidden="false" customHeight="false" outlineLevel="0" collapsed="false">
      <c r="A3346" s="2" t="s">
        <v>3742</v>
      </c>
      <c r="B3346" s="2" t="s">
        <v>83</v>
      </c>
      <c r="C3346" s="0" t="s">
        <v>215</v>
      </c>
      <c r="D3346" s="0" t="s">
        <v>16</v>
      </c>
      <c r="E3346" s="0" t="s">
        <v>17</v>
      </c>
      <c r="F3346" s="0" t="s">
        <v>18</v>
      </c>
      <c r="G3346" s="0" t="s">
        <v>19</v>
      </c>
      <c r="H3346" s="0" t="s">
        <v>3743</v>
      </c>
      <c r="I3346" s="0" t="n">
        <v>2</v>
      </c>
      <c r="J3346" s="0" t="n">
        <v>1.4</v>
      </c>
      <c r="K3346" s="0" t="s">
        <v>21</v>
      </c>
      <c r="L3346" s="3" t="n">
        <f aca="false">IF(K3346="Yes",(J3346-1)*0.98,-1)</f>
        <v>0.392</v>
      </c>
      <c r="M3346" s="11" t="s">
        <v>62</v>
      </c>
    </row>
    <row r="3347" customFormat="false" ht="12.8" hidden="false" customHeight="false" outlineLevel="0" collapsed="false">
      <c r="A3347" s="2" t="s">
        <v>3744</v>
      </c>
      <c r="B3347" s="2" t="s">
        <v>1396</v>
      </c>
      <c r="C3347" s="0" t="s">
        <v>1031</v>
      </c>
      <c r="D3347" s="0" t="s">
        <v>37</v>
      </c>
      <c r="E3347" s="0" t="s">
        <v>17</v>
      </c>
      <c r="F3347" s="0" t="s">
        <v>43</v>
      </c>
      <c r="G3347" s="0" t="s">
        <v>19</v>
      </c>
      <c r="H3347" s="0" t="s">
        <v>3745</v>
      </c>
      <c r="I3347" s="0" t="n">
        <v>1</v>
      </c>
      <c r="J3347" s="0" t="n">
        <v>1.44</v>
      </c>
      <c r="K3347" s="0" t="s">
        <v>21</v>
      </c>
      <c r="L3347" s="3" t="n">
        <f aca="false">IF(K3347="Yes",(J3347-1)*0.98,-1)</f>
        <v>0.4312</v>
      </c>
      <c r="M3347" s="11" t="s">
        <v>62</v>
      </c>
    </row>
    <row r="3348" customFormat="false" ht="12.8" hidden="false" customHeight="false" outlineLevel="0" collapsed="false">
      <c r="A3348" s="2" t="s">
        <v>3744</v>
      </c>
      <c r="B3348" s="2" t="s">
        <v>915</v>
      </c>
      <c r="C3348" s="0" t="s">
        <v>110</v>
      </c>
      <c r="D3348" s="0" t="s">
        <v>16</v>
      </c>
      <c r="E3348" s="0" t="s">
        <v>17</v>
      </c>
      <c r="F3348" s="0" t="s">
        <v>18</v>
      </c>
      <c r="G3348" s="0" t="s">
        <v>19</v>
      </c>
      <c r="H3348" s="0" t="s">
        <v>3746</v>
      </c>
      <c r="I3348" s="0" t="n">
        <v>4</v>
      </c>
      <c r="J3348" s="0" t="n">
        <v>1.78</v>
      </c>
      <c r="K3348" s="0" t="s">
        <v>19</v>
      </c>
      <c r="L3348" s="3" t="n">
        <f aca="false">IF(K3348="Yes",(J3348-1)*0.98,-1)</f>
        <v>-1</v>
      </c>
      <c r="M3348" s="4" t="s">
        <v>22</v>
      </c>
    </row>
    <row r="3349" customFormat="false" ht="12.8" hidden="false" customHeight="false" outlineLevel="0" collapsed="false">
      <c r="A3349" s="2" t="s">
        <v>3744</v>
      </c>
      <c r="B3349" s="2" t="s">
        <v>113</v>
      </c>
      <c r="C3349" s="0" t="s">
        <v>1302</v>
      </c>
      <c r="D3349" s="0" t="s">
        <v>37</v>
      </c>
      <c r="E3349" s="0" t="s">
        <v>17</v>
      </c>
      <c r="F3349" s="0" t="s">
        <v>18</v>
      </c>
      <c r="G3349" s="0" t="s">
        <v>19</v>
      </c>
      <c r="H3349" s="0" t="s">
        <v>3747</v>
      </c>
      <c r="I3349" s="0" t="n">
        <v>1</v>
      </c>
      <c r="J3349" s="0" t="n">
        <v>2.15</v>
      </c>
      <c r="K3349" s="0" t="str">
        <f aca="false">IF(I3349=1,"Yes","No")</f>
        <v>Yes</v>
      </c>
      <c r="L3349" s="0" t="n">
        <f aca="false">IF(K3349="Yes",(J3349-1)*0.98,-1)</f>
        <v>1.127</v>
      </c>
      <c r="M3349" s="5" t="s">
        <v>33</v>
      </c>
    </row>
    <row r="3350" customFormat="false" ht="12.8" hidden="false" customHeight="false" outlineLevel="0" collapsed="false">
      <c r="A3350" s="2" t="s">
        <v>3748</v>
      </c>
      <c r="B3350" s="2" t="s">
        <v>2615</v>
      </c>
      <c r="C3350" s="0" t="s">
        <v>259</v>
      </c>
      <c r="D3350" s="0" t="s">
        <v>16</v>
      </c>
      <c r="E3350" s="0" t="s">
        <v>17</v>
      </c>
      <c r="F3350" s="0" t="s">
        <v>103</v>
      </c>
      <c r="G3350" s="0" t="s">
        <v>19</v>
      </c>
      <c r="H3350" s="0" t="s">
        <v>3749</v>
      </c>
      <c r="I3350" s="0" t="n">
        <v>3</v>
      </c>
      <c r="J3350" s="0" t="n">
        <v>2.94</v>
      </c>
      <c r="K3350" s="0" t="s">
        <v>21</v>
      </c>
      <c r="L3350" s="3" t="n">
        <f aca="false">IF(K3350="Yes",(J3350-1)*0.98,-1)</f>
        <v>1.9012</v>
      </c>
      <c r="M3350" s="11" t="s">
        <v>62</v>
      </c>
    </row>
    <row r="3351" customFormat="false" ht="12.8" hidden="false" customHeight="false" outlineLevel="0" collapsed="false">
      <c r="A3351" s="9" t="s">
        <v>3748</v>
      </c>
      <c r="B3351" s="9" t="s">
        <v>2615</v>
      </c>
      <c r="C3351" s="6" t="s">
        <v>259</v>
      </c>
      <c r="D3351" s="6" t="s">
        <v>16</v>
      </c>
      <c r="E3351" s="6" t="s">
        <v>17</v>
      </c>
      <c r="F3351" s="6" t="s">
        <v>103</v>
      </c>
      <c r="G3351" s="6" t="s">
        <v>19</v>
      </c>
      <c r="H3351" s="6" t="s">
        <v>3749</v>
      </c>
      <c r="I3351" s="0" t="n">
        <v>3</v>
      </c>
      <c r="J3351" s="6" t="n">
        <v>21</v>
      </c>
      <c r="K3351" s="3" t="str">
        <f aca="false">IF(I3351=1,"Yes","No")</f>
        <v>No</v>
      </c>
      <c r="L3351" s="7" t="n">
        <f aca="false">IF(K3351="Yes",(J3351-1)*0.98,-1)</f>
        <v>-1</v>
      </c>
      <c r="M3351" s="10" t="s">
        <v>53</v>
      </c>
    </row>
    <row r="3352" customFormat="false" ht="12.8" hidden="false" customHeight="false" outlineLevel="0" collapsed="false">
      <c r="A3352" s="2" t="s">
        <v>3748</v>
      </c>
      <c r="B3352" s="2" t="s">
        <v>885</v>
      </c>
      <c r="C3352" s="0" t="s">
        <v>223</v>
      </c>
      <c r="D3352" s="0" t="s">
        <v>48</v>
      </c>
      <c r="E3352" s="0" t="s">
        <v>87</v>
      </c>
      <c r="F3352" s="0" t="s">
        <v>298</v>
      </c>
      <c r="G3352" s="0" t="s">
        <v>19</v>
      </c>
      <c r="H3352" s="0" t="s">
        <v>3750</v>
      </c>
      <c r="I3352" s="0" t="n">
        <v>1</v>
      </c>
      <c r="J3352" s="0" t="n">
        <v>1.91</v>
      </c>
      <c r="K3352" s="0" t="str">
        <f aca="false">IF(I3352=1,"Yes","No")</f>
        <v>Yes</v>
      </c>
      <c r="L3352" s="0" t="n">
        <f aca="false">IF(K3352="Yes",(J3352-1)*0.98,-1)</f>
        <v>0.8918</v>
      </c>
      <c r="M3352" s="5" t="s">
        <v>33</v>
      </c>
    </row>
    <row r="3353" customFormat="false" ht="12.8" hidden="false" customHeight="false" outlineLevel="0" collapsed="false">
      <c r="A3353" s="2" t="s">
        <v>3748</v>
      </c>
      <c r="B3353" s="2" t="s">
        <v>157</v>
      </c>
      <c r="C3353" s="0" t="s">
        <v>223</v>
      </c>
      <c r="D3353" s="0" t="s">
        <v>16</v>
      </c>
      <c r="E3353" s="0" t="s">
        <v>79</v>
      </c>
      <c r="F3353" s="0" t="s">
        <v>80</v>
      </c>
      <c r="G3353" s="0" t="s">
        <v>19</v>
      </c>
      <c r="H3353" s="0" t="s">
        <v>3751</v>
      </c>
      <c r="I3353" s="0" t="n">
        <v>0</v>
      </c>
      <c r="J3353" s="0" t="n">
        <v>1.3</v>
      </c>
      <c r="K3353" s="0" t="s">
        <v>19</v>
      </c>
      <c r="L3353" s="3" t="n">
        <f aca="false">IF(K3353="Yes",(J3353-1)*0.98,-1)</f>
        <v>-1</v>
      </c>
      <c r="M3353" s="4" t="s">
        <v>22</v>
      </c>
    </row>
    <row r="3354" customFormat="false" ht="12.8" hidden="false" customHeight="false" outlineLevel="0" collapsed="false">
      <c r="A3354" s="2" t="s">
        <v>3748</v>
      </c>
      <c r="B3354" s="2" t="s">
        <v>157</v>
      </c>
      <c r="C3354" s="0" t="s">
        <v>223</v>
      </c>
      <c r="D3354" s="0" t="s">
        <v>16</v>
      </c>
      <c r="E3354" s="0" t="s">
        <v>79</v>
      </c>
      <c r="F3354" s="0" t="s">
        <v>80</v>
      </c>
      <c r="G3354" s="0" t="s">
        <v>19</v>
      </c>
      <c r="H3354" s="0" t="s">
        <v>3752</v>
      </c>
      <c r="I3354" s="0" t="n">
        <v>2</v>
      </c>
      <c r="J3354" s="0" t="n">
        <v>2.63</v>
      </c>
      <c r="K3354" s="0" t="s">
        <v>21</v>
      </c>
      <c r="L3354" s="3" t="n">
        <f aca="false">IF(K3354="Yes",(J3354-1)*0.98,-1)</f>
        <v>1.5974</v>
      </c>
      <c r="M3354" s="11" t="s">
        <v>62</v>
      </c>
    </row>
    <row r="3355" customFormat="false" ht="12.8" hidden="false" customHeight="false" outlineLevel="0" collapsed="false">
      <c r="A3355" s="9" t="s">
        <v>3748</v>
      </c>
      <c r="B3355" s="9" t="s">
        <v>157</v>
      </c>
      <c r="C3355" s="6" t="s">
        <v>223</v>
      </c>
      <c r="D3355" s="6" t="s">
        <v>16</v>
      </c>
      <c r="E3355" s="6" t="s">
        <v>79</v>
      </c>
      <c r="F3355" s="6" t="s">
        <v>80</v>
      </c>
      <c r="G3355" s="6" t="s">
        <v>19</v>
      </c>
      <c r="H3355" s="6" t="s">
        <v>3753</v>
      </c>
      <c r="I3355" s="6" t="n">
        <v>1</v>
      </c>
      <c r="J3355" s="6" t="n">
        <v>1.69</v>
      </c>
      <c r="K3355" s="3" t="s">
        <v>21</v>
      </c>
      <c r="L3355" s="6" t="n">
        <f aca="false">IF(K3355="Yes",(J3355-1)*0.98,-1)</f>
        <v>0.6762</v>
      </c>
      <c r="M3355" s="13" t="s">
        <v>184</v>
      </c>
    </row>
    <row r="3356" customFormat="false" ht="12.8" hidden="false" customHeight="false" outlineLevel="0" collapsed="false">
      <c r="A3356" s="2" t="s">
        <v>3754</v>
      </c>
      <c r="B3356" s="2" t="s">
        <v>885</v>
      </c>
      <c r="C3356" s="0" t="s">
        <v>150</v>
      </c>
      <c r="D3356" s="0" t="s">
        <v>16</v>
      </c>
      <c r="E3356" s="0" t="s">
        <v>17</v>
      </c>
      <c r="F3356" s="0" t="s">
        <v>18</v>
      </c>
      <c r="G3356" s="0" t="s">
        <v>19</v>
      </c>
      <c r="H3356" s="0" t="s">
        <v>3755</v>
      </c>
      <c r="I3356" s="0" t="n">
        <v>2</v>
      </c>
      <c r="J3356" s="0" t="n">
        <v>1.22</v>
      </c>
      <c r="K3356" s="0" t="s">
        <v>21</v>
      </c>
      <c r="L3356" s="3" t="n">
        <f aca="false">IF(K3356="Yes",(J3356-1)*0.98,-1)</f>
        <v>0.2156</v>
      </c>
      <c r="M3356" s="4" t="s">
        <v>22</v>
      </c>
    </row>
    <row r="3357" customFormat="false" ht="12.8" hidden="false" customHeight="false" outlineLevel="0" collapsed="false">
      <c r="A3357" s="9" t="s">
        <v>3756</v>
      </c>
      <c r="B3357" s="9" t="s">
        <v>3757</v>
      </c>
      <c r="C3357" s="6" t="s">
        <v>15</v>
      </c>
      <c r="D3357" s="6" t="s">
        <v>16</v>
      </c>
      <c r="E3357" s="6" t="s">
        <v>87</v>
      </c>
      <c r="F3357" s="6" t="s">
        <v>298</v>
      </c>
      <c r="G3357" s="6" t="s">
        <v>19</v>
      </c>
      <c r="H3357" s="6" t="s">
        <v>2855</v>
      </c>
      <c r="I3357" s="0" t="n">
        <v>1</v>
      </c>
      <c r="J3357" s="6" t="n">
        <v>1.62</v>
      </c>
      <c r="K3357" s="3" t="str">
        <f aca="false">IF(I3357=1,"Yes","No")</f>
        <v>Yes</v>
      </c>
      <c r="L3357" s="7" t="n">
        <f aca="false">IF(K3357="Yes",(J3357-1)*0.98,-1)</f>
        <v>0.6076</v>
      </c>
      <c r="M3357" s="10" t="s">
        <v>53</v>
      </c>
    </row>
    <row r="3358" customFormat="false" ht="12.8" hidden="false" customHeight="false" outlineLevel="0" collapsed="false">
      <c r="A3358" s="2" t="s">
        <v>3756</v>
      </c>
      <c r="B3358" s="2" t="s">
        <v>113</v>
      </c>
      <c r="C3358" s="0" t="s">
        <v>1488</v>
      </c>
      <c r="D3358" s="0" t="s">
        <v>37</v>
      </c>
      <c r="E3358" s="0" t="s">
        <v>17</v>
      </c>
      <c r="F3358" s="0" t="s">
        <v>65</v>
      </c>
      <c r="G3358" s="0" t="s">
        <v>21</v>
      </c>
      <c r="H3358" s="0" t="s">
        <v>3758</v>
      </c>
      <c r="I3358" s="0" t="n">
        <v>4</v>
      </c>
      <c r="J3358" s="0" t="n">
        <v>3.03</v>
      </c>
      <c r="K3358" s="0" t="str">
        <f aca="false">IF(I3358=1,"Yes","No")</f>
        <v>No</v>
      </c>
      <c r="L3358" s="0" t="n">
        <f aca="false">IF(K3358="Yes",(J3358-1)*0.98,-1)</f>
        <v>-1</v>
      </c>
      <c r="M3358" s="5" t="s">
        <v>33</v>
      </c>
    </row>
    <row r="3359" customFormat="false" ht="12.8" hidden="false" customHeight="false" outlineLevel="0" collapsed="false">
      <c r="A3359" s="2" t="s">
        <v>3756</v>
      </c>
      <c r="B3359" s="2" t="s">
        <v>113</v>
      </c>
      <c r="C3359" s="0" t="s">
        <v>1488</v>
      </c>
      <c r="D3359" s="0" t="s">
        <v>37</v>
      </c>
      <c r="E3359" s="0" t="s">
        <v>17</v>
      </c>
      <c r="F3359" s="0" t="s">
        <v>65</v>
      </c>
      <c r="G3359" s="0" t="s">
        <v>21</v>
      </c>
      <c r="H3359" s="0" t="s">
        <v>3758</v>
      </c>
      <c r="I3359" s="0" t="n">
        <v>4</v>
      </c>
      <c r="J3359" s="0" t="n">
        <v>1.42</v>
      </c>
      <c r="K3359" s="0" t="s">
        <v>19</v>
      </c>
      <c r="L3359" s="3" t="n">
        <f aca="false">IF(K3359="Yes",(J3359-1)*0.98,-1)</f>
        <v>-1</v>
      </c>
      <c r="M3359" s="4" t="s">
        <v>22</v>
      </c>
    </row>
    <row r="3360" customFormat="false" ht="12.8" hidden="false" customHeight="false" outlineLevel="0" collapsed="false">
      <c r="A3360" s="9" t="s">
        <v>3756</v>
      </c>
      <c r="B3360" s="9" t="s">
        <v>113</v>
      </c>
      <c r="C3360" s="6" t="s">
        <v>1488</v>
      </c>
      <c r="D3360" s="6" t="s">
        <v>37</v>
      </c>
      <c r="E3360" s="6" t="s">
        <v>17</v>
      </c>
      <c r="F3360" s="6" t="s">
        <v>65</v>
      </c>
      <c r="G3360" s="6" t="s">
        <v>21</v>
      </c>
      <c r="H3360" s="6" t="s">
        <v>3759</v>
      </c>
      <c r="I3360" s="6" t="n">
        <v>1</v>
      </c>
      <c r="J3360" s="6" t="n">
        <v>3.34</v>
      </c>
      <c r="K3360" s="3" t="s">
        <v>21</v>
      </c>
      <c r="L3360" s="6" t="n">
        <f aca="false">IF(K3360="Yes",(J3360-1)*0.98,-1)</f>
        <v>2.2932</v>
      </c>
      <c r="M3360" s="13" t="s">
        <v>184</v>
      </c>
    </row>
    <row r="3361" customFormat="false" ht="12.8" hidden="false" customHeight="false" outlineLevel="0" collapsed="false">
      <c r="A3361" s="9" t="s">
        <v>3756</v>
      </c>
      <c r="B3361" s="9" t="s">
        <v>512</v>
      </c>
      <c r="C3361" s="6" t="s">
        <v>1378</v>
      </c>
      <c r="D3361" s="6" t="s">
        <v>37</v>
      </c>
      <c r="E3361" s="6" t="s">
        <v>79</v>
      </c>
      <c r="F3361" s="6" t="s">
        <v>1106</v>
      </c>
      <c r="G3361" s="6" t="s">
        <v>19</v>
      </c>
      <c r="H3361" s="6" t="s">
        <v>3760</v>
      </c>
      <c r="I3361" s="0" t="n">
        <v>2</v>
      </c>
      <c r="J3361" s="6" t="n">
        <v>4.3</v>
      </c>
      <c r="K3361" s="3" t="str">
        <f aca="false">IF(I3361=1,"Yes","No")</f>
        <v>No</v>
      </c>
      <c r="L3361" s="7" t="n">
        <f aca="false">IF(K3361="Yes",(J3361-1)*0.98,-1)</f>
        <v>-1</v>
      </c>
      <c r="M3361" s="10" t="s">
        <v>53</v>
      </c>
    </row>
    <row r="3362" customFormat="false" ht="12.8" hidden="false" customHeight="false" outlineLevel="0" collapsed="false">
      <c r="A3362" s="2" t="s">
        <v>3756</v>
      </c>
      <c r="B3362" s="2" t="s">
        <v>181</v>
      </c>
      <c r="C3362" s="0" t="s">
        <v>24</v>
      </c>
      <c r="D3362" s="0" t="s">
        <v>42</v>
      </c>
      <c r="E3362" s="0" t="s">
        <v>79</v>
      </c>
      <c r="F3362" s="0" t="s">
        <v>43</v>
      </c>
      <c r="G3362" s="0" t="s">
        <v>19</v>
      </c>
      <c r="H3362" s="0" t="s">
        <v>3761</v>
      </c>
      <c r="I3362" s="0" t="n">
        <v>1</v>
      </c>
      <c r="J3362" s="0" t="n">
        <v>4.53</v>
      </c>
      <c r="K3362" s="0" t="s">
        <v>21</v>
      </c>
      <c r="L3362" s="3" t="n">
        <f aca="false">IF(K3362="Yes",(J3362-1)*0.98,-1)</f>
        <v>3.4594</v>
      </c>
      <c r="M3362" s="11" t="s">
        <v>62</v>
      </c>
    </row>
    <row r="3363" customFormat="false" ht="12.8" hidden="false" customHeight="false" outlineLevel="0" collapsed="false">
      <c r="A3363" s="9" t="s">
        <v>3756</v>
      </c>
      <c r="B3363" s="9" t="s">
        <v>181</v>
      </c>
      <c r="C3363" s="6" t="s">
        <v>24</v>
      </c>
      <c r="D3363" s="6" t="s">
        <v>42</v>
      </c>
      <c r="E3363" s="6" t="s">
        <v>79</v>
      </c>
      <c r="F3363" s="6" t="s">
        <v>43</v>
      </c>
      <c r="G3363" s="6" t="s">
        <v>19</v>
      </c>
      <c r="H3363" s="6" t="s">
        <v>3761</v>
      </c>
      <c r="I3363" s="0" t="n">
        <v>1</v>
      </c>
      <c r="J3363" s="6" t="n">
        <v>28</v>
      </c>
      <c r="K3363" s="3" t="str">
        <f aca="false">IF(I3363=1,"Yes","No")</f>
        <v>Yes</v>
      </c>
      <c r="L3363" s="7" t="n">
        <f aca="false">IF(K3363="Yes",(J3363-1)*0.98,-1)</f>
        <v>26.46</v>
      </c>
      <c r="M3363" s="10" t="s">
        <v>53</v>
      </c>
    </row>
    <row r="3364" customFormat="false" ht="12.8" hidden="false" customHeight="false" outlineLevel="0" collapsed="false">
      <c r="A3364" s="2" t="s">
        <v>3762</v>
      </c>
      <c r="B3364" s="2" t="s">
        <v>155</v>
      </c>
      <c r="C3364" s="0" t="s">
        <v>248</v>
      </c>
      <c r="D3364" s="0" t="s">
        <v>16</v>
      </c>
      <c r="E3364" s="0" t="s">
        <v>17</v>
      </c>
      <c r="F3364" s="0" t="s">
        <v>18</v>
      </c>
      <c r="G3364" s="0" t="s">
        <v>19</v>
      </c>
      <c r="H3364" s="0" t="s">
        <v>3763</v>
      </c>
      <c r="I3364" s="0" t="n">
        <v>0</v>
      </c>
      <c r="J3364" s="0" t="n">
        <v>1.24</v>
      </c>
      <c r="K3364" s="0" t="s">
        <v>19</v>
      </c>
      <c r="L3364" s="3" t="n">
        <f aca="false">IF(K3364="Yes",(J3364-1)*0.98,-1)</f>
        <v>-1</v>
      </c>
      <c r="M3364" s="4" t="s">
        <v>22</v>
      </c>
    </row>
    <row r="3365" customFormat="false" ht="12.8" hidden="false" customHeight="false" outlineLevel="0" collapsed="false">
      <c r="A3365" s="2" t="s">
        <v>3762</v>
      </c>
      <c r="B3365" s="2" t="s">
        <v>35</v>
      </c>
      <c r="C3365" s="0" t="s">
        <v>47</v>
      </c>
      <c r="D3365" s="0" t="s">
        <v>42</v>
      </c>
      <c r="E3365" s="0" t="s">
        <v>30</v>
      </c>
      <c r="F3365" s="0" t="s">
        <v>18</v>
      </c>
      <c r="G3365" s="0" t="s">
        <v>19</v>
      </c>
      <c r="H3365" s="0" t="s">
        <v>3764</v>
      </c>
      <c r="I3365" s="0" t="n">
        <v>2</v>
      </c>
      <c r="J3365" s="0" t="n">
        <v>1.32</v>
      </c>
      <c r="K3365" s="0" t="s">
        <v>21</v>
      </c>
      <c r="L3365" s="3" t="n">
        <f aca="false">IF(K3365="Yes",(J3365-1)*0.98,-1)</f>
        <v>0.3136</v>
      </c>
      <c r="M3365" s="11" t="s">
        <v>62</v>
      </c>
    </row>
    <row r="3366" customFormat="false" ht="12.8" hidden="false" customHeight="false" outlineLevel="0" collapsed="false">
      <c r="A3366" s="2" t="s">
        <v>3762</v>
      </c>
      <c r="B3366" s="2" t="s">
        <v>35</v>
      </c>
      <c r="C3366" s="6" t="s">
        <v>47</v>
      </c>
      <c r="D3366" s="6" t="s">
        <v>42</v>
      </c>
      <c r="E3366" s="6" t="s">
        <v>30</v>
      </c>
      <c r="F3366" s="6" t="s">
        <v>18</v>
      </c>
      <c r="G3366" s="6" t="s">
        <v>19</v>
      </c>
      <c r="H3366" s="6" t="s">
        <v>3765</v>
      </c>
      <c r="I3366" s="6" t="n">
        <v>0</v>
      </c>
      <c r="J3366" s="6" t="n">
        <v>20</v>
      </c>
      <c r="K3366" s="3" t="str">
        <f aca="false">IF(I3366=1, "No","Yes")</f>
        <v>Yes</v>
      </c>
      <c r="L3366" s="7" t="n">
        <f aca="false">IF(I3366=1,-J3366,0.98)</f>
        <v>0.98</v>
      </c>
      <c r="M3366" s="8" t="s">
        <v>51</v>
      </c>
    </row>
    <row r="3367" customFormat="false" ht="12.8" hidden="false" customHeight="false" outlineLevel="0" collapsed="false">
      <c r="A3367" s="2" t="s">
        <v>3762</v>
      </c>
      <c r="B3367" s="2" t="s">
        <v>410</v>
      </c>
      <c r="C3367" s="6" t="s">
        <v>125</v>
      </c>
      <c r="D3367" s="6" t="s">
        <v>16</v>
      </c>
      <c r="E3367" s="6" t="s">
        <v>30</v>
      </c>
      <c r="F3367" s="6" t="s">
        <v>18</v>
      </c>
      <c r="G3367" s="6" t="s">
        <v>19</v>
      </c>
      <c r="H3367" s="6" t="s">
        <v>3766</v>
      </c>
      <c r="I3367" s="6" t="n">
        <v>0</v>
      </c>
      <c r="J3367" s="6" t="n">
        <v>6.32</v>
      </c>
      <c r="K3367" s="3" t="str">
        <f aca="false">IF(I3367=1, "No","Yes")</f>
        <v>Yes</v>
      </c>
      <c r="L3367" s="7" t="n">
        <f aca="false">IF(I3367=1,-J3367,0.98)</f>
        <v>0.98</v>
      </c>
      <c r="M3367" s="8" t="s">
        <v>51</v>
      </c>
    </row>
    <row r="3368" customFormat="false" ht="12.8" hidden="false" customHeight="false" outlineLevel="0" collapsed="false">
      <c r="A3368" s="2" t="s">
        <v>3762</v>
      </c>
      <c r="B3368" s="2" t="s">
        <v>410</v>
      </c>
      <c r="C3368" s="6" t="s">
        <v>125</v>
      </c>
      <c r="D3368" s="6" t="s">
        <v>16</v>
      </c>
      <c r="E3368" s="6" t="s">
        <v>30</v>
      </c>
      <c r="F3368" s="6" t="s">
        <v>18</v>
      </c>
      <c r="G3368" s="6" t="s">
        <v>19</v>
      </c>
      <c r="H3368" s="6" t="s">
        <v>3766</v>
      </c>
      <c r="I3368" s="6" t="n">
        <v>0</v>
      </c>
      <c r="J3368" s="6" t="n">
        <v>6.32</v>
      </c>
      <c r="K3368" s="3" t="str">
        <f aca="false">IF(I3368=1, "No","Yes")</f>
        <v>Yes</v>
      </c>
      <c r="L3368" s="7" t="n">
        <f aca="false">IF(I3368=1,-J3368,0.98)</f>
        <v>0.98</v>
      </c>
      <c r="M3368" s="12" t="s">
        <v>128</v>
      </c>
    </row>
    <row r="3369" customFormat="false" ht="12.8" hidden="false" customHeight="false" outlineLevel="0" collapsed="false">
      <c r="A3369" s="2" t="s">
        <v>3767</v>
      </c>
      <c r="B3369" s="2" t="s">
        <v>146</v>
      </c>
      <c r="C3369" s="6" t="s">
        <v>773</v>
      </c>
      <c r="D3369" s="6" t="s">
        <v>16</v>
      </c>
      <c r="E3369" s="6" t="s">
        <v>87</v>
      </c>
      <c r="F3369" s="6" t="s">
        <v>18</v>
      </c>
      <c r="G3369" s="6" t="s">
        <v>19</v>
      </c>
      <c r="H3369" s="6" t="s">
        <v>3768</v>
      </c>
      <c r="I3369" s="6" t="n">
        <v>4</v>
      </c>
      <c r="J3369" s="6" t="n">
        <v>9</v>
      </c>
      <c r="K3369" s="3" t="str">
        <f aca="false">IF(I3369=1, "No","Yes")</f>
        <v>Yes</v>
      </c>
      <c r="L3369" s="7" t="n">
        <f aca="false">IF(I3369=1,-J3369,0.98)</f>
        <v>0.98</v>
      </c>
      <c r="M3369" s="8" t="s">
        <v>51</v>
      </c>
    </row>
    <row r="3370" customFormat="false" ht="12.8" hidden="false" customHeight="false" outlineLevel="0" collapsed="false">
      <c r="A3370" s="9" t="s">
        <v>3767</v>
      </c>
      <c r="B3370" s="9" t="s">
        <v>146</v>
      </c>
      <c r="C3370" s="6" t="s">
        <v>773</v>
      </c>
      <c r="D3370" s="6" t="s">
        <v>16</v>
      </c>
      <c r="E3370" s="6" t="s">
        <v>87</v>
      </c>
      <c r="F3370" s="6" t="s">
        <v>18</v>
      </c>
      <c r="G3370" s="6" t="s">
        <v>19</v>
      </c>
      <c r="H3370" s="6" t="s">
        <v>3768</v>
      </c>
      <c r="I3370" s="6" t="n">
        <v>4</v>
      </c>
      <c r="J3370" s="6" t="n">
        <v>2.9</v>
      </c>
      <c r="K3370" s="3" t="s">
        <v>19</v>
      </c>
      <c r="L3370" s="6" t="n">
        <f aca="false">IF(K3370="Yes",(J3370-1)*0.98,-1)</f>
        <v>-1</v>
      </c>
      <c r="M3370" s="13" t="s">
        <v>184</v>
      </c>
    </row>
    <row r="3371" customFormat="false" ht="12.8" hidden="false" customHeight="false" outlineLevel="0" collapsed="false">
      <c r="A3371" s="9" t="s">
        <v>3767</v>
      </c>
      <c r="B3371" s="9" t="s">
        <v>146</v>
      </c>
      <c r="C3371" s="6" t="s">
        <v>773</v>
      </c>
      <c r="D3371" s="6" t="s">
        <v>16</v>
      </c>
      <c r="E3371" s="6" t="s">
        <v>87</v>
      </c>
      <c r="F3371" s="6" t="s">
        <v>18</v>
      </c>
      <c r="G3371" s="6" t="s">
        <v>19</v>
      </c>
      <c r="H3371" s="6" t="s">
        <v>3769</v>
      </c>
      <c r="I3371" s="0" t="n">
        <v>1</v>
      </c>
      <c r="J3371" s="6" t="n">
        <v>3.8</v>
      </c>
      <c r="K3371" s="3" t="str">
        <f aca="false">IF(I3371=1,"Yes","No")</f>
        <v>Yes</v>
      </c>
      <c r="L3371" s="7" t="n">
        <f aca="false">IF(K3371="Yes",(J3371-1)*0.98,-1)</f>
        <v>2.744</v>
      </c>
      <c r="M3371" s="10" t="s">
        <v>53</v>
      </c>
    </row>
    <row r="3372" customFormat="false" ht="12.8" hidden="false" customHeight="false" outlineLevel="0" collapsed="false">
      <c r="A3372" s="2" t="s">
        <v>3770</v>
      </c>
      <c r="B3372" s="2" t="s">
        <v>40</v>
      </c>
      <c r="C3372" s="0" t="s">
        <v>1045</v>
      </c>
      <c r="D3372" s="0" t="s">
        <v>37</v>
      </c>
      <c r="E3372" s="0" t="s">
        <v>17</v>
      </c>
      <c r="F3372" s="0" t="s">
        <v>43</v>
      </c>
      <c r="G3372" s="0" t="s">
        <v>19</v>
      </c>
      <c r="H3372" s="0" t="s">
        <v>3771</v>
      </c>
      <c r="I3372" s="0" t="n">
        <v>0</v>
      </c>
      <c r="J3372" s="0" t="n">
        <v>1.69</v>
      </c>
      <c r="K3372" s="0" t="s">
        <v>19</v>
      </c>
      <c r="L3372" s="3" t="n">
        <f aca="false">IF(K3372="Yes",(J3372-1)*0.98,-1)</f>
        <v>-1</v>
      </c>
      <c r="M3372" s="11" t="s">
        <v>62</v>
      </c>
    </row>
    <row r="3373" customFormat="false" ht="12.8" hidden="false" customHeight="false" outlineLevel="0" collapsed="false">
      <c r="A3373" s="2" t="s">
        <v>3770</v>
      </c>
      <c r="B3373" s="2" t="s">
        <v>885</v>
      </c>
      <c r="C3373" s="0" t="s">
        <v>1371</v>
      </c>
      <c r="D3373" s="0" t="s">
        <v>16</v>
      </c>
      <c r="E3373" s="0" t="s">
        <v>17</v>
      </c>
      <c r="F3373" s="0" t="s">
        <v>18</v>
      </c>
      <c r="G3373" s="0" t="s">
        <v>19</v>
      </c>
      <c r="H3373" s="0" t="s">
        <v>3772</v>
      </c>
      <c r="I3373" s="0" t="n">
        <v>2</v>
      </c>
      <c r="J3373" s="0" t="n">
        <v>1.08</v>
      </c>
      <c r="K3373" s="0" t="s">
        <v>21</v>
      </c>
      <c r="L3373" s="3" t="n">
        <f aca="false">IF(K3373="Yes",(J3373-1)*0.98,-1)</f>
        <v>0.0784000000000001</v>
      </c>
      <c r="M3373" s="4" t="s">
        <v>22</v>
      </c>
    </row>
    <row r="3374" customFormat="false" ht="12.8" hidden="false" customHeight="false" outlineLevel="0" collapsed="false">
      <c r="A3374" s="2" t="s">
        <v>3770</v>
      </c>
      <c r="B3374" s="2" t="s">
        <v>885</v>
      </c>
      <c r="C3374" s="0" t="s">
        <v>1371</v>
      </c>
      <c r="D3374" s="0" t="s">
        <v>16</v>
      </c>
      <c r="E3374" s="0" t="s">
        <v>17</v>
      </c>
      <c r="F3374" s="0" t="s">
        <v>18</v>
      </c>
      <c r="G3374" s="0" t="s">
        <v>19</v>
      </c>
      <c r="H3374" s="0" t="s">
        <v>3773</v>
      </c>
      <c r="I3374" s="0" t="n">
        <v>1</v>
      </c>
      <c r="J3374" s="0" t="n">
        <v>1.11</v>
      </c>
      <c r="K3374" s="0" t="s">
        <v>21</v>
      </c>
      <c r="L3374" s="3" t="n">
        <f aca="false">IF(K3374="Yes",(J3374-1)*0.98,-1)</f>
        <v>0.1078</v>
      </c>
      <c r="M3374" s="11" t="s">
        <v>62</v>
      </c>
    </row>
    <row r="3375" customFormat="false" ht="12.8" hidden="false" customHeight="false" outlineLevel="0" collapsed="false">
      <c r="A3375" s="2" t="s">
        <v>3770</v>
      </c>
      <c r="B3375" s="2" t="s">
        <v>155</v>
      </c>
      <c r="C3375" s="0" t="s">
        <v>225</v>
      </c>
      <c r="D3375" s="0" t="s">
        <v>16</v>
      </c>
      <c r="E3375" s="0" t="s">
        <v>17</v>
      </c>
      <c r="F3375" s="0" t="s">
        <v>18</v>
      </c>
      <c r="G3375" s="0" t="s">
        <v>19</v>
      </c>
      <c r="H3375" s="0" t="s">
        <v>3774</v>
      </c>
      <c r="I3375" s="0" t="n">
        <v>1</v>
      </c>
      <c r="J3375" s="0" t="n">
        <v>1.28</v>
      </c>
      <c r="K3375" s="0" t="s">
        <v>21</v>
      </c>
      <c r="L3375" s="3" t="n">
        <f aca="false">IF(K3375="Yes",(J3375-1)*0.98,-1)</f>
        <v>0.2744</v>
      </c>
      <c r="M3375" s="4" t="s">
        <v>22</v>
      </c>
    </row>
    <row r="3376" customFormat="false" ht="12.8" hidden="false" customHeight="false" outlineLevel="0" collapsed="false">
      <c r="A3376" s="2" t="s">
        <v>3770</v>
      </c>
      <c r="B3376" s="2" t="s">
        <v>276</v>
      </c>
      <c r="C3376" s="0" t="s">
        <v>179</v>
      </c>
      <c r="D3376" s="0" t="s">
        <v>195</v>
      </c>
      <c r="E3376" s="0" t="s">
        <v>17</v>
      </c>
      <c r="F3376" s="0" t="s">
        <v>18</v>
      </c>
      <c r="G3376" s="0" t="s">
        <v>19</v>
      </c>
      <c r="H3376" s="0" t="s">
        <v>3775</v>
      </c>
      <c r="I3376" s="0" t="n">
        <v>1</v>
      </c>
      <c r="J3376" s="0" t="n">
        <v>1.57</v>
      </c>
      <c r="K3376" s="0" t="s">
        <v>21</v>
      </c>
      <c r="L3376" s="3" t="n">
        <f aca="false">IF(K3376="Yes",(J3376-1)*0.98,-1)</f>
        <v>0.5586</v>
      </c>
      <c r="M3376" s="4" t="s">
        <v>22</v>
      </c>
    </row>
    <row r="3377" customFormat="false" ht="12.8" hidden="false" customHeight="false" outlineLevel="0" collapsed="false">
      <c r="A3377" s="2" t="s">
        <v>3770</v>
      </c>
      <c r="B3377" s="2" t="s">
        <v>276</v>
      </c>
      <c r="C3377" s="0" t="s">
        <v>179</v>
      </c>
      <c r="D3377" s="0" t="s">
        <v>195</v>
      </c>
      <c r="E3377" s="0" t="s">
        <v>17</v>
      </c>
      <c r="F3377" s="0" t="s">
        <v>18</v>
      </c>
      <c r="G3377" s="0" t="s">
        <v>19</v>
      </c>
      <c r="H3377" s="0" t="s">
        <v>3776</v>
      </c>
      <c r="I3377" s="0" t="n">
        <v>0</v>
      </c>
      <c r="J3377" s="0" t="n">
        <v>2.87</v>
      </c>
      <c r="K3377" s="0" t="s">
        <v>19</v>
      </c>
      <c r="L3377" s="3" t="n">
        <f aca="false">IF(K3377="Yes",(J3377-1)*0.98,-1)</f>
        <v>-1</v>
      </c>
      <c r="M3377" s="11" t="s">
        <v>62</v>
      </c>
    </row>
    <row r="3378" customFormat="false" ht="12.8" hidden="false" customHeight="false" outlineLevel="0" collapsed="false">
      <c r="A3378" s="2" t="s">
        <v>3770</v>
      </c>
      <c r="B3378" s="2" t="s">
        <v>276</v>
      </c>
      <c r="C3378" s="6" t="s">
        <v>179</v>
      </c>
      <c r="D3378" s="6" t="s">
        <v>195</v>
      </c>
      <c r="E3378" s="6" t="s">
        <v>17</v>
      </c>
      <c r="F3378" s="6" t="s">
        <v>18</v>
      </c>
      <c r="G3378" s="6" t="s">
        <v>19</v>
      </c>
      <c r="H3378" s="6" t="s">
        <v>3777</v>
      </c>
      <c r="I3378" s="6" t="n">
        <v>2</v>
      </c>
      <c r="J3378" s="6" t="n">
        <v>7.54</v>
      </c>
      <c r="K3378" s="3" t="str">
        <f aca="false">IF(I3378=1, "No","Yes")</f>
        <v>Yes</v>
      </c>
      <c r="L3378" s="7" t="n">
        <f aca="false">IF(I3378=1,-J3378,0.98)</f>
        <v>0.98</v>
      </c>
      <c r="M3378" s="8" t="s">
        <v>51</v>
      </c>
    </row>
    <row r="3379" customFormat="false" ht="12.8" hidden="false" customHeight="false" outlineLevel="0" collapsed="false">
      <c r="A3379" s="9" t="s">
        <v>3770</v>
      </c>
      <c r="B3379" s="9" t="s">
        <v>276</v>
      </c>
      <c r="C3379" s="6" t="s">
        <v>179</v>
      </c>
      <c r="D3379" s="6" t="s">
        <v>195</v>
      </c>
      <c r="E3379" s="6" t="s">
        <v>17</v>
      </c>
      <c r="F3379" s="6" t="s">
        <v>18</v>
      </c>
      <c r="G3379" s="6" t="s">
        <v>19</v>
      </c>
      <c r="H3379" s="6" t="s">
        <v>3777</v>
      </c>
      <c r="I3379" s="6" t="n">
        <v>2</v>
      </c>
      <c r="J3379" s="6" t="n">
        <v>3</v>
      </c>
      <c r="K3379" s="3" t="s">
        <v>21</v>
      </c>
      <c r="L3379" s="6" t="n">
        <f aca="false">IF(K3379="Yes",(J3379-1)*0.98,-1)</f>
        <v>1.96</v>
      </c>
      <c r="M3379" s="13" t="s">
        <v>184</v>
      </c>
    </row>
    <row r="3380" customFormat="false" ht="12.8" hidden="false" customHeight="false" outlineLevel="0" collapsed="false">
      <c r="A3380" s="2" t="s">
        <v>3770</v>
      </c>
      <c r="B3380" s="2" t="s">
        <v>157</v>
      </c>
      <c r="C3380" s="6" t="s">
        <v>1045</v>
      </c>
      <c r="D3380" s="6" t="s">
        <v>37</v>
      </c>
      <c r="E3380" s="6" t="s">
        <v>79</v>
      </c>
      <c r="F3380" s="6" t="s">
        <v>80</v>
      </c>
      <c r="G3380" s="6" t="s">
        <v>19</v>
      </c>
      <c r="H3380" s="6" t="s">
        <v>3778</v>
      </c>
      <c r="I3380" s="6" t="n">
        <v>0</v>
      </c>
      <c r="J3380" s="6" t="n">
        <v>4.6</v>
      </c>
      <c r="K3380" s="3" t="str">
        <f aca="false">IF(I3380=1, "No","Yes")</f>
        <v>Yes</v>
      </c>
      <c r="L3380" s="7" t="n">
        <f aca="false">IF(I3380=1,-J3380,0.98)</f>
        <v>0.98</v>
      </c>
      <c r="M3380" s="8" t="s">
        <v>51</v>
      </c>
    </row>
    <row r="3381" customFormat="false" ht="12.8" hidden="false" customHeight="false" outlineLevel="0" collapsed="false">
      <c r="A3381" s="2" t="s">
        <v>3770</v>
      </c>
      <c r="B3381" s="2" t="s">
        <v>157</v>
      </c>
      <c r="C3381" s="6" t="s">
        <v>1045</v>
      </c>
      <c r="D3381" s="6" t="s">
        <v>37</v>
      </c>
      <c r="E3381" s="6" t="s">
        <v>79</v>
      </c>
      <c r="F3381" s="6" t="s">
        <v>80</v>
      </c>
      <c r="G3381" s="6" t="s">
        <v>19</v>
      </c>
      <c r="H3381" s="6" t="s">
        <v>3778</v>
      </c>
      <c r="I3381" s="6" t="n">
        <v>0</v>
      </c>
      <c r="J3381" s="6" t="n">
        <v>4.6</v>
      </c>
      <c r="K3381" s="3" t="str">
        <f aca="false">IF(I3381=1, "No","Yes")</f>
        <v>Yes</v>
      </c>
      <c r="L3381" s="7" t="n">
        <f aca="false">IF(I3381=1,-J3381,0.98)</f>
        <v>0.98</v>
      </c>
      <c r="M3381" s="12" t="s">
        <v>128</v>
      </c>
    </row>
    <row r="3382" customFormat="false" ht="12.8" hidden="false" customHeight="false" outlineLevel="0" collapsed="false">
      <c r="A3382" s="2" t="s">
        <v>3770</v>
      </c>
      <c r="B3382" s="2" t="s">
        <v>109</v>
      </c>
      <c r="C3382" s="0" t="s">
        <v>225</v>
      </c>
      <c r="D3382" s="0" t="s">
        <v>42</v>
      </c>
      <c r="E3382" s="0" t="s">
        <v>17</v>
      </c>
      <c r="F3382" s="0" t="s">
        <v>43</v>
      </c>
      <c r="G3382" s="0" t="s">
        <v>19</v>
      </c>
      <c r="H3382" s="0" t="s">
        <v>3779</v>
      </c>
      <c r="I3382" s="0" t="n">
        <v>1</v>
      </c>
      <c r="J3382" s="0" t="n">
        <v>2.97</v>
      </c>
      <c r="K3382" s="0" t="str">
        <f aca="false">IF(I3382=1,"Yes","No")</f>
        <v>Yes</v>
      </c>
      <c r="L3382" s="0" t="n">
        <f aca="false">IF(K3382="Yes",(J3382-1)*0.98,-1)</f>
        <v>1.9306</v>
      </c>
      <c r="M3382" s="5" t="s">
        <v>33</v>
      </c>
    </row>
    <row r="3383" customFormat="false" ht="12.8" hidden="false" customHeight="false" outlineLevel="0" collapsed="false">
      <c r="A3383" s="2" t="s">
        <v>3780</v>
      </c>
      <c r="B3383" s="2" t="s">
        <v>55</v>
      </c>
      <c r="C3383" s="0" t="s">
        <v>114</v>
      </c>
      <c r="D3383" s="0" t="s">
        <v>16</v>
      </c>
      <c r="E3383" s="0" t="s">
        <v>17</v>
      </c>
      <c r="F3383" s="0" t="s">
        <v>18</v>
      </c>
      <c r="G3383" s="0" t="s">
        <v>19</v>
      </c>
      <c r="H3383" s="0" t="s">
        <v>3781</v>
      </c>
      <c r="I3383" s="0" t="n">
        <v>1</v>
      </c>
      <c r="J3383" s="0" t="n">
        <v>1.07</v>
      </c>
      <c r="K3383" s="0" t="s">
        <v>21</v>
      </c>
      <c r="L3383" s="3" t="n">
        <f aca="false">IF(K3383="Yes",(J3383-1)*0.98,-1)</f>
        <v>0.0686000000000001</v>
      </c>
      <c r="M3383" s="4" t="s">
        <v>22</v>
      </c>
    </row>
    <row r="3384" customFormat="false" ht="12.8" hidden="false" customHeight="false" outlineLevel="0" collapsed="false">
      <c r="A3384" s="2" t="s">
        <v>3780</v>
      </c>
      <c r="B3384" s="2" t="s">
        <v>40</v>
      </c>
      <c r="C3384" s="0" t="s">
        <v>1192</v>
      </c>
      <c r="D3384" s="0" t="s">
        <v>37</v>
      </c>
      <c r="E3384" s="0" t="s">
        <v>87</v>
      </c>
      <c r="F3384" s="0" t="s">
        <v>298</v>
      </c>
      <c r="G3384" s="0" t="s">
        <v>19</v>
      </c>
      <c r="H3384" s="0" t="s">
        <v>3782</v>
      </c>
      <c r="I3384" s="0" t="n">
        <v>1</v>
      </c>
      <c r="J3384" s="0" t="n">
        <v>1.23</v>
      </c>
      <c r="K3384" s="0" t="s">
        <v>21</v>
      </c>
      <c r="L3384" s="3" t="n">
        <f aca="false">IF(K3384="Yes",(J3384-1)*0.98,-1)</f>
        <v>0.2254</v>
      </c>
      <c r="M3384" s="11" t="s">
        <v>62</v>
      </c>
    </row>
    <row r="3385" customFormat="false" ht="12.8" hidden="false" customHeight="false" outlineLevel="0" collapsed="false">
      <c r="A3385" s="9" t="s">
        <v>3780</v>
      </c>
      <c r="B3385" s="9" t="s">
        <v>40</v>
      </c>
      <c r="C3385" s="6" t="s">
        <v>1192</v>
      </c>
      <c r="D3385" s="6" t="s">
        <v>37</v>
      </c>
      <c r="E3385" s="6" t="s">
        <v>87</v>
      </c>
      <c r="F3385" s="6" t="s">
        <v>298</v>
      </c>
      <c r="G3385" s="6" t="s">
        <v>19</v>
      </c>
      <c r="H3385" s="6" t="s">
        <v>3782</v>
      </c>
      <c r="I3385" s="0" t="n">
        <v>1</v>
      </c>
      <c r="J3385" s="6" t="n">
        <v>2.28</v>
      </c>
      <c r="K3385" s="3" t="str">
        <f aca="false">IF(I3385=1,"Yes","No")</f>
        <v>Yes</v>
      </c>
      <c r="L3385" s="7" t="n">
        <f aca="false">IF(K3385="Yes",(J3385-1)*0.98,-1)</f>
        <v>1.2544</v>
      </c>
      <c r="M3385" s="10" t="s">
        <v>53</v>
      </c>
    </row>
    <row r="3386" customFormat="false" ht="12.8" hidden="false" customHeight="false" outlineLevel="0" collapsed="false">
      <c r="A3386" s="2" t="s">
        <v>3780</v>
      </c>
      <c r="B3386" s="2" t="s">
        <v>142</v>
      </c>
      <c r="C3386" s="0" t="s">
        <v>1192</v>
      </c>
      <c r="D3386" s="0" t="s">
        <v>37</v>
      </c>
      <c r="E3386" s="0" t="s">
        <v>87</v>
      </c>
      <c r="F3386" s="0" t="s">
        <v>18</v>
      </c>
      <c r="G3386" s="0" t="s">
        <v>19</v>
      </c>
      <c r="H3386" s="0" t="s">
        <v>3783</v>
      </c>
      <c r="I3386" s="0" t="s">
        <v>133</v>
      </c>
      <c r="J3386" s="0" t="n">
        <v>1.67</v>
      </c>
      <c r="K3386" s="0" t="s">
        <v>19</v>
      </c>
      <c r="L3386" s="3" t="n">
        <f aca="false">IF(K3386="Yes",(J3386-1)*0.98,-1)</f>
        <v>-1</v>
      </c>
      <c r="M3386" s="4" t="s">
        <v>22</v>
      </c>
    </row>
    <row r="3387" customFormat="false" ht="12.8" hidden="false" customHeight="false" outlineLevel="0" collapsed="false">
      <c r="A3387" s="2" t="s">
        <v>3780</v>
      </c>
      <c r="B3387" s="2" t="s">
        <v>222</v>
      </c>
      <c r="C3387" s="0" t="s">
        <v>28</v>
      </c>
      <c r="D3387" s="0" t="s">
        <v>16</v>
      </c>
      <c r="E3387" s="0" t="s">
        <v>30</v>
      </c>
      <c r="F3387" s="0" t="s">
        <v>65</v>
      </c>
      <c r="G3387" s="0" t="s">
        <v>21</v>
      </c>
      <c r="H3387" s="0" t="s">
        <v>3784</v>
      </c>
      <c r="I3387" s="0" t="n">
        <v>1</v>
      </c>
      <c r="J3387" s="0" t="n">
        <v>2.43</v>
      </c>
      <c r="K3387" s="0" t="s">
        <v>21</v>
      </c>
      <c r="L3387" s="3" t="n">
        <f aca="false">IF(K3387="Yes",(J3387-1)*0.98,-1)</f>
        <v>1.4014</v>
      </c>
      <c r="M3387" s="4" t="s">
        <v>22</v>
      </c>
    </row>
    <row r="3388" customFormat="false" ht="12.8" hidden="false" customHeight="false" outlineLevel="0" collapsed="false">
      <c r="A3388" s="2" t="s">
        <v>3780</v>
      </c>
      <c r="B3388" s="2" t="s">
        <v>23</v>
      </c>
      <c r="C3388" s="0" t="s">
        <v>1192</v>
      </c>
      <c r="D3388" s="0" t="s">
        <v>37</v>
      </c>
      <c r="E3388" s="0" t="s">
        <v>17</v>
      </c>
      <c r="F3388" s="0" t="s">
        <v>18</v>
      </c>
      <c r="G3388" s="0" t="s">
        <v>19</v>
      </c>
      <c r="H3388" s="0" t="s">
        <v>2829</v>
      </c>
      <c r="I3388" s="0" t="n">
        <v>1</v>
      </c>
      <c r="J3388" s="0" t="n">
        <v>1.28</v>
      </c>
      <c r="K3388" s="0" t="str">
        <f aca="false">IF(I3388=1,"Yes","No")</f>
        <v>Yes</v>
      </c>
      <c r="L3388" s="0" t="n">
        <f aca="false">IF(K3388="Yes",(J3388-1)*0.98,-1)</f>
        <v>0.2744</v>
      </c>
      <c r="M3388" s="5" t="s">
        <v>33</v>
      </c>
    </row>
    <row r="3389" customFormat="false" ht="12.8" hidden="false" customHeight="false" outlineLevel="0" collapsed="false">
      <c r="A3389" s="2" t="s">
        <v>3785</v>
      </c>
      <c r="B3389" s="2" t="s">
        <v>926</v>
      </c>
      <c r="C3389" s="0" t="s">
        <v>248</v>
      </c>
      <c r="D3389" s="0" t="s">
        <v>16</v>
      </c>
      <c r="E3389" s="0" t="s">
        <v>17</v>
      </c>
      <c r="F3389" s="0" t="s">
        <v>18</v>
      </c>
      <c r="G3389" s="0" t="s">
        <v>19</v>
      </c>
      <c r="H3389" s="0" t="s">
        <v>3786</v>
      </c>
      <c r="I3389" s="0" t="n">
        <v>4</v>
      </c>
      <c r="J3389" s="0" t="n">
        <v>1.47</v>
      </c>
      <c r="K3389" s="0" t="s">
        <v>19</v>
      </c>
      <c r="L3389" s="3" t="n">
        <f aca="false">IF(K3389="Yes",(J3389-1)*0.98,-1)</f>
        <v>-1</v>
      </c>
      <c r="M3389" s="4" t="s">
        <v>22</v>
      </c>
    </row>
    <row r="3390" customFormat="false" ht="12.8" hidden="false" customHeight="false" outlineLevel="0" collapsed="false">
      <c r="A3390" s="2" t="s">
        <v>3785</v>
      </c>
      <c r="B3390" s="2" t="s">
        <v>926</v>
      </c>
      <c r="C3390" s="0" t="s">
        <v>248</v>
      </c>
      <c r="D3390" s="0" t="s">
        <v>16</v>
      </c>
      <c r="E3390" s="0" t="s">
        <v>17</v>
      </c>
      <c r="F3390" s="0" t="s">
        <v>18</v>
      </c>
      <c r="G3390" s="0" t="s">
        <v>19</v>
      </c>
      <c r="H3390" s="0" t="s">
        <v>3787</v>
      </c>
      <c r="I3390" s="0" t="n">
        <v>2</v>
      </c>
      <c r="J3390" s="0" t="n">
        <v>1.69</v>
      </c>
      <c r="K3390" s="0" t="s">
        <v>21</v>
      </c>
      <c r="L3390" s="3" t="n">
        <f aca="false">IF(K3390="Yes",(J3390-1)*0.98,-1)</f>
        <v>0.6762</v>
      </c>
      <c r="M3390" s="11" t="s">
        <v>62</v>
      </c>
    </row>
    <row r="3391" customFormat="false" ht="12.8" hidden="false" customHeight="false" outlineLevel="0" collapsed="false">
      <c r="A3391" s="2" t="s">
        <v>3785</v>
      </c>
      <c r="B3391" s="2" t="s">
        <v>512</v>
      </c>
      <c r="C3391" s="0" t="s">
        <v>248</v>
      </c>
      <c r="D3391" s="0" t="s">
        <v>42</v>
      </c>
      <c r="E3391" s="0" t="s">
        <v>79</v>
      </c>
      <c r="F3391" s="0" t="s">
        <v>206</v>
      </c>
      <c r="G3391" s="0" t="s">
        <v>19</v>
      </c>
      <c r="H3391" s="0" t="s">
        <v>3788</v>
      </c>
      <c r="I3391" s="0" t="n">
        <v>0</v>
      </c>
      <c r="J3391" s="0" t="n">
        <v>10.5</v>
      </c>
      <c r="K3391" s="0" t="str">
        <f aca="false">IF(I3391=1,"Yes","No")</f>
        <v>No</v>
      </c>
      <c r="L3391" s="0" t="n">
        <f aca="false">IF(K3391="Yes",(J3391-1)*0.98,-1)</f>
        <v>-1</v>
      </c>
      <c r="M3391" s="5" t="s">
        <v>33</v>
      </c>
    </row>
    <row r="3392" customFormat="false" ht="12.8" hidden="false" customHeight="false" outlineLevel="0" collapsed="false">
      <c r="A3392" s="2" t="s">
        <v>3789</v>
      </c>
      <c r="B3392" s="2" t="s">
        <v>83</v>
      </c>
      <c r="C3392" s="0" t="s">
        <v>264</v>
      </c>
      <c r="D3392" s="0" t="s">
        <v>16</v>
      </c>
      <c r="E3392" s="0" t="s">
        <v>17</v>
      </c>
      <c r="F3392" s="0" t="s">
        <v>18</v>
      </c>
      <c r="G3392" s="0" t="s">
        <v>19</v>
      </c>
      <c r="H3392" s="0" t="s">
        <v>3790</v>
      </c>
      <c r="I3392" s="0" t="n">
        <v>3</v>
      </c>
      <c r="J3392" s="0" t="n">
        <v>1.26</v>
      </c>
      <c r="K3392" s="0" t="s">
        <v>19</v>
      </c>
      <c r="L3392" s="3" t="n">
        <f aca="false">IF(K3392="Yes",(J3392-1)*0.98,-1)</f>
        <v>-1</v>
      </c>
      <c r="M3392" s="4" t="s">
        <v>22</v>
      </c>
    </row>
    <row r="3393" customFormat="false" ht="12.8" hidden="false" customHeight="false" outlineLevel="0" collapsed="false">
      <c r="A3393" s="2" t="s">
        <v>3789</v>
      </c>
      <c r="B3393" s="2" t="s">
        <v>83</v>
      </c>
      <c r="C3393" s="0" t="s">
        <v>264</v>
      </c>
      <c r="D3393" s="0" t="s">
        <v>16</v>
      </c>
      <c r="E3393" s="0" t="s">
        <v>17</v>
      </c>
      <c r="F3393" s="0" t="s">
        <v>18</v>
      </c>
      <c r="G3393" s="0" t="s">
        <v>19</v>
      </c>
      <c r="H3393" s="0" t="s">
        <v>3791</v>
      </c>
      <c r="I3393" s="0" t="n">
        <v>2</v>
      </c>
      <c r="J3393" s="0" t="n">
        <v>1.3</v>
      </c>
      <c r="K3393" s="0" t="s">
        <v>21</v>
      </c>
      <c r="L3393" s="3" t="n">
        <f aca="false">IF(K3393="Yes",(J3393-1)*0.98,-1)</f>
        <v>0.294</v>
      </c>
      <c r="M3393" s="11" t="s">
        <v>62</v>
      </c>
    </row>
    <row r="3394" customFormat="false" ht="12.8" hidden="false" customHeight="false" outlineLevel="0" collapsed="false">
      <c r="A3394" s="2" t="s">
        <v>3789</v>
      </c>
      <c r="B3394" s="2" t="s">
        <v>113</v>
      </c>
      <c r="C3394" s="0" t="s">
        <v>264</v>
      </c>
      <c r="D3394" s="0" t="s">
        <v>16</v>
      </c>
      <c r="E3394" s="0" t="s">
        <v>87</v>
      </c>
      <c r="F3394" s="0" t="s">
        <v>18</v>
      </c>
      <c r="G3394" s="0" t="s">
        <v>21</v>
      </c>
      <c r="H3394" s="0" t="s">
        <v>3792</v>
      </c>
      <c r="I3394" s="0" t="n">
        <v>0</v>
      </c>
      <c r="J3394" s="0" t="n">
        <v>1.77</v>
      </c>
      <c r="K3394" s="0" t="s">
        <v>19</v>
      </c>
      <c r="L3394" s="3" t="n">
        <f aca="false">IF(K3394="Yes",(J3394-1)*0.98,-1)</f>
        <v>-1</v>
      </c>
      <c r="M3394" s="4" t="s">
        <v>22</v>
      </c>
    </row>
    <row r="3395" customFormat="false" ht="12.8" hidden="false" customHeight="false" outlineLevel="0" collapsed="false">
      <c r="A3395" s="9" t="s">
        <v>3789</v>
      </c>
      <c r="B3395" s="9" t="s">
        <v>146</v>
      </c>
      <c r="C3395" s="6" t="s">
        <v>264</v>
      </c>
      <c r="D3395" s="6" t="s">
        <v>16</v>
      </c>
      <c r="E3395" s="6" t="s">
        <v>87</v>
      </c>
      <c r="F3395" s="6" t="s">
        <v>18</v>
      </c>
      <c r="G3395" s="6" t="s">
        <v>19</v>
      </c>
      <c r="H3395" s="6" t="s">
        <v>3793</v>
      </c>
      <c r="I3395" s="0" t="n">
        <v>2</v>
      </c>
      <c r="J3395" s="6" t="n">
        <v>3.54</v>
      </c>
      <c r="K3395" s="3" t="str">
        <f aca="false">IF(I3395=1,"Yes","No")</f>
        <v>No</v>
      </c>
      <c r="L3395" s="7" t="n">
        <f aca="false">IF(K3395="Yes",(J3395-1)*0.98,-1)</f>
        <v>-1</v>
      </c>
      <c r="M3395" s="10" t="s">
        <v>53</v>
      </c>
    </row>
    <row r="3396" customFormat="false" ht="12.8" hidden="false" customHeight="false" outlineLevel="0" collapsed="false">
      <c r="A3396" s="2" t="s">
        <v>3794</v>
      </c>
      <c r="B3396" s="2" t="s">
        <v>162</v>
      </c>
      <c r="C3396" s="0" t="s">
        <v>1371</v>
      </c>
      <c r="D3396" s="0" t="s">
        <v>48</v>
      </c>
      <c r="E3396" s="0" t="s">
        <v>30</v>
      </c>
      <c r="F3396" s="0" t="s">
        <v>65</v>
      </c>
      <c r="G3396" s="0" t="s">
        <v>21</v>
      </c>
      <c r="H3396" s="0" t="s">
        <v>3795</v>
      </c>
      <c r="I3396" s="0" t="n">
        <v>4</v>
      </c>
      <c r="J3396" s="0" t="n">
        <v>1.83</v>
      </c>
      <c r="K3396" s="0" t="s">
        <v>19</v>
      </c>
      <c r="L3396" s="3" t="n">
        <f aca="false">IF(K3396="Yes",(J3396-1)*0.98,-1)</f>
        <v>-1</v>
      </c>
      <c r="M3396" s="4" t="s">
        <v>22</v>
      </c>
    </row>
    <row r="3397" customFormat="false" ht="12.8" hidden="false" customHeight="false" outlineLevel="0" collapsed="false">
      <c r="A3397" s="2" t="s">
        <v>3794</v>
      </c>
      <c r="B3397" s="2" t="s">
        <v>162</v>
      </c>
      <c r="C3397" s="6" t="s">
        <v>1371</v>
      </c>
      <c r="D3397" s="6" t="s">
        <v>48</v>
      </c>
      <c r="E3397" s="6" t="s">
        <v>30</v>
      </c>
      <c r="F3397" s="6" t="s">
        <v>65</v>
      </c>
      <c r="G3397" s="6" t="s">
        <v>21</v>
      </c>
      <c r="H3397" s="6" t="s">
        <v>3796</v>
      </c>
      <c r="I3397" s="6" t="n">
        <v>2</v>
      </c>
      <c r="J3397" s="6" t="n">
        <v>3.55</v>
      </c>
      <c r="K3397" s="3" t="str">
        <f aca="false">IF(I3397=1, "No","Yes")</f>
        <v>Yes</v>
      </c>
      <c r="L3397" s="7" t="n">
        <f aca="false">IF(I3397=1,-J3397,0.98)</f>
        <v>0.98</v>
      </c>
      <c r="M3397" s="8" t="s">
        <v>51</v>
      </c>
    </row>
    <row r="3398" customFormat="false" ht="12.8" hidden="false" customHeight="false" outlineLevel="0" collapsed="false">
      <c r="A3398" s="9" t="s">
        <v>3794</v>
      </c>
      <c r="B3398" s="9" t="s">
        <v>162</v>
      </c>
      <c r="C3398" s="6" t="s">
        <v>1371</v>
      </c>
      <c r="D3398" s="6" t="s">
        <v>48</v>
      </c>
      <c r="E3398" s="6" t="s">
        <v>30</v>
      </c>
      <c r="F3398" s="6" t="s">
        <v>65</v>
      </c>
      <c r="G3398" s="6" t="s">
        <v>21</v>
      </c>
      <c r="H3398" s="6" t="s">
        <v>3797</v>
      </c>
      <c r="I3398" s="0" t="n">
        <v>3</v>
      </c>
      <c r="J3398" s="6" t="n">
        <v>5.02</v>
      </c>
      <c r="K3398" s="3" t="str">
        <f aca="false">IF(I3398=1,"Yes","No")</f>
        <v>No</v>
      </c>
      <c r="L3398" s="7" t="n">
        <f aca="false">IF(K3398="Yes",(J3398-1)*0.98,-1)</f>
        <v>-1</v>
      </c>
      <c r="M3398" s="10" t="s">
        <v>53</v>
      </c>
    </row>
    <row r="3399" customFormat="false" ht="12.8" hidden="false" customHeight="false" outlineLevel="0" collapsed="false">
      <c r="A3399" s="2" t="s">
        <v>3798</v>
      </c>
      <c r="B3399" s="2" t="s">
        <v>245</v>
      </c>
      <c r="C3399" s="0" t="s">
        <v>74</v>
      </c>
      <c r="D3399" s="0" t="s">
        <v>37</v>
      </c>
      <c r="E3399" s="0" t="s">
        <v>30</v>
      </c>
      <c r="F3399" s="0" t="s">
        <v>43</v>
      </c>
      <c r="G3399" s="0" t="s">
        <v>19</v>
      </c>
      <c r="H3399" s="0" t="s">
        <v>3799</v>
      </c>
      <c r="I3399" s="0" t="n">
        <v>4</v>
      </c>
      <c r="J3399" s="0" t="n">
        <v>1.8</v>
      </c>
      <c r="K3399" s="0" t="s">
        <v>19</v>
      </c>
      <c r="L3399" s="3" t="n">
        <f aca="false">IF(K3399="Yes",(J3399-1)*0.98,-1)</f>
        <v>-1</v>
      </c>
      <c r="M3399" s="4" t="s">
        <v>22</v>
      </c>
    </row>
    <row r="3400" customFormat="false" ht="12.8" hidden="false" customHeight="false" outlineLevel="0" collapsed="false">
      <c r="A3400" s="2" t="s">
        <v>3798</v>
      </c>
      <c r="B3400" s="2" t="s">
        <v>245</v>
      </c>
      <c r="C3400" s="0" t="s">
        <v>74</v>
      </c>
      <c r="D3400" s="0" t="s">
        <v>37</v>
      </c>
      <c r="E3400" s="0" t="s">
        <v>30</v>
      </c>
      <c r="F3400" s="0" t="s">
        <v>43</v>
      </c>
      <c r="G3400" s="0" t="s">
        <v>19</v>
      </c>
      <c r="H3400" s="0" t="s">
        <v>3800</v>
      </c>
      <c r="I3400" s="0" t="n">
        <v>2</v>
      </c>
      <c r="J3400" s="0" t="n">
        <v>1.7</v>
      </c>
      <c r="K3400" s="0" t="s">
        <v>21</v>
      </c>
      <c r="L3400" s="3" t="n">
        <f aca="false">IF(K3400="Yes",(J3400-1)*0.98,-1)</f>
        <v>0.686</v>
      </c>
      <c r="M3400" s="11" t="s">
        <v>62</v>
      </c>
    </row>
    <row r="3401" customFormat="false" ht="12.8" hidden="false" customHeight="false" outlineLevel="0" collapsed="false">
      <c r="A3401" s="9" t="s">
        <v>3798</v>
      </c>
      <c r="B3401" s="9" t="s">
        <v>245</v>
      </c>
      <c r="C3401" s="6" t="s">
        <v>74</v>
      </c>
      <c r="D3401" s="6" t="s">
        <v>37</v>
      </c>
      <c r="E3401" s="6" t="s">
        <v>30</v>
      </c>
      <c r="F3401" s="6" t="s">
        <v>43</v>
      </c>
      <c r="G3401" s="6" t="s">
        <v>19</v>
      </c>
      <c r="H3401" s="6" t="s">
        <v>3800</v>
      </c>
      <c r="I3401" s="0" t="n">
        <v>2</v>
      </c>
      <c r="J3401" s="6" t="n">
        <v>4.41</v>
      </c>
      <c r="K3401" s="3" t="str">
        <f aca="false">IF(I3401=1,"Yes","No")</f>
        <v>No</v>
      </c>
      <c r="L3401" s="7" t="n">
        <f aca="false">IF(K3401="Yes",(J3401-1)*0.98,-1)</f>
        <v>-1</v>
      </c>
      <c r="M3401" s="10" t="s">
        <v>53</v>
      </c>
    </row>
    <row r="3402" customFormat="false" ht="12.8" hidden="false" customHeight="false" outlineLevel="0" collapsed="false">
      <c r="A3402" s="2" t="s">
        <v>3798</v>
      </c>
      <c r="B3402" s="2" t="s">
        <v>343</v>
      </c>
      <c r="C3402" s="0" t="s">
        <v>59</v>
      </c>
      <c r="D3402" s="0" t="s">
        <v>42</v>
      </c>
      <c r="E3402" s="0" t="s">
        <v>30</v>
      </c>
      <c r="F3402" s="0" t="s">
        <v>18</v>
      </c>
      <c r="G3402" s="0" t="s">
        <v>19</v>
      </c>
      <c r="H3402" s="0" t="s">
        <v>3801</v>
      </c>
      <c r="I3402" s="0" t="n">
        <v>4</v>
      </c>
      <c r="J3402" s="0" t="n">
        <v>1.99</v>
      </c>
      <c r="K3402" s="0" t="s">
        <v>19</v>
      </c>
      <c r="L3402" s="3" t="n">
        <f aca="false">IF(K3402="Yes",(J3402-1)*0.98,-1)</f>
        <v>-1</v>
      </c>
      <c r="M3402" s="11" t="s">
        <v>62</v>
      </c>
    </row>
    <row r="3403" customFormat="false" ht="12.8" hidden="false" customHeight="false" outlineLevel="0" collapsed="false">
      <c r="A3403" s="2" t="s">
        <v>3802</v>
      </c>
      <c r="B3403" s="2" t="s">
        <v>445</v>
      </c>
      <c r="C3403" s="0" t="s">
        <v>1378</v>
      </c>
      <c r="D3403" s="0" t="s">
        <v>37</v>
      </c>
      <c r="E3403" s="0" t="s">
        <v>17</v>
      </c>
      <c r="F3403" s="0" t="s">
        <v>43</v>
      </c>
      <c r="G3403" s="0" t="s">
        <v>19</v>
      </c>
      <c r="H3403" s="0" t="s">
        <v>3803</v>
      </c>
      <c r="I3403" s="0" t="n">
        <v>1</v>
      </c>
      <c r="J3403" s="0" t="n">
        <v>1.23</v>
      </c>
      <c r="K3403" s="0" t="s">
        <v>21</v>
      </c>
      <c r="L3403" s="3" t="n">
        <f aca="false">IF(K3403="Yes",(J3403-1)*0.98,-1)</f>
        <v>0.2254</v>
      </c>
      <c r="M3403" s="11" t="s">
        <v>62</v>
      </c>
    </row>
    <row r="3404" customFormat="false" ht="12.8" hidden="false" customHeight="false" outlineLevel="0" collapsed="false">
      <c r="A3404" s="2" t="s">
        <v>3802</v>
      </c>
      <c r="B3404" s="2" t="s">
        <v>124</v>
      </c>
      <c r="C3404" s="0" t="s">
        <v>110</v>
      </c>
      <c r="D3404" s="0" t="s">
        <v>42</v>
      </c>
      <c r="E3404" s="0" t="s">
        <v>79</v>
      </c>
      <c r="F3404" s="0" t="s">
        <v>80</v>
      </c>
      <c r="G3404" s="0" t="s">
        <v>19</v>
      </c>
      <c r="H3404" s="0" t="s">
        <v>3804</v>
      </c>
      <c r="I3404" s="0" t="n">
        <v>1</v>
      </c>
      <c r="J3404" s="0" t="n">
        <v>1.53</v>
      </c>
      <c r="K3404" s="0" t="s">
        <v>21</v>
      </c>
      <c r="L3404" s="3" t="n">
        <f aca="false">IF(K3404="Yes",(J3404-1)*0.98,-1)</f>
        <v>0.5194</v>
      </c>
      <c r="M3404" s="4" t="s">
        <v>22</v>
      </c>
    </row>
    <row r="3405" customFormat="false" ht="12.8" hidden="false" customHeight="false" outlineLevel="0" collapsed="false">
      <c r="A3405" s="9" t="s">
        <v>3802</v>
      </c>
      <c r="B3405" s="9" t="s">
        <v>124</v>
      </c>
      <c r="C3405" s="6" t="s">
        <v>110</v>
      </c>
      <c r="D3405" s="6" t="s">
        <v>42</v>
      </c>
      <c r="E3405" s="6" t="s">
        <v>79</v>
      </c>
      <c r="F3405" s="6" t="s">
        <v>80</v>
      </c>
      <c r="G3405" s="6" t="s">
        <v>19</v>
      </c>
      <c r="H3405" s="6" t="s">
        <v>3805</v>
      </c>
      <c r="I3405" s="0" t="n">
        <v>4</v>
      </c>
      <c r="J3405" s="6" t="n">
        <v>10.71</v>
      </c>
      <c r="K3405" s="3" t="str">
        <f aca="false">IF(I3405=1,"Yes","No")</f>
        <v>No</v>
      </c>
      <c r="L3405" s="7" t="n">
        <f aca="false">IF(K3405="Yes",(J3405-1)*0.98,-1)</f>
        <v>-1</v>
      </c>
      <c r="M3405" s="10" t="s">
        <v>53</v>
      </c>
    </row>
    <row r="3406" customFormat="false" ht="12.8" hidden="false" customHeight="false" outlineLevel="0" collapsed="false">
      <c r="A3406" s="2" t="s">
        <v>3802</v>
      </c>
      <c r="B3406" s="2" t="s">
        <v>280</v>
      </c>
      <c r="C3406" s="0" t="s">
        <v>125</v>
      </c>
      <c r="D3406" s="0" t="s">
        <v>29</v>
      </c>
      <c r="E3406" s="0" t="s">
        <v>30</v>
      </c>
      <c r="F3406" s="0" t="s">
        <v>304</v>
      </c>
      <c r="G3406" s="0" t="s">
        <v>19</v>
      </c>
      <c r="H3406" s="0" t="s">
        <v>3806</v>
      </c>
      <c r="I3406" s="0" t="n">
        <v>1</v>
      </c>
      <c r="J3406" s="0" t="n">
        <v>1.18</v>
      </c>
      <c r="K3406" s="0" t="s">
        <v>21</v>
      </c>
      <c r="L3406" s="3" t="n">
        <f aca="false">IF(K3406="Yes",(J3406-1)*0.98,-1)</f>
        <v>0.1764</v>
      </c>
      <c r="M3406" s="4" t="s">
        <v>22</v>
      </c>
    </row>
    <row r="3407" customFormat="false" ht="12.8" hidden="false" customHeight="false" outlineLevel="0" collapsed="false">
      <c r="A3407" s="2" t="s">
        <v>3807</v>
      </c>
      <c r="B3407" s="2" t="s">
        <v>27</v>
      </c>
      <c r="C3407" s="0" t="s">
        <v>218</v>
      </c>
      <c r="D3407" s="0" t="s">
        <v>16</v>
      </c>
      <c r="E3407" s="0" t="s">
        <v>17</v>
      </c>
      <c r="F3407" s="0" t="s">
        <v>18</v>
      </c>
      <c r="G3407" s="0" t="s">
        <v>19</v>
      </c>
      <c r="H3407" s="0" t="s">
        <v>3713</v>
      </c>
      <c r="I3407" s="0" t="n">
        <v>1</v>
      </c>
      <c r="J3407" s="0" t="n">
        <v>1.12</v>
      </c>
      <c r="K3407" s="0" t="s">
        <v>21</v>
      </c>
      <c r="L3407" s="3" t="n">
        <f aca="false">IF(K3407="Yes",(J3407-1)*0.98,-1)</f>
        <v>0.1176</v>
      </c>
      <c r="M3407" s="4" t="s">
        <v>22</v>
      </c>
    </row>
    <row r="3408" customFormat="false" ht="12.8" hidden="false" customHeight="false" outlineLevel="0" collapsed="false">
      <c r="A3408" s="2" t="s">
        <v>3807</v>
      </c>
      <c r="B3408" s="2" t="s">
        <v>27</v>
      </c>
      <c r="C3408" s="0" t="s">
        <v>218</v>
      </c>
      <c r="D3408" s="0" t="s">
        <v>16</v>
      </c>
      <c r="E3408" s="0" t="s">
        <v>17</v>
      </c>
      <c r="F3408" s="0" t="s">
        <v>18</v>
      </c>
      <c r="G3408" s="0" t="s">
        <v>19</v>
      </c>
      <c r="H3408" s="0" t="s">
        <v>1980</v>
      </c>
      <c r="I3408" s="0" t="n">
        <v>2</v>
      </c>
      <c r="J3408" s="0" t="n">
        <v>1.2</v>
      </c>
      <c r="K3408" s="0" t="s">
        <v>21</v>
      </c>
      <c r="L3408" s="3" t="n">
        <f aca="false">IF(K3408="Yes",(J3408-1)*0.98,-1)</f>
        <v>0.196</v>
      </c>
      <c r="M3408" s="11" t="s">
        <v>62</v>
      </c>
    </row>
    <row r="3409" customFormat="false" ht="12.8" hidden="false" customHeight="false" outlineLevel="0" collapsed="false">
      <c r="A3409" s="2" t="s">
        <v>3808</v>
      </c>
      <c r="B3409" s="2" t="s">
        <v>94</v>
      </c>
      <c r="C3409" s="0" t="s">
        <v>1094</v>
      </c>
      <c r="D3409" s="0" t="s">
        <v>37</v>
      </c>
      <c r="E3409" s="0" t="s">
        <v>17</v>
      </c>
      <c r="F3409" s="0" t="s">
        <v>43</v>
      </c>
      <c r="G3409" s="0" t="s">
        <v>19</v>
      </c>
      <c r="H3409" s="0" t="s">
        <v>3809</v>
      </c>
      <c r="I3409" s="0" t="n">
        <v>0</v>
      </c>
      <c r="J3409" s="0" t="n">
        <v>1.41</v>
      </c>
      <c r="K3409" s="0" t="s">
        <v>19</v>
      </c>
      <c r="L3409" s="3" t="n">
        <f aca="false">IF(K3409="Yes",(J3409-1)*0.98,-1)</f>
        <v>-1</v>
      </c>
      <c r="M3409" s="11" t="s">
        <v>62</v>
      </c>
    </row>
    <row r="3410" customFormat="false" ht="12.8" hidden="false" customHeight="false" outlineLevel="0" collapsed="false">
      <c r="A3410" s="2" t="s">
        <v>3808</v>
      </c>
      <c r="B3410" s="2" t="s">
        <v>157</v>
      </c>
      <c r="C3410" s="0" t="s">
        <v>1094</v>
      </c>
      <c r="D3410" s="0" t="s">
        <v>37</v>
      </c>
      <c r="E3410" s="0" t="s">
        <v>17</v>
      </c>
      <c r="G3410" s="0" t="s">
        <v>19</v>
      </c>
      <c r="H3410" s="0" t="s">
        <v>3810</v>
      </c>
      <c r="I3410" s="0" t="n">
        <v>2</v>
      </c>
      <c r="J3410" s="0" t="n">
        <v>2.04</v>
      </c>
      <c r="K3410" s="0" t="s">
        <v>21</v>
      </c>
      <c r="L3410" s="3" t="n">
        <f aca="false">IF(K3410="Yes",(J3410-1)*0.98,-1)</f>
        <v>1.0192</v>
      </c>
      <c r="M3410" s="11" t="s">
        <v>62</v>
      </c>
    </row>
    <row r="3411" customFormat="false" ht="12.8" hidden="false" customHeight="false" outlineLevel="0" collapsed="false">
      <c r="A3411" s="9" t="s">
        <v>3808</v>
      </c>
      <c r="B3411" s="9" t="s">
        <v>157</v>
      </c>
      <c r="C3411" s="6" t="s">
        <v>1094</v>
      </c>
      <c r="D3411" s="6" t="s">
        <v>37</v>
      </c>
      <c r="E3411" s="6" t="s">
        <v>17</v>
      </c>
      <c r="F3411" s="6"/>
      <c r="G3411" s="6" t="s">
        <v>19</v>
      </c>
      <c r="H3411" s="6" t="s">
        <v>3810</v>
      </c>
      <c r="I3411" s="0" t="n">
        <v>2</v>
      </c>
      <c r="J3411" s="6" t="n">
        <v>8.62</v>
      </c>
      <c r="K3411" s="3" t="str">
        <f aca="false">IF(I3411=1,"Yes","No")</f>
        <v>No</v>
      </c>
      <c r="L3411" s="7" t="n">
        <f aca="false">IF(K3411="Yes",(J3411-1)*0.98,-1)</f>
        <v>-1</v>
      </c>
      <c r="M3411" s="10" t="s">
        <v>53</v>
      </c>
    </row>
    <row r="3412" customFormat="false" ht="12.8" hidden="false" customHeight="false" outlineLevel="0" collapsed="false">
      <c r="A3412" s="2" t="s">
        <v>3808</v>
      </c>
      <c r="B3412" s="2" t="s">
        <v>237</v>
      </c>
      <c r="C3412" s="0" t="s">
        <v>28</v>
      </c>
      <c r="D3412" s="0" t="s">
        <v>42</v>
      </c>
      <c r="E3412" s="0" t="s">
        <v>30</v>
      </c>
      <c r="F3412" s="0" t="s">
        <v>18</v>
      </c>
      <c r="G3412" s="0" t="s">
        <v>19</v>
      </c>
      <c r="H3412" s="0" t="s">
        <v>3811</v>
      </c>
      <c r="I3412" s="0" t="n">
        <v>4</v>
      </c>
      <c r="J3412" s="0" t="n">
        <v>1.38</v>
      </c>
      <c r="K3412" s="0" t="s">
        <v>19</v>
      </c>
      <c r="L3412" s="3" t="n">
        <f aca="false">IF(K3412="Yes",(J3412-1)*0.98,-1)</f>
        <v>-1</v>
      </c>
      <c r="M3412" s="11" t="s">
        <v>62</v>
      </c>
    </row>
    <row r="3413" customFormat="false" ht="12.8" hidden="false" customHeight="false" outlineLevel="0" collapsed="false">
      <c r="A3413" s="2" t="s">
        <v>3808</v>
      </c>
      <c r="B3413" s="2" t="s">
        <v>337</v>
      </c>
      <c r="C3413" s="0" t="s">
        <v>28</v>
      </c>
      <c r="D3413" s="0" t="s">
        <v>42</v>
      </c>
      <c r="E3413" s="0" t="s">
        <v>30</v>
      </c>
      <c r="F3413" s="0" t="s">
        <v>43</v>
      </c>
      <c r="G3413" s="0" t="s">
        <v>19</v>
      </c>
      <c r="H3413" s="0" t="s">
        <v>3812</v>
      </c>
      <c r="I3413" s="0" t="n">
        <v>1</v>
      </c>
      <c r="J3413" s="0" t="n">
        <v>1.5</v>
      </c>
      <c r="K3413" s="0" t="s">
        <v>21</v>
      </c>
      <c r="L3413" s="3" t="n">
        <f aca="false">IF(K3413="Yes",(J3413-1)*0.98,-1)</f>
        <v>0.49</v>
      </c>
      <c r="M3413" s="11" t="s">
        <v>62</v>
      </c>
    </row>
    <row r="3414" customFormat="false" ht="12.8" hidden="false" customHeight="false" outlineLevel="0" collapsed="false">
      <c r="A3414" s="9" t="s">
        <v>3808</v>
      </c>
      <c r="B3414" s="9" t="s">
        <v>337</v>
      </c>
      <c r="C3414" s="6" t="s">
        <v>28</v>
      </c>
      <c r="D3414" s="6" t="s">
        <v>42</v>
      </c>
      <c r="E3414" s="6" t="s">
        <v>30</v>
      </c>
      <c r="F3414" s="6" t="s">
        <v>43</v>
      </c>
      <c r="G3414" s="6" t="s">
        <v>19</v>
      </c>
      <c r="H3414" s="6" t="s">
        <v>3813</v>
      </c>
      <c r="I3414" s="6" t="n">
        <v>2</v>
      </c>
      <c r="J3414" s="6" t="n">
        <v>2</v>
      </c>
      <c r="K3414" s="3" t="s">
        <v>21</v>
      </c>
      <c r="L3414" s="6" t="n">
        <f aca="false">IF(K3414="Yes",(J3414-1)*0.98,-1)</f>
        <v>0.98</v>
      </c>
      <c r="M3414" s="13" t="s">
        <v>184</v>
      </c>
    </row>
    <row r="3415" customFormat="false" ht="12.8" hidden="false" customHeight="false" outlineLevel="0" collapsed="false">
      <c r="A3415" s="9" t="s">
        <v>3814</v>
      </c>
      <c r="B3415" s="9" t="s">
        <v>1185</v>
      </c>
      <c r="C3415" s="6" t="s">
        <v>1371</v>
      </c>
      <c r="D3415" s="6" t="s">
        <v>29</v>
      </c>
      <c r="E3415" s="6" t="s">
        <v>30</v>
      </c>
      <c r="F3415" s="6" t="s">
        <v>65</v>
      </c>
      <c r="G3415" s="6" t="s">
        <v>21</v>
      </c>
      <c r="H3415" s="6" t="s">
        <v>2247</v>
      </c>
      <c r="I3415" s="6" t="n">
        <v>4</v>
      </c>
      <c r="J3415" s="6" t="n">
        <v>2.61</v>
      </c>
      <c r="K3415" s="3" t="s">
        <v>19</v>
      </c>
      <c r="L3415" s="6" t="n">
        <f aca="false">IF(K3415="Yes",(J3415-1)*0.98,-1)</f>
        <v>-1</v>
      </c>
      <c r="M3415" s="13" t="s">
        <v>184</v>
      </c>
    </row>
    <row r="3416" customFormat="false" ht="12.8" hidden="false" customHeight="false" outlineLevel="0" collapsed="false">
      <c r="A3416" s="2" t="s">
        <v>3815</v>
      </c>
      <c r="B3416" s="2" t="s">
        <v>101</v>
      </c>
      <c r="C3416" s="0" t="s">
        <v>259</v>
      </c>
      <c r="D3416" s="0" t="s">
        <v>102</v>
      </c>
      <c r="E3416" s="0" t="s">
        <v>87</v>
      </c>
      <c r="G3416" s="0" t="s">
        <v>19</v>
      </c>
      <c r="H3416" s="0" t="s">
        <v>3816</v>
      </c>
      <c r="I3416" s="0" t="n">
        <v>1</v>
      </c>
      <c r="J3416" s="0" t="n">
        <v>1.52</v>
      </c>
      <c r="K3416" s="0" t="s">
        <v>21</v>
      </c>
      <c r="L3416" s="3" t="n">
        <f aca="false">IF(K3416="Yes",(J3416-1)*0.98,-1)</f>
        <v>0.5096</v>
      </c>
      <c r="M3416" s="4" t="s">
        <v>22</v>
      </c>
    </row>
    <row r="3417" customFormat="false" ht="12.8" hidden="false" customHeight="false" outlineLevel="0" collapsed="false">
      <c r="A3417" s="2" t="s">
        <v>3815</v>
      </c>
      <c r="B3417" s="2" t="s">
        <v>289</v>
      </c>
      <c r="C3417" s="0" t="s">
        <v>259</v>
      </c>
      <c r="D3417" s="0" t="s">
        <v>42</v>
      </c>
      <c r="E3417" s="0" t="s">
        <v>79</v>
      </c>
      <c r="F3417" s="0" t="s">
        <v>80</v>
      </c>
      <c r="G3417" s="0" t="s">
        <v>19</v>
      </c>
      <c r="H3417" s="0" t="s">
        <v>3733</v>
      </c>
      <c r="I3417" s="0" t="n">
        <v>1</v>
      </c>
      <c r="J3417" s="0" t="n">
        <v>1.14</v>
      </c>
      <c r="K3417" s="0" t="s">
        <v>21</v>
      </c>
      <c r="L3417" s="3" t="n">
        <f aca="false">IF(K3417="Yes",(J3417-1)*0.98,-1)</f>
        <v>0.1372</v>
      </c>
      <c r="M3417" s="4" t="s">
        <v>22</v>
      </c>
    </row>
    <row r="3418" customFormat="false" ht="12.8" hidden="false" customHeight="false" outlineLevel="0" collapsed="false">
      <c r="A3418" s="2" t="s">
        <v>3815</v>
      </c>
      <c r="B3418" s="2" t="s">
        <v>280</v>
      </c>
      <c r="C3418" s="0" t="s">
        <v>125</v>
      </c>
      <c r="D3418" s="0" t="s">
        <v>42</v>
      </c>
      <c r="E3418" s="0" t="s">
        <v>30</v>
      </c>
      <c r="F3418" s="0" t="s">
        <v>18</v>
      </c>
      <c r="G3418" s="0" t="s">
        <v>19</v>
      </c>
      <c r="H3418" s="0" t="s">
        <v>3817</v>
      </c>
      <c r="I3418" s="0" t="n">
        <v>1</v>
      </c>
      <c r="J3418" s="0" t="n">
        <v>1.2</v>
      </c>
      <c r="K3418" s="0" t="s">
        <v>21</v>
      </c>
      <c r="L3418" s="3" t="n">
        <f aca="false">IF(K3418="Yes",(J3418-1)*0.98,-1)</f>
        <v>0.196</v>
      </c>
      <c r="M3418" s="11" t="s">
        <v>62</v>
      </c>
    </row>
    <row r="3419" customFormat="false" ht="12.8" hidden="false" customHeight="false" outlineLevel="0" collapsed="false">
      <c r="A3419" s="2" t="s">
        <v>3815</v>
      </c>
      <c r="B3419" s="2" t="s">
        <v>280</v>
      </c>
      <c r="C3419" s="6" t="s">
        <v>125</v>
      </c>
      <c r="D3419" s="6" t="s">
        <v>42</v>
      </c>
      <c r="E3419" s="6" t="s">
        <v>30</v>
      </c>
      <c r="F3419" s="6" t="s">
        <v>18</v>
      </c>
      <c r="G3419" s="6" t="s">
        <v>19</v>
      </c>
      <c r="H3419" s="6" t="s">
        <v>3818</v>
      </c>
      <c r="I3419" s="6" t="n">
        <v>0</v>
      </c>
      <c r="J3419" s="6" t="n">
        <v>38.57</v>
      </c>
      <c r="K3419" s="3" t="str">
        <f aca="false">IF(I3419=1, "No","Yes")</f>
        <v>Yes</v>
      </c>
      <c r="L3419" s="7" t="n">
        <f aca="false">IF(I3419=1,-J3419,0.98)</f>
        <v>0.98</v>
      </c>
      <c r="M3419" s="8" t="s">
        <v>51</v>
      </c>
    </row>
    <row r="3420" customFormat="false" ht="12.8" hidden="false" customHeight="false" outlineLevel="0" collapsed="false">
      <c r="A3420" s="2" t="s">
        <v>3819</v>
      </c>
      <c r="B3420" s="2" t="s">
        <v>146</v>
      </c>
      <c r="C3420" s="0" t="s">
        <v>1341</v>
      </c>
      <c r="D3420" s="0" t="s">
        <v>37</v>
      </c>
      <c r="E3420" s="0" t="s">
        <v>87</v>
      </c>
      <c r="G3420" s="0" t="s">
        <v>19</v>
      </c>
      <c r="H3420" s="0" t="s">
        <v>3820</v>
      </c>
      <c r="I3420" s="0" t="n">
        <v>1</v>
      </c>
      <c r="J3420" s="0" t="n">
        <v>1.51</v>
      </c>
      <c r="K3420" s="0" t="s">
        <v>21</v>
      </c>
      <c r="L3420" s="3" t="n">
        <f aca="false">IF(K3420="Yes",(J3420-1)*0.98,-1)</f>
        <v>0.4998</v>
      </c>
      <c r="M3420" s="11" t="s">
        <v>62</v>
      </c>
    </row>
    <row r="3421" customFormat="false" ht="12.8" hidden="false" customHeight="false" outlineLevel="0" collapsed="false">
      <c r="A3421" s="2" t="s">
        <v>3819</v>
      </c>
      <c r="B3421" s="2" t="s">
        <v>146</v>
      </c>
      <c r="C3421" s="6" t="s">
        <v>1341</v>
      </c>
      <c r="D3421" s="6" t="s">
        <v>37</v>
      </c>
      <c r="E3421" s="6" t="s">
        <v>87</v>
      </c>
      <c r="F3421" s="6"/>
      <c r="G3421" s="6" t="s">
        <v>19</v>
      </c>
      <c r="H3421" s="6" t="s">
        <v>1018</v>
      </c>
      <c r="I3421" s="6" t="n">
        <v>4</v>
      </c>
      <c r="J3421" s="6" t="n">
        <v>11</v>
      </c>
      <c r="K3421" s="3" t="str">
        <f aca="false">IF(I3421=1, "No","Yes")</f>
        <v>Yes</v>
      </c>
      <c r="L3421" s="7" t="n">
        <f aca="false">IF(I3421=1,-J3421,0.98)</f>
        <v>0.98</v>
      </c>
      <c r="M3421" s="8" t="s">
        <v>51</v>
      </c>
    </row>
    <row r="3422" customFormat="false" ht="12.8" hidden="false" customHeight="false" outlineLevel="0" collapsed="false">
      <c r="A3422" s="9" t="s">
        <v>3819</v>
      </c>
      <c r="B3422" s="9" t="s">
        <v>146</v>
      </c>
      <c r="C3422" s="6" t="s">
        <v>1341</v>
      </c>
      <c r="D3422" s="6" t="s">
        <v>37</v>
      </c>
      <c r="E3422" s="6" t="s">
        <v>87</v>
      </c>
      <c r="F3422" s="6"/>
      <c r="G3422" s="6" t="s">
        <v>19</v>
      </c>
      <c r="H3422" s="6" t="s">
        <v>3820</v>
      </c>
      <c r="I3422" s="0" t="n">
        <v>1</v>
      </c>
      <c r="J3422" s="6" t="n">
        <v>3.18</v>
      </c>
      <c r="K3422" s="3" t="str">
        <f aca="false">IF(I3422=1,"Yes","No")</f>
        <v>Yes</v>
      </c>
      <c r="L3422" s="7" t="n">
        <f aca="false">IF(K3422="Yes",(J3422-1)*0.98,-1)</f>
        <v>2.1364</v>
      </c>
      <c r="M3422" s="10" t="s">
        <v>53</v>
      </c>
    </row>
    <row r="3423" customFormat="false" ht="12.8" hidden="false" customHeight="false" outlineLevel="0" collapsed="false">
      <c r="A3423" s="2" t="s">
        <v>3821</v>
      </c>
      <c r="B3423" s="2" t="s">
        <v>77</v>
      </c>
      <c r="C3423" s="0" t="s">
        <v>24</v>
      </c>
      <c r="D3423" s="0" t="s">
        <v>48</v>
      </c>
      <c r="E3423" s="0" t="s">
        <v>87</v>
      </c>
      <c r="F3423" s="0" t="s">
        <v>18</v>
      </c>
      <c r="G3423" s="0" t="s">
        <v>19</v>
      </c>
      <c r="H3423" s="0" t="s">
        <v>873</v>
      </c>
      <c r="I3423" s="0" t="n">
        <v>2</v>
      </c>
      <c r="J3423" s="0" t="n">
        <v>1.83</v>
      </c>
      <c r="K3423" s="0" t="str">
        <f aca="false">IF(I3423=1,"Yes","No")</f>
        <v>No</v>
      </c>
      <c r="L3423" s="0" t="n">
        <f aca="false">IF(K3423="Yes",(J3423-1)*0.98,-1)</f>
        <v>-1</v>
      </c>
      <c r="M3423" s="5" t="s">
        <v>33</v>
      </c>
    </row>
    <row r="3424" customFormat="false" ht="12.8" hidden="false" customHeight="false" outlineLevel="0" collapsed="false">
      <c r="A3424" s="2" t="s">
        <v>3821</v>
      </c>
      <c r="B3424" s="2" t="s">
        <v>252</v>
      </c>
      <c r="C3424" s="0" t="s">
        <v>24</v>
      </c>
      <c r="D3424" s="0" t="s">
        <v>42</v>
      </c>
      <c r="E3424" s="0" t="s">
        <v>79</v>
      </c>
      <c r="F3424" s="0" t="s">
        <v>80</v>
      </c>
      <c r="G3424" s="0" t="s">
        <v>19</v>
      </c>
      <c r="H3424" s="0" t="s">
        <v>3822</v>
      </c>
      <c r="I3424" s="0" t="n">
        <v>0</v>
      </c>
      <c r="J3424" s="0" t="n">
        <v>1.86</v>
      </c>
      <c r="K3424" s="0" t="s">
        <v>19</v>
      </c>
      <c r="L3424" s="3" t="n">
        <f aca="false">IF(K3424="Yes",(J3424-1)*0.98,-1)</f>
        <v>-1</v>
      </c>
      <c r="M3424" s="4" t="s">
        <v>22</v>
      </c>
    </row>
    <row r="3425" customFormat="false" ht="12.8" hidden="false" customHeight="false" outlineLevel="0" collapsed="false">
      <c r="A3425" s="2" t="s">
        <v>3821</v>
      </c>
      <c r="B3425" s="2" t="s">
        <v>324</v>
      </c>
      <c r="C3425" s="0" t="s">
        <v>1371</v>
      </c>
      <c r="D3425" s="0" t="s">
        <v>42</v>
      </c>
      <c r="E3425" s="0" t="s">
        <v>30</v>
      </c>
      <c r="F3425" s="0" t="s">
        <v>18</v>
      </c>
      <c r="G3425" s="0" t="s">
        <v>19</v>
      </c>
      <c r="H3425" s="0" t="s">
        <v>3823</v>
      </c>
      <c r="I3425" s="0" t="n">
        <v>4</v>
      </c>
      <c r="J3425" s="0" t="n">
        <v>1.23</v>
      </c>
      <c r="K3425" s="0" t="s">
        <v>19</v>
      </c>
      <c r="L3425" s="3" t="n">
        <f aca="false">IF(K3425="Yes",(J3425-1)*0.98,-1)</f>
        <v>-1</v>
      </c>
      <c r="M3425" s="11" t="s">
        <v>62</v>
      </c>
    </row>
    <row r="3426" customFormat="false" ht="12.8" hidden="false" customHeight="false" outlineLevel="0" collapsed="false">
      <c r="A3426" s="2" t="s">
        <v>3824</v>
      </c>
      <c r="B3426" s="2" t="s">
        <v>113</v>
      </c>
      <c r="C3426" s="0" t="s">
        <v>47</v>
      </c>
      <c r="D3426" s="0" t="s">
        <v>42</v>
      </c>
      <c r="E3426" s="0" t="s">
        <v>30</v>
      </c>
      <c r="F3426" s="0" t="s">
        <v>18</v>
      </c>
      <c r="G3426" s="0" t="s">
        <v>19</v>
      </c>
      <c r="H3426" s="0" t="s">
        <v>3825</v>
      </c>
      <c r="I3426" s="0" t="n">
        <v>0</v>
      </c>
      <c r="J3426" s="0" t="n">
        <v>1.77</v>
      </c>
      <c r="K3426" s="0" t="s">
        <v>19</v>
      </c>
      <c r="L3426" s="3" t="n">
        <f aca="false">IF(K3426="Yes",(J3426-1)*0.98,-1)</f>
        <v>-1</v>
      </c>
      <c r="M3426" s="11" t="s">
        <v>62</v>
      </c>
    </row>
    <row r="3427" customFormat="false" ht="12.8" hidden="false" customHeight="false" outlineLevel="0" collapsed="false">
      <c r="A3427" s="2" t="s">
        <v>3824</v>
      </c>
      <c r="B3427" s="2" t="s">
        <v>113</v>
      </c>
      <c r="C3427" s="6" t="s">
        <v>47</v>
      </c>
      <c r="D3427" s="6" t="s">
        <v>42</v>
      </c>
      <c r="E3427" s="6" t="s">
        <v>30</v>
      </c>
      <c r="F3427" s="6" t="s">
        <v>18</v>
      </c>
      <c r="G3427" s="6" t="s">
        <v>19</v>
      </c>
      <c r="H3427" s="6" t="s">
        <v>3826</v>
      </c>
      <c r="I3427" s="6" t="n">
        <v>1</v>
      </c>
      <c r="J3427" s="6" t="n">
        <v>3.3</v>
      </c>
      <c r="K3427" s="3" t="str">
        <f aca="false">IF(I3427=1, "No","Yes")</f>
        <v>No</v>
      </c>
      <c r="L3427" s="7" t="n">
        <f aca="false">IF(I3427=1,-J3427,0.98)</f>
        <v>-3.3</v>
      </c>
      <c r="M3427" s="8" t="s">
        <v>51</v>
      </c>
    </row>
    <row r="3428" customFormat="false" ht="12.8" hidden="false" customHeight="false" outlineLevel="0" collapsed="false">
      <c r="A3428" s="2" t="s">
        <v>3824</v>
      </c>
      <c r="B3428" s="2" t="s">
        <v>245</v>
      </c>
      <c r="C3428" s="0" t="s">
        <v>91</v>
      </c>
      <c r="D3428" s="0" t="s">
        <v>42</v>
      </c>
      <c r="E3428" s="0" t="s">
        <v>30</v>
      </c>
      <c r="F3428" s="0" t="s">
        <v>43</v>
      </c>
      <c r="G3428" s="0" t="s">
        <v>19</v>
      </c>
      <c r="H3428" s="0" t="s">
        <v>3827</v>
      </c>
      <c r="I3428" s="0" t="n">
        <v>3</v>
      </c>
      <c r="J3428" s="0" t="n">
        <v>3.06</v>
      </c>
      <c r="K3428" s="0" t="s">
        <v>21</v>
      </c>
      <c r="L3428" s="3" t="n">
        <f aca="false">IF(K3428="Yes",(J3428-1)*0.98,-1)</f>
        <v>2.0188</v>
      </c>
      <c r="M3428" s="11" t="s">
        <v>62</v>
      </c>
    </row>
    <row r="3429" customFormat="false" ht="12.8" hidden="false" customHeight="false" outlineLevel="0" collapsed="false">
      <c r="A3429" s="2" t="s">
        <v>3828</v>
      </c>
      <c r="B3429" s="2" t="s">
        <v>155</v>
      </c>
      <c r="C3429" s="0" t="s">
        <v>110</v>
      </c>
      <c r="D3429" s="0" t="s">
        <v>42</v>
      </c>
      <c r="E3429" s="0" t="s">
        <v>17</v>
      </c>
      <c r="F3429" s="0" t="s">
        <v>65</v>
      </c>
      <c r="G3429" s="0" t="s">
        <v>21</v>
      </c>
      <c r="H3429" s="0" t="s">
        <v>3829</v>
      </c>
      <c r="I3429" s="0" t="n">
        <v>0</v>
      </c>
      <c r="J3429" s="0" t="n">
        <v>4.91</v>
      </c>
      <c r="K3429" s="0" t="s">
        <v>19</v>
      </c>
      <c r="L3429" s="3" t="n">
        <f aca="false">IF(K3429="Yes",(J3429-1)*0.98,-1)</f>
        <v>-1</v>
      </c>
      <c r="M3429" s="11" t="s">
        <v>62</v>
      </c>
    </row>
    <row r="3430" customFormat="false" ht="12.8" hidden="false" customHeight="false" outlineLevel="0" collapsed="false">
      <c r="A3430" s="9" t="s">
        <v>3828</v>
      </c>
      <c r="B3430" s="9" t="s">
        <v>155</v>
      </c>
      <c r="C3430" s="6" t="s">
        <v>110</v>
      </c>
      <c r="D3430" s="6" t="s">
        <v>42</v>
      </c>
      <c r="E3430" s="6" t="s">
        <v>17</v>
      </c>
      <c r="F3430" s="6" t="s">
        <v>65</v>
      </c>
      <c r="G3430" s="6" t="s">
        <v>21</v>
      </c>
      <c r="H3430" s="6" t="s">
        <v>3829</v>
      </c>
      <c r="I3430" s="0" t="n">
        <v>0</v>
      </c>
      <c r="J3430" s="6" t="n">
        <v>11</v>
      </c>
      <c r="K3430" s="3" t="str">
        <f aca="false">IF(I3430=1,"Yes","No")</f>
        <v>No</v>
      </c>
      <c r="L3430" s="7" t="n">
        <f aca="false">IF(K3430="Yes",(J3430-1)*0.98,-1)</f>
        <v>-1</v>
      </c>
      <c r="M3430" s="10" t="s">
        <v>53</v>
      </c>
    </row>
    <row r="3431" customFormat="false" ht="12.8" hidden="false" customHeight="false" outlineLevel="0" collapsed="false">
      <c r="A3431" s="2" t="s">
        <v>3828</v>
      </c>
      <c r="B3431" s="2" t="s">
        <v>239</v>
      </c>
      <c r="C3431" s="0" t="s">
        <v>1371</v>
      </c>
      <c r="D3431" s="0" t="s">
        <v>16</v>
      </c>
      <c r="E3431" s="0" t="s">
        <v>30</v>
      </c>
      <c r="F3431" s="0" t="s">
        <v>65</v>
      </c>
      <c r="G3431" s="0" t="s">
        <v>21</v>
      </c>
      <c r="H3431" s="0" t="s">
        <v>3830</v>
      </c>
      <c r="I3431" s="0" t="n">
        <v>1</v>
      </c>
      <c r="J3431" s="0" t="n">
        <v>2.24</v>
      </c>
      <c r="K3431" s="0" t="s">
        <v>21</v>
      </c>
      <c r="L3431" s="3" t="n">
        <f aca="false">IF(K3431="Yes",(J3431-1)*0.98,-1)</f>
        <v>1.2152</v>
      </c>
      <c r="M3431" s="4" t="s">
        <v>22</v>
      </c>
    </row>
    <row r="3432" customFormat="false" ht="12.8" hidden="false" customHeight="false" outlineLevel="0" collapsed="false">
      <c r="A3432" s="2" t="s">
        <v>3831</v>
      </c>
      <c r="B3432" s="2" t="s">
        <v>276</v>
      </c>
      <c r="C3432" s="0" t="s">
        <v>68</v>
      </c>
      <c r="D3432" s="0" t="s">
        <v>195</v>
      </c>
      <c r="E3432" s="0" t="s">
        <v>17</v>
      </c>
      <c r="F3432" s="0" t="s">
        <v>1413</v>
      </c>
      <c r="G3432" s="0" t="s">
        <v>19</v>
      </c>
      <c r="H3432" s="0" t="s">
        <v>3453</v>
      </c>
      <c r="I3432" s="0" t="n">
        <v>4</v>
      </c>
      <c r="J3432" s="0" t="n">
        <v>2.81</v>
      </c>
      <c r="K3432" s="0" t="str">
        <f aca="false">IF(I3432=1,"Yes","No")</f>
        <v>No</v>
      </c>
      <c r="L3432" s="0" t="n">
        <f aca="false">IF(K3432="Yes",(J3432-1)*0.98,-1)</f>
        <v>-1</v>
      </c>
      <c r="M3432" s="5" t="s">
        <v>33</v>
      </c>
    </row>
    <row r="3433" customFormat="false" ht="12.8" hidden="false" customHeight="false" outlineLevel="0" collapsed="false">
      <c r="A3433" s="2" t="s">
        <v>3831</v>
      </c>
      <c r="B3433" s="2" t="s">
        <v>276</v>
      </c>
      <c r="C3433" s="0" t="s">
        <v>68</v>
      </c>
      <c r="D3433" s="0" t="s">
        <v>195</v>
      </c>
      <c r="E3433" s="0" t="s">
        <v>17</v>
      </c>
      <c r="F3433" s="0" t="s">
        <v>1413</v>
      </c>
      <c r="G3433" s="0" t="s">
        <v>19</v>
      </c>
      <c r="H3433" s="0" t="s">
        <v>3453</v>
      </c>
      <c r="I3433" s="0" t="n">
        <v>4</v>
      </c>
      <c r="J3433" s="0" t="n">
        <v>1.35</v>
      </c>
      <c r="K3433" s="0" t="s">
        <v>19</v>
      </c>
      <c r="L3433" s="3" t="n">
        <f aca="false">IF(K3433="Yes",(J3433-1)*0.98,-1)</f>
        <v>-1</v>
      </c>
      <c r="M3433" s="4" t="s">
        <v>22</v>
      </c>
    </row>
    <row r="3434" customFormat="false" ht="12.8" hidden="false" customHeight="false" outlineLevel="0" collapsed="false">
      <c r="A3434" s="2" t="s">
        <v>3832</v>
      </c>
      <c r="B3434" s="2" t="s">
        <v>480</v>
      </c>
      <c r="C3434" s="0" t="s">
        <v>457</v>
      </c>
      <c r="D3434" s="0" t="s">
        <v>16</v>
      </c>
      <c r="E3434" s="0" t="s">
        <v>17</v>
      </c>
      <c r="F3434" s="0" t="s">
        <v>316</v>
      </c>
      <c r="G3434" s="0" t="s">
        <v>21</v>
      </c>
      <c r="H3434" s="0" t="s">
        <v>3833</v>
      </c>
      <c r="I3434" s="0" t="n">
        <v>1</v>
      </c>
      <c r="J3434" s="0" t="n">
        <v>2</v>
      </c>
      <c r="K3434" s="0" t="str">
        <f aca="false">IF(I3434=1,"Yes","No")</f>
        <v>Yes</v>
      </c>
      <c r="L3434" s="0" t="n">
        <f aca="false">IF(K3434="Yes",(J3434-1)*0.98,-1)</f>
        <v>0.98</v>
      </c>
      <c r="M3434" s="5" t="s">
        <v>33</v>
      </c>
    </row>
    <row r="3435" customFormat="false" ht="12.8" hidden="false" customHeight="false" outlineLevel="0" collapsed="false">
      <c r="A3435" s="2" t="s">
        <v>3832</v>
      </c>
      <c r="B3435" s="2" t="s">
        <v>480</v>
      </c>
      <c r="C3435" s="0" t="s">
        <v>457</v>
      </c>
      <c r="D3435" s="0" t="s">
        <v>16</v>
      </c>
      <c r="E3435" s="0" t="s">
        <v>17</v>
      </c>
      <c r="F3435" s="0" t="s">
        <v>316</v>
      </c>
      <c r="G3435" s="0" t="s">
        <v>21</v>
      </c>
      <c r="H3435" s="0" t="s">
        <v>3833</v>
      </c>
      <c r="I3435" s="0" t="n">
        <v>1</v>
      </c>
      <c r="J3435" s="0" t="n">
        <v>1.2</v>
      </c>
      <c r="K3435" s="0" t="s">
        <v>21</v>
      </c>
      <c r="L3435" s="3" t="n">
        <f aca="false">IF(K3435="Yes",(J3435-1)*0.98,-1)</f>
        <v>0.196</v>
      </c>
      <c r="M3435" s="4" t="s">
        <v>22</v>
      </c>
    </row>
    <row r="3436" customFormat="false" ht="12.8" hidden="false" customHeight="false" outlineLevel="0" collapsed="false">
      <c r="A3436" s="2" t="s">
        <v>3834</v>
      </c>
      <c r="B3436" s="2" t="s">
        <v>186</v>
      </c>
      <c r="C3436" s="0" t="s">
        <v>359</v>
      </c>
      <c r="D3436" s="0" t="s">
        <v>16</v>
      </c>
      <c r="E3436" s="0" t="s">
        <v>17</v>
      </c>
      <c r="F3436" s="0" t="s">
        <v>18</v>
      </c>
      <c r="G3436" s="0" t="s">
        <v>19</v>
      </c>
      <c r="H3436" s="0" t="s">
        <v>3835</v>
      </c>
      <c r="I3436" s="0" t="n">
        <v>1</v>
      </c>
      <c r="J3436" s="0" t="n">
        <v>1.08</v>
      </c>
      <c r="K3436" s="0" t="s">
        <v>21</v>
      </c>
      <c r="L3436" s="3" t="n">
        <f aca="false">IF(K3436="Yes",(J3436-1)*0.98,-1)</f>
        <v>0.0784000000000001</v>
      </c>
      <c r="M3436" s="4" t="s">
        <v>22</v>
      </c>
    </row>
    <row r="3437" customFormat="false" ht="12.8" hidden="false" customHeight="false" outlineLevel="0" collapsed="false">
      <c r="A3437" s="2" t="s">
        <v>3834</v>
      </c>
      <c r="B3437" s="2" t="s">
        <v>23</v>
      </c>
      <c r="C3437" s="0" t="s">
        <v>215</v>
      </c>
      <c r="D3437" s="0" t="s">
        <v>16</v>
      </c>
      <c r="E3437" s="0" t="s">
        <v>17</v>
      </c>
      <c r="F3437" s="0" t="s">
        <v>18</v>
      </c>
      <c r="G3437" s="0" t="s">
        <v>19</v>
      </c>
      <c r="H3437" s="0" t="s">
        <v>3836</v>
      </c>
      <c r="I3437" s="0" t="n">
        <v>1</v>
      </c>
      <c r="J3437" s="0" t="n">
        <v>1.08</v>
      </c>
      <c r="K3437" s="0" t="s">
        <v>21</v>
      </c>
      <c r="L3437" s="3" t="n">
        <f aca="false">IF(K3437="Yes",(J3437-1)*0.98,-1)</f>
        <v>0.0784000000000001</v>
      </c>
      <c r="M3437" s="4" t="s">
        <v>22</v>
      </c>
    </row>
    <row r="3438" customFormat="false" ht="12.8" hidden="false" customHeight="false" outlineLevel="0" collapsed="false">
      <c r="A3438" s="2" t="s">
        <v>3834</v>
      </c>
      <c r="B3438" s="2" t="s">
        <v>23</v>
      </c>
      <c r="C3438" s="0" t="s">
        <v>215</v>
      </c>
      <c r="D3438" s="0" t="s">
        <v>16</v>
      </c>
      <c r="E3438" s="0" t="s">
        <v>17</v>
      </c>
      <c r="F3438" s="0" t="s">
        <v>18</v>
      </c>
      <c r="G3438" s="0" t="s">
        <v>19</v>
      </c>
      <c r="H3438" s="0" t="s">
        <v>3837</v>
      </c>
      <c r="I3438" s="0" t="n">
        <v>4</v>
      </c>
      <c r="J3438" s="0" t="n">
        <v>1.4</v>
      </c>
      <c r="K3438" s="0" t="s">
        <v>19</v>
      </c>
      <c r="L3438" s="3" t="n">
        <f aca="false">IF(K3438="Yes",(J3438-1)*0.98,-1)</f>
        <v>-1</v>
      </c>
      <c r="M3438" s="11" t="s">
        <v>62</v>
      </c>
    </row>
    <row r="3439" customFormat="false" ht="12.8" hidden="false" customHeight="false" outlineLevel="0" collapsed="false">
      <c r="A3439" s="2" t="s">
        <v>3838</v>
      </c>
      <c r="B3439" s="2" t="s">
        <v>186</v>
      </c>
      <c r="C3439" s="0" t="s">
        <v>114</v>
      </c>
      <c r="D3439" s="0" t="s">
        <v>16</v>
      </c>
      <c r="E3439" s="0" t="s">
        <v>87</v>
      </c>
      <c r="F3439" s="0" t="s">
        <v>18</v>
      </c>
      <c r="G3439" s="0" t="s">
        <v>21</v>
      </c>
      <c r="H3439" s="0" t="s">
        <v>3839</v>
      </c>
      <c r="I3439" s="0" t="n">
        <v>1</v>
      </c>
      <c r="J3439" s="0" t="n">
        <v>1.5</v>
      </c>
      <c r="K3439" s="0" t="s">
        <v>21</v>
      </c>
      <c r="L3439" s="3" t="n">
        <f aca="false">IF(K3439="Yes",(J3439-1)*0.98,-1)</f>
        <v>0.49</v>
      </c>
      <c r="M3439" s="4" t="s">
        <v>22</v>
      </c>
    </row>
    <row r="3440" customFormat="false" ht="12.8" hidden="false" customHeight="false" outlineLevel="0" collapsed="false">
      <c r="A3440" s="2" t="s">
        <v>3838</v>
      </c>
      <c r="B3440" s="2" t="s">
        <v>186</v>
      </c>
      <c r="C3440" s="0" t="s">
        <v>114</v>
      </c>
      <c r="D3440" s="0" t="s">
        <v>16</v>
      </c>
      <c r="E3440" s="0" t="s">
        <v>87</v>
      </c>
      <c r="F3440" s="0" t="s">
        <v>18</v>
      </c>
      <c r="G3440" s="0" t="s">
        <v>21</v>
      </c>
      <c r="H3440" s="0" t="s">
        <v>3840</v>
      </c>
      <c r="I3440" s="0" t="n">
        <v>4</v>
      </c>
      <c r="J3440" s="0" t="n">
        <v>1.57</v>
      </c>
      <c r="K3440" s="0" t="s">
        <v>19</v>
      </c>
      <c r="L3440" s="3" t="n">
        <f aca="false">IF(K3440="Yes",(J3440-1)*0.98,-1)</f>
        <v>-1</v>
      </c>
      <c r="M3440" s="11" t="s">
        <v>62</v>
      </c>
    </row>
    <row r="3441" customFormat="false" ht="12.8" hidden="false" customHeight="false" outlineLevel="0" collapsed="false">
      <c r="A3441" s="9" t="s">
        <v>3838</v>
      </c>
      <c r="B3441" s="9" t="s">
        <v>186</v>
      </c>
      <c r="C3441" s="6" t="s">
        <v>114</v>
      </c>
      <c r="D3441" s="6" t="s">
        <v>16</v>
      </c>
      <c r="E3441" s="6" t="s">
        <v>87</v>
      </c>
      <c r="F3441" s="6" t="s">
        <v>18</v>
      </c>
      <c r="G3441" s="6" t="s">
        <v>21</v>
      </c>
      <c r="H3441" s="6" t="s">
        <v>3840</v>
      </c>
      <c r="I3441" s="0" t="n">
        <v>4</v>
      </c>
      <c r="J3441" s="6" t="n">
        <v>3.85</v>
      </c>
      <c r="K3441" s="3" t="str">
        <f aca="false">IF(I3441=1,"Yes","No")</f>
        <v>No</v>
      </c>
      <c r="L3441" s="7" t="n">
        <f aca="false">IF(K3441="Yes",(J3441-1)*0.98,-1)</f>
        <v>-1</v>
      </c>
      <c r="M3441" s="10" t="s">
        <v>53</v>
      </c>
    </row>
    <row r="3442" customFormat="false" ht="12.8" hidden="false" customHeight="false" outlineLevel="0" collapsed="false">
      <c r="A3442" s="2" t="s">
        <v>3838</v>
      </c>
      <c r="B3442" s="2" t="s">
        <v>512</v>
      </c>
      <c r="C3442" s="0" t="s">
        <v>218</v>
      </c>
      <c r="D3442" s="0" t="s">
        <v>16</v>
      </c>
      <c r="E3442" s="0" t="s">
        <v>17</v>
      </c>
      <c r="F3442" s="0" t="s">
        <v>18</v>
      </c>
      <c r="G3442" s="0" t="s">
        <v>19</v>
      </c>
      <c r="H3442" s="0" t="s">
        <v>2815</v>
      </c>
      <c r="I3442" s="0" t="n">
        <v>2</v>
      </c>
      <c r="J3442" s="0" t="n">
        <v>1.19</v>
      </c>
      <c r="K3442" s="0" t="s">
        <v>21</v>
      </c>
      <c r="L3442" s="3" t="n">
        <f aca="false">IF(K3442="Yes",(J3442-1)*0.98,-1)</f>
        <v>0.1862</v>
      </c>
      <c r="M3442" s="4" t="s">
        <v>22</v>
      </c>
    </row>
    <row r="3443" customFormat="false" ht="12.8" hidden="false" customHeight="false" outlineLevel="0" collapsed="false">
      <c r="A3443" s="2" t="s">
        <v>3838</v>
      </c>
      <c r="B3443" s="2" t="s">
        <v>512</v>
      </c>
      <c r="C3443" s="0" t="s">
        <v>218</v>
      </c>
      <c r="D3443" s="0" t="s">
        <v>16</v>
      </c>
      <c r="E3443" s="0" t="s">
        <v>17</v>
      </c>
      <c r="F3443" s="0" t="s">
        <v>18</v>
      </c>
      <c r="G3443" s="0" t="s">
        <v>19</v>
      </c>
      <c r="H3443" s="0" t="s">
        <v>3841</v>
      </c>
      <c r="I3443" s="0" t="n">
        <v>1</v>
      </c>
      <c r="J3443" s="0" t="n">
        <v>1.23</v>
      </c>
      <c r="K3443" s="0" t="s">
        <v>21</v>
      </c>
      <c r="L3443" s="3" t="n">
        <f aca="false">IF(K3443="Yes",(J3443-1)*0.98,-1)</f>
        <v>0.2254</v>
      </c>
      <c r="M3443" s="11" t="s">
        <v>62</v>
      </c>
    </row>
    <row r="3444" customFormat="false" ht="12.8" hidden="false" customHeight="false" outlineLevel="0" collapsed="false">
      <c r="A3444" s="2" t="s">
        <v>3838</v>
      </c>
      <c r="B3444" s="2" t="s">
        <v>480</v>
      </c>
      <c r="C3444" s="0" t="s">
        <v>218</v>
      </c>
      <c r="D3444" s="0" t="s">
        <v>42</v>
      </c>
      <c r="E3444" s="0" t="s">
        <v>79</v>
      </c>
      <c r="F3444" s="0" t="s">
        <v>80</v>
      </c>
      <c r="G3444" s="0" t="s">
        <v>19</v>
      </c>
      <c r="H3444" s="0" t="s">
        <v>3842</v>
      </c>
      <c r="I3444" s="0" t="n">
        <v>3</v>
      </c>
      <c r="J3444" s="0" t="n">
        <v>1.71</v>
      </c>
      <c r="K3444" s="0" t="s">
        <v>19</v>
      </c>
      <c r="L3444" s="3" t="n">
        <f aca="false">IF(K3444="Yes",(J3444-1)*0.98,-1)</f>
        <v>-1</v>
      </c>
      <c r="M3444" s="4" t="s">
        <v>22</v>
      </c>
    </row>
    <row r="3445" customFormat="false" ht="12.8" hidden="false" customHeight="false" outlineLevel="0" collapsed="false">
      <c r="A3445" s="2" t="s">
        <v>3838</v>
      </c>
      <c r="B3445" s="2" t="s">
        <v>331</v>
      </c>
      <c r="C3445" s="0" t="s">
        <v>59</v>
      </c>
      <c r="D3445" s="0" t="s">
        <v>29</v>
      </c>
      <c r="E3445" s="0" t="s">
        <v>30</v>
      </c>
      <c r="F3445" s="0" t="s">
        <v>31</v>
      </c>
      <c r="G3445" s="0" t="s">
        <v>19</v>
      </c>
      <c r="H3445" s="0" t="s">
        <v>3806</v>
      </c>
      <c r="I3445" s="0" t="n">
        <v>2</v>
      </c>
      <c r="J3445" s="0" t="n">
        <v>2.05</v>
      </c>
      <c r="K3445" s="0" t="str">
        <f aca="false">IF(I3445=1,"Yes","No")</f>
        <v>No</v>
      </c>
      <c r="L3445" s="0" t="n">
        <f aca="false">IF(K3445="Yes",(J3445-1)*0.98,-1)</f>
        <v>-1</v>
      </c>
      <c r="M3445" s="5" t="s">
        <v>33</v>
      </c>
    </row>
    <row r="3446" customFormat="false" ht="12.8" hidden="false" customHeight="false" outlineLevel="0" collapsed="false">
      <c r="A3446" s="2" t="s">
        <v>3838</v>
      </c>
      <c r="B3446" s="2" t="s">
        <v>331</v>
      </c>
      <c r="C3446" s="0" t="s">
        <v>59</v>
      </c>
      <c r="D3446" s="0" t="s">
        <v>29</v>
      </c>
      <c r="E3446" s="0" t="s">
        <v>30</v>
      </c>
      <c r="F3446" s="0" t="s">
        <v>31</v>
      </c>
      <c r="G3446" s="0" t="s">
        <v>19</v>
      </c>
      <c r="H3446" s="0" t="s">
        <v>3806</v>
      </c>
      <c r="I3446" s="0" t="n">
        <v>2</v>
      </c>
      <c r="J3446" s="0" t="n">
        <v>1.34</v>
      </c>
      <c r="K3446" s="0" t="s">
        <v>21</v>
      </c>
      <c r="L3446" s="3" t="n">
        <f aca="false">IF(K3446="Yes",(J3446-1)*0.98,-1)</f>
        <v>0.3332</v>
      </c>
      <c r="M3446" s="4" t="s">
        <v>22</v>
      </c>
    </row>
    <row r="3447" customFormat="false" ht="12.8" hidden="false" customHeight="false" outlineLevel="0" collapsed="false">
      <c r="A3447" s="2" t="s">
        <v>3843</v>
      </c>
      <c r="B3447" s="2" t="s">
        <v>2154</v>
      </c>
      <c r="C3447" s="0" t="s">
        <v>28</v>
      </c>
      <c r="D3447" s="0" t="s">
        <v>29</v>
      </c>
      <c r="E3447" s="0" t="s">
        <v>30</v>
      </c>
      <c r="F3447" s="0" t="s">
        <v>31</v>
      </c>
      <c r="G3447" s="0" t="s">
        <v>19</v>
      </c>
      <c r="H3447" s="0" t="s">
        <v>3844</v>
      </c>
      <c r="I3447" s="0" t="n">
        <v>4</v>
      </c>
      <c r="J3447" s="0" t="n">
        <v>10.7</v>
      </c>
      <c r="K3447" s="0" t="str">
        <f aca="false">IF(I3447=1,"Yes","No")</f>
        <v>No</v>
      </c>
      <c r="L3447" s="0" t="n">
        <f aca="false">IF(K3447="Yes",(J3447-1)*0.98,-1)</f>
        <v>-1</v>
      </c>
      <c r="M3447" s="5" t="s">
        <v>33</v>
      </c>
    </row>
    <row r="3448" customFormat="false" ht="12.8" hidden="false" customHeight="false" outlineLevel="0" collapsed="false">
      <c r="A3448" s="2" t="s">
        <v>3843</v>
      </c>
      <c r="B3448" s="2" t="s">
        <v>2154</v>
      </c>
      <c r="C3448" s="6" t="s">
        <v>28</v>
      </c>
      <c r="D3448" s="6" t="s">
        <v>29</v>
      </c>
      <c r="E3448" s="6" t="s">
        <v>30</v>
      </c>
      <c r="F3448" s="6" t="s">
        <v>31</v>
      </c>
      <c r="G3448" s="6" t="s">
        <v>19</v>
      </c>
      <c r="H3448" s="6" t="s">
        <v>3845</v>
      </c>
      <c r="I3448" s="6" t="n">
        <v>2</v>
      </c>
      <c r="J3448" s="6" t="n">
        <v>6.4</v>
      </c>
      <c r="K3448" s="3" t="str">
        <f aca="false">IF(I3448=1, "No","Yes")</f>
        <v>Yes</v>
      </c>
      <c r="L3448" s="7" t="n">
        <f aca="false">IF(I3448=1,-J3448,0.98)</f>
        <v>0.98</v>
      </c>
      <c r="M3448" s="8" t="s">
        <v>51</v>
      </c>
    </row>
    <row r="3449" customFormat="false" ht="12.8" hidden="false" customHeight="false" outlineLevel="0" collapsed="false">
      <c r="A3449" s="2" t="s">
        <v>3846</v>
      </c>
      <c r="B3449" s="2" t="s">
        <v>27</v>
      </c>
      <c r="C3449" s="0" t="s">
        <v>1031</v>
      </c>
      <c r="D3449" s="0" t="s">
        <v>37</v>
      </c>
      <c r="E3449" s="0" t="s">
        <v>17</v>
      </c>
      <c r="F3449" s="0" t="s">
        <v>43</v>
      </c>
      <c r="G3449" s="0" t="s">
        <v>19</v>
      </c>
      <c r="H3449" s="0" t="s">
        <v>3847</v>
      </c>
      <c r="I3449" s="0" t="n">
        <v>2</v>
      </c>
      <c r="J3449" s="0" t="n">
        <v>2.36</v>
      </c>
      <c r="K3449" s="0" t="s">
        <v>21</v>
      </c>
      <c r="L3449" s="3" t="n">
        <f aca="false">IF(K3449="Yes",(J3449-1)*0.98,-1)</f>
        <v>1.3328</v>
      </c>
      <c r="M3449" s="11" t="s">
        <v>62</v>
      </c>
    </row>
    <row r="3450" customFormat="false" ht="12.8" hidden="false" customHeight="false" outlineLevel="0" collapsed="false">
      <c r="A3450" s="2" t="s">
        <v>3846</v>
      </c>
      <c r="B3450" s="2" t="s">
        <v>96</v>
      </c>
      <c r="C3450" s="0" t="s">
        <v>332</v>
      </c>
      <c r="D3450" s="0" t="s">
        <v>16</v>
      </c>
      <c r="E3450" s="0" t="s">
        <v>17</v>
      </c>
      <c r="F3450" s="0" t="s">
        <v>18</v>
      </c>
      <c r="G3450" s="0" t="s">
        <v>19</v>
      </c>
      <c r="H3450" s="0" t="s">
        <v>3848</v>
      </c>
      <c r="I3450" s="0" t="n">
        <v>1</v>
      </c>
      <c r="J3450" s="0" t="n">
        <v>1.12</v>
      </c>
      <c r="K3450" s="0" t="s">
        <v>21</v>
      </c>
      <c r="L3450" s="3" t="n">
        <f aca="false">IF(K3450="Yes",(J3450-1)*0.98,-1)</f>
        <v>0.1176</v>
      </c>
      <c r="M3450" s="4" t="s">
        <v>22</v>
      </c>
    </row>
    <row r="3451" customFormat="false" ht="12.8" hidden="false" customHeight="false" outlineLevel="0" collapsed="false">
      <c r="A3451" s="2" t="s">
        <v>3846</v>
      </c>
      <c r="B3451" s="2" t="s">
        <v>96</v>
      </c>
      <c r="C3451" s="0" t="s">
        <v>332</v>
      </c>
      <c r="D3451" s="0" t="s">
        <v>16</v>
      </c>
      <c r="E3451" s="0" t="s">
        <v>17</v>
      </c>
      <c r="F3451" s="0" t="s">
        <v>18</v>
      </c>
      <c r="G3451" s="0" t="s">
        <v>19</v>
      </c>
      <c r="H3451" s="0" t="s">
        <v>3849</v>
      </c>
      <c r="I3451" s="0" t="n">
        <v>2</v>
      </c>
      <c r="J3451" s="0" t="n">
        <v>1.64</v>
      </c>
      <c r="K3451" s="0" t="s">
        <v>21</v>
      </c>
      <c r="L3451" s="3" t="n">
        <f aca="false">IF(K3451="Yes",(J3451-1)*0.98,-1)</f>
        <v>0.6272</v>
      </c>
      <c r="M3451" s="11" t="s">
        <v>62</v>
      </c>
    </row>
    <row r="3452" customFormat="false" ht="12.8" hidden="false" customHeight="false" outlineLevel="0" collapsed="false">
      <c r="A3452" s="2" t="s">
        <v>3846</v>
      </c>
      <c r="B3452" s="2" t="s">
        <v>252</v>
      </c>
      <c r="C3452" s="0" t="s">
        <v>225</v>
      </c>
      <c r="D3452" s="0" t="s">
        <v>42</v>
      </c>
      <c r="E3452" s="0" t="s">
        <v>79</v>
      </c>
      <c r="F3452" s="0" t="s">
        <v>80</v>
      </c>
      <c r="G3452" s="0" t="s">
        <v>19</v>
      </c>
      <c r="H3452" s="0" t="s">
        <v>3850</v>
      </c>
      <c r="I3452" s="0" t="n">
        <v>4</v>
      </c>
      <c r="J3452" s="0" t="n">
        <v>1.87</v>
      </c>
      <c r="K3452" s="0" t="s">
        <v>19</v>
      </c>
      <c r="L3452" s="3" t="n">
        <f aca="false">IF(K3452="Yes",(J3452-1)*0.98,-1)</f>
        <v>-1</v>
      </c>
      <c r="M3452" s="4" t="s">
        <v>22</v>
      </c>
    </row>
    <row r="3453" customFormat="false" ht="12.8" hidden="false" customHeight="false" outlineLevel="0" collapsed="false">
      <c r="A3453" s="2" t="s">
        <v>3851</v>
      </c>
      <c r="B3453" s="2" t="s">
        <v>170</v>
      </c>
      <c r="C3453" s="0" t="s">
        <v>47</v>
      </c>
      <c r="D3453" s="0" t="s">
        <v>29</v>
      </c>
      <c r="E3453" s="0" t="s">
        <v>30</v>
      </c>
      <c r="F3453" s="0" t="s">
        <v>31</v>
      </c>
      <c r="G3453" s="0" t="s">
        <v>19</v>
      </c>
      <c r="H3453" s="0" t="s">
        <v>2578</v>
      </c>
      <c r="I3453" s="0" t="n">
        <v>1</v>
      </c>
      <c r="J3453" s="0" t="n">
        <v>1.62</v>
      </c>
      <c r="K3453" s="0" t="str">
        <f aca="false">IF(I3453=1,"Yes","No")</f>
        <v>Yes</v>
      </c>
      <c r="L3453" s="0" t="n">
        <f aca="false">IF(K3453="Yes",(J3453-1)*0.98,-1)</f>
        <v>0.6076</v>
      </c>
      <c r="M3453" s="5" t="s">
        <v>33</v>
      </c>
    </row>
    <row r="3454" customFormat="false" ht="12.8" hidden="false" customHeight="false" outlineLevel="0" collapsed="false">
      <c r="A3454" s="2" t="s">
        <v>3851</v>
      </c>
      <c r="B3454" s="2" t="s">
        <v>170</v>
      </c>
      <c r="C3454" s="0" t="s">
        <v>47</v>
      </c>
      <c r="D3454" s="0" t="s">
        <v>29</v>
      </c>
      <c r="E3454" s="0" t="s">
        <v>30</v>
      </c>
      <c r="F3454" s="0" t="s">
        <v>31</v>
      </c>
      <c r="G3454" s="0" t="s">
        <v>19</v>
      </c>
      <c r="H3454" s="0" t="s">
        <v>2578</v>
      </c>
      <c r="I3454" s="0" t="n">
        <v>1</v>
      </c>
      <c r="J3454" s="0" t="n">
        <v>1.19</v>
      </c>
      <c r="K3454" s="0" t="s">
        <v>21</v>
      </c>
      <c r="L3454" s="3" t="n">
        <f aca="false">IF(K3454="Yes",(J3454-1)*0.98,-1)</f>
        <v>0.1862</v>
      </c>
      <c r="M3454" s="4" t="s">
        <v>22</v>
      </c>
    </row>
    <row r="3455" customFormat="false" ht="12.8" hidden="false" customHeight="false" outlineLevel="0" collapsed="false">
      <c r="A3455" s="2" t="s">
        <v>3851</v>
      </c>
      <c r="B3455" s="2" t="s">
        <v>35</v>
      </c>
      <c r="C3455" s="0" t="s">
        <v>78</v>
      </c>
      <c r="D3455" s="0" t="s">
        <v>16</v>
      </c>
      <c r="E3455" s="0" t="s">
        <v>17</v>
      </c>
      <c r="F3455" s="0" t="s">
        <v>18</v>
      </c>
      <c r="G3455" s="0" t="s">
        <v>19</v>
      </c>
      <c r="H3455" s="0" t="s">
        <v>3852</v>
      </c>
      <c r="I3455" s="0" t="n">
        <v>1</v>
      </c>
      <c r="J3455" s="0" t="n">
        <v>1.2</v>
      </c>
      <c r="K3455" s="0" t="s">
        <v>21</v>
      </c>
      <c r="L3455" s="3" t="n">
        <f aca="false">IF(K3455="Yes",(J3455-1)*0.98,-1)</f>
        <v>0.196</v>
      </c>
      <c r="M3455" s="4" t="s">
        <v>22</v>
      </c>
    </row>
    <row r="3456" customFormat="false" ht="12.8" hidden="false" customHeight="false" outlineLevel="0" collapsed="false">
      <c r="A3456" s="2" t="s">
        <v>3851</v>
      </c>
      <c r="B3456" s="2" t="s">
        <v>35</v>
      </c>
      <c r="C3456" s="0" t="s">
        <v>78</v>
      </c>
      <c r="D3456" s="0" t="s">
        <v>16</v>
      </c>
      <c r="E3456" s="0" t="s">
        <v>17</v>
      </c>
      <c r="F3456" s="0" t="s">
        <v>18</v>
      </c>
      <c r="G3456" s="0" t="s">
        <v>19</v>
      </c>
      <c r="H3456" s="0" t="s">
        <v>3573</v>
      </c>
      <c r="I3456" s="0" t="n">
        <v>2</v>
      </c>
      <c r="J3456" s="0" t="n">
        <v>1.19</v>
      </c>
      <c r="K3456" s="0" t="s">
        <v>21</v>
      </c>
      <c r="L3456" s="3" t="n">
        <f aca="false">IF(K3456="Yes",(J3456-1)*0.98,-1)</f>
        <v>0.1862</v>
      </c>
      <c r="M3456" s="11" t="s">
        <v>62</v>
      </c>
    </row>
    <row r="3457" customFormat="false" ht="12.8" hidden="false" customHeight="false" outlineLevel="0" collapsed="false">
      <c r="A3457" s="9" t="s">
        <v>3851</v>
      </c>
      <c r="B3457" s="9" t="s">
        <v>343</v>
      </c>
      <c r="C3457" s="6" t="s">
        <v>1371</v>
      </c>
      <c r="D3457" s="6" t="s">
        <v>29</v>
      </c>
      <c r="E3457" s="6" t="s">
        <v>30</v>
      </c>
      <c r="F3457" s="6" t="s">
        <v>65</v>
      </c>
      <c r="G3457" s="6" t="s">
        <v>21</v>
      </c>
      <c r="H3457" s="6" t="s">
        <v>3853</v>
      </c>
      <c r="I3457" s="6" t="n">
        <v>0</v>
      </c>
      <c r="J3457" s="6" t="n">
        <v>2.62</v>
      </c>
      <c r="K3457" s="3" t="s">
        <v>19</v>
      </c>
      <c r="L3457" s="6" t="n">
        <f aca="false">IF(K3457="Yes",(J3457-1)*0.98,-1)</f>
        <v>-1</v>
      </c>
      <c r="M3457" s="13" t="s">
        <v>184</v>
      </c>
    </row>
    <row r="3458" customFormat="false" ht="12.8" hidden="false" customHeight="false" outlineLevel="0" collapsed="false">
      <c r="A3458" s="2" t="s">
        <v>3854</v>
      </c>
      <c r="B3458" s="2" t="s">
        <v>3855</v>
      </c>
      <c r="C3458" s="0" t="s">
        <v>110</v>
      </c>
      <c r="D3458" s="0" t="s">
        <v>29</v>
      </c>
      <c r="E3458" s="0" t="s">
        <v>87</v>
      </c>
      <c r="F3458" s="0" t="s">
        <v>152</v>
      </c>
      <c r="G3458" s="0" t="s">
        <v>19</v>
      </c>
      <c r="H3458" s="0" t="s">
        <v>3856</v>
      </c>
      <c r="I3458" s="0" t="n">
        <v>2</v>
      </c>
      <c r="J3458" s="0" t="n">
        <v>1.1</v>
      </c>
      <c r="K3458" s="0" t="s">
        <v>21</v>
      </c>
      <c r="L3458" s="3" t="n">
        <f aca="false">IF(K3458="Yes",(J3458-1)*0.98,-1)</f>
        <v>0.0980000000000001</v>
      </c>
      <c r="M3458" s="4" t="s">
        <v>22</v>
      </c>
    </row>
    <row r="3459" customFormat="false" ht="12.8" hidden="false" customHeight="false" outlineLevel="0" collapsed="false">
      <c r="A3459" s="2" t="s">
        <v>3854</v>
      </c>
      <c r="B3459" s="2" t="s">
        <v>3857</v>
      </c>
      <c r="C3459" s="0" t="s">
        <v>110</v>
      </c>
      <c r="D3459" s="0" t="s">
        <v>42</v>
      </c>
      <c r="E3459" s="0" t="s">
        <v>79</v>
      </c>
      <c r="F3459" s="0" t="s">
        <v>80</v>
      </c>
      <c r="G3459" s="0" t="s">
        <v>19</v>
      </c>
      <c r="H3459" s="0" t="s">
        <v>3753</v>
      </c>
      <c r="I3459" s="0" t="n">
        <v>1</v>
      </c>
      <c r="J3459" s="0" t="n">
        <v>1.27</v>
      </c>
      <c r="K3459" s="0" t="s">
        <v>21</v>
      </c>
      <c r="L3459" s="3" t="n">
        <f aca="false">IF(K3459="Yes",(J3459-1)*0.98,-1)</f>
        <v>0.2646</v>
      </c>
      <c r="M3459" s="4" t="s">
        <v>22</v>
      </c>
    </row>
    <row r="3460" customFormat="false" ht="12.8" hidden="false" customHeight="false" outlineLevel="0" collapsed="false">
      <c r="A3460" s="9" t="s">
        <v>3854</v>
      </c>
      <c r="B3460" s="9" t="s">
        <v>3857</v>
      </c>
      <c r="C3460" s="6" t="s">
        <v>110</v>
      </c>
      <c r="D3460" s="6" t="s">
        <v>42</v>
      </c>
      <c r="E3460" s="6" t="s">
        <v>79</v>
      </c>
      <c r="F3460" s="6" t="s">
        <v>80</v>
      </c>
      <c r="G3460" s="6" t="s">
        <v>19</v>
      </c>
      <c r="H3460" s="6" t="s">
        <v>3858</v>
      </c>
      <c r="I3460" s="0" t="n">
        <v>3</v>
      </c>
      <c r="J3460" s="6" t="n">
        <v>7.21</v>
      </c>
      <c r="K3460" s="3" t="str">
        <f aca="false">IF(I3460=1,"Yes","No")</f>
        <v>No</v>
      </c>
      <c r="L3460" s="7" t="n">
        <f aca="false">IF(K3460="Yes",(J3460-1)*0.98,-1)</f>
        <v>-1</v>
      </c>
      <c r="M3460" s="10" t="s">
        <v>53</v>
      </c>
    </row>
    <row r="3461" customFormat="false" ht="12.8" hidden="false" customHeight="false" outlineLevel="0" collapsed="false">
      <c r="A3461" s="2" t="s">
        <v>3859</v>
      </c>
      <c r="B3461" s="2" t="s">
        <v>155</v>
      </c>
      <c r="C3461" s="0" t="s">
        <v>259</v>
      </c>
      <c r="D3461" s="0" t="s">
        <v>16</v>
      </c>
      <c r="E3461" s="0" t="s">
        <v>17</v>
      </c>
      <c r="F3461" s="0" t="s">
        <v>18</v>
      </c>
      <c r="G3461" s="0" t="s">
        <v>19</v>
      </c>
      <c r="H3461" s="0" t="s">
        <v>3860</v>
      </c>
      <c r="I3461" s="0" t="n">
        <v>1</v>
      </c>
      <c r="J3461" s="0" t="n">
        <v>1.12</v>
      </c>
      <c r="K3461" s="0" t="s">
        <v>21</v>
      </c>
      <c r="L3461" s="3" t="n">
        <f aca="false">IF(K3461="Yes",(J3461-1)*0.98,-1)</f>
        <v>0.1176</v>
      </c>
      <c r="M3461" s="4" t="s">
        <v>22</v>
      </c>
    </row>
    <row r="3462" customFormat="false" ht="12.8" hidden="false" customHeight="false" outlineLevel="0" collapsed="false">
      <c r="A3462" s="2" t="s">
        <v>3859</v>
      </c>
      <c r="B3462" s="2" t="s">
        <v>130</v>
      </c>
      <c r="C3462" s="0" t="s">
        <v>259</v>
      </c>
      <c r="D3462" s="0" t="s">
        <v>16</v>
      </c>
      <c r="E3462" s="0" t="s">
        <v>87</v>
      </c>
      <c r="F3462" s="0" t="s">
        <v>18</v>
      </c>
      <c r="G3462" s="0" t="s">
        <v>21</v>
      </c>
      <c r="H3462" s="0" t="s">
        <v>3792</v>
      </c>
      <c r="I3462" s="0" t="n">
        <v>3</v>
      </c>
      <c r="J3462" s="0" t="n">
        <v>2.42</v>
      </c>
      <c r="K3462" s="0" t="s">
        <v>21</v>
      </c>
      <c r="L3462" s="3" t="n">
        <f aca="false">IF(K3462="Yes",(J3462-1)*0.98,-1)</f>
        <v>1.3916</v>
      </c>
      <c r="M3462" s="4" t="s">
        <v>22</v>
      </c>
    </row>
    <row r="3463" customFormat="false" ht="12.8" hidden="false" customHeight="false" outlineLevel="0" collapsed="false">
      <c r="A3463" s="2" t="s">
        <v>3861</v>
      </c>
      <c r="B3463" s="2" t="s">
        <v>35</v>
      </c>
      <c r="C3463" s="0" t="s">
        <v>230</v>
      </c>
      <c r="D3463" s="0" t="s">
        <v>16</v>
      </c>
      <c r="E3463" s="0" t="s">
        <v>17</v>
      </c>
      <c r="F3463" s="0" t="s">
        <v>18</v>
      </c>
      <c r="G3463" s="0" t="s">
        <v>19</v>
      </c>
      <c r="H3463" s="0" t="s">
        <v>3862</v>
      </c>
      <c r="I3463" s="0" t="n">
        <v>1</v>
      </c>
      <c r="J3463" s="0" t="n">
        <v>1.11</v>
      </c>
      <c r="K3463" s="0" t="s">
        <v>21</v>
      </c>
      <c r="L3463" s="3" t="n">
        <f aca="false">IF(K3463="Yes",(J3463-1)*0.98,-1)</f>
        <v>0.1078</v>
      </c>
      <c r="M3463" s="4" t="s">
        <v>22</v>
      </c>
    </row>
    <row r="3464" customFormat="false" ht="12.8" hidden="false" customHeight="false" outlineLevel="0" collapsed="false">
      <c r="A3464" s="2" t="s">
        <v>3861</v>
      </c>
      <c r="B3464" s="2" t="s">
        <v>331</v>
      </c>
      <c r="C3464" s="0" t="s">
        <v>59</v>
      </c>
      <c r="D3464" s="0" t="s">
        <v>29</v>
      </c>
      <c r="E3464" s="0" t="s">
        <v>30</v>
      </c>
      <c r="F3464" s="0" t="s">
        <v>428</v>
      </c>
      <c r="G3464" s="0" t="s">
        <v>21</v>
      </c>
      <c r="H3464" s="0" t="s">
        <v>3863</v>
      </c>
      <c r="I3464" s="0" t="n">
        <v>1</v>
      </c>
      <c r="J3464" s="0" t="n">
        <v>5.26</v>
      </c>
      <c r="K3464" s="0" t="str">
        <f aca="false">IF(I3464=1,"Yes","No")</f>
        <v>Yes</v>
      </c>
      <c r="L3464" s="0" t="n">
        <f aca="false">IF(K3464="Yes",(J3464-1)*0.98,-1)</f>
        <v>4.1748</v>
      </c>
      <c r="M3464" s="5" t="s">
        <v>33</v>
      </c>
    </row>
    <row r="3465" customFormat="false" ht="12.8" hidden="false" customHeight="false" outlineLevel="0" collapsed="false">
      <c r="A3465" s="2" t="s">
        <v>3861</v>
      </c>
      <c r="B3465" s="2" t="s">
        <v>331</v>
      </c>
      <c r="C3465" s="0" t="s">
        <v>59</v>
      </c>
      <c r="D3465" s="0" t="s">
        <v>29</v>
      </c>
      <c r="E3465" s="0" t="s">
        <v>30</v>
      </c>
      <c r="F3465" s="0" t="s">
        <v>428</v>
      </c>
      <c r="G3465" s="0" t="s">
        <v>21</v>
      </c>
      <c r="H3465" s="0" t="s">
        <v>3863</v>
      </c>
      <c r="I3465" s="0" t="n">
        <v>1</v>
      </c>
      <c r="J3465" s="0" t="n">
        <v>1.91</v>
      </c>
      <c r="K3465" s="0" t="s">
        <v>21</v>
      </c>
      <c r="L3465" s="3" t="n">
        <f aca="false">IF(K3465="Yes",(J3465-1)*0.98,-1)</f>
        <v>0.8918</v>
      </c>
      <c r="M3465" s="4" t="s">
        <v>22</v>
      </c>
    </row>
    <row r="3466" customFormat="false" ht="12.8" hidden="false" customHeight="false" outlineLevel="0" collapsed="false">
      <c r="A3466" s="2" t="s">
        <v>3861</v>
      </c>
      <c r="B3466" s="2" t="s">
        <v>331</v>
      </c>
      <c r="C3466" s="6" t="s">
        <v>59</v>
      </c>
      <c r="D3466" s="6" t="s">
        <v>29</v>
      </c>
      <c r="E3466" s="6" t="s">
        <v>30</v>
      </c>
      <c r="F3466" s="6" t="s">
        <v>428</v>
      </c>
      <c r="G3466" s="6" t="s">
        <v>21</v>
      </c>
      <c r="H3466" s="6" t="s">
        <v>3864</v>
      </c>
      <c r="I3466" s="6" t="n">
        <v>3</v>
      </c>
      <c r="J3466" s="6" t="n">
        <v>5.61</v>
      </c>
      <c r="K3466" s="3" t="str">
        <f aca="false">IF(I3466=1, "No","Yes")</f>
        <v>Yes</v>
      </c>
      <c r="L3466" s="7" t="n">
        <f aca="false">IF(I3466=1,-J3466,0.98)</f>
        <v>0.98</v>
      </c>
      <c r="M3466" s="8" t="s">
        <v>51</v>
      </c>
    </row>
    <row r="3467" customFormat="false" ht="12.8" hidden="false" customHeight="false" outlineLevel="0" collapsed="false">
      <c r="A3467" s="2" t="s">
        <v>3865</v>
      </c>
      <c r="B3467" s="2" t="s">
        <v>276</v>
      </c>
      <c r="C3467" s="0" t="s">
        <v>359</v>
      </c>
      <c r="D3467" s="0" t="s">
        <v>16</v>
      </c>
      <c r="E3467" s="0" t="s">
        <v>17</v>
      </c>
      <c r="F3467" s="0" t="s">
        <v>18</v>
      </c>
      <c r="G3467" s="0" t="s">
        <v>19</v>
      </c>
      <c r="H3467" s="0" t="s">
        <v>3866</v>
      </c>
      <c r="I3467" s="0" t="n">
        <v>1</v>
      </c>
      <c r="J3467" s="0" t="n">
        <v>1.64</v>
      </c>
      <c r="K3467" s="0" t="s">
        <v>21</v>
      </c>
      <c r="L3467" s="3" t="n">
        <f aca="false">IF(K3467="Yes",(J3467-1)*0.98,-1)</f>
        <v>0.6272</v>
      </c>
      <c r="M3467" s="4" t="s">
        <v>22</v>
      </c>
    </row>
    <row r="3468" customFormat="false" ht="12.8" hidden="false" customHeight="false" outlineLevel="0" collapsed="false">
      <c r="A3468" s="2" t="s">
        <v>3865</v>
      </c>
      <c r="B3468" s="2" t="s">
        <v>276</v>
      </c>
      <c r="C3468" s="0" t="s">
        <v>359</v>
      </c>
      <c r="D3468" s="0" t="s">
        <v>16</v>
      </c>
      <c r="E3468" s="0" t="s">
        <v>17</v>
      </c>
      <c r="F3468" s="0" t="s">
        <v>18</v>
      </c>
      <c r="G3468" s="0" t="s">
        <v>19</v>
      </c>
      <c r="H3468" s="0" t="s">
        <v>3618</v>
      </c>
      <c r="I3468" s="0" t="n">
        <v>4</v>
      </c>
      <c r="J3468" s="0" t="n">
        <v>2.71</v>
      </c>
      <c r="K3468" s="0" t="s">
        <v>19</v>
      </c>
      <c r="L3468" s="3" t="n">
        <f aca="false">IF(K3468="Yes",(J3468-1)*0.98,-1)</f>
        <v>-1</v>
      </c>
      <c r="M3468" s="11" t="s">
        <v>62</v>
      </c>
    </row>
    <row r="3469" customFormat="false" ht="12.8" hidden="false" customHeight="false" outlineLevel="0" collapsed="false">
      <c r="A3469" s="2" t="s">
        <v>3867</v>
      </c>
      <c r="B3469" s="2" t="s">
        <v>130</v>
      </c>
      <c r="C3469" s="0" t="s">
        <v>125</v>
      </c>
      <c r="D3469" s="0" t="s">
        <v>48</v>
      </c>
      <c r="E3469" s="0" t="s">
        <v>30</v>
      </c>
      <c r="F3469" s="0" t="s">
        <v>65</v>
      </c>
      <c r="G3469" s="0" t="s">
        <v>21</v>
      </c>
      <c r="H3469" s="0" t="s">
        <v>3603</v>
      </c>
      <c r="I3469" s="0" t="n">
        <v>3</v>
      </c>
      <c r="J3469" s="0" t="n">
        <v>1.44</v>
      </c>
      <c r="K3469" s="0" t="s">
        <v>21</v>
      </c>
      <c r="L3469" s="3" t="n">
        <f aca="false">IF(K3469="Yes",(J3469-1)*0.98,-1)</f>
        <v>0.4312</v>
      </c>
      <c r="M3469" s="4" t="s">
        <v>22</v>
      </c>
    </row>
    <row r="3470" customFormat="false" ht="12.8" hidden="false" customHeight="false" outlineLevel="0" collapsed="false">
      <c r="A3470" s="2" t="s">
        <v>3867</v>
      </c>
      <c r="B3470" s="2" t="s">
        <v>146</v>
      </c>
      <c r="C3470" s="0" t="s">
        <v>1341</v>
      </c>
      <c r="D3470" s="0" t="s">
        <v>37</v>
      </c>
      <c r="E3470" s="0" t="s">
        <v>17</v>
      </c>
      <c r="F3470" s="0" t="s">
        <v>18</v>
      </c>
      <c r="G3470" s="0" t="s">
        <v>19</v>
      </c>
      <c r="H3470" s="0" t="s">
        <v>3868</v>
      </c>
      <c r="I3470" s="0" t="n">
        <v>2</v>
      </c>
      <c r="J3470" s="0" t="n">
        <v>2.33</v>
      </c>
      <c r="K3470" s="0" t="str">
        <f aca="false">IF(I3470=1,"Yes","No")</f>
        <v>No</v>
      </c>
      <c r="L3470" s="0" t="n">
        <f aca="false">IF(K3470="Yes",(J3470-1)*0.98,-1)</f>
        <v>-1</v>
      </c>
      <c r="M3470" s="5" t="s">
        <v>33</v>
      </c>
    </row>
    <row r="3471" customFormat="false" ht="12.8" hidden="false" customHeight="false" outlineLevel="0" collapsed="false">
      <c r="A3471" s="2" t="s">
        <v>3867</v>
      </c>
      <c r="B3471" s="2" t="s">
        <v>146</v>
      </c>
      <c r="C3471" s="6" t="s">
        <v>1341</v>
      </c>
      <c r="D3471" s="6" t="s">
        <v>37</v>
      </c>
      <c r="E3471" s="6" t="s">
        <v>17</v>
      </c>
      <c r="F3471" s="6" t="s">
        <v>18</v>
      </c>
      <c r="G3471" s="6" t="s">
        <v>19</v>
      </c>
      <c r="H3471" s="6" t="s">
        <v>3869</v>
      </c>
      <c r="I3471" s="6" t="n">
        <v>0</v>
      </c>
      <c r="J3471" s="6" t="n">
        <v>10</v>
      </c>
      <c r="K3471" s="3" t="str">
        <f aca="false">IF(I3471=1, "No","Yes")</f>
        <v>Yes</v>
      </c>
      <c r="L3471" s="7" t="n">
        <f aca="false">IF(I3471=1,-J3471,0.98)</f>
        <v>0.98</v>
      </c>
      <c r="M3471" s="8" t="s">
        <v>51</v>
      </c>
    </row>
    <row r="3472" customFormat="false" ht="12.8" hidden="false" customHeight="false" outlineLevel="0" collapsed="false">
      <c r="A3472" s="9" t="s">
        <v>3867</v>
      </c>
      <c r="B3472" s="9" t="s">
        <v>146</v>
      </c>
      <c r="C3472" s="6" t="s">
        <v>1341</v>
      </c>
      <c r="D3472" s="6" t="s">
        <v>37</v>
      </c>
      <c r="E3472" s="6" t="s">
        <v>17</v>
      </c>
      <c r="F3472" s="6" t="s">
        <v>18</v>
      </c>
      <c r="G3472" s="6" t="s">
        <v>19</v>
      </c>
      <c r="H3472" s="6" t="s">
        <v>3869</v>
      </c>
      <c r="I3472" s="6" t="n">
        <v>0</v>
      </c>
      <c r="J3472" s="6" t="n">
        <v>3.55</v>
      </c>
      <c r="K3472" s="3" t="s">
        <v>19</v>
      </c>
      <c r="L3472" s="6" t="n">
        <f aca="false">IF(K3472="Yes",(J3472-1)*0.98,-1)</f>
        <v>-1</v>
      </c>
      <c r="M3472" s="13" t="s">
        <v>184</v>
      </c>
    </row>
    <row r="3473" customFormat="false" ht="12.8" hidden="false" customHeight="false" outlineLevel="0" collapsed="false">
      <c r="A3473" s="2" t="s">
        <v>3867</v>
      </c>
      <c r="B3473" s="2" t="s">
        <v>149</v>
      </c>
      <c r="C3473" s="0" t="s">
        <v>68</v>
      </c>
      <c r="D3473" s="0" t="s">
        <v>16</v>
      </c>
      <c r="E3473" s="0" t="s">
        <v>17</v>
      </c>
      <c r="F3473" s="0" t="s">
        <v>18</v>
      </c>
      <c r="G3473" s="0" t="s">
        <v>19</v>
      </c>
      <c r="H3473" s="0" t="s">
        <v>3870</v>
      </c>
      <c r="I3473" s="0" t="n">
        <v>2</v>
      </c>
      <c r="J3473" s="0" t="n">
        <v>1.27</v>
      </c>
      <c r="K3473" s="0" t="s">
        <v>21</v>
      </c>
      <c r="L3473" s="3" t="n">
        <f aca="false">IF(K3473="Yes",(J3473-1)*0.98,-1)</f>
        <v>0.2646</v>
      </c>
      <c r="M3473" s="4" t="s">
        <v>22</v>
      </c>
    </row>
    <row r="3474" customFormat="false" ht="12.8" hidden="false" customHeight="false" outlineLevel="0" collapsed="false">
      <c r="A3474" s="2" t="s">
        <v>3871</v>
      </c>
      <c r="B3474" s="2" t="s">
        <v>364</v>
      </c>
      <c r="C3474" s="6" t="s">
        <v>256</v>
      </c>
      <c r="D3474" s="6" t="s">
        <v>48</v>
      </c>
      <c r="E3474" s="6" t="s">
        <v>17</v>
      </c>
      <c r="F3474" s="6" t="s">
        <v>18</v>
      </c>
      <c r="G3474" s="6" t="s">
        <v>19</v>
      </c>
      <c r="H3474" s="6" t="s">
        <v>3872</v>
      </c>
      <c r="I3474" s="6" t="n">
        <v>3</v>
      </c>
      <c r="J3474" s="6" t="n">
        <v>386.07</v>
      </c>
      <c r="K3474" s="3" t="str">
        <f aca="false">IF(I3474=1, "No","Yes")</f>
        <v>Yes</v>
      </c>
      <c r="L3474" s="7" t="n">
        <f aca="false">IF(I3474=1,-J3474,0.98)</f>
        <v>0.98</v>
      </c>
      <c r="M3474" s="8" t="s">
        <v>51</v>
      </c>
    </row>
    <row r="3475" customFormat="false" ht="12.8" hidden="false" customHeight="false" outlineLevel="0" collapsed="false">
      <c r="A3475" s="2" t="s">
        <v>3871</v>
      </c>
      <c r="B3475" s="2" t="s">
        <v>159</v>
      </c>
      <c r="C3475" s="0" t="s">
        <v>256</v>
      </c>
      <c r="D3475" s="0" t="s">
        <v>16</v>
      </c>
      <c r="E3475" s="0" t="s">
        <v>17</v>
      </c>
      <c r="F3475" s="0" t="s">
        <v>18</v>
      </c>
      <c r="G3475" s="0" t="s">
        <v>19</v>
      </c>
      <c r="H3475" s="0" t="s">
        <v>3873</v>
      </c>
      <c r="I3475" s="0" t="n">
        <v>2</v>
      </c>
      <c r="J3475" s="0" t="n">
        <v>1.34</v>
      </c>
      <c r="K3475" s="0" t="s">
        <v>21</v>
      </c>
      <c r="L3475" s="3" t="n">
        <f aca="false">IF(K3475="Yes",(J3475-1)*0.98,-1)</f>
        <v>0.3332</v>
      </c>
      <c r="M3475" s="4" t="s">
        <v>22</v>
      </c>
    </row>
    <row r="3476" customFormat="false" ht="12.8" hidden="false" customHeight="false" outlineLevel="0" collapsed="false">
      <c r="A3476" s="2" t="s">
        <v>3871</v>
      </c>
      <c r="B3476" s="2" t="s">
        <v>159</v>
      </c>
      <c r="C3476" s="0" t="s">
        <v>256</v>
      </c>
      <c r="D3476" s="0" t="s">
        <v>16</v>
      </c>
      <c r="E3476" s="0" t="s">
        <v>17</v>
      </c>
      <c r="F3476" s="0" t="s">
        <v>18</v>
      </c>
      <c r="G3476" s="0" t="s">
        <v>19</v>
      </c>
      <c r="H3476" s="0" t="s">
        <v>3874</v>
      </c>
      <c r="I3476" s="0" t="n">
        <v>1</v>
      </c>
      <c r="J3476" s="0" t="n">
        <v>1.58</v>
      </c>
      <c r="K3476" s="0" t="s">
        <v>21</v>
      </c>
      <c r="L3476" s="3" t="n">
        <f aca="false">IF(K3476="Yes",(J3476-1)*0.98,-1)</f>
        <v>0.5684</v>
      </c>
      <c r="M3476" s="11" t="s">
        <v>62</v>
      </c>
    </row>
    <row r="3477" customFormat="false" ht="12.8" hidden="false" customHeight="false" outlineLevel="0" collapsed="false">
      <c r="A3477" s="2" t="s">
        <v>3875</v>
      </c>
      <c r="B3477" s="2" t="s">
        <v>885</v>
      </c>
      <c r="C3477" s="0" t="s">
        <v>150</v>
      </c>
      <c r="D3477" s="0" t="s">
        <v>16</v>
      </c>
      <c r="E3477" s="0" t="s">
        <v>17</v>
      </c>
      <c r="F3477" s="0" t="s">
        <v>18</v>
      </c>
      <c r="G3477" s="0" t="s">
        <v>19</v>
      </c>
      <c r="H3477" s="0" t="s">
        <v>3876</v>
      </c>
      <c r="I3477" s="0" t="n">
        <v>1</v>
      </c>
      <c r="J3477" s="0" t="n">
        <v>2</v>
      </c>
      <c r="K3477" s="0" t="s">
        <v>21</v>
      </c>
      <c r="L3477" s="3" t="n">
        <f aca="false">IF(K3477="Yes",(J3477-1)*0.98,-1)</f>
        <v>0.98</v>
      </c>
      <c r="M3477" s="4" t="s">
        <v>22</v>
      </c>
    </row>
    <row r="3478" customFormat="false" ht="12.8" hidden="false" customHeight="false" outlineLevel="0" collapsed="false">
      <c r="A3478" s="2" t="s">
        <v>3875</v>
      </c>
      <c r="B3478" s="2" t="s">
        <v>885</v>
      </c>
      <c r="C3478" s="0" t="s">
        <v>150</v>
      </c>
      <c r="D3478" s="0" t="s">
        <v>16</v>
      </c>
      <c r="E3478" s="0" t="s">
        <v>17</v>
      </c>
      <c r="F3478" s="0" t="s">
        <v>18</v>
      </c>
      <c r="G3478" s="0" t="s">
        <v>19</v>
      </c>
      <c r="H3478" s="0" t="s">
        <v>2854</v>
      </c>
      <c r="I3478" s="0" t="n">
        <v>4</v>
      </c>
      <c r="J3478" s="0" t="n">
        <v>1.94</v>
      </c>
      <c r="K3478" s="0" t="s">
        <v>19</v>
      </c>
      <c r="L3478" s="3" t="n">
        <f aca="false">IF(K3478="Yes",(J3478-1)*0.98,-1)</f>
        <v>-1</v>
      </c>
      <c r="M3478" s="11" t="s">
        <v>62</v>
      </c>
    </row>
    <row r="3479" customFormat="false" ht="12.8" hidden="false" customHeight="false" outlineLevel="0" collapsed="false">
      <c r="A3479" s="2" t="s">
        <v>3875</v>
      </c>
      <c r="B3479" s="2" t="s">
        <v>3877</v>
      </c>
      <c r="C3479" s="6" t="s">
        <v>457</v>
      </c>
      <c r="D3479" s="6" t="s">
        <v>16</v>
      </c>
      <c r="E3479" s="6" t="s">
        <v>17</v>
      </c>
      <c r="F3479" s="6" t="s">
        <v>43</v>
      </c>
      <c r="G3479" s="6" t="s">
        <v>19</v>
      </c>
      <c r="H3479" s="6" t="s">
        <v>3878</v>
      </c>
      <c r="I3479" s="6" t="n">
        <v>0</v>
      </c>
      <c r="J3479" s="6" t="n">
        <v>5.41</v>
      </c>
      <c r="K3479" s="3" t="str">
        <f aca="false">IF(I3479=1, "No","Yes")</f>
        <v>Yes</v>
      </c>
      <c r="L3479" s="7" t="n">
        <f aca="false">IF(I3479=1,-J3479,0.98)</f>
        <v>0.98</v>
      </c>
      <c r="M3479" s="8" t="s">
        <v>51</v>
      </c>
    </row>
    <row r="3480" customFormat="false" ht="12.8" hidden="false" customHeight="false" outlineLevel="0" collapsed="false">
      <c r="A3480" s="2" t="s">
        <v>3875</v>
      </c>
      <c r="B3480" s="2" t="s">
        <v>3877</v>
      </c>
      <c r="C3480" s="6" t="s">
        <v>457</v>
      </c>
      <c r="D3480" s="6" t="s">
        <v>16</v>
      </c>
      <c r="E3480" s="6" t="s">
        <v>17</v>
      </c>
      <c r="F3480" s="6" t="s">
        <v>43</v>
      </c>
      <c r="G3480" s="6" t="s">
        <v>19</v>
      </c>
      <c r="H3480" s="6" t="s">
        <v>3878</v>
      </c>
      <c r="I3480" s="6" t="n">
        <v>0</v>
      </c>
      <c r="J3480" s="6" t="n">
        <v>5.41</v>
      </c>
      <c r="K3480" s="3" t="str">
        <f aca="false">IF(I3480=1, "No","Yes")</f>
        <v>Yes</v>
      </c>
      <c r="L3480" s="7" t="n">
        <f aca="false">IF(I3480=1,-J3480,0.98)</f>
        <v>0.98</v>
      </c>
      <c r="M3480" s="12" t="s">
        <v>128</v>
      </c>
    </row>
    <row r="3481" customFormat="false" ht="12.8" hidden="false" customHeight="false" outlineLevel="0" collapsed="false">
      <c r="A3481" s="2" t="s">
        <v>3875</v>
      </c>
      <c r="B3481" s="2" t="s">
        <v>276</v>
      </c>
      <c r="C3481" s="0" t="s">
        <v>194</v>
      </c>
      <c r="D3481" s="0" t="s">
        <v>195</v>
      </c>
      <c r="E3481" s="0" t="s">
        <v>87</v>
      </c>
      <c r="G3481" s="0" t="s">
        <v>19</v>
      </c>
      <c r="H3481" s="0" t="s">
        <v>1004</v>
      </c>
      <c r="I3481" s="0" t="n">
        <v>1</v>
      </c>
      <c r="J3481" s="0" t="n">
        <v>1.19</v>
      </c>
      <c r="K3481" s="0" t="s">
        <v>21</v>
      </c>
      <c r="L3481" s="3" t="n">
        <f aca="false">IF(K3481="Yes",(J3481-1)*0.98,-1)</f>
        <v>0.1862</v>
      </c>
      <c r="M3481" s="4" t="s">
        <v>22</v>
      </c>
    </row>
    <row r="3482" customFormat="false" ht="12.8" hidden="false" customHeight="false" outlineLevel="0" collapsed="false">
      <c r="A3482" s="2" t="s">
        <v>3875</v>
      </c>
      <c r="B3482" s="2" t="s">
        <v>130</v>
      </c>
      <c r="C3482" s="0" t="s">
        <v>150</v>
      </c>
      <c r="D3482" s="0" t="s">
        <v>195</v>
      </c>
      <c r="E3482" s="0" t="s">
        <v>17</v>
      </c>
      <c r="F3482" s="0" t="s">
        <v>1413</v>
      </c>
      <c r="G3482" s="0" t="s">
        <v>19</v>
      </c>
      <c r="H3482" s="0" t="s">
        <v>3879</v>
      </c>
      <c r="I3482" s="0" t="n">
        <v>1</v>
      </c>
      <c r="J3482" s="0" t="n">
        <v>5.23</v>
      </c>
      <c r="K3482" s="0" t="str">
        <f aca="false">IF(I3482=1,"Yes","No")</f>
        <v>Yes</v>
      </c>
      <c r="L3482" s="0" t="n">
        <f aca="false">IF(K3482="Yes",(J3482-1)*0.98,-1)</f>
        <v>4.1454</v>
      </c>
      <c r="M3482" s="5" t="s">
        <v>33</v>
      </c>
    </row>
    <row r="3483" customFormat="false" ht="12.8" hidden="false" customHeight="false" outlineLevel="0" collapsed="false">
      <c r="A3483" s="2" t="s">
        <v>3875</v>
      </c>
      <c r="B3483" s="2" t="s">
        <v>130</v>
      </c>
      <c r="C3483" s="0" t="s">
        <v>150</v>
      </c>
      <c r="D3483" s="0" t="s">
        <v>195</v>
      </c>
      <c r="E3483" s="0" t="s">
        <v>17</v>
      </c>
      <c r="F3483" s="0" t="s">
        <v>1413</v>
      </c>
      <c r="G3483" s="0" t="s">
        <v>19</v>
      </c>
      <c r="H3483" s="0" t="s">
        <v>3879</v>
      </c>
      <c r="I3483" s="0" t="n">
        <v>1</v>
      </c>
      <c r="J3483" s="0" t="n">
        <v>1.94</v>
      </c>
      <c r="K3483" s="0" t="s">
        <v>21</v>
      </c>
      <c r="L3483" s="3" t="n">
        <f aca="false">IF(K3483="Yes",(J3483-1)*0.98,-1)</f>
        <v>0.9212</v>
      </c>
      <c r="M3483" s="4" t="s">
        <v>22</v>
      </c>
    </row>
    <row r="3484" customFormat="false" ht="12.8" hidden="false" customHeight="false" outlineLevel="0" collapsed="false">
      <c r="A3484" s="2" t="s">
        <v>3875</v>
      </c>
      <c r="B3484" s="2" t="s">
        <v>71</v>
      </c>
      <c r="C3484" s="0" t="s">
        <v>194</v>
      </c>
      <c r="D3484" s="0" t="s">
        <v>195</v>
      </c>
      <c r="E3484" s="0" t="s">
        <v>87</v>
      </c>
      <c r="G3484" s="0" t="s">
        <v>19</v>
      </c>
      <c r="H3484" s="0" t="s">
        <v>3880</v>
      </c>
      <c r="I3484" s="0" t="n">
        <v>1</v>
      </c>
      <c r="J3484" s="0" t="n">
        <v>1.13</v>
      </c>
      <c r="K3484" s="0" t="s">
        <v>21</v>
      </c>
      <c r="L3484" s="3" t="n">
        <f aca="false">IF(K3484="Yes",(J3484-1)*0.98,-1)</f>
        <v>0.1274</v>
      </c>
      <c r="M3484" s="4" t="s">
        <v>22</v>
      </c>
    </row>
    <row r="3485" customFormat="false" ht="12.8" hidden="false" customHeight="false" outlineLevel="0" collapsed="false">
      <c r="A3485" s="2" t="s">
        <v>3875</v>
      </c>
      <c r="B3485" s="2" t="s">
        <v>149</v>
      </c>
      <c r="C3485" s="0" t="s">
        <v>47</v>
      </c>
      <c r="D3485" s="0" t="s">
        <v>48</v>
      </c>
      <c r="E3485" s="0" t="s">
        <v>30</v>
      </c>
      <c r="F3485" s="0" t="s">
        <v>65</v>
      </c>
      <c r="G3485" s="0" t="s">
        <v>21</v>
      </c>
      <c r="H3485" s="0" t="s">
        <v>3881</v>
      </c>
      <c r="I3485" s="0" t="n">
        <v>1</v>
      </c>
      <c r="J3485" s="0" t="n">
        <v>1.58</v>
      </c>
      <c r="K3485" s="0" t="s">
        <v>21</v>
      </c>
      <c r="L3485" s="3" t="n">
        <f aca="false">IF(K3485="Yes",(J3485-1)*0.98,-1)</f>
        <v>0.5684</v>
      </c>
      <c r="M3485" s="4" t="s">
        <v>22</v>
      </c>
    </row>
    <row r="3486" customFormat="false" ht="12.8" hidden="false" customHeight="false" outlineLevel="0" collapsed="false">
      <c r="A3486" s="2" t="s">
        <v>3875</v>
      </c>
      <c r="B3486" s="2" t="s">
        <v>181</v>
      </c>
      <c r="C3486" s="0" t="s">
        <v>47</v>
      </c>
      <c r="D3486" s="0" t="s">
        <v>42</v>
      </c>
      <c r="E3486" s="0" t="s">
        <v>30</v>
      </c>
      <c r="F3486" s="0" t="s">
        <v>18</v>
      </c>
      <c r="G3486" s="0" t="s">
        <v>19</v>
      </c>
      <c r="H3486" s="0" t="s">
        <v>3882</v>
      </c>
      <c r="I3486" s="0" t="n">
        <v>1</v>
      </c>
      <c r="J3486" s="0" t="n">
        <v>1.3</v>
      </c>
      <c r="K3486" s="0" t="s">
        <v>21</v>
      </c>
      <c r="L3486" s="3" t="n">
        <f aca="false">IF(K3486="Yes",(J3486-1)*0.98,-1)</f>
        <v>0.294</v>
      </c>
      <c r="M3486" s="11" t="s">
        <v>62</v>
      </c>
    </row>
    <row r="3487" customFormat="false" ht="12.8" hidden="false" customHeight="false" outlineLevel="0" collapsed="false">
      <c r="A3487" s="2" t="s">
        <v>3883</v>
      </c>
      <c r="B3487" s="2" t="s">
        <v>810</v>
      </c>
      <c r="C3487" s="0" t="s">
        <v>28</v>
      </c>
      <c r="D3487" s="0" t="s">
        <v>42</v>
      </c>
      <c r="E3487" s="0" t="s">
        <v>30</v>
      </c>
      <c r="F3487" s="0" t="s">
        <v>18</v>
      </c>
      <c r="G3487" s="0" t="s">
        <v>19</v>
      </c>
      <c r="H3487" s="0" t="s">
        <v>3884</v>
      </c>
      <c r="I3487" s="0" t="n">
        <v>2</v>
      </c>
      <c r="J3487" s="0" t="n">
        <v>2.14</v>
      </c>
      <c r="K3487" s="0" t="s">
        <v>21</v>
      </c>
      <c r="L3487" s="3" t="n">
        <f aca="false">IF(K3487="Yes",(J3487-1)*0.98,-1)</f>
        <v>1.1172</v>
      </c>
      <c r="M3487" s="11" t="s">
        <v>62</v>
      </c>
    </row>
    <row r="3488" customFormat="false" ht="12.8" hidden="false" customHeight="false" outlineLevel="0" collapsed="false">
      <c r="A3488" s="2" t="s">
        <v>3883</v>
      </c>
      <c r="B3488" s="2" t="s">
        <v>810</v>
      </c>
      <c r="C3488" s="6" t="s">
        <v>28</v>
      </c>
      <c r="D3488" s="6" t="s">
        <v>42</v>
      </c>
      <c r="E3488" s="6" t="s">
        <v>30</v>
      </c>
      <c r="F3488" s="6" t="s">
        <v>18</v>
      </c>
      <c r="G3488" s="6" t="s">
        <v>19</v>
      </c>
      <c r="H3488" s="6" t="s">
        <v>3885</v>
      </c>
      <c r="I3488" s="6" t="n">
        <v>4</v>
      </c>
      <c r="J3488" s="6" t="n">
        <v>7</v>
      </c>
      <c r="K3488" s="3" t="str">
        <f aca="false">IF(I3488=1, "No","Yes")</f>
        <v>Yes</v>
      </c>
      <c r="L3488" s="7" t="n">
        <f aca="false">IF(I3488=1,-J3488,0.98)</f>
        <v>0.98</v>
      </c>
      <c r="M3488" s="8" t="s">
        <v>51</v>
      </c>
    </row>
    <row r="3489" customFormat="false" ht="12.8" hidden="false" customHeight="false" outlineLevel="0" collapsed="false">
      <c r="A3489" s="2" t="s">
        <v>3886</v>
      </c>
      <c r="B3489" s="2" t="s">
        <v>167</v>
      </c>
      <c r="C3489" s="0" t="s">
        <v>47</v>
      </c>
      <c r="D3489" s="0" t="s">
        <v>16</v>
      </c>
      <c r="E3489" s="0" t="s">
        <v>30</v>
      </c>
      <c r="F3489" s="0" t="s">
        <v>65</v>
      </c>
      <c r="G3489" s="0" t="s">
        <v>21</v>
      </c>
      <c r="H3489" s="0" t="s">
        <v>3887</v>
      </c>
      <c r="I3489" s="0" t="n">
        <v>1</v>
      </c>
      <c r="J3489" s="0" t="n">
        <v>1.3</v>
      </c>
      <c r="K3489" s="0" t="s">
        <v>21</v>
      </c>
      <c r="L3489" s="3" t="n">
        <f aca="false">IF(K3489="Yes",(J3489-1)*0.98,-1)</f>
        <v>0.294</v>
      </c>
      <c r="M3489" s="4" t="s">
        <v>22</v>
      </c>
    </row>
    <row r="3490" customFormat="false" ht="12.8" hidden="false" customHeight="false" outlineLevel="0" collapsed="false">
      <c r="A3490" s="2" t="s">
        <v>3886</v>
      </c>
      <c r="B3490" s="2" t="s">
        <v>239</v>
      </c>
      <c r="C3490" s="0" t="s">
        <v>74</v>
      </c>
      <c r="D3490" s="0" t="s">
        <v>37</v>
      </c>
      <c r="E3490" s="0" t="s">
        <v>30</v>
      </c>
      <c r="G3490" s="0" t="s">
        <v>19</v>
      </c>
      <c r="H3490" s="0" t="s">
        <v>3888</v>
      </c>
      <c r="I3490" s="0" t="n">
        <v>2</v>
      </c>
      <c r="J3490" s="0" t="n">
        <v>1.37</v>
      </c>
      <c r="K3490" s="0" t="s">
        <v>21</v>
      </c>
      <c r="L3490" s="3" t="n">
        <f aca="false">IF(K3490="Yes",(J3490-1)*0.98,-1)</f>
        <v>0.3626</v>
      </c>
      <c r="M3490" s="11" t="s">
        <v>62</v>
      </c>
    </row>
    <row r="3491" customFormat="false" ht="12.8" hidden="false" customHeight="false" outlineLevel="0" collapsed="false">
      <c r="A3491" s="2" t="s">
        <v>3886</v>
      </c>
      <c r="B3491" s="2" t="s">
        <v>343</v>
      </c>
      <c r="C3491" s="0" t="s">
        <v>28</v>
      </c>
      <c r="D3491" s="0" t="s">
        <v>42</v>
      </c>
      <c r="E3491" s="0" t="s">
        <v>30</v>
      </c>
      <c r="F3491" s="0" t="s">
        <v>43</v>
      </c>
      <c r="G3491" s="0" t="s">
        <v>19</v>
      </c>
      <c r="H3491" s="0" t="s">
        <v>3889</v>
      </c>
      <c r="I3491" s="0" t="n">
        <v>3</v>
      </c>
      <c r="J3491" s="0" t="n">
        <v>1.85</v>
      </c>
      <c r="K3491" s="0" t="s">
        <v>19</v>
      </c>
      <c r="L3491" s="3" t="n">
        <f aca="false">IF(K3491="Yes",(J3491-1)*0.98,-1)</f>
        <v>-1</v>
      </c>
      <c r="M3491" s="11" t="s">
        <v>62</v>
      </c>
    </row>
    <row r="3492" customFormat="false" ht="12.8" hidden="false" customHeight="false" outlineLevel="0" collapsed="false">
      <c r="A3492" s="9" t="s">
        <v>3890</v>
      </c>
      <c r="B3492" s="9" t="s">
        <v>657</v>
      </c>
      <c r="C3492" s="6" t="s">
        <v>433</v>
      </c>
      <c r="D3492" s="6" t="s">
        <v>195</v>
      </c>
      <c r="E3492" s="6" t="s">
        <v>87</v>
      </c>
      <c r="F3492" s="6"/>
      <c r="G3492" s="6" t="s">
        <v>19</v>
      </c>
      <c r="H3492" s="6" t="s">
        <v>3891</v>
      </c>
      <c r="I3492" s="0" t="n">
        <v>1</v>
      </c>
      <c r="J3492" s="6" t="n">
        <v>5.39</v>
      </c>
      <c r="K3492" s="3" t="str">
        <f aca="false">IF(I3492=1,"Yes","No")</f>
        <v>Yes</v>
      </c>
      <c r="L3492" s="7" t="n">
        <f aca="false">IF(K3492="Yes",(J3492-1)*0.98,-1)</f>
        <v>4.3022</v>
      </c>
      <c r="M3492" s="10" t="s">
        <v>53</v>
      </c>
    </row>
    <row r="3493" customFormat="false" ht="12.8" hidden="false" customHeight="false" outlineLevel="0" collapsed="false">
      <c r="A3493" s="2" t="s">
        <v>3892</v>
      </c>
      <c r="B3493" s="2" t="s">
        <v>471</v>
      </c>
      <c r="C3493" s="6" t="s">
        <v>91</v>
      </c>
      <c r="D3493" s="6" t="s">
        <v>42</v>
      </c>
      <c r="E3493" s="6" t="s">
        <v>30</v>
      </c>
      <c r="F3493" s="6" t="s">
        <v>18</v>
      </c>
      <c r="G3493" s="6" t="s">
        <v>19</v>
      </c>
      <c r="H3493" s="6" t="s">
        <v>3893</v>
      </c>
      <c r="I3493" s="6" t="n">
        <v>3</v>
      </c>
      <c r="J3493" s="6" t="n">
        <v>160</v>
      </c>
      <c r="K3493" s="3" t="str">
        <f aca="false">IF(I3493=1, "No","Yes")</f>
        <v>Yes</v>
      </c>
      <c r="L3493" s="7" t="n">
        <f aca="false">IF(I3493=1,-J3493,0.98)</f>
        <v>0.98</v>
      </c>
      <c r="M3493" s="8" t="s">
        <v>51</v>
      </c>
    </row>
    <row r="3494" customFormat="false" ht="12.8" hidden="false" customHeight="false" outlineLevel="0" collapsed="false">
      <c r="A3494" s="2" t="s">
        <v>3894</v>
      </c>
      <c r="B3494" s="2" t="s">
        <v>109</v>
      </c>
      <c r="C3494" s="0" t="s">
        <v>1094</v>
      </c>
      <c r="D3494" s="0" t="s">
        <v>37</v>
      </c>
      <c r="E3494" s="0" t="s">
        <v>17</v>
      </c>
      <c r="F3494" s="0" t="s">
        <v>43</v>
      </c>
      <c r="G3494" s="0" t="s">
        <v>19</v>
      </c>
      <c r="H3494" s="0" t="s">
        <v>3895</v>
      </c>
      <c r="I3494" s="0" t="n">
        <v>1</v>
      </c>
      <c r="J3494" s="0" t="n">
        <v>1.79</v>
      </c>
      <c r="K3494" s="0" t="s">
        <v>21</v>
      </c>
      <c r="L3494" s="3" t="n">
        <f aca="false">IF(K3494="Yes",(J3494-1)*0.98,-1)</f>
        <v>0.7742</v>
      </c>
      <c r="M3494" s="11" t="s">
        <v>62</v>
      </c>
    </row>
    <row r="3495" customFormat="false" ht="12.8" hidden="false" customHeight="false" outlineLevel="0" collapsed="false">
      <c r="A3495" s="9" t="s">
        <v>3894</v>
      </c>
      <c r="B3495" s="9" t="s">
        <v>239</v>
      </c>
      <c r="C3495" s="6" t="s">
        <v>28</v>
      </c>
      <c r="D3495" s="6" t="s">
        <v>29</v>
      </c>
      <c r="E3495" s="6" t="s">
        <v>30</v>
      </c>
      <c r="F3495" s="6" t="s">
        <v>65</v>
      </c>
      <c r="G3495" s="6" t="s">
        <v>21</v>
      </c>
      <c r="H3495" s="6" t="s">
        <v>3896</v>
      </c>
      <c r="I3495" s="6" t="n">
        <v>2</v>
      </c>
      <c r="J3495" s="6" t="n">
        <v>1.83</v>
      </c>
      <c r="K3495" s="3" t="s">
        <v>21</v>
      </c>
      <c r="L3495" s="6" t="n">
        <f aca="false">IF(K3495="Yes",(J3495-1)*0.98,-1)</f>
        <v>0.8134</v>
      </c>
      <c r="M3495" s="13" t="s">
        <v>184</v>
      </c>
    </row>
    <row r="3496" customFormat="false" ht="12.8" hidden="false" customHeight="false" outlineLevel="0" collapsed="false">
      <c r="A3496" s="2" t="s">
        <v>3894</v>
      </c>
      <c r="B3496" s="2" t="s">
        <v>471</v>
      </c>
      <c r="C3496" s="0" t="s">
        <v>28</v>
      </c>
      <c r="D3496" s="0" t="s">
        <v>42</v>
      </c>
      <c r="E3496" s="0" t="s">
        <v>30</v>
      </c>
      <c r="F3496" s="0" t="s">
        <v>304</v>
      </c>
      <c r="G3496" s="0" t="s">
        <v>19</v>
      </c>
      <c r="H3496" s="0" t="s">
        <v>2749</v>
      </c>
      <c r="I3496" s="0" t="n">
        <v>1</v>
      </c>
      <c r="J3496" s="0" t="n">
        <v>1.1</v>
      </c>
      <c r="K3496" s="0" t="str">
        <f aca="false">IF(I3496=1,"Yes","No")</f>
        <v>Yes</v>
      </c>
      <c r="L3496" s="0" t="n">
        <f aca="false">IF(K3496="Yes",(J3496-1)*0.98,-1)</f>
        <v>0.0980000000000001</v>
      </c>
      <c r="M3496" s="5" t="s">
        <v>33</v>
      </c>
    </row>
    <row r="3497" customFormat="false" ht="12.8" hidden="false" customHeight="false" outlineLevel="0" collapsed="false">
      <c r="A3497" s="2" t="s">
        <v>3897</v>
      </c>
      <c r="B3497" s="2" t="s">
        <v>3898</v>
      </c>
      <c r="C3497" s="0" t="s">
        <v>68</v>
      </c>
      <c r="D3497" s="0" t="s">
        <v>16</v>
      </c>
      <c r="E3497" s="0" t="s">
        <v>17</v>
      </c>
      <c r="F3497" s="0" t="s">
        <v>18</v>
      </c>
      <c r="G3497" s="0" t="s">
        <v>19</v>
      </c>
      <c r="H3497" s="0" t="s">
        <v>3899</v>
      </c>
      <c r="I3497" s="0" t="n">
        <v>1</v>
      </c>
      <c r="J3497" s="0" t="n">
        <v>1.09</v>
      </c>
      <c r="K3497" s="0" t="s">
        <v>21</v>
      </c>
      <c r="L3497" s="3" t="n">
        <f aca="false">IF(K3497="Yes",(J3497-1)*0.98,-1)</f>
        <v>0.0882000000000001</v>
      </c>
      <c r="M3497" s="4" t="s">
        <v>22</v>
      </c>
    </row>
    <row r="3498" customFormat="false" ht="12.8" hidden="false" customHeight="false" outlineLevel="0" collapsed="false">
      <c r="A3498" s="2" t="s">
        <v>3897</v>
      </c>
      <c r="B3498" s="2" t="s">
        <v>3898</v>
      </c>
      <c r="C3498" s="0" t="s">
        <v>68</v>
      </c>
      <c r="D3498" s="0" t="s">
        <v>16</v>
      </c>
      <c r="E3498" s="0" t="s">
        <v>17</v>
      </c>
      <c r="F3498" s="0" t="s">
        <v>18</v>
      </c>
      <c r="G3498" s="0" t="s">
        <v>19</v>
      </c>
      <c r="H3498" s="0" t="s">
        <v>3900</v>
      </c>
      <c r="I3498" s="0" t="n">
        <v>3</v>
      </c>
      <c r="J3498" s="0" t="n">
        <v>2.08</v>
      </c>
      <c r="K3498" s="0" t="s">
        <v>21</v>
      </c>
      <c r="L3498" s="3" t="n">
        <f aca="false">IF(K3498="Yes",(J3498-1)*0.98,-1)</f>
        <v>1.0584</v>
      </c>
      <c r="M3498" s="11" t="s">
        <v>62</v>
      </c>
    </row>
    <row r="3499" customFormat="false" ht="12.8" hidden="false" customHeight="false" outlineLevel="0" collapsed="false">
      <c r="A3499" s="2" t="s">
        <v>3897</v>
      </c>
      <c r="B3499" s="2" t="s">
        <v>3898</v>
      </c>
      <c r="C3499" s="6" t="s">
        <v>68</v>
      </c>
      <c r="D3499" s="6" t="s">
        <v>16</v>
      </c>
      <c r="E3499" s="6" t="s">
        <v>17</v>
      </c>
      <c r="F3499" s="6" t="s">
        <v>18</v>
      </c>
      <c r="G3499" s="6" t="s">
        <v>19</v>
      </c>
      <c r="H3499" s="6" t="s">
        <v>3901</v>
      </c>
      <c r="I3499" s="6" t="n">
        <v>2</v>
      </c>
      <c r="J3499" s="6" t="n">
        <v>8.31</v>
      </c>
      <c r="K3499" s="3" t="str">
        <f aca="false">IF(I3499=1, "No","Yes")</f>
        <v>Yes</v>
      </c>
      <c r="L3499" s="7" t="n">
        <f aca="false">IF(I3499=1,-J3499,0.98)</f>
        <v>0.98</v>
      </c>
      <c r="M3499" s="12" t="s">
        <v>128</v>
      </c>
    </row>
    <row r="3500" customFormat="false" ht="12.8" hidden="false" customHeight="false" outlineLevel="0" collapsed="false">
      <c r="A3500" s="2" t="s">
        <v>3897</v>
      </c>
      <c r="B3500" s="2" t="s">
        <v>245</v>
      </c>
      <c r="C3500" s="0" t="s">
        <v>91</v>
      </c>
      <c r="D3500" s="0" t="s">
        <v>64</v>
      </c>
      <c r="E3500" s="0" t="s">
        <v>30</v>
      </c>
      <c r="F3500" s="0" t="s">
        <v>428</v>
      </c>
      <c r="G3500" s="0" t="s">
        <v>21</v>
      </c>
      <c r="H3500" s="0" t="s">
        <v>3902</v>
      </c>
      <c r="I3500" s="0" t="n">
        <v>3</v>
      </c>
      <c r="J3500" s="0" t="n">
        <v>1.37</v>
      </c>
      <c r="K3500" s="0" t="s">
        <v>21</v>
      </c>
      <c r="L3500" s="3" t="n">
        <f aca="false">IF(K3500="Yes",(J3500-1)*0.98,-1)</f>
        <v>0.3626</v>
      </c>
      <c r="M3500" s="4" t="s">
        <v>22</v>
      </c>
    </row>
    <row r="3501" customFormat="false" ht="12.8" hidden="false" customHeight="false" outlineLevel="0" collapsed="false">
      <c r="A3501" s="9" t="s">
        <v>3897</v>
      </c>
      <c r="B3501" s="9" t="s">
        <v>471</v>
      </c>
      <c r="C3501" s="6" t="s">
        <v>91</v>
      </c>
      <c r="D3501" s="6" t="s">
        <v>42</v>
      </c>
      <c r="E3501" s="6" t="s">
        <v>30</v>
      </c>
      <c r="F3501" s="6" t="s">
        <v>43</v>
      </c>
      <c r="G3501" s="6" t="s">
        <v>19</v>
      </c>
      <c r="H3501" s="6" t="s">
        <v>3903</v>
      </c>
      <c r="I3501" s="6" t="n">
        <v>0</v>
      </c>
      <c r="J3501" s="6" t="n">
        <v>37.57</v>
      </c>
      <c r="K3501" s="3" t="s">
        <v>19</v>
      </c>
      <c r="L3501" s="6" t="n">
        <f aca="false">IF(K3501="Yes",(J3501-1)*0.98,-1)</f>
        <v>-1</v>
      </c>
      <c r="M3501" s="13" t="s">
        <v>184</v>
      </c>
    </row>
    <row r="3502" customFormat="false" ht="12.8" hidden="false" customHeight="false" outlineLevel="0" collapsed="false">
      <c r="A3502" s="2" t="s">
        <v>3897</v>
      </c>
      <c r="B3502" s="2" t="s">
        <v>410</v>
      </c>
      <c r="C3502" s="0" t="s">
        <v>91</v>
      </c>
      <c r="D3502" s="0" t="s">
        <v>48</v>
      </c>
      <c r="E3502" s="0" t="s">
        <v>30</v>
      </c>
      <c r="F3502" s="0" t="s">
        <v>65</v>
      </c>
      <c r="G3502" s="0" t="s">
        <v>21</v>
      </c>
      <c r="H3502" s="0" t="s">
        <v>3904</v>
      </c>
      <c r="I3502" s="0" t="n">
        <v>1</v>
      </c>
      <c r="J3502" s="0" t="n">
        <v>1.45</v>
      </c>
      <c r="K3502" s="0" t="s">
        <v>21</v>
      </c>
      <c r="L3502" s="3" t="n">
        <f aca="false">IF(K3502="Yes",(J3502-1)*0.98,-1)</f>
        <v>0.441</v>
      </c>
      <c r="M3502" s="4" t="s">
        <v>22</v>
      </c>
    </row>
    <row r="3503" customFormat="false" ht="12.8" hidden="false" customHeight="false" outlineLevel="0" collapsed="false">
      <c r="A3503" s="9" t="s">
        <v>3897</v>
      </c>
      <c r="B3503" s="9" t="s">
        <v>410</v>
      </c>
      <c r="C3503" s="6" t="s">
        <v>91</v>
      </c>
      <c r="D3503" s="6" t="s">
        <v>48</v>
      </c>
      <c r="E3503" s="6" t="s">
        <v>30</v>
      </c>
      <c r="F3503" s="6" t="s">
        <v>65</v>
      </c>
      <c r="G3503" s="6" t="s">
        <v>21</v>
      </c>
      <c r="H3503" s="6" t="s">
        <v>3905</v>
      </c>
      <c r="I3503" s="0" t="n">
        <v>3</v>
      </c>
      <c r="J3503" s="6" t="n">
        <v>12.5</v>
      </c>
      <c r="K3503" s="3" t="str">
        <f aca="false">IF(I3503=1,"Yes","No")</f>
        <v>No</v>
      </c>
      <c r="L3503" s="7" t="n">
        <f aca="false">IF(K3503="Yes",(J3503-1)*0.98,-1)</f>
        <v>-1</v>
      </c>
      <c r="M3503" s="10" t="s">
        <v>53</v>
      </c>
    </row>
    <row r="3504" customFormat="false" ht="12.8" hidden="false" customHeight="false" outlineLevel="0" collapsed="false">
      <c r="A3504" s="2" t="s">
        <v>3906</v>
      </c>
      <c r="B3504" s="2" t="s">
        <v>27</v>
      </c>
      <c r="C3504" s="0" t="s">
        <v>150</v>
      </c>
      <c r="D3504" s="0" t="s">
        <v>16</v>
      </c>
      <c r="E3504" s="0" t="s">
        <v>17</v>
      </c>
      <c r="F3504" s="0" t="s">
        <v>18</v>
      </c>
      <c r="G3504" s="0" t="s">
        <v>19</v>
      </c>
      <c r="H3504" s="0" t="s">
        <v>3907</v>
      </c>
      <c r="I3504" s="0" t="n">
        <v>2</v>
      </c>
      <c r="J3504" s="0" t="n">
        <v>1.34</v>
      </c>
      <c r="K3504" s="0" t="s">
        <v>21</v>
      </c>
      <c r="L3504" s="3" t="n">
        <f aca="false">IF(K3504="Yes",(J3504-1)*0.98,-1)</f>
        <v>0.3332</v>
      </c>
      <c r="M3504" s="4" t="s">
        <v>22</v>
      </c>
    </row>
    <row r="3505" customFormat="false" ht="12.8" hidden="false" customHeight="false" outlineLevel="0" collapsed="false">
      <c r="A3505" s="2" t="s">
        <v>3906</v>
      </c>
      <c r="B3505" s="2" t="s">
        <v>239</v>
      </c>
      <c r="C3505" s="0" t="s">
        <v>74</v>
      </c>
      <c r="D3505" s="0" t="s">
        <v>37</v>
      </c>
      <c r="E3505" s="0" t="s">
        <v>30</v>
      </c>
      <c r="F3505" s="0" t="s">
        <v>43</v>
      </c>
      <c r="G3505" s="0" t="s">
        <v>19</v>
      </c>
      <c r="H3505" s="0" t="s">
        <v>3908</v>
      </c>
      <c r="I3505" s="0" t="n">
        <v>1</v>
      </c>
      <c r="J3505" s="0" t="n">
        <v>1.13</v>
      </c>
      <c r="K3505" s="0" t="s">
        <v>21</v>
      </c>
      <c r="L3505" s="3" t="n">
        <f aca="false">IF(K3505="Yes",(J3505-1)*0.98,-1)</f>
        <v>0.1274</v>
      </c>
      <c r="M3505" s="4" t="s">
        <v>22</v>
      </c>
    </row>
    <row r="3506" customFormat="false" ht="12.8" hidden="false" customHeight="false" outlineLevel="0" collapsed="false">
      <c r="A3506" s="2" t="s">
        <v>3906</v>
      </c>
      <c r="B3506" s="2" t="s">
        <v>239</v>
      </c>
      <c r="C3506" s="0" t="s">
        <v>74</v>
      </c>
      <c r="D3506" s="0" t="s">
        <v>37</v>
      </c>
      <c r="E3506" s="0" t="s">
        <v>30</v>
      </c>
      <c r="F3506" s="0" t="s">
        <v>43</v>
      </c>
      <c r="G3506" s="0" t="s">
        <v>19</v>
      </c>
      <c r="H3506" s="0" t="s">
        <v>3909</v>
      </c>
      <c r="I3506" s="0" t="n">
        <v>4</v>
      </c>
      <c r="J3506" s="0" t="n">
        <v>3.5</v>
      </c>
      <c r="K3506" s="0" t="s">
        <v>19</v>
      </c>
      <c r="L3506" s="3" t="n">
        <f aca="false">IF(K3506="Yes",(J3506-1)*0.98,-1)</f>
        <v>-1</v>
      </c>
      <c r="M3506" s="11" t="s">
        <v>62</v>
      </c>
    </row>
    <row r="3507" customFormat="false" ht="12.8" hidden="false" customHeight="false" outlineLevel="0" collapsed="false">
      <c r="A3507" s="9" t="s">
        <v>3906</v>
      </c>
      <c r="B3507" s="9" t="s">
        <v>239</v>
      </c>
      <c r="C3507" s="6" t="s">
        <v>74</v>
      </c>
      <c r="D3507" s="6" t="s">
        <v>37</v>
      </c>
      <c r="E3507" s="6" t="s">
        <v>30</v>
      </c>
      <c r="F3507" s="6" t="s">
        <v>43</v>
      </c>
      <c r="G3507" s="6" t="s">
        <v>19</v>
      </c>
      <c r="H3507" s="6" t="s">
        <v>3909</v>
      </c>
      <c r="I3507" s="0" t="n">
        <v>4</v>
      </c>
      <c r="J3507" s="6" t="n">
        <v>28</v>
      </c>
      <c r="K3507" s="3" t="str">
        <f aca="false">IF(I3507=1,"Yes","No")</f>
        <v>No</v>
      </c>
      <c r="L3507" s="7" t="n">
        <f aca="false">IF(K3507="Yes",(J3507-1)*0.98,-1)</f>
        <v>-1</v>
      </c>
      <c r="M3507" s="10" t="s">
        <v>53</v>
      </c>
    </row>
    <row r="3508" customFormat="false" ht="12.8" hidden="false" customHeight="false" outlineLevel="0" collapsed="false">
      <c r="A3508" s="2" t="s">
        <v>3910</v>
      </c>
      <c r="B3508" s="2" t="s">
        <v>3911</v>
      </c>
      <c r="C3508" s="6" t="s">
        <v>1378</v>
      </c>
      <c r="D3508" s="6" t="s">
        <v>37</v>
      </c>
      <c r="E3508" s="6" t="s">
        <v>79</v>
      </c>
      <c r="F3508" s="6" t="s">
        <v>80</v>
      </c>
      <c r="G3508" s="6" t="s">
        <v>19</v>
      </c>
      <c r="H3508" s="6" t="s">
        <v>3912</v>
      </c>
      <c r="I3508" s="6" t="n">
        <v>2</v>
      </c>
      <c r="J3508" s="6" t="n">
        <v>11.5</v>
      </c>
      <c r="K3508" s="3" t="str">
        <f aca="false">IF(I3508=1, "No","Yes")</f>
        <v>Yes</v>
      </c>
      <c r="L3508" s="7" t="n">
        <f aca="false">IF(I3508=1,-J3508,0.98)</f>
        <v>0.98</v>
      </c>
      <c r="M3508" s="8" t="s">
        <v>51</v>
      </c>
    </row>
    <row r="3509" customFormat="false" ht="12.8" hidden="false" customHeight="false" outlineLevel="0" collapsed="false">
      <c r="A3509" s="2" t="s">
        <v>3910</v>
      </c>
      <c r="B3509" s="2" t="s">
        <v>3911</v>
      </c>
      <c r="C3509" s="6" t="s">
        <v>1378</v>
      </c>
      <c r="D3509" s="6" t="s">
        <v>37</v>
      </c>
      <c r="E3509" s="6" t="s">
        <v>79</v>
      </c>
      <c r="F3509" s="6" t="s">
        <v>80</v>
      </c>
      <c r="G3509" s="6" t="s">
        <v>19</v>
      </c>
      <c r="H3509" s="6" t="s">
        <v>3913</v>
      </c>
      <c r="I3509" s="6" t="n">
        <v>3</v>
      </c>
      <c r="J3509" s="6" t="n">
        <v>9</v>
      </c>
      <c r="K3509" s="3" t="str">
        <f aca="false">IF(I3509=1, "No","Yes")</f>
        <v>Yes</v>
      </c>
      <c r="L3509" s="7" t="n">
        <f aca="false">IF(I3509=1,-J3509,0.98)</f>
        <v>0.98</v>
      </c>
      <c r="M3509" s="8" t="s">
        <v>51</v>
      </c>
    </row>
    <row r="3510" customFormat="false" ht="12.8" hidden="false" customHeight="false" outlineLevel="0" collapsed="false">
      <c r="A3510" s="2" t="s">
        <v>3910</v>
      </c>
      <c r="B3510" s="2" t="s">
        <v>3911</v>
      </c>
      <c r="C3510" s="6" t="s">
        <v>1378</v>
      </c>
      <c r="D3510" s="6" t="s">
        <v>37</v>
      </c>
      <c r="E3510" s="6" t="s">
        <v>79</v>
      </c>
      <c r="F3510" s="6" t="s">
        <v>80</v>
      </c>
      <c r="G3510" s="6" t="s">
        <v>19</v>
      </c>
      <c r="H3510" s="6" t="s">
        <v>3912</v>
      </c>
      <c r="I3510" s="6" t="n">
        <v>2</v>
      </c>
      <c r="J3510" s="6" t="n">
        <v>11.5</v>
      </c>
      <c r="K3510" s="3" t="str">
        <f aca="false">IF(I3510=1, "No","Yes")</f>
        <v>Yes</v>
      </c>
      <c r="L3510" s="7" t="n">
        <f aca="false">IF(I3510=1,-J3510,0.98)</f>
        <v>0.98</v>
      </c>
      <c r="M3510" s="12" t="s">
        <v>128</v>
      </c>
    </row>
    <row r="3511" customFormat="false" ht="12.8" hidden="false" customHeight="false" outlineLevel="0" collapsed="false">
      <c r="A3511" s="2" t="s">
        <v>3910</v>
      </c>
      <c r="B3511" s="2" t="s">
        <v>3911</v>
      </c>
      <c r="C3511" s="6" t="s">
        <v>1378</v>
      </c>
      <c r="D3511" s="6" t="s">
        <v>37</v>
      </c>
      <c r="E3511" s="6" t="s">
        <v>79</v>
      </c>
      <c r="F3511" s="6" t="s">
        <v>80</v>
      </c>
      <c r="G3511" s="6" t="s">
        <v>19</v>
      </c>
      <c r="H3511" s="6" t="s">
        <v>3913</v>
      </c>
      <c r="I3511" s="6" t="n">
        <v>3</v>
      </c>
      <c r="J3511" s="6" t="n">
        <v>9</v>
      </c>
      <c r="K3511" s="3" t="str">
        <f aca="false">IF(I3511=1, "No","Yes")</f>
        <v>Yes</v>
      </c>
      <c r="L3511" s="7" t="n">
        <f aca="false">IF(I3511=1,-J3511,0.98)</f>
        <v>0.98</v>
      </c>
      <c r="M3511" s="12" t="s">
        <v>128</v>
      </c>
    </row>
    <row r="3512" customFormat="false" ht="12.8" hidden="false" customHeight="false" outlineLevel="0" collapsed="false">
      <c r="A3512" s="2" t="s">
        <v>3910</v>
      </c>
      <c r="B3512" s="2" t="s">
        <v>239</v>
      </c>
      <c r="C3512" s="0" t="s">
        <v>125</v>
      </c>
      <c r="D3512" s="0" t="s">
        <v>42</v>
      </c>
      <c r="E3512" s="0" t="s">
        <v>30</v>
      </c>
      <c r="F3512" s="0" t="s">
        <v>18</v>
      </c>
      <c r="G3512" s="0" t="s">
        <v>19</v>
      </c>
      <c r="H3512" s="0" t="s">
        <v>3914</v>
      </c>
      <c r="I3512" s="0" t="n">
        <v>0</v>
      </c>
      <c r="J3512" s="0" t="n">
        <v>2.75</v>
      </c>
      <c r="K3512" s="0" t="s">
        <v>19</v>
      </c>
      <c r="L3512" s="3" t="n">
        <f aca="false">IF(K3512="Yes",(J3512-1)*0.98,-1)</f>
        <v>-1</v>
      </c>
      <c r="M3512" s="11" t="s">
        <v>62</v>
      </c>
    </row>
    <row r="3513" customFormat="false" ht="12.8" hidden="false" customHeight="false" outlineLevel="0" collapsed="false">
      <c r="A3513" s="2" t="s">
        <v>3915</v>
      </c>
      <c r="B3513" s="2" t="s">
        <v>101</v>
      </c>
      <c r="C3513" s="0" t="s">
        <v>215</v>
      </c>
      <c r="D3513" s="0" t="s">
        <v>48</v>
      </c>
      <c r="E3513" s="0" t="s">
        <v>87</v>
      </c>
      <c r="F3513" s="0" t="s">
        <v>298</v>
      </c>
      <c r="G3513" s="0" t="s">
        <v>19</v>
      </c>
      <c r="H3513" s="0" t="s">
        <v>3916</v>
      </c>
      <c r="I3513" s="0" t="n">
        <v>1</v>
      </c>
      <c r="J3513" s="0" t="n">
        <v>1.21</v>
      </c>
      <c r="K3513" s="0" t="str">
        <f aca="false">IF(I3513=1,"Yes","No")</f>
        <v>Yes</v>
      </c>
      <c r="L3513" s="0" t="n">
        <f aca="false">IF(K3513="Yes",(J3513-1)*0.98,-1)</f>
        <v>0.2058</v>
      </c>
      <c r="M3513" s="5" t="s">
        <v>33</v>
      </c>
    </row>
    <row r="3514" customFormat="false" ht="12.8" hidden="false" customHeight="false" outlineLevel="0" collapsed="false">
      <c r="A3514" s="2" t="s">
        <v>3915</v>
      </c>
      <c r="B3514" s="2" t="s">
        <v>109</v>
      </c>
      <c r="C3514" s="0" t="s">
        <v>215</v>
      </c>
      <c r="D3514" s="0" t="s">
        <v>16</v>
      </c>
      <c r="E3514" s="0" t="s">
        <v>17</v>
      </c>
      <c r="F3514" s="0" t="s">
        <v>18</v>
      </c>
      <c r="G3514" s="0" t="s">
        <v>19</v>
      </c>
      <c r="H3514" s="0" t="s">
        <v>3917</v>
      </c>
      <c r="I3514" s="0" t="n">
        <v>1</v>
      </c>
      <c r="J3514" s="0" t="n">
        <v>1.1</v>
      </c>
      <c r="K3514" s="0" t="s">
        <v>21</v>
      </c>
      <c r="L3514" s="3" t="n">
        <f aca="false">IF(K3514="Yes",(J3514-1)*0.98,-1)</f>
        <v>0.0980000000000001</v>
      </c>
      <c r="M3514" s="4" t="s">
        <v>22</v>
      </c>
    </row>
    <row r="3515" customFormat="false" ht="12.8" hidden="false" customHeight="false" outlineLevel="0" collapsed="false">
      <c r="A3515" s="2" t="s">
        <v>3915</v>
      </c>
      <c r="B3515" s="2" t="s">
        <v>109</v>
      </c>
      <c r="C3515" s="0" t="s">
        <v>215</v>
      </c>
      <c r="D3515" s="0" t="s">
        <v>16</v>
      </c>
      <c r="E3515" s="0" t="s">
        <v>17</v>
      </c>
      <c r="F3515" s="0" t="s">
        <v>18</v>
      </c>
      <c r="G3515" s="0" t="s">
        <v>19</v>
      </c>
      <c r="H3515" s="0" t="s">
        <v>3918</v>
      </c>
      <c r="I3515" s="0" t="n">
        <v>2</v>
      </c>
      <c r="J3515" s="0" t="n">
        <v>1.2</v>
      </c>
      <c r="K3515" s="0" t="s">
        <v>21</v>
      </c>
      <c r="L3515" s="3" t="n">
        <f aca="false">IF(K3515="Yes",(J3515-1)*0.98,-1)</f>
        <v>0.196</v>
      </c>
      <c r="M3515" s="11" t="s">
        <v>62</v>
      </c>
    </row>
    <row r="3516" customFormat="false" ht="12.8" hidden="false" customHeight="false" outlineLevel="0" collapsed="false">
      <c r="A3516" s="2" t="s">
        <v>3919</v>
      </c>
      <c r="B3516" s="2" t="s">
        <v>364</v>
      </c>
      <c r="C3516" s="0" t="s">
        <v>15</v>
      </c>
      <c r="D3516" s="0" t="s">
        <v>42</v>
      </c>
      <c r="E3516" s="0" t="s">
        <v>17</v>
      </c>
      <c r="F3516" s="0" t="s">
        <v>43</v>
      </c>
      <c r="G3516" s="0" t="s">
        <v>19</v>
      </c>
      <c r="H3516" s="0" t="s">
        <v>2765</v>
      </c>
      <c r="I3516" s="0" t="n">
        <v>1</v>
      </c>
      <c r="J3516" s="0" t="n">
        <v>1.39</v>
      </c>
      <c r="K3516" s="0" t="str">
        <f aca="false">IF(I3516=1,"Yes","No")</f>
        <v>Yes</v>
      </c>
      <c r="L3516" s="0" t="n">
        <f aca="false">IF(K3516="Yes",(J3516-1)*0.98,-1)</f>
        <v>0.3822</v>
      </c>
      <c r="M3516" s="5" t="s">
        <v>33</v>
      </c>
    </row>
    <row r="3517" customFormat="false" ht="12.8" hidden="false" customHeight="false" outlineLevel="0" collapsed="false">
      <c r="A3517" s="2" t="s">
        <v>3919</v>
      </c>
      <c r="B3517" s="2" t="s">
        <v>364</v>
      </c>
      <c r="C3517" s="0" t="s">
        <v>15</v>
      </c>
      <c r="D3517" s="0" t="s">
        <v>42</v>
      </c>
      <c r="E3517" s="0" t="s">
        <v>17</v>
      </c>
      <c r="F3517" s="0" t="s">
        <v>43</v>
      </c>
      <c r="G3517" s="0" t="s">
        <v>19</v>
      </c>
      <c r="H3517" s="0" t="s">
        <v>3920</v>
      </c>
      <c r="I3517" s="0" t="n">
        <v>2</v>
      </c>
      <c r="J3517" s="0" t="n">
        <v>2.1</v>
      </c>
      <c r="K3517" s="0" t="s">
        <v>21</v>
      </c>
      <c r="L3517" s="3" t="n">
        <f aca="false">IF(K3517="Yes",(J3517-1)*0.98,-1)</f>
        <v>1.078</v>
      </c>
      <c r="M3517" s="11" t="s">
        <v>62</v>
      </c>
    </row>
    <row r="3518" customFormat="false" ht="12.8" hidden="false" customHeight="false" outlineLevel="0" collapsed="false">
      <c r="A3518" s="2" t="s">
        <v>3921</v>
      </c>
      <c r="B3518" s="2" t="s">
        <v>915</v>
      </c>
      <c r="C3518" s="0" t="s">
        <v>119</v>
      </c>
      <c r="D3518" s="0" t="s">
        <v>42</v>
      </c>
      <c r="E3518" s="0" t="s">
        <v>17</v>
      </c>
      <c r="F3518" s="0" t="s">
        <v>43</v>
      </c>
      <c r="G3518" s="0" t="s">
        <v>19</v>
      </c>
      <c r="H3518" s="0" t="s">
        <v>3922</v>
      </c>
      <c r="I3518" s="0" t="n">
        <v>0</v>
      </c>
      <c r="J3518" s="0" t="n">
        <v>2.78</v>
      </c>
      <c r="K3518" s="0" t="str">
        <f aca="false">IF(I3518=1,"Yes","No")</f>
        <v>No</v>
      </c>
      <c r="L3518" s="0" t="n">
        <f aca="false">IF(K3518="Yes",(J3518-1)*0.98,-1)</f>
        <v>-1</v>
      </c>
      <c r="M3518" s="5" t="s">
        <v>33</v>
      </c>
    </row>
    <row r="3519" customFormat="false" ht="12.8" hidden="false" customHeight="false" outlineLevel="0" collapsed="false">
      <c r="A3519" s="2" t="s">
        <v>3921</v>
      </c>
      <c r="B3519" s="2" t="s">
        <v>167</v>
      </c>
      <c r="C3519" s="0" t="s">
        <v>41</v>
      </c>
      <c r="D3519" s="0" t="s">
        <v>16</v>
      </c>
      <c r="E3519" s="0" t="s">
        <v>87</v>
      </c>
      <c r="F3519" s="0" t="s">
        <v>152</v>
      </c>
      <c r="G3519" s="0" t="s">
        <v>19</v>
      </c>
      <c r="H3519" s="0" t="s">
        <v>3923</v>
      </c>
      <c r="I3519" s="0" t="n">
        <v>1</v>
      </c>
      <c r="J3519" s="0" t="n">
        <v>1.48</v>
      </c>
      <c r="K3519" s="0" t="str">
        <f aca="false">IF(I3519=1,"Yes","No")</f>
        <v>Yes</v>
      </c>
      <c r="L3519" s="0" t="n">
        <f aca="false">IF(K3519="Yes",(J3519-1)*0.98,-1)</f>
        <v>0.4704</v>
      </c>
      <c r="M3519" s="5" t="s">
        <v>33</v>
      </c>
    </row>
    <row r="3520" customFormat="false" ht="12.8" hidden="false" customHeight="false" outlineLevel="0" collapsed="false">
      <c r="A3520" s="2" t="s">
        <v>3921</v>
      </c>
      <c r="B3520" s="2" t="s">
        <v>167</v>
      </c>
      <c r="C3520" s="0" t="s">
        <v>41</v>
      </c>
      <c r="D3520" s="0" t="s">
        <v>16</v>
      </c>
      <c r="E3520" s="0" t="s">
        <v>87</v>
      </c>
      <c r="F3520" s="0" t="s">
        <v>152</v>
      </c>
      <c r="G3520" s="0" t="s">
        <v>19</v>
      </c>
      <c r="H3520" s="0" t="s">
        <v>3923</v>
      </c>
      <c r="I3520" s="0" t="n">
        <v>1</v>
      </c>
      <c r="J3520" s="0" t="n">
        <v>1.14</v>
      </c>
      <c r="K3520" s="0" t="s">
        <v>21</v>
      </c>
      <c r="L3520" s="3" t="n">
        <f aca="false">IF(K3520="Yes",(J3520-1)*0.98,-1)</f>
        <v>0.1372</v>
      </c>
      <c r="M3520" s="4" t="s">
        <v>22</v>
      </c>
    </row>
    <row r="3521" customFormat="false" ht="12.8" hidden="false" customHeight="false" outlineLevel="0" collapsed="false">
      <c r="A3521" s="2" t="s">
        <v>3924</v>
      </c>
      <c r="B3521" s="2" t="s">
        <v>445</v>
      </c>
      <c r="C3521" s="0" t="s">
        <v>41</v>
      </c>
      <c r="D3521" s="0" t="s">
        <v>42</v>
      </c>
      <c r="E3521" s="0" t="s">
        <v>17</v>
      </c>
      <c r="F3521" s="0" t="s">
        <v>43</v>
      </c>
      <c r="G3521" s="0" t="s">
        <v>19</v>
      </c>
      <c r="H3521" s="0" t="s">
        <v>3925</v>
      </c>
      <c r="I3521" s="0" t="n">
        <v>4</v>
      </c>
      <c r="J3521" s="0" t="n">
        <v>1.62</v>
      </c>
      <c r="K3521" s="0" t="str">
        <f aca="false">IF(I3521=1,"Yes","No")</f>
        <v>No</v>
      </c>
      <c r="L3521" s="0" t="n">
        <f aca="false">IF(K3521="Yes",(J3521-1)*0.98,-1)</f>
        <v>-1</v>
      </c>
      <c r="M3521" s="5" t="s">
        <v>33</v>
      </c>
    </row>
    <row r="3522" customFormat="false" ht="12.8" hidden="false" customHeight="false" outlineLevel="0" collapsed="false">
      <c r="A3522" s="2" t="s">
        <v>3924</v>
      </c>
      <c r="B3522" s="2" t="s">
        <v>186</v>
      </c>
      <c r="C3522" s="0" t="s">
        <v>1317</v>
      </c>
      <c r="D3522" s="0" t="s">
        <v>37</v>
      </c>
      <c r="E3522" s="0" t="s">
        <v>17</v>
      </c>
      <c r="F3522" s="0" t="s">
        <v>43</v>
      </c>
      <c r="G3522" s="0" t="s">
        <v>19</v>
      </c>
      <c r="H3522" s="0" t="s">
        <v>3926</v>
      </c>
      <c r="I3522" s="0" t="n">
        <v>2</v>
      </c>
      <c r="J3522" s="0" t="n">
        <v>1.47</v>
      </c>
      <c r="K3522" s="0" t="s">
        <v>21</v>
      </c>
      <c r="L3522" s="3" t="n">
        <f aca="false">IF(K3522="Yes",(J3522-1)*0.98,-1)</f>
        <v>0.4606</v>
      </c>
      <c r="M3522" s="11" t="s">
        <v>62</v>
      </c>
    </row>
    <row r="3523" customFormat="false" ht="12.8" hidden="false" customHeight="false" outlineLevel="0" collapsed="false">
      <c r="A3523" s="2" t="s">
        <v>3927</v>
      </c>
      <c r="B3523" s="2" t="s">
        <v>149</v>
      </c>
      <c r="C3523" s="6" t="s">
        <v>47</v>
      </c>
      <c r="D3523" s="6" t="s">
        <v>42</v>
      </c>
      <c r="E3523" s="6" t="s">
        <v>30</v>
      </c>
      <c r="F3523" s="6" t="s">
        <v>18</v>
      </c>
      <c r="G3523" s="6" t="s">
        <v>19</v>
      </c>
      <c r="H3523" s="6" t="s">
        <v>3928</v>
      </c>
      <c r="I3523" s="6" t="n">
        <v>3</v>
      </c>
      <c r="J3523" s="6" t="n">
        <v>23.54</v>
      </c>
      <c r="K3523" s="3" t="str">
        <f aca="false">IF(I3523=1, "No","Yes")</f>
        <v>Yes</v>
      </c>
      <c r="L3523" s="7" t="n">
        <f aca="false">IF(I3523=1,-J3523,0.98)</f>
        <v>0.98</v>
      </c>
      <c r="M3523" s="8" t="s">
        <v>51</v>
      </c>
    </row>
    <row r="3524" customFormat="false" ht="12.8" hidden="false" customHeight="false" outlineLevel="0" collapsed="false">
      <c r="A3524" s="2" t="s">
        <v>3927</v>
      </c>
      <c r="B3524" s="2" t="s">
        <v>471</v>
      </c>
      <c r="C3524" s="0" t="s">
        <v>74</v>
      </c>
      <c r="D3524" s="0" t="s">
        <v>37</v>
      </c>
      <c r="E3524" s="0" t="s">
        <v>30</v>
      </c>
      <c r="F3524" s="0" t="s">
        <v>43</v>
      </c>
      <c r="G3524" s="0" t="s">
        <v>19</v>
      </c>
      <c r="H3524" s="0" t="s">
        <v>3929</v>
      </c>
      <c r="I3524" s="0" t="n">
        <v>0</v>
      </c>
      <c r="J3524" s="0" t="n">
        <v>1.26</v>
      </c>
      <c r="K3524" s="0" t="s">
        <v>19</v>
      </c>
      <c r="L3524" s="3" t="n">
        <f aca="false">IF(K3524="Yes",(J3524-1)*0.98,-1)</f>
        <v>-1</v>
      </c>
      <c r="M3524" s="4" t="s">
        <v>22</v>
      </c>
    </row>
    <row r="3525" customFormat="false" ht="12.8" hidden="false" customHeight="false" outlineLevel="0" collapsed="false">
      <c r="A3525" s="2" t="s">
        <v>3930</v>
      </c>
      <c r="B3525" s="2" t="s">
        <v>512</v>
      </c>
      <c r="C3525" s="0" t="s">
        <v>47</v>
      </c>
      <c r="D3525" s="0" t="s">
        <v>42</v>
      </c>
      <c r="E3525" s="0" t="s">
        <v>30</v>
      </c>
      <c r="F3525" s="0" t="s">
        <v>18</v>
      </c>
      <c r="G3525" s="0" t="s">
        <v>19</v>
      </c>
      <c r="H3525" s="0" t="s">
        <v>3931</v>
      </c>
      <c r="I3525" s="0" t="n">
        <v>1</v>
      </c>
      <c r="J3525" s="0" t="n">
        <v>1.12</v>
      </c>
      <c r="K3525" s="0" t="s">
        <v>21</v>
      </c>
      <c r="L3525" s="3" t="n">
        <f aca="false">IF(K3525="Yes",(J3525-1)*0.98,-1)</f>
        <v>0.1176</v>
      </c>
      <c r="M3525" s="11" t="s">
        <v>62</v>
      </c>
    </row>
    <row r="3526" customFormat="false" ht="12.8" hidden="false" customHeight="false" outlineLevel="0" collapsed="false">
      <c r="A3526" s="2" t="s">
        <v>3930</v>
      </c>
      <c r="B3526" s="2" t="s">
        <v>512</v>
      </c>
      <c r="C3526" s="6" t="s">
        <v>47</v>
      </c>
      <c r="D3526" s="6" t="s">
        <v>42</v>
      </c>
      <c r="E3526" s="6" t="s">
        <v>30</v>
      </c>
      <c r="F3526" s="6" t="s">
        <v>18</v>
      </c>
      <c r="G3526" s="6" t="s">
        <v>19</v>
      </c>
      <c r="H3526" s="6" t="s">
        <v>3882</v>
      </c>
      <c r="I3526" s="6" t="n">
        <v>2</v>
      </c>
      <c r="J3526" s="6" t="n">
        <v>4.11</v>
      </c>
      <c r="K3526" s="3" t="str">
        <f aca="false">IF(I3526=1, "No","Yes")</f>
        <v>Yes</v>
      </c>
      <c r="L3526" s="7" t="n">
        <f aca="false">IF(I3526=1,-J3526,0.98)</f>
        <v>0.98</v>
      </c>
      <c r="M3526" s="8" t="s">
        <v>51</v>
      </c>
    </row>
    <row r="3527" customFormat="false" ht="12.8" hidden="false" customHeight="false" outlineLevel="0" collapsed="false">
      <c r="A3527" s="2" t="s">
        <v>3930</v>
      </c>
      <c r="B3527" s="2" t="s">
        <v>167</v>
      </c>
      <c r="C3527" s="0" t="s">
        <v>68</v>
      </c>
      <c r="D3527" s="0" t="s">
        <v>16</v>
      </c>
      <c r="E3527" s="0" t="s">
        <v>17</v>
      </c>
      <c r="F3527" s="0" t="s">
        <v>18</v>
      </c>
      <c r="G3527" s="0" t="s">
        <v>19</v>
      </c>
      <c r="H3527" s="0" t="s">
        <v>3932</v>
      </c>
      <c r="I3527" s="0" t="n">
        <v>2</v>
      </c>
      <c r="J3527" s="0" t="n">
        <v>1.12</v>
      </c>
      <c r="K3527" s="0" t="s">
        <v>21</v>
      </c>
      <c r="L3527" s="3" t="n">
        <f aca="false">IF(K3527="Yes",(J3527-1)*0.98,-1)</f>
        <v>0.1176</v>
      </c>
      <c r="M3527" s="4" t="s">
        <v>22</v>
      </c>
    </row>
    <row r="3528" customFormat="false" ht="12.8" hidden="false" customHeight="false" outlineLevel="0" collapsed="false">
      <c r="A3528" s="2" t="s">
        <v>3930</v>
      </c>
      <c r="B3528" s="2" t="s">
        <v>239</v>
      </c>
      <c r="C3528" s="0" t="s">
        <v>28</v>
      </c>
      <c r="D3528" s="0" t="s">
        <v>42</v>
      </c>
      <c r="E3528" s="0" t="s">
        <v>30</v>
      </c>
      <c r="F3528" s="0" t="s">
        <v>18</v>
      </c>
      <c r="G3528" s="0" t="s">
        <v>19</v>
      </c>
      <c r="H3528" s="0" t="s">
        <v>3933</v>
      </c>
      <c r="I3528" s="0" t="n">
        <v>4</v>
      </c>
      <c r="J3528" s="0" t="n">
        <v>1.63</v>
      </c>
      <c r="K3528" s="0" t="s">
        <v>19</v>
      </c>
      <c r="L3528" s="3" t="n">
        <f aca="false">IF(K3528="Yes",(J3528-1)*0.98,-1)</f>
        <v>-1</v>
      </c>
      <c r="M3528" s="11" t="s">
        <v>62</v>
      </c>
    </row>
    <row r="3529" customFormat="false" ht="12.8" hidden="false" customHeight="false" outlineLevel="0" collapsed="false">
      <c r="A3529" s="2" t="s">
        <v>3930</v>
      </c>
      <c r="B3529" s="2" t="s">
        <v>239</v>
      </c>
      <c r="C3529" s="6" t="s">
        <v>28</v>
      </c>
      <c r="D3529" s="6" t="s">
        <v>42</v>
      </c>
      <c r="E3529" s="6" t="s">
        <v>30</v>
      </c>
      <c r="F3529" s="6" t="s">
        <v>18</v>
      </c>
      <c r="G3529" s="6" t="s">
        <v>19</v>
      </c>
      <c r="H3529" s="6" t="s">
        <v>3934</v>
      </c>
      <c r="I3529" s="6" t="n">
        <v>0</v>
      </c>
      <c r="J3529" s="6" t="n">
        <v>7.74</v>
      </c>
      <c r="K3529" s="3" t="str">
        <f aca="false">IF(I3529=1, "No","Yes")</f>
        <v>Yes</v>
      </c>
      <c r="L3529" s="7" t="n">
        <f aca="false">IF(I3529=1,-J3529,0.98)</f>
        <v>0.98</v>
      </c>
      <c r="M3529" s="8" t="s">
        <v>51</v>
      </c>
    </row>
    <row r="3530" customFormat="false" ht="12.8" hidden="false" customHeight="false" outlineLevel="0" collapsed="false">
      <c r="A3530" s="2" t="s">
        <v>3935</v>
      </c>
      <c r="B3530" s="2" t="s">
        <v>186</v>
      </c>
      <c r="C3530" s="0" t="s">
        <v>1302</v>
      </c>
      <c r="D3530" s="0" t="s">
        <v>37</v>
      </c>
      <c r="E3530" s="0" t="s">
        <v>17</v>
      </c>
      <c r="F3530" s="0" t="s">
        <v>18</v>
      </c>
      <c r="G3530" s="0" t="s">
        <v>19</v>
      </c>
      <c r="H3530" s="0" t="s">
        <v>3895</v>
      </c>
      <c r="I3530" s="0" t="s">
        <v>133</v>
      </c>
      <c r="J3530" s="0" t="n">
        <v>5.5</v>
      </c>
      <c r="K3530" s="0" t="str">
        <f aca="false">IF(I3530=1,"Yes","No")</f>
        <v>No</v>
      </c>
      <c r="L3530" s="0" t="n">
        <f aca="false">IF(K3530="Yes",(J3530-1)*0.98,-1)</f>
        <v>-1</v>
      </c>
      <c r="M3530" s="5" t="s">
        <v>33</v>
      </c>
    </row>
    <row r="3531" customFormat="false" ht="12.8" hidden="false" customHeight="false" outlineLevel="0" collapsed="false">
      <c r="A3531" s="2" t="s">
        <v>3935</v>
      </c>
      <c r="B3531" s="2" t="s">
        <v>245</v>
      </c>
      <c r="C3531" s="0" t="s">
        <v>56</v>
      </c>
      <c r="D3531" s="0" t="s">
        <v>42</v>
      </c>
      <c r="E3531" s="0" t="s">
        <v>79</v>
      </c>
      <c r="F3531" s="0" t="s">
        <v>80</v>
      </c>
      <c r="G3531" s="0" t="s">
        <v>19</v>
      </c>
      <c r="H3531" s="0" t="s">
        <v>3936</v>
      </c>
      <c r="I3531" s="0" t="n">
        <v>3</v>
      </c>
      <c r="J3531" s="0" t="n">
        <v>1.17</v>
      </c>
      <c r="K3531" s="0" t="s">
        <v>21</v>
      </c>
      <c r="L3531" s="3" t="n">
        <f aca="false">IF(K3531="Yes",(J3531-1)*0.98,-1)</f>
        <v>0.1666</v>
      </c>
      <c r="M3531" s="4" t="s">
        <v>22</v>
      </c>
    </row>
    <row r="3532" customFormat="false" ht="12.8" hidden="false" customHeight="false" outlineLevel="0" collapsed="false">
      <c r="A3532" s="2" t="s">
        <v>3937</v>
      </c>
      <c r="B3532" s="2" t="s">
        <v>113</v>
      </c>
      <c r="C3532" s="0" t="s">
        <v>1302</v>
      </c>
      <c r="D3532" s="0" t="s">
        <v>37</v>
      </c>
      <c r="E3532" s="0" t="s">
        <v>17</v>
      </c>
      <c r="F3532" s="0" t="s">
        <v>18</v>
      </c>
      <c r="G3532" s="0" t="s">
        <v>19</v>
      </c>
      <c r="H3532" s="0" t="s">
        <v>3627</v>
      </c>
      <c r="I3532" s="0" t="n">
        <v>1</v>
      </c>
      <c r="J3532" s="0" t="n">
        <v>3.35</v>
      </c>
      <c r="K3532" s="0" t="str">
        <f aca="false">IF(I3532=1,"Yes","No")</f>
        <v>Yes</v>
      </c>
      <c r="L3532" s="0" t="n">
        <f aca="false">IF(K3532="Yes",(J3532-1)*0.98,-1)</f>
        <v>2.303</v>
      </c>
      <c r="M3532" s="5" t="s">
        <v>33</v>
      </c>
    </row>
    <row r="3533" customFormat="false" ht="12.8" hidden="false" customHeight="false" outlineLevel="0" collapsed="false">
      <c r="A3533" s="2" t="s">
        <v>3937</v>
      </c>
      <c r="B3533" s="2" t="s">
        <v>186</v>
      </c>
      <c r="C3533" s="0" t="s">
        <v>110</v>
      </c>
      <c r="D3533" s="0" t="s">
        <v>42</v>
      </c>
      <c r="E3533" s="0" t="s">
        <v>17</v>
      </c>
      <c r="F3533" s="0" t="s">
        <v>43</v>
      </c>
      <c r="G3533" s="0" t="s">
        <v>19</v>
      </c>
      <c r="H3533" s="0" t="s">
        <v>3938</v>
      </c>
      <c r="I3533" s="0" t="n">
        <v>1</v>
      </c>
      <c r="J3533" s="0" t="n">
        <v>1.31</v>
      </c>
      <c r="K3533" s="0" t="str">
        <f aca="false">IF(I3533=1,"Yes","No")</f>
        <v>Yes</v>
      </c>
      <c r="L3533" s="0" t="n">
        <f aca="false">IF(K3533="Yes",(J3533-1)*0.98,-1)</f>
        <v>0.3038</v>
      </c>
      <c r="M3533" s="5" t="s">
        <v>33</v>
      </c>
    </row>
    <row r="3534" customFormat="false" ht="12.8" hidden="false" customHeight="false" outlineLevel="0" collapsed="false">
      <c r="A3534" s="2" t="s">
        <v>3939</v>
      </c>
      <c r="B3534" s="2" t="s">
        <v>186</v>
      </c>
      <c r="C3534" s="0" t="s">
        <v>1317</v>
      </c>
      <c r="D3534" s="0" t="s">
        <v>37</v>
      </c>
      <c r="E3534" s="0" t="s">
        <v>17</v>
      </c>
      <c r="F3534" s="0" t="s">
        <v>43</v>
      </c>
      <c r="G3534" s="0" t="s">
        <v>19</v>
      </c>
      <c r="H3534" s="0" t="s">
        <v>3809</v>
      </c>
      <c r="I3534" s="0" t="s">
        <v>133</v>
      </c>
      <c r="J3534" s="0" t="n">
        <v>1.19</v>
      </c>
      <c r="K3534" s="0" t="s">
        <v>19</v>
      </c>
      <c r="L3534" s="3" t="n">
        <f aca="false">IF(K3534="Yes",(J3534-1)*0.98,-1)</f>
        <v>-1</v>
      </c>
      <c r="M3534" s="11" t="s">
        <v>62</v>
      </c>
    </row>
    <row r="3535" customFormat="false" ht="12.8" hidden="false" customHeight="false" outlineLevel="0" collapsed="false">
      <c r="A3535" s="2" t="s">
        <v>3940</v>
      </c>
      <c r="B3535" s="2" t="s">
        <v>159</v>
      </c>
      <c r="C3535" s="0" t="s">
        <v>28</v>
      </c>
      <c r="D3535" s="0" t="s">
        <v>16</v>
      </c>
      <c r="E3535" s="0" t="s">
        <v>30</v>
      </c>
      <c r="F3535" s="0" t="s">
        <v>65</v>
      </c>
      <c r="G3535" s="0" t="s">
        <v>21</v>
      </c>
      <c r="H3535" s="0" t="s">
        <v>3941</v>
      </c>
      <c r="I3535" s="0" t="n">
        <v>3</v>
      </c>
      <c r="J3535" s="0" t="n">
        <v>1.69</v>
      </c>
      <c r="K3535" s="0" t="s">
        <v>19</v>
      </c>
      <c r="L3535" s="3" t="n">
        <f aca="false">IF(K3535="Yes",(J3535-1)*0.98,-1)</f>
        <v>-1</v>
      </c>
      <c r="M3535" s="4" t="s">
        <v>22</v>
      </c>
    </row>
    <row r="3536" customFormat="false" ht="12.8" hidden="false" customHeight="false" outlineLevel="0" collapsed="false">
      <c r="A3536" s="2" t="s">
        <v>3940</v>
      </c>
      <c r="B3536" s="2" t="s">
        <v>375</v>
      </c>
      <c r="C3536" s="6" t="s">
        <v>1371</v>
      </c>
      <c r="D3536" s="6" t="s">
        <v>42</v>
      </c>
      <c r="E3536" s="6" t="s">
        <v>30</v>
      </c>
      <c r="F3536" s="6" t="s">
        <v>18</v>
      </c>
      <c r="G3536" s="6" t="s">
        <v>19</v>
      </c>
      <c r="H3536" s="6" t="s">
        <v>3942</v>
      </c>
      <c r="I3536" s="6" t="n">
        <v>3</v>
      </c>
      <c r="J3536" s="6" t="n">
        <v>217.75</v>
      </c>
      <c r="K3536" s="3" t="str">
        <f aca="false">IF(I3536=1, "No","Yes")</f>
        <v>Yes</v>
      </c>
      <c r="L3536" s="7" t="n">
        <f aca="false">IF(I3536=1,-J3536,0.98)</f>
        <v>0.98</v>
      </c>
      <c r="M3536" s="8" t="s">
        <v>51</v>
      </c>
    </row>
    <row r="3537" customFormat="false" ht="12.8" hidden="false" customHeight="false" outlineLevel="0" collapsed="false">
      <c r="A3537" s="2" t="s">
        <v>3943</v>
      </c>
      <c r="B3537" s="2" t="s">
        <v>73</v>
      </c>
      <c r="C3537" s="0" t="s">
        <v>59</v>
      </c>
      <c r="D3537" s="0" t="s">
        <v>16</v>
      </c>
      <c r="E3537" s="0" t="s">
        <v>30</v>
      </c>
      <c r="F3537" s="0" t="s">
        <v>65</v>
      </c>
      <c r="G3537" s="0" t="s">
        <v>21</v>
      </c>
      <c r="H3537" s="0" t="s">
        <v>3944</v>
      </c>
      <c r="I3537" s="0" t="n">
        <v>2</v>
      </c>
      <c r="J3537" s="0" t="n">
        <v>1.86</v>
      </c>
      <c r="K3537" s="0" t="s">
        <v>21</v>
      </c>
      <c r="L3537" s="3" t="n">
        <f aca="false">IF(K3537="Yes",(J3537-1)*0.98,-1)</f>
        <v>0.8428</v>
      </c>
      <c r="M3537" s="4" t="s">
        <v>22</v>
      </c>
    </row>
    <row r="3538" customFormat="false" ht="12.8" hidden="false" customHeight="false" outlineLevel="0" collapsed="false">
      <c r="A3538" s="2" t="s">
        <v>3943</v>
      </c>
      <c r="B3538" s="2" t="s">
        <v>73</v>
      </c>
      <c r="C3538" s="6" t="s">
        <v>59</v>
      </c>
      <c r="D3538" s="6" t="s">
        <v>16</v>
      </c>
      <c r="E3538" s="6" t="s">
        <v>30</v>
      </c>
      <c r="F3538" s="6" t="s">
        <v>65</v>
      </c>
      <c r="G3538" s="6" t="s">
        <v>21</v>
      </c>
      <c r="H3538" s="6" t="s">
        <v>3945</v>
      </c>
      <c r="I3538" s="6" t="n">
        <v>4</v>
      </c>
      <c r="J3538" s="6" t="n">
        <v>3.7</v>
      </c>
      <c r="K3538" s="3" t="str">
        <f aca="false">IF(I3538=1, "No","Yes")</f>
        <v>Yes</v>
      </c>
      <c r="L3538" s="7" t="n">
        <f aca="false">IF(I3538=1,-J3538,0.98)</f>
        <v>0.98</v>
      </c>
      <c r="M3538" s="8" t="s">
        <v>51</v>
      </c>
    </row>
    <row r="3539" customFormat="false" ht="12.8" hidden="false" customHeight="false" outlineLevel="0" collapsed="false">
      <c r="A3539" s="2" t="s">
        <v>3946</v>
      </c>
      <c r="B3539" s="2" t="s">
        <v>23</v>
      </c>
      <c r="C3539" s="0" t="s">
        <v>773</v>
      </c>
      <c r="D3539" s="0" t="s">
        <v>16</v>
      </c>
      <c r="E3539" s="0" t="s">
        <v>17</v>
      </c>
      <c r="F3539" s="0" t="s">
        <v>18</v>
      </c>
      <c r="G3539" s="0" t="s">
        <v>19</v>
      </c>
      <c r="H3539" s="0" t="s">
        <v>3860</v>
      </c>
      <c r="I3539" s="0" t="n">
        <v>1</v>
      </c>
      <c r="J3539" s="0" t="n">
        <v>1.08</v>
      </c>
      <c r="K3539" s="0" t="s">
        <v>21</v>
      </c>
      <c r="L3539" s="3" t="n">
        <f aca="false">IF(K3539="Yes",(J3539-1)*0.98,-1)</f>
        <v>0.0784000000000001</v>
      </c>
      <c r="M3539" s="4" t="s">
        <v>22</v>
      </c>
    </row>
    <row r="3540" customFormat="false" ht="12.8" hidden="false" customHeight="false" outlineLevel="0" collapsed="false">
      <c r="A3540" s="2" t="s">
        <v>3946</v>
      </c>
      <c r="B3540" s="2" t="s">
        <v>149</v>
      </c>
      <c r="C3540" s="0" t="s">
        <v>773</v>
      </c>
      <c r="D3540" s="0" t="s">
        <v>16</v>
      </c>
      <c r="E3540" s="0" t="s">
        <v>87</v>
      </c>
      <c r="F3540" s="0" t="s">
        <v>18</v>
      </c>
      <c r="G3540" s="0" t="s">
        <v>21</v>
      </c>
      <c r="H3540" s="0" t="s">
        <v>3947</v>
      </c>
      <c r="I3540" s="0" t="n">
        <v>1</v>
      </c>
      <c r="J3540" s="0" t="n">
        <v>1.99</v>
      </c>
      <c r="K3540" s="0" t="s">
        <v>21</v>
      </c>
      <c r="L3540" s="3" t="n">
        <f aca="false">IF(K3540="Yes",(J3540-1)*0.98,-1)</f>
        <v>0.9702</v>
      </c>
      <c r="M3540" s="4" t="s">
        <v>22</v>
      </c>
    </row>
    <row r="3541" customFormat="false" ht="12.8" hidden="false" customHeight="false" outlineLevel="0" collapsed="false">
      <c r="A3541" s="2" t="s">
        <v>3948</v>
      </c>
      <c r="B3541" s="2" t="s">
        <v>186</v>
      </c>
      <c r="C3541" s="0" t="s">
        <v>150</v>
      </c>
      <c r="D3541" s="0" t="s">
        <v>16</v>
      </c>
      <c r="E3541" s="0" t="s">
        <v>17</v>
      </c>
      <c r="F3541" s="0" t="s">
        <v>18</v>
      </c>
      <c r="G3541" s="0" t="s">
        <v>19</v>
      </c>
      <c r="H3541" s="0" t="s">
        <v>3876</v>
      </c>
      <c r="I3541" s="0" t="n">
        <v>4</v>
      </c>
      <c r="J3541" s="0" t="n">
        <v>1.23</v>
      </c>
      <c r="K3541" s="0" t="s">
        <v>19</v>
      </c>
      <c r="L3541" s="3" t="n">
        <f aca="false">IF(K3541="Yes",(J3541-1)*0.98,-1)</f>
        <v>-1</v>
      </c>
      <c r="M3541" s="4" t="s">
        <v>22</v>
      </c>
    </row>
    <row r="3542" customFormat="false" ht="12.8" hidden="false" customHeight="false" outlineLevel="0" collapsed="false">
      <c r="A3542" s="2" t="s">
        <v>3948</v>
      </c>
      <c r="B3542" s="2" t="s">
        <v>512</v>
      </c>
      <c r="C3542" s="0" t="s">
        <v>1192</v>
      </c>
      <c r="D3542" s="0" t="s">
        <v>37</v>
      </c>
      <c r="E3542" s="0" t="s">
        <v>17</v>
      </c>
      <c r="F3542" s="0" t="s">
        <v>18</v>
      </c>
      <c r="G3542" s="0" t="s">
        <v>19</v>
      </c>
      <c r="H3542" s="0" t="s">
        <v>3949</v>
      </c>
      <c r="I3542" s="0" t="n">
        <v>2</v>
      </c>
      <c r="J3542" s="0" t="n">
        <v>2.86</v>
      </c>
      <c r="K3542" s="0" t="str">
        <f aca="false">IF(I3542=1,"Yes","No")</f>
        <v>No</v>
      </c>
      <c r="L3542" s="0" t="n">
        <f aca="false">IF(K3542="Yes",(J3542-1)*0.98,-1)</f>
        <v>-1</v>
      </c>
      <c r="M3542" s="5" t="s">
        <v>33</v>
      </c>
    </row>
    <row r="3543" customFormat="false" ht="12.8" hidden="false" customHeight="false" outlineLevel="0" collapsed="false">
      <c r="A3543" s="2" t="s">
        <v>3950</v>
      </c>
      <c r="B3543" s="2" t="s">
        <v>186</v>
      </c>
      <c r="C3543" s="0" t="s">
        <v>114</v>
      </c>
      <c r="D3543" s="0" t="s">
        <v>16</v>
      </c>
      <c r="E3543" s="0" t="s">
        <v>17</v>
      </c>
      <c r="F3543" s="0" t="s">
        <v>18</v>
      </c>
      <c r="G3543" s="0" t="s">
        <v>19</v>
      </c>
      <c r="H3543" s="0" t="s">
        <v>3951</v>
      </c>
      <c r="I3543" s="0" t="n">
        <v>1</v>
      </c>
      <c r="J3543" s="0" t="n">
        <v>1.02</v>
      </c>
      <c r="K3543" s="0" t="s">
        <v>21</v>
      </c>
      <c r="L3543" s="3" t="n">
        <f aca="false">IF(K3543="Yes",(J3543-1)*0.98,-1)</f>
        <v>0.0196</v>
      </c>
      <c r="M3543" s="4" t="s">
        <v>22</v>
      </c>
    </row>
    <row r="3544" customFormat="false" ht="12.8" hidden="false" customHeight="false" outlineLevel="0" collapsed="false">
      <c r="A3544" s="2" t="s">
        <v>3950</v>
      </c>
      <c r="B3544" s="2" t="s">
        <v>296</v>
      </c>
      <c r="C3544" s="0" t="s">
        <v>114</v>
      </c>
      <c r="D3544" s="0" t="s">
        <v>16</v>
      </c>
      <c r="E3544" s="0" t="s">
        <v>87</v>
      </c>
      <c r="F3544" s="0" t="s">
        <v>18</v>
      </c>
      <c r="G3544" s="0" t="s">
        <v>21</v>
      </c>
      <c r="H3544" s="0" t="s">
        <v>3952</v>
      </c>
      <c r="I3544" s="0" t="n">
        <v>4</v>
      </c>
      <c r="J3544" s="0" t="n">
        <v>1.54</v>
      </c>
      <c r="K3544" s="0" t="s">
        <v>19</v>
      </c>
      <c r="L3544" s="3" t="n">
        <f aca="false">IF(K3544="Yes",(J3544-1)*0.98,-1)</f>
        <v>-1</v>
      </c>
      <c r="M3544" s="4" t="s">
        <v>22</v>
      </c>
    </row>
    <row r="3545" customFormat="false" ht="12.8" hidden="false" customHeight="false" outlineLevel="0" collapsed="false">
      <c r="A3545" s="2" t="s">
        <v>3953</v>
      </c>
      <c r="B3545" s="2" t="s">
        <v>90</v>
      </c>
      <c r="C3545" s="0" t="s">
        <v>359</v>
      </c>
      <c r="D3545" s="0" t="s">
        <v>16</v>
      </c>
      <c r="E3545" s="0" t="s">
        <v>87</v>
      </c>
      <c r="F3545" s="0" t="s">
        <v>18</v>
      </c>
      <c r="G3545" s="0" t="s">
        <v>21</v>
      </c>
      <c r="H3545" s="0" t="s">
        <v>3954</v>
      </c>
      <c r="I3545" s="0" t="n">
        <v>0</v>
      </c>
      <c r="J3545" s="0" t="n">
        <v>1.9</v>
      </c>
      <c r="K3545" s="0" t="s">
        <v>19</v>
      </c>
      <c r="L3545" s="3" t="n">
        <f aca="false">IF(K3545="Yes",(J3545-1)*0.98,-1)</f>
        <v>-1</v>
      </c>
      <c r="M3545" s="4" t="s">
        <v>22</v>
      </c>
    </row>
    <row r="3546" customFormat="false" ht="12.8" hidden="false" customHeight="false" outlineLevel="0" collapsed="false">
      <c r="A3546" s="2" t="s">
        <v>3953</v>
      </c>
      <c r="B3546" s="2" t="s">
        <v>324</v>
      </c>
      <c r="C3546" s="0" t="s">
        <v>1371</v>
      </c>
      <c r="D3546" s="0" t="s">
        <v>42</v>
      </c>
      <c r="E3546" s="0" t="s">
        <v>30</v>
      </c>
      <c r="F3546" s="0" t="s">
        <v>18</v>
      </c>
      <c r="G3546" s="0" t="s">
        <v>19</v>
      </c>
      <c r="H3546" s="0" t="s">
        <v>3955</v>
      </c>
      <c r="I3546" s="0" t="n">
        <v>1</v>
      </c>
      <c r="J3546" s="0" t="n">
        <v>1.48</v>
      </c>
      <c r="K3546" s="0" t="s">
        <v>21</v>
      </c>
      <c r="L3546" s="3" t="n">
        <f aca="false">IF(K3546="Yes",(J3546-1)*0.98,-1)</f>
        <v>0.4704</v>
      </c>
      <c r="M3546" s="11" t="s">
        <v>62</v>
      </c>
    </row>
    <row r="3547" customFormat="false" ht="12.8" hidden="false" customHeight="false" outlineLevel="0" collapsed="false">
      <c r="A3547" s="2" t="s">
        <v>3956</v>
      </c>
      <c r="B3547" s="2" t="s">
        <v>167</v>
      </c>
      <c r="C3547" s="0" t="s">
        <v>435</v>
      </c>
      <c r="D3547" s="0" t="s">
        <v>102</v>
      </c>
      <c r="E3547" s="0" t="s">
        <v>87</v>
      </c>
      <c r="G3547" s="0" t="s">
        <v>19</v>
      </c>
      <c r="H3547" s="0" t="s">
        <v>814</v>
      </c>
      <c r="I3547" s="0" t="n">
        <v>2</v>
      </c>
      <c r="J3547" s="0" t="n">
        <v>1.37</v>
      </c>
      <c r="K3547" s="0" t="s">
        <v>21</v>
      </c>
      <c r="L3547" s="3" t="n">
        <f aca="false">IF(K3547="Yes",(J3547-1)*0.98,-1)</f>
        <v>0.3626</v>
      </c>
      <c r="M3547" s="4" t="s">
        <v>22</v>
      </c>
    </row>
    <row r="3548" customFormat="false" ht="12.8" hidden="false" customHeight="false" outlineLevel="0" collapsed="false">
      <c r="A3548" s="9" t="s">
        <v>3956</v>
      </c>
      <c r="B3548" s="9" t="s">
        <v>289</v>
      </c>
      <c r="C3548" s="6" t="s">
        <v>56</v>
      </c>
      <c r="D3548" s="6" t="s">
        <v>42</v>
      </c>
      <c r="E3548" s="6" t="s">
        <v>87</v>
      </c>
      <c r="F3548" s="6" t="s">
        <v>65</v>
      </c>
      <c r="G3548" s="6" t="s">
        <v>21</v>
      </c>
      <c r="H3548" s="6" t="s">
        <v>3957</v>
      </c>
      <c r="I3548" s="6" t="n">
        <v>0</v>
      </c>
      <c r="J3548" s="6" t="n">
        <v>5.6</v>
      </c>
      <c r="K3548" s="3" t="s">
        <v>19</v>
      </c>
      <c r="L3548" s="6" t="n">
        <f aca="false">IF(K3548="Yes",(J3548-1)*0.98,-1)</f>
        <v>-1</v>
      </c>
      <c r="M3548" s="13" t="s">
        <v>184</v>
      </c>
    </row>
    <row r="3549" customFormat="false" ht="12.8" hidden="false" customHeight="false" outlineLevel="0" collapsed="false">
      <c r="A3549" s="2" t="s">
        <v>3956</v>
      </c>
      <c r="B3549" s="2" t="s">
        <v>245</v>
      </c>
      <c r="C3549" s="0" t="s">
        <v>435</v>
      </c>
      <c r="D3549" s="0" t="s">
        <v>195</v>
      </c>
      <c r="E3549" s="0" t="s">
        <v>79</v>
      </c>
      <c r="F3549" s="0" t="s">
        <v>80</v>
      </c>
      <c r="G3549" s="0" t="s">
        <v>19</v>
      </c>
      <c r="H3549" s="0" t="s">
        <v>3958</v>
      </c>
      <c r="I3549" s="0" t="n">
        <v>2</v>
      </c>
      <c r="J3549" s="0" t="n">
        <v>3.14</v>
      </c>
      <c r="K3549" s="0" t="str">
        <f aca="false">IF(I3549=1,"Yes","No")</f>
        <v>No</v>
      </c>
      <c r="L3549" s="0" t="n">
        <f aca="false">IF(K3549="Yes",(J3549-1)*0.98,-1)</f>
        <v>-1</v>
      </c>
      <c r="M3549" s="5" t="s">
        <v>33</v>
      </c>
    </row>
    <row r="3550" customFormat="false" ht="12.8" hidden="false" customHeight="false" outlineLevel="0" collapsed="false">
      <c r="A3550" s="2" t="s">
        <v>3956</v>
      </c>
      <c r="B3550" s="2" t="s">
        <v>245</v>
      </c>
      <c r="C3550" s="0" t="s">
        <v>435</v>
      </c>
      <c r="D3550" s="0" t="s">
        <v>195</v>
      </c>
      <c r="E3550" s="0" t="s">
        <v>79</v>
      </c>
      <c r="F3550" s="0" t="s">
        <v>80</v>
      </c>
      <c r="G3550" s="0" t="s">
        <v>19</v>
      </c>
      <c r="H3550" s="0" t="s">
        <v>3958</v>
      </c>
      <c r="I3550" s="0" t="n">
        <v>2</v>
      </c>
      <c r="J3550" s="0" t="n">
        <v>1.82</v>
      </c>
      <c r="K3550" s="0" t="s">
        <v>21</v>
      </c>
      <c r="L3550" s="3" t="n">
        <f aca="false">IF(K3550="Yes",(J3550-1)*0.98,-1)</f>
        <v>0.8036</v>
      </c>
      <c r="M3550" s="4" t="s">
        <v>22</v>
      </c>
    </row>
    <row r="3551" customFormat="false" ht="12.8" hidden="false" customHeight="false" outlineLevel="0" collapsed="false">
      <c r="A3551" s="2" t="s">
        <v>3956</v>
      </c>
      <c r="B3551" s="2" t="s">
        <v>293</v>
      </c>
      <c r="C3551" s="0" t="s">
        <v>56</v>
      </c>
      <c r="D3551" s="0" t="s">
        <v>42</v>
      </c>
      <c r="E3551" s="0" t="s">
        <v>79</v>
      </c>
      <c r="F3551" s="0" t="s">
        <v>80</v>
      </c>
      <c r="G3551" s="0" t="s">
        <v>19</v>
      </c>
      <c r="H3551" s="0" t="s">
        <v>3959</v>
      </c>
      <c r="I3551" s="0" t="n">
        <v>1</v>
      </c>
      <c r="J3551" s="0" t="n">
        <v>1.45</v>
      </c>
      <c r="K3551" s="0" t="s">
        <v>21</v>
      </c>
      <c r="L3551" s="3" t="n">
        <f aca="false">IF(K3551="Yes",(J3551-1)*0.98,-1)</f>
        <v>0.441</v>
      </c>
      <c r="M3551" s="4" t="s">
        <v>22</v>
      </c>
    </row>
    <row r="3552" customFormat="false" ht="12.8" hidden="false" customHeight="false" outlineLevel="0" collapsed="false">
      <c r="A3552" s="2" t="s">
        <v>3960</v>
      </c>
      <c r="B3552" s="2" t="s">
        <v>71</v>
      </c>
      <c r="C3552" s="0" t="s">
        <v>47</v>
      </c>
      <c r="D3552" s="0" t="s">
        <v>29</v>
      </c>
      <c r="E3552" s="0" t="s">
        <v>30</v>
      </c>
      <c r="F3552" s="0" t="s">
        <v>31</v>
      </c>
      <c r="G3552" s="0" t="s">
        <v>19</v>
      </c>
      <c r="H3552" s="0" t="s">
        <v>2578</v>
      </c>
      <c r="I3552" s="0" t="n">
        <v>3</v>
      </c>
      <c r="J3552" s="0" t="n">
        <v>1.28</v>
      </c>
      <c r="K3552" s="0" t="str">
        <f aca="false">IF(I3552=1,"Yes","No")</f>
        <v>No</v>
      </c>
      <c r="L3552" s="0" t="n">
        <f aca="false">IF(K3552="Yes",(J3552-1)*0.98,-1)</f>
        <v>-1</v>
      </c>
      <c r="M3552" s="5" t="s">
        <v>33</v>
      </c>
    </row>
    <row r="3553" customFormat="false" ht="12.8" hidden="false" customHeight="false" outlineLevel="0" collapsed="false">
      <c r="A3553" s="2" t="s">
        <v>3960</v>
      </c>
      <c r="B3553" s="2" t="s">
        <v>71</v>
      </c>
      <c r="C3553" s="0" t="s">
        <v>47</v>
      </c>
      <c r="D3553" s="0" t="s">
        <v>29</v>
      </c>
      <c r="E3553" s="0" t="s">
        <v>30</v>
      </c>
      <c r="F3553" s="0" t="s">
        <v>31</v>
      </c>
      <c r="G3553" s="0" t="s">
        <v>19</v>
      </c>
      <c r="H3553" s="0" t="s">
        <v>2578</v>
      </c>
      <c r="I3553" s="0" t="n">
        <v>3</v>
      </c>
      <c r="J3553" s="0" t="n">
        <v>1.09</v>
      </c>
      <c r="K3553" s="0" t="s">
        <v>19</v>
      </c>
      <c r="L3553" s="3" t="n">
        <f aca="false">IF(K3553="Yes",(J3553-1)*0.98,-1)</f>
        <v>-1</v>
      </c>
      <c r="M3553" s="4" t="s">
        <v>22</v>
      </c>
    </row>
    <row r="3554" customFormat="false" ht="12.8" hidden="false" customHeight="false" outlineLevel="0" collapsed="false">
      <c r="A3554" s="2" t="s">
        <v>3960</v>
      </c>
      <c r="B3554" s="2" t="s">
        <v>273</v>
      </c>
      <c r="C3554" s="0" t="s">
        <v>74</v>
      </c>
      <c r="D3554" s="0" t="s">
        <v>37</v>
      </c>
      <c r="E3554" s="0" t="s">
        <v>30</v>
      </c>
      <c r="F3554" s="0" t="s">
        <v>65</v>
      </c>
      <c r="G3554" s="0" t="s">
        <v>21</v>
      </c>
      <c r="H3554" s="0" t="s">
        <v>3961</v>
      </c>
      <c r="I3554" s="0" t="n">
        <v>0</v>
      </c>
      <c r="J3554" s="0" t="n">
        <v>2.77</v>
      </c>
      <c r="K3554" s="0" t="s">
        <v>19</v>
      </c>
      <c r="L3554" s="3" t="n">
        <f aca="false">IF(K3554="Yes",(J3554-1)*0.98,-1)</f>
        <v>-1</v>
      </c>
      <c r="M3554" s="4" t="s">
        <v>22</v>
      </c>
    </row>
    <row r="3555" customFormat="false" ht="12.8" hidden="false" customHeight="false" outlineLevel="0" collapsed="false">
      <c r="A3555" s="2" t="s">
        <v>3962</v>
      </c>
      <c r="B3555" s="2" t="s">
        <v>186</v>
      </c>
      <c r="C3555" s="0" t="s">
        <v>1371</v>
      </c>
      <c r="D3555" s="0" t="s">
        <v>16</v>
      </c>
      <c r="E3555" s="0" t="s">
        <v>17</v>
      </c>
      <c r="F3555" s="0" t="s">
        <v>18</v>
      </c>
      <c r="G3555" s="0" t="s">
        <v>19</v>
      </c>
      <c r="H3555" s="0" t="s">
        <v>3963</v>
      </c>
      <c r="I3555" s="0" t="n">
        <v>1</v>
      </c>
      <c r="J3555" s="0" t="n">
        <v>1.12</v>
      </c>
      <c r="K3555" s="0" t="s">
        <v>21</v>
      </c>
      <c r="L3555" s="3" t="n">
        <f aca="false">IF(K3555="Yes",(J3555-1)*0.98,-1)</f>
        <v>0.1176</v>
      </c>
      <c r="M3555" s="4" t="s">
        <v>22</v>
      </c>
    </row>
    <row r="3556" customFormat="false" ht="12.8" hidden="false" customHeight="false" outlineLevel="0" collapsed="false">
      <c r="A3556" s="2" t="s">
        <v>3962</v>
      </c>
      <c r="B3556" s="2" t="s">
        <v>186</v>
      </c>
      <c r="C3556" s="0" t="s">
        <v>1371</v>
      </c>
      <c r="D3556" s="0" t="s">
        <v>16</v>
      </c>
      <c r="E3556" s="0" t="s">
        <v>17</v>
      </c>
      <c r="F3556" s="0" t="s">
        <v>18</v>
      </c>
      <c r="G3556" s="0" t="s">
        <v>19</v>
      </c>
      <c r="H3556" s="0" t="s">
        <v>3964</v>
      </c>
      <c r="I3556" s="0" t="n">
        <v>3</v>
      </c>
      <c r="J3556" s="0" t="n">
        <v>2.28</v>
      </c>
      <c r="K3556" s="0" t="s">
        <v>19</v>
      </c>
      <c r="L3556" s="3" t="n">
        <f aca="false">IF(K3556="Yes",(J3556-1)*0.98,-1)</f>
        <v>-1</v>
      </c>
      <c r="M3556" s="11" t="s">
        <v>62</v>
      </c>
    </row>
    <row r="3557" customFormat="false" ht="12.8" hidden="false" customHeight="false" outlineLevel="0" collapsed="false">
      <c r="A3557" s="2" t="s">
        <v>3962</v>
      </c>
      <c r="B3557" s="2" t="s">
        <v>512</v>
      </c>
      <c r="C3557" s="6" t="s">
        <v>1371</v>
      </c>
      <c r="D3557" s="6" t="s">
        <v>102</v>
      </c>
      <c r="E3557" s="6" t="s">
        <v>17</v>
      </c>
      <c r="F3557" s="6" t="s">
        <v>18</v>
      </c>
      <c r="G3557" s="6" t="s">
        <v>21</v>
      </c>
      <c r="H3557" s="6" t="s">
        <v>3965</v>
      </c>
      <c r="I3557" s="6" t="n">
        <v>2</v>
      </c>
      <c r="J3557" s="6" t="n">
        <v>6.4</v>
      </c>
      <c r="K3557" s="3" t="str">
        <f aca="false">IF(I3557=1, "No","Yes")</f>
        <v>Yes</v>
      </c>
      <c r="L3557" s="7" t="n">
        <f aca="false">IF(I3557=1,-J3557,0.98)</f>
        <v>0.98</v>
      </c>
      <c r="M3557" s="8" t="s">
        <v>51</v>
      </c>
    </row>
    <row r="3558" customFormat="false" ht="12.8" hidden="false" customHeight="false" outlineLevel="0" collapsed="false">
      <c r="A3558" s="9" t="s">
        <v>3962</v>
      </c>
      <c r="B3558" s="9" t="s">
        <v>512</v>
      </c>
      <c r="C3558" s="6" t="s">
        <v>1371</v>
      </c>
      <c r="D3558" s="6" t="s">
        <v>102</v>
      </c>
      <c r="E3558" s="6" t="s">
        <v>17</v>
      </c>
      <c r="F3558" s="6" t="s">
        <v>18</v>
      </c>
      <c r="G3558" s="6" t="s">
        <v>21</v>
      </c>
      <c r="H3558" s="6" t="s">
        <v>3965</v>
      </c>
      <c r="I3558" s="6" t="n">
        <v>2</v>
      </c>
      <c r="J3558" s="6" t="n">
        <v>2.85</v>
      </c>
      <c r="K3558" s="3" t="s">
        <v>21</v>
      </c>
      <c r="L3558" s="6" t="n">
        <f aca="false">IF(K3558="Yes",(J3558-1)*0.98,-1)</f>
        <v>1.813</v>
      </c>
      <c r="M3558" s="13" t="s">
        <v>184</v>
      </c>
    </row>
    <row r="3559" customFormat="false" ht="12.8" hidden="false" customHeight="false" outlineLevel="0" collapsed="false">
      <c r="A3559" s="2" t="s">
        <v>3962</v>
      </c>
      <c r="B3559" s="2" t="s">
        <v>245</v>
      </c>
      <c r="C3559" s="0" t="s">
        <v>1371</v>
      </c>
      <c r="D3559" s="0" t="s">
        <v>42</v>
      </c>
      <c r="E3559" s="0" t="s">
        <v>79</v>
      </c>
      <c r="F3559" s="0" t="s">
        <v>80</v>
      </c>
      <c r="G3559" s="0" t="s">
        <v>19</v>
      </c>
      <c r="H3559" s="0" t="s">
        <v>3966</v>
      </c>
      <c r="I3559" s="0" t="n">
        <v>3</v>
      </c>
      <c r="J3559" s="0" t="n">
        <v>1.22</v>
      </c>
      <c r="K3559" s="0" t="s">
        <v>21</v>
      </c>
      <c r="L3559" s="3" t="n">
        <f aca="false">IF(K3559="Yes",(J3559-1)*0.98,-1)</f>
        <v>0.2156</v>
      </c>
      <c r="M3559" s="4" t="s">
        <v>22</v>
      </c>
    </row>
    <row r="3560" customFormat="false" ht="12.8" hidden="false" customHeight="false" outlineLevel="0" collapsed="false">
      <c r="A3560" s="9" t="s">
        <v>3967</v>
      </c>
      <c r="B3560" s="9" t="s">
        <v>888</v>
      </c>
      <c r="C3560" s="6" t="s">
        <v>119</v>
      </c>
      <c r="D3560" s="6" t="s">
        <v>16</v>
      </c>
      <c r="E3560" s="6" t="s">
        <v>17</v>
      </c>
      <c r="F3560" s="6" t="s">
        <v>65</v>
      </c>
      <c r="G3560" s="6" t="s">
        <v>21</v>
      </c>
      <c r="H3560" s="6" t="s">
        <v>3968</v>
      </c>
      <c r="I3560" s="0" t="n">
        <v>3</v>
      </c>
      <c r="J3560" s="6" t="n">
        <v>5.02</v>
      </c>
      <c r="K3560" s="3" t="str">
        <f aca="false">IF(I3560=1,"Yes","No")</f>
        <v>No</v>
      </c>
      <c r="L3560" s="7" t="n">
        <f aca="false">IF(K3560="Yes",(J3560-1)*0.98,-1)</f>
        <v>-1</v>
      </c>
      <c r="M3560" s="10" t="s">
        <v>53</v>
      </c>
    </row>
    <row r="3561" customFormat="false" ht="12.8" hidden="false" customHeight="false" outlineLevel="0" collapsed="false">
      <c r="A3561" s="2" t="s">
        <v>3967</v>
      </c>
      <c r="B3561" s="2" t="s">
        <v>512</v>
      </c>
      <c r="C3561" s="0" t="s">
        <v>1031</v>
      </c>
      <c r="D3561" s="0" t="s">
        <v>37</v>
      </c>
      <c r="E3561" s="0" t="s">
        <v>87</v>
      </c>
      <c r="F3561" s="0" t="s">
        <v>18</v>
      </c>
      <c r="G3561" s="0" t="s">
        <v>19</v>
      </c>
      <c r="H3561" s="0" t="s">
        <v>3969</v>
      </c>
      <c r="I3561" s="0" t="n">
        <v>1</v>
      </c>
      <c r="J3561" s="0" t="n">
        <v>1.16</v>
      </c>
      <c r="K3561" s="0" t="s">
        <v>21</v>
      </c>
      <c r="L3561" s="3" t="n">
        <f aca="false">IF(K3561="Yes",(J3561-1)*0.98,-1)</f>
        <v>0.1568</v>
      </c>
      <c r="M3561" s="4" t="s">
        <v>22</v>
      </c>
    </row>
    <row r="3562" customFormat="false" ht="12.8" hidden="false" customHeight="false" outlineLevel="0" collapsed="false">
      <c r="A3562" s="2" t="s">
        <v>3970</v>
      </c>
      <c r="B3562" s="2" t="s">
        <v>255</v>
      </c>
      <c r="C3562" s="0" t="s">
        <v>773</v>
      </c>
      <c r="D3562" s="0" t="s">
        <v>42</v>
      </c>
      <c r="E3562" s="0" t="s">
        <v>79</v>
      </c>
      <c r="F3562" s="0" t="s">
        <v>80</v>
      </c>
      <c r="G3562" s="0" t="s">
        <v>19</v>
      </c>
      <c r="H3562" s="0" t="s">
        <v>3971</v>
      </c>
      <c r="I3562" s="0" t="n">
        <v>1</v>
      </c>
      <c r="J3562" s="0" t="n">
        <v>1.21</v>
      </c>
      <c r="K3562" s="0" t="s">
        <v>21</v>
      </c>
      <c r="L3562" s="3" t="n">
        <f aca="false">IF(K3562="Yes",(J3562-1)*0.98,-1)</f>
        <v>0.2058</v>
      </c>
      <c r="M3562" s="4" t="s">
        <v>22</v>
      </c>
    </row>
    <row r="3563" customFormat="false" ht="12.8" hidden="false" customHeight="false" outlineLevel="0" collapsed="false">
      <c r="A3563" s="2" t="s">
        <v>3972</v>
      </c>
      <c r="B3563" s="2" t="s">
        <v>46</v>
      </c>
      <c r="C3563" s="6" t="s">
        <v>74</v>
      </c>
      <c r="D3563" s="6" t="s">
        <v>37</v>
      </c>
      <c r="E3563" s="6" t="s">
        <v>30</v>
      </c>
      <c r="F3563" s="6" t="s">
        <v>31</v>
      </c>
      <c r="G3563" s="6" t="s">
        <v>19</v>
      </c>
      <c r="H3563" s="6" t="s">
        <v>3973</v>
      </c>
      <c r="I3563" s="6" t="n">
        <v>0</v>
      </c>
      <c r="J3563" s="6" t="n">
        <v>73.01</v>
      </c>
      <c r="K3563" s="3" t="str">
        <f aca="false">IF(I3563=1, "No","Yes")</f>
        <v>Yes</v>
      </c>
      <c r="L3563" s="7" t="n">
        <f aca="false">IF(I3563=1,-J3563,0.98)</f>
        <v>0.98</v>
      </c>
      <c r="M3563" s="8" t="s">
        <v>51</v>
      </c>
    </row>
    <row r="3564" customFormat="false" ht="12.8" hidden="false" customHeight="false" outlineLevel="0" collapsed="false">
      <c r="A3564" s="9" t="s">
        <v>3972</v>
      </c>
      <c r="B3564" s="9" t="s">
        <v>46</v>
      </c>
      <c r="C3564" s="6" t="s">
        <v>74</v>
      </c>
      <c r="D3564" s="6" t="s">
        <v>37</v>
      </c>
      <c r="E3564" s="6" t="s">
        <v>30</v>
      </c>
      <c r="F3564" s="6" t="s">
        <v>31</v>
      </c>
      <c r="G3564" s="6" t="s">
        <v>19</v>
      </c>
      <c r="H3564" s="6" t="s">
        <v>3974</v>
      </c>
      <c r="I3564" s="0" t="n">
        <v>1</v>
      </c>
      <c r="J3564" s="6" t="n">
        <v>2.03</v>
      </c>
      <c r="K3564" s="3" t="str">
        <f aca="false">IF(I3564=1,"Yes","No")</f>
        <v>Yes</v>
      </c>
      <c r="L3564" s="7" t="n">
        <f aca="false">IF(K3564="Yes",(J3564-1)*0.98,-1)</f>
        <v>1.0094</v>
      </c>
      <c r="M3564" s="10" t="s">
        <v>53</v>
      </c>
    </row>
    <row r="3565" customFormat="false" ht="12.8" hidden="false" customHeight="false" outlineLevel="0" collapsed="false">
      <c r="A3565" s="9" t="s">
        <v>3975</v>
      </c>
      <c r="B3565" s="9" t="s">
        <v>456</v>
      </c>
      <c r="C3565" s="6" t="s">
        <v>1150</v>
      </c>
      <c r="D3565" s="6" t="s">
        <v>37</v>
      </c>
      <c r="E3565" s="6" t="s">
        <v>79</v>
      </c>
      <c r="F3565" s="6" t="s">
        <v>1106</v>
      </c>
      <c r="G3565" s="6" t="s">
        <v>19</v>
      </c>
      <c r="H3565" s="6" t="s">
        <v>3976</v>
      </c>
      <c r="I3565" s="0" t="n">
        <v>0</v>
      </c>
      <c r="J3565" s="6" t="n">
        <v>24.85</v>
      </c>
      <c r="K3565" s="3" t="str">
        <f aca="false">IF(I3565=1,"Yes","No")</f>
        <v>No</v>
      </c>
      <c r="L3565" s="7" t="n">
        <f aca="false">IF(K3565="Yes",(J3565-1)*0.98,-1)</f>
        <v>-1</v>
      </c>
      <c r="M3565" s="10" t="s">
        <v>53</v>
      </c>
    </row>
    <row r="3566" customFormat="false" ht="12.8" hidden="false" customHeight="false" outlineLevel="0" collapsed="false">
      <c r="A3566" s="2" t="s">
        <v>3977</v>
      </c>
      <c r="B3566" s="2" t="s">
        <v>657</v>
      </c>
      <c r="C3566" s="0" t="s">
        <v>373</v>
      </c>
      <c r="D3566" s="0" t="s">
        <v>195</v>
      </c>
      <c r="E3566" s="0" t="s">
        <v>147</v>
      </c>
      <c r="G3566" s="0" t="s">
        <v>19</v>
      </c>
      <c r="H3566" s="0" t="s">
        <v>3288</v>
      </c>
      <c r="I3566" s="0" t="n">
        <v>3</v>
      </c>
      <c r="J3566" s="0" t="n">
        <v>1.86</v>
      </c>
      <c r="K3566" s="0" t="str">
        <f aca="false">IF(I3566=1,"Yes","No")</f>
        <v>No</v>
      </c>
      <c r="L3566" s="0" t="n">
        <f aca="false">IF(K3566="Yes",(J3566-1)*0.98,-1)</f>
        <v>-1</v>
      </c>
      <c r="M3566" s="5" t="s">
        <v>33</v>
      </c>
    </row>
    <row r="3567" customFormat="false" ht="12.8" hidden="false" customHeight="false" outlineLevel="0" collapsed="false">
      <c r="A3567" s="2" t="s">
        <v>3978</v>
      </c>
      <c r="B3567" s="2" t="s">
        <v>499</v>
      </c>
      <c r="C3567" s="0" t="s">
        <v>1192</v>
      </c>
      <c r="D3567" s="0" t="s">
        <v>37</v>
      </c>
      <c r="E3567" s="0" t="s">
        <v>147</v>
      </c>
      <c r="F3567" s="0" t="s">
        <v>1413</v>
      </c>
      <c r="G3567" s="0" t="s">
        <v>19</v>
      </c>
      <c r="H3567" s="0" t="s">
        <v>3979</v>
      </c>
      <c r="I3567" s="0" t="n">
        <v>3</v>
      </c>
      <c r="J3567" s="0" t="n">
        <v>1.99</v>
      </c>
      <c r="K3567" s="0" t="s">
        <v>21</v>
      </c>
      <c r="L3567" s="3" t="n">
        <f aca="false">IF(K3567="Yes",(J3567-1)*0.98,-1)</f>
        <v>0.9702</v>
      </c>
      <c r="M3567" s="11" t="s">
        <v>62</v>
      </c>
    </row>
    <row r="3568" customFormat="false" ht="12.8" hidden="false" customHeight="false" outlineLevel="0" collapsed="false">
      <c r="A3568" s="9" t="s">
        <v>3978</v>
      </c>
      <c r="B3568" s="9" t="s">
        <v>499</v>
      </c>
      <c r="C3568" s="6" t="s">
        <v>1192</v>
      </c>
      <c r="D3568" s="6" t="s">
        <v>37</v>
      </c>
      <c r="E3568" s="6" t="s">
        <v>147</v>
      </c>
      <c r="F3568" s="6" t="s">
        <v>1413</v>
      </c>
      <c r="G3568" s="6" t="s">
        <v>19</v>
      </c>
      <c r="H3568" s="6" t="s">
        <v>3979</v>
      </c>
      <c r="I3568" s="0" t="n">
        <v>3</v>
      </c>
      <c r="J3568" s="6" t="n">
        <v>5.84</v>
      </c>
      <c r="K3568" s="3" t="str">
        <f aca="false">IF(I3568=1,"Yes","No")</f>
        <v>No</v>
      </c>
      <c r="L3568" s="7" t="n">
        <f aca="false">IF(K3568="Yes",(J3568-1)*0.98,-1)</f>
        <v>-1</v>
      </c>
      <c r="M3568" s="10" t="s">
        <v>53</v>
      </c>
    </row>
    <row r="3569" customFormat="false" ht="12.8" hidden="false" customHeight="false" outlineLevel="0" collapsed="false">
      <c r="A3569" s="2" t="s">
        <v>3978</v>
      </c>
      <c r="B3569" s="2" t="s">
        <v>337</v>
      </c>
      <c r="C3569" s="0" t="s">
        <v>47</v>
      </c>
      <c r="D3569" s="0" t="s">
        <v>42</v>
      </c>
      <c r="E3569" s="0" t="s">
        <v>30</v>
      </c>
      <c r="F3569" s="0" t="s">
        <v>18</v>
      </c>
      <c r="G3569" s="0" t="s">
        <v>19</v>
      </c>
      <c r="H3569" s="0" t="s">
        <v>3980</v>
      </c>
      <c r="I3569" s="0" t="n">
        <v>3</v>
      </c>
      <c r="J3569" s="0" t="n">
        <v>1.78</v>
      </c>
      <c r="K3569" s="0" t="s">
        <v>21</v>
      </c>
      <c r="L3569" s="3" t="n">
        <f aca="false">IF(K3569="Yes",(J3569-1)*0.98,-1)</f>
        <v>0.7644</v>
      </c>
      <c r="M3569" s="11" t="s">
        <v>62</v>
      </c>
    </row>
    <row r="3570" customFormat="false" ht="12.8" hidden="false" customHeight="false" outlineLevel="0" collapsed="false">
      <c r="A3570" s="2" t="s">
        <v>3978</v>
      </c>
      <c r="B3570" s="2" t="s">
        <v>337</v>
      </c>
      <c r="C3570" s="6" t="s">
        <v>47</v>
      </c>
      <c r="D3570" s="6" t="s">
        <v>42</v>
      </c>
      <c r="E3570" s="6" t="s">
        <v>30</v>
      </c>
      <c r="F3570" s="6" t="s">
        <v>18</v>
      </c>
      <c r="G3570" s="6" t="s">
        <v>19</v>
      </c>
      <c r="H3570" s="6" t="s">
        <v>3981</v>
      </c>
      <c r="I3570" s="6" t="n">
        <v>0</v>
      </c>
      <c r="J3570" s="6" t="n">
        <v>3.05</v>
      </c>
      <c r="K3570" s="3" t="str">
        <f aca="false">IF(I3570=1, "No","Yes")</f>
        <v>Yes</v>
      </c>
      <c r="L3570" s="7" t="n">
        <f aca="false">IF(I3570=1,-J3570,0.98)</f>
        <v>0.98</v>
      </c>
      <c r="M3570" s="8" t="s">
        <v>51</v>
      </c>
    </row>
    <row r="3571" customFormat="false" ht="12.8" hidden="false" customHeight="false" outlineLevel="0" collapsed="false">
      <c r="A3571" s="2" t="s">
        <v>3982</v>
      </c>
      <c r="B3571" s="2" t="s">
        <v>186</v>
      </c>
      <c r="C3571" s="0" t="s">
        <v>1302</v>
      </c>
      <c r="D3571" s="0" t="s">
        <v>37</v>
      </c>
      <c r="E3571" s="0" t="s">
        <v>147</v>
      </c>
      <c r="G3571" s="0" t="s">
        <v>19</v>
      </c>
      <c r="H3571" s="0" t="s">
        <v>3983</v>
      </c>
      <c r="I3571" s="0" t="n">
        <v>3</v>
      </c>
      <c r="J3571" s="0" t="n">
        <v>3.44</v>
      </c>
      <c r="K3571" s="0" t="str">
        <f aca="false">IF(I3571=1,"Yes","No")</f>
        <v>No</v>
      </c>
      <c r="L3571" s="0" t="n">
        <f aca="false">IF(K3571="Yes",(J3571-1)*0.98,-1)</f>
        <v>-1</v>
      </c>
      <c r="M3571" s="5" t="s">
        <v>33</v>
      </c>
    </row>
    <row r="3572" customFormat="false" ht="12.8" hidden="false" customHeight="false" outlineLevel="0" collapsed="false">
      <c r="A3572" s="2" t="s">
        <v>3984</v>
      </c>
      <c r="B3572" s="2" t="s">
        <v>193</v>
      </c>
      <c r="C3572" s="0" t="s">
        <v>194</v>
      </c>
      <c r="D3572" s="0" t="s">
        <v>16</v>
      </c>
      <c r="E3572" s="0" t="s">
        <v>147</v>
      </c>
      <c r="F3572" s="0" t="s">
        <v>65</v>
      </c>
      <c r="G3572" s="0" t="s">
        <v>21</v>
      </c>
      <c r="H3572" s="0" t="s">
        <v>3985</v>
      </c>
      <c r="I3572" s="0" t="n">
        <v>1</v>
      </c>
      <c r="J3572" s="0" t="n">
        <v>2.18</v>
      </c>
      <c r="K3572" s="0" t="str">
        <f aca="false">IF(I3572=1,"Yes","No")</f>
        <v>Yes</v>
      </c>
      <c r="L3572" s="0" t="n">
        <f aca="false">IF(K3572="Yes",(J3572-1)*0.98,-1)</f>
        <v>1.1564</v>
      </c>
      <c r="M3572" s="5" t="s">
        <v>33</v>
      </c>
    </row>
    <row r="3573" customFormat="false" ht="12.8" hidden="false" customHeight="false" outlineLevel="0" collapsed="false">
      <c r="A3573" s="9" t="s">
        <v>3984</v>
      </c>
      <c r="B3573" s="9" t="s">
        <v>410</v>
      </c>
      <c r="C3573" s="6" t="s">
        <v>608</v>
      </c>
      <c r="D3573" s="6" t="s">
        <v>42</v>
      </c>
      <c r="E3573" s="6" t="s">
        <v>147</v>
      </c>
      <c r="F3573" s="6" t="s">
        <v>43</v>
      </c>
      <c r="G3573" s="6" t="s">
        <v>19</v>
      </c>
      <c r="H3573" s="6" t="s">
        <v>3986</v>
      </c>
      <c r="I3573" s="0" t="n">
        <v>1</v>
      </c>
      <c r="J3573" s="6" t="n">
        <v>2.53</v>
      </c>
      <c r="K3573" s="3" t="str">
        <f aca="false">IF(I3573=1,"Yes","No")</f>
        <v>Yes</v>
      </c>
      <c r="L3573" s="7" t="n">
        <f aca="false">IF(K3573="Yes",(J3573-1)*0.98,-1)</f>
        <v>1.4994</v>
      </c>
      <c r="M3573" s="10" t="s">
        <v>53</v>
      </c>
    </row>
    <row r="3574" customFormat="false" ht="12.8" hidden="false" customHeight="false" outlineLevel="0" collapsed="false">
      <c r="A3574" s="2" t="s">
        <v>3987</v>
      </c>
      <c r="B3574" s="2" t="s">
        <v>222</v>
      </c>
      <c r="C3574" s="0" t="s">
        <v>59</v>
      </c>
      <c r="D3574" s="0" t="s">
        <v>42</v>
      </c>
      <c r="E3574" s="0" t="s">
        <v>30</v>
      </c>
      <c r="F3574" s="0" t="s">
        <v>43</v>
      </c>
      <c r="G3574" s="0" t="s">
        <v>19</v>
      </c>
      <c r="H3574" s="0" t="s">
        <v>3988</v>
      </c>
      <c r="I3574" s="0" t="n">
        <v>3</v>
      </c>
      <c r="J3574" s="0" t="n">
        <v>1.88</v>
      </c>
      <c r="K3574" s="0" t="s">
        <v>19</v>
      </c>
      <c r="L3574" s="3" t="n">
        <f aca="false">IF(K3574="Yes",(J3574-1)*0.98,-1)</f>
        <v>-1</v>
      </c>
      <c r="M3574" s="11" t="s">
        <v>62</v>
      </c>
    </row>
    <row r="3575" customFormat="false" ht="12.8" hidden="false" customHeight="false" outlineLevel="0" collapsed="false">
      <c r="A3575" s="9" t="s">
        <v>3987</v>
      </c>
      <c r="B3575" s="9" t="s">
        <v>222</v>
      </c>
      <c r="C3575" s="6" t="s">
        <v>59</v>
      </c>
      <c r="D3575" s="6" t="s">
        <v>42</v>
      </c>
      <c r="E3575" s="6" t="s">
        <v>30</v>
      </c>
      <c r="F3575" s="6" t="s">
        <v>43</v>
      </c>
      <c r="G3575" s="6" t="s">
        <v>19</v>
      </c>
      <c r="H3575" s="6" t="s">
        <v>3989</v>
      </c>
      <c r="I3575" s="6" t="n">
        <v>1</v>
      </c>
      <c r="J3575" s="6" t="n">
        <v>1.91</v>
      </c>
      <c r="K3575" s="3" t="s">
        <v>21</v>
      </c>
      <c r="L3575" s="6" t="n">
        <f aca="false">IF(K3575="Yes",(J3575-1)*0.98,-1)</f>
        <v>0.8918</v>
      </c>
      <c r="M3575" s="13" t="s">
        <v>184</v>
      </c>
    </row>
    <row r="3576" customFormat="false" ht="12.8" hidden="false" customHeight="false" outlineLevel="0" collapsed="false">
      <c r="A3576" s="2" t="s">
        <v>3987</v>
      </c>
      <c r="B3576" s="2" t="s">
        <v>652</v>
      </c>
      <c r="C3576" s="6" t="s">
        <v>194</v>
      </c>
      <c r="D3576" s="6" t="s">
        <v>42</v>
      </c>
      <c r="E3576" s="6" t="s">
        <v>147</v>
      </c>
      <c r="F3576" s="6" t="s">
        <v>18</v>
      </c>
      <c r="G3576" s="6" t="s">
        <v>19</v>
      </c>
      <c r="H3576" s="6" t="s">
        <v>3990</v>
      </c>
      <c r="I3576" s="6" t="n">
        <v>0</v>
      </c>
      <c r="J3576" s="6" t="n">
        <v>13.75</v>
      </c>
      <c r="K3576" s="3" t="str">
        <f aca="false">IF(I3576=1, "No","Yes")</f>
        <v>Yes</v>
      </c>
      <c r="L3576" s="7" t="n">
        <f aca="false">IF(I3576=1,-J3576,0.98)</f>
        <v>0.98</v>
      </c>
      <c r="M3576" s="8" t="s">
        <v>51</v>
      </c>
    </row>
    <row r="3577" customFormat="false" ht="12.8" hidden="false" customHeight="false" outlineLevel="0" collapsed="false">
      <c r="A3577" s="2" t="s">
        <v>3991</v>
      </c>
      <c r="B3577" s="2" t="s">
        <v>2615</v>
      </c>
      <c r="C3577" s="0" t="s">
        <v>194</v>
      </c>
      <c r="D3577" s="0" t="s">
        <v>42</v>
      </c>
      <c r="E3577" s="0" t="s">
        <v>147</v>
      </c>
      <c r="F3577" s="0" t="s">
        <v>65</v>
      </c>
      <c r="G3577" s="0" t="s">
        <v>21</v>
      </c>
      <c r="H3577" s="0" t="s">
        <v>2420</v>
      </c>
      <c r="I3577" s="0" t="n">
        <v>1</v>
      </c>
      <c r="J3577" s="0" t="n">
        <v>5.3</v>
      </c>
      <c r="K3577" s="0" t="str">
        <f aca="false">IF(I3577=1,"Yes","No")</f>
        <v>Yes</v>
      </c>
      <c r="L3577" s="0" t="n">
        <f aca="false">IF(K3577="Yes",(J3577-1)*0.98,-1)</f>
        <v>4.214</v>
      </c>
      <c r="M3577" s="5" t="s">
        <v>33</v>
      </c>
    </row>
    <row r="3578" customFormat="false" ht="12.8" hidden="false" customHeight="false" outlineLevel="0" collapsed="false">
      <c r="A3578" s="2" t="s">
        <v>3991</v>
      </c>
      <c r="B3578" s="2" t="s">
        <v>2615</v>
      </c>
      <c r="C3578" s="0" t="s">
        <v>194</v>
      </c>
      <c r="D3578" s="0" t="s">
        <v>42</v>
      </c>
      <c r="E3578" s="0" t="s">
        <v>147</v>
      </c>
      <c r="F3578" s="0" t="s">
        <v>65</v>
      </c>
      <c r="G3578" s="0" t="s">
        <v>21</v>
      </c>
      <c r="H3578" s="0" t="s">
        <v>2420</v>
      </c>
      <c r="I3578" s="0" t="n">
        <v>1</v>
      </c>
      <c r="J3578" s="0" t="n">
        <v>2</v>
      </c>
      <c r="K3578" s="0" t="s">
        <v>21</v>
      </c>
      <c r="L3578" s="3" t="n">
        <f aca="false">IF(K3578="Yes",(J3578-1)*0.98,-1)</f>
        <v>0.98</v>
      </c>
      <c r="M3578" s="4" t="s">
        <v>22</v>
      </c>
    </row>
    <row r="3579" customFormat="false" ht="12.8" hidden="false" customHeight="false" outlineLevel="0" collapsed="false">
      <c r="A3579" s="9" t="s">
        <v>3991</v>
      </c>
      <c r="B3579" s="9" t="s">
        <v>512</v>
      </c>
      <c r="C3579" s="6" t="s">
        <v>179</v>
      </c>
      <c r="D3579" s="6" t="s">
        <v>42</v>
      </c>
      <c r="E3579" s="6" t="s">
        <v>147</v>
      </c>
      <c r="F3579" s="6" t="s">
        <v>43</v>
      </c>
      <c r="G3579" s="6" t="s">
        <v>19</v>
      </c>
      <c r="H3579" s="6" t="s">
        <v>3992</v>
      </c>
      <c r="I3579" s="0" t="n">
        <v>4</v>
      </c>
      <c r="J3579" s="6" t="n">
        <v>3.17</v>
      </c>
      <c r="K3579" s="3" t="str">
        <f aca="false">IF(I3579=1,"Yes","No")</f>
        <v>No</v>
      </c>
      <c r="L3579" s="7" t="n">
        <f aca="false">IF(K3579="Yes",(J3579-1)*0.98,-1)</f>
        <v>-1</v>
      </c>
      <c r="M3579" s="10" t="s">
        <v>53</v>
      </c>
    </row>
    <row r="3580" customFormat="false" ht="12.8" hidden="false" customHeight="false" outlineLevel="0" collapsed="false">
      <c r="A3580" s="2" t="s">
        <v>3991</v>
      </c>
      <c r="B3580" s="2" t="s">
        <v>471</v>
      </c>
      <c r="C3580" s="6" t="s">
        <v>271</v>
      </c>
      <c r="D3580" s="6" t="s">
        <v>42</v>
      </c>
      <c r="E3580" s="6" t="s">
        <v>147</v>
      </c>
      <c r="F3580" s="6" t="s">
        <v>43</v>
      </c>
      <c r="G3580" s="6" t="s">
        <v>19</v>
      </c>
      <c r="H3580" s="6" t="s">
        <v>3993</v>
      </c>
      <c r="I3580" s="6" t="n">
        <v>1</v>
      </c>
      <c r="J3580" s="6" t="n">
        <v>4.6</v>
      </c>
      <c r="K3580" s="3" t="str">
        <f aca="false">IF(I3580=1, "No","Yes")</f>
        <v>No</v>
      </c>
      <c r="L3580" s="7" t="n">
        <f aca="false">IF(I3580=1,-J3580,0.98)</f>
        <v>-4.6</v>
      </c>
      <c r="M3580" s="8" t="s">
        <v>51</v>
      </c>
    </row>
    <row r="3581" customFormat="false" ht="12.8" hidden="false" customHeight="false" outlineLevel="0" collapsed="false">
      <c r="A3581" s="2" t="s">
        <v>3991</v>
      </c>
      <c r="B3581" s="2" t="s">
        <v>471</v>
      </c>
      <c r="C3581" s="6" t="s">
        <v>271</v>
      </c>
      <c r="D3581" s="6" t="s">
        <v>42</v>
      </c>
      <c r="E3581" s="6" t="s">
        <v>147</v>
      </c>
      <c r="F3581" s="6" t="s">
        <v>43</v>
      </c>
      <c r="G3581" s="6" t="s">
        <v>19</v>
      </c>
      <c r="H3581" s="6" t="s">
        <v>3993</v>
      </c>
      <c r="I3581" s="6" t="n">
        <v>1</v>
      </c>
      <c r="J3581" s="6" t="n">
        <v>4.6</v>
      </c>
      <c r="K3581" s="3" t="str">
        <f aca="false">IF(I3581=1, "No","Yes")</f>
        <v>No</v>
      </c>
      <c r="L3581" s="7" t="n">
        <f aca="false">IF(I3581=1,-J3581,0.98)</f>
        <v>-4.6</v>
      </c>
      <c r="M3581" s="12" t="s">
        <v>128</v>
      </c>
    </row>
    <row r="3582" customFormat="false" ht="12.8" hidden="false" customHeight="false" outlineLevel="0" collapsed="false">
      <c r="A3582" s="9" t="s">
        <v>3991</v>
      </c>
      <c r="B3582" s="9" t="s">
        <v>471</v>
      </c>
      <c r="C3582" s="6" t="s">
        <v>271</v>
      </c>
      <c r="D3582" s="6" t="s">
        <v>42</v>
      </c>
      <c r="E3582" s="6" t="s">
        <v>147</v>
      </c>
      <c r="F3582" s="6" t="s">
        <v>43</v>
      </c>
      <c r="G3582" s="6" t="s">
        <v>19</v>
      </c>
      <c r="H3582" s="6" t="s">
        <v>3994</v>
      </c>
      <c r="I3582" s="0" t="n">
        <v>4</v>
      </c>
      <c r="J3582" s="6" t="n">
        <v>3.34</v>
      </c>
      <c r="K3582" s="3" t="str">
        <f aca="false">IF(I3582=1,"Yes","No")</f>
        <v>No</v>
      </c>
      <c r="L3582" s="7" t="n">
        <f aca="false">IF(K3582="Yes",(J3582-1)*0.98,-1)</f>
        <v>-1</v>
      </c>
      <c r="M3582" s="10" t="s">
        <v>53</v>
      </c>
    </row>
    <row r="3583" customFormat="false" ht="12.8" hidden="false" customHeight="false" outlineLevel="0" collapsed="false">
      <c r="A3583" s="2" t="s">
        <v>3995</v>
      </c>
      <c r="B3583" s="2" t="s">
        <v>897</v>
      </c>
      <c r="C3583" s="6" t="s">
        <v>638</v>
      </c>
      <c r="D3583" s="6" t="s">
        <v>42</v>
      </c>
      <c r="E3583" s="6" t="s">
        <v>147</v>
      </c>
      <c r="F3583" s="6" t="s">
        <v>18</v>
      </c>
      <c r="G3583" s="6" t="s">
        <v>19</v>
      </c>
      <c r="H3583" s="6" t="s">
        <v>3996</v>
      </c>
      <c r="I3583" s="6" t="n">
        <v>3</v>
      </c>
      <c r="J3583" s="6" t="n">
        <v>3.75</v>
      </c>
      <c r="K3583" s="3" t="str">
        <f aca="false">IF(I3583=1, "No","Yes")</f>
        <v>Yes</v>
      </c>
      <c r="L3583" s="7" t="n">
        <f aca="false">IF(I3583=1,-J3583,0.98)</f>
        <v>0.98</v>
      </c>
      <c r="M3583" s="8" t="s">
        <v>51</v>
      </c>
    </row>
    <row r="3584" customFormat="false" ht="12.8" hidden="false" customHeight="false" outlineLevel="0" collapsed="false">
      <c r="A3584" s="2" t="s">
        <v>3997</v>
      </c>
      <c r="B3584" s="2" t="s">
        <v>925</v>
      </c>
      <c r="C3584" s="6" t="s">
        <v>638</v>
      </c>
      <c r="D3584" s="6" t="s">
        <v>42</v>
      </c>
      <c r="E3584" s="6" t="s">
        <v>147</v>
      </c>
      <c r="F3584" s="6" t="s">
        <v>43</v>
      </c>
      <c r="G3584" s="6" t="s">
        <v>19</v>
      </c>
      <c r="H3584" s="6" t="s">
        <v>3998</v>
      </c>
      <c r="I3584" s="6" t="n">
        <v>0</v>
      </c>
      <c r="J3584" s="6" t="n">
        <v>6</v>
      </c>
      <c r="K3584" s="3" t="str">
        <f aca="false">IF(I3584=1, "No","Yes")</f>
        <v>Yes</v>
      </c>
      <c r="L3584" s="7" t="n">
        <f aca="false">IF(I3584=1,-J3584,0.98)</f>
        <v>0.98</v>
      </c>
      <c r="M3584" s="8" t="s">
        <v>51</v>
      </c>
    </row>
    <row r="3585" customFormat="false" ht="12.8" hidden="false" customHeight="false" outlineLevel="0" collapsed="false">
      <c r="A3585" s="2" t="s">
        <v>3997</v>
      </c>
      <c r="B3585" s="2" t="s">
        <v>925</v>
      </c>
      <c r="C3585" s="6" t="s">
        <v>638</v>
      </c>
      <c r="D3585" s="6" t="s">
        <v>42</v>
      </c>
      <c r="E3585" s="6" t="s">
        <v>147</v>
      </c>
      <c r="F3585" s="6" t="s">
        <v>43</v>
      </c>
      <c r="G3585" s="6" t="s">
        <v>19</v>
      </c>
      <c r="H3585" s="6" t="s">
        <v>3998</v>
      </c>
      <c r="I3585" s="6" t="n">
        <v>0</v>
      </c>
      <c r="J3585" s="6" t="n">
        <v>6</v>
      </c>
      <c r="K3585" s="3" t="str">
        <f aca="false">IF(I3585=1, "No","Yes")</f>
        <v>Yes</v>
      </c>
      <c r="L3585" s="7" t="n">
        <f aca="false">IF(I3585=1,-J3585,0.98)</f>
        <v>0.98</v>
      </c>
      <c r="M3585" s="8" t="s">
        <v>51</v>
      </c>
    </row>
    <row r="3586" customFormat="false" ht="12.8" hidden="false" customHeight="false" outlineLevel="0" collapsed="false">
      <c r="A3586" s="9" t="s">
        <v>3997</v>
      </c>
      <c r="B3586" s="9" t="s">
        <v>925</v>
      </c>
      <c r="C3586" s="6" t="s">
        <v>638</v>
      </c>
      <c r="D3586" s="6" t="s">
        <v>42</v>
      </c>
      <c r="E3586" s="6" t="s">
        <v>147</v>
      </c>
      <c r="F3586" s="6" t="s">
        <v>43</v>
      </c>
      <c r="G3586" s="6" t="s">
        <v>19</v>
      </c>
      <c r="H3586" s="6" t="s">
        <v>3999</v>
      </c>
      <c r="I3586" s="0" t="n">
        <v>0</v>
      </c>
      <c r="J3586" s="6" t="n">
        <v>7.46</v>
      </c>
      <c r="K3586" s="3" t="str">
        <f aca="false">IF(I3586=1,"Yes","No")</f>
        <v>No</v>
      </c>
      <c r="L3586" s="7" t="n">
        <f aca="false">IF(K3586="Yes",(J3586-1)*0.98,-1)</f>
        <v>-1</v>
      </c>
      <c r="M3586" s="10" t="s">
        <v>53</v>
      </c>
    </row>
    <row r="3587" customFormat="false" ht="12.8" hidden="false" customHeight="false" outlineLevel="0" collapsed="false">
      <c r="A3587" s="9" t="s">
        <v>3997</v>
      </c>
      <c r="B3587" s="9" t="s">
        <v>925</v>
      </c>
      <c r="C3587" s="6" t="s">
        <v>638</v>
      </c>
      <c r="D3587" s="6" t="s">
        <v>42</v>
      </c>
      <c r="E3587" s="6" t="s">
        <v>147</v>
      </c>
      <c r="F3587" s="6" t="s">
        <v>43</v>
      </c>
      <c r="G3587" s="6" t="s">
        <v>19</v>
      </c>
      <c r="H3587" s="6" t="s">
        <v>3999</v>
      </c>
      <c r="I3587" s="0" t="n">
        <v>0</v>
      </c>
      <c r="J3587" s="6" t="n">
        <v>7.46</v>
      </c>
      <c r="K3587" s="3" t="str">
        <f aca="false">IF(I3587=1,"Yes","No")</f>
        <v>No</v>
      </c>
      <c r="L3587" s="7" t="n">
        <f aca="false">IF(K3587="Yes",(J3587-1)*0.98,-1)</f>
        <v>-1</v>
      </c>
      <c r="M3587" s="10" t="s">
        <v>53</v>
      </c>
    </row>
    <row r="3588" customFormat="false" ht="12.8" hidden="false" customHeight="false" outlineLevel="0" collapsed="false">
      <c r="A3588" s="2" t="s">
        <v>3997</v>
      </c>
      <c r="B3588" s="2" t="s">
        <v>40</v>
      </c>
      <c r="C3588" s="0" t="s">
        <v>430</v>
      </c>
      <c r="D3588" s="0" t="s">
        <v>42</v>
      </c>
      <c r="E3588" s="0" t="s">
        <v>147</v>
      </c>
      <c r="F3588" s="0" t="s">
        <v>453</v>
      </c>
      <c r="G3588" s="0" t="s">
        <v>19</v>
      </c>
      <c r="H3588" s="0" t="s">
        <v>4000</v>
      </c>
      <c r="I3588" s="0" t="n">
        <v>0</v>
      </c>
      <c r="J3588" s="0" t="n">
        <v>3.49</v>
      </c>
      <c r="K3588" s="0" t="str">
        <f aca="false">IF(I3588=1,"Yes","No")</f>
        <v>No</v>
      </c>
      <c r="L3588" s="0" t="n">
        <f aca="false">IF(K3588="Yes",(J3588-1)*0.98,-1)</f>
        <v>-1</v>
      </c>
      <c r="M3588" s="5" t="s">
        <v>33</v>
      </c>
    </row>
    <row r="3589" customFormat="false" ht="12.8" hidden="false" customHeight="false" outlineLevel="0" collapsed="false">
      <c r="A3589" s="2" t="s">
        <v>3997</v>
      </c>
      <c r="B3589" s="2" t="s">
        <v>40</v>
      </c>
      <c r="C3589" s="0" t="s">
        <v>430</v>
      </c>
      <c r="D3589" s="0" t="s">
        <v>42</v>
      </c>
      <c r="E3589" s="0" t="s">
        <v>147</v>
      </c>
      <c r="F3589" s="0" t="s">
        <v>453</v>
      </c>
      <c r="G3589" s="0" t="s">
        <v>19</v>
      </c>
      <c r="H3589" s="0" t="s">
        <v>4000</v>
      </c>
      <c r="I3589" s="0" t="n">
        <v>0</v>
      </c>
      <c r="J3589" s="0" t="n">
        <v>3.49</v>
      </c>
      <c r="K3589" s="0" t="str">
        <f aca="false">IF(I3589=1,"Yes","No")</f>
        <v>No</v>
      </c>
      <c r="L3589" s="0" t="n">
        <f aca="false">IF(K3589="Yes",(J3589-1)*0.98,-1)</f>
        <v>-1</v>
      </c>
      <c r="M3589" s="5" t="s">
        <v>33</v>
      </c>
    </row>
    <row r="3590" customFormat="false" ht="12.8" hidden="false" customHeight="false" outlineLevel="0" collapsed="false">
      <c r="A3590" s="2" t="s">
        <v>3997</v>
      </c>
      <c r="B3590" s="2" t="s">
        <v>40</v>
      </c>
      <c r="C3590" s="0" t="s">
        <v>430</v>
      </c>
      <c r="D3590" s="0" t="s">
        <v>42</v>
      </c>
      <c r="E3590" s="0" t="s">
        <v>147</v>
      </c>
      <c r="F3590" s="0" t="s">
        <v>453</v>
      </c>
      <c r="G3590" s="0" t="s">
        <v>19</v>
      </c>
      <c r="H3590" s="0" t="s">
        <v>4001</v>
      </c>
      <c r="I3590" s="0" t="n">
        <v>3</v>
      </c>
      <c r="J3590" s="0" t="n">
        <v>1.44</v>
      </c>
      <c r="K3590" s="0" t="s">
        <v>21</v>
      </c>
      <c r="L3590" s="3" t="n">
        <f aca="false">IF(K3590="Yes",(J3590-1)*0.98,-1)</f>
        <v>0.4312</v>
      </c>
      <c r="M3590" s="11" t="s">
        <v>62</v>
      </c>
    </row>
    <row r="3591" customFormat="false" ht="12.8" hidden="false" customHeight="false" outlineLevel="0" collapsed="false">
      <c r="A3591" s="2" t="s">
        <v>3997</v>
      </c>
      <c r="B3591" s="2" t="s">
        <v>40</v>
      </c>
      <c r="C3591" s="0" t="s">
        <v>430</v>
      </c>
      <c r="D3591" s="0" t="s">
        <v>42</v>
      </c>
      <c r="E3591" s="0" t="s">
        <v>147</v>
      </c>
      <c r="F3591" s="0" t="s">
        <v>453</v>
      </c>
      <c r="G3591" s="0" t="s">
        <v>19</v>
      </c>
      <c r="H3591" s="0" t="s">
        <v>4001</v>
      </c>
      <c r="I3591" s="0" t="n">
        <v>3</v>
      </c>
      <c r="J3591" s="0" t="n">
        <v>1.44</v>
      </c>
      <c r="K3591" s="0" t="s">
        <v>21</v>
      </c>
      <c r="L3591" s="3" t="n">
        <f aca="false">IF(K3591="Yes",(J3591-1)*0.98,-1)</f>
        <v>0.4312</v>
      </c>
      <c r="M3591" s="11" t="s">
        <v>62</v>
      </c>
    </row>
    <row r="3592" customFormat="false" ht="12.8" hidden="false" customHeight="false" outlineLevel="0" collapsed="false">
      <c r="A3592" s="9" t="s">
        <v>3997</v>
      </c>
      <c r="B3592" s="9" t="s">
        <v>452</v>
      </c>
      <c r="C3592" s="6" t="s">
        <v>78</v>
      </c>
      <c r="D3592" s="6" t="s">
        <v>42</v>
      </c>
      <c r="E3592" s="6" t="s">
        <v>147</v>
      </c>
      <c r="F3592" s="6" t="s">
        <v>43</v>
      </c>
      <c r="G3592" s="6" t="s">
        <v>19</v>
      </c>
      <c r="H3592" s="6" t="s">
        <v>4002</v>
      </c>
      <c r="I3592" s="0" t="n">
        <v>1</v>
      </c>
      <c r="J3592" s="6" t="n">
        <v>12.86</v>
      </c>
      <c r="K3592" s="3" t="str">
        <f aca="false">IF(I3592=1,"Yes","No")</f>
        <v>Yes</v>
      </c>
      <c r="L3592" s="7" t="n">
        <f aca="false">IF(K3592="Yes",(J3592-1)*0.98,-1)</f>
        <v>11.6228</v>
      </c>
      <c r="M3592" s="10" t="s">
        <v>53</v>
      </c>
    </row>
    <row r="3593" customFormat="false" ht="12.8" hidden="false" customHeight="false" outlineLevel="0" collapsed="false">
      <c r="A3593" s="9" t="s">
        <v>3997</v>
      </c>
      <c r="B3593" s="9" t="s">
        <v>452</v>
      </c>
      <c r="C3593" s="6" t="s">
        <v>78</v>
      </c>
      <c r="D3593" s="6" t="s">
        <v>42</v>
      </c>
      <c r="E3593" s="6" t="s">
        <v>147</v>
      </c>
      <c r="F3593" s="6" t="s">
        <v>43</v>
      </c>
      <c r="G3593" s="6" t="s">
        <v>19</v>
      </c>
      <c r="H3593" s="6" t="s">
        <v>4002</v>
      </c>
      <c r="I3593" s="0" t="n">
        <v>1</v>
      </c>
      <c r="J3593" s="6" t="n">
        <v>12.86</v>
      </c>
      <c r="K3593" s="3" t="str">
        <f aca="false">IF(I3593=1,"Yes","No")</f>
        <v>Yes</v>
      </c>
      <c r="L3593" s="7" t="n">
        <f aca="false">IF(K3593="Yes",(J3593-1)*0.98,-1)</f>
        <v>11.6228</v>
      </c>
      <c r="M3593" s="10" t="s">
        <v>53</v>
      </c>
    </row>
    <row r="3594" customFormat="false" ht="12.8" hidden="false" customHeight="false" outlineLevel="0" collapsed="false">
      <c r="A3594" s="2" t="s">
        <v>4003</v>
      </c>
      <c r="B3594" s="2" t="s">
        <v>657</v>
      </c>
      <c r="C3594" s="0" t="s">
        <v>433</v>
      </c>
      <c r="D3594" s="0" t="s">
        <v>195</v>
      </c>
      <c r="E3594" s="0" t="s">
        <v>147</v>
      </c>
      <c r="G3594" s="0" t="s">
        <v>19</v>
      </c>
      <c r="H3594" s="0" t="s">
        <v>2242</v>
      </c>
      <c r="I3594" s="0" t="n">
        <v>1</v>
      </c>
      <c r="J3594" s="0" t="n">
        <v>1.85</v>
      </c>
      <c r="K3594" s="0" t="str">
        <f aca="false">IF(I3594=1,"Yes","No")</f>
        <v>Yes</v>
      </c>
      <c r="L3594" s="0" t="n">
        <f aca="false">IF(K3594="Yes",(J3594-1)*0.98,-1)</f>
        <v>0.833</v>
      </c>
      <c r="M3594" s="5" t="s">
        <v>33</v>
      </c>
    </row>
    <row r="3595" customFormat="false" ht="12.8" hidden="false" customHeight="false" outlineLevel="0" collapsed="false">
      <c r="A3595" s="2" t="s">
        <v>4004</v>
      </c>
      <c r="B3595" s="2" t="s">
        <v>35</v>
      </c>
      <c r="C3595" s="0" t="s">
        <v>433</v>
      </c>
      <c r="D3595" s="0" t="s">
        <v>195</v>
      </c>
      <c r="E3595" s="0" t="s">
        <v>147</v>
      </c>
      <c r="G3595" s="0" t="s">
        <v>19</v>
      </c>
      <c r="H3595" s="0" t="s">
        <v>4005</v>
      </c>
      <c r="I3595" s="0" t="n">
        <v>3</v>
      </c>
      <c r="J3595" s="0" t="n">
        <v>5</v>
      </c>
      <c r="K3595" s="0" t="str">
        <f aca="false">IF(I3595=1,"Yes","No")</f>
        <v>No</v>
      </c>
      <c r="L3595" s="0" t="n">
        <f aca="false">IF(K3595="Yes",(J3595-1)*0.98,-1)</f>
        <v>-1</v>
      </c>
      <c r="M3595" s="5" t="s">
        <v>33</v>
      </c>
    </row>
    <row r="3596" customFormat="false" ht="12.8" hidden="false" customHeight="false" outlineLevel="0" collapsed="false">
      <c r="A3596" s="2" t="s">
        <v>4004</v>
      </c>
      <c r="B3596" s="2" t="s">
        <v>296</v>
      </c>
      <c r="C3596" s="0" t="s">
        <v>373</v>
      </c>
      <c r="D3596" s="0" t="s">
        <v>16</v>
      </c>
      <c r="E3596" s="0" t="s">
        <v>147</v>
      </c>
      <c r="F3596" s="0" t="s">
        <v>65</v>
      </c>
      <c r="G3596" s="0" t="s">
        <v>21</v>
      </c>
      <c r="H3596" s="0" t="s">
        <v>4006</v>
      </c>
      <c r="I3596" s="0" t="n">
        <v>3</v>
      </c>
      <c r="J3596" s="0" t="n">
        <v>1.89</v>
      </c>
      <c r="K3596" s="0" t="str">
        <f aca="false">IF(I3596=1,"Yes","No")</f>
        <v>No</v>
      </c>
      <c r="L3596" s="0" t="n">
        <f aca="false">IF(K3596="Yes",(J3596-1)*0.98,-1)</f>
        <v>-1</v>
      </c>
      <c r="M3596" s="5" t="s">
        <v>33</v>
      </c>
    </row>
    <row r="3597" customFormat="false" ht="12.8" hidden="false" customHeight="false" outlineLevel="0" collapsed="false">
      <c r="A3597" s="2" t="s">
        <v>4007</v>
      </c>
      <c r="B3597" s="2" t="s">
        <v>276</v>
      </c>
      <c r="C3597" s="0" t="s">
        <v>433</v>
      </c>
      <c r="D3597" s="0" t="s">
        <v>195</v>
      </c>
      <c r="E3597" s="0" t="s">
        <v>147</v>
      </c>
      <c r="G3597" s="0" t="s">
        <v>19</v>
      </c>
      <c r="H3597" s="0" t="s">
        <v>4008</v>
      </c>
      <c r="I3597" s="0" t="n">
        <v>3</v>
      </c>
      <c r="J3597" s="0" t="n">
        <v>3.15</v>
      </c>
      <c r="K3597" s="0" t="str">
        <f aca="false">IF(I3597=1,"Yes","No")</f>
        <v>No</v>
      </c>
      <c r="L3597" s="0" t="n">
        <f aca="false">IF(K3597="Yes",(J3597-1)*0.98,-1)</f>
        <v>-1</v>
      </c>
      <c r="M3597" s="5" t="s">
        <v>33</v>
      </c>
    </row>
    <row r="3598" customFormat="false" ht="12.8" hidden="false" customHeight="false" outlineLevel="0" collapsed="false">
      <c r="A3598" s="9" t="s">
        <v>4009</v>
      </c>
      <c r="B3598" s="9" t="s">
        <v>170</v>
      </c>
      <c r="C3598" s="6" t="s">
        <v>248</v>
      </c>
      <c r="D3598" s="6" t="s">
        <v>42</v>
      </c>
      <c r="E3598" s="6" t="s">
        <v>147</v>
      </c>
      <c r="F3598" s="6" t="s">
        <v>43</v>
      </c>
      <c r="G3598" s="6" t="s">
        <v>19</v>
      </c>
      <c r="H3598" s="6" t="s">
        <v>4010</v>
      </c>
      <c r="I3598" s="0" t="n">
        <v>1</v>
      </c>
      <c r="J3598" s="6" t="n">
        <v>4.53</v>
      </c>
      <c r="K3598" s="3" t="str">
        <f aca="false">IF(I3598=1,"Yes","No")</f>
        <v>Yes</v>
      </c>
      <c r="L3598" s="7" t="n">
        <f aca="false">IF(K3598="Yes",(J3598-1)*0.98,-1)</f>
        <v>3.4594</v>
      </c>
      <c r="M3598" s="10" t="s">
        <v>53</v>
      </c>
    </row>
    <row r="3599" customFormat="false" ht="12.8" hidden="false" customHeight="false" outlineLevel="0" collapsed="false">
      <c r="A3599" s="2" t="s">
        <v>4009</v>
      </c>
      <c r="B3599" s="2" t="s">
        <v>96</v>
      </c>
      <c r="C3599" s="6" t="s">
        <v>248</v>
      </c>
      <c r="D3599" s="6" t="s">
        <v>42</v>
      </c>
      <c r="E3599" s="6" t="s">
        <v>147</v>
      </c>
      <c r="F3599" s="6" t="s">
        <v>18</v>
      </c>
      <c r="G3599" s="6" t="s">
        <v>19</v>
      </c>
      <c r="H3599" s="6" t="s">
        <v>4011</v>
      </c>
      <c r="I3599" s="6" t="n">
        <v>4</v>
      </c>
      <c r="J3599" s="6" t="n">
        <v>42.96</v>
      </c>
      <c r="K3599" s="3" t="str">
        <f aca="false">IF(I3599=1, "No","Yes")</f>
        <v>Yes</v>
      </c>
      <c r="L3599" s="7" t="n">
        <f aca="false">IF(I3599=1,-J3599,0.98)</f>
        <v>0.98</v>
      </c>
      <c r="M3599" s="8" t="s">
        <v>51</v>
      </c>
    </row>
    <row r="3600" customFormat="false" ht="12.8" hidden="false" customHeight="false" outlineLevel="0" collapsed="false">
      <c r="A3600" s="2" t="s">
        <v>4009</v>
      </c>
      <c r="B3600" s="2" t="s">
        <v>456</v>
      </c>
      <c r="C3600" s="0" t="s">
        <v>1031</v>
      </c>
      <c r="D3600" s="0" t="s">
        <v>37</v>
      </c>
      <c r="E3600" s="0" t="s">
        <v>17</v>
      </c>
      <c r="F3600" s="0" t="s">
        <v>43</v>
      </c>
      <c r="G3600" s="0" t="s">
        <v>19</v>
      </c>
      <c r="H3600" s="0" t="s">
        <v>4012</v>
      </c>
      <c r="I3600" s="0" t="n">
        <v>2</v>
      </c>
      <c r="J3600" s="0" t="n">
        <v>1.94</v>
      </c>
      <c r="K3600" s="0" t="s">
        <v>21</v>
      </c>
      <c r="L3600" s="3" t="n">
        <f aca="false">IF(K3600="Yes",(J3600-1)*0.98,-1)</f>
        <v>0.9212</v>
      </c>
      <c r="M3600" s="11" t="s">
        <v>62</v>
      </c>
    </row>
    <row r="3601" customFormat="false" ht="12.8" hidden="false" customHeight="false" outlineLevel="0" collapsed="false">
      <c r="A3601" s="2" t="s">
        <v>4009</v>
      </c>
      <c r="B3601" s="2" t="s">
        <v>456</v>
      </c>
      <c r="C3601" s="6" t="s">
        <v>1031</v>
      </c>
      <c r="D3601" s="6" t="s">
        <v>37</v>
      </c>
      <c r="E3601" s="6" t="s">
        <v>17</v>
      </c>
      <c r="F3601" s="6" t="s">
        <v>43</v>
      </c>
      <c r="G3601" s="6" t="s">
        <v>19</v>
      </c>
      <c r="H3601" s="6" t="s">
        <v>3809</v>
      </c>
      <c r="I3601" s="6" t="n">
        <v>3</v>
      </c>
      <c r="J3601" s="6" t="n">
        <v>3.37</v>
      </c>
      <c r="K3601" s="3" t="str">
        <f aca="false">IF(I3601=1, "No","Yes")</f>
        <v>Yes</v>
      </c>
      <c r="L3601" s="7" t="n">
        <f aca="false">IF(I3601=1,-J3601,0.98)</f>
        <v>0.98</v>
      </c>
      <c r="M3601" s="12" t="s">
        <v>128</v>
      </c>
    </row>
    <row r="3602" customFormat="false" ht="12.8" hidden="false" customHeight="false" outlineLevel="0" collapsed="false">
      <c r="A3602" s="2" t="s">
        <v>4009</v>
      </c>
      <c r="B3602" s="2" t="s">
        <v>73</v>
      </c>
      <c r="C3602" s="0" t="s">
        <v>370</v>
      </c>
      <c r="D3602" s="0" t="s">
        <v>16</v>
      </c>
      <c r="E3602" s="0" t="s">
        <v>147</v>
      </c>
      <c r="F3602" s="0" t="s">
        <v>65</v>
      </c>
      <c r="G3602" s="0" t="s">
        <v>21</v>
      </c>
      <c r="H3602" s="0" t="s">
        <v>4013</v>
      </c>
      <c r="I3602" s="0" t="n">
        <v>1</v>
      </c>
      <c r="J3602" s="0" t="n">
        <v>2.04</v>
      </c>
      <c r="K3602" s="0" t="str">
        <f aca="false">IF(I3602=1,"Yes","No")</f>
        <v>Yes</v>
      </c>
      <c r="L3602" s="0" t="n">
        <f aca="false">IF(K3602="Yes",(J3602-1)*0.98,-1)</f>
        <v>1.0192</v>
      </c>
      <c r="M3602" s="5" t="s">
        <v>33</v>
      </c>
    </row>
    <row r="3603" customFormat="false" ht="12.8" hidden="false" customHeight="false" outlineLevel="0" collapsed="false">
      <c r="A3603" s="9" t="s">
        <v>4014</v>
      </c>
      <c r="B3603" s="9" t="s">
        <v>1396</v>
      </c>
      <c r="C3603" s="6" t="s">
        <v>611</v>
      </c>
      <c r="D3603" s="6" t="s">
        <v>42</v>
      </c>
      <c r="E3603" s="6" t="s">
        <v>147</v>
      </c>
      <c r="F3603" s="6" t="s">
        <v>43</v>
      </c>
      <c r="G3603" s="6" t="s">
        <v>19</v>
      </c>
      <c r="H3603" s="6" t="s">
        <v>4015</v>
      </c>
      <c r="I3603" s="0" t="n">
        <v>0</v>
      </c>
      <c r="J3603" s="6" t="n">
        <v>3.35</v>
      </c>
      <c r="K3603" s="3" t="str">
        <f aca="false">IF(I3603=1,"Yes","No")</f>
        <v>No</v>
      </c>
      <c r="L3603" s="7" t="n">
        <f aca="false">IF(K3603="Yes",(J3603-1)*0.98,-1)</f>
        <v>-1</v>
      </c>
      <c r="M3603" s="10" t="s">
        <v>53</v>
      </c>
    </row>
    <row r="3604" customFormat="false" ht="12.8" hidden="false" customHeight="false" outlineLevel="0" collapsed="false">
      <c r="A3604" s="9" t="s">
        <v>4014</v>
      </c>
      <c r="B3604" s="9" t="s">
        <v>536</v>
      </c>
      <c r="C3604" s="6" t="s">
        <v>370</v>
      </c>
      <c r="D3604" s="6" t="s">
        <v>42</v>
      </c>
      <c r="E3604" s="6" t="s">
        <v>147</v>
      </c>
      <c r="F3604" s="6" t="s">
        <v>43</v>
      </c>
      <c r="G3604" s="6" t="s">
        <v>19</v>
      </c>
      <c r="H3604" s="6" t="s">
        <v>4016</v>
      </c>
      <c r="I3604" s="0" t="n">
        <v>0</v>
      </c>
      <c r="J3604" s="6" t="n">
        <v>4.56</v>
      </c>
      <c r="K3604" s="3" t="str">
        <f aca="false">IF(I3604=1,"Yes","No")</f>
        <v>No</v>
      </c>
      <c r="L3604" s="7" t="n">
        <f aca="false">IF(K3604="Yes",(J3604-1)*0.98,-1)</f>
        <v>-1</v>
      </c>
      <c r="M3604" s="10" t="s">
        <v>53</v>
      </c>
    </row>
    <row r="3605" customFormat="false" ht="12.8" hidden="false" customHeight="false" outlineLevel="0" collapsed="false">
      <c r="A3605" s="2" t="s">
        <v>4017</v>
      </c>
      <c r="B3605" s="2" t="s">
        <v>146</v>
      </c>
      <c r="C3605" s="0" t="s">
        <v>373</v>
      </c>
      <c r="D3605" s="0" t="s">
        <v>16</v>
      </c>
      <c r="E3605" s="0" t="s">
        <v>147</v>
      </c>
      <c r="F3605" s="0" t="s">
        <v>65</v>
      </c>
      <c r="G3605" s="0" t="s">
        <v>21</v>
      </c>
      <c r="H3605" s="0" t="s">
        <v>3228</v>
      </c>
      <c r="I3605" s="0" t="n">
        <v>0</v>
      </c>
      <c r="J3605" s="0" t="n">
        <v>3.27</v>
      </c>
      <c r="K3605" s="0" t="str">
        <f aca="false">IF(I3605=1,"Yes","No")</f>
        <v>No</v>
      </c>
      <c r="L3605" s="0" t="n">
        <f aca="false">IF(K3605="Yes",(J3605-1)*0.98,-1)</f>
        <v>-1</v>
      </c>
      <c r="M3605" s="5" t="s">
        <v>33</v>
      </c>
    </row>
    <row r="3606" customFormat="false" ht="12.8" hidden="false" customHeight="false" outlineLevel="0" collapsed="false">
      <c r="A3606" s="2" t="s">
        <v>4017</v>
      </c>
      <c r="B3606" s="2" t="s">
        <v>146</v>
      </c>
      <c r="C3606" s="6" t="s">
        <v>373</v>
      </c>
      <c r="D3606" s="6" t="s">
        <v>16</v>
      </c>
      <c r="E3606" s="6" t="s">
        <v>147</v>
      </c>
      <c r="F3606" s="6" t="s">
        <v>65</v>
      </c>
      <c r="G3606" s="6" t="s">
        <v>21</v>
      </c>
      <c r="H3606" s="6" t="s">
        <v>1918</v>
      </c>
      <c r="I3606" s="6" t="n">
        <v>2</v>
      </c>
      <c r="J3606" s="6" t="n">
        <v>9.18</v>
      </c>
      <c r="K3606" s="3" t="str">
        <f aca="false">IF(I3606=1, "No","Yes")</f>
        <v>Yes</v>
      </c>
      <c r="L3606" s="7" t="n">
        <f aca="false">IF(I3606=1,-J3606,0.98)</f>
        <v>0.98</v>
      </c>
      <c r="M3606" s="8" t="s">
        <v>51</v>
      </c>
    </row>
    <row r="3607" customFormat="false" ht="12.8" hidden="false" customHeight="false" outlineLevel="0" collapsed="false">
      <c r="A3607" s="2" t="s">
        <v>4017</v>
      </c>
      <c r="B3607" s="2" t="s">
        <v>146</v>
      </c>
      <c r="C3607" s="6" t="s">
        <v>373</v>
      </c>
      <c r="D3607" s="6" t="s">
        <v>16</v>
      </c>
      <c r="E3607" s="6" t="s">
        <v>147</v>
      </c>
      <c r="F3607" s="6" t="s">
        <v>65</v>
      </c>
      <c r="G3607" s="6" t="s">
        <v>21</v>
      </c>
      <c r="H3607" s="6" t="s">
        <v>1918</v>
      </c>
      <c r="I3607" s="6" t="n">
        <v>2</v>
      </c>
      <c r="J3607" s="6" t="n">
        <v>9.18</v>
      </c>
      <c r="K3607" s="3" t="str">
        <f aca="false">IF(I3607=1, "No","Yes")</f>
        <v>Yes</v>
      </c>
      <c r="L3607" s="7" t="n">
        <f aca="false">IF(I3607=1,-J3607,0.98)</f>
        <v>0.98</v>
      </c>
      <c r="M3607" s="12" t="s">
        <v>128</v>
      </c>
    </row>
    <row r="3608" customFormat="false" ht="12.8" hidden="false" customHeight="false" outlineLevel="0" collapsed="false">
      <c r="A3608" s="9" t="s">
        <v>4018</v>
      </c>
      <c r="B3608" s="9" t="s">
        <v>170</v>
      </c>
      <c r="C3608" s="6" t="s">
        <v>495</v>
      </c>
      <c r="D3608" s="6" t="s">
        <v>42</v>
      </c>
      <c r="E3608" s="6" t="s">
        <v>147</v>
      </c>
      <c r="F3608" s="6" t="s">
        <v>43</v>
      </c>
      <c r="G3608" s="6" t="s">
        <v>19</v>
      </c>
      <c r="H3608" s="6" t="s">
        <v>4019</v>
      </c>
      <c r="I3608" s="0" t="n">
        <v>0</v>
      </c>
      <c r="J3608" s="6" t="n">
        <v>5.76</v>
      </c>
      <c r="K3608" s="3" t="str">
        <f aca="false">IF(I3608=1,"Yes","No")</f>
        <v>No</v>
      </c>
      <c r="L3608" s="7" t="n">
        <f aca="false">IF(K3608="Yes",(J3608-1)*0.98,-1)</f>
        <v>-1</v>
      </c>
      <c r="M3608" s="10" t="s">
        <v>53</v>
      </c>
    </row>
    <row r="3609" customFormat="false" ht="12.8" hidden="false" customHeight="false" outlineLevel="0" collapsed="false">
      <c r="A3609" s="2" t="s">
        <v>4018</v>
      </c>
      <c r="B3609" s="2" t="s">
        <v>331</v>
      </c>
      <c r="C3609" s="6" t="s">
        <v>373</v>
      </c>
      <c r="D3609" s="6" t="s">
        <v>42</v>
      </c>
      <c r="E3609" s="6" t="s">
        <v>147</v>
      </c>
      <c r="F3609" s="6" t="s">
        <v>18</v>
      </c>
      <c r="G3609" s="6" t="s">
        <v>19</v>
      </c>
      <c r="H3609" s="6" t="s">
        <v>4020</v>
      </c>
      <c r="I3609" s="6" t="n">
        <v>3</v>
      </c>
      <c r="J3609" s="6" t="n">
        <v>8.69</v>
      </c>
      <c r="K3609" s="3" t="str">
        <f aca="false">IF(I3609=1, "No","Yes")</f>
        <v>Yes</v>
      </c>
      <c r="L3609" s="7" t="n">
        <f aca="false">IF(I3609=1,-J3609,0.98)</f>
        <v>0.98</v>
      </c>
      <c r="M3609" s="8" t="s">
        <v>51</v>
      </c>
    </row>
    <row r="3610" customFormat="false" ht="12.8" hidden="false" customHeight="false" outlineLevel="0" collapsed="false">
      <c r="A3610" s="2" t="s">
        <v>4021</v>
      </c>
      <c r="B3610" s="2" t="s">
        <v>445</v>
      </c>
      <c r="C3610" s="6" t="s">
        <v>373</v>
      </c>
      <c r="D3610" s="6" t="s">
        <v>42</v>
      </c>
      <c r="E3610" s="6" t="s">
        <v>147</v>
      </c>
      <c r="F3610" s="6" t="s">
        <v>43</v>
      </c>
      <c r="G3610" s="6" t="s">
        <v>19</v>
      </c>
      <c r="H3610" s="6" t="s">
        <v>4022</v>
      </c>
      <c r="I3610" s="6" t="n">
        <v>4</v>
      </c>
      <c r="J3610" s="6" t="n">
        <v>34.21</v>
      </c>
      <c r="K3610" s="3" t="str">
        <f aca="false">IF(I3610=1, "No","Yes")</f>
        <v>Yes</v>
      </c>
      <c r="L3610" s="7" t="n">
        <f aca="false">IF(I3610=1,-J3610,0.98)</f>
        <v>0.98</v>
      </c>
      <c r="M3610" s="8" t="s">
        <v>51</v>
      </c>
    </row>
    <row r="3611" customFormat="false" ht="12.8" hidden="false" customHeight="false" outlineLevel="0" collapsed="false">
      <c r="A3611" s="9" t="s">
        <v>4021</v>
      </c>
      <c r="B3611" s="9" t="s">
        <v>445</v>
      </c>
      <c r="C3611" s="6" t="s">
        <v>373</v>
      </c>
      <c r="D3611" s="6" t="s">
        <v>42</v>
      </c>
      <c r="E3611" s="6" t="s">
        <v>147</v>
      </c>
      <c r="F3611" s="6" t="s">
        <v>43</v>
      </c>
      <c r="G3611" s="6" t="s">
        <v>19</v>
      </c>
      <c r="H3611" s="6" t="s">
        <v>4023</v>
      </c>
      <c r="I3611" s="0" t="n">
        <v>2</v>
      </c>
      <c r="J3611" s="6" t="n">
        <v>4</v>
      </c>
      <c r="K3611" s="3" t="str">
        <f aca="false">IF(I3611=1,"Yes","No")</f>
        <v>No</v>
      </c>
      <c r="L3611" s="7" t="n">
        <f aca="false">IF(K3611="Yes",(J3611-1)*0.98,-1)</f>
        <v>-1</v>
      </c>
      <c r="M3611" s="10" t="s">
        <v>53</v>
      </c>
    </row>
    <row r="3612" customFormat="false" ht="12.8" hidden="false" customHeight="false" outlineLevel="0" collapsed="false">
      <c r="A3612" s="2" t="s">
        <v>4021</v>
      </c>
      <c r="B3612" s="2" t="s">
        <v>193</v>
      </c>
      <c r="C3612" s="0" t="s">
        <v>1082</v>
      </c>
      <c r="D3612" s="0" t="s">
        <v>37</v>
      </c>
      <c r="E3612" s="0" t="s">
        <v>147</v>
      </c>
      <c r="G3612" s="0" t="s">
        <v>19</v>
      </c>
      <c r="H3612" s="0" t="s">
        <v>4024</v>
      </c>
      <c r="I3612" s="0" t="n">
        <v>1</v>
      </c>
      <c r="J3612" s="0" t="n">
        <v>1.46</v>
      </c>
      <c r="K3612" s="0" t="str">
        <f aca="false">IF(I3612=1,"Yes","No")</f>
        <v>Yes</v>
      </c>
      <c r="L3612" s="0" t="n">
        <f aca="false">IF(K3612="Yes",(J3612-1)*0.98,-1)</f>
        <v>0.4508</v>
      </c>
      <c r="M3612" s="5" t="s">
        <v>33</v>
      </c>
    </row>
    <row r="3613" customFormat="false" ht="12.8" hidden="false" customHeight="false" outlineLevel="0" collapsed="false">
      <c r="A3613" s="2" t="s">
        <v>4025</v>
      </c>
      <c r="B3613" s="2" t="s">
        <v>245</v>
      </c>
      <c r="C3613" s="0" t="s">
        <v>78</v>
      </c>
      <c r="D3613" s="0" t="s">
        <v>29</v>
      </c>
      <c r="E3613" s="0" t="s">
        <v>147</v>
      </c>
      <c r="F3613" s="0" t="s">
        <v>65</v>
      </c>
      <c r="G3613" s="0" t="s">
        <v>21</v>
      </c>
      <c r="H3613" s="0" t="s">
        <v>4026</v>
      </c>
      <c r="I3613" s="0" t="n">
        <v>2</v>
      </c>
      <c r="J3613" s="0" t="n">
        <v>3.59</v>
      </c>
      <c r="K3613" s="0" t="s">
        <v>21</v>
      </c>
      <c r="L3613" s="3" t="n">
        <f aca="false">IF(K3613="Yes",(J3613-1)*0.98,-1)</f>
        <v>2.5382</v>
      </c>
      <c r="M3613" s="11" t="s">
        <v>62</v>
      </c>
    </row>
    <row r="3614" customFormat="false" ht="12.8" hidden="false" customHeight="false" outlineLevel="0" collapsed="false">
      <c r="A3614" s="2" t="s">
        <v>4025</v>
      </c>
      <c r="B3614" s="2" t="s">
        <v>245</v>
      </c>
      <c r="C3614" s="6" t="s">
        <v>78</v>
      </c>
      <c r="D3614" s="6" t="s">
        <v>29</v>
      </c>
      <c r="E3614" s="6" t="s">
        <v>147</v>
      </c>
      <c r="F3614" s="6" t="s">
        <v>65</v>
      </c>
      <c r="G3614" s="6" t="s">
        <v>21</v>
      </c>
      <c r="H3614" s="6" t="s">
        <v>3435</v>
      </c>
      <c r="I3614" s="6" t="n">
        <v>4</v>
      </c>
      <c r="J3614" s="6" t="n">
        <v>5.61</v>
      </c>
      <c r="K3614" s="3" t="str">
        <f aca="false">IF(I3614=1, "No","Yes")</f>
        <v>Yes</v>
      </c>
      <c r="L3614" s="7" t="n">
        <f aca="false">IF(I3614=1,-J3614,0.98)</f>
        <v>0.98</v>
      </c>
      <c r="M3614" s="8" t="s">
        <v>51</v>
      </c>
    </row>
    <row r="3615" customFormat="false" ht="12.8" hidden="false" customHeight="false" outlineLevel="0" collapsed="false">
      <c r="A3615" s="9" t="s">
        <v>4025</v>
      </c>
      <c r="B3615" s="9" t="s">
        <v>245</v>
      </c>
      <c r="C3615" s="6" t="s">
        <v>78</v>
      </c>
      <c r="D3615" s="6" t="s">
        <v>29</v>
      </c>
      <c r="E3615" s="6" t="s">
        <v>147</v>
      </c>
      <c r="F3615" s="6" t="s">
        <v>65</v>
      </c>
      <c r="G3615" s="6" t="s">
        <v>21</v>
      </c>
      <c r="H3615" s="6" t="s">
        <v>3435</v>
      </c>
      <c r="I3615" s="6" t="n">
        <v>4</v>
      </c>
      <c r="J3615" s="6" t="n">
        <v>2.55</v>
      </c>
      <c r="K3615" s="3" t="s">
        <v>19</v>
      </c>
      <c r="L3615" s="6" t="n">
        <f aca="false">IF(K3615="Yes",(J3615-1)*0.98,-1)</f>
        <v>-1</v>
      </c>
      <c r="M3615" s="13" t="s">
        <v>184</v>
      </c>
    </row>
    <row r="3616" customFormat="false" ht="12.8" hidden="false" customHeight="false" outlineLevel="0" collapsed="false">
      <c r="A3616" s="2" t="s">
        <v>4025</v>
      </c>
      <c r="B3616" s="2" t="s">
        <v>105</v>
      </c>
      <c r="C3616" s="0" t="s">
        <v>271</v>
      </c>
      <c r="D3616" s="0" t="s">
        <v>29</v>
      </c>
      <c r="E3616" s="0" t="s">
        <v>147</v>
      </c>
      <c r="F3616" s="0" t="s">
        <v>65</v>
      </c>
      <c r="G3616" s="0" t="s">
        <v>21</v>
      </c>
      <c r="H3616" s="0" t="s">
        <v>4027</v>
      </c>
      <c r="I3616" s="0" t="n">
        <v>1</v>
      </c>
      <c r="J3616" s="0" t="n">
        <v>2.68</v>
      </c>
      <c r="K3616" s="0" t="s">
        <v>21</v>
      </c>
      <c r="L3616" s="3" t="n">
        <f aca="false">IF(K3616="Yes",(J3616-1)*0.98,-1)</f>
        <v>1.6464</v>
      </c>
      <c r="M3616" s="11" t="s">
        <v>62</v>
      </c>
    </row>
    <row r="3617" customFormat="false" ht="12.8" hidden="false" customHeight="false" outlineLevel="0" collapsed="false">
      <c r="A3617" s="9" t="s">
        <v>4028</v>
      </c>
      <c r="B3617" s="9" t="s">
        <v>1396</v>
      </c>
      <c r="C3617" s="6" t="s">
        <v>41</v>
      </c>
      <c r="D3617" s="6" t="s">
        <v>42</v>
      </c>
      <c r="E3617" s="6" t="s">
        <v>147</v>
      </c>
      <c r="F3617" s="6" t="s">
        <v>43</v>
      </c>
      <c r="G3617" s="6" t="s">
        <v>19</v>
      </c>
      <c r="H3617" s="6" t="s">
        <v>4029</v>
      </c>
      <c r="I3617" s="0" t="n">
        <v>0</v>
      </c>
      <c r="J3617" s="6" t="n">
        <v>6.76</v>
      </c>
      <c r="K3617" s="3" t="str">
        <f aca="false">IF(I3617=1,"Yes","No")</f>
        <v>No</v>
      </c>
      <c r="L3617" s="7" t="n">
        <f aca="false">IF(K3617="Yes",(J3617-1)*0.98,-1)</f>
        <v>-1</v>
      </c>
      <c r="M3617" s="10" t="s">
        <v>53</v>
      </c>
    </row>
    <row r="3618" customFormat="false" ht="12.8" hidden="false" customHeight="false" outlineLevel="0" collapsed="false">
      <c r="A3618" s="2" t="s">
        <v>4028</v>
      </c>
      <c r="B3618" s="2" t="s">
        <v>139</v>
      </c>
      <c r="C3618" s="0" t="s">
        <v>327</v>
      </c>
      <c r="D3618" s="0" t="s">
        <v>42</v>
      </c>
      <c r="E3618" s="0" t="s">
        <v>79</v>
      </c>
      <c r="F3618" s="0" t="s">
        <v>80</v>
      </c>
      <c r="G3618" s="0" t="s">
        <v>19</v>
      </c>
      <c r="H3618" s="0" t="s">
        <v>3842</v>
      </c>
      <c r="I3618" s="0" t="n">
        <v>0</v>
      </c>
      <c r="J3618" s="0" t="n">
        <v>2.78</v>
      </c>
      <c r="K3618" s="0" t="s">
        <v>19</v>
      </c>
      <c r="L3618" s="3" t="n">
        <f aca="false">IF(K3618="Yes",(J3618-1)*0.98,-1)</f>
        <v>-1</v>
      </c>
      <c r="M3618" s="4" t="s">
        <v>22</v>
      </c>
    </row>
    <row r="3619" customFormat="false" ht="12.8" hidden="false" customHeight="false" outlineLevel="0" collapsed="false">
      <c r="A3619" s="2" t="s">
        <v>4028</v>
      </c>
      <c r="B3619" s="2" t="s">
        <v>170</v>
      </c>
      <c r="C3619" s="0" t="s">
        <v>327</v>
      </c>
      <c r="D3619" s="0" t="s">
        <v>42</v>
      </c>
      <c r="E3619" s="0" t="s">
        <v>17</v>
      </c>
      <c r="F3619" s="0" t="s">
        <v>65</v>
      </c>
      <c r="G3619" s="0" t="s">
        <v>21</v>
      </c>
      <c r="H3619" s="0" t="s">
        <v>4030</v>
      </c>
      <c r="I3619" s="0" t="n">
        <v>2</v>
      </c>
      <c r="J3619" s="0" t="n">
        <v>3.24</v>
      </c>
      <c r="K3619" s="0" t="s">
        <v>21</v>
      </c>
      <c r="L3619" s="3" t="n">
        <f aca="false">IF(K3619="Yes",(J3619-1)*0.98,-1)</f>
        <v>2.1952</v>
      </c>
      <c r="M3619" s="11" t="s">
        <v>62</v>
      </c>
    </row>
    <row r="3620" customFormat="false" ht="12.8" hidden="false" customHeight="false" outlineLevel="0" collapsed="false">
      <c r="A3620" s="9" t="s">
        <v>4028</v>
      </c>
      <c r="B3620" s="9" t="s">
        <v>170</v>
      </c>
      <c r="C3620" s="6" t="s">
        <v>327</v>
      </c>
      <c r="D3620" s="6" t="s">
        <v>42</v>
      </c>
      <c r="E3620" s="6" t="s">
        <v>17</v>
      </c>
      <c r="F3620" s="6" t="s">
        <v>65</v>
      </c>
      <c r="G3620" s="6" t="s">
        <v>21</v>
      </c>
      <c r="H3620" s="6" t="s">
        <v>4030</v>
      </c>
      <c r="I3620" s="0" t="n">
        <v>2</v>
      </c>
      <c r="J3620" s="6" t="n">
        <v>11.5</v>
      </c>
      <c r="K3620" s="3" t="str">
        <f aca="false">IF(I3620=1,"Yes","No")</f>
        <v>No</v>
      </c>
      <c r="L3620" s="7" t="n">
        <f aca="false">IF(K3620="Yes",(J3620-1)*0.98,-1)</f>
        <v>-1</v>
      </c>
      <c r="M3620" s="10" t="s">
        <v>53</v>
      </c>
    </row>
    <row r="3621" customFormat="false" ht="12.8" hidden="false" customHeight="false" outlineLevel="0" collapsed="false">
      <c r="A3621" s="2" t="s">
        <v>4028</v>
      </c>
      <c r="B3621" s="2" t="s">
        <v>35</v>
      </c>
      <c r="C3621" s="6" t="s">
        <v>41</v>
      </c>
      <c r="D3621" s="6" t="s">
        <v>42</v>
      </c>
      <c r="E3621" s="6" t="s">
        <v>147</v>
      </c>
      <c r="F3621" s="6" t="s">
        <v>43</v>
      </c>
      <c r="G3621" s="6" t="s">
        <v>19</v>
      </c>
      <c r="H3621" s="6" t="s">
        <v>4031</v>
      </c>
      <c r="I3621" s="6" t="n">
        <v>0</v>
      </c>
      <c r="J3621" s="6" t="n">
        <v>4.89</v>
      </c>
      <c r="K3621" s="3" t="str">
        <f aca="false">IF(I3621=1, "No","Yes")</f>
        <v>Yes</v>
      </c>
      <c r="L3621" s="7" t="n">
        <f aca="false">IF(I3621=1,-J3621,0.98)</f>
        <v>0.98</v>
      </c>
      <c r="M3621" s="8" t="s">
        <v>51</v>
      </c>
    </row>
    <row r="3622" customFormat="false" ht="12.8" hidden="false" customHeight="false" outlineLevel="0" collapsed="false">
      <c r="A3622" s="9" t="s">
        <v>4028</v>
      </c>
      <c r="B3622" s="9" t="s">
        <v>35</v>
      </c>
      <c r="C3622" s="6" t="s">
        <v>41</v>
      </c>
      <c r="D3622" s="6" t="s">
        <v>42</v>
      </c>
      <c r="E3622" s="6" t="s">
        <v>147</v>
      </c>
      <c r="F3622" s="6" t="s">
        <v>43</v>
      </c>
      <c r="G3622" s="6" t="s">
        <v>19</v>
      </c>
      <c r="H3622" s="6" t="s">
        <v>4032</v>
      </c>
      <c r="I3622" s="0" t="n">
        <v>3</v>
      </c>
      <c r="J3622" s="6" t="n">
        <v>2.45</v>
      </c>
      <c r="K3622" s="3" t="str">
        <f aca="false">IF(I3622=1,"Yes","No")</f>
        <v>No</v>
      </c>
      <c r="L3622" s="7" t="n">
        <f aca="false">IF(K3622="Yes",(J3622-1)*0.98,-1)</f>
        <v>-1</v>
      </c>
      <c r="M3622" s="10" t="s">
        <v>53</v>
      </c>
    </row>
    <row r="3623" customFormat="false" ht="12.8" hidden="false" customHeight="false" outlineLevel="0" collapsed="false">
      <c r="A3623" s="2" t="s">
        <v>4033</v>
      </c>
      <c r="B3623" s="2" t="s">
        <v>445</v>
      </c>
      <c r="C3623" s="6" t="s">
        <v>2105</v>
      </c>
      <c r="D3623" s="6" t="s">
        <v>37</v>
      </c>
      <c r="E3623" s="6" t="s">
        <v>147</v>
      </c>
      <c r="F3623" s="6" t="s">
        <v>43</v>
      </c>
      <c r="G3623" s="6" t="s">
        <v>19</v>
      </c>
      <c r="H3623" s="6" t="s">
        <v>4034</v>
      </c>
      <c r="I3623" s="6" t="n">
        <v>3</v>
      </c>
      <c r="J3623" s="6" t="n">
        <v>23</v>
      </c>
      <c r="K3623" s="3" t="str">
        <f aca="false">IF(I3623=1, "No","Yes")</f>
        <v>Yes</v>
      </c>
      <c r="L3623" s="7" t="n">
        <f aca="false">IF(I3623=1,-J3623,0.98)</f>
        <v>0.98</v>
      </c>
      <c r="M3623" s="8" t="s">
        <v>51</v>
      </c>
    </row>
    <row r="3624" customFormat="false" ht="12.8" hidden="false" customHeight="false" outlineLevel="0" collapsed="false">
      <c r="A3624" s="2" t="s">
        <v>4033</v>
      </c>
      <c r="B3624" s="2" t="s">
        <v>130</v>
      </c>
      <c r="C3624" s="0" t="s">
        <v>382</v>
      </c>
      <c r="D3624" s="0" t="s">
        <v>42</v>
      </c>
      <c r="E3624" s="0" t="s">
        <v>147</v>
      </c>
      <c r="F3624" s="0" t="s">
        <v>453</v>
      </c>
      <c r="G3624" s="0" t="s">
        <v>19</v>
      </c>
      <c r="H3624" s="0" t="s">
        <v>4035</v>
      </c>
      <c r="I3624" s="0" t="n">
        <v>1</v>
      </c>
      <c r="J3624" s="0" t="n">
        <v>2.63</v>
      </c>
      <c r="K3624" s="0" t="str">
        <f aca="false">IF(I3624=1,"Yes","No")</f>
        <v>Yes</v>
      </c>
      <c r="L3624" s="0" t="n">
        <f aca="false">IF(K3624="Yes",(J3624-1)*0.98,-1)</f>
        <v>1.5974</v>
      </c>
      <c r="M3624" s="5" t="s">
        <v>33</v>
      </c>
    </row>
    <row r="3625" customFormat="false" ht="12.8" hidden="false" customHeight="false" outlineLevel="0" collapsed="false">
      <c r="A3625" s="2" t="s">
        <v>4033</v>
      </c>
      <c r="B3625" s="2" t="s">
        <v>130</v>
      </c>
      <c r="C3625" s="0" t="s">
        <v>382</v>
      </c>
      <c r="D3625" s="0" t="s">
        <v>42</v>
      </c>
      <c r="E3625" s="0" t="s">
        <v>147</v>
      </c>
      <c r="F3625" s="0" t="s">
        <v>453</v>
      </c>
      <c r="G3625" s="0" t="s">
        <v>19</v>
      </c>
      <c r="H3625" s="0" t="s">
        <v>4036</v>
      </c>
      <c r="I3625" s="0" t="n">
        <v>3</v>
      </c>
      <c r="J3625" s="0" t="n">
        <v>2.16</v>
      </c>
      <c r="K3625" s="0" t="s">
        <v>19</v>
      </c>
      <c r="L3625" s="3" t="n">
        <f aca="false">IF(K3625="Yes",(J3625-1)*0.98,-1)</f>
        <v>-1</v>
      </c>
      <c r="M3625" s="11" t="s">
        <v>62</v>
      </c>
    </row>
    <row r="3626" customFormat="false" ht="12.8" hidden="false" customHeight="false" outlineLevel="0" collapsed="false">
      <c r="A3626" s="9" t="s">
        <v>4033</v>
      </c>
      <c r="B3626" s="9" t="s">
        <v>130</v>
      </c>
      <c r="C3626" s="6" t="s">
        <v>382</v>
      </c>
      <c r="D3626" s="6" t="s">
        <v>42</v>
      </c>
      <c r="E3626" s="6" t="s">
        <v>147</v>
      </c>
      <c r="F3626" s="6" t="s">
        <v>453</v>
      </c>
      <c r="G3626" s="6" t="s">
        <v>19</v>
      </c>
      <c r="H3626" s="6" t="s">
        <v>4037</v>
      </c>
      <c r="I3626" s="6" t="n">
        <v>2</v>
      </c>
      <c r="J3626" s="6" t="n">
        <v>2.19</v>
      </c>
      <c r="K3626" s="3" t="s">
        <v>21</v>
      </c>
      <c r="L3626" s="6" t="n">
        <f aca="false">IF(K3626="Yes",(J3626-1)*0.98,-1)</f>
        <v>1.1662</v>
      </c>
      <c r="M3626" s="13" t="s">
        <v>184</v>
      </c>
    </row>
    <row r="3627" customFormat="false" ht="12.8" hidden="false" customHeight="false" outlineLevel="0" collapsed="false">
      <c r="A3627" s="9" t="s">
        <v>4033</v>
      </c>
      <c r="B3627" s="9" t="s">
        <v>58</v>
      </c>
      <c r="C3627" s="6" t="s">
        <v>15</v>
      </c>
      <c r="D3627" s="6" t="s">
        <v>42</v>
      </c>
      <c r="E3627" s="6" t="s">
        <v>147</v>
      </c>
      <c r="F3627" s="6" t="s">
        <v>43</v>
      </c>
      <c r="G3627" s="6" t="s">
        <v>19</v>
      </c>
      <c r="H3627" s="6" t="s">
        <v>4038</v>
      </c>
      <c r="I3627" s="0" t="n">
        <v>2</v>
      </c>
      <c r="J3627" s="6" t="n">
        <v>4.58</v>
      </c>
      <c r="K3627" s="3" t="str">
        <f aca="false">IF(I3627=1,"Yes","No")</f>
        <v>No</v>
      </c>
      <c r="L3627" s="7" t="n">
        <f aca="false">IF(K3627="Yes",(J3627-1)*0.98,-1)</f>
        <v>-1</v>
      </c>
      <c r="M3627" s="10" t="s">
        <v>53</v>
      </c>
    </row>
    <row r="3628" customFormat="false" ht="12.8" hidden="false" customHeight="false" outlineLevel="0" collapsed="false">
      <c r="A3628" s="2" t="s">
        <v>4033</v>
      </c>
      <c r="B3628" s="2" t="s">
        <v>167</v>
      </c>
      <c r="C3628" s="6" t="s">
        <v>1314</v>
      </c>
      <c r="D3628" s="6" t="s">
        <v>37</v>
      </c>
      <c r="E3628" s="6" t="s">
        <v>147</v>
      </c>
      <c r="F3628" s="6" t="s">
        <v>43</v>
      </c>
      <c r="G3628" s="6" t="s">
        <v>19</v>
      </c>
      <c r="H3628" s="6" t="s">
        <v>4039</v>
      </c>
      <c r="I3628" s="6" t="n">
        <v>2</v>
      </c>
      <c r="J3628" s="6" t="n">
        <v>5.1</v>
      </c>
      <c r="K3628" s="3" t="str">
        <f aca="false">IF(I3628=1, "No","Yes")</f>
        <v>Yes</v>
      </c>
      <c r="L3628" s="7" t="n">
        <f aca="false">IF(I3628=1,-J3628,0.98)</f>
        <v>0.98</v>
      </c>
      <c r="M3628" s="8" t="s">
        <v>51</v>
      </c>
    </row>
    <row r="3629" customFormat="false" ht="12.8" hidden="false" customHeight="false" outlineLevel="0" collapsed="false">
      <c r="A3629" s="2" t="s">
        <v>4040</v>
      </c>
      <c r="B3629" s="2" t="s">
        <v>101</v>
      </c>
      <c r="C3629" s="0" t="s">
        <v>78</v>
      </c>
      <c r="D3629" s="0" t="s">
        <v>42</v>
      </c>
      <c r="E3629" s="0" t="s">
        <v>147</v>
      </c>
      <c r="F3629" s="0" t="s">
        <v>65</v>
      </c>
      <c r="G3629" s="0" t="s">
        <v>21</v>
      </c>
      <c r="H3629" s="0" t="s">
        <v>4041</v>
      </c>
      <c r="I3629" s="0" t="n">
        <v>1</v>
      </c>
      <c r="J3629" s="0" t="n">
        <v>3.29</v>
      </c>
      <c r="K3629" s="0" t="str">
        <f aca="false">IF(I3629=1,"Yes","No")</f>
        <v>Yes</v>
      </c>
      <c r="L3629" s="0" t="n">
        <f aca="false">IF(K3629="Yes",(J3629-1)*0.98,-1)</f>
        <v>2.2442</v>
      </c>
      <c r="M3629" s="5" t="s">
        <v>33</v>
      </c>
    </row>
    <row r="3630" customFormat="false" ht="12.8" hidden="false" customHeight="false" outlineLevel="0" collapsed="false">
      <c r="A3630" s="2" t="s">
        <v>4040</v>
      </c>
      <c r="B3630" s="2" t="s">
        <v>101</v>
      </c>
      <c r="C3630" s="0" t="s">
        <v>78</v>
      </c>
      <c r="D3630" s="0" t="s">
        <v>42</v>
      </c>
      <c r="E3630" s="0" t="s">
        <v>147</v>
      </c>
      <c r="F3630" s="0" t="s">
        <v>65</v>
      </c>
      <c r="G3630" s="0" t="s">
        <v>21</v>
      </c>
      <c r="H3630" s="0" t="s">
        <v>4041</v>
      </c>
      <c r="I3630" s="0" t="n">
        <v>1</v>
      </c>
      <c r="J3630" s="0" t="n">
        <v>1.46</v>
      </c>
      <c r="K3630" s="0" t="s">
        <v>21</v>
      </c>
      <c r="L3630" s="3" t="n">
        <f aca="false">IF(K3630="Yes",(J3630-1)*0.98,-1)</f>
        <v>0.4508</v>
      </c>
      <c r="M3630" s="4" t="s">
        <v>22</v>
      </c>
    </row>
    <row r="3631" customFormat="false" ht="12.8" hidden="false" customHeight="false" outlineLevel="0" collapsed="false">
      <c r="A3631" s="2" t="s">
        <v>4040</v>
      </c>
      <c r="B3631" s="2" t="s">
        <v>331</v>
      </c>
      <c r="C3631" s="6" t="s">
        <v>59</v>
      </c>
      <c r="D3631" s="6" t="s">
        <v>42</v>
      </c>
      <c r="E3631" s="6" t="s">
        <v>30</v>
      </c>
      <c r="F3631" s="6" t="s">
        <v>453</v>
      </c>
      <c r="G3631" s="6" t="s">
        <v>19</v>
      </c>
      <c r="H3631" s="6" t="s">
        <v>4042</v>
      </c>
      <c r="I3631" s="6" t="n">
        <v>0</v>
      </c>
      <c r="J3631" s="6" t="n">
        <v>10</v>
      </c>
      <c r="K3631" s="3" t="str">
        <f aca="false">IF(I3631=1, "No","Yes")</f>
        <v>Yes</v>
      </c>
      <c r="L3631" s="7" t="n">
        <f aca="false">IF(I3631=1,-J3631,0.98)</f>
        <v>0.98</v>
      </c>
      <c r="M3631" s="8" t="s">
        <v>51</v>
      </c>
    </row>
    <row r="3632" customFormat="false" ht="12.8" hidden="false" customHeight="false" outlineLevel="0" collapsed="false">
      <c r="A3632" s="2" t="s">
        <v>4040</v>
      </c>
      <c r="B3632" s="2" t="s">
        <v>331</v>
      </c>
      <c r="C3632" s="6" t="s">
        <v>59</v>
      </c>
      <c r="D3632" s="6" t="s">
        <v>42</v>
      </c>
      <c r="E3632" s="6" t="s">
        <v>30</v>
      </c>
      <c r="F3632" s="6" t="s">
        <v>453</v>
      </c>
      <c r="G3632" s="6" t="s">
        <v>19</v>
      </c>
      <c r="H3632" s="6" t="s">
        <v>4042</v>
      </c>
      <c r="I3632" s="6" t="n">
        <v>0</v>
      </c>
      <c r="J3632" s="6" t="n">
        <v>10</v>
      </c>
      <c r="K3632" s="3" t="str">
        <f aca="false">IF(I3632=1, "No","Yes")</f>
        <v>Yes</v>
      </c>
      <c r="L3632" s="7" t="n">
        <f aca="false">IF(I3632=1,-J3632,0.98)</f>
        <v>0.98</v>
      </c>
      <c r="M3632" s="12" t="s">
        <v>128</v>
      </c>
    </row>
    <row r="3633" customFormat="false" ht="12.8" hidden="false" customHeight="false" outlineLevel="0" collapsed="false">
      <c r="A3633" s="2" t="s">
        <v>4043</v>
      </c>
      <c r="B3633" s="2" t="s">
        <v>205</v>
      </c>
      <c r="C3633" s="0" t="s">
        <v>125</v>
      </c>
      <c r="D3633" s="0" t="s">
        <v>42</v>
      </c>
      <c r="E3633" s="0" t="s">
        <v>30</v>
      </c>
      <c r="F3633" s="0" t="s">
        <v>18</v>
      </c>
      <c r="G3633" s="0" t="s">
        <v>19</v>
      </c>
      <c r="H3633" s="0" t="s">
        <v>4044</v>
      </c>
      <c r="I3633" s="0" t="n">
        <v>0</v>
      </c>
      <c r="J3633" s="0" t="n">
        <v>1.21</v>
      </c>
      <c r="K3633" s="0" t="s">
        <v>19</v>
      </c>
      <c r="L3633" s="3" t="n">
        <f aca="false">IF(K3633="Yes",(J3633-1)*0.98,-1)</f>
        <v>-1</v>
      </c>
      <c r="M3633" s="11" t="s">
        <v>62</v>
      </c>
    </row>
    <row r="3634" customFormat="false" ht="12.8" hidden="false" customHeight="false" outlineLevel="0" collapsed="false">
      <c r="A3634" s="2" t="s">
        <v>4043</v>
      </c>
      <c r="B3634" s="2" t="s">
        <v>205</v>
      </c>
      <c r="C3634" s="6" t="s">
        <v>125</v>
      </c>
      <c r="D3634" s="6" t="s">
        <v>42</v>
      </c>
      <c r="E3634" s="6" t="s">
        <v>30</v>
      </c>
      <c r="F3634" s="6" t="s">
        <v>18</v>
      </c>
      <c r="G3634" s="6" t="s">
        <v>19</v>
      </c>
      <c r="H3634" s="6" t="s">
        <v>4045</v>
      </c>
      <c r="I3634" s="6" t="n">
        <v>1</v>
      </c>
      <c r="J3634" s="6" t="n">
        <v>13</v>
      </c>
      <c r="K3634" s="3" t="str">
        <f aca="false">IF(I3634=1, "No","Yes")</f>
        <v>No</v>
      </c>
      <c r="L3634" s="7" t="n">
        <f aca="false">IF(I3634=1,-J3634,0.98)</f>
        <v>-13</v>
      </c>
      <c r="M3634" s="8" t="s">
        <v>51</v>
      </c>
    </row>
    <row r="3635" customFormat="false" ht="12.8" hidden="false" customHeight="false" outlineLevel="0" collapsed="false">
      <c r="A3635" s="2" t="s">
        <v>4046</v>
      </c>
      <c r="B3635" s="2" t="s">
        <v>130</v>
      </c>
      <c r="C3635" s="0" t="s">
        <v>223</v>
      </c>
      <c r="D3635" s="0" t="s">
        <v>195</v>
      </c>
      <c r="E3635" s="0" t="s">
        <v>147</v>
      </c>
      <c r="G3635" s="0" t="s">
        <v>19</v>
      </c>
      <c r="H3635" s="0" t="s">
        <v>4047</v>
      </c>
      <c r="I3635" s="0" t="n">
        <v>1</v>
      </c>
      <c r="J3635" s="0" t="n">
        <v>1.52</v>
      </c>
      <c r="K3635" s="0" t="str">
        <f aca="false">IF(I3635=1,"Yes","No")</f>
        <v>Yes</v>
      </c>
      <c r="L3635" s="0" t="n">
        <f aca="false">IF(K3635="Yes",(J3635-1)*0.98,-1)</f>
        <v>0.5096</v>
      </c>
      <c r="M3635" s="5" t="s">
        <v>33</v>
      </c>
    </row>
    <row r="3636" customFormat="false" ht="12.8" hidden="false" customHeight="false" outlineLevel="0" collapsed="false">
      <c r="A3636" s="9" t="s">
        <v>4048</v>
      </c>
      <c r="B3636" s="9" t="s">
        <v>14</v>
      </c>
      <c r="C3636" s="6" t="s">
        <v>248</v>
      </c>
      <c r="D3636" s="6" t="s">
        <v>16</v>
      </c>
      <c r="E3636" s="6" t="s">
        <v>147</v>
      </c>
      <c r="F3636" s="6" t="s">
        <v>18</v>
      </c>
      <c r="G3636" s="6" t="s">
        <v>19</v>
      </c>
      <c r="H3636" s="6" t="s">
        <v>4049</v>
      </c>
      <c r="I3636" s="0" t="n">
        <v>2</v>
      </c>
      <c r="J3636" s="6" t="n">
        <v>5.1</v>
      </c>
      <c r="K3636" s="3" t="str">
        <f aca="false">IF(I3636=1,"Yes","No")</f>
        <v>No</v>
      </c>
      <c r="L3636" s="7" t="n">
        <f aca="false">IF(K3636="Yes",(J3636-1)*0.98,-1)</f>
        <v>-1</v>
      </c>
      <c r="M3636" s="10" t="s">
        <v>53</v>
      </c>
    </row>
    <row r="3637" customFormat="false" ht="12.8" hidden="false" customHeight="false" outlineLevel="0" collapsed="false">
      <c r="A3637" s="9" t="s">
        <v>4050</v>
      </c>
      <c r="B3637" s="9" t="s">
        <v>1396</v>
      </c>
      <c r="C3637" s="6" t="s">
        <v>430</v>
      </c>
      <c r="D3637" s="6" t="s">
        <v>42</v>
      </c>
      <c r="E3637" s="6" t="s">
        <v>147</v>
      </c>
      <c r="F3637" s="6" t="s">
        <v>43</v>
      </c>
      <c r="G3637" s="6" t="s">
        <v>19</v>
      </c>
      <c r="H3637" s="6" t="s">
        <v>4051</v>
      </c>
      <c r="I3637" s="0" t="n">
        <v>1</v>
      </c>
      <c r="J3637" s="6" t="n">
        <v>3.09</v>
      </c>
      <c r="K3637" s="3" t="str">
        <f aca="false">IF(I3637=1,"Yes","No")</f>
        <v>Yes</v>
      </c>
      <c r="L3637" s="7" t="n">
        <f aca="false">IF(K3637="Yes",(J3637-1)*0.98,-1)</f>
        <v>2.0482</v>
      </c>
      <c r="M3637" s="10" t="s">
        <v>53</v>
      </c>
    </row>
    <row r="3638" customFormat="false" ht="12.8" hidden="false" customHeight="false" outlineLevel="0" collapsed="false">
      <c r="A3638" s="2" t="s">
        <v>4052</v>
      </c>
      <c r="B3638" s="2" t="s">
        <v>897</v>
      </c>
      <c r="C3638" s="0" t="s">
        <v>506</v>
      </c>
      <c r="D3638" s="0" t="s">
        <v>42</v>
      </c>
      <c r="E3638" s="0" t="s">
        <v>147</v>
      </c>
      <c r="F3638" s="0" t="s">
        <v>453</v>
      </c>
      <c r="G3638" s="0" t="s">
        <v>19</v>
      </c>
      <c r="H3638" s="0" t="s">
        <v>4053</v>
      </c>
      <c r="I3638" s="0" t="n">
        <v>3</v>
      </c>
      <c r="J3638" s="0" t="n">
        <v>1.86</v>
      </c>
      <c r="K3638" s="0" t="str">
        <f aca="false">IF(I3638=1,"Yes","No")</f>
        <v>No</v>
      </c>
      <c r="L3638" s="0" t="n">
        <f aca="false">IF(K3638="Yes",(J3638-1)*0.98,-1)</f>
        <v>-1</v>
      </c>
      <c r="M3638" s="5" t="s">
        <v>33</v>
      </c>
    </row>
    <row r="3639" customFormat="false" ht="12.8" hidden="false" customHeight="false" outlineLevel="0" collapsed="false">
      <c r="A3639" s="2" t="s">
        <v>4052</v>
      </c>
      <c r="B3639" s="2" t="s">
        <v>222</v>
      </c>
      <c r="C3639" s="0" t="s">
        <v>2105</v>
      </c>
      <c r="D3639" s="0" t="s">
        <v>37</v>
      </c>
      <c r="E3639" s="0" t="s">
        <v>17</v>
      </c>
      <c r="F3639" s="0" t="s">
        <v>43</v>
      </c>
      <c r="G3639" s="0" t="s">
        <v>19</v>
      </c>
      <c r="H3639" s="0" t="s">
        <v>4054</v>
      </c>
      <c r="I3639" s="0" t="n">
        <v>4</v>
      </c>
      <c r="J3639" s="0" t="n">
        <v>1.69</v>
      </c>
      <c r="K3639" s="0" t="s">
        <v>19</v>
      </c>
      <c r="L3639" s="3" t="n">
        <f aca="false">IF(K3639="Yes",(J3639-1)*0.98,-1)</f>
        <v>-1</v>
      </c>
      <c r="M3639" s="11" t="s">
        <v>62</v>
      </c>
    </row>
    <row r="3640" customFormat="false" ht="12.8" hidden="false" customHeight="false" outlineLevel="0" collapsed="false">
      <c r="A3640" s="2" t="s">
        <v>4052</v>
      </c>
      <c r="B3640" s="2" t="s">
        <v>222</v>
      </c>
      <c r="C3640" s="6" t="s">
        <v>2105</v>
      </c>
      <c r="D3640" s="6" t="s">
        <v>37</v>
      </c>
      <c r="E3640" s="6" t="s">
        <v>17</v>
      </c>
      <c r="F3640" s="6" t="s">
        <v>43</v>
      </c>
      <c r="G3640" s="6" t="s">
        <v>19</v>
      </c>
      <c r="H3640" s="6" t="s">
        <v>4055</v>
      </c>
      <c r="I3640" s="6" t="n">
        <v>1</v>
      </c>
      <c r="J3640" s="6" t="n">
        <v>3.08</v>
      </c>
      <c r="K3640" s="3" t="str">
        <f aca="false">IF(I3640=1, "No","Yes")</f>
        <v>No</v>
      </c>
      <c r="L3640" s="7" t="n">
        <f aca="false">IF(I3640=1,-J3640,0.98)</f>
        <v>-3.08</v>
      </c>
      <c r="M3640" s="12" t="s">
        <v>128</v>
      </c>
    </row>
    <row r="3641" customFormat="false" ht="12.8" hidden="false" customHeight="false" outlineLevel="0" collapsed="false">
      <c r="A3641" s="2" t="s">
        <v>4052</v>
      </c>
      <c r="B3641" s="2" t="s">
        <v>130</v>
      </c>
      <c r="C3641" s="0" t="s">
        <v>506</v>
      </c>
      <c r="D3641" s="0" t="s">
        <v>16</v>
      </c>
      <c r="E3641" s="0" t="s">
        <v>147</v>
      </c>
      <c r="F3641" s="0" t="s">
        <v>65</v>
      </c>
      <c r="G3641" s="0" t="s">
        <v>21</v>
      </c>
      <c r="H3641" s="0" t="s">
        <v>4056</v>
      </c>
      <c r="I3641" s="0" t="n">
        <v>3</v>
      </c>
      <c r="J3641" s="0" t="n">
        <v>2.75</v>
      </c>
      <c r="K3641" s="0" t="str">
        <f aca="false">IF(I3641=1,"Yes","No")</f>
        <v>No</v>
      </c>
      <c r="L3641" s="0" t="n">
        <f aca="false">IF(K3641="Yes",(J3641-1)*0.98,-1)</f>
        <v>-1</v>
      </c>
      <c r="M3641" s="5" t="s">
        <v>33</v>
      </c>
    </row>
    <row r="3642" customFormat="false" ht="12.8" hidden="false" customHeight="false" outlineLevel="0" collapsed="false">
      <c r="A3642" s="9" t="s">
        <v>4057</v>
      </c>
      <c r="B3642" s="9" t="s">
        <v>331</v>
      </c>
      <c r="C3642" s="6" t="s">
        <v>78</v>
      </c>
      <c r="D3642" s="6" t="s">
        <v>42</v>
      </c>
      <c r="E3642" s="6" t="s">
        <v>147</v>
      </c>
      <c r="F3642" s="6" t="s">
        <v>43</v>
      </c>
      <c r="G3642" s="6" t="s">
        <v>19</v>
      </c>
      <c r="H3642" s="6" t="s">
        <v>4058</v>
      </c>
      <c r="I3642" s="0" t="n">
        <v>1</v>
      </c>
      <c r="J3642" s="6" t="n">
        <v>10.64</v>
      </c>
      <c r="K3642" s="3" t="str">
        <f aca="false">IF(I3642=1,"Yes","No")</f>
        <v>Yes</v>
      </c>
      <c r="L3642" s="7" t="n">
        <f aca="false">IF(K3642="Yes",(J3642-1)*0.98,-1)</f>
        <v>9.4472</v>
      </c>
      <c r="M3642" s="10" t="s">
        <v>53</v>
      </c>
    </row>
    <row r="3643" customFormat="false" ht="12.8" hidden="false" customHeight="false" outlineLevel="0" collapsed="false">
      <c r="A3643" s="2" t="s">
        <v>4057</v>
      </c>
      <c r="B3643" s="2" t="s">
        <v>652</v>
      </c>
      <c r="C3643" s="0" t="s">
        <v>78</v>
      </c>
      <c r="D3643" s="0" t="s">
        <v>29</v>
      </c>
      <c r="E3643" s="0" t="s">
        <v>147</v>
      </c>
      <c r="F3643" s="0" t="s">
        <v>65</v>
      </c>
      <c r="G3643" s="0" t="s">
        <v>21</v>
      </c>
      <c r="H3643" s="0" t="s">
        <v>4059</v>
      </c>
      <c r="I3643" s="0" t="n">
        <v>0</v>
      </c>
      <c r="J3643" s="0" t="n">
        <v>1.83</v>
      </c>
      <c r="K3643" s="0" t="s">
        <v>19</v>
      </c>
      <c r="L3643" s="3" t="n">
        <f aca="false">IF(K3643="Yes",(J3643-1)*0.98,-1)</f>
        <v>-1</v>
      </c>
      <c r="M3643" s="11" t="s">
        <v>62</v>
      </c>
    </row>
    <row r="3644" customFormat="false" ht="12.8" hidden="false" customHeight="false" outlineLevel="0" collapsed="false">
      <c r="A3644" s="2" t="s">
        <v>4060</v>
      </c>
      <c r="B3644" s="2" t="s">
        <v>897</v>
      </c>
      <c r="C3644" s="0" t="s">
        <v>119</v>
      </c>
      <c r="D3644" s="0" t="s">
        <v>16</v>
      </c>
      <c r="E3644" s="0" t="s">
        <v>17</v>
      </c>
      <c r="F3644" s="0" t="s">
        <v>18</v>
      </c>
      <c r="G3644" s="0" t="s">
        <v>19</v>
      </c>
      <c r="H3644" s="0" t="s">
        <v>4061</v>
      </c>
      <c r="I3644" s="0" t="n">
        <v>4</v>
      </c>
      <c r="J3644" s="0" t="n">
        <v>1.74</v>
      </c>
      <c r="K3644" s="0" t="s">
        <v>19</v>
      </c>
      <c r="L3644" s="3" t="n">
        <f aca="false">IF(K3644="Yes",(J3644-1)*0.98,-1)</f>
        <v>-1</v>
      </c>
      <c r="M3644" s="4" t="s">
        <v>22</v>
      </c>
    </row>
    <row r="3645" customFormat="false" ht="12.8" hidden="false" customHeight="false" outlineLevel="0" collapsed="false">
      <c r="A3645" s="2" t="s">
        <v>4060</v>
      </c>
      <c r="B3645" s="2" t="s">
        <v>897</v>
      </c>
      <c r="C3645" s="0" t="s">
        <v>119</v>
      </c>
      <c r="D3645" s="0" t="s">
        <v>16</v>
      </c>
      <c r="E3645" s="0" t="s">
        <v>17</v>
      </c>
      <c r="F3645" s="0" t="s">
        <v>18</v>
      </c>
      <c r="G3645" s="0" t="s">
        <v>19</v>
      </c>
      <c r="H3645" s="0" t="s">
        <v>4062</v>
      </c>
      <c r="I3645" s="0" t="n">
        <v>1</v>
      </c>
      <c r="J3645" s="0" t="n">
        <v>1.55</v>
      </c>
      <c r="K3645" s="0" t="s">
        <v>21</v>
      </c>
      <c r="L3645" s="3" t="n">
        <f aca="false">IF(K3645="Yes",(J3645-1)*0.98,-1)</f>
        <v>0.539</v>
      </c>
      <c r="M3645" s="11" t="s">
        <v>62</v>
      </c>
    </row>
    <row r="3646" customFormat="false" ht="12.8" hidden="false" customHeight="false" outlineLevel="0" collapsed="false">
      <c r="A3646" s="9" t="s">
        <v>4060</v>
      </c>
      <c r="B3646" s="9" t="s">
        <v>83</v>
      </c>
      <c r="C3646" s="6" t="s">
        <v>1246</v>
      </c>
      <c r="D3646" s="6" t="s">
        <v>16</v>
      </c>
      <c r="E3646" s="6" t="s">
        <v>147</v>
      </c>
      <c r="F3646" s="6" t="s">
        <v>43</v>
      </c>
      <c r="G3646" s="6" t="s">
        <v>19</v>
      </c>
      <c r="H3646" s="6" t="s">
        <v>4063</v>
      </c>
      <c r="I3646" s="0" t="n">
        <v>2</v>
      </c>
      <c r="J3646" s="6" t="n">
        <v>2.15</v>
      </c>
      <c r="K3646" s="3" t="str">
        <f aca="false">IF(I3646=1,"Yes","No")</f>
        <v>No</v>
      </c>
      <c r="L3646" s="7" t="n">
        <f aca="false">IF(K3646="Yes",(J3646-1)*0.98,-1)</f>
        <v>-1</v>
      </c>
      <c r="M3646" s="10" t="s">
        <v>53</v>
      </c>
    </row>
    <row r="3647" customFormat="false" ht="12.8" hidden="false" customHeight="false" outlineLevel="0" collapsed="false">
      <c r="A3647" s="2" t="s">
        <v>4060</v>
      </c>
      <c r="B3647" s="2" t="s">
        <v>170</v>
      </c>
      <c r="C3647" s="0" t="s">
        <v>41</v>
      </c>
      <c r="D3647" s="0" t="s">
        <v>42</v>
      </c>
      <c r="E3647" s="0" t="s">
        <v>147</v>
      </c>
      <c r="F3647" s="0" t="s">
        <v>453</v>
      </c>
      <c r="G3647" s="0" t="s">
        <v>19</v>
      </c>
      <c r="H3647" s="0" t="s">
        <v>4064</v>
      </c>
      <c r="I3647" s="0" t="n">
        <v>3</v>
      </c>
      <c r="J3647" s="0" t="n">
        <v>1.36</v>
      </c>
      <c r="K3647" s="0" t="str">
        <f aca="false">IF(I3647=1,"Yes","No")</f>
        <v>No</v>
      </c>
      <c r="L3647" s="0" t="n">
        <f aca="false">IF(K3647="Yes",(J3647-1)*0.98,-1)</f>
        <v>-1</v>
      </c>
      <c r="M3647" s="5" t="s">
        <v>33</v>
      </c>
    </row>
    <row r="3648" customFormat="false" ht="12.8" hidden="false" customHeight="false" outlineLevel="0" collapsed="false">
      <c r="A3648" s="2" t="s">
        <v>4060</v>
      </c>
      <c r="B3648" s="2" t="s">
        <v>170</v>
      </c>
      <c r="C3648" s="0" t="s">
        <v>41</v>
      </c>
      <c r="D3648" s="0" t="s">
        <v>42</v>
      </c>
      <c r="E3648" s="0" t="s">
        <v>147</v>
      </c>
      <c r="F3648" s="0" t="s">
        <v>453</v>
      </c>
      <c r="G3648" s="0" t="s">
        <v>19</v>
      </c>
      <c r="H3648" s="0" t="s">
        <v>4065</v>
      </c>
      <c r="I3648" s="0" t="n">
        <v>2</v>
      </c>
      <c r="J3648" s="0" t="n">
        <v>1.57</v>
      </c>
      <c r="K3648" s="0" t="s">
        <v>21</v>
      </c>
      <c r="L3648" s="3" t="n">
        <f aca="false">IF(K3648="Yes",(J3648-1)*0.98,-1)</f>
        <v>0.5586</v>
      </c>
      <c r="M3648" s="11" t="s">
        <v>62</v>
      </c>
    </row>
    <row r="3649" customFormat="false" ht="12.8" hidden="false" customHeight="false" outlineLevel="0" collapsed="false">
      <c r="A3649" s="2" t="s">
        <v>4060</v>
      </c>
      <c r="B3649" s="2" t="s">
        <v>289</v>
      </c>
      <c r="C3649" s="0" t="s">
        <v>1282</v>
      </c>
      <c r="D3649" s="0" t="s">
        <v>37</v>
      </c>
      <c r="E3649" s="0" t="s">
        <v>17</v>
      </c>
      <c r="F3649" s="0" t="s">
        <v>43</v>
      </c>
      <c r="G3649" s="0" t="s">
        <v>19</v>
      </c>
      <c r="H3649" s="0" t="s">
        <v>4066</v>
      </c>
      <c r="I3649" s="0" t="n">
        <v>0</v>
      </c>
      <c r="J3649" s="0" t="n">
        <v>1.5</v>
      </c>
      <c r="K3649" s="0" t="s">
        <v>19</v>
      </c>
      <c r="L3649" s="3" t="n">
        <f aca="false">IF(K3649="Yes",(J3649-1)*0.98,-1)</f>
        <v>-1</v>
      </c>
      <c r="M3649" s="11" t="s">
        <v>62</v>
      </c>
    </row>
    <row r="3650" customFormat="false" ht="12.8" hidden="false" customHeight="false" outlineLevel="0" collapsed="false">
      <c r="A3650" s="2" t="s">
        <v>4067</v>
      </c>
      <c r="B3650" s="2" t="s">
        <v>445</v>
      </c>
      <c r="C3650" s="6" t="s">
        <v>433</v>
      </c>
      <c r="D3650" s="6" t="s">
        <v>42</v>
      </c>
      <c r="E3650" s="6" t="s">
        <v>147</v>
      </c>
      <c r="F3650" s="6" t="s">
        <v>18</v>
      </c>
      <c r="G3650" s="6" t="s">
        <v>19</v>
      </c>
      <c r="H3650" s="6" t="s">
        <v>4068</v>
      </c>
      <c r="I3650" s="6" t="n">
        <v>4</v>
      </c>
      <c r="J3650" s="6" t="n">
        <v>3.42</v>
      </c>
      <c r="K3650" s="3" t="str">
        <f aca="false">IF(I3650=1, "No","Yes")</f>
        <v>Yes</v>
      </c>
      <c r="L3650" s="7" t="n">
        <f aca="false">IF(I3650=1,-J3650,0.98)</f>
        <v>0.98</v>
      </c>
      <c r="M3650" s="8" t="s">
        <v>51</v>
      </c>
    </row>
    <row r="3651" customFormat="false" ht="12.8" hidden="false" customHeight="false" outlineLevel="0" collapsed="false">
      <c r="A3651" s="2" t="s">
        <v>4069</v>
      </c>
      <c r="B3651" s="2" t="s">
        <v>445</v>
      </c>
      <c r="C3651" s="6" t="s">
        <v>47</v>
      </c>
      <c r="D3651" s="6" t="s">
        <v>42</v>
      </c>
      <c r="E3651" s="6" t="s">
        <v>30</v>
      </c>
      <c r="F3651" s="6" t="s">
        <v>453</v>
      </c>
      <c r="G3651" s="6" t="s">
        <v>19</v>
      </c>
      <c r="H3651" s="6" t="s">
        <v>4070</v>
      </c>
      <c r="I3651" s="6" t="n">
        <v>2</v>
      </c>
      <c r="J3651" s="6" t="n">
        <v>13.5</v>
      </c>
      <c r="K3651" s="3" t="str">
        <f aca="false">IF(I3651=1, "No","Yes")</f>
        <v>Yes</v>
      </c>
      <c r="L3651" s="7" t="n">
        <f aca="false">IF(I3651=1,-J3651,0.98)</f>
        <v>0.98</v>
      </c>
      <c r="M3651" s="8" t="s">
        <v>51</v>
      </c>
    </row>
    <row r="3652" customFormat="false" ht="12.8" hidden="false" customHeight="false" outlineLevel="0" collapsed="false">
      <c r="A3652" s="9" t="s">
        <v>4069</v>
      </c>
      <c r="B3652" s="9" t="s">
        <v>142</v>
      </c>
      <c r="C3652" s="6" t="s">
        <v>611</v>
      </c>
      <c r="D3652" s="6" t="s">
        <v>42</v>
      </c>
      <c r="E3652" s="6" t="s">
        <v>147</v>
      </c>
      <c r="F3652" s="6" t="s">
        <v>43</v>
      </c>
      <c r="G3652" s="6" t="s">
        <v>19</v>
      </c>
      <c r="H3652" s="6" t="s">
        <v>4071</v>
      </c>
      <c r="I3652" s="0" t="n">
        <v>2</v>
      </c>
      <c r="J3652" s="6" t="n">
        <v>3.23</v>
      </c>
      <c r="K3652" s="3" t="str">
        <f aca="false">IF(I3652=1,"Yes","No")</f>
        <v>No</v>
      </c>
      <c r="L3652" s="7" t="n">
        <f aca="false">IF(K3652="Yes",(J3652-1)*0.98,-1)</f>
        <v>-1</v>
      </c>
      <c r="M3652" s="10" t="s">
        <v>53</v>
      </c>
    </row>
    <row r="3653" customFormat="false" ht="12.8" hidden="false" customHeight="false" outlineLevel="0" collapsed="false">
      <c r="A3653" s="2" t="s">
        <v>4069</v>
      </c>
      <c r="B3653" s="2" t="s">
        <v>364</v>
      </c>
      <c r="C3653" s="0" t="s">
        <v>256</v>
      </c>
      <c r="D3653" s="0" t="s">
        <v>16</v>
      </c>
      <c r="E3653" s="0" t="s">
        <v>17</v>
      </c>
      <c r="F3653" s="0" t="s">
        <v>18</v>
      </c>
      <c r="G3653" s="0" t="s">
        <v>19</v>
      </c>
      <c r="H3653" s="0" t="s">
        <v>4072</v>
      </c>
      <c r="I3653" s="0" t="n">
        <v>1</v>
      </c>
      <c r="J3653" s="0" t="n">
        <v>1.42</v>
      </c>
      <c r="K3653" s="0" t="s">
        <v>21</v>
      </c>
      <c r="L3653" s="3" t="n">
        <f aca="false">IF(K3653="Yes",(J3653-1)*0.98,-1)</f>
        <v>0.4116</v>
      </c>
      <c r="M3653" s="4" t="s">
        <v>22</v>
      </c>
    </row>
    <row r="3654" customFormat="false" ht="12.8" hidden="false" customHeight="false" outlineLevel="0" collapsed="false">
      <c r="A3654" s="2" t="s">
        <v>4069</v>
      </c>
      <c r="B3654" s="2" t="s">
        <v>149</v>
      </c>
      <c r="C3654" s="0" t="s">
        <v>74</v>
      </c>
      <c r="D3654" s="0" t="s">
        <v>37</v>
      </c>
      <c r="E3654" s="0" t="s">
        <v>30</v>
      </c>
      <c r="F3654" s="0" t="s">
        <v>43</v>
      </c>
      <c r="G3654" s="0" t="s">
        <v>19</v>
      </c>
      <c r="H3654" s="0" t="s">
        <v>4073</v>
      </c>
      <c r="I3654" s="0" t="n">
        <v>2</v>
      </c>
      <c r="J3654" s="0" t="n">
        <v>1.11</v>
      </c>
      <c r="K3654" s="0" t="s">
        <v>21</v>
      </c>
      <c r="L3654" s="3" t="n">
        <f aca="false">IF(K3654="Yes",(J3654-1)*0.98,-1)</f>
        <v>0.1078</v>
      </c>
      <c r="M3654" s="4" t="s">
        <v>22</v>
      </c>
    </row>
    <row r="3655" customFormat="false" ht="12.8" hidden="false" customHeight="false" outlineLevel="0" collapsed="false">
      <c r="A3655" s="2" t="s">
        <v>4069</v>
      </c>
      <c r="B3655" s="2" t="s">
        <v>149</v>
      </c>
      <c r="C3655" s="0" t="s">
        <v>74</v>
      </c>
      <c r="D3655" s="0" t="s">
        <v>37</v>
      </c>
      <c r="E3655" s="0" t="s">
        <v>30</v>
      </c>
      <c r="F3655" s="0" t="s">
        <v>43</v>
      </c>
      <c r="G3655" s="0" t="s">
        <v>19</v>
      </c>
      <c r="H3655" s="0" t="s">
        <v>4074</v>
      </c>
      <c r="I3655" s="0" t="n">
        <v>1</v>
      </c>
      <c r="J3655" s="0" t="n">
        <v>1.24</v>
      </c>
      <c r="K3655" s="0" t="s">
        <v>21</v>
      </c>
      <c r="L3655" s="3" t="n">
        <f aca="false">IF(K3655="Yes",(J3655-1)*0.98,-1)</f>
        <v>0.2352</v>
      </c>
      <c r="M3655" s="11" t="s">
        <v>62</v>
      </c>
    </row>
    <row r="3656" customFormat="false" ht="12.8" hidden="false" customHeight="false" outlineLevel="0" collapsed="false">
      <c r="A3656" s="9" t="s">
        <v>4069</v>
      </c>
      <c r="B3656" s="9" t="s">
        <v>149</v>
      </c>
      <c r="C3656" s="6" t="s">
        <v>74</v>
      </c>
      <c r="D3656" s="6" t="s">
        <v>37</v>
      </c>
      <c r="E3656" s="6" t="s">
        <v>30</v>
      </c>
      <c r="F3656" s="6" t="s">
        <v>43</v>
      </c>
      <c r="G3656" s="6" t="s">
        <v>19</v>
      </c>
      <c r="H3656" s="6" t="s">
        <v>4074</v>
      </c>
      <c r="I3656" s="0" t="n">
        <v>1</v>
      </c>
      <c r="J3656" s="6" t="n">
        <v>3.1</v>
      </c>
      <c r="K3656" s="3" t="str">
        <f aca="false">IF(I3656=1,"Yes","No")</f>
        <v>Yes</v>
      </c>
      <c r="L3656" s="7" t="n">
        <f aca="false">IF(K3656="Yes",(J3656-1)*0.98,-1)</f>
        <v>2.058</v>
      </c>
      <c r="M3656" s="10" t="s">
        <v>53</v>
      </c>
    </row>
    <row r="3657" customFormat="false" ht="12.8" hidden="false" customHeight="false" outlineLevel="0" collapsed="false">
      <c r="A3657" s="2" t="s">
        <v>4075</v>
      </c>
      <c r="B3657" s="2" t="s">
        <v>23</v>
      </c>
      <c r="C3657" s="0" t="s">
        <v>327</v>
      </c>
      <c r="D3657" s="0" t="s">
        <v>16</v>
      </c>
      <c r="E3657" s="0" t="s">
        <v>17</v>
      </c>
      <c r="F3657" s="0" t="s">
        <v>18</v>
      </c>
      <c r="G3657" s="0" t="s">
        <v>19</v>
      </c>
      <c r="H3657" s="0" t="s">
        <v>4076</v>
      </c>
      <c r="I3657" s="0" t="n">
        <v>2</v>
      </c>
      <c r="J3657" s="0" t="n">
        <v>1.12</v>
      </c>
      <c r="K3657" s="0" t="s">
        <v>21</v>
      </c>
      <c r="L3657" s="3" t="n">
        <f aca="false">IF(K3657="Yes",(J3657-1)*0.98,-1)</f>
        <v>0.1176</v>
      </c>
      <c r="M3657" s="4" t="s">
        <v>22</v>
      </c>
    </row>
    <row r="3658" customFormat="false" ht="12.8" hidden="false" customHeight="false" outlineLevel="0" collapsed="false">
      <c r="A3658" s="9" t="s">
        <v>4075</v>
      </c>
      <c r="B3658" s="9" t="s">
        <v>563</v>
      </c>
      <c r="C3658" s="6" t="s">
        <v>248</v>
      </c>
      <c r="D3658" s="6" t="s">
        <v>42</v>
      </c>
      <c r="E3658" s="6" t="s">
        <v>147</v>
      </c>
      <c r="F3658" s="6" t="s">
        <v>43</v>
      </c>
      <c r="G3658" s="6" t="s">
        <v>19</v>
      </c>
      <c r="H3658" s="6" t="s">
        <v>4077</v>
      </c>
      <c r="I3658" s="0" t="n">
        <v>1</v>
      </c>
      <c r="J3658" s="6" t="n">
        <v>5.55</v>
      </c>
      <c r="K3658" s="3" t="str">
        <f aca="false">IF(I3658=1,"Yes","No")</f>
        <v>Yes</v>
      </c>
      <c r="L3658" s="7" t="n">
        <f aca="false">IF(K3658="Yes",(J3658-1)*0.98,-1)</f>
        <v>4.459</v>
      </c>
      <c r="M3658" s="10" t="s">
        <v>53</v>
      </c>
    </row>
    <row r="3659" customFormat="false" ht="12.8" hidden="false" customHeight="false" outlineLevel="0" collapsed="false">
      <c r="A3659" s="9" t="s">
        <v>4078</v>
      </c>
      <c r="B3659" s="9" t="s">
        <v>897</v>
      </c>
      <c r="C3659" s="6" t="s">
        <v>608</v>
      </c>
      <c r="D3659" s="6" t="s">
        <v>42</v>
      </c>
      <c r="E3659" s="6" t="s">
        <v>147</v>
      </c>
      <c r="F3659" s="6" t="s">
        <v>43</v>
      </c>
      <c r="G3659" s="6" t="s">
        <v>19</v>
      </c>
      <c r="H3659" s="6" t="s">
        <v>4079</v>
      </c>
      <c r="I3659" s="0" t="n">
        <v>1</v>
      </c>
      <c r="J3659" s="6" t="n">
        <v>2.4</v>
      </c>
      <c r="K3659" s="3" t="str">
        <f aca="false">IF(I3659=1,"Yes","No")</f>
        <v>Yes</v>
      </c>
      <c r="L3659" s="7" t="n">
        <f aca="false">IF(K3659="Yes",(J3659-1)*0.98,-1)</f>
        <v>1.372</v>
      </c>
      <c r="M3659" s="10" t="s">
        <v>53</v>
      </c>
    </row>
    <row r="3660" customFormat="false" ht="12.8" hidden="false" customHeight="false" outlineLevel="0" collapsed="false">
      <c r="A3660" s="2" t="s">
        <v>4078</v>
      </c>
      <c r="B3660" s="2" t="s">
        <v>1396</v>
      </c>
      <c r="C3660" s="0" t="s">
        <v>15</v>
      </c>
      <c r="D3660" s="0" t="s">
        <v>42</v>
      </c>
      <c r="E3660" s="0" t="s">
        <v>147</v>
      </c>
      <c r="F3660" s="0" t="s">
        <v>453</v>
      </c>
      <c r="G3660" s="0" t="s">
        <v>19</v>
      </c>
      <c r="H3660" s="0" t="s">
        <v>4080</v>
      </c>
      <c r="I3660" s="0" t="n">
        <v>4</v>
      </c>
      <c r="J3660" s="0" t="n">
        <v>4.4</v>
      </c>
      <c r="K3660" s="0" t="str">
        <f aca="false">IF(I3660=1,"Yes","No")</f>
        <v>No</v>
      </c>
      <c r="L3660" s="0" t="n">
        <f aca="false">IF(K3660="Yes",(J3660-1)*0.98,-1)</f>
        <v>-1</v>
      </c>
      <c r="M3660" s="5" t="s">
        <v>33</v>
      </c>
    </row>
    <row r="3661" customFormat="false" ht="12.8" hidden="false" customHeight="false" outlineLevel="0" collapsed="false">
      <c r="A3661" s="2" t="s">
        <v>4078</v>
      </c>
      <c r="B3661" s="2" t="s">
        <v>456</v>
      </c>
      <c r="C3661" s="0" t="s">
        <v>91</v>
      </c>
      <c r="D3661" s="0" t="s">
        <v>42</v>
      </c>
      <c r="E3661" s="0" t="s">
        <v>30</v>
      </c>
      <c r="F3661" s="0" t="s">
        <v>18</v>
      </c>
      <c r="G3661" s="0" t="s">
        <v>19</v>
      </c>
      <c r="H3661" s="0" t="s">
        <v>4081</v>
      </c>
      <c r="I3661" s="0" t="n">
        <v>1</v>
      </c>
      <c r="J3661" s="0" t="n">
        <v>1.84</v>
      </c>
      <c r="K3661" s="0" t="s">
        <v>21</v>
      </c>
      <c r="L3661" s="3" t="n">
        <f aca="false">IF(K3661="Yes",(J3661-1)*0.98,-1)</f>
        <v>0.8232</v>
      </c>
      <c r="M3661" s="11" t="s">
        <v>62</v>
      </c>
    </row>
    <row r="3662" customFormat="false" ht="12.8" hidden="false" customHeight="false" outlineLevel="0" collapsed="false">
      <c r="A3662" s="2" t="s">
        <v>4078</v>
      </c>
      <c r="B3662" s="2" t="s">
        <v>293</v>
      </c>
      <c r="C3662" s="0" t="s">
        <v>91</v>
      </c>
      <c r="D3662" s="0" t="s">
        <v>42</v>
      </c>
      <c r="E3662" s="0" t="s">
        <v>30</v>
      </c>
      <c r="F3662" s="0" t="s">
        <v>18</v>
      </c>
      <c r="G3662" s="0" t="s">
        <v>19</v>
      </c>
      <c r="H3662" s="0" t="s">
        <v>4082</v>
      </c>
      <c r="I3662" s="0" t="n">
        <v>0</v>
      </c>
      <c r="J3662" s="0" t="n">
        <v>2.77</v>
      </c>
      <c r="K3662" s="0" t="s">
        <v>19</v>
      </c>
      <c r="L3662" s="3" t="n">
        <f aca="false">IF(K3662="Yes",(J3662-1)*0.98,-1)</f>
        <v>-1</v>
      </c>
      <c r="M3662" s="11" t="s">
        <v>62</v>
      </c>
    </row>
    <row r="3663" customFormat="false" ht="12.8" hidden="false" customHeight="false" outlineLevel="0" collapsed="false">
      <c r="A3663" s="2" t="s">
        <v>4078</v>
      </c>
      <c r="B3663" s="2" t="s">
        <v>1250</v>
      </c>
      <c r="C3663" s="0" t="s">
        <v>91</v>
      </c>
      <c r="D3663" s="0" t="s">
        <v>42</v>
      </c>
      <c r="E3663" s="0" t="s">
        <v>30</v>
      </c>
      <c r="F3663" s="0" t="s">
        <v>18</v>
      </c>
      <c r="G3663" s="0" t="s">
        <v>19</v>
      </c>
      <c r="H3663" s="0" t="s">
        <v>4083</v>
      </c>
      <c r="I3663" s="0" t="n">
        <v>2</v>
      </c>
      <c r="J3663" s="0" t="n">
        <v>1.13</v>
      </c>
      <c r="K3663" s="0" t="s">
        <v>21</v>
      </c>
      <c r="L3663" s="3" t="n">
        <f aca="false">IF(K3663="Yes",(J3663-1)*0.98,-1)</f>
        <v>0.1274</v>
      </c>
      <c r="M3663" s="11" t="s">
        <v>62</v>
      </c>
    </row>
    <row r="3664" customFormat="false" ht="12.8" hidden="false" customHeight="false" outlineLevel="0" collapsed="false">
      <c r="A3664" s="2" t="s">
        <v>4084</v>
      </c>
      <c r="B3664" s="2" t="s">
        <v>83</v>
      </c>
      <c r="C3664" s="0" t="s">
        <v>457</v>
      </c>
      <c r="D3664" s="0" t="s">
        <v>42</v>
      </c>
      <c r="E3664" s="0" t="s">
        <v>87</v>
      </c>
      <c r="F3664" s="0" t="s">
        <v>18</v>
      </c>
      <c r="G3664" s="0" t="s">
        <v>21</v>
      </c>
      <c r="H3664" s="0" t="s">
        <v>4085</v>
      </c>
      <c r="I3664" s="0" t="n">
        <v>1</v>
      </c>
      <c r="J3664" s="0" t="n">
        <v>2.18</v>
      </c>
      <c r="K3664" s="0" t="s">
        <v>21</v>
      </c>
      <c r="L3664" s="3" t="n">
        <f aca="false">IF(K3664="Yes",(J3664-1)*0.98,-1)</f>
        <v>1.1564</v>
      </c>
      <c r="M3664" s="11" t="s">
        <v>62</v>
      </c>
    </row>
    <row r="3665" customFormat="false" ht="12.8" hidden="false" customHeight="false" outlineLevel="0" collapsed="false">
      <c r="A3665" s="9" t="s">
        <v>4084</v>
      </c>
      <c r="B3665" s="9" t="s">
        <v>83</v>
      </c>
      <c r="C3665" s="6" t="s">
        <v>457</v>
      </c>
      <c r="D3665" s="6" t="s">
        <v>42</v>
      </c>
      <c r="E3665" s="6" t="s">
        <v>87</v>
      </c>
      <c r="F3665" s="6" t="s">
        <v>18</v>
      </c>
      <c r="G3665" s="6" t="s">
        <v>21</v>
      </c>
      <c r="H3665" s="6" t="s">
        <v>4085</v>
      </c>
      <c r="I3665" s="0" t="n">
        <v>1</v>
      </c>
      <c r="J3665" s="6" t="n">
        <v>5.72</v>
      </c>
      <c r="K3665" s="3" t="str">
        <f aca="false">IF(I3665=1,"Yes","No")</f>
        <v>Yes</v>
      </c>
      <c r="L3665" s="7" t="n">
        <f aca="false">IF(K3665="Yes",(J3665-1)*0.98,-1)</f>
        <v>4.6256</v>
      </c>
      <c r="M3665" s="10" t="s">
        <v>53</v>
      </c>
    </row>
    <row r="3666" customFormat="false" ht="12.8" hidden="false" customHeight="false" outlineLevel="0" collapsed="false">
      <c r="A3666" s="9" t="s">
        <v>4084</v>
      </c>
      <c r="B3666" s="9" t="s">
        <v>239</v>
      </c>
      <c r="C3666" s="6" t="s">
        <v>179</v>
      </c>
      <c r="D3666" s="6" t="s">
        <v>42</v>
      </c>
      <c r="E3666" s="6" t="s">
        <v>147</v>
      </c>
      <c r="F3666" s="6" t="s">
        <v>43</v>
      </c>
      <c r="G3666" s="6" t="s">
        <v>19</v>
      </c>
      <c r="H3666" s="6" t="s">
        <v>4086</v>
      </c>
      <c r="I3666" s="0" t="n">
        <v>4</v>
      </c>
      <c r="J3666" s="6" t="n">
        <v>7.42</v>
      </c>
      <c r="K3666" s="3" t="str">
        <f aca="false">IF(I3666=1,"Yes","No")</f>
        <v>No</v>
      </c>
      <c r="L3666" s="7" t="n">
        <f aca="false">IF(K3666="Yes",(J3666-1)*0.98,-1)</f>
        <v>-1</v>
      </c>
      <c r="M3666" s="10" t="s">
        <v>53</v>
      </c>
    </row>
    <row r="3667" customFormat="false" ht="12.8" hidden="false" customHeight="false" outlineLevel="0" collapsed="false">
      <c r="A3667" s="2" t="s">
        <v>4087</v>
      </c>
      <c r="B3667" s="2" t="s">
        <v>139</v>
      </c>
      <c r="C3667" s="0" t="s">
        <v>403</v>
      </c>
      <c r="D3667" s="0" t="s">
        <v>29</v>
      </c>
      <c r="E3667" s="0" t="s">
        <v>147</v>
      </c>
      <c r="F3667" s="0" t="s">
        <v>43</v>
      </c>
      <c r="G3667" s="0" t="s">
        <v>21</v>
      </c>
      <c r="H3667" s="0" t="s">
        <v>4088</v>
      </c>
      <c r="I3667" s="0" t="n">
        <v>0</v>
      </c>
      <c r="J3667" s="0" t="n">
        <v>1.35</v>
      </c>
      <c r="K3667" s="0" t="s">
        <v>19</v>
      </c>
      <c r="L3667" s="3" t="n">
        <f aca="false">IF(K3667="Yes",(J3667-1)*0.98,-1)</f>
        <v>-1</v>
      </c>
      <c r="M3667" s="4" t="s">
        <v>22</v>
      </c>
    </row>
    <row r="3668" customFormat="false" ht="12.8" hidden="false" customHeight="false" outlineLevel="0" collapsed="false">
      <c r="A3668" s="2" t="s">
        <v>4087</v>
      </c>
      <c r="B3668" s="2" t="s">
        <v>170</v>
      </c>
      <c r="C3668" s="0" t="s">
        <v>403</v>
      </c>
      <c r="D3668" s="0" t="s">
        <v>16</v>
      </c>
      <c r="E3668" s="0" t="s">
        <v>147</v>
      </c>
      <c r="F3668" s="0" t="s">
        <v>65</v>
      </c>
      <c r="G3668" s="0" t="s">
        <v>21</v>
      </c>
      <c r="H3668" s="0" t="s">
        <v>4089</v>
      </c>
      <c r="I3668" s="0" t="n">
        <v>3</v>
      </c>
      <c r="J3668" s="0" t="n">
        <v>2.5</v>
      </c>
      <c r="K3668" s="0" t="str">
        <f aca="false">IF(I3668=1,"Yes","No")</f>
        <v>No</v>
      </c>
      <c r="L3668" s="0" t="n">
        <f aca="false">IF(K3668="Yes",(J3668-1)*0.98,-1)</f>
        <v>-1</v>
      </c>
      <c r="M3668" s="5" t="s">
        <v>33</v>
      </c>
    </row>
    <row r="3669" customFormat="false" ht="12.8" hidden="false" customHeight="false" outlineLevel="0" collapsed="false">
      <c r="A3669" s="2" t="s">
        <v>4087</v>
      </c>
      <c r="B3669" s="2" t="s">
        <v>130</v>
      </c>
      <c r="C3669" s="0" t="s">
        <v>403</v>
      </c>
      <c r="D3669" s="0" t="s">
        <v>16</v>
      </c>
      <c r="E3669" s="0" t="s">
        <v>147</v>
      </c>
      <c r="F3669" s="0" t="s">
        <v>65</v>
      </c>
      <c r="G3669" s="0" t="s">
        <v>21</v>
      </c>
      <c r="H3669" s="0" t="s">
        <v>4090</v>
      </c>
      <c r="I3669" s="0" t="n">
        <v>3</v>
      </c>
      <c r="J3669" s="0" t="n">
        <v>3.3</v>
      </c>
      <c r="K3669" s="0" t="str">
        <f aca="false">IF(I3669=1,"Yes","No")</f>
        <v>No</v>
      </c>
      <c r="L3669" s="0" t="n">
        <f aca="false">IF(K3669="Yes",(J3669-1)*0.98,-1)</f>
        <v>-1</v>
      </c>
      <c r="M3669" s="5" t="s">
        <v>33</v>
      </c>
    </row>
    <row r="3670" customFormat="false" ht="12.8" hidden="false" customHeight="false" outlineLevel="0" collapsed="false">
      <c r="A3670" s="9" t="s">
        <v>4087</v>
      </c>
      <c r="B3670" s="9" t="s">
        <v>563</v>
      </c>
      <c r="C3670" s="6" t="s">
        <v>223</v>
      </c>
      <c r="D3670" s="6" t="s">
        <v>42</v>
      </c>
      <c r="E3670" s="6" t="s">
        <v>147</v>
      </c>
      <c r="F3670" s="6" t="s">
        <v>43</v>
      </c>
      <c r="G3670" s="6" t="s">
        <v>19</v>
      </c>
      <c r="H3670" s="6" t="s">
        <v>4091</v>
      </c>
      <c r="I3670" s="0" t="n">
        <v>2</v>
      </c>
      <c r="J3670" s="6" t="n">
        <v>10.21</v>
      </c>
      <c r="K3670" s="3" t="str">
        <f aca="false">IF(I3670=1,"Yes","No")</f>
        <v>No</v>
      </c>
      <c r="L3670" s="7" t="n">
        <f aca="false">IF(K3670="Yes",(J3670-1)*0.98,-1)</f>
        <v>-1</v>
      </c>
      <c r="M3670" s="10" t="s">
        <v>53</v>
      </c>
    </row>
    <row r="3671" customFormat="false" ht="12.8" hidden="false" customHeight="false" outlineLevel="0" collapsed="false">
      <c r="A3671" s="9" t="s">
        <v>4087</v>
      </c>
      <c r="B3671" s="9" t="s">
        <v>1864</v>
      </c>
      <c r="C3671" s="6" t="s">
        <v>223</v>
      </c>
      <c r="D3671" s="6" t="s">
        <v>42</v>
      </c>
      <c r="E3671" s="6" t="s">
        <v>147</v>
      </c>
      <c r="F3671" s="6" t="s">
        <v>43</v>
      </c>
      <c r="G3671" s="6" t="s">
        <v>19</v>
      </c>
      <c r="H3671" s="6" t="s">
        <v>4092</v>
      </c>
      <c r="I3671" s="0" t="n">
        <v>2</v>
      </c>
      <c r="J3671" s="6" t="n">
        <v>12.27</v>
      </c>
      <c r="K3671" s="3" t="str">
        <f aca="false">IF(I3671=1,"Yes","No")</f>
        <v>No</v>
      </c>
      <c r="L3671" s="7" t="n">
        <f aca="false">IF(K3671="Yes",(J3671-1)*0.98,-1)</f>
        <v>-1</v>
      </c>
      <c r="M3671" s="10" t="s">
        <v>53</v>
      </c>
    </row>
    <row r="3672" customFormat="false" ht="12.8" hidden="false" customHeight="false" outlineLevel="0" collapsed="false">
      <c r="A3672" s="2" t="s">
        <v>4093</v>
      </c>
      <c r="B3672" s="2" t="s">
        <v>324</v>
      </c>
      <c r="C3672" s="0" t="s">
        <v>1082</v>
      </c>
      <c r="D3672" s="0" t="s">
        <v>37</v>
      </c>
      <c r="E3672" s="0" t="s">
        <v>147</v>
      </c>
      <c r="G3672" s="0" t="s">
        <v>19</v>
      </c>
      <c r="H3672" s="0" t="s">
        <v>4094</v>
      </c>
      <c r="I3672" s="0" t="n">
        <v>1</v>
      </c>
      <c r="J3672" s="0" t="n">
        <v>4.02</v>
      </c>
      <c r="K3672" s="0" t="str">
        <f aca="false">IF(I3672=1,"Yes","No")</f>
        <v>Yes</v>
      </c>
      <c r="L3672" s="0" t="n">
        <f aca="false">IF(K3672="Yes",(J3672-1)*0.98,-1)</f>
        <v>2.9596</v>
      </c>
      <c r="M3672" s="5" t="s">
        <v>33</v>
      </c>
    </row>
    <row r="3673" customFormat="false" ht="12.8" hidden="false" customHeight="false" outlineLevel="0" collapsed="false">
      <c r="A3673" s="2" t="s">
        <v>4093</v>
      </c>
      <c r="B3673" s="2" t="s">
        <v>625</v>
      </c>
      <c r="C3673" s="0" t="s">
        <v>382</v>
      </c>
      <c r="D3673" s="0" t="s">
        <v>16</v>
      </c>
      <c r="E3673" s="0" t="s">
        <v>147</v>
      </c>
      <c r="F3673" s="0" t="s">
        <v>65</v>
      </c>
      <c r="G3673" s="0" t="s">
        <v>21</v>
      </c>
      <c r="H3673" s="0" t="s">
        <v>4095</v>
      </c>
      <c r="I3673" s="0" t="n">
        <v>0</v>
      </c>
      <c r="J3673" s="0" t="n">
        <v>3.2</v>
      </c>
      <c r="K3673" s="0" t="str">
        <f aca="false">IF(I3673=1,"Yes","No")</f>
        <v>No</v>
      </c>
      <c r="L3673" s="0" t="n">
        <f aca="false">IF(K3673="Yes",(J3673-1)*0.98,-1)</f>
        <v>-1</v>
      </c>
      <c r="M3673" s="5" t="s">
        <v>33</v>
      </c>
    </row>
    <row r="3674" customFormat="false" ht="12.8" hidden="false" customHeight="false" outlineLevel="0" collapsed="false">
      <c r="A3674" s="2" t="s">
        <v>4096</v>
      </c>
      <c r="B3674" s="2" t="s">
        <v>364</v>
      </c>
      <c r="C3674" s="0" t="s">
        <v>327</v>
      </c>
      <c r="D3674" s="0" t="s">
        <v>16</v>
      </c>
      <c r="E3674" s="0" t="s">
        <v>17</v>
      </c>
      <c r="F3674" s="0" t="s">
        <v>18</v>
      </c>
      <c r="G3674" s="0" t="s">
        <v>19</v>
      </c>
      <c r="H3674" s="0" t="s">
        <v>4097</v>
      </c>
      <c r="I3674" s="0" t="n">
        <v>2</v>
      </c>
      <c r="J3674" s="0" t="n">
        <v>1.2</v>
      </c>
      <c r="K3674" s="0" t="s">
        <v>21</v>
      </c>
      <c r="L3674" s="3" t="n">
        <f aca="false">IF(K3674="Yes",(J3674-1)*0.98,-1)</f>
        <v>0.196</v>
      </c>
      <c r="M3674" s="4" t="s">
        <v>22</v>
      </c>
    </row>
    <row r="3675" customFormat="false" ht="12.8" hidden="false" customHeight="false" outlineLevel="0" collapsed="false">
      <c r="A3675" s="2" t="s">
        <v>4096</v>
      </c>
      <c r="B3675" s="2" t="s">
        <v>159</v>
      </c>
      <c r="C3675" s="0" t="s">
        <v>327</v>
      </c>
      <c r="D3675" s="0" t="s">
        <v>16</v>
      </c>
      <c r="E3675" s="0" t="s">
        <v>17</v>
      </c>
      <c r="F3675" s="0" t="s">
        <v>18</v>
      </c>
      <c r="G3675" s="0" t="s">
        <v>19</v>
      </c>
      <c r="H3675" s="0" t="s">
        <v>4098</v>
      </c>
      <c r="I3675" s="0" t="n">
        <v>1</v>
      </c>
      <c r="J3675" s="0" t="n">
        <v>1.2</v>
      </c>
      <c r="K3675" s="0" t="s">
        <v>21</v>
      </c>
      <c r="L3675" s="3" t="n">
        <f aca="false">IF(K3675="Yes",(J3675-1)*0.98,-1)</f>
        <v>0.196</v>
      </c>
      <c r="M3675" s="4" t="s">
        <v>22</v>
      </c>
    </row>
    <row r="3676" customFormat="false" ht="12.8" hidden="false" customHeight="false" outlineLevel="0" collapsed="false">
      <c r="A3676" s="9" t="s">
        <v>4099</v>
      </c>
      <c r="B3676" s="9" t="s">
        <v>101</v>
      </c>
      <c r="C3676" s="6" t="s">
        <v>248</v>
      </c>
      <c r="D3676" s="6" t="s">
        <v>42</v>
      </c>
      <c r="E3676" s="6" t="s">
        <v>147</v>
      </c>
      <c r="F3676" s="6" t="s">
        <v>43</v>
      </c>
      <c r="G3676" s="6" t="s">
        <v>19</v>
      </c>
      <c r="H3676" s="6" t="s">
        <v>4100</v>
      </c>
      <c r="I3676" s="0" t="n">
        <v>1</v>
      </c>
      <c r="J3676" s="6" t="n">
        <v>1.89</v>
      </c>
      <c r="K3676" s="3" t="str">
        <f aca="false">IF(I3676=1,"Yes","No")</f>
        <v>Yes</v>
      </c>
      <c r="L3676" s="7" t="n">
        <f aca="false">IF(K3676="Yes",(J3676-1)*0.98,-1)</f>
        <v>0.8722</v>
      </c>
      <c r="M3676" s="10" t="s">
        <v>53</v>
      </c>
    </row>
    <row r="3677" customFormat="false" ht="12.8" hidden="false" customHeight="false" outlineLevel="0" collapsed="false">
      <c r="A3677" s="2" t="s">
        <v>4099</v>
      </c>
      <c r="B3677" s="2" t="s">
        <v>652</v>
      </c>
      <c r="C3677" s="6" t="s">
        <v>370</v>
      </c>
      <c r="D3677" s="6" t="s">
        <v>29</v>
      </c>
      <c r="E3677" s="6" t="s">
        <v>147</v>
      </c>
      <c r="F3677" s="6" t="s">
        <v>65</v>
      </c>
      <c r="G3677" s="6" t="s">
        <v>21</v>
      </c>
      <c r="H3677" s="6" t="s">
        <v>4101</v>
      </c>
      <c r="I3677" s="6" t="n">
        <v>3</v>
      </c>
      <c r="J3677" s="6" t="n">
        <v>5.32</v>
      </c>
      <c r="K3677" s="3" t="str">
        <f aca="false">IF(I3677=1, "No","Yes")</f>
        <v>Yes</v>
      </c>
      <c r="L3677" s="7" t="n">
        <f aca="false">IF(I3677=1,-J3677,0.98)</f>
        <v>0.98</v>
      </c>
      <c r="M3677" s="8" t="s">
        <v>51</v>
      </c>
    </row>
    <row r="3678" customFormat="false" ht="12.8" hidden="false" customHeight="false" outlineLevel="0" collapsed="false">
      <c r="A3678" s="2" t="s">
        <v>4099</v>
      </c>
      <c r="B3678" s="2" t="s">
        <v>652</v>
      </c>
      <c r="C3678" s="6" t="s">
        <v>370</v>
      </c>
      <c r="D3678" s="6" t="s">
        <v>29</v>
      </c>
      <c r="E3678" s="6" t="s">
        <v>147</v>
      </c>
      <c r="F3678" s="6" t="s">
        <v>65</v>
      </c>
      <c r="G3678" s="6" t="s">
        <v>21</v>
      </c>
      <c r="H3678" s="6" t="s">
        <v>4101</v>
      </c>
      <c r="I3678" s="6" t="n">
        <v>3</v>
      </c>
      <c r="J3678" s="6" t="n">
        <v>5.32</v>
      </c>
      <c r="K3678" s="3" t="str">
        <f aca="false">IF(I3678=1, "No","Yes")</f>
        <v>Yes</v>
      </c>
      <c r="L3678" s="7" t="n">
        <f aca="false">IF(I3678=1,-J3678,0.98)</f>
        <v>0.98</v>
      </c>
      <c r="M3678" s="12" t="s">
        <v>128</v>
      </c>
    </row>
    <row r="3679" customFormat="false" ht="12.8" hidden="false" customHeight="false" outlineLevel="0" collapsed="false">
      <c r="A3679" s="9" t="s">
        <v>4099</v>
      </c>
      <c r="B3679" s="9" t="s">
        <v>652</v>
      </c>
      <c r="C3679" s="6" t="s">
        <v>370</v>
      </c>
      <c r="D3679" s="6" t="s">
        <v>29</v>
      </c>
      <c r="E3679" s="6" t="s">
        <v>147</v>
      </c>
      <c r="F3679" s="6" t="s">
        <v>65</v>
      </c>
      <c r="G3679" s="6" t="s">
        <v>21</v>
      </c>
      <c r="H3679" s="6" t="s">
        <v>4101</v>
      </c>
      <c r="I3679" s="6" t="n">
        <v>3</v>
      </c>
      <c r="J3679" s="6" t="n">
        <v>1.53</v>
      </c>
      <c r="K3679" s="3" t="s">
        <v>21</v>
      </c>
      <c r="L3679" s="6" t="n">
        <f aca="false">IF(K3679="Yes",(J3679-1)*0.98,-1)</f>
        <v>0.5194</v>
      </c>
      <c r="M3679" s="13" t="s">
        <v>184</v>
      </c>
    </row>
    <row r="3680" customFormat="false" ht="12.8" hidden="false" customHeight="false" outlineLevel="0" collapsed="false">
      <c r="A3680" s="2" t="s">
        <v>4102</v>
      </c>
      <c r="B3680" s="2" t="s">
        <v>162</v>
      </c>
      <c r="C3680" s="0" t="s">
        <v>492</v>
      </c>
      <c r="D3680" s="0" t="s">
        <v>16</v>
      </c>
      <c r="E3680" s="0" t="s">
        <v>17</v>
      </c>
      <c r="F3680" s="0" t="s">
        <v>18</v>
      </c>
      <c r="G3680" s="0" t="s">
        <v>19</v>
      </c>
      <c r="H3680" s="0" t="s">
        <v>4103</v>
      </c>
      <c r="I3680" s="0" t="n">
        <v>0</v>
      </c>
      <c r="J3680" s="0" t="n">
        <v>2.2</v>
      </c>
      <c r="K3680" s="0" t="s">
        <v>19</v>
      </c>
      <c r="L3680" s="3" t="n">
        <f aca="false">IF(K3680="Yes",(J3680-1)*0.98,-1)</f>
        <v>-1</v>
      </c>
      <c r="M3680" s="4" t="s">
        <v>22</v>
      </c>
    </row>
    <row r="3681" customFormat="false" ht="12.8" hidden="false" customHeight="false" outlineLevel="0" collapsed="false">
      <c r="A3681" s="2" t="s">
        <v>4104</v>
      </c>
      <c r="B3681" s="2" t="s">
        <v>222</v>
      </c>
      <c r="C3681" s="0" t="s">
        <v>3260</v>
      </c>
      <c r="D3681" s="0" t="s">
        <v>37</v>
      </c>
      <c r="E3681" s="0" t="s">
        <v>17</v>
      </c>
      <c r="F3681" s="0" t="s">
        <v>65</v>
      </c>
      <c r="G3681" s="0" t="s">
        <v>21</v>
      </c>
      <c r="H3681" s="0" t="s">
        <v>4105</v>
      </c>
      <c r="I3681" s="0" t="s">
        <v>133</v>
      </c>
      <c r="J3681" s="0" t="n">
        <v>3</v>
      </c>
      <c r="K3681" s="0" t="str">
        <f aca="false">IF(I3681=1,"Yes","No")</f>
        <v>No</v>
      </c>
      <c r="L3681" s="0" t="n">
        <f aca="false">IF(K3681="Yes",(J3681-1)*0.98,-1)</f>
        <v>-1</v>
      </c>
      <c r="M3681" s="5" t="s">
        <v>33</v>
      </c>
    </row>
    <row r="3682" customFormat="false" ht="12.8" hidden="false" customHeight="false" outlineLevel="0" collapsed="false">
      <c r="A3682" s="2" t="s">
        <v>4104</v>
      </c>
      <c r="B3682" s="2" t="s">
        <v>222</v>
      </c>
      <c r="C3682" s="0" t="s">
        <v>3260</v>
      </c>
      <c r="D3682" s="0" t="s">
        <v>37</v>
      </c>
      <c r="E3682" s="0" t="s">
        <v>17</v>
      </c>
      <c r="F3682" s="0" t="s">
        <v>65</v>
      </c>
      <c r="G3682" s="0" t="s">
        <v>21</v>
      </c>
      <c r="H3682" s="0" t="s">
        <v>4105</v>
      </c>
      <c r="I3682" s="0" t="s">
        <v>133</v>
      </c>
      <c r="J3682" s="0" t="n">
        <v>1.51</v>
      </c>
      <c r="K3682" s="0" t="s">
        <v>19</v>
      </c>
      <c r="L3682" s="3" t="n">
        <f aca="false">IF(K3682="Yes",(J3682-1)*0.98,-1)</f>
        <v>-1</v>
      </c>
      <c r="M3682" s="4" t="s">
        <v>22</v>
      </c>
    </row>
    <row r="3683" customFormat="false" ht="12.8" hidden="false" customHeight="false" outlineLevel="0" collapsed="false">
      <c r="A3683" s="2" t="s">
        <v>4104</v>
      </c>
      <c r="B3683" s="2" t="s">
        <v>96</v>
      </c>
      <c r="C3683" s="0" t="s">
        <v>382</v>
      </c>
      <c r="D3683" s="0" t="s">
        <v>29</v>
      </c>
      <c r="E3683" s="0" t="s">
        <v>147</v>
      </c>
      <c r="F3683" s="0" t="s">
        <v>65</v>
      </c>
      <c r="G3683" s="0" t="s">
        <v>21</v>
      </c>
      <c r="H3683" s="0" t="s">
        <v>4106</v>
      </c>
      <c r="I3683" s="0" t="n">
        <v>1</v>
      </c>
      <c r="J3683" s="0" t="n">
        <v>1.72</v>
      </c>
      <c r="K3683" s="0" t="s">
        <v>21</v>
      </c>
      <c r="L3683" s="3" t="n">
        <f aca="false">IF(K3683="Yes",(J3683-1)*0.98,-1)</f>
        <v>0.7056</v>
      </c>
      <c r="M3683" s="11" t="s">
        <v>62</v>
      </c>
    </row>
    <row r="3684" customFormat="false" ht="12.8" hidden="false" customHeight="false" outlineLevel="0" collapsed="false">
      <c r="A3684" s="2" t="s">
        <v>4104</v>
      </c>
      <c r="B3684" s="2" t="s">
        <v>101</v>
      </c>
      <c r="C3684" s="0" t="s">
        <v>608</v>
      </c>
      <c r="D3684" s="0" t="s">
        <v>42</v>
      </c>
      <c r="E3684" s="0" t="s">
        <v>147</v>
      </c>
      <c r="F3684" s="0" t="s">
        <v>453</v>
      </c>
      <c r="G3684" s="0" t="s">
        <v>19</v>
      </c>
      <c r="H3684" s="0" t="s">
        <v>4107</v>
      </c>
      <c r="I3684" s="0" t="n">
        <v>2</v>
      </c>
      <c r="J3684" s="0" t="n">
        <v>1.58</v>
      </c>
      <c r="K3684" s="0" t="str">
        <f aca="false">IF(I3684=1,"Yes","No")</f>
        <v>No</v>
      </c>
      <c r="L3684" s="0" t="n">
        <f aca="false">IF(K3684="Yes",(J3684-1)*0.98,-1)</f>
        <v>-1</v>
      </c>
      <c r="M3684" s="5" t="s">
        <v>33</v>
      </c>
    </row>
    <row r="3685" customFormat="false" ht="12.8" hidden="false" customHeight="false" outlineLevel="0" collapsed="false">
      <c r="A3685" s="2" t="s">
        <v>4104</v>
      </c>
      <c r="B3685" s="2" t="s">
        <v>58</v>
      </c>
      <c r="C3685" s="0" t="s">
        <v>608</v>
      </c>
      <c r="D3685" s="0" t="s">
        <v>29</v>
      </c>
      <c r="E3685" s="0" t="s">
        <v>147</v>
      </c>
      <c r="F3685" s="0" t="s">
        <v>815</v>
      </c>
      <c r="G3685" s="0" t="s">
        <v>19</v>
      </c>
      <c r="H3685" s="0" t="s">
        <v>4108</v>
      </c>
      <c r="I3685" s="0" t="n">
        <v>2</v>
      </c>
      <c r="J3685" s="0" t="n">
        <v>1.43</v>
      </c>
      <c r="K3685" s="0" t="s">
        <v>21</v>
      </c>
      <c r="L3685" s="3" t="n">
        <f aca="false">IF(K3685="Yes",(J3685-1)*0.98,-1)</f>
        <v>0.4214</v>
      </c>
      <c r="M3685" s="11" t="s">
        <v>62</v>
      </c>
    </row>
    <row r="3686" customFormat="false" ht="12.8" hidden="false" customHeight="false" outlineLevel="0" collapsed="false">
      <c r="A3686" s="2" t="s">
        <v>4104</v>
      </c>
      <c r="B3686" s="2" t="s">
        <v>58</v>
      </c>
      <c r="C3686" s="6" t="s">
        <v>608</v>
      </c>
      <c r="D3686" s="6" t="s">
        <v>29</v>
      </c>
      <c r="E3686" s="6" t="s">
        <v>147</v>
      </c>
      <c r="F3686" s="6" t="s">
        <v>815</v>
      </c>
      <c r="G3686" s="6" t="s">
        <v>19</v>
      </c>
      <c r="H3686" s="6" t="s">
        <v>4109</v>
      </c>
      <c r="I3686" s="6" t="n">
        <v>0</v>
      </c>
      <c r="J3686" s="6" t="n">
        <v>12.45</v>
      </c>
      <c r="K3686" s="3" t="str">
        <f aca="false">IF(I3686=1, "No","Yes")</f>
        <v>Yes</v>
      </c>
      <c r="L3686" s="7" t="n">
        <f aca="false">IF(I3686=1,-J3686,0.98)</f>
        <v>0.98</v>
      </c>
      <c r="M3686" s="8" t="s">
        <v>51</v>
      </c>
    </row>
    <row r="3687" customFormat="false" ht="12.8" hidden="false" customHeight="false" outlineLevel="0" collapsed="false">
      <c r="A3687" s="2" t="s">
        <v>4104</v>
      </c>
      <c r="B3687" s="2" t="s">
        <v>58</v>
      </c>
      <c r="C3687" s="6" t="s">
        <v>608</v>
      </c>
      <c r="D3687" s="6" t="s">
        <v>29</v>
      </c>
      <c r="E3687" s="6" t="s">
        <v>147</v>
      </c>
      <c r="F3687" s="6" t="s">
        <v>815</v>
      </c>
      <c r="G3687" s="6" t="s">
        <v>19</v>
      </c>
      <c r="H3687" s="6" t="s">
        <v>4109</v>
      </c>
      <c r="I3687" s="6" t="n">
        <v>0</v>
      </c>
      <c r="J3687" s="6" t="n">
        <v>12.45</v>
      </c>
      <c r="K3687" s="3" t="str">
        <f aca="false">IF(I3687=1, "No","Yes")</f>
        <v>Yes</v>
      </c>
      <c r="L3687" s="7" t="n">
        <f aca="false">IF(I3687=1,-J3687,0.98)</f>
        <v>0.98</v>
      </c>
      <c r="M3687" s="12" t="s">
        <v>128</v>
      </c>
    </row>
    <row r="3688" customFormat="false" ht="12.8" hidden="false" customHeight="false" outlineLevel="0" collapsed="false">
      <c r="A3688" s="9" t="s">
        <v>4104</v>
      </c>
      <c r="B3688" s="9" t="s">
        <v>58</v>
      </c>
      <c r="C3688" s="6" t="s">
        <v>608</v>
      </c>
      <c r="D3688" s="6" t="s">
        <v>29</v>
      </c>
      <c r="E3688" s="6" t="s">
        <v>147</v>
      </c>
      <c r="F3688" s="6" t="s">
        <v>815</v>
      </c>
      <c r="G3688" s="6" t="s">
        <v>19</v>
      </c>
      <c r="H3688" s="6" t="s">
        <v>4108</v>
      </c>
      <c r="I3688" s="0" t="n">
        <v>2</v>
      </c>
      <c r="J3688" s="6" t="n">
        <v>3.57</v>
      </c>
      <c r="K3688" s="3" t="str">
        <f aca="false">IF(I3688=1,"Yes","No")</f>
        <v>No</v>
      </c>
      <c r="L3688" s="7" t="n">
        <f aca="false">IF(K3688="Yes",(J3688-1)*0.98,-1)</f>
        <v>-1</v>
      </c>
      <c r="M3688" s="10" t="s">
        <v>53</v>
      </c>
    </row>
    <row r="3689" customFormat="false" ht="12.8" hidden="false" customHeight="false" outlineLevel="0" collapsed="false">
      <c r="A3689" s="2" t="s">
        <v>4110</v>
      </c>
      <c r="B3689" s="2" t="s">
        <v>536</v>
      </c>
      <c r="C3689" s="6" t="s">
        <v>179</v>
      </c>
      <c r="D3689" s="6" t="s">
        <v>42</v>
      </c>
      <c r="E3689" s="6" t="s">
        <v>147</v>
      </c>
      <c r="F3689" s="6" t="s">
        <v>18</v>
      </c>
      <c r="G3689" s="6" t="s">
        <v>19</v>
      </c>
      <c r="H3689" s="6" t="s">
        <v>4111</v>
      </c>
      <c r="I3689" s="6" t="n">
        <v>1</v>
      </c>
      <c r="J3689" s="6" t="n">
        <v>6.43</v>
      </c>
      <c r="K3689" s="3" t="str">
        <f aca="false">IF(I3689=1, "No","Yes")</f>
        <v>No</v>
      </c>
      <c r="L3689" s="7" t="n">
        <f aca="false">IF(I3689=1,-J3689,0.98)</f>
        <v>-6.43</v>
      </c>
      <c r="M3689" s="8" t="s">
        <v>51</v>
      </c>
    </row>
    <row r="3690" customFormat="false" ht="12.8" hidden="false" customHeight="false" outlineLevel="0" collapsed="false">
      <c r="A3690" s="2" t="s">
        <v>4110</v>
      </c>
      <c r="B3690" s="2" t="s">
        <v>536</v>
      </c>
      <c r="C3690" s="6" t="s">
        <v>179</v>
      </c>
      <c r="D3690" s="6" t="s">
        <v>42</v>
      </c>
      <c r="E3690" s="6" t="s">
        <v>147</v>
      </c>
      <c r="F3690" s="6" t="s">
        <v>18</v>
      </c>
      <c r="G3690" s="6" t="s">
        <v>19</v>
      </c>
      <c r="H3690" s="6" t="s">
        <v>4111</v>
      </c>
      <c r="I3690" s="6" t="n">
        <v>1</v>
      </c>
      <c r="J3690" s="6" t="n">
        <v>6.43</v>
      </c>
      <c r="K3690" s="3" t="str">
        <f aca="false">IF(I3690=1, "No","Yes")</f>
        <v>No</v>
      </c>
      <c r="L3690" s="7" t="n">
        <f aca="false">IF(I3690=1,-J3690,0.98)</f>
        <v>-6.43</v>
      </c>
      <c r="M3690" s="12" t="s">
        <v>128</v>
      </c>
    </row>
    <row r="3691" customFormat="false" ht="12.8" hidden="false" customHeight="false" outlineLevel="0" collapsed="false">
      <c r="A3691" s="2" t="s">
        <v>4110</v>
      </c>
      <c r="B3691" s="2" t="s">
        <v>1250</v>
      </c>
      <c r="C3691" s="0" t="s">
        <v>1031</v>
      </c>
      <c r="D3691" s="0" t="s">
        <v>37</v>
      </c>
      <c r="E3691" s="0" t="s">
        <v>17</v>
      </c>
      <c r="F3691" s="0" t="s">
        <v>65</v>
      </c>
      <c r="G3691" s="0" t="s">
        <v>21</v>
      </c>
      <c r="H3691" s="0" t="s">
        <v>4112</v>
      </c>
      <c r="I3691" s="0" t="n">
        <v>1</v>
      </c>
      <c r="J3691" s="0" t="n">
        <v>2.44</v>
      </c>
      <c r="K3691" s="0" t="str">
        <f aca="false">IF(I3691=1,"Yes","No")</f>
        <v>Yes</v>
      </c>
      <c r="L3691" s="0" t="n">
        <f aca="false">IF(K3691="Yes",(J3691-1)*0.98,-1)</f>
        <v>1.4112</v>
      </c>
      <c r="M3691" s="5" t="s">
        <v>33</v>
      </c>
    </row>
    <row r="3692" customFormat="false" ht="12.8" hidden="false" customHeight="false" outlineLevel="0" collapsed="false">
      <c r="A3692" s="2" t="s">
        <v>4110</v>
      </c>
      <c r="B3692" s="2" t="s">
        <v>1250</v>
      </c>
      <c r="C3692" s="0" t="s">
        <v>1031</v>
      </c>
      <c r="D3692" s="0" t="s">
        <v>37</v>
      </c>
      <c r="E3692" s="0" t="s">
        <v>17</v>
      </c>
      <c r="F3692" s="0" t="s">
        <v>65</v>
      </c>
      <c r="G3692" s="0" t="s">
        <v>21</v>
      </c>
      <c r="H3692" s="0" t="s">
        <v>4112</v>
      </c>
      <c r="I3692" s="0" t="n">
        <v>1</v>
      </c>
      <c r="J3692" s="0" t="n">
        <v>1.29</v>
      </c>
      <c r="K3692" s="0" t="s">
        <v>21</v>
      </c>
      <c r="L3692" s="3" t="n">
        <f aca="false">IF(K3692="Yes",(J3692-1)*0.98,-1)</f>
        <v>0.2842</v>
      </c>
      <c r="M3692" s="4" t="s">
        <v>22</v>
      </c>
    </row>
    <row r="3693" customFormat="false" ht="12.8" hidden="false" customHeight="false" outlineLevel="0" collapsed="false">
      <c r="A3693" s="2" t="s">
        <v>4113</v>
      </c>
      <c r="B3693" s="2" t="s">
        <v>90</v>
      </c>
      <c r="C3693" s="0" t="s">
        <v>311</v>
      </c>
      <c r="D3693" s="0" t="s">
        <v>16</v>
      </c>
      <c r="E3693" s="0" t="s">
        <v>17</v>
      </c>
      <c r="F3693" s="0" t="s">
        <v>18</v>
      </c>
      <c r="G3693" s="0" t="s">
        <v>19</v>
      </c>
      <c r="H3693" s="0" t="s">
        <v>4114</v>
      </c>
      <c r="I3693" s="0" t="n">
        <v>1</v>
      </c>
      <c r="J3693" s="0" t="n">
        <v>1.07</v>
      </c>
      <c r="K3693" s="0" t="s">
        <v>21</v>
      </c>
      <c r="L3693" s="3" t="n">
        <f aca="false">IF(K3693="Yes",(J3693-1)*0.98,-1)</f>
        <v>0.0686000000000001</v>
      </c>
      <c r="M3693" s="4" t="s">
        <v>22</v>
      </c>
    </row>
    <row r="3694" customFormat="false" ht="12.8" hidden="false" customHeight="false" outlineLevel="0" collapsed="false">
      <c r="A3694" s="2" t="s">
        <v>4113</v>
      </c>
      <c r="B3694" s="2" t="s">
        <v>90</v>
      </c>
      <c r="C3694" s="0" t="s">
        <v>311</v>
      </c>
      <c r="D3694" s="0" t="s">
        <v>16</v>
      </c>
      <c r="E3694" s="0" t="s">
        <v>17</v>
      </c>
      <c r="F3694" s="0" t="s">
        <v>18</v>
      </c>
      <c r="G3694" s="0" t="s">
        <v>19</v>
      </c>
      <c r="H3694" s="0" t="s">
        <v>4115</v>
      </c>
      <c r="I3694" s="0" t="n">
        <v>4</v>
      </c>
      <c r="J3694" s="0" t="n">
        <v>2.14</v>
      </c>
      <c r="K3694" s="0" t="s">
        <v>19</v>
      </c>
      <c r="L3694" s="3" t="n">
        <f aca="false">IF(K3694="Yes",(J3694-1)*0.98,-1)</f>
        <v>-1</v>
      </c>
      <c r="M3694" s="11" t="s">
        <v>62</v>
      </c>
    </row>
    <row r="3695" customFormat="false" ht="12.8" hidden="false" customHeight="false" outlineLevel="0" collapsed="false">
      <c r="A3695" s="2" t="s">
        <v>4113</v>
      </c>
      <c r="B3695" s="2" t="s">
        <v>1954</v>
      </c>
      <c r="C3695" s="0" t="s">
        <v>311</v>
      </c>
      <c r="D3695" s="0" t="s">
        <v>42</v>
      </c>
      <c r="E3695" s="0" t="s">
        <v>79</v>
      </c>
      <c r="F3695" s="0" t="s">
        <v>80</v>
      </c>
      <c r="G3695" s="0" t="s">
        <v>19</v>
      </c>
      <c r="H3695" s="0" t="s">
        <v>4116</v>
      </c>
      <c r="I3695" s="0" t="n">
        <v>2</v>
      </c>
      <c r="J3695" s="0" t="n">
        <v>1.14</v>
      </c>
      <c r="K3695" s="0" t="s">
        <v>21</v>
      </c>
      <c r="L3695" s="3" t="n">
        <f aca="false">IF(K3695="Yes",(J3695-1)*0.98,-1)</f>
        <v>0.1372</v>
      </c>
      <c r="M3695" s="4" t="s">
        <v>22</v>
      </c>
    </row>
    <row r="3696" customFormat="false" ht="12.8" hidden="false" customHeight="false" outlineLevel="0" collapsed="false">
      <c r="A3696" s="2" t="s">
        <v>4117</v>
      </c>
      <c r="B3696" s="2" t="s">
        <v>46</v>
      </c>
      <c r="C3696" s="0" t="s">
        <v>1338</v>
      </c>
      <c r="D3696" s="0" t="s">
        <v>37</v>
      </c>
      <c r="E3696" s="0" t="s">
        <v>147</v>
      </c>
      <c r="F3696" s="0" t="s">
        <v>1413</v>
      </c>
      <c r="G3696" s="0" t="s">
        <v>19</v>
      </c>
      <c r="H3696" s="0" t="s">
        <v>4118</v>
      </c>
      <c r="I3696" s="0" t="n">
        <v>4</v>
      </c>
      <c r="J3696" s="0" t="n">
        <v>1.63</v>
      </c>
      <c r="K3696" s="0" t="s">
        <v>19</v>
      </c>
      <c r="L3696" s="3" t="n">
        <f aca="false">IF(K3696="Yes",(J3696-1)*0.98,-1)</f>
        <v>-1</v>
      </c>
      <c r="M3696" s="11" t="s">
        <v>62</v>
      </c>
    </row>
    <row r="3697" customFormat="false" ht="12.8" hidden="false" customHeight="false" outlineLevel="0" collapsed="false">
      <c r="A3697" s="9" t="s">
        <v>4117</v>
      </c>
      <c r="B3697" s="9" t="s">
        <v>46</v>
      </c>
      <c r="C3697" s="6" t="s">
        <v>1338</v>
      </c>
      <c r="D3697" s="6" t="s">
        <v>37</v>
      </c>
      <c r="E3697" s="6" t="s">
        <v>147</v>
      </c>
      <c r="F3697" s="6" t="s">
        <v>1413</v>
      </c>
      <c r="G3697" s="6" t="s">
        <v>19</v>
      </c>
      <c r="H3697" s="6" t="s">
        <v>4118</v>
      </c>
      <c r="I3697" s="0" t="n">
        <v>4</v>
      </c>
      <c r="J3697" s="6" t="n">
        <v>4.65</v>
      </c>
      <c r="K3697" s="3" t="str">
        <f aca="false">IF(I3697=1,"Yes","No")</f>
        <v>No</v>
      </c>
      <c r="L3697" s="7" t="n">
        <f aca="false">IF(K3697="Yes",(J3697-1)*0.98,-1)</f>
        <v>-1</v>
      </c>
      <c r="M3697" s="10" t="s">
        <v>53</v>
      </c>
    </row>
    <row r="3698" customFormat="false" ht="12.8" hidden="false" customHeight="false" outlineLevel="0" collapsed="false">
      <c r="A3698" s="2" t="s">
        <v>4117</v>
      </c>
      <c r="B3698" s="2" t="s">
        <v>306</v>
      </c>
      <c r="C3698" s="6" t="s">
        <v>1338</v>
      </c>
      <c r="D3698" s="6" t="s">
        <v>37</v>
      </c>
      <c r="E3698" s="6" t="s">
        <v>147</v>
      </c>
      <c r="F3698" s="6" t="s">
        <v>43</v>
      </c>
      <c r="G3698" s="6" t="s">
        <v>19</v>
      </c>
      <c r="H3698" s="6" t="s">
        <v>4119</v>
      </c>
      <c r="I3698" s="6" t="n">
        <v>3</v>
      </c>
      <c r="J3698" s="6" t="n">
        <v>8.82</v>
      </c>
      <c r="K3698" s="3" t="str">
        <f aca="false">IF(I3698=1, "No","Yes")</f>
        <v>Yes</v>
      </c>
      <c r="L3698" s="7" t="n">
        <f aca="false">IF(I3698=1,-J3698,0.98)</f>
        <v>0.98</v>
      </c>
      <c r="M3698" s="8" t="s">
        <v>51</v>
      </c>
    </row>
    <row r="3699" customFormat="false" ht="12.8" hidden="false" customHeight="false" outlineLevel="0" collapsed="false">
      <c r="A3699" s="2" t="s">
        <v>4117</v>
      </c>
      <c r="B3699" s="2" t="s">
        <v>306</v>
      </c>
      <c r="C3699" s="6" t="s">
        <v>1338</v>
      </c>
      <c r="D3699" s="6" t="s">
        <v>37</v>
      </c>
      <c r="E3699" s="6" t="s">
        <v>147</v>
      </c>
      <c r="F3699" s="6" t="s">
        <v>43</v>
      </c>
      <c r="G3699" s="6" t="s">
        <v>19</v>
      </c>
      <c r="H3699" s="6" t="s">
        <v>4119</v>
      </c>
      <c r="I3699" s="6" t="n">
        <v>3</v>
      </c>
      <c r="J3699" s="6" t="n">
        <v>8.82</v>
      </c>
      <c r="K3699" s="3" t="str">
        <f aca="false">IF(I3699=1, "No","Yes")</f>
        <v>Yes</v>
      </c>
      <c r="L3699" s="7" t="n">
        <f aca="false">IF(I3699=1,-J3699,0.98)</f>
        <v>0.98</v>
      </c>
      <c r="M3699" s="12" t="s">
        <v>128</v>
      </c>
    </row>
    <row r="3700" customFormat="false" ht="12.8" hidden="false" customHeight="false" outlineLevel="0" collapsed="false">
      <c r="A3700" s="2" t="s">
        <v>4117</v>
      </c>
      <c r="B3700" s="2" t="s">
        <v>471</v>
      </c>
      <c r="C3700" s="0" t="s">
        <v>68</v>
      </c>
      <c r="D3700" s="0" t="s">
        <v>16</v>
      </c>
      <c r="E3700" s="0" t="s">
        <v>147</v>
      </c>
      <c r="F3700" s="0" t="s">
        <v>65</v>
      </c>
      <c r="G3700" s="0" t="s">
        <v>21</v>
      </c>
      <c r="H3700" s="0" t="s">
        <v>3955</v>
      </c>
      <c r="I3700" s="0" t="n">
        <v>1</v>
      </c>
      <c r="J3700" s="0" t="n">
        <v>3.42</v>
      </c>
      <c r="K3700" s="0" t="str">
        <f aca="false">IF(I3700=1,"Yes","No")</f>
        <v>Yes</v>
      </c>
      <c r="L3700" s="0" t="n">
        <f aca="false">IF(K3700="Yes",(J3700-1)*0.98,-1)</f>
        <v>2.3716</v>
      </c>
      <c r="M3700" s="5" t="s">
        <v>33</v>
      </c>
    </row>
    <row r="3701" customFormat="false" ht="12.8" hidden="false" customHeight="false" outlineLevel="0" collapsed="false">
      <c r="A3701" s="2" t="s">
        <v>4120</v>
      </c>
      <c r="B3701" s="2" t="s">
        <v>139</v>
      </c>
      <c r="C3701" s="0" t="s">
        <v>59</v>
      </c>
      <c r="D3701" s="0" t="s">
        <v>42</v>
      </c>
      <c r="E3701" s="0" t="s">
        <v>30</v>
      </c>
      <c r="F3701" s="0" t="s">
        <v>18</v>
      </c>
      <c r="G3701" s="0" t="s">
        <v>19</v>
      </c>
      <c r="H3701" s="0" t="s">
        <v>4121</v>
      </c>
      <c r="I3701" s="0" t="n">
        <v>2</v>
      </c>
      <c r="J3701" s="0" t="n">
        <v>1.31</v>
      </c>
      <c r="K3701" s="0" t="s">
        <v>21</v>
      </c>
      <c r="L3701" s="3" t="n">
        <f aca="false">IF(K3701="Yes",(J3701-1)*0.98,-1)</f>
        <v>0.3038</v>
      </c>
      <c r="M3701" s="11" t="s">
        <v>62</v>
      </c>
    </row>
    <row r="3702" customFormat="false" ht="12.8" hidden="false" customHeight="false" outlineLevel="0" collapsed="false">
      <c r="A3702" s="2" t="s">
        <v>4120</v>
      </c>
      <c r="B3702" s="2" t="s">
        <v>142</v>
      </c>
      <c r="C3702" s="0" t="s">
        <v>433</v>
      </c>
      <c r="D3702" s="0" t="s">
        <v>16</v>
      </c>
      <c r="E3702" s="0" t="s">
        <v>147</v>
      </c>
      <c r="F3702" s="0" t="s">
        <v>65</v>
      </c>
      <c r="G3702" s="0" t="s">
        <v>21</v>
      </c>
      <c r="H3702" s="0" t="s">
        <v>3003</v>
      </c>
      <c r="I3702" s="0" t="n">
        <v>1</v>
      </c>
      <c r="J3702" s="0" t="n">
        <v>3.03</v>
      </c>
      <c r="K3702" s="0" t="str">
        <f aca="false">IF(I3702=1,"Yes","No")</f>
        <v>Yes</v>
      </c>
      <c r="L3702" s="0" t="n">
        <f aca="false">IF(K3702="Yes",(J3702-1)*0.98,-1)</f>
        <v>1.9894</v>
      </c>
      <c r="M3702" s="5" t="s">
        <v>33</v>
      </c>
    </row>
    <row r="3703" customFormat="false" ht="12.8" hidden="false" customHeight="false" outlineLevel="0" collapsed="false">
      <c r="A3703" s="2" t="s">
        <v>4120</v>
      </c>
      <c r="B3703" s="2" t="s">
        <v>810</v>
      </c>
      <c r="C3703" s="0" t="s">
        <v>1082</v>
      </c>
      <c r="D3703" s="0" t="s">
        <v>37</v>
      </c>
      <c r="E3703" s="0" t="s">
        <v>147</v>
      </c>
      <c r="G3703" s="0" t="s">
        <v>19</v>
      </c>
      <c r="H3703" s="0" t="s">
        <v>4024</v>
      </c>
      <c r="I3703" s="0" t="n">
        <v>1</v>
      </c>
      <c r="J3703" s="0" t="n">
        <v>1.26</v>
      </c>
      <c r="K3703" s="0" t="str">
        <f aca="false">IF(I3703=1,"Yes","No")</f>
        <v>Yes</v>
      </c>
      <c r="L3703" s="0" t="n">
        <f aca="false">IF(K3703="Yes",(J3703-1)*0.98,-1)</f>
        <v>0.2548</v>
      </c>
      <c r="M3703" s="5" t="s">
        <v>33</v>
      </c>
    </row>
    <row r="3704" customFormat="false" ht="12.8" hidden="false" customHeight="false" outlineLevel="0" collapsed="false">
      <c r="A3704" s="2" t="s">
        <v>4122</v>
      </c>
      <c r="B3704" s="2" t="s">
        <v>40</v>
      </c>
      <c r="C3704" s="0" t="s">
        <v>119</v>
      </c>
      <c r="D3704" s="0" t="s">
        <v>16</v>
      </c>
      <c r="E3704" s="0" t="s">
        <v>17</v>
      </c>
      <c r="F3704" s="0" t="s">
        <v>18</v>
      </c>
      <c r="G3704" s="0" t="s">
        <v>19</v>
      </c>
      <c r="H3704" s="0" t="s">
        <v>4123</v>
      </c>
      <c r="I3704" s="0" t="n">
        <v>3</v>
      </c>
      <c r="J3704" s="0" t="n">
        <v>1.37</v>
      </c>
      <c r="K3704" s="0" t="s">
        <v>21</v>
      </c>
      <c r="L3704" s="3" t="n">
        <f aca="false">IF(K3704="Yes",(J3704-1)*0.98,-1)</f>
        <v>0.3626</v>
      </c>
      <c r="M3704" s="4" t="s">
        <v>22</v>
      </c>
    </row>
    <row r="3705" customFormat="false" ht="12.8" hidden="false" customHeight="false" outlineLevel="0" collapsed="false">
      <c r="A3705" s="2" t="s">
        <v>4122</v>
      </c>
      <c r="B3705" s="2" t="s">
        <v>73</v>
      </c>
      <c r="C3705" s="0" t="s">
        <v>370</v>
      </c>
      <c r="D3705" s="0" t="s">
        <v>42</v>
      </c>
      <c r="E3705" s="0" t="s">
        <v>147</v>
      </c>
      <c r="F3705" s="0" t="s">
        <v>453</v>
      </c>
      <c r="G3705" s="0" t="s">
        <v>19</v>
      </c>
      <c r="H3705" s="0" t="s">
        <v>4124</v>
      </c>
      <c r="I3705" s="0" t="n">
        <v>2</v>
      </c>
      <c r="J3705" s="0" t="n">
        <v>2.8</v>
      </c>
      <c r="K3705" s="0" t="str">
        <f aca="false">IF(I3705=1,"Yes","No")</f>
        <v>No</v>
      </c>
      <c r="L3705" s="0" t="n">
        <f aca="false">IF(K3705="Yes",(J3705-1)*0.98,-1)</f>
        <v>-1</v>
      </c>
      <c r="M3705" s="5" t="s">
        <v>33</v>
      </c>
    </row>
    <row r="3706" customFormat="false" ht="12.8" hidden="false" customHeight="false" outlineLevel="0" collapsed="false">
      <c r="A3706" s="2" t="s">
        <v>4125</v>
      </c>
      <c r="B3706" s="2" t="s">
        <v>364</v>
      </c>
      <c r="C3706" s="0" t="s">
        <v>638</v>
      </c>
      <c r="D3706" s="0" t="s">
        <v>195</v>
      </c>
      <c r="E3706" s="0" t="s">
        <v>147</v>
      </c>
      <c r="G3706" s="0" t="s">
        <v>19</v>
      </c>
      <c r="H3706" s="0" t="s">
        <v>4126</v>
      </c>
      <c r="I3706" s="0" t="n">
        <v>1</v>
      </c>
      <c r="J3706" s="0" t="n">
        <v>1.67</v>
      </c>
      <c r="K3706" s="0" t="str">
        <f aca="false">IF(I3706=1,"Yes","No")</f>
        <v>Yes</v>
      </c>
      <c r="L3706" s="0" t="n">
        <f aca="false">IF(K3706="Yes",(J3706-1)*0.98,-1)</f>
        <v>0.6566</v>
      </c>
      <c r="M3706" s="5" t="s">
        <v>33</v>
      </c>
    </row>
    <row r="3707" customFormat="false" ht="12.8" hidden="false" customHeight="false" outlineLevel="0" collapsed="false">
      <c r="A3707" s="2" t="s">
        <v>4125</v>
      </c>
      <c r="B3707" s="2" t="s">
        <v>159</v>
      </c>
      <c r="C3707" s="0" t="s">
        <v>638</v>
      </c>
      <c r="D3707" s="0" t="s">
        <v>102</v>
      </c>
      <c r="E3707" s="0" t="s">
        <v>147</v>
      </c>
      <c r="F3707" s="0" t="s">
        <v>43</v>
      </c>
      <c r="G3707" s="0" t="s">
        <v>19</v>
      </c>
      <c r="H3707" s="0" t="s">
        <v>4127</v>
      </c>
      <c r="I3707" s="0" t="n">
        <v>1</v>
      </c>
      <c r="J3707" s="0" t="n">
        <v>1.23</v>
      </c>
      <c r="K3707" s="0" t="s">
        <v>21</v>
      </c>
      <c r="L3707" s="3" t="n">
        <f aca="false">IF(K3707="Yes",(J3707-1)*0.98,-1)</f>
        <v>0.2254</v>
      </c>
      <c r="M3707" s="11" t="s">
        <v>62</v>
      </c>
    </row>
    <row r="3708" customFormat="false" ht="12.8" hidden="false" customHeight="false" outlineLevel="0" collapsed="false">
      <c r="A3708" s="9" t="s">
        <v>4125</v>
      </c>
      <c r="B3708" s="9" t="s">
        <v>159</v>
      </c>
      <c r="C3708" s="6" t="s">
        <v>638</v>
      </c>
      <c r="D3708" s="6" t="s">
        <v>102</v>
      </c>
      <c r="E3708" s="6" t="s">
        <v>147</v>
      </c>
      <c r="F3708" s="6" t="s">
        <v>43</v>
      </c>
      <c r="G3708" s="6" t="s">
        <v>19</v>
      </c>
      <c r="H3708" s="6" t="s">
        <v>4127</v>
      </c>
      <c r="I3708" s="0" t="n">
        <v>1</v>
      </c>
      <c r="J3708" s="6" t="n">
        <v>2.43</v>
      </c>
      <c r="K3708" s="3" t="str">
        <f aca="false">IF(I3708=1,"Yes","No")</f>
        <v>Yes</v>
      </c>
      <c r="L3708" s="7" t="n">
        <f aca="false">IF(K3708="Yes",(J3708-1)*0.98,-1)</f>
        <v>1.4014</v>
      </c>
      <c r="M3708" s="10" t="s">
        <v>53</v>
      </c>
    </row>
    <row r="3709" customFormat="false" ht="12.8" hidden="false" customHeight="false" outlineLevel="0" collapsed="false">
      <c r="A3709" s="2" t="s">
        <v>4125</v>
      </c>
      <c r="B3709" s="2" t="s">
        <v>245</v>
      </c>
      <c r="C3709" s="0" t="s">
        <v>608</v>
      </c>
      <c r="D3709" s="0" t="s">
        <v>42</v>
      </c>
      <c r="E3709" s="0" t="s">
        <v>147</v>
      </c>
      <c r="F3709" s="0" t="s">
        <v>453</v>
      </c>
      <c r="G3709" s="0" t="s">
        <v>19</v>
      </c>
      <c r="H3709" s="0" t="s">
        <v>4064</v>
      </c>
      <c r="I3709" s="0" t="n">
        <v>4</v>
      </c>
      <c r="J3709" s="0" t="n">
        <v>3.9</v>
      </c>
      <c r="K3709" s="0" t="str">
        <f aca="false">IF(I3709=1,"Yes","No")</f>
        <v>No</v>
      </c>
      <c r="L3709" s="0" t="n">
        <f aca="false">IF(K3709="Yes",(J3709-1)*0.98,-1)</f>
        <v>-1</v>
      </c>
      <c r="M3709" s="5" t="s">
        <v>33</v>
      </c>
    </row>
    <row r="3710" customFormat="false" ht="12.8" hidden="false" customHeight="false" outlineLevel="0" collapsed="false">
      <c r="A3710" s="2" t="s">
        <v>4128</v>
      </c>
      <c r="B3710" s="2" t="s">
        <v>897</v>
      </c>
      <c r="C3710" s="0" t="s">
        <v>256</v>
      </c>
      <c r="D3710" s="0" t="s">
        <v>16</v>
      </c>
      <c r="E3710" s="0" t="s">
        <v>17</v>
      </c>
      <c r="F3710" s="0" t="s">
        <v>18</v>
      </c>
      <c r="G3710" s="0" t="s">
        <v>19</v>
      </c>
      <c r="H3710" s="0" t="s">
        <v>2848</v>
      </c>
      <c r="I3710" s="0" t="n">
        <v>4</v>
      </c>
      <c r="J3710" s="0" t="n">
        <v>1.17</v>
      </c>
      <c r="K3710" s="0" t="s">
        <v>19</v>
      </c>
      <c r="L3710" s="3" t="n">
        <f aca="false">IF(K3710="Yes",(J3710-1)*0.98,-1)</f>
        <v>-1</v>
      </c>
      <c r="M3710" s="4" t="s">
        <v>22</v>
      </c>
    </row>
    <row r="3711" customFormat="false" ht="12.8" hidden="false" customHeight="false" outlineLevel="0" collapsed="false">
      <c r="A3711" s="2" t="s">
        <v>4128</v>
      </c>
      <c r="B3711" s="2" t="s">
        <v>252</v>
      </c>
      <c r="C3711" s="6" t="s">
        <v>639</v>
      </c>
      <c r="D3711" s="6" t="s">
        <v>42</v>
      </c>
      <c r="E3711" s="6" t="s">
        <v>147</v>
      </c>
      <c r="F3711" s="6" t="s">
        <v>43</v>
      </c>
      <c r="G3711" s="6" t="s">
        <v>19</v>
      </c>
      <c r="H3711" s="6" t="s">
        <v>4129</v>
      </c>
      <c r="I3711" s="6" t="n">
        <v>0</v>
      </c>
      <c r="J3711" s="6" t="n">
        <v>24.65</v>
      </c>
      <c r="K3711" s="3" t="str">
        <f aca="false">IF(I3711=1, "No","Yes")</f>
        <v>Yes</v>
      </c>
      <c r="L3711" s="7" t="n">
        <f aca="false">IF(I3711=1,-J3711,0.98)</f>
        <v>0.98</v>
      </c>
      <c r="M3711" s="8" t="s">
        <v>51</v>
      </c>
    </row>
    <row r="3712" customFormat="false" ht="12.8" hidden="false" customHeight="false" outlineLevel="0" collapsed="false">
      <c r="A3712" s="2" t="s">
        <v>4128</v>
      </c>
      <c r="B3712" s="2" t="s">
        <v>252</v>
      </c>
      <c r="C3712" s="6" t="s">
        <v>639</v>
      </c>
      <c r="D3712" s="6" t="s">
        <v>42</v>
      </c>
      <c r="E3712" s="6" t="s">
        <v>147</v>
      </c>
      <c r="F3712" s="6" t="s">
        <v>43</v>
      </c>
      <c r="G3712" s="6" t="s">
        <v>19</v>
      </c>
      <c r="H3712" s="6" t="s">
        <v>4129</v>
      </c>
      <c r="I3712" s="6" t="n">
        <v>0</v>
      </c>
      <c r="J3712" s="6" t="n">
        <v>24.65</v>
      </c>
      <c r="K3712" s="3" t="str">
        <f aca="false">IF(I3712=1, "No","Yes")</f>
        <v>Yes</v>
      </c>
      <c r="L3712" s="7" t="n">
        <f aca="false">IF(I3712=1,-J3712,0.98)</f>
        <v>0.98</v>
      </c>
      <c r="M3712" s="12" t="s">
        <v>128</v>
      </c>
    </row>
    <row r="3713" customFormat="false" ht="12.8" hidden="false" customHeight="false" outlineLevel="0" collapsed="false">
      <c r="A3713" s="9" t="s">
        <v>4128</v>
      </c>
      <c r="B3713" s="9" t="s">
        <v>252</v>
      </c>
      <c r="C3713" s="6" t="s">
        <v>639</v>
      </c>
      <c r="D3713" s="6" t="s">
        <v>42</v>
      </c>
      <c r="E3713" s="6" t="s">
        <v>147</v>
      </c>
      <c r="F3713" s="6" t="s">
        <v>43</v>
      </c>
      <c r="G3713" s="6" t="s">
        <v>19</v>
      </c>
      <c r="H3713" s="6" t="s">
        <v>4130</v>
      </c>
      <c r="I3713" s="0" t="n">
        <v>3</v>
      </c>
      <c r="J3713" s="6" t="n">
        <v>3.6</v>
      </c>
      <c r="K3713" s="3" t="str">
        <f aca="false">IF(I3713=1,"Yes","No")</f>
        <v>No</v>
      </c>
      <c r="L3713" s="7" t="n">
        <f aca="false">IF(K3713="Yes",(J3713-1)*0.98,-1)</f>
        <v>-1</v>
      </c>
      <c r="M3713" s="10" t="s">
        <v>53</v>
      </c>
    </row>
    <row r="3714" customFormat="false" ht="12.8" hidden="false" customHeight="false" outlineLevel="0" collapsed="false">
      <c r="A3714" s="2" t="s">
        <v>4131</v>
      </c>
      <c r="B3714" s="2" t="s">
        <v>375</v>
      </c>
      <c r="C3714" s="0" t="s">
        <v>638</v>
      </c>
      <c r="D3714" s="0" t="s">
        <v>102</v>
      </c>
      <c r="E3714" s="0" t="s">
        <v>147</v>
      </c>
      <c r="F3714" s="0" t="s">
        <v>770</v>
      </c>
      <c r="G3714" s="0" t="s">
        <v>21</v>
      </c>
      <c r="H3714" s="0" t="s">
        <v>4132</v>
      </c>
      <c r="I3714" s="0" t="n">
        <v>1</v>
      </c>
      <c r="J3714" s="0" t="n">
        <v>1.69</v>
      </c>
      <c r="K3714" s="0" t="s">
        <v>21</v>
      </c>
      <c r="L3714" s="3" t="n">
        <f aca="false">IF(K3714="Yes",(J3714-1)*0.98,-1)</f>
        <v>0.6762</v>
      </c>
      <c r="M3714" s="11" t="s">
        <v>62</v>
      </c>
    </row>
    <row r="3715" customFormat="false" ht="12.8" hidden="false" customHeight="false" outlineLevel="0" collapsed="false">
      <c r="A3715" s="9" t="s">
        <v>4131</v>
      </c>
      <c r="B3715" s="9" t="s">
        <v>375</v>
      </c>
      <c r="C3715" s="6" t="s">
        <v>638</v>
      </c>
      <c r="D3715" s="6" t="s">
        <v>102</v>
      </c>
      <c r="E3715" s="6" t="s">
        <v>147</v>
      </c>
      <c r="F3715" s="6" t="s">
        <v>770</v>
      </c>
      <c r="G3715" s="6" t="s">
        <v>21</v>
      </c>
      <c r="H3715" s="6" t="s">
        <v>4132</v>
      </c>
      <c r="I3715" s="0" t="n">
        <v>1</v>
      </c>
      <c r="J3715" s="6" t="n">
        <v>4.99</v>
      </c>
      <c r="K3715" s="3" t="str">
        <f aca="false">IF(I3715=1,"Yes","No")</f>
        <v>Yes</v>
      </c>
      <c r="L3715" s="7" t="n">
        <f aca="false">IF(K3715="Yes",(J3715-1)*0.98,-1)</f>
        <v>3.9102</v>
      </c>
      <c r="M3715" s="10" t="s">
        <v>53</v>
      </c>
    </row>
    <row r="3716" customFormat="false" ht="12.8" hidden="false" customHeight="false" outlineLevel="0" collapsed="false">
      <c r="A3716" s="2" t="s">
        <v>4131</v>
      </c>
      <c r="B3716" s="2" t="s">
        <v>331</v>
      </c>
      <c r="C3716" s="6" t="s">
        <v>41</v>
      </c>
      <c r="D3716" s="6" t="s">
        <v>42</v>
      </c>
      <c r="E3716" s="6" t="s">
        <v>147</v>
      </c>
      <c r="F3716" s="6" t="s">
        <v>43</v>
      </c>
      <c r="G3716" s="6" t="s">
        <v>19</v>
      </c>
      <c r="H3716" s="6" t="s">
        <v>4133</v>
      </c>
      <c r="I3716" s="6" t="n">
        <v>3</v>
      </c>
      <c r="J3716" s="6" t="n">
        <v>5.3</v>
      </c>
      <c r="K3716" s="3" t="str">
        <f aca="false">IF(I3716=1, "No","Yes")</f>
        <v>Yes</v>
      </c>
      <c r="L3716" s="7" t="n">
        <f aca="false">IF(I3716=1,-J3716,0.98)</f>
        <v>0.98</v>
      </c>
      <c r="M3716" s="8" t="s">
        <v>51</v>
      </c>
    </row>
    <row r="3717" customFormat="false" ht="12.8" hidden="false" customHeight="false" outlineLevel="0" collapsed="false">
      <c r="A3717" s="9" t="s">
        <v>4131</v>
      </c>
      <c r="B3717" s="9" t="s">
        <v>331</v>
      </c>
      <c r="C3717" s="6" t="s">
        <v>41</v>
      </c>
      <c r="D3717" s="6" t="s">
        <v>42</v>
      </c>
      <c r="E3717" s="6" t="s">
        <v>147</v>
      </c>
      <c r="F3717" s="6" t="s">
        <v>43</v>
      </c>
      <c r="G3717" s="6" t="s">
        <v>19</v>
      </c>
      <c r="H3717" s="6" t="s">
        <v>4134</v>
      </c>
      <c r="I3717" s="0" t="n">
        <v>2</v>
      </c>
      <c r="J3717" s="6" t="n">
        <v>4.3</v>
      </c>
      <c r="K3717" s="3" t="str">
        <f aca="false">IF(I3717=1,"Yes","No")</f>
        <v>No</v>
      </c>
      <c r="L3717" s="7" t="n">
        <f aca="false">IF(K3717="Yes",(J3717-1)*0.98,-1)</f>
        <v>-1</v>
      </c>
      <c r="M3717" s="10" t="s">
        <v>53</v>
      </c>
    </row>
    <row r="3718" customFormat="false" ht="12.8" hidden="false" customHeight="false" outlineLevel="0" collapsed="false">
      <c r="A3718" s="2" t="s">
        <v>4131</v>
      </c>
      <c r="B3718" s="2" t="s">
        <v>73</v>
      </c>
      <c r="C3718" s="0" t="s">
        <v>41</v>
      </c>
      <c r="D3718" s="0" t="s">
        <v>29</v>
      </c>
      <c r="E3718" s="0" t="s">
        <v>147</v>
      </c>
      <c r="F3718" s="0" t="s">
        <v>815</v>
      </c>
      <c r="G3718" s="0" t="s">
        <v>19</v>
      </c>
      <c r="H3718" s="0" t="s">
        <v>4135</v>
      </c>
      <c r="I3718" s="0" t="n">
        <v>1</v>
      </c>
      <c r="J3718" s="0" t="n">
        <v>1.56</v>
      </c>
      <c r="K3718" s="0" t="s">
        <v>21</v>
      </c>
      <c r="L3718" s="3" t="n">
        <f aca="false">IF(K3718="Yes",(J3718-1)*0.98,-1)</f>
        <v>0.5488</v>
      </c>
      <c r="M3718" s="11" t="s">
        <v>62</v>
      </c>
    </row>
    <row r="3719" customFormat="false" ht="12.8" hidden="false" customHeight="false" outlineLevel="0" collapsed="false">
      <c r="A3719" s="9" t="s">
        <v>4131</v>
      </c>
      <c r="B3719" s="9" t="s">
        <v>73</v>
      </c>
      <c r="C3719" s="6" t="s">
        <v>41</v>
      </c>
      <c r="D3719" s="6" t="s">
        <v>29</v>
      </c>
      <c r="E3719" s="6" t="s">
        <v>147</v>
      </c>
      <c r="F3719" s="6" t="s">
        <v>815</v>
      </c>
      <c r="G3719" s="6" t="s">
        <v>19</v>
      </c>
      <c r="H3719" s="6" t="s">
        <v>4135</v>
      </c>
      <c r="I3719" s="0" t="n">
        <v>1</v>
      </c>
      <c r="J3719" s="6" t="n">
        <v>3.7</v>
      </c>
      <c r="K3719" s="3" t="str">
        <f aca="false">IF(I3719=1,"Yes","No")</f>
        <v>Yes</v>
      </c>
      <c r="L3719" s="7" t="n">
        <f aca="false">IF(K3719="Yes",(J3719-1)*0.98,-1)</f>
        <v>2.646</v>
      </c>
      <c r="M3719" s="10" t="s">
        <v>53</v>
      </c>
    </row>
    <row r="3720" customFormat="false" ht="12.8" hidden="false" customHeight="false" outlineLevel="0" collapsed="false">
      <c r="A3720" s="9" t="s">
        <v>4136</v>
      </c>
      <c r="B3720" s="9" t="s">
        <v>915</v>
      </c>
      <c r="C3720" s="6" t="s">
        <v>430</v>
      </c>
      <c r="D3720" s="6" t="s">
        <v>42</v>
      </c>
      <c r="E3720" s="6" t="s">
        <v>147</v>
      </c>
      <c r="F3720" s="6" t="s">
        <v>43</v>
      </c>
      <c r="G3720" s="6" t="s">
        <v>19</v>
      </c>
      <c r="H3720" s="6" t="s">
        <v>4137</v>
      </c>
      <c r="I3720" s="0" t="n">
        <v>1</v>
      </c>
      <c r="J3720" s="6" t="n">
        <v>4.69</v>
      </c>
      <c r="K3720" s="3" t="str">
        <f aca="false">IF(I3720=1,"Yes","No")</f>
        <v>Yes</v>
      </c>
      <c r="L3720" s="7" t="n">
        <f aca="false">IF(K3720="Yes",(J3720-1)*0.98,-1)</f>
        <v>3.6162</v>
      </c>
      <c r="M3720" s="10" t="s">
        <v>53</v>
      </c>
    </row>
    <row r="3721" customFormat="false" ht="12.8" hidden="false" customHeight="false" outlineLevel="0" collapsed="false">
      <c r="A3721" s="2" t="s">
        <v>4136</v>
      </c>
      <c r="B3721" s="2" t="s">
        <v>364</v>
      </c>
      <c r="C3721" s="0" t="s">
        <v>638</v>
      </c>
      <c r="D3721" s="0" t="s">
        <v>195</v>
      </c>
      <c r="E3721" s="0" t="s">
        <v>147</v>
      </c>
      <c r="G3721" s="0" t="s">
        <v>19</v>
      </c>
      <c r="H3721" s="0" t="s">
        <v>2242</v>
      </c>
      <c r="I3721" s="0" t="n">
        <v>1</v>
      </c>
      <c r="J3721" s="0" t="n">
        <v>1.32</v>
      </c>
      <c r="K3721" s="0" t="str">
        <f aca="false">IF(I3721=1,"Yes","No")</f>
        <v>Yes</v>
      </c>
      <c r="L3721" s="0" t="n">
        <f aca="false">IF(K3721="Yes",(J3721-1)*0.98,-1)</f>
        <v>0.3136</v>
      </c>
      <c r="M3721" s="5" t="s">
        <v>33</v>
      </c>
    </row>
    <row r="3722" customFormat="false" ht="12.8" hidden="false" customHeight="false" outlineLevel="0" collapsed="false">
      <c r="A3722" s="2" t="s">
        <v>4136</v>
      </c>
      <c r="B3722" s="2" t="s">
        <v>625</v>
      </c>
      <c r="C3722" s="0" t="s">
        <v>59</v>
      </c>
      <c r="D3722" s="0" t="s">
        <v>42</v>
      </c>
      <c r="E3722" s="0" t="s">
        <v>30</v>
      </c>
      <c r="F3722" s="0" t="s">
        <v>43</v>
      </c>
      <c r="G3722" s="0" t="s">
        <v>19</v>
      </c>
      <c r="H3722" s="0" t="s">
        <v>4138</v>
      </c>
      <c r="I3722" s="0" t="n">
        <v>2</v>
      </c>
      <c r="J3722" s="0" t="n">
        <v>1.09</v>
      </c>
      <c r="K3722" s="0" t="s">
        <v>21</v>
      </c>
      <c r="L3722" s="3" t="n">
        <f aca="false">IF(K3722="Yes",(J3722-1)*0.98,-1)</f>
        <v>0.0882000000000001</v>
      </c>
      <c r="M3722" s="11" t="s">
        <v>62</v>
      </c>
    </row>
    <row r="3723" customFormat="false" ht="12.8" hidden="false" customHeight="false" outlineLevel="0" collapsed="false">
      <c r="A3723" s="2" t="s">
        <v>4136</v>
      </c>
      <c r="B3723" s="2" t="s">
        <v>400</v>
      </c>
      <c r="C3723" s="0" t="s">
        <v>59</v>
      </c>
      <c r="D3723" s="0" t="s">
        <v>42</v>
      </c>
      <c r="E3723" s="0" t="s">
        <v>30</v>
      </c>
      <c r="F3723" s="0" t="s">
        <v>18</v>
      </c>
      <c r="G3723" s="0" t="s">
        <v>19</v>
      </c>
      <c r="H3723" s="0" t="s">
        <v>4139</v>
      </c>
      <c r="I3723" s="0" t="n">
        <v>1</v>
      </c>
      <c r="J3723" s="0" t="n">
        <v>1.17</v>
      </c>
      <c r="K3723" s="0" t="s">
        <v>21</v>
      </c>
      <c r="L3723" s="3" t="n">
        <f aca="false">IF(K3723="Yes",(J3723-1)*0.98,-1)</f>
        <v>0.1666</v>
      </c>
      <c r="M3723" s="11" t="s">
        <v>62</v>
      </c>
    </row>
    <row r="3724" customFormat="false" ht="12.8" hidden="false" customHeight="false" outlineLevel="0" collapsed="false">
      <c r="A3724" s="2" t="s">
        <v>4140</v>
      </c>
      <c r="B3724" s="2" t="s">
        <v>71</v>
      </c>
      <c r="C3724" s="0" t="s">
        <v>638</v>
      </c>
      <c r="D3724" s="0" t="s">
        <v>195</v>
      </c>
      <c r="E3724" s="0" t="s">
        <v>147</v>
      </c>
      <c r="G3724" s="0" t="s">
        <v>19</v>
      </c>
      <c r="H3724" s="0" t="s">
        <v>4141</v>
      </c>
      <c r="I3724" s="0" t="n">
        <v>1</v>
      </c>
      <c r="J3724" s="0" t="n">
        <v>1.52</v>
      </c>
      <c r="K3724" s="0" t="str">
        <f aca="false">IF(I3724=1,"Yes","No")</f>
        <v>Yes</v>
      </c>
      <c r="L3724" s="0" t="n">
        <f aca="false">IF(K3724="Yes",(J3724-1)*0.98,-1)</f>
        <v>0.5096</v>
      </c>
      <c r="M3724" s="5" t="s">
        <v>33</v>
      </c>
    </row>
    <row r="3725" customFormat="false" ht="12.8" hidden="false" customHeight="false" outlineLevel="0" collapsed="false">
      <c r="A3725" s="2" t="s">
        <v>4140</v>
      </c>
      <c r="B3725" s="2" t="s">
        <v>71</v>
      </c>
      <c r="C3725" s="6" t="s">
        <v>638</v>
      </c>
      <c r="D3725" s="6" t="s">
        <v>195</v>
      </c>
      <c r="E3725" s="6" t="s">
        <v>147</v>
      </c>
      <c r="F3725" s="6"/>
      <c r="G3725" s="6" t="s">
        <v>19</v>
      </c>
      <c r="H3725" s="6" t="s">
        <v>4142</v>
      </c>
      <c r="I3725" s="6" t="n">
        <v>3</v>
      </c>
      <c r="J3725" s="6" t="n">
        <v>4.08</v>
      </c>
      <c r="K3725" s="3" t="str">
        <f aca="false">IF(I3725=1, "No","Yes")</f>
        <v>Yes</v>
      </c>
      <c r="L3725" s="7" t="n">
        <f aca="false">IF(I3725=1,-J3725,0.98)</f>
        <v>0.98</v>
      </c>
      <c r="M3725" s="8" t="s">
        <v>51</v>
      </c>
    </row>
    <row r="3726" customFormat="false" ht="12.8" hidden="false" customHeight="false" outlineLevel="0" collapsed="false">
      <c r="A3726" s="2" t="s">
        <v>4140</v>
      </c>
      <c r="B3726" s="2" t="s">
        <v>252</v>
      </c>
      <c r="C3726" s="0" t="s">
        <v>611</v>
      </c>
      <c r="D3726" s="0" t="s">
        <v>42</v>
      </c>
      <c r="E3726" s="0" t="s">
        <v>147</v>
      </c>
      <c r="F3726" s="0" t="s">
        <v>453</v>
      </c>
      <c r="G3726" s="0" t="s">
        <v>19</v>
      </c>
      <c r="H3726" s="0" t="s">
        <v>4143</v>
      </c>
      <c r="I3726" s="0" t="n">
        <v>2</v>
      </c>
      <c r="J3726" s="0" t="n">
        <v>2.95</v>
      </c>
      <c r="K3726" s="0" t="str">
        <f aca="false">IF(I3726=1,"Yes","No")</f>
        <v>No</v>
      </c>
      <c r="L3726" s="0" t="n">
        <f aca="false">IF(K3726="Yes",(J3726-1)*0.98,-1)</f>
        <v>-1</v>
      </c>
      <c r="M3726" s="5" t="s">
        <v>33</v>
      </c>
    </row>
    <row r="3727" customFormat="false" ht="12.8" hidden="false" customHeight="false" outlineLevel="0" collapsed="false">
      <c r="A3727" s="2" t="s">
        <v>4140</v>
      </c>
      <c r="B3727" s="2" t="s">
        <v>252</v>
      </c>
      <c r="C3727" s="0" t="s">
        <v>611</v>
      </c>
      <c r="D3727" s="0" t="s">
        <v>42</v>
      </c>
      <c r="E3727" s="0" t="s">
        <v>147</v>
      </c>
      <c r="F3727" s="0" t="s">
        <v>453</v>
      </c>
      <c r="G3727" s="0" t="s">
        <v>19</v>
      </c>
      <c r="H3727" s="0" t="s">
        <v>4144</v>
      </c>
      <c r="I3727" s="0" t="n">
        <v>4</v>
      </c>
      <c r="J3727" s="0" t="n">
        <v>1.71</v>
      </c>
      <c r="K3727" s="0" t="s">
        <v>19</v>
      </c>
      <c r="L3727" s="3" t="n">
        <f aca="false">IF(K3727="Yes",(J3727-1)*0.98,-1)</f>
        <v>-1</v>
      </c>
      <c r="M3727" s="11" t="s">
        <v>62</v>
      </c>
    </row>
    <row r="3728" customFormat="false" ht="12.8" hidden="false" customHeight="false" outlineLevel="0" collapsed="false">
      <c r="A3728" s="9" t="s">
        <v>4140</v>
      </c>
      <c r="B3728" s="9" t="s">
        <v>252</v>
      </c>
      <c r="C3728" s="6" t="s">
        <v>611</v>
      </c>
      <c r="D3728" s="6" t="s">
        <v>42</v>
      </c>
      <c r="E3728" s="6" t="s">
        <v>147</v>
      </c>
      <c r="F3728" s="6" t="s">
        <v>453</v>
      </c>
      <c r="G3728" s="6" t="s">
        <v>19</v>
      </c>
      <c r="H3728" s="6" t="s">
        <v>4145</v>
      </c>
      <c r="I3728" s="6" t="n">
        <v>1</v>
      </c>
      <c r="J3728" s="6" t="n">
        <v>2.48</v>
      </c>
      <c r="K3728" s="3" t="s">
        <v>21</v>
      </c>
      <c r="L3728" s="6" t="n">
        <f aca="false">IF(K3728="Yes",(J3728-1)*0.98,-1)</f>
        <v>1.4504</v>
      </c>
      <c r="M3728" s="13" t="s">
        <v>184</v>
      </c>
    </row>
    <row r="3729" customFormat="false" ht="12.8" hidden="false" customHeight="false" outlineLevel="0" collapsed="false">
      <c r="A3729" s="2" t="s">
        <v>4146</v>
      </c>
      <c r="B3729" s="2" t="s">
        <v>77</v>
      </c>
      <c r="C3729" s="0" t="s">
        <v>1371</v>
      </c>
      <c r="D3729" s="0" t="s">
        <v>42</v>
      </c>
      <c r="E3729" s="0" t="s">
        <v>30</v>
      </c>
      <c r="F3729" s="0" t="s">
        <v>18</v>
      </c>
      <c r="G3729" s="0" t="s">
        <v>19</v>
      </c>
      <c r="H3729" s="0" t="s">
        <v>4147</v>
      </c>
      <c r="I3729" s="0" t="n">
        <v>1</v>
      </c>
      <c r="J3729" s="0" t="n">
        <v>1.22</v>
      </c>
      <c r="K3729" s="0" t="s">
        <v>21</v>
      </c>
      <c r="L3729" s="3" t="n">
        <f aca="false">IF(K3729="Yes",(J3729-1)*0.98,-1)</f>
        <v>0.2156</v>
      </c>
      <c r="M3729" s="11" t="s">
        <v>62</v>
      </c>
    </row>
    <row r="3730" customFormat="false" ht="12.8" hidden="false" customHeight="false" outlineLevel="0" collapsed="false">
      <c r="A3730" s="2" t="s">
        <v>4146</v>
      </c>
      <c r="B3730" s="2" t="s">
        <v>197</v>
      </c>
      <c r="C3730" s="6" t="s">
        <v>1045</v>
      </c>
      <c r="D3730" s="6" t="s">
        <v>37</v>
      </c>
      <c r="E3730" s="6" t="s">
        <v>79</v>
      </c>
      <c r="F3730" s="6" t="s">
        <v>80</v>
      </c>
      <c r="G3730" s="6" t="s">
        <v>19</v>
      </c>
      <c r="H3730" s="6" t="s">
        <v>4148</v>
      </c>
      <c r="I3730" s="6" t="n">
        <v>0</v>
      </c>
      <c r="J3730" s="6" t="n">
        <v>21.1</v>
      </c>
      <c r="K3730" s="3" t="str">
        <f aca="false">IF(I3730=1, "No","Yes")</f>
        <v>Yes</v>
      </c>
      <c r="L3730" s="7" t="n">
        <f aca="false">IF(I3730=1,-J3730,0.98)</f>
        <v>0.98</v>
      </c>
      <c r="M3730" s="8" t="s">
        <v>51</v>
      </c>
    </row>
    <row r="3731" customFormat="false" ht="12.8" hidden="false" customHeight="false" outlineLevel="0" collapsed="false">
      <c r="A3731" s="2" t="s">
        <v>4146</v>
      </c>
      <c r="B3731" s="2" t="s">
        <v>197</v>
      </c>
      <c r="C3731" s="6" t="s">
        <v>1045</v>
      </c>
      <c r="D3731" s="6" t="s">
        <v>37</v>
      </c>
      <c r="E3731" s="6" t="s">
        <v>79</v>
      </c>
      <c r="F3731" s="6" t="s">
        <v>80</v>
      </c>
      <c r="G3731" s="6" t="s">
        <v>19</v>
      </c>
      <c r="H3731" s="6" t="s">
        <v>4148</v>
      </c>
      <c r="I3731" s="6" t="n">
        <v>0</v>
      </c>
      <c r="J3731" s="6" t="n">
        <v>21.1</v>
      </c>
      <c r="K3731" s="3" t="str">
        <f aca="false">IF(I3731=1, "No","Yes")</f>
        <v>Yes</v>
      </c>
      <c r="L3731" s="7" t="n">
        <f aca="false">IF(I3731=1,-J3731,0.98)</f>
        <v>0.98</v>
      </c>
      <c r="M3731" s="12" t="s">
        <v>128</v>
      </c>
    </row>
    <row r="3732" customFormat="false" ht="12.8" hidden="false" customHeight="false" outlineLevel="0" collapsed="false">
      <c r="A3732" s="2" t="s">
        <v>4146</v>
      </c>
      <c r="B3732" s="2" t="s">
        <v>376</v>
      </c>
      <c r="C3732" s="0" t="s">
        <v>3476</v>
      </c>
      <c r="D3732" s="0" t="s">
        <v>37</v>
      </c>
      <c r="E3732" s="0" t="s">
        <v>17</v>
      </c>
      <c r="F3732" s="0" t="s">
        <v>65</v>
      </c>
      <c r="G3732" s="0" t="s">
        <v>21</v>
      </c>
      <c r="H3732" s="0" t="s">
        <v>4149</v>
      </c>
      <c r="I3732" s="0" t="n">
        <v>1</v>
      </c>
      <c r="J3732" s="0" t="n">
        <v>4.34</v>
      </c>
      <c r="K3732" s="0" t="str">
        <f aca="false">IF(I3732=1,"Yes","No")</f>
        <v>Yes</v>
      </c>
      <c r="L3732" s="0" t="n">
        <f aca="false">IF(K3732="Yes",(J3732-1)*0.98,-1)</f>
        <v>3.2732</v>
      </c>
      <c r="M3732" s="5" t="s">
        <v>33</v>
      </c>
    </row>
    <row r="3733" customFormat="false" ht="12.8" hidden="false" customHeight="false" outlineLevel="0" collapsed="false">
      <c r="A3733" s="2" t="s">
        <v>4146</v>
      </c>
      <c r="B3733" s="2" t="s">
        <v>376</v>
      </c>
      <c r="C3733" s="0" t="s">
        <v>3476</v>
      </c>
      <c r="D3733" s="0" t="s">
        <v>37</v>
      </c>
      <c r="E3733" s="0" t="s">
        <v>17</v>
      </c>
      <c r="F3733" s="0" t="s">
        <v>65</v>
      </c>
      <c r="G3733" s="0" t="s">
        <v>21</v>
      </c>
      <c r="H3733" s="0" t="s">
        <v>4149</v>
      </c>
      <c r="I3733" s="0" t="n">
        <v>1</v>
      </c>
      <c r="J3733" s="0" t="n">
        <v>1.64</v>
      </c>
      <c r="K3733" s="0" t="s">
        <v>21</v>
      </c>
      <c r="L3733" s="3" t="n">
        <f aca="false">IF(K3733="Yes",(J3733-1)*0.98,-1)</f>
        <v>0.6272</v>
      </c>
      <c r="M3733" s="4" t="s">
        <v>22</v>
      </c>
    </row>
    <row r="3734" customFormat="false" ht="12.8" hidden="false" customHeight="false" outlineLevel="0" collapsed="false">
      <c r="A3734" s="2" t="s">
        <v>4150</v>
      </c>
      <c r="B3734" s="2" t="s">
        <v>306</v>
      </c>
      <c r="C3734" s="0" t="s">
        <v>1192</v>
      </c>
      <c r="D3734" s="0" t="s">
        <v>37</v>
      </c>
      <c r="E3734" s="0" t="s">
        <v>147</v>
      </c>
      <c r="F3734" s="0" t="s">
        <v>1413</v>
      </c>
      <c r="G3734" s="0" t="s">
        <v>19</v>
      </c>
      <c r="H3734" s="0" t="s">
        <v>4151</v>
      </c>
      <c r="I3734" s="0" t="n">
        <v>0</v>
      </c>
      <c r="J3734" s="0" t="n">
        <v>1.94</v>
      </c>
      <c r="K3734" s="0" t="s">
        <v>19</v>
      </c>
      <c r="L3734" s="3" t="n">
        <f aca="false">IF(K3734="Yes",(J3734-1)*0.98,-1)</f>
        <v>-1</v>
      </c>
      <c r="M3734" s="11" t="s">
        <v>62</v>
      </c>
    </row>
    <row r="3735" customFormat="false" ht="12.8" hidden="false" customHeight="false" outlineLevel="0" collapsed="false">
      <c r="A3735" s="9" t="s">
        <v>4150</v>
      </c>
      <c r="B3735" s="9" t="s">
        <v>306</v>
      </c>
      <c r="C3735" s="6" t="s">
        <v>1192</v>
      </c>
      <c r="D3735" s="6" t="s">
        <v>37</v>
      </c>
      <c r="E3735" s="6" t="s">
        <v>147</v>
      </c>
      <c r="F3735" s="6" t="s">
        <v>1413</v>
      </c>
      <c r="G3735" s="6" t="s">
        <v>19</v>
      </c>
      <c r="H3735" s="6" t="s">
        <v>4151</v>
      </c>
      <c r="I3735" s="0" t="n">
        <v>0</v>
      </c>
      <c r="J3735" s="6" t="n">
        <v>6.54</v>
      </c>
      <c r="K3735" s="3" t="str">
        <f aca="false">IF(I3735=1,"Yes","No")</f>
        <v>No</v>
      </c>
      <c r="L3735" s="7" t="n">
        <f aca="false">IF(K3735="Yes",(J3735-1)*0.98,-1)</f>
        <v>-1</v>
      </c>
      <c r="M3735" s="10" t="s">
        <v>53</v>
      </c>
    </row>
    <row r="3736" customFormat="false" ht="12.8" hidden="false" customHeight="false" outlineLevel="0" collapsed="false">
      <c r="A3736" s="2" t="s">
        <v>4152</v>
      </c>
      <c r="B3736" s="2" t="s">
        <v>456</v>
      </c>
      <c r="C3736" s="0" t="s">
        <v>47</v>
      </c>
      <c r="D3736" s="0" t="s">
        <v>42</v>
      </c>
      <c r="E3736" s="0" t="s">
        <v>30</v>
      </c>
      <c r="F3736" s="0" t="s">
        <v>18</v>
      </c>
      <c r="G3736" s="0" t="s">
        <v>19</v>
      </c>
      <c r="H3736" s="0" t="s">
        <v>4153</v>
      </c>
      <c r="I3736" s="0" t="n">
        <v>2</v>
      </c>
      <c r="J3736" s="0" t="n">
        <v>1.82</v>
      </c>
      <c r="K3736" s="0" t="s">
        <v>21</v>
      </c>
      <c r="L3736" s="3" t="n">
        <f aca="false">IF(K3736="Yes",(J3736-1)*0.98,-1)</f>
        <v>0.8036</v>
      </c>
      <c r="M3736" s="11" t="s">
        <v>62</v>
      </c>
    </row>
    <row r="3737" customFormat="false" ht="12.8" hidden="false" customHeight="false" outlineLevel="0" collapsed="false">
      <c r="A3737" s="2" t="s">
        <v>4152</v>
      </c>
      <c r="B3737" s="2" t="s">
        <v>456</v>
      </c>
      <c r="C3737" s="6" t="s">
        <v>47</v>
      </c>
      <c r="D3737" s="6" t="s">
        <v>42</v>
      </c>
      <c r="E3737" s="6" t="s">
        <v>30</v>
      </c>
      <c r="F3737" s="6" t="s">
        <v>18</v>
      </c>
      <c r="G3737" s="6" t="s">
        <v>19</v>
      </c>
      <c r="H3737" s="6" t="s">
        <v>4154</v>
      </c>
      <c r="I3737" s="6" t="n">
        <v>3</v>
      </c>
      <c r="J3737" s="6" t="n">
        <v>5.18</v>
      </c>
      <c r="K3737" s="3" t="str">
        <f aca="false">IF(I3737=1, "No","Yes")</f>
        <v>Yes</v>
      </c>
      <c r="L3737" s="7" t="n">
        <f aca="false">IF(I3737=1,-J3737,0.98)</f>
        <v>0.98</v>
      </c>
      <c r="M3737" s="8" t="s">
        <v>51</v>
      </c>
    </row>
    <row r="3738" customFormat="false" ht="12.8" hidden="false" customHeight="false" outlineLevel="0" collapsed="false">
      <c r="A3738" s="2" t="s">
        <v>4152</v>
      </c>
      <c r="B3738" s="2" t="s">
        <v>239</v>
      </c>
      <c r="C3738" s="0" t="s">
        <v>327</v>
      </c>
      <c r="D3738" s="0" t="s">
        <v>16</v>
      </c>
      <c r="E3738" s="0" t="s">
        <v>17</v>
      </c>
      <c r="F3738" s="0" t="s">
        <v>31</v>
      </c>
      <c r="G3738" s="0" t="s">
        <v>19</v>
      </c>
      <c r="H3738" s="0" t="s">
        <v>4155</v>
      </c>
      <c r="I3738" s="0" t="n">
        <v>4</v>
      </c>
      <c r="J3738" s="0" t="n">
        <v>2.08</v>
      </c>
      <c r="K3738" s="0" t="s">
        <v>19</v>
      </c>
      <c r="L3738" s="3" t="n">
        <f aca="false">IF(K3738="Yes",(J3738-1)*0.98,-1)</f>
        <v>-1</v>
      </c>
      <c r="M3738" s="4" t="s">
        <v>22</v>
      </c>
    </row>
    <row r="3739" customFormat="false" ht="12.8" hidden="false" customHeight="false" outlineLevel="0" collapsed="false">
      <c r="A3739" s="2" t="s">
        <v>4156</v>
      </c>
      <c r="B3739" s="2" t="s">
        <v>96</v>
      </c>
      <c r="C3739" s="0" t="s">
        <v>248</v>
      </c>
      <c r="D3739" s="0" t="s">
        <v>42</v>
      </c>
      <c r="E3739" s="0" t="s">
        <v>147</v>
      </c>
      <c r="F3739" s="0" t="s">
        <v>453</v>
      </c>
      <c r="G3739" s="0" t="s">
        <v>19</v>
      </c>
      <c r="H3739" s="0" t="s">
        <v>4157</v>
      </c>
      <c r="I3739" s="0" t="n">
        <v>0</v>
      </c>
      <c r="J3739" s="0" t="n">
        <v>4.2</v>
      </c>
      <c r="K3739" s="0" t="str">
        <f aca="false">IF(I3739=1,"Yes","No")</f>
        <v>No</v>
      </c>
      <c r="L3739" s="0" t="n">
        <f aca="false">IF(K3739="Yes",(J3739-1)*0.98,-1)</f>
        <v>-1</v>
      </c>
      <c r="M3739" s="5" t="s">
        <v>33</v>
      </c>
    </row>
    <row r="3740" customFormat="false" ht="12.8" hidden="false" customHeight="false" outlineLevel="0" collapsed="false">
      <c r="A3740" s="2" t="s">
        <v>4158</v>
      </c>
      <c r="B3740" s="2" t="s">
        <v>96</v>
      </c>
      <c r="C3740" s="6" t="s">
        <v>382</v>
      </c>
      <c r="D3740" s="6" t="s">
        <v>42</v>
      </c>
      <c r="E3740" s="6" t="s">
        <v>147</v>
      </c>
      <c r="F3740" s="6" t="s">
        <v>18</v>
      </c>
      <c r="G3740" s="6" t="s">
        <v>19</v>
      </c>
      <c r="H3740" s="6" t="s">
        <v>4159</v>
      </c>
      <c r="I3740" s="6" t="n">
        <v>0</v>
      </c>
      <c r="J3740" s="6" t="n">
        <v>4.6</v>
      </c>
      <c r="K3740" s="3" t="str">
        <f aca="false">IF(I3740=1, "No","Yes")</f>
        <v>Yes</v>
      </c>
      <c r="L3740" s="7" t="n">
        <f aca="false">IF(I3740=1,-J3740,0.98)</f>
        <v>0.98</v>
      </c>
      <c r="M3740" s="8" t="s">
        <v>51</v>
      </c>
    </row>
    <row r="3741" customFormat="false" ht="12.8" hidden="false" customHeight="false" outlineLevel="0" collapsed="false">
      <c r="A3741" s="9" t="s">
        <v>4158</v>
      </c>
      <c r="B3741" s="9" t="s">
        <v>130</v>
      </c>
      <c r="C3741" s="6" t="s">
        <v>382</v>
      </c>
      <c r="D3741" s="6" t="s">
        <v>42</v>
      </c>
      <c r="E3741" s="6" t="s">
        <v>147</v>
      </c>
      <c r="F3741" s="6" t="s">
        <v>43</v>
      </c>
      <c r="G3741" s="6" t="s">
        <v>19</v>
      </c>
      <c r="H3741" s="6" t="s">
        <v>4160</v>
      </c>
      <c r="I3741" s="0" t="n">
        <v>2</v>
      </c>
      <c r="J3741" s="6" t="n">
        <v>5.61</v>
      </c>
      <c r="K3741" s="3" t="str">
        <f aca="false">IF(I3741=1,"Yes","No")</f>
        <v>No</v>
      </c>
      <c r="L3741" s="7" t="n">
        <f aca="false">IF(K3741="Yes",(J3741-1)*0.98,-1)</f>
        <v>-1</v>
      </c>
      <c r="M3741" s="10" t="s">
        <v>53</v>
      </c>
    </row>
    <row r="3742" customFormat="false" ht="12.8" hidden="false" customHeight="false" outlineLevel="0" collapsed="false">
      <c r="A3742" s="2" t="s">
        <v>4158</v>
      </c>
      <c r="B3742" s="2" t="s">
        <v>438</v>
      </c>
      <c r="C3742" s="0" t="s">
        <v>492</v>
      </c>
      <c r="D3742" s="0" t="s">
        <v>42</v>
      </c>
      <c r="E3742" s="0" t="s">
        <v>79</v>
      </c>
      <c r="F3742" s="0" t="s">
        <v>206</v>
      </c>
      <c r="G3742" s="0" t="s">
        <v>19</v>
      </c>
      <c r="H3742" s="0" t="s">
        <v>4116</v>
      </c>
      <c r="I3742" s="0" t="n">
        <v>3</v>
      </c>
      <c r="J3742" s="0" t="n">
        <v>1.43</v>
      </c>
      <c r="K3742" s="0" t="str">
        <f aca="false">IF(I3742=1,"Yes","No")</f>
        <v>No</v>
      </c>
      <c r="L3742" s="0" t="n">
        <f aca="false">IF(K3742="Yes",(J3742-1)*0.98,-1)</f>
        <v>-1</v>
      </c>
      <c r="M3742" s="5" t="s">
        <v>33</v>
      </c>
    </row>
    <row r="3743" customFormat="false" ht="12.8" hidden="false" customHeight="false" outlineLevel="0" collapsed="false">
      <c r="A3743" s="2" t="s">
        <v>4158</v>
      </c>
      <c r="B3743" s="2" t="s">
        <v>438</v>
      </c>
      <c r="C3743" s="0" t="s">
        <v>492</v>
      </c>
      <c r="D3743" s="0" t="s">
        <v>42</v>
      </c>
      <c r="E3743" s="0" t="s">
        <v>79</v>
      </c>
      <c r="F3743" s="0" t="s">
        <v>206</v>
      </c>
      <c r="G3743" s="0" t="s">
        <v>19</v>
      </c>
      <c r="H3743" s="0" t="s">
        <v>4161</v>
      </c>
      <c r="I3743" s="0" t="n">
        <v>1</v>
      </c>
      <c r="J3743" s="0" t="n">
        <v>2.4</v>
      </c>
      <c r="K3743" s="0" t="s">
        <v>21</v>
      </c>
      <c r="L3743" s="3" t="n">
        <f aca="false">IF(K3743="Yes",(J3743-1)*0.98,-1)</f>
        <v>1.372</v>
      </c>
      <c r="M3743" s="11" t="s">
        <v>62</v>
      </c>
    </row>
    <row r="3744" customFormat="false" ht="12.8" hidden="false" customHeight="false" outlineLevel="0" collapsed="false">
      <c r="A3744" s="9" t="s">
        <v>4158</v>
      </c>
      <c r="B3744" s="9" t="s">
        <v>438</v>
      </c>
      <c r="C3744" s="6" t="s">
        <v>492</v>
      </c>
      <c r="D3744" s="6" t="s">
        <v>42</v>
      </c>
      <c r="E3744" s="6" t="s">
        <v>79</v>
      </c>
      <c r="F3744" s="6" t="s">
        <v>206</v>
      </c>
      <c r="G3744" s="6" t="s">
        <v>19</v>
      </c>
      <c r="H3744" s="6" t="s">
        <v>4161</v>
      </c>
      <c r="I3744" s="0" t="n">
        <v>1</v>
      </c>
      <c r="J3744" s="6" t="n">
        <v>9.65</v>
      </c>
      <c r="K3744" s="3" t="str">
        <f aca="false">IF(I3744=1,"Yes","No")</f>
        <v>Yes</v>
      </c>
      <c r="L3744" s="7" t="n">
        <f aca="false">IF(K3744="Yes",(J3744-1)*0.98,-1)</f>
        <v>8.477</v>
      </c>
      <c r="M3744" s="10" t="s">
        <v>53</v>
      </c>
    </row>
    <row r="3745" customFormat="false" ht="12.8" hidden="false" customHeight="false" outlineLevel="0" collapsed="false">
      <c r="A3745" s="2" t="s">
        <v>4162</v>
      </c>
      <c r="B3745" s="2" t="s">
        <v>810</v>
      </c>
      <c r="C3745" s="0" t="s">
        <v>179</v>
      </c>
      <c r="D3745" s="0" t="s">
        <v>42</v>
      </c>
      <c r="E3745" s="0" t="s">
        <v>147</v>
      </c>
      <c r="F3745" s="0" t="s">
        <v>65</v>
      </c>
      <c r="G3745" s="0" t="s">
        <v>21</v>
      </c>
      <c r="H3745" s="0" t="s">
        <v>4163</v>
      </c>
      <c r="I3745" s="0" t="n">
        <v>1</v>
      </c>
      <c r="J3745" s="0" t="n">
        <v>2.04</v>
      </c>
      <c r="K3745" s="0" t="str">
        <f aca="false">IF(I3745=1,"Yes","No")</f>
        <v>Yes</v>
      </c>
      <c r="L3745" s="0" t="n">
        <f aca="false">IF(K3745="Yes",(J3745-1)*0.98,-1)</f>
        <v>1.0192</v>
      </c>
      <c r="M3745" s="5" t="s">
        <v>33</v>
      </c>
    </row>
    <row r="3746" customFormat="false" ht="12.8" hidden="false" customHeight="false" outlineLevel="0" collapsed="false">
      <c r="A3746" s="2" t="s">
        <v>4162</v>
      </c>
      <c r="B3746" s="2" t="s">
        <v>810</v>
      </c>
      <c r="C3746" s="0" t="s">
        <v>179</v>
      </c>
      <c r="D3746" s="0" t="s">
        <v>42</v>
      </c>
      <c r="E3746" s="0" t="s">
        <v>147</v>
      </c>
      <c r="F3746" s="0" t="s">
        <v>65</v>
      </c>
      <c r="G3746" s="0" t="s">
        <v>21</v>
      </c>
      <c r="H3746" s="0" t="s">
        <v>4163</v>
      </c>
      <c r="I3746" s="0" t="n">
        <v>1</v>
      </c>
      <c r="J3746" s="0" t="n">
        <v>1.33</v>
      </c>
      <c r="K3746" s="0" t="s">
        <v>21</v>
      </c>
      <c r="L3746" s="3" t="n">
        <f aca="false">IF(K3746="Yes",(J3746-1)*0.98,-1)</f>
        <v>0.3234</v>
      </c>
      <c r="M3746" s="4" t="s">
        <v>22</v>
      </c>
    </row>
    <row r="3747" customFormat="false" ht="12.8" hidden="false" customHeight="false" outlineLevel="0" collapsed="false">
      <c r="A3747" s="2" t="s">
        <v>4164</v>
      </c>
      <c r="B3747" s="2" t="s">
        <v>14</v>
      </c>
      <c r="C3747" s="0" t="s">
        <v>1246</v>
      </c>
      <c r="D3747" s="0" t="s">
        <v>42</v>
      </c>
      <c r="E3747" s="0" t="s">
        <v>147</v>
      </c>
      <c r="F3747" s="0" t="s">
        <v>304</v>
      </c>
      <c r="G3747" s="0" t="s">
        <v>19</v>
      </c>
      <c r="H3747" s="0" t="s">
        <v>4165</v>
      </c>
      <c r="I3747" s="0" t="n">
        <v>4</v>
      </c>
      <c r="J3747" s="0" t="n">
        <v>2.98</v>
      </c>
      <c r="K3747" s="0" t="str">
        <f aca="false">IF(I3747=1,"Yes","No")</f>
        <v>No</v>
      </c>
      <c r="L3747" s="0" t="n">
        <f aca="false">IF(K3747="Yes",(J3747-1)*0.98,-1)</f>
        <v>-1</v>
      </c>
      <c r="M3747" s="5" t="s">
        <v>33</v>
      </c>
    </row>
    <row r="3748" customFormat="false" ht="12.8" hidden="false" customHeight="false" outlineLevel="0" collapsed="false">
      <c r="A3748" s="2" t="s">
        <v>4164</v>
      </c>
      <c r="B3748" s="2" t="s">
        <v>252</v>
      </c>
      <c r="C3748" s="0" t="s">
        <v>457</v>
      </c>
      <c r="D3748" s="0" t="s">
        <v>16</v>
      </c>
      <c r="E3748" s="0" t="s">
        <v>17</v>
      </c>
      <c r="F3748" s="0" t="s">
        <v>18</v>
      </c>
      <c r="G3748" s="0" t="s">
        <v>19</v>
      </c>
      <c r="H3748" s="0" t="s">
        <v>4098</v>
      </c>
      <c r="I3748" s="0" t="n">
        <v>1</v>
      </c>
      <c r="J3748" s="0" t="n">
        <v>1.17</v>
      </c>
      <c r="K3748" s="0" t="s">
        <v>21</v>
      </c>
      <c r="L3748" s="3" t="n">
        <f aca="false">IF(K3748="Yes",(J3748-1)*0.98,-1)</f>
        <v>0.1666</v>
      </c>
      <c r="M3748" s="4" t="s">
        <v>22</v>
      </c>
    </row>
    <row r="3749" customFormat="false" ht="12.8" hidden="false" customHeight="false" outlineLevel="0" collapsed="false">
      <c r="A3749" s="2" t="s">
        <v>4164</v>
      </c>
      <c r="B3749" s="2" t="s">
        <v>410</v>
      </c>
      <c r="C3749" s="0" t="s">
        <v>457</v>
      </c>
      <c r="D3749" s="0" t="s">
        <v>16</v>
      </c>
      <c r="E3749" s="0" t="s">
        <v>17</v>
      </c>
      <c r="F3749" s="0" t="s">
        <v>18</v>
      </c>
      <c r="G3749" s="0" t="s">
        <v>19</v>
      </c>
      <c r="H3749" s="0" t="s">
        <v>4166</v>
      </c>
      <c r="I3749" s="0" t="n">
        <v>1</v>
      </c>
      <c r="J3749" s="0" t="n">
        <v>1.15</v>
      </c>
      <c r="K3749" s="0" t="s">
        <v>21</v>
      </c>
      <c r="L3749" s="3" t="n">
        <f aca="false">IF(K3749="Yes",(J3749-1)*0.98,-1)</f>
        <v>0.147</v>
      </c>
      <c r="M3749" s="4" t="s">
        <v>22</v>
      </c>
    </row>
    <row r="3750" customFormat="false" ht="12.8" hidden="false" customHeight="false" outlineLevel="0" collapsed="false">
      <c r="A3750" s="9" t="s">
        <v>4167</v>
      </c>
      <c r="B3750" s="9" t="s">
        <v>445</v>
      </c>
      <c r="C3750" s="6" t="s">
        <v>370</v>
      </c>
      <c r="D3750" s="6" t="s">
        <v>42</v>
      </c>
      <c r="E3750" s="6" t="s">
        <v>147</v>
      </c>
      <c r="F3750" s="6" t="s">
        <v>43</v>
      </c>
      <c r="G3750" s="6" t="s">
        <v>19</v>
      </c>
      <c r="H3750" s="6" t="s">
        <v>4168</v>
      </c>
      <c r="I3750" s="0" t="n">
        <v>2</v>
      </c>
      <c r="J3750" s="6" t="n">
        <v>6.48</v>
      </c>
      <c r="K3750" s="3" t="str">
        <f aca="false">IF(I3750=1,"Yes","No")</f>
        <v>No</v>
      </c>
      <c r="L3750" s="7" t="n">
        <f aca="false">IF(K3750="Yes",(J3750-1)*0.98,-1)</f>
        <v>-1</v>
      </c>
      <c r="M3750" s="10" t="s">
        <v>53</v>
      </c>
    </row>
    <row r="3751" customFormat="false" ht="12.8" hidden="false" customHeight="false" outlineLevel="0" collapsed="false">
      <c r="A3751" s="9" t="s">
        <v>4167</v>
      </c>
      <c r="B3751" s="9" t="s">
        <v>109</v>
      </c>
      <c r="C3751" s="6" t="s">
        <v>370</v>
      </c>
      <c r="D3751" s="6" t="s">
        <v>42</v>
      </c>
      <c r="E3751" s="6" t="s">
        <v>147</v>
      </c>
      <c r="F3751" s="6" t="s">
        <v>43</v>
      </c>
      <c r="G3751" s="6" t="s">
        <v>19</v>
      </c>
      <c r="H3751" s="6" t="s">
        <v>4169</v>
      </c>
      <c r="I3751" s="0" t="n">
        <v>4</v>
      </c>
      <c r="J3751" s="6" t="n">
        <v>2.75</v>
      </c>
      <c r="K3751" s="3" t="str">
        <f aca="false">IF(I3751=1,"Yes","No")</f>
        <v>No</v>
      </c>
      <c r="L3751" s="7" t="n">
        <f aca="false">IF(K3751="Yes",(J3751-1)*0.98,-1)</f>
        <v>-1</v>
      </c>
      <c r="M3751" s="10" t="s">
        <v>53</v>
      </c>
    </row>
    <row r="3752" customFormat="false" ht="12.8" hidden="false" customHeight="false" outlineLevel="0" collapsed="false">
      <c r="A3752" s="2" t="s">
        <v>4170</v>
      </c>
      <c r="B3752" s="2" t="s">
        <v>364</v>
      </c>
      <c r="C3752" s="0" t="s">
        <v>327</v>
      </c>
      <c r="D3752" s="0" t="s">
        <v>16</v>
      </c>
      <c r="E3752" s="0" t="s">
        <v>17</v>
      </c>
      <c r="F3752" s="0" t="s">
        <v>18</v>
      </c>
      <c r="G3752" s="0" t="s">
        <v>19</v>
      </c>
      <c r="H3752" s="0" t="s">
        <v>4171</v>
      </c>
      <c r="I3752" s="0" t="n">
        <v>4</v>
      </c>
      <c r="J3752" s="0" t="n">
        <v>1.42</v>
      </c>
      <c r="K3752" s="0" t="s">
        <v>19</v>
      </c>
      <c r="L3752" s="3" t="n">
        <f aca="false">IF(K3752="Yes",(J3752-1)*0.98,-1)</f>
        <v>-1</v>
      </c>
      <c r="M3752" s="4" t="s">
        <v>22</v>
      </c>
    </row>
    <row r="3753" customFormat="false" ht="12.8" hidden="false" customHeight="false" outlineLevel="0" collapsed="false">
      <c r="A3753" s="2" t="s">
        <v>4170</v>
      </c>
      <c r="B3753" s="2" t="s">
        <v>364</v>
      </c>
      <c r="C3753" s="0" t="s">
        <v>327</v>
      </c>
      <c r="D3753" s="0" t="s">
        <v>16</v>
      </c>
      <c r="E3753" s="0" t="s">
        <v>17</v>
      </c>
      <c r="F3753" s="0" t="s">
        <v>18</v>
      </c>
      <c r="G3753" s="0" t="s">
        <v>19</v>
      </c>
      <c r="H3753" s="0" t="s">
        <v>4172</v>
      </c>
      <c r="I3753" s="0" t="n">
        <v>3</v>
      </c>
      <c r="J3753" s="0" t="n">
        <v>2.99</v>
      </c>
      <c r="K3753" s="0" t="s">
        <v>21</v>
      </c>
      <c r="L3753" s="3" t="n">
        <f aca="false">IF(K3753="Yes",(J3753-1)*0.98,-1)</f>
        <v>1.9502</v>
      </c>
      <c r="M3753" s="11" t="s">
        <v>62</v>
      </c>
    </row>
    <row r="3754" customFormat="false" ht="12.8" hidden="false" customHeight="false" outlineLevel="0" collapsed="false">
      <c r="A3754" s="2" t="s">
        <v>4170</v>
      </c>
      <c r="B3754" s="2" t="s">
        <v>456</v>
      </c>
      <c r="C3754" s="0" t="s">
        <v>3260</v>
      </c>
      <c r="D3754" s="0" t="s">
        <v>37</v>
      </c>
      <c r="E3754" s="0" t="s">
        <v>17</v>
      </c>
      <c r="F3754" s="0" t="s">
        <v>43</v>
      </c>
      <c r="G3754" s="0" t="s">
        <v>19</v>
      </c>
      <c r="H3754" s="0" t="s">
        <v>4173</v>
      </c>
      <c r="I3754" s="0" t="n">
        <v>1</v>
      </c>
      <c r="J3754" s="0" t="n">
        <v>2.34</v>
      </c>
      <c r="K3754" s="0" t="s">
        <v>21</v>
      </c>
      <c r="L3754" s="3" t="n">
        <f aca="false">IF(K3754="Yes",(J3754-1)*0.98,-1)</f>
        <v>1.3132</v>
      </c>
      <c r="M3754" s="11" t="s">
        <v>62</v>
      </c>
    </row>
    <row r="3755" customFormat="false" ht="12.8" hidden="false" customHeight="false" outlineLevel="0" collapsed="false">
      <c r="A3755" s="2" t="s">
        <v>4170</v>
      </c>
      <c r="B3755" s="2" t="s">
        <v>239</v>
      </c>
      <c r="C3755" s="0" t="s">
        <v>584</v>
      </c>
      <c r="D3755" s="0" t="s">
        <v>102</v>
      </c>
      <c r="E3755" s="0" t="s">
        <v>147</v>
      </c>
      <c r="F3755" s="0" t="s">
        <v>49</v>
      </c>
      <c r="G3755" s="0" t="s">
        <v>19</v>
      </c>
      <c r="H3755" s="0" t="s">
        <v>4174</v>
      </c>
      <c r="I3755" s="0" t="n">
        <v>2</v>
      </c>
      <c r="J3755" s="0" t="n">
        <v>1.2</v>
      </c>
      <c r="K3755" s="0" t="s">
        <v>21</v>
      </c>
      <c r="L3755" s="3" t="n">
        <f aca="false">IF(K3755="Yes",(J3755-1)*0.98,-1)</f>
        <v>0.196</v>
      </c>
      <c r="M3755" s="4" t="s">
        <v>22</v>
      </c>
    </row>
    <row r="3756" customFormat="false" ht="12.8" hidden="false" customHeight="false" outlineLevel="0" collapsed="false">
      <c r="A3756" s="2" t="s">
        <v>4175</v>
      </c>
      <c r="B3756" s="2" t="s">
        <v>252</v>
      </c>
      <c r="C3756" s="0" t="s">
        <v>406</v>
      </c>
      <c r="D3756" s="0" t="s">
        <v>16</v>
      </c>
      <c r="E3756" s="0" t="s">
        <v>17</v>
      </c>
      <c r="F3756" s="0" t="s">
        <v>18</v>
      </c>
      <c r="G3756" s="0" t="s">
        <v>19</v>
      </c>
      <c r="H3756" s="0" t="s">
        <v>4176</v>
      </c>
      <c r="I3756" s="0" t="n">
        <v>1</v>
      </c>
      <c r="J3756" s="0" t="n">
        <v>1.24</v>
      </c>
      <c r="K3756" s="0" t="s">
        <v>21</v>
      </c>
      <c r="L3756" s="3" t="n">
        <f aca="false">IF(K3756="Yes",(J3756-1)*0.98,-1)</f>
        <v>0.2352</v>
      </c>
      <c r="M3756" s="4" t="s">
        <v>22</v>
      </c>
    </row>
    <row r="3757" customFormat="false" ht="12.8" hidden="false" customHeight="false" outlineLevel="0" collapsed="false">
      <c r="A3757" s="9" t="s">
        <v>4177</v>
      </c>
      <c r="B3757" s="9" t="s">
        <v>155</v>
      </c>
      <c r="C3757" s="6" t="s">
        <v>403</v>
      </c>
      <c r="D3757" s="6" t="s">
        <v>42</v>
      </c>
      <c r="E3757" s="6" t="s">
        <v>147</v>
      </c>
      <c r="F3757" s="6" t="s">
        <v>43</v>
      </c>
      <c r="G3757" s="6" t="s">
        <v>19</v>
      </c>
      <c r="H3757" s="6" t="s">
        <v>4178</v>
      </c>
      <c r="I3757" s="0" t="n">
        <v>0</v>
      </c>
      <c r="J3757" s="6" t="n">
        <v>19.5</v>
      </c>
      <c r="K3757" s="3" t="str">
        <f aca="false">IF(I3757=1,"Yes","No")</f>
        <v>No</v>
      </c>
      <c r="L3757" s="7" t="n">
        <f aca="false">IF(K3757="Yes",(J3757-1)*0.98,-1)</f>
        <v>-1</v>
      </c>
      <c r="M3757" s="10" t="s">
        <v>53</v>
      </c>
    </row>
    <row r="3758" customFormat="false" ht="12.8" hidden="false" customHeight="false" outlineLevel="0" collapsed="false">
      <c r="A3758" s="9" t="s">
        <v>4179</v>
      </c>
      <c r="B3758" s="9" t="s">
        <v>130</v>
      </c>
      <c r="C3758" s="6" t="s">
        <v>611</v>
      </c>
      <c r="D3758" s="6" t="s">
        <v>42</v>
      </c>
      <c r="E3758" s="6" t="s">
        <v>147</v>
      </c>
      <c r="F3758" s="6" t="s">
        <v>43</v>
      </c>
      <c r="G3758" s="6" t="s">
        <v>19</v>
      </c>
      <c r="H3758" s="6" t="s">
        <v>4180</v>
      </c>
      <c r="I3758" s="0" t="n">
        <v>3</v>
      </c>
      <c r="J3758" s="6" t="n">
        <v>5.92</v>
      </c>
      <c r="K3758" s="3" t="str">
        <f aca="false">IF(I3758=1,"Yes","No")</f>
        <v>No</v>
      </c>
      <c r="L3758" s="7" t="n">
        <f aca="false">IF(K3758="Yes",(J3758-1)*0.98,-1)</f>
        <v>-1</v>
      </c>
      <c r="M3758" s="10" t="s">
        <v>53</v>
      </c>
    </row>
    <row r="3759" customFormat="false" ht="12.8" hidden="false" customHeight="false" outlineLevel="0" collapsed="false">
      <c r="A3759" s="2" t="s">
        <v>4179</v>
      </c>
      <c r="B3759" s="2" t="s">
        <v>456</v>
      </c>
      <c r="C3759" s="0" t="s">
        <v>1488</v>
      </c>
      <c r="D3759" s="0" t="s">
        <v>37</v>
      </c>
      <c r="E3759" s="0" t="s">
        <v>87</v>
      </c>
      <c r="F3759" s="0" t="s">
        <v>18</v>
      </c>
      <c r="G3759" s="0" t="s">
        <v>19</v>
      </c>
      <c r="H3759" s="0" t="s">
        <v>4181</v>
      </c>
      <c r="I3759" s="0" t="n">
        <v>2</v>
      </c>
      <c r="J3759" s="0" t="n">
        <v>2.06</v>
      </c>
      <c r="K3759" s="0" t="s">
        <v>21</v>
      </c>
      <c r="L3759" s="3" t="n">
        <f aca="false">IF(K3759="Yes",(J3759-1)*0.98,-1)</f>
        <v>1.0388</v>
      </c>
      <c r="M3759" s="4" t="s">
        <v>22</v>
      </c>
    </row>
    <row r="3760" customFormat="false" ht="12.8" hidden="false" customHeight="false" outlineLevel="0" collapsed="false">
      <c r="A3760" s="2" t="s">
        <v>4179</v>
      </c>
      <c r="B3760" s="2" t="s">
        <v>471</v>
      </c>
      <c r="C3760" s="0" t="s">
        <v>382</v>
      </c>
      <c r="D3760" s="0" t="s">
        <v>42</v>
      </c>
      <c r="E3760" s="0" t="s">
        <v>147</v>
      </c>
      <c r="F3760" s="0" t="s">
        <v>65</v>
      </c>
      <c r="G3760" s="0" t="s">
        <v>21</v>
      </c>
      <c r="H3760" s="0" t="s">
        <v>4182</v>
      </c>
      <c r="I3760" s="0" t="n">
        <v>4</v>
      </c>
      <c r="J3760" s="0" t="n">
        <v>3.89</v>
      </c>
      <c r="K3760" s="0" t="str">
        <f aca="false">IF(I3760=1,"Yes","No")</f>
        <v>No</v>
      </c>
      <c r="L3760" s="0" t="n">
        <f aca="false">IF(K3760="Yes",(J3760-1)*0.98,-1)</f>
        <v>-1</v>
      </c>
      <c r="M3760" s="5" t="s">
        <v>33</v>
      </c>
    </row>
    <row r="3761" customFormat="false" ht="12.8" hidden="false" customHeight="false" outlineLevel="0" collapsed="false">
      <c r="A3761" s="2" t="s">
        <v>4179</v>
      </c>
      <c r="B3761" s="2" t="s">
        <v>471</v>
      </c>
      <c r="C3761" s="0" t="s">
        <v>382</v>
      </c>
      <c r="D3761" s="0" t="s">
        <v>42</v>
      </c>
      <c r="E3761" s="0" t="s">
        <v>147</v>
      </c>
      <c r="F3761" s="0" t="s">
        <v>65</v>
      </c>
      <c r="G3761" s="0" t="s">
        <v>21</v>
      </c>
      <c r="H3761" s="0" t="s">
        <v>4182</v>
      </c>
      <c r="I3761" s="0" t="n">
        <v>4</v>
      </c>
      <c r="J3761" s="0" t="n">
        <v>1.96</v>
      </c>
      <c r="K3761" s="0" t="s">
        <v>19</v>
      </c>
      <c r="L3761" s="3" t="n">
        <f aca="false">IF(K3761="Yes",(J3761-1)*0.98,-1)</f>
        <v>-1</v>
      </c>
      <c r="M3761" s="4" t="s">
        <v>22</v>
      </c>
    </row>
    <row r="3762" customFormat="false" ht="12.8" hidden="false" customHeight="false" outlineLevel="0" collapsed="false">
      <c r="A3762" s="2" t="s">
        <v>4183</v>
      </c>
      <c r="B3762" s="2" t="s">
        <v>205</v>
      </c>
      <c r="C3762" s="6" t="s">
        <v>584</v>
      </c>
      <c r="D3762" s="6" t="s">
        <v>42</v>
      </c>
      <c r="E3762" s="6" t="s">
        <v>147</v>
      </c>
      <c r="F3762" s="6" t="s">
        <v>18</v>
      </c>
      <c r="G3762" s="6" t="s">
        <v>19</v>
      </c>
      <c r="H3762" s="6" t="s">
        <v>4184</v>
      </c>
      <c r="I3762" s="6" t="n">
        <v>3</v>
      </c>
      <c r="J3762" s="6" t="n">
        <v>4.8</v>
      </c>
      <c r="K3762" s="3" t="str">
        <f aca="false">IF(I3762=1, "No","Yes")</f>
        <v>Yes</v>
      </c>
      <c r="L3762" s="7" t="n">
        <f aca="false">IF(I3762=1,-J3762,0.98)</f>
        <v>0.98</v>
      </c>
      <c r="M3762" s="8" t="s">
        <v>51</v>
      </c>
    </row>
    <row r="3763" customFormat="false" ht="12.8" hidden="false" customHeight="false" outlineLevel="0" collapsed="false">
      <c r="A3763" s="2" t="s">
        <v>4183</v>
      </c>
      <c r="B3763" s="2" t="s">
        <v>1250</v>
      </c>
      <c r="C3763" s="0" t="s">
        <v>1488</v>
      </c>
      <c r="D3763" s="0" t="s">
        <v>37</v>
      </c>
      <c r="E3763" s="0" t="s">
        <v>17</v>
      </c>
      <c r="F3763" s="0" t="s">
        <v>65</v>
      </c>
      <c r="G3763" s="0" t="s">
        <v>21</v>
      </c>
      <c r="H3763" s="0" t="s">
        <v>4185</v>
      </c>
      <c r="I3763" s="0" t="n">
        <v>0</v>
      </c>
      <c r="J3763" s="0" t="n">
        <v>4.23</v>
      </c>
      <c r="K3763" s="0" t="str">
        <f aca="false">IF(I3763=1,"Yes","No")</f>
        <v>No</v>
      </c>
      <c r="L3763" s="0" t="n">
        <f aca="false">IF(K3763="Yes",(J3763-1)*0.98,-1)</f>
        <v>-1</v>
      </c>
      <c r="M3763" s="5" t="s">
        <v>33</v>
      </c>
    </row>
    <row r="3764" customFormat="false" ht="12.8" hidden="false" customHeight="false" outlineLevel="0" collapsed="false">
      <c r="A3764" s="2" t="s">
        <v>4183</v>
      </c>
      <c r="B3764" s="2" t="s">
        <v>1250</v>
      </c>
      <c r="C3764" s="0" t="s">
        <v>1488</v>
      </c>
      <c r="D3764" s="0" t="s">
        <v>37</v>
      </c>
      <c r="E3764" s="0" t="s">
        <v>17</v>
      </c>
      <c r="F3764" s="0" t="s">
        <v>65</v>
      </c>
      <c r="G3764" s="0" t="s">
        <v>21</v>
      </c>
      <c r="H3764" s="0" t="s">
        <v>4185</v>
      </c>
      <c r="I3764" s="0" t="n">
        <v>0</v>
      </c>
      <c r="J3764" s="0" t="n">
        <v>1.7</v>
      </c>
      <c r="K3764" s="0" t="s">
        <v>19</v>
      </c>
      <c r="L3764" s="3" t="n">
        <f aca="false">IF(K3764="Yes",(J3764-1)*0.98,-1)</f>
        <v>-1</v>
      </c>
      <c r="M3764" s="4" t="s">
        <v>22</v>
      </c>
    </row>
    <row r="3765" customFormat="false" ht="12.8" hidden="false" customHeight="false" outlineLevel="0" collapsed="false">
      <c r="A3765" s="2" t="s">
        <v>4183</v>
      </c>
      <c r="B3765" s="2" t="s">
        <v>1864</v>
      </c>
      <c r="C3765" s="0" t="s">
        <v>264</v>
      </c>
      <c r="D3765" s="0" t="s">
        <v>29</v>
      </c>
      <c r="E3765" s="0" t="s">
        <v>147</v>
      </c>
      <c r="F3765" s="0" t="s">
        <v>65</v>
      </c>
      <c r="G3765" s="0" t="s">
        <v>21</v>
      </c>
      <c r="H3765" s="0" t="s">
        <v>4186</v>
      </c>
      <c r="I3765" s="0" t="n">
        <v>2</v>
      </c>
      <c r="J3765" s="0" t="n">
        <v>1.68</v>
      </c>
      <c r="K3765" s="0" t="s">
        <v>21</v>
      </c>
      <c r="L3765" s="3" t="n">
        <f aca="false">IF(K3765="Yes",(J3765-1)*0.98,-1)</f>
        <v>0.6664</v>
      </c>
      <c r="M3765" s="11" t="s">
        <v>62</v>
      </c>
    </row>
    <row r="3766" customFormat="false" ht="12.8" hidden="false" customHeight="false" outlineLevel="0" collapsed="false">
      <c r="A3766" s="2" t="s">
        <v>4187</v>
      </c>
      <c r="B3766" s="2" t="s">
        <v>885</v>
      </c>
      <c r="C3766" s="0" t="s">
        <v>74</v>
      </c>
      <c r="D3766" s="0" t="s">
        <v>37</v>
      </c>
      <c r="E3766" s="0" t="s">
        <v>30</v>
      </c>
      <c r="F3766" s="0" t="s">
        <v>43</v>
      </c>
      <c r="G3766" s="0" t="s">
        <v>19</v>
      </c>
      <c r="H3766" s="0" t="s">
        <v>4188</v>
      </c>
      <c r="I3766" s="0" t="n">
        <v>3</v>
      </c>
      <c r="J3766" s="0" t="n">
        <v>1.12</v>
      </c>
      <c r="K3766" s="0" t="s">
        <v>21</v>
      </c>
      <c r="L3766" s="3" t="n">
        <f aca="false">IF(K3766="Yes",(J3766-1)*0.98,-1)</f>
        <v>0.1176</v>
      </c>
      <c r="M3766" s="4" t="s">
        <v>22</v>
      </c>
    </row>
    <row r="3767" customFormat="false" ht="12.8" hidden="false" customHeight="false" outlineLevel="0" collapsed="false">
      <c r="A3767" s="2" t="s">
        <v>4187</v>
      </c>
      <c r="B3767" s="2" t="s">
        <v>885</v>
      </c>
      <c r="C3767" s="0" t="s">
        <v>74</v>
      </c>
      <c r="D3767" s="0" t="s">
        <v>37</v>
      </c>
      <c r="E3767" s="0" t="s">
        <v>30</v>
      </c>
      <c r="F3767" s="0" t="s">
        <v>43</v>
      </c>
      <c r="G3767" s="0" t="s">
        <v>19</v>
      </c>
      <c r="H3767" s="0" t="s">
        <v>4189</v>
      </c>
      <c r="I3767" s="0" t="n">
        <v>1</v>
      </c>
      <c r="J3767" s="0" t="n">
        <v>5.5</v>
      </c>
      <c r="K3767" s="0" t="s">
        <v>21</v>
      </c>
      <c r="L3767" s="3" t="n">
        <f aca="false">IF(K3767="Yes",(J3767-1)*0.98,-1)</f>
        <v>4.41</v>
      </c>
      <c r="M3767" s="11" t="s">
        <v>62</v>
      </c>
    </row>
    <row r="3768" customFormat="false" ht="12.8" hidden="false" customHeight="false" outlineLevel="0" collapsed="false">
      <c r="A3768" s="9" t="s">
        <v>4187</v>
      </c>
      <c r="B3768" s="9" t="s">
        <v>885</v>
      </c>
      <c r="C3768" s="6" t="s">
        <v>74</v>
      </c>
      <c r="D3768" s="6" t="s">
        <v>37</v>
      </c>
      <c r="E3768" s="6" t="s">
        <v>30</v>
      </c>
      <c r="F3768" s="6" t="s">
        <v>43</v>
      </c>
      <c r="G3768" s="6" t="s">
        <v>19</v>
      </c>
      <c r="H3768" s="6" t="s">
        <v>4189</v>
      </c>
      <c r="I3768" s="0" t="n">
        <v>1</v>
      </c>
      <c r="J3768" s="6" t="n">
        <v>33.72</v>
      </c>
      <c r="K3768" s="3" t="str">
        <f aca="false">IF(I3768=1,"Yes","No")</f>
        <v>Yes</v>
      </c>
      <c r="L3768" s="7" t="n">
        <f aca="false">IF(K3768="Yes",(J3768-1)*0.98,-1)</f>
        <v>32.0656</v>
      </c>
      <c r="M3768" s="10" t="s">
        <v>53</v>
      </c>
    </row>
    <row r="3769" customFormat="false" ht="12.8" hidden="false" customHeight="false" outlineLevel="0" collapsed="false">
      <c r="A3769" s="2" t="s">
        <v>4187</v>
      </c>
      <c r="B3769" s="2" t="s">
        <v>222</v>
      </c>
      <c r="C3769" s="0" t="s">
        <v>1246</v>
      </c>
      <c r="D3769" s="0" t="s">
        <v>42</v>
      </c>
      <c r="E3769" s="0" t="s">
        <v>147</v>
      </c>
      <c r="F3769" s="0" t="s">
        <v>453</v>
      </c>
      <c r="G3769" s="0" t="s">
        <v>19</v>
      </c>
      <c r="H3769" s="0" t="s">
        <v>4190</v>
      </c>
      <c r="I3769" s="0" t="n">
        <v>3</v>
      </c>
      <c r="J3769" s="0" t="n">
        <v>2.59</v>
      </c>
      <c r="K3769" s="0" t="str">
        <f aca="false">IF(I3769=1,"Yes","No")</f>
        <v>No</v>
      </c>
      <c r="L3769" s="0" t="n">
        <f aca="false">IF(K3769="Yes",(J3769-1)*0.98,-1)</f>
        <v>-1</v>
      </c>
      <c r="M3769" s="5" t="s">
        <v>33</v>
      </c>
    </row>
    <row r="3770" customFormat="false" ht="12.8" hidden="false" customHeight="false" outlineLevel="0" collapsed="false">
      <c r="A3770" s="2" t="s">
        <v>4187</v>
      </c>
      <c r="B3770" s="2" t="s">
        <v>205</v>
      </c>
      <c r="C3770" s="0" t="s">
        <v>1488</v>
      </c>
      <c r="D3770" s="0" t="s">
        <v>37</v>
      </c>
      <c r="E3770" s="0" t="s">
        <v>147</v>
      </c>
      <c r="G3770" s="0" t="s">
        <v>19</v>
      </c>
      <c r="H3770" s="0" t="s">
        <v>4191</v>
      </c>
      <c r="I3770" s="0" t="n">
        <v>1</v>
      </c>
      <c r="J3770" s="0" t="n">
        <v>3.1</v>
      </c>
      <c r="K3770" s="0" t="str">
        <f aca="false">IF(I3770=1,"Yes","No")</f>
        <v>Yes</v>
      </c>
      <c r="L3770" s="0" t="n">
        <f aca="false">IF(K3770="Yes",(J3770-1)*0.98,-1)</f>
        <v>2.058</v>
      </c>
      <c r="M3770" s="5" t="s">
        <v>33</v>
      </c>
    </row>
    <row r="3771" customFormat="false" ht="12.8" hidden="false" customHeight="false" outlineLevel="0" collapsed="false">
      <c r="A3771" s="2" t="s">
        <v>4187</v>
      </c>
      <c r="B3771" s="2" t="s">
        <v>73</v>
      </c>
      <c r="C3771" s="0" t="s">
        <v>78</v>
      </c>
      <c r="D3771" s="0" t="s">
        <v>29</v>
      </c>
      <c r="E3771" s="0" t="s">
        <v>147</v>
      </c>
      <c r="F3771" s="0" t="s">
        <v>428</v>
      </c>
      <c r="G3771" s="0" t="s">
        <v>21</v>
      </c>
      <c r="H3771" s="0" t="s">
        <v>4192</v>
      </c>
      <c r="I3771" s="0" t="n">
        <v>0</v>
      </c>
      <c r="J3771" s="0" t="n">
        <v>8.6</v>
      </c>
      <c r="K3771" s="0" t="str">
        <f aca="false">IF(I3771=1,"Yes","No")</f>
        <v>No</v>
      </c>
      <c r="L3771" s="0" t="n">
        <f aca="false">IF(K3771="Yes",(J3771-1)*0.98,-1)</f>
        <v>-1</v>
      </c>
      <c r="M3771" s="5" t="s">
        <v>33</v>
      </c>
    </row>
    <row r="3772" customFormat="false" ht="12.8" hidden="false" customHeight="false" outlineLevel="0" collapsed="false">
      <c r="A3772" s="2" t="s">
        <v>4193</v>
      </c>
      <c r="B3772" s="2" t="s">
        <v>885</v>
      </c>
      <c r="C3772" s="0" t="s">
        <v>506</v>
      </c>
      <c r="D3772" s="0" t="s">
        <v>42</v>
      </c>
      <c r="E3772" s="0" t="s">
        <v>147</v>
      </c>
      <c r="F3772" s="0" t="s">
        <v>453</v>
      </c>
      <c r="G3772" s="0" t="s">
        <v>19</v>
      </c>
      <c r="H3772" s="0" t="s">
        <v>4194</v>
      </c>
      <c r="I3772" s="0" t="n">
        <v>2</v>
      </c>
      <c r="J3772" s="0" t="n">
        <v>2.73</v>
      </c>
      <c r="K3772" s="0" t="str">
        <f aca="false">IF(I3772=1,"Yes","No")</f>
        <v>No</v>
      </c>
      <c r="L3772" s="0" t="n">
        <f aca="false">IF(K3772="Yes",(J3772-1)*0.98,-1)</f>
        <v>-1</v>
      </c>
      <c r="M3772" s="5" t="s">
        <v>33</v>
      </c>
    </row>
    <row r="3773" customFormat="false" ht="12.8" hidden="false" customHeight="false" outlineLevel="0" collapsed="false">
      <c r="A3773" s="2" t="s">
        <v>4193</v>
      </c>
      <c r="B3773" s="2" t="s">
        <v>885</v>
      </c>
      <c r="C3773" s="0" t="s">
        <v>506</v>
      </c>
      <c r="D3773" s="0" t="s">
        <v>42</v>
      </c>
      <c r="E3773" s="0" t="s">
        <v>147</v>
      </c>
      <c r="F3773" s="0" t="s">
        <v>453</v>
      </c>
      <c r="G3773" s="0" t="s">
        <v>19</v>
      </c>
      <c r="H3773" s="0" t="s">
        <v>4195</v>
      </c>
      <c r="I3773" s="0" t="n">
        <v>1</v>
      </c>
      <c r="J3773" s="0" t="n">
        <v>1.48</v>
      </c>
      <c r="K3773" s="0" t="s">
        <v>21</v>
      </c>
      <c r="L3773" s="3" t="n">
        <f aca="false">IF(K3773="Yes",(J3773-1)*0.98,-1)</f>
        <v>0.4704</v>
      </c>
      <c r="M3773" s="11" t="s">
        <v>62</v>
      </c>
    </row>
    <row r="3774" customFormat="false" ht="12.8" hidden="false" customHeight="false" outlineLevel="0" collapsed="false">
      <c r="A3774" s="9" t="s">
        <v>4196</v>
      </c>
      <c r="B3774" s="9" t="s">
        <v>252</v>
      </c>
      <c r="C3774" s="6" t="s">
        <v>370</v>
      </c>
      <c r="D3774" s="6" t="s">
        <v>42</v>
      </c>
      <c r="E3774" s="6" t="s">
        <v>147</v>
      </c>
      <c r="F3774" s="6" t="s">
        <v>43</v>
      </c>
      <c r="G3774" s="6" t="s">
        <v>19</v>
      </c>
      <c r="H3774" s="6" t="s">
        <v>4197</v>
      </c>
      <c r="I3774" s="0" t="n">
        <v>3</v>
      </c>
      <c r="J3774" s="6" t="n">
        <v>3.5</v>
      </c>
      <c r="K3774" s="3" t="str">
        <f aca="false">IF(I3774=1,"Yes","No")</f>
        <v>No</v>
      </c>
      <c r="L3774" s="7" t="n">
        <f aca="false">IF(K3774="Yes",(J3774-1)*0.98,-1)</f>
        <v>-1</v>
      </c>
      <c r="M3774" s="10" t="s">
        <v>53</v>
      </c>
    </row>
    <row r="3775" customFormat="false" ht="12.8" hidden="false" customHeight="false" outlineLevel="0" collapsed="false">
      <c r="A3775" s="2" t="s">
        <v>4198</v>
      </c>
      <c r="B3775" s="2" t="s">
        <v>113</v>
      </c>
      <c r="C3775" s="0" t="s">
        <v>215</v>
      </c>
      <c r="D3775" s="0" t="s">
        <v>16</v>
      </c>
      <c r="E3775" s="0" t="s">
        <v>17</v>
      </c>
      <c r="F3775" s="0" t="s">
        <v>18</v>
      </c>
      <c r="G3775" s="0" t="s">
        <v>19</v>
      </c>
      <c r="H3775" s="0" t="s">
        <v>4199</v>
      </c>
      <c r="I3775" s="0" t="n">
        <v>0</v>
      </c>
      <c r="J3775" s="0" t="n">
        <v>1.39</v>
      </c>
      <c r="K3775" s="0" t="s">
        <v>19</v>
      </c>
      <c r="L3775" s="3" t="n">
        <f aca="false">IF(K3775="Yes",(J3775-1)*0.98,-1)</f>
        <v>-1</v>
      </c>
      <c r="M3775" s="4" t="s">
        <v>22</v>
      </c>
    </row>
    <row r="3776" customFormat="false" ht="12.8" hidden="false" customHeight="false" outlineLevel="0" collapsed="false">
      <c r="A3776" s="2" t="s">
        <v>4198</v>
      </c>
      <c r="B3776" s="2" t="s">
        <v>113</v>
      </c>
      <c r="C3776" s="0" t="s">
        <v>215</v>
      </c>
      <c r="D3776" s="0" t="s">
        <v>16</v>
      </c>
      <c r="E3776" s="0" t="s">
        <v>17</v>
      </c>
      <c r="F3776" s="0" t="s">
        <v>18</v>
      </c>
      <c r="G3776" s="0" t="s">
        <v>19</v>
      </c>
      <c r="H3776" s="0" t="s">
        <v>4200</v>
      </c>
      <c r="I3776" s="0" t="n">
        <v>2</v>
      </c>
      <c r="J3776" s="0" t="n">
        <v>1.5</v>
      </c>
      <c r="K3776" s="0" t="s">
        <v>21</v>
      </c>
      <c r="L3776" s="3" t="n">
        <f aca="false">IF(K3776="Yes",(J3776-1)*0.98,-1)</f>
        <v>0.49</v>
      </c>
      <c r="M3776" s="11" t="s">
        <v>62</v>
      </c>
    </row>
    <row r="3777" customFormat="false" ht="12.8" hidden="false" customHeight="false" outlineLevel="0" collapsed="false">
      <c r="A3777" s="2" t="s">
        <v>4198</v>
      </c>
      <c r="B3777" s="2" t="s">
        <v>14</v>
      </c>
      <c r="C3777" s="0" t="s">
        <v>215</v>
      </c>
      <c r="D3777" s="0" t="s">
        <v>16</v>
      </c>
      <c r="E3777" s="0" t="s">
        <v>87</v>
      </c>
      <c r="F3777" s="0" t="s">
        <v>18</v>
      </c>
      <c r="G3777" s="0" t="s">
        <v>21</v>
      </c>
      <c r="H3777" s="0" t="s">
        <v>4201</v>
      </c>
      <c r="I3777" s="0" t="n">
        <v>2</v>
      </c>
      <c r="J3777" s="0" t="n">
        <v>1.48</v>
      </c>
      <c r="K3777" s="0" t="s">
        <v>21</v>
      </c>
      <c r="L3777" s="3" t="n">
        <f aca="false">IF(K3777="Yes",(J3777-1)*0.98,-1)</f>
        <v>0.4704</v>
      </c>
      <c r="M3777" s="4" t="s">
        <v>22</v>
      </c>
    </row>
    <row r="3778" customFormat="false" ht="12.8" hidden="false" customHeight="false" outlineLevel="0" collapsed="false">
      <c r="A3778" s="2" t="s">
        <v>4202</v>
      </c>
      <c r="B3778" s="2" t="s">
        <v>155</v>
      </c>
      <c r="C3778" s="0" t="s">
        <v>492</v>
      </c>
      <c r="D3778" s="0" t="s">
        <v>16</v>
      </c>
      <c r="E3778" s="0" t="s">
        <v>17</v>
      </c>
      <c r="F3778" s="0" t="s">
        <v>18</v>
      </c>
      <c r="G3778" s="0" t="s">
        <v>19</v>
      </c>
      <c r="H3778" s="0" t="s">
        <v>4203</v>
      </c>
      <c r="I3778" s="0" t="n">
        <v>2</v>
      </c>
      <c r="J3778" s="0" t="n">
        <v>1.17</v>
      </c>
      <c r="K3778" s="0" t="s">
        <v>21</v>
      </c>
      <c r="L3778" s="3" t="n">
        <f aca="false">IF(K3778="Yes",(J3778-1)*0.98,-1)</f>
        <v>0.1666</v>
      </c>
      <c r="M3778" s="4" t="s">
        <v>22</v>
      </c>
    </row>
    <row r="3779" customFormat="false" ht="12.8" hidden="false" customHeight="false" outlineLevel="0" collapsed="false">
      <c r="A3779" s="2" t="s">
        <v>4202</v>
      </c>
      <c r="B3779" s="2" t="s">
        <v>155</v>
      </c>
      <c r="C3779" s="0" t="s">
        <v>492</v>
      </c>
      <c r="D3779" s="0" t="s">
        <v>16</v>
      </c>
      <c r="E3779" s="0" t="s">
        <v>17</v>
      </c>
      <c r="F3779" s="0" t="s">
        <v>18</v>
      </c>
      <c r="G3779" s="0" t="s">
        <v>19</v>
      </c>
      <c r="H3779" s="0" t="s">
        <v>4204</v>
      </c>
      <c r="I3779" s="0" t="n">
        <v>1</v>
      </c>
      <c r="J3779" s="0" t="n">
        <v>1.56</v>
      </c>
      <c r="K3779" s="0" t="s">
        <v>21</v>
      </c>
      <c r="L3779" s="3" t="n">
        <f aca="false">IF(K3779="Yes",(J3779-1)*0.98,-1)</f>
        <v>0.5488</v>
      </c>
      <c r="M3779" s="11" t="s">
        <v>62</v>
      </c>
    </row>
    <row r="3780" customFormat="false" ht="12.8" hidden="false" customHeight="false" outlineLevel="0" collapsed="false">
      <c r="A3780" s="2" t="s">
        <v>4202</v>
      </c>
      <c r="B3780" s="2" t="s">
        <v>155</v>
      </c>
      <c r="C3780" s="6" t="s">
        <v>492</v>
      </c>
      <c r="D3780" s="6" t="s">
        <v>16</v>
      </c>
      <c r="E3780" s="6" t="s">
        <v>17</v>
      </c>
      <c r="F3780" s="6" t="s">
        <v>18</v>
      </c>
      <c r="G3780" s="6" t="s">
        <v>19</v>
      </c>
      <c r="H3780" s="6" t="s">
        <v>4205</v>
      </c>
      <c r="I3780" s="6" t="n">
        <v>0</v>
      </c>
      <c r="J3780" s="6" t="n">
        <v>12.45</v>
      </c>
      <c r="K3780" s="3" t="str">
        <f aca="false">IF(I3780=1, "No","Yes")</f>
        <v>Yes</v>
      </c>
      <c r="L3780" s="7" t="n">
        <f aca="false">IF(I3780=1,-J3780,0.98)</f>
        <v>0.98</v>
      </c>
      <c r="M3780" s="12" t="s">
        <v>128</v>
      </c>
    </row>
    <row r="3781" customFormat="false" ht="12.8" hidden="false" customHeight="false" outlineLevel="0" collapsed="false">
      <c r="A3781" s="2" t="s">
        <v>4202</v>
      </c>
      <c r="B3781" s="2" t="s">
        <v>376</v>
      </c>
      <c r="C3781" s="0" t="s">
        <v>492</v>
      </c>
      <c r="D3781" s="0" t="s">
        <v>42</v>
      </c>
      <c r="E3781" s="0" t="s">
        <v>79</v>
      </c>
      <c r="F3781" s="0" t="s">
        <v>80</v>
      </c>
      <c r="G3781" s="0" t="s">
        <v>19</v>
      </c>
      <c r="H3781" s="0" t="s">
        <v>4206</v>
      </c>
      <c r="I3781" s="0" t="n">
        <v>0</v>
      </c>
      <c r="J3781" s="0" t="n">
        <v>1.31</v>
      </c>
      <c r="K3781" s="0" t="s">
        <v>19</v>
      </c>
      <c r="L3781" s="3" t="n">
        <f aca="false">IF(K3781="Yes",(J3781-1)*0.98,-1)</f>
        <v>-1</v>
      </c>
      <c r="M3781" s="4" t="s">
        <v>22</v>
      </c>
    </row>
    <row r="3782" customFormat="false" ht="12.8" hidden="false" customHeight="false" outlineLevel="0" collapsed="false">
      <c r="A3782" s="2" t="s">
        <v>4207</v>
      </c>
      <c r="B3782" s="2" t="s">
        <v>480</v>
      </c>
      <c r="C3782" s="0" t="s">
        <v>1088</v>
      </c>
      <c r="D3782" s="0" t="s">
        <v>37</v>
      </c>
      <c r="E3782" s="0" t="s">
        <v>17</v>
      </c>
      <c r="F3782" s="0" t="s">
        <v>18</v>
      </c>
      <c r="G3782" s="0" t="s">
        <v>19</v>
      </c>
      <c r="H3782" s="0" t="s">
        <v>4208</v>
      </c>
      <c r="I3782" s="0" t="n">
        <v>1</v>
      </c>
      <c r="J3782" s="0" t="n">
        <v>1.63</v>
      </c>
      <c r="K3782" s="0" t="str">
        <f aca="false">IF(I3782=1,"Yes","No")</f>
        <v>Yes</v>
      </c>
      <c r="L3782" s="0" t="n">
        <f aca="false">IF(K3782="Yes",(J3782-1)*0.98,-1)</f>
        <v>0.6174</v>
      </c>
      <c r="M3782" s="5" t="s">
        <v>33</v>
      </c>
    </row>
    <row r="3783" customFormat="false" ht="12.8" hidden="false" customHeight="false" outlineLevel="0" collapsed="false">
      <c r="A3783" s="2" t="s">
        <v>4207</v>
      </c>
      <c r="B3783" s="2" t="s">
        <v>193</v>
      </c>
      <c r="C3783" s="0" t="s">
        <v>1088</v>
      </c>
      <c r="D3783" s="0" t="s">
        <v>37</v>
      </c>
      <c r="E3783" s="0" t="s">
        <v>17</v>
      </c>
      <c r="F3783" s="0" t="s">
        <v>1413</v>
      </c>
      <c r="G3783" s="0" t="s">
        <v>19</v>
      </c>
      <c r="H3783" s="0" t="s">
        <v>4209</v>
      </c>
      <c r="I3783" s="0" t="n">
        <v>1</v>
      </c>
      <c r="J3783" s="0" t="n">
        <v>1.31</v>
      </c>
      <c r="K3783" s="0" t="s">
        <v>21</v>
      </c>
      <c r="L3783" s="3" t="n">
        <f aca="false">IF(K3783="Yes",(J3783-1)*0.98,-1)</f>
        <v>0.3038</v>
      </c>
      <c r="M3783" s="4" t="s">
        <v>22</v>
      </c>
    </row>
    <row r="3784" customFormat="false" ht="12.8" hidden="false" customHeight="false" outlineLevel="0" collapsed="false">
      <c r="A3784" s="2" t="s">
        <v>4207</v>
      </c>
      <c r="B3784" s="2" t="s">
        <v>239</v>
      </c>
      <c r="C3784" s="0" t="s">
        <v>584</v>
      </c>
      <c r="D3784" s="0" t="s">
        <v>102</v>
      </c>
      <c r="E3784" s="0" t="s">
        <v>147</v>
      </c>
      <c r="F3784" s="0" t="s">
        <v>49</v>
      </c>
      <c r="G3784" s="0" t="s">
        <v>19</v>
      </c>
      <c r="H3784" s="0" t="s">
        <v>4210</v>
      </c>
      <c r="I3784" s="0" t="n">
        <v>1</v>
      </c>
      <c r="J3784" s="0" t="n">
        <v>1.25</v>
      </c>
      <c r="K3784" s="0" t="s">
        <v>21</v>
      </c>
      <c r="L3784" s="3" t="n">
        <f aca="false">IF(K3784="Yes",(J3784-1)*0.98,-1)</f>
        <v>0.245</v>
      </c>
      <c r="M3784" s="4" t="s">
        <v>22</v>
      </c>
    </row>
    <row r="3785" customFormat="false" ht="12.8" hidden="false" customHeight="false" outlineLevel="0" collapsed="false">
      <c r="A3785" s="2" t="s">
        <v>4207</v>
      </c>
      <c r="B3785" s="2" t="s">
        <v>239</v>
      </c>
      <c r="C3785" s="0" t="s">
        <v>584</v>
      </c>
      <c r="D3785" s="0" t="s">
        <v>102</v>
      </c>
      <c r="E3785" s="0" t="s">
        <v>147</v>
      </c>
      <c r="F3785" s="0" t="s">
        <v>49</v>
      </c>
      <c r="G3785" s="0" t="s">
        <v>19</v>
      </c>
      <c r="H3785" s="0" t="s">
        <v>4211</v>
      </c>
      <c r="I3785" s="0" t="n">
        <v>3</v>
      </c>
      <c r="J3785" s="0" t="n">
        <v>1.57</v>
      </c>
      <c r="K3785" s="0" t="s">
        <v>21</v>
      </c>
      <c r="L3785" s="3" t="n">
        <f aca="false">IF(K3785="Yes",(J3785-1)*0.98,-1)</f>
        <v>0.5586</v>
      </c>
      <c r="M3785" s="11" t="s">
        <v>62</v>
      </c>
    </row>
    <row r="3786" customFormat="false" ht="12.8" hidden="false" customHeight="false" outlineLevel="0" collapsed="false">
      <c r="A3786" s="2" t="s">
        <v>4207</v>
      </c>
      <c r="B3786" s="2" t="s">
        <v>239</v>
      </c>
      <c r="C3786" s="6" t="s">
        <v>584</v>
      </c>
      <c r="D3786" s="6" t="s">
        <v>102</v>
      </c>
      <c r="E3786" s="6" t="s">
        <v>147</v>
      </c>
      <c r="F3786" s="6" t="s">
        <v>49</v>
      </c>
      <c r="G3786" s="6" t="s">
        <v>19</v>
      </c>
      <c r="H3786" s="6" t="s">
        <v>4212</v>
      </c>
      <c r="I3786" s="6" t="n">
        <v>0</v>
      </c>
      <c r="J3786" s="6" t="n">
        <v>4.02</v>
      </c>
      <c r="K3786" s="3" t="str">
        <f aca="false">IF(I3786=1, "No","Yes")</f>
        <v>Yes</v>
      </c>
      <c r="L3786" s="7" t="n">
        <f aca="false">IF(I3786=1,-J3786,0.98)</f>
        <v>0.98</v>
      </c>
      <c r="M3786" s="8" t="s">
        <v>51</v>
      </c>
    </row>
    <row r="3787" customFormat="false" ht="12.8" hidden="false" customHeight="false" outlineLevel="0" collapsed="false">
      <c r="A3787" s="9" t="s">
        <v>4207</v>
      </c>
      <c r="B3787" s="9" t="s">
        <v>239</v>
      </c>
      <c r="C3787" s="6" t="s">
        <v>584</v>
      </c>
      <c r="D3787" s="6" t="s">
        <v>102</v>
      </c>
      <c r="E3787" s="6" t="s">
        <v>147</v>
      </c>
      <c r="F3787" s="6" t="s">
        <v>49</v>
      </c>
      <c r="G3787" s="6" t="s">
        <v>19</v>
      </c>
      <c r="H3787" s="6" t="s">
        <v>4212</v>
      </c>
      <c r="I3787" s="6" t="n">
        <v>0</v>
      </c>
      <c r="J3787" s="6" t="n">
        <v>1.5</v>
      </c>
      <c r="K3787" s="3" t="s">
        <v>19</v>
      </c>
      <c r="L3787" s="6" t="n">
        <f aca="false">IF(K3787="Yes",(J3787-1)*0.98,-1)</f>
        <v>-1</v>
      </c>
      <c r="M3787" s="13" t="s">
        <v>184</v>
      </c>
    </row>
    <row r="3788" customFormat="false" ht="12.8" hidden="false" customHeight="false" outlineLevel="0" collapsed="false">
      <c r="A3788" s="9" t="s">
        <v>4207</v>
      </c>
      <c r="B3788" s="9" t="s">
        <v>239</v>
      </c>
      <c r="C3788" s="6" t="s">
        <v>584</v>
      </c>
      <c r="D3788" s="6" t="s">
        <v>102</v>
      </c>
      <c r="E3788" s="6" t="s">
        <v>147</v>
      </c>
      <c r="F3788" s="6" t="s">
        <v>49</v>
      </c>
      <c r="G3788" s="6" t="s">
        <v>19</v>
      </c>
      <c r="H3788" s="6" t="s">
        <v>4211</v>
      </c>
      <c r="I3788" s="0" t="n">
        <v>3</v>
      </c>
      <c r="J3788" s="6" t="n">
        <v>6.6</v>
      </c>
      <c r="K3788" s="3" t="str">
        <f aca="false">IF(I3788=1,"Yes","No")</f>
        <v>No</v>
      </c>
      <c r="L3788" s="7" t="n">
        <f aca="false">IF(K3788="Yes",(J3788-1)*0.98,-1)</f>
        <v>-1</v>
      </c>
      <c r="M3788" s="10" t="s">
        <v>53</v>
      </c>
    </row>
    <row r="3789" customFormat="false" ht="12.8" hidden="false" customHeight="false" outlineLevel="0" collapsed="false">
      <c r="A3789" s="2" t="s">
        <v>4207</v>
      </c>
      <c r="B3789" s="2" t="s">
        <v>410</v>
      </c>
      <c r="C3789" s="0" t="s">
        <v>584</v>
      </c>
      <c r="D3789" s="0" t="s">
        <v>16</v>
      </c>
      <c r="E3789" s="0" t="s">
        <v>147</v>
      </c>
      <c r="F3789" s="0" t="s">
        <v>65</v>
      </c>
      <c r="G3789" s="0" t="s">
        <v>21</v>
      </c>
      <c r="H3789" s="0" t="s">
        <v>4213</v>
      </c>
      <c r="I3789" s="0" t="n">
        <v>1</v>
      </c>
      <c r="J3789" s="0" t="n">
        <v>2.77</v>
      </c>
      <c r="K3789" s="0" t="str">
        <f aca="false">IF(I3789=1,"Yes","No")</f>
        <v>Yes</v>
      </c>
      <c r="L3789" s="0" t="n">
        <f aca="false">IF(K3789="Yes",(J3789-1)*0.98,-1)</f>
        <v>1.7346</v>
      </c>
      <c r="M3789" s="5" t="s">
        <v>33</v>
      </c>
    </row>
    <row r="3790" customFormat="false" ht="12.8" hidden="false" customHeight="false" outlineLevel="0" collapsed="false">
      <c r="A3790" s="2" t="s">
        <v>4214</v>
      </c>
      <c r="B3790" s="2" t="s">
        <v>512</v>
      </c>
      <c r="C3790" s="0" t="s">
        <v>481</v>
      </c>
      <c r="D3790" s="0" t="s">
        <v>102</v>
      </c>
      <c r="E3790" s="0" t="s">
        <v>147</v>
      </c>
      <c r="F3790" s="0" t="s">
        <v>43</v>
      </c>
      <c r="G3790" s="0" t="s">
        <v>19</v>
      </c>
      <c r="H3790" s="0" t="s">
        <v>4215</v>
      </c>
      <c r="I3790" s="0" t="n">
        <v>2</v>
      </c>
      <c r="J3790" s="0" t="n">
        <v>1.74</v>
      </c>
      <c r="K3790" s="0" t="s">
        <v>21</v>
      </c>
      <c r="L3790" s="3" t="n">
        <f aca="false">IF(K3790="Yes",(J3790-1)*0.98,-1)</f>
        <v>0.7252</v>
      </c>
      <c r="M3790" s="11" t="s">
        <v>62</v>
      </c>
    </row>
    <row r="3791" customFormat="false" ht="12.8" hidden="false" customHeight="false" outlineLevel="0" collapsed="false">
      <c r="A3791" s="9" t="s">
        <v>4214</v>
      </c>
      <c r="B3791" s="9" t="s">
        <v>512</v>
      </c>
      <c r="C3791" s="6" t="s">
        <v>481</v>
      </c>
      <c r="D3791" s="6" t="s">
        <v>102</v>
      </c>
      <c r="E3791" s="6" t="s">
        <v>147</v>
      </c>
      <c r="F3791" s="6" t="s">
        <v>43</v>
      </c>
      <c r="G3791" s="6" t="s">
        <v>19</v>
      </c>
      <c r="H3791" s="6" t="s">
        <v>4215</v>
      </c>
      <c r="I3791" s="0" t="n">
        <v>2</v>
      </c>
      <c r="J3791" s="6" t="n">
        <v>4.35</v>
      </c>
      <c r="K3791" s="3" t="str">
        <f aca="false">IF(I3791=1,"Yes","No")</f>
        <v>No</v>
      </c>
      <c r="L3791" s="7" t="n">
        <f aca="false">IF(K3791="Yes",(J3791-1)*0.98,-1)</f>
        <v>-1</v>
      </c>
      <c r="M3791" s="10" t="s">
        <v>53</v>
      </c>
    </row>
    <row r="3792" customFormat="false" ht="12.8" hidden="false" customHeight="false" outlineLevel="0" collapsed="false">
      <c r="A3792" s="2" t="s">
        <v>4214</v>
      </c>
      <c r="B3792" s="2" t="s">
        <v>109</v>
      </c>
      <c r="C3792" s="0" t="s">
        <v>311</v>
      </c>
      <c r="D3792" s="0" t="s">
        <v>16</v>
      </c>
      <c r="E3792" s="0" t="s">
        <v>17</v>
      </c>
      <c r="F3792" s="0" t="s">
        <v>18</v>
      </c>
      <c r="G3792" s="0" t="s">
        <v>19</v>
      </c>
      <c r="H3792" s="0" t="s">
        <v>4114</v>
      </c>
      <c r="I3792" s="0" t="n">
        <v>2</v>
      </c>
      <c r="J3792" s="0" t="n">
        <v>1.15</v>
      </c>
      <c r="K3792" s="0" t="s">
        <v>21</v>
      </c>
      <c r="L3792" s="3" t="n">
        <f aca="false">IF(K3792="Yes",(J3792-1)*0.98,-1)</f>
        <v>0.147</v>
      </c>
      <c r="M3792" s="4" t="s">
        <v>22</v>
      </c>
    </row>
    <row r="3793" customFormat="false" ht="12.8" hidden="false" customHeight="false" outlineLevel="0" collapsed="false">
      <c r="A3793" s="2" t="s">
        <v>4216</v>
      </c>
      <c r="B3793" s="2" t="s">
        <v>101</v>
      </c>
      <c r="C3793" s="0" t="s">
        <v>1192</v>
      </c>
      <c r="D3793" s="0" t="s">
        <v>37</v>
      </c>
      <c r="E3793" s="0" t="s">
        <v>147</v>
      </c>
      <c r="G3793" s="0" t="s">
        <v>19</v>
      </c>
      <c r="H3793" s="0" t="s">
        <v>4217</v>
      </c>
      <c r="I3793" s="0" t="n">
        <v>0</v>
      </c>
      <c r="J3793" s="0" t="n">
        <v>3.25</v>
      </c>
      <c r="K3793" s="0" t="str">
        <f aca="false">IF(I3793=1,"Yes","No")</f>
        <v>No</v>
      </c>
      <c r="L3793" s="0" t="n">
        <f aca="false">IF(K3793="Yes",(J3793-1)*0.98,-1)</f>
        <v>-1</v>
      </c>
      <c r="M3793" s="5" t="s">
        <v>33</v>
      </c>
    </row>
    <row r="3794" customFormat="false" ht="12.8" hidden="false" customHeight="false" outlineLevel="0" collapsed="false">
      <c r="A3794" s="2" t="s">
        <v>4216</v>
      </c>
      <c r="B3794" s="2" t="s">
        <v>157</v>
      </c>
      <c r="C3794" s="0" t="s">
        <v>179</v>
      </c>
      <c r="D3794" s="0" t="s">
        <v>195</v>
      </c>
      <c r="E3794" s="0" t="s">
        <v>147</v>
      </c>
      <c r="G3794" s="0" t="s">
        <v>19</v>
      </c>
      <c r="H3794" s="0" t="s">
        <v>4218</v>
      </c>
      <c r="I3794" s="0" t="n">
        <v>4</v>
      </c>
      <c r="J3794" s="0" t="n">
        <v>5</v>
      </c>
      <c r="K3794" s="0" t="str">
        <f aca="false">IF(I3794=1,"Yes","No")</f>
        <v>No</v>
      </c>
      <c r="L3794" s="0" t="n">
        <f aca="false">IF(K3794="Yes",(J3794-1)*0.98,-1)</f>
        <v>-1</v>
      </c>
      <c r="M3794" s="5" t="s">
        <v>33</v>
      </c>
    </row>
    <row r="3795" customFormat="false" ht="12.8" hidden="false" customHeight="false" outlineLevel="0" collapsed="false">
      <c r="A3795" s="2" t="s">
        <v>4219</v>
      </c>
      <c r="B3795" s="2" t="s">
        <v>170</v>
      </c>
      <c r="C3795" s="6" t="s">
        <v>248</v>
      </c>
      <c r="D3795" s="6" t="s">
        <v>42</v>
      </c>
      <c r="E3795" s="6" t="s">
        <v>147</v>
      </c>
      <c r="F3795" s="6" t="s">
        <v>18</v>
      </c>
      <c r="G3795" s="6" t="s">
        <v>19</v>
      </c>
      <c r="H3795" s="6" t="s">
        <v>4011</v>
      </c>
      <c r="I3795" s="6" t="n">
        <v>0</v>
      </c>
      <c r="J3795" s="6" t="n">
        <v>78.02</v>
      </c>
      <c r="K3795" s="3" t="str">
        <f aca="false">IF(I3795=1, "No","Yes")</f>
        <v>Yes</v>
      </c>
      <c r="L3795" s="7" t="n">
        <f aca="false">IF(I3795=1,-J3795,0.98)</f>
        <v>0.98</v>
      </c>
      <c r="M3795" s="8" t="s">
        <v>51</v>
      </c>
    </row>
    <row r="3796" customFormat="false" ht="12.8" hidden="false" customHeight="false" outlineLevel="0" collapsed="false">
      <c r="A3796" s="2" t="s">
        <v>4219</v>
      </c>
      <c r="B3796" s="2" t="s">
        <v>71</v>
      </c>
      <c r="C3796" s="0" t="s">
        <v>3260</v>
      </c>
      <c r="D3796" s="0" t="s">
        <v>37</v>
      </c>
      <c r="E3796" s="0" t="s">
        <v>17</v>
      </c>
      <c r="F3796" s="0" t="s">
        <v>43</v>
      </c>
      <c r="G3796" s="0" t="s">
        <v>19</v>
      </c>
      <c r="H3796" s="0" t="s">
        <v>4220</v>
      </c>
      <c r="I3796" s="0" t="n">
        <v>0</v>
      </c>
      <c r="J3796" s="0" t="n">
        <v>3</v>
      </c>
      <c r="K3796" s="0" t="s">
        <v>19</v>
      </c>
      <c r="L3796" s="3" t="n">
        <f aca="false">IF(K3796="Yes",(J3796-1)*0.98,-1)</f>
        <v>-1</v>
      </c>
      <c r="M3796" s="11" t="s">
        <v>62</v>
      </c>
    </row>
    <row r="3797" customFormat="false" ht="12.8" hidden="false" customHeight="false" outlineLevel="0" collapsed="false">
      <c r="A3797" s="2" t="s">
        <v>4219</v>
      </c>
      <c r="B3797" s="2" t="s">
        <v>255</v>
      </c>
      <c r="C3797" s="6" t="s">
        <v>248</v>
      </c>
      <c r="D3797" s="6" t="s">
        <v>42</v>
      </c>
      <c r="E3797" s="6" t="s">
        <v>147</v>
      </c>
      <c r="F3797" s="6" t="s">
        <v>43</v>
      </c>
      <c r="G3797" s="6" t="s">
        <v>19</v>
      </c>
      <c r="H3797" s="6" t="s">
        <v>4221</v>
      </c>
      <c r="I3797" s="6" t="n">
        <v>2</v>
      </c>
      <c r="J3797" s="6" t="n">
        <v>18.34</v>
      </c>
      <c r="K3797" s="3" t="str">
        <f aca="false">IF(I3797=1, "No","Yes")</f>
        <v>Yes</v>
      </c>
      <c r="L3797" s="7" t="n">
        <f aca="false">IF(I3797=1,-J3797,0.98)</f>
        <v>0.98</v>
      </c>
      <c r="M3797" s="8" t="s">
        <v>51</v>
      </c>
    </row>
    <row r="3798" customFormat="false" ht="12.8" hidden="false" customHeight="false" outlineLevel="0" collapsed="false">
      <c r="A3798" s="9" t="s">
        <v>4219</v>
      </c>
      <c r="B3798" s="9" t="s">
        <v>255</v>
      </c>
      <c r="C3798" s="6" t="s">
        <v>248</v>
      </c>
      <c r="D3798" s="6" t="s">
        <v>42</v>
      </c>
      <c r="E3798" s="6" t="s">
        <v>147</v>
      </c>
      <c r="F3798" s="6" t="s">
        <v>43</v>
      </c>
      <c r="G3798" s="6" t="s">
        <v>19</v>
      </c>
      <c r="H3798" s="6" t="s">
        <v>4222</v>
      </c>
      <c r="I3798" s="0" t="n">
        <v>3</v>
      </c>
      <c r="J3798" s="6" t="n">
        <v>8.24</v>
      </c>
      <c r="K3798" s="3" t="str">
        <f aca="false">IF(I3798=1,"Yes","No")</f>
        <v>No</v>
      </c>
      <c r="L3798" s="7" t="n">
        <f aca="false">IF(K3798="Yes",(J3798-1)*0.98,-1)</f>
        <v>-1</v>
      </c>
      <c r="M3798" s="10" t="s">
        <v>53</v>
      </c>
    </row>
    <row r="3799" customFormat="false" ht="12.8" hidden="false" customHeight="false" outlineLevel="0" collapsed="false">
      <c r="A3799" s="2" t="s">
        <v>4223</v>
      </c>
      <c r="B3799" s="2" t="s">
        <v>897</v>
      </c>
      <c r="C3799" s="0" t="s">
        <v>256</v>
      </c>
      <c r="D3799" s="0" t="s">
        <v>16</v>
      </c>
      <c r="E3799" s="0" t="s">
        <v>17</v>
      </c>
      <c r="F3799" s="0" t="s">
        <v>18</v>
      </c>
      <c r="G3799" s="0" t="s">
        <v>19</v>
      </c>
      <c r="H3799" s="0" t="s">
        <v>4224</v>
      </c>
      <c r="I3799" s="0" t="n">
        <v>2</v>
      </c>
      <c r="J3799" s="0" t="n">
        <v>1.24</v>
      </c>
      <c r="K3799" s="0" t="s">
        <v>21</v>
      </c>
      <c r="L3799" s="3" t="n">
        <f aca="false">IF(K3799="Yes",(J3799-1)*0.98,-1)</f>
        <v>0.2352</v>
      </c>
      <c r="M3799" s="4" t="s">
        <v>22</v>
      </c>
    </row>
    <row r="3800" customFormat="false" ht="12.8" hidden="false" customHeight="false" outlineLevel="0" collapsed="false">
      <c r="A3800" s="2" t="s">
        <v>4223</v>
      </c>
      <c r="B3800" s="2" t="s">
        <v>146</v>
      </c>
      <c r="C3800" s="0" t="s">
        <v>1045</v>
      </c>
      <c r="D3800" s="0" t="s">
        <v>37</v>
      </c>
      <c r="E3800" s="0" t="s">
        <v>147</v>
      </c>
      <c r="G3800" s="0" t="s">
        <v>19</v>
      </c>
      <c r="H3800" s="0" t="s">
        <v>4225</v>
      </c>
      <c r="I3800" s="0" t="n">
        <v>1</v>
      </c>
      <c r="J3800" s="0" t="n">
        <v>1.52</v>
      </c>
      <c r="K3800" s="0" t="str">
        <f aca="false">IF(I3800=1,"Yes","No")</f>
        <v>Yes</v>
      </c>
      <c r="L3800" s="0" t="n">
        <f aca="false">IF(K3800="Yes",(J3800-1)*0.98,-1)</f>
        <v>0.5096</v>
      </c>
      <c r="M3800" s="5" t="s">
        <v>33</v>
      </c>
    </row>
    <row r="3801" customFormat="false" ht="12.8" hidden="false" customHeight="false" outlineLevel="0" collapsed="false">
      <c r="A3801" s="2" t="s">
        <v>4223</v>
      </c>
      <c r="B3801" s="2" t="s">
        <v>181</v>
      </c>
      <c r="C3801" s="0" t="s">
        <v>256</v>
      </c>
      <c r="D3801" s="0" t="s">
        <v>42</v>
      </c>
      <c r="E3801" s="0" t="s">
        <v>79</v>
      </c>
      <c r="F3801" s="0" t="s">
        <v>80</v>
      </c>
      <c r="G3801" s="0" t="s">
        <v>19</v>
      </c>
      <c r="H3801" s="0" t="s">
        <v>4226</v>
      </c>
      <c r="I3801" s="0" t="n">
        <v>2</v>
      </c>
      <c r="J3801" s="0" t="n">
        <v>1.84</v>
      </c>
      <c r="K3801" s="0" t="s">
        <v>21</v>
      </c>
      <c r="L3801" s="3" t="n">
        <f aca="false">IF(K3801="Yes",(J3801-1)*0.98,-1)</f>
        <v>0.8232</v>
      </c>
      <c r="M3801" s="4" t="s">
        <v>22</v>
      </c>
    </row>
    <row r="3802" customFormat="false" ht="12.8" hidden="false" customHeight="false" outlineLevel="0" collapsed="false">
      <c r="A3802" s="9" t="s">
        <v>4223</v>
      </c>
      <c r="B3802" s="9" t="s">
        <v>181</v>
      </c>
      <c r="C3802" s="6" t="s">
        <v>256</v>
      </c>
      <c r="D3802" s="6" t="s">
        <v>42</v>
      </c>
      <c r="E3802" s="6" t="s">
        <v>79</v>
      </c>
      <c r="F3802" s="6" t="s">
        <v>80</v>
      </c>
      <c r="G3802" s="6" t="s">
        <v>19</v>
      </c>
      <c r="H3802" s="6" t="s">
        <v>4227</v>
      </c>
      <c r="I3802" s="0" t="n">
        <v>3</v>
      </c>
      <c r="J3802" s="6" t="n">
        <v>4.18</v>
      </c>
      <c r="K3802" s="3" t="str">
        <f aca="false">IF(I3802=1,"Yes","No")</f>
        <v>No</v>
      </c>
      <c r="L3802" s="7" t="n">
        <f aca="false">IF(K3802="Yes",(J3802-1)*0.98,-1)</f>
        <v>-1</v>
      </c>
      <c r="M3802" s="10" t="s">
        <v>53</v>
      </c>
    </row>
    <row r="3803" customFormat="false" ht="12.8" hidden="false" customHeight="false" outlineLevel="0" collapsed="false">
      <c r="A3803" s="2" t="s">
        <v>4228</v>
      </c>
      <c r="B3803" s="2" t="s">
        <v>280</v>
      </c>
      <c r="C3803" s="0" t="s">
        <v>2105</v>
      </c>
      <c r="D3803" s="0" t="s">
        <v>37</v>
      </c>
      <c r="E3803" s="0" t="s">
        <v>147</v>
      </c>
      <c r="F3803" s="0" t="s">
        <v>770</v>
      </c>
      <c r="G3803" s="0" t="s">
        <v>21</v>
      </c>
      <c r="H3803" s="0" t="s">
        <v>4229</v>
      </c>
      <c r="I3803" s="0" t="n">
        <v>1</v>
      </c>
      <c r="J3803" s="0" t="n">
        <v>1.62</v>
      </c>
      <c r="K3803" s="0" t="s">
        <v>21</v>
      </c>
      <c r="L3803" s="3" t="n">
        <f aca="false">IF(K3803="Yes",(J3803-1)*0.98,-1)</f>
        <v>0.6076</v>
      </c>
      <c r="M3803" s="4" t="s">
        <v>22</v>
      </c>
    </row>
    <row r="3804" customFormat="false" ht="12.8" hidden="false" customHeight="false" outlineLevel="0" collapsed="false">
      <c r="A3804" s="2" t="s">
        <v>4228</v>
      </c>
      <c r="B3804" s="2" t="s">
        <v>280</v>
      </c>
      <c r="C3804" s="0" t="s">
        <v>2105</v>
      </c>
      <c r="D3804" s="0" t="s">
        <v>37</v>
      </c>
      <c r="E3804" s="0" t="s">
        <v>147</v>
      </c>
      <c r="F3804" s="0" t="s">
        <v>770</v>
      </c>
      <c r="G3804" s="0" t="s">
        <v>21</v>
      </c>
      <c r="H3804" s="0" t="s">
        <v>4230</v>
      </c>
      <c r="I3804" s="0" t="n">
        <v>4</v>
      </c>
      <c r="J3804" s="0" t="n">
        <v>3.35</v>
      </c>
      <c r="K3804" s="0" t="s">
        <v>19</v>
      </c>
      <c r="L3804" s="3" t="n">
        <f aca="false">IF(K3804="Yes",(J3804-1)*0.98,-1)</f>
        <v>-1</v>
      </c>
      <c r="M3804" s="11" t="s">
        <v>62</v>
      </c>
    </row>
    <row r="3805" customFormat="false" ht="12.8" hidden="false" customHeight="false" outlineLevel="0" collapsed="false">
      <c r="A3805" s="2" t="s">
        <v>4228</v>
      </c>
      <c r="B3805" s="2" t="s">
        <v>280</v>
      </c>
      <c r="C3805" s="6" t="s">
        <v>2105</v>
      </c>
      <c r="D3805" s="6" t="s">
        <v>37</v>
      </c>
      <c r="E3805" s="6" t="s">
        <v>147</v>
      </c>
      <c r="F3805" s="6" t="s">
        <v>770</v>
      </c>
      <c r="G3805" s="6" t="s">
        <v>21</v>
      </c>
      <c r="H3805" s="6" t="s">
        <v>4231</v>
      </c>
      <c r="I3805" s="6" t="n">
        <v>0</v>
      </c>
      <c r="J3805" s="6" t="n">
        <v>5.1</v>
      </c>
      <c r="K3805" s="3" t="str">
        <f aca="false">IF(I3805=1, "No","Yes")</f>
        <v>Yes</v>
      </c>
      <c r="L3805" s="7" t="n">
        <f aca="false">IF(I3805=1,-J3805,0.98)</f>
        <v>0.98</v>
      </c>
      <c r="M3805" s="8" t="s">
        <v>51</v>
      </c>
    </row>
    <row r="3806" customFormat="false" ht="12.8" hidden="false" customHeight="false" outlineLevel="0" collapsed="false">
      <c r="A3806" s="9" t="s">
        <v>4228</v>
      </c>
      <c r="B3806" s="9" t="s">
        <v>280</v>
      </c>
      <c r="C3806" s="6" t="s">
        <v>2105</v>
      </c>
      <c r="D3806" s="6" t="s">
        <v>37</v>
      </c>
      <c r="E3806" s="6" t="s">
        <v>147</v>
      </c>
      <c r="F3806" s="6" t="s">
        <v>770</v>
      </c>
      <c r="G3806" s="6" t="s">
        <v>21</v>
      </c>
      <c r="H3806" s="6" t="s">
        <v>4230</v>
      </c>
      <c r="I3806" s="0" t="n">
        <v>4</v>
      </c>
      <c r="J3806" s="6" t="n">
        <v>7.37</v>
      </c>
      <c r="K3806" s="3" t="str">
        <f aca="false">IF(I3806=1,"Yes","No")</f>
        <v>No</v>
      </c>
      <c r="L3806" s="7" t="n">
        <f aca="false">IF(K3806="Yes",(J3806-1)*0.98,-1)</f>
        <v>-1</v>
      </c>
      <c r="M3806" s="10" t="s">
        <v>53</v>
      </c>
    </row>
    <row r="3807" customFormat="false" ht="12.8" hidden="false" customHeight="false" outlineLevel="0" collapsed="false">
      <c r="A3807" s="2" t="s">
        <v>4228</v>
      </c>
      <c r="B3807" s="2" t="s">
        <v>239</v>
      </c>
      <c r="C3807" s="0" t="s">
        <v>264</v>
      </c>
      <c r="D3807" s="0" t="s">
        <v>42</v>
      </c>
      <c r="E3807" s="0" t="s">
        <v>147</v>
      </c>
      <c r="F3807" s="0" t="s">
        <v>453</v>
      </c>
      <c r="G3807" s="0" t="s">
        <v>19</v>
      </c>
      <c r="H3807" s="0" t="s">
        <v>4064</v>
      </c>
      <c r="I3807" s="0" t="n">
        <v>1</v>
      </c>
      <c r="J3807" s="0" t="n">
        <v>3.18</v>
      </c>
      <c r="K3807" s="0" t="str">
        <f aca="false">IF(I3807=1,"Yes","No")</f>
        <v>Yes</v>
      </c>
      <c r="L3807" s="0" t="n">
        <f aca="false">IF(K3807="Yes",(J3807-1)*0.98,-1)</f>
        <v>2.1364</v>
      </c>
      <c r="M3807" s="5" t="s">
        <v>33</v>
      </c>
    </row>
    <row r="3808" customFormat="false" ht="12.8" hidden="false" customHeight="false" outlineLevel="0" collapsed="false">
      <c r="A3808" s="2" t="s">
        <v>4228</v>
      </c>
      <c r="B3808" s="2" t="s">
        <v>471</v>
      </c>
      <c r="C3808" s="0" t="s">
        <v>264</v>
      </c>
      <c r="D3808" s="0" t="s">
        <v>42</v>
      </c>
      <c r="E3808" s="0" t="s">
        <v>147</v>
      </c>
      <c r="F3808" s="0" t="s">
        <v>453</v>
      </c>
      <c r="G3808" s="0" t="s">
        <v>19</v>
      </c>
      <c r="H3808" s="0" t="s">
        <v>4232</v>
      </c>
      <c r="I3808" s="0" t="n">
        <v>1</v>
      </c>
      <c r="J3808" s="0" t="n">
        <v>2.14</v>
      </c>
      <c r="K3808" s="0" t="str">
        <f aca="false">IF(I3808=1,"Yes","No")</f>
        <v>Yes</v>
      </c>
      <c r="L3808" s="0" t="n">
        <f aca="false">IF(K3808="Yes",(J3808-1)*0.98,-1)</f>
        <v>1.1172</v>
      </c>
      <c r="M3808" s="5" t="s">
        <v>33</v>
      </c>
    </row>
    <row r="3809" customFormat="false" ht="12.8" hidden="false" customHeight="false" outlineLevel="0" collapsed="false">
      <c r="A3809" s="2" t="s">
        <v>4228</v>
      </c>
      <c r="B3809" s="2" t="s">
        <v>471</v>
      </c>
      <c r="C3809" s="0" t="s">
        <v>264</v>
      </c>
      <c r="D3809" s="0" t="s">
        <v>42</v>
      </c>
      <c r="E3809" s="0" t="s">
        <v>147</v>
      </c>
      <c r="F3809" s="0" t="s">
        <v>453</v>
      </c>
      <c r="G3809" s="0" t="s">
        <v>19</v>
      </c>
      <c r="H3809" s="0" t="s">
        <v>4233</v>
      </c>
      <c r="I3809" s="0" t="n">
        <v>2</v>
      </c>
      <c r="J3809" s="0" t="n">
        <v>1.38</v>
      </c>
      <c r="K3809" s="0" t="s">
        <v>21</v>
      </c>
      <c r="L3809" s="3" t="n">
        <f aca="false">IF(K3809="Yes",(J3809-1)*0.98,-1)</f>
        <v>0.3724</v>
      </c>
      <c r="M3809" s="11" t="s">
        <v>62</v>
      </c>
    </row>
    <row r="3810" customFormat="false" ht="12.8" hidden="false" customHeight="false" outlineLevel="0" collapsed="false">
      <c r="A3810" s="2" t="s">
        <v>4234</v>
      </c>
      <c r="B3810" s="2" t="s">
        <v>139</v>
      </c>
      <c r="C3810" s="0" t="s">
        <v>125</v>
      </c>
      <c r="D3810" s="0" t="s">
        <v>42</v>
      </c>
      <c r="E3810" s="0" t="s">
        <v>30</v>
      </c>
      <c r="F3810" s="0" t="s">
        <v>18</v>
      </c>
      <c r="G3810" s="0" t="s">
        <v>19</v>
      </c>
      <c r="H3810" s="0" t="s">
        <v>4235</v>
      </c>
      <c r="I3810" s="0" t="n">
        <v>2</v>
      </c>
      <c r="J3810" s="0" t="n">
        <v>1.59</v>
      </c>
      <c r="K3810" s="0" t="s">
        <v>21</v>
      </c>
      <c r="L3810" s="3" t="n">
        <f aca="false">IF(K3810="Yes",(J3810-1)*0.98,-1)</f>
        <v>0.5782</v>
      </c>
      <c r="M3810" s="11" t="s">
        <v>62</v>
      </c>
    </row>
    <row r="3811" customFormat="false" ht="12.8" hidden="false" customHeight="false" outlineLevel="0" collapsed="false">
      <c r="A3811" s="2" t="s">
        <v>4234</v>
      </c>
      <c r="B3811" s="2" t="s">
        <v>58</v>
      </c>
      <c r="C3811" s="6" t="s">
        <v>47</v>
      </c>
      <c r="D3811" s="6" t="s">
        <v>42</v>
      </c>
      <c r="E3811" s="6" t="s">
        <v>30</v>
      </c>
      <c r="F3811" s="6" t="s">
        <v>453</v>
      </c>
      <c r="G3811" s="6" t="s">
        <v>19</v>
      </c>
      <c r="H3811" s="6" t="s">
        <v>4236</v>
      </c>
      <c r="I3811" s="6" t="n">
        <v>4</v>
      </c>
      <c r="J3811" s="6" t="n">
        <v>10.22</v>
      </c>
      <c r="K3811" s="3" t="str">
        <f aca="false">IF(I3811=1, "No","Yes")</f>
        <v>Yes</v>
      </c>
      <c r="L3811" s="7" t="n">
        <f aca="false">IF(I3811=1,-J3811,0.98)</f>
        <v>0.98</v>
      </c>
      <c r="M3811" s="8" t="s">
        <v>51</v>
      </c>
    </row>
    <row r="3812" customFormat="false" ht="12.8" hidden="false" customHeight="false" outlineLevel="0" collapsed="false">
      <c r="A3812" s="2" t="s">
        <v>4234</v>
      </c>
      <c r="B3812" s="2" t="s">
        <v>252</v>
      </c>
      <c r="C3812" s="0" t="s">
        <v>359</v>
      </c>
      <c r="D3812" s="0" t="s">
        <v>42</v>
      </c>
      <c r="E3812" s="0" t="s">
        <v>79</v>
      </c>
      <c r="F3812" s="0" t="s">
        <v>80</v>
      </c>
      <c r="G3812" s="0" t="s">
        <v>19</v>
      </c>
      <c r="H3812" s="0" t="s">
        <v>4237</v>
      </c>
      <c r="I3812" s="0" t="n">
        <v>1</v>
      </c>
      <c r="J3812" s="0" t="n">
        <v>2.08</v>
      </c>
      <c r="K3812" s="0" t="s">
        <v>21</v>
      </c>
      <c r="L3812" s="3" t="n">
        <f aca="false">IF(K3812="Yes",(J3812-1)*0.98,-1)</f>
        <v>1.0584</v>
      </c>
      <c r="M3812" s="4" t="s">
        <v>22</v>
      </c>
    </row>
    <row r="3813" customFormat="false" ht="12.8" hidden="false" customHeight="false" outlineLevel="0" collapsed="false">
      <c r="A3813" s="9" t="s">
        <v>4234</v>
      </c>
      <c r="B3813" s="9" t="s">
        <v>252</v>
      </c>
      <c r="C3813" s="6" t="s">
        <v>359</v>
      </c>
      <c r="D3813" s="6" t="s">
        <v>42</v>
      </c>
      <c r="E3813" s="6" t="s">
        <v>79</v>
      </c>
      <c r="F3813" s="6" t="s">
        <v>80</v>
      </c>
      <c r="G3813" s="6" t="s">
        <v>19</v>
      </c>
      <c r="H3813" s="6" t="s">
        <v>4238</v>
      </c>
      <c r="I3813" s="0" t="n">
        <v>2</v>
      </c>
      <c r="J3813" s="6" t="n">
        <v>4.8</v>
      </c>
      <c r="K3813" s="3" t="str">
        <f aca="false">IF(I3813=1,"Yes","No")</f>
        <v>No</v>
      </c>
      <c r="L3813" s="7" t="n">
        <f aca="false">IF(K3813="Yes",(J3813-1)*0.98,-1)</f>
        <v>-1</v>
      </c>
      <c r="M3813" s="10" t="s">
        <v>53</v>
      </c>
    </row>
    <row r="3814" customFormat="false" ht="12.8" hidden="false" customHeight="false" outlineLevel="0" collapsed="false">
      <c r="A3814" s="2" t="s">
        <v>4239</v>
      </c>
      <c r="B3814" s="2" t="s">
        <v>162</v>
      </c>
      <c r="C3814" s="0" t="s">
        <v>638</v>
      </c>
      <c r="D3814" s="0" t="s">
        <v>16</v>
      </c>
      <c r="E3814" s="0" t="s">
        <v>147</v>
      </c>
      <c r="F3814" s="0" t="s">
        <v>18</v>
      </c>
      <c r="G3814" s="0" t="s">
        <v>19</v>
      </c>
      <c r="H3814" s="0" t="s">
        <v>4240</v>
      </c>
      <c r="I3814" s="0" t="n">
        <v>4</v>
      </c>
      <c r="J3814" s="0" t="n">
        <v>2.52</v>
      </c>
      <c r="K3814" s="0" t="s">
        <v>19</v>
      </c>
      <c r="L3814" s="3" t="n">
        <f aca="false">IF(K3814="Yes",(J3814-1)*0.98,-1)</f>
        <v>-1</v>
      </c>
      <c r="M3814" s="11" t="s">
        <v>62</v>
      </c>
    </row>
    <row r="3815" customFormat="false" ht="12.8" hidden="false" customHeight="false" outlineLevel="0" collapsed="false">
      <c r="A3815" s="9" t="s">
        <v>4239</v>
      </c>
      <c r="B3815" s="9" t="s">
        <v>162</v>
      </c>
      <c r="C3815" s="6" t="s">
        <v>638</v>
      </c>
      <c r="D3815" s="6" t="s">
        <v>16</v>
      </c>
      <c r="E3815" s="6" t="s">
        <v>147</v>
      </c>
      <c r="F3815" s="6" t="s">
        <v>18</v>
      </c>
      <c r="G3815" s="6" t="s">
        <v>19</v>
      </c>
      <c r="H3815" s="6" t="s">
        <v>4240</v>
      </c>
      <c r="I3815" s="0" t="n">
        <v>4</v>
      </c>
      <c r="J3815" s="6" t="n">
        <v>10.5</v>
      </c>
      <c r="K3815" s="3" t="str">
        <f aca="false">IF(I3815=1,"Yes","No")</f>
        <v>No</v>
      </c>
      <c r="L3815" s="7" t="n">
        <f aca="false">IF(K3815="Yes",(J3815-1)*0.98,-1)</f>
        <v>-1</v>
      </c>
      <c r="M3815" s="10" t="s">
        <v>53</v>
      </c>
    </row>
    <row r="3816" customFormat="false" ht="12.8" hidden="false" customHeight="false" outlineLevel="0" collapsed="false">
      <c r="A3816" s="2" t="s">
        <v>4239</v>
      </c>
      <c r="B3816" s="2" t="s">
        <v>135</v>
      </c>
      <c r="C3816" s="0" t="s">
        <v>1082</v>
      </c>
      <c r="D3816" s="0" t="s">
        <v>37</v>
      </c>
      <c r="E3816" s="0" t="s">
        <v>147</v>
      </c>
      <c r="G3816" s="0" t="s">
        <v>19</v>
      </c>
      <c r="H3816" s="0" t="s">
        <v>4241</v>
      </c>
      <c r="I3816" s="0" t="n">
        <v>2</v>
      </c>
      <c r="J3816" s="0" t="n">
        <v>2.21</v>
      </c>
      <c r="K3816" s="0" t="str">
        <f aca="false">IF(I3816=1,"Yes","No")</f>
        <v>No</v>
      </c>
      <c r="L3816" s="0" t="n">
        <f aca="false">IF(K3816="Yes",(J3816-1)*0.98,-1)</f>
        <v>-1</v>
      </c>
      <c r="M3816" s="5" t="s">
        <v>33</v>
      </c>
    </row>
    <row r="3817" customFormat="false" ht="12.8" hidden="false" customHeight="false" outlineLevel="0" collapsed="false">
      <c r="A3817" s="2" t="s">
        <v>4239</v>
      </c>
      <c r="B3817" s="2" t="s">
        <v>149</v>
      </c>
      <c r="C3817" s="0" t="s">
        <v>638</v>
      </c>
      <c r="D3817" s="0" t="s">
        <v>42</v>
      </c>
      <c r="E3817" s="0" t="s">
        <v>147</v>
      </c>
      <c r="F3817" s="0" t="s">
        <v>65</v>
      </c>
      <c r="G3817" s="0" t="s">
        <v>21</v>
      </c>
      <c r="H3817" s="0" t="s">
        <v>4242</v>
      </c>
      <c r="I3817" s="0" t="n">
        <v>2</v>
      </c>
      <c r="J3817" s="0" t="n">
        <v>3.45</v>
      </c>
      <c r="K3817" s="0" t="str">
        <f aca="false">IF(I3817=1,"Yes","No")</f>
        <v>No</v>
      </c>
      <c r="L3817" s="0" t="n">
        <f aca="false">IF(K3817="Yes",(J3817-1)*0.98,-1)</f>
        <v>-1</v>
      </c>
      <c r="M3817" s="5" t="s">
        <v>33</v>
      </c>
    </row>
    <row r="3818" customFormat="false" ht="12.8" hidden="false" customHeight="false" outlineLevel="0" collapsed="false">
      <c r="A3818" s="2" t="s">
        <v>4239</v>
      </c>
      <c r="B3818" s="2" t="s">
        <v>149</v>
      </c>
      <c r="C3818" s="0" t="s">
        <v>638</v>
      </c>
      <c r="D3818" s="0" t="s">
        <v>42</v>
      </c>
      <c r="E3818" s="0" t="s">
        <v>147</v>
      </c>
      <c r="F3818" s="0" t="s">
        <v>65</v>
      </c>
      <c r="G3818" s="0" t="s">
        <v>21</v>
      </c>
      <c r="H3818" s="0" t="s">
        <v>4242</v>
      </c>
      <c r="I3818" s="0" t="n">
        <v>2</v>
      </c>
      <c r="J3818" s="0" t="n">
        <v>1.46</v>
      </c>
      <c r="K3818" s="0" t="s">
        <v>21</v>
      </c>
      <c r="L3818" s="3" t="n">
        <f aca="false">IF(K3818="Yes",(J3818-1)*0.98,-1)</f>
        <v>0.4508</v>
      </c>
      <c r="M3818" s="4" t="s">
        <v>22</v>
      </c>
    </row>
    <row r="3819" customFormat="false" ht="12.8" hidden="false" customHeight="false" outlineLevel="0" collapsed="false">
      <c r="A3819" s="2" t="s">
        <v>4239</v>
      </c>
      <c r="B3819" s="2" t="s">
        <v>167</v>
      </c>
      <c r="C3819" s="0" t="s">
        <v>1082</v>
      </c>
      <c r="D3819" s="0" t="s">
        <v>37</v>
      </c>
      <c r="E3819" s="0" t="s">
        <v>147</v>
      </c>
      <c r="G3819" s="0" t="s">
        <v>19</v>
      </c>
      <c r="H3819" s="0" t="s">
        <v>4243</v>
      </c>
      <c r="I3819" s="0" t="n">
        <v>0</v>
      </c>
      <c r="J3819" s="0" t="n">
        <v>3.69</v>
      </c>
      <c r="K3819" s="0" t="str">
        <f aca="false">IF(I3819=1,"Yes","No")</f>
        <v>No</v>
      </c>
      <c r="L3819" s="0" t="n">
        <f aca="false">IF(K3819="Yes",(J3819-1)*0.98,-1)</f>
        <v>-1</v>
      </c>
      <c r="M3819" s="5" t="s">
        <v>33</v>
      </c>
    </row>
    <row r="3820" customFormat="false" ht="12.8" hidden="false" customHeight="false" outlineLevel="0" collapsed="false">
      <c r="A3820" s="2" t="s">
        <v>4239</v>
      </c>
      <c r="B3820" s="2" t="s">
        <v>289</v>
      </c>
      <c r="C3820" s="0" t="s">
        <v>1115</v>
      </c>
      <c r="D3820" s="0" t="s">
        <v>37</v>
      </c>
      <c r="E3820" s="0" t="s">
        <v>17</v>
      </c>
      <c r="G3820" s="0" t="s">
        <v>19</v>
      </c>
      <c r="H3820" s="0" t="s">
        <v>4244</v>
      </c>
      <c r="I3820" s="0" t="n">
        <v>4</v>
      </c>
      <c r="J3820" s="0" t="n">
        <v>2.95</v>
      </c>
      <c r="K3820" s="0" t="s">
        <v>19</v>
      </c>
      <c r="L3820" s="3" t="n">
        <f aca="false">IF(K3820="Yes",(J3820-1)*0.98,-1)</f>
        <v>-1</v>
      </c>
      <c r="M3820" s="11" t="s">
        <v>62</v>
      </c>
    </row>
    <row r="3821" customFormat="false" ht="12.8" hidden="false" customHeight="false" outlineLevel="0" collapsed="false">
      <c r="A3821" s="9" t="s">
        <v>4239</v>
      </c>
      <c r="B3821" s="9" t="s">
        <v>289</v>
      </c>
      <c r="C3821" s="6" t="s">
        <v>1115</v>
      </c>
      <c r="D3821" s="6" t="s">
        <v>37</v>
      </c>
      <c r="E3821" s="6" t="s">
        <v>17</v>
      </c>
      <c r="F3821" s="6"/>
      <c r="G3821" s="6" t="s">
        <v>19</v>
      </c>
      <c r="H3821" s="6" t="s">
        <v>4244</v>
      </c>
      <c r="I3821" s="0" t="n">
        <v>4</v>
      </c>
      <c r="J3821" s="6" t="n">
        <v>12.5</v>
      </c>
      <c r="K3821" s="3" t="str">
        <f aca="false">IF(I3821=1,"Yes","No")</f>
        <v>No</v>
      </c>
      <c r="L3821" s="7" t="n">
        <f aca="false">IF(K3821="Yes",(J3821-1)*0.98,-1)</f>
        <v>-1</v>
      </c>
      <c r="M3821" s="10" t="s">
        <v>53</v>
      </c>
    </row>
    <row r="3822" customFormat="false" ht="12.8" hidden="false" customHeight="false" outlineLevel="0" collapsed="false">
      <c r="A3822" s="2" t="s">
        <v>4245</v>
      </c>
      <c r="B3822" s="2" t="s">
        <v>83</v>
      </c>
      <c r="C3822" s="0" t="s">
        <v>638</v>
      </c>
      <c r="D3822" s="0" t="s">
        <v>42</v>
      </c>
      <c r="E3822" s="0" t="s">
        <v>147</v>
      </c>
      <c r="F3822" s="0" t="s">
        <v>453</v>
      </c>
      <c r="G3822" s="0" t="s">
        <v>19</v>
      </c>
      <c r="H3822" s="0" t="s">
        <v>4246</v>
      </c>
      <c r="I3822" s="0" t="n">
        <v>1</v>
      </c>
      <c r="J3822" s="0" t="n">
        <v>2.88</v>
      </c>
      <c r="K3822" s="0" t="str">
        <f aca="false">IF(I3822=1,"Yes","No")</f>
        <v>Yes</v>
      </c>
      <c r="L3822" s="0" t="n">
        <f aca="false">IF(K3822="Yes",(J3822-1)*0.98,-1)</f>
        <v>1.8424</v>
      </c>
      <c r="M3822" s="5" t="s">
        <v>33</v>
      </c>
    </row>
    <row r="3823" customFormat="false" ht="12.8" hidden="false" customHeight="false" outlineLevel="0" collapsed="false">
      <c r="A3823" s="2" t="s">
        <v>4245</v>
      </c>
      <c r="B3823" s="2" t="s">
        <v>83</v>
      </c>
      <c r="C3823" s="0" t="s">
        <v>638</v>
      </c>
      <c r="D3823" s="0" t="s">
        <v>42</v>
      </c>
      <c r="E3823" s="0" t="s">
        <v>147</v>
      </c>
      <c r="F3823" s="0" t="s">
        <v>453</v>
      </c>
      <c r="G3823" s="0" t="s">
        <v>19</v>
      </c>
      <c r="H3823" s="0" t="s">
        <v>4247</v>
      </c>
      <c r="I3823" s="0" t="n">
        <v>2</v>
      </c>
      <c r="J3823" s="0" t="n">
        <v>1.92</v>
      </c>
      <c r="K3823" s="0" t="s">
        <v>21</v>
      </c>
      <c r="L3823" s="3" t="n">
        <f aca="false">IF(K3823="Yes",(J3823-1)*0.98,-1)</f>
        <v>0.9016</v>
      </c>
      <c r="M3823" s="11" t="s">
        <v>62</v>
      </c>
    </row>
    <row r="3824" customFormat="false" ht="12.8" hidden="false" customHeight="false" outlineLevel="0" collapsed="false">
      <c r="A3824" s="2" t="s">
        <v>4248</v>
      </c>
      <c r="B3824" s="2" t="s">
        <v>222</v>
      </c>
      <c r="C3824" s="0" t="s">
        <v>406</v>
      </c>
      <c r="D3824" s="0" t="s">
        <v>16</v>
      </c>
      <c r="E3824" s="0" t="s">
        <v>17</v>
      </c>
      <c r="F3824" s="0" t="s">
        <v>18</v>
      </c>
      <c r="G3824" s="0" t="s">
        <v>19</v>
      </c>
      <c r="H3824" s="0" t="s">
        <v>4249</v>
      </c>
      <c r="I3824" s="0" t="n">
        <v>1</v>
      </c>
      <c r="J3824" s="0" t="n">
        <v>1.2</v>
      </c>
      <c r="K3824" s="0" t="s">
        <v>21</v>
      </c>
      <c r="L3824" s="3" t="n">
        <f aca="false">IF(K3824="Yes",(J3824-1)*0.98,-1)</f>
        <v>0.196</v>
      </c>
      <c r="M3824" s="4" t="s">
        <v>22</v>
      </c>
    </row>
    <row r="3825" customFormat="false" ht="12.8" hidden="false" customHeight="false" outlineLevel="0" collapsed="false">
      <c r="A3825" s="2" t="s">
        <v>4248</v>
      </c>
      <c r="B3825" s="2" t="s">
        <v>245</v>
      </c>
      <c r="C3825" s="0" t="s">
        <v>406</v>
      </c>
      <c r="D3825" s="0" t="s">
        <v>42</v>
      </c>
      <c r="E3825" s="0" t="s">
        <v>79</v>
      </c>
      <c r="F3825" s="0" t="s">
        <v>80</v>
      </c>
      <c r="G3825" s="0" t="s">
        <v>19</v>
      </c>
      <c r="H3825" s="0" t="s">
        <v>4250</v>
      </c>
      <c r="I3825" s="0" t="n">
        <v>3</v>
      </c>
      <c r="J3825" s="0" t="n">
        <v>1.8</v>
      </c>
      <c r="K3825" s="0" t="s">
        <v>19</v>
      </c>
      <c r="L3825" s="3" t="n">
        <f aca="false">IF(K3825="Yes",(J3825-1)*0.98,-1)</f>
        <v>-1</v>
      </c>
      <c r="M3825" s="4" t="s">
        <v>22</v>
      </c>
    </row>
    <row r="3826" customFormat="false" ht="12.8" hidden="false" customHeight="false" outlineLevel="0" collapsed="false">
      <c r="A3826" s="9" t="s">
        <v>4248</v>
      </c>
      <c r="B3826" s="9" t="s">
        <v>245</v>
      </c>
      <c r="C3826" s="6" t="s">
        <v>406</v>
      </c>
      <c r="D3826" s="6" t="s">
        <v>42</v>
      </c>
      <c r="E3826" s="6" t="s">
        <v>79</v>
      </c>
      <c r="F3826" s="6" t="s">
        <v>80</v>
      </c>
      <c r="G3826" s="6" t="s">
        <v>19</v>
      </c>
      <c r="H3826" s="6" t="s">
        <v>4251</v>
      </c>
      <c r="I3826" s="0" t="n">
        <v>2</v>
      </c>
      <c r="J3826" s="6" t="n">
        <v>4.45</v>
      </c>
      <c r="K3826" s="3" t="str">
        <f aca="false">IF(I3826=1,"Yes","No")</f>
        <v>No</v>
      </c>
      <c r="L3826" s="7" t="n">
        <f aca="false">IF(K3826="Yes",(J3826-1)*0.98,-1)</f>
        <v>-1</v>
      </c>
      <c r="M3826" s="10" t="s">
        <v>53</v>
      </c>
    </row>
    <row r="3827" customFormat="false" ht="12.8" hidden="false" customHeight="false" outlineLevel="0" collapsed="false">
      <c r="A3827" s="9" t="s">
        <v>4248</v>
      </c>
      <c r="B3827" s="9" t="s">
        <v>245</v>
      </c>
      <c r="C3827" s="6" t="s">
        <v>406</v>
      </c>
      <c r="D3827" s="6" t="s">
        <v>42</v>
      </c>
      <c r="E3827" s="6" t="s">
        <v>79</v>
      </c>
      <c r="F3827" s="6" t="s">
        <v>80</v>
      </c>
      <c r="G3827" s="6" t="s">
        <v>19</v>
      </c>
      <c r="H3827" s="6" t="s">
        <v>4252</v>
      </c>
      <c r="I3827" s="0" t="n">
        <v>0</v>
      </c>
      <c r="J3827" s="6" t="n">
        <v>5.25</v>
      </c>
      <c r="K3827" s="3" t="str">
        <f aca="false">IF(I3827=1,"Yes","No")</f>
        <v>No</v>
      </c>
      <c r="L3827" s="7" t="n">
        <f aca="false">IF(K3827="Yes",(J3827-1)*0.98,-1)</f>
        <v>-1</v>
      </c>
      <c r="M3827" s="10" t="s">
        <v>53</v>
      </c>
    </row>
    <row r="3828" customFormat="false" ht="12.8" hidden="false" customHeight="false" outlineLevel="0" collapsed="false">
      <c r="A3828" s="2" t="s">
        <v>4253</v>
      </c>
      <c r="B3828" s="2" t="s">
        <v>1396</v>
      </c>
      <c r="C3828" s="0" t="s">
        <v>506</v>
      </c>
      <c r="D3828" s="0" t="s">
        <v>42</v>
      </c>
      <c r="E3828" s="0" t="s">
        <v>147</v>
      </c>
      <c r="F3828" s="0" t="s">
        <v>453</v>
      </c>
      <c r="G3828" s="0" t="s">
        <v>19</v>
      </c>
      <c r="H3828" s="0" t="s">
        <v>4254</v>
      </c>
      <c r="I3828" s="0" t="n">
        <v>2</v>
      </c>
      <c r="J3828" s="0" t="n">
        <v>2.32</v>
      </c>
      <c r="K3828" s="0" t="str">
        <f aca="false">IF(I3828=1,"Yes","No")</f>
        <v>No</v>
      </c>
      <c r="L3828" s="0" t="n">
        <f aca="false">IF(K3828="Yes",(J3828-1)*0.98,-1)</f>
        <v>-1</v>
      </c>
      <c r="M3828" s="5" t="s">
        <v>33</v>
      </c>
    </row>
    <row r="3829" customFormat="false" ht="12.8" hidden="false" customHeight="false" outlineLevel="0" collapsed="false">
      <c r="A3829" s="2" t="s">
        <v>4253</v>
      </c>
      <c r="B3829" s="2" t="s">
        <v>1396</v>
      </c>
      <c r="C3829" s="0" t="s">
        <v>506</v>
      </c>
      <c r="D3829" s="0" t="s">
        <v>42</v>
      </c>
      <c r="E3829" s="0" t="s">
        <v>147</v>
      </c>
      <c r="F3829" s="0" t="s">
        <v>453</v>
      </c>
      <c r="G3829" s="0" t="s">
        <v>19</v>
      </c>
      <c r="H3829" s="0" t="s">
        <v>4255</v>
      </c>
      <c r="I3829" s="0" t="n">
        <v>3</v>
      </c>
      <c r="J3829" s="0" t="n">
        <v>1.62</v>
      </c>
      <c r="K3829" s="0" t="s">
        <v>21</v>
      </c>
      <c r="L3829" s="3" t="n">
        <f aca="false">IF(K3829="Yes",(J3829-1)*0.98,-1)</f>
        <v>0.6076</v>
      </c>
      <c r="M3829" s="11" t="s">
        <v>62</v>
      </c>
    </row>
    <row r="3830" customFormat="false" ht="12.8" hidden="false" customHeight="false" outlineLevel="0" collapsed="false">
      <c r="A3830" s="9" t="s">
        <v>4253</v>
      </c>
      <c r="B3830" s="9" t="s">
        <v>157</v>
      </c>
      <c r="C3830" s="6" t="s">
        <v>1150</v>
      </c>
      <c r="D3830" s="6" t="s">
        <v>37</v>
      </c>
      <c r="E3830" s="6" t="s">
        <v>87</v>
      </c>
      <c r="F3830" s="6" t="s">
        <v>65</v>
      </c>
      <c r="G3830" s="6" t="s">
        <v>21</v>
      </c>
      <c r="H3830" s="6" t="s">
        <v>775</v>
      </c>
      <c r="I3830" s="0" t="n">
        <v>1</v>
      </c>
      <c r="J3830" s="6" t="n">
        <v>5.2</v>
      </c>
      <c r="K3830" s="3" t="str">
        <f aca="false">IF(I3830=1,"Yes","No")</f>
        <v>Yes</v>
      </c>
      <c r="L3830" s="7" t="n">
        <f aca="false">IF(K3830="Yes",(J3830-1)*0.98,-1)</f>
        <v>4.116</v>
      </c>
      <c r="M3830" s="10" t="s">
        <v>53</v>
      </c>
    </row>
    <row r="3831" customFormat="false" ht="12.8" hidden="false" customHeight="false" outlineLevel="0" collapsed="false">
      <c r="A3831" s="9" t="s">
        <v>4253</v>
      </c>
      <c r="B3831" s="9" t="s">
        <v>181</v>
      </c>
      <c r="C3831" s="6" t="s">
        <v>506</v>
      </c>
      <c r="D3831" s="6" t="s">
        <v>42</v>
      </c>
      <c r="E3831" s="6" t="s">
        <v>147</v>
      </c>
      <c r="F3831" s="6" t="s">
        <v>43</v>
      </c>
      <c r="G3831" s="6" t="s">
        <v>19</v>
      </c>
      <c r="H3831" s="6" t="s">
        <v>4256</v>
      </c>
      <c r="I3831" s="0" t="n">
        <v>1</v>
      </c>
      <c r="J3831" s="6" t="n">
        <v>4.3</v>
      </c>
      <c r="K3831" s="3" t="str">
        <f aca="false">IF(I3831=1,"Yes","No")</f>
        <v>Yes</v>
      </c>
      <c r="L3831" s="7" t="n">
        <f aca="false">IF(K3831="Yes",(J3831-1)*0.98,-1)</f>
        <v>3.234</v>
      </c>
      <c r="M3831" s="10" t="s">
        <v>53</v>
      </c>
    </row>
    <row r="3832" customFormat="false" ht="12.8" hidden="false" customHeight="false" outlineLevel="0" collapsed="false">
      <c r="A3832" s="2" t="s">
        <v>4253</v>
      </c>
      <c r="B3832" s="2" t="s">
        <v>167</v>
      </c>
      <c r="C3832" s="6" t="s">
        <v>179</v>
      </c>
      <c r="D3832" s="6" t="s">
        <v>42</v>
      </c>
      <c r="E3832" s="6" t="s">
        <v>147</v>
      </c>
      <c r="F3832" s="6" t="s">
        <v>43</v>
      </c>
      <c r="G3832" s="6" t="s">
        <v>19</v>
      </c>
      <c r="H3832" s="6" t="s">
        <v>4257</v>
      </c>
      <c r="I3832" s="6" t="n">
        <v>2</v>
      </c>
      <c r="J3832" s="6" t="n">
        <v>15.5</v>
      </c>
      <c r="K3832" s="3" t="str">
        <f aca="false">IF(I3832=1, "No","Yes")</f>
        <v>Yes</v>
      </c>
      <c r="L3832" s="7" t="n">
        <f aca="false">IF(I3832=1,-J3832,0.98)</f>
        <v>0.98</v>
      </c>
      <c r="M3832" s="8" t="s">
        <v>51</v>
      </c>
    </row>
    <row r="3833" customFormat="false" ht="12.8" hidden="false" customHeight="false" outlineLevel="0" collapsed="false">
      <c r="A3833" s="2" t="s">
        <v>4253</v>
      </c>
      <c r="B3833" s="2" t="s">
        <v>167</v>
      </c>
      <c r="C3833" s="6" t="s">
        <v>179</v>
      </c>
      <c r="D3833" s="6" t="s">
        <v>42</v>
      </c>
      <c r="E3833" s="6" t="s">
        <v>147</v>
      </c>
      <c r="F3833" s="6" t="s">
        <v>43</v>
      </c>
      <c r="G3833" s="6" t="s">
        <v>19</v>
      </c>
      <c r="H3833" s="6" t="s">
        <v>4257</v>
      </c>
      <c r="I3833" s="6" t="n">
        <v>2</v>
      </c>
      <c r="J3833" s="6" t="n">
        <v>15.5</v>
      </c>
      <c r="K3833" s="3" t="str">
        <f aca="false">IF(I3833=1, "No","Yes")</f>
        <v>Yes</v>
      </c>
      <c r="L3833" s="7" t="n">
        <f aca="false">IF(I3833=1,-J3833,0.98)</f>
        <v>0.98</v>
      </c>
      <c r="M3833" s="12" t="s">
        <v>128</v>
      </c>
    </row>
    <row r="3834" customFormat="false" ht="12.8" hidden="false" customHeight="false" outlineLevel="0" collapsed="false">
      <c r="A3834" s="9" t="s">
        <v>4253</v>
      </c>
      <c r="B3834" s="9" t="s">
        <v>167</v>
      </c>
      <c r="C3834" s="6" t="s">
        <v>179</v>
      </c>
      <c r="D3834" s="6" t="s">
        <v>42</v>
      </c>
      <c r="E3834" s="6" t="s">
        <v>147</v>
      </c>
      <c r="F3834" s="6" t="s">
        <v>43</v>
      </c>
      <c r="G3834" s="6" t="s">
        <v>19</v>
      </c>
      <c r="H3834" s="6" t="s">
        <v>4258</v>
      </c>
      <c r="I3834" s="0" t="n">
        <v>4</v>
      </c>
      <c r="J3834" s="6" t="n">
        <v>7.11</v>
      </c>
      <c r="K3834" s="3" t="str">
        <f aca="false">IF(I3834=1,"Yes","No")</f>
        <v>No</v>
      </c>
      <c r="L3834" s="7" t="n">
        <f aca="false">IF(K3834="Yes",(J3834-1)*0.98,-1)</f>
        <v>-1</v>
      </c>
      <c r="M3834" s="10" t="s">
        <v>53</v>
      </c>
    </row>
    <row r="3835" customFormat="false" ht="12.8" hidden="false" customHeight="false" outlineLevel="0" collapsed="false">
      <c r="A3835" s="2" t="s">
        <v>4253</v>
      </c>
      <c r="B3835" s="2" t="s">
        <v>480</v>
      </c>
      <c r="C3835" s="6" t="s">
        <v>1150</v>
      </c>
      <c r="D3835" s="6" t="s">
        <v>37</v>
      </c>
      <c r="E3835" s="6" t="s">
        <v>79</v>
      </c>
      <c r="F3835" s="6" t="s">
        <v>80</v>
      </c>
      <c r="G3835" s="6" t="s">
        <v>19</v>
      </c>
      <c r="H3835" s="6" t="s">
        <v>4259</v>
      </c>
      <c r="I3835" s="6" t="n">
        <v>0</v>
      </c>
      <c r="J3835" s="6" t="n">
        <v>4.73</v>
      </c>
      <c r="K3835" s="3" t="str">
        <f aca="false">IF(I3835=1, "No","Yes")</f>
        <v>Yes</v>
      </c>
      <c r="L3835" s="7" t="n">
        <f aca="false">IF(I3835=1,-J3835,0.98)</f>
        <v>0.98</v>
      </c>
      <c r="M3835" s="8" t="s">
        <v>51</v>
      </c>
    </row>
    <row r="3836" customFormat="false" ht="12.8" hidden="false" customHeight="false" outlineLevel="0" collapsed="false">
      <c r="A3836" s="2" t="s">
        <v>4253</v>
      </c>
      <c r="B3836" s="2" t="s">
        <v>480</v>
      </c>
      <c r="C3836" s="6" t="s">
        <v>1150</v>
      </c>
      <c r="D3836" s="6" t="s">
        <v>37</v>
      </c>
      <c r="E3836" s="6" t="s">
        <v>79</v>
      </c>
      <c r="F3836" s="6" t="s">
        <v>80</v>
      </c>
      <c r="G3836" s="6" t="s">
        <v>19</v>
      </c>
      <c r="H3836" s="6" t="s">
        <v>4259</v>
      </c>
      <c r="I3836" s="6" t="n">
        <v>0</v>
      </c>
      <c r="J3836" s="6" t="n">
        <v>4.73</v>
      </c>
      <c r="K3836" s="3" t="str">
        <f aca="false">IF(I3836=1, "No","Yes")</f>
        <v>Yes</v>
      </c>
      <c r="L3836" s="7" t="n">
        <f aca="false">IF(I3836=1,-J3836,0.98)</f>
        <v>0.98</v>
      </c>
      <c r="M3836" s="12" t="s">
        <v>128</v>
      </c>
    </row>
    <row r="3837" customFormat="false" ht="12.8" hidden="false" customHeight="false" outlineLevel="0" collapsed="false">
      <c r="A3837" s="2" t="s">
        <v>4260</v>
      </c>
      <c r="B3837" s="2" t="s">
        <v>155</v>
      </c>
      <c r="C3837" s="0" t="s">
        <v>1338</v>
      </c>
      <c r="D3837" s="0" t="s">
        <v>37</v>
      </c>
      <c r="E3837" s="0" t="s">
        <v>147</v>
      </c>
      <c r="G3837" s="0" t="s">
        <v>19</v>
      </c>
      <c r="H3837" s="0" t="s">
        <v>4261</v>
      </c>
      <c r="I3837" s="0" t="n">
        <v>1</v>
      </c>
      <c r="J3837" s="0" t="n">
        <v>2</v>
      </c>
      <c r="K3837" s="0" t="str">
        <f aca="false">IF(I3837=1,"Yes","No")</f>
        <v>Yes</v>
      </c>
      <c r="L3837" s="0" t="n">
        <f aca="false">IF(K3837="Yes",(J3837-1)*0.98,-1)</f>
        <v>0.98</v>
      </c>
      <c r="M3837" s="5" t="s">
        <v>33</v>
      </c>
    </row>
    <row r="3838" customFormat="false" ht="12.8" hidden="false" customHeight="false" outlineLevel="0" collapsed="false">
      <c r="A3838" s="2" t="s">
        <v>4260</v>
      </c>
      <c r="B3838" s="2" t="s">
        <v>193</v>
      </c>
      <c r="C3838" s="0" t="s">
        <v>264</v>
      </c>
      <c r="D3838" s="0" t="s">
        <v>42</v>
      </c>
      <c r="E3838" s="0" t="s">
        <v>147</v>
      </c>
      <c r="F3838" s="0" t="s">
        <v>65</v>
      </c>
      <c r="G3838" s="0" t="s">
        <v>21</v>
      </c>
      <c r="H3838" s="0" t="s">
        <v>2710</v>
      </c>
      <c r="I3838" s="0" t="n">
        <v>1</v>
      </c>
      <c r="J3838" s="0" t="n">
        <v>2.25</v>
      </c>
      <c r="K3838" s="0" t="str">
        <f aca="false">IF(I3838=1,"Yes","No")</f>
        <v>Yes</v>
      </c>
      <c r="L3838" s="0" t="n">
        <f aca="false">IF(K3838="Yes",(J3838-1)*0.98,-1)</f>
        <v>1.225</v>
      </c>
      <c r="M3838" s="5" t="s">
        <v>33</v>
      </c>
    </row>
    <row r="3839" customFormat="false" ht="12.8" hidden="false" customHeight="false" outlineLevel="0" collapsed="false">
      <c r="A3839" s="2" t="s">
        <v>4260</v>
      </c>
      <c r="B3839" s="2" t="s">
        <v>193</v>
      </c>
      <c r="C3839" s="0" t="s">
        <v>264</v>
      </c>
      <c r="D3839" s="0" t="s">
        <v>42</v>
      </c>
      <c r="E3839" s="0" t="s">
        <v>147</v>
      </c>
      <c r="F3839" s="0" t="s">
        <v>65</v>
      </c>
      <c r="G3839" s="0" t="s">
        <v>21</v>
      </c>
      <c r="H3839" s="0" t="s">
        <v>2710</v>
      </c>
      <c r="I3839" s="0" t="n">
        <v>1</v>
      </c>
      <c r="J3839" s="0" t="n">
        <v>1.3</v>
      </c>
      <c r="K3839" s="0" t="s">
        <v>21</v>
      </c>
      <c r="L3839" s="3" t="n">
        <f aca="false">IF(K3839="Yes",(J3839-1)*0.98,-1)</f>
        <v>0.294</v>
      </c>
      <c r="M3839" s="4" t="s">
        <v>22</v>
      </c>
    </row>
    <row r="3840" customFormat="false" ht="12.8" hidden="false" customHeight="false" outlineLevel="0" collapsed="false">
      <c r="A3840" s="2" t="s">
        <v>4260</v>
      </c>
      <c r="B3840" s="2" t="s">
        <v>193</v>
      </c>
      <c r="C3840" s="6" t="s">
        <v>264</v>
      </c>
      <c r="D3840" s="6" t="s">
        <v>42</v>
      </c>
      <c r="E3840" s="6" t="s">
        <v>147</v>
      </c>
      <c r="F3840" s="6" t="s">
        <v>65</v>
      </c>
      <c r="G3840" s="6" t="s">
        <v>21</v>
      </c>
      <c r="H3840" s="6" t="s">
        <v>4262</v>
      </c>
      <c r="I3840" s="6" t="n">
        <v>0</v>
      </c>
      <c r="J3840" s="6" t="n">
        <v>8.6</v>
      </c>
      <c r="K3840" s="3" t="str">
        <f aca="false">IF(I3840=1, "No","Yes")</f>
        <v>Yes</v>
      </c>
      <c r="L3840" s="7" t="n">
        <f aca="false">IF(I3840=1,-J3840,0.98)</f>
        <v>0.98</v>
      </c>
      <c r="M3840" s="8" t="s">
        <v>51</v>
      </c>
    </row>
    <row r="3841" customFormat="false" ht="12.8" hidden="false" customHeight="false" outlineLevel="0" collapsed="false">
      <c r="A3841" s="2" t="s">
        <v>4260</v>
      </c>
      <c r="B3841" s="2" t="s">
        <v>193</v>
      </c>
      <c r="C3841" s="6" t="s">
        <v>264</v>
      </c>
      <c r="D3841" s="6" t="s">
        <v>42</v>
      </c>
      <c r="E3841" s="6" t="s">
        <v>147</v>
      </c>
      <c r="F3841" s="6" t="s">
        <v>65</v>
      </c>
      <c r="G3841" s="6" t="s">
        <v>21</v>
      </c>
      <c r="H3841" s="6" t="s">
        <v>4262</v>
      </c>
      <c r="I3841" s="6" t="n">
        <v>0</v>
      </c>
      <c r="J3841" s="6" t="n">
        <v>8.6</v>
      </c>
      <c r="K3841" s="3" t="str">
        <f aca="false">IF(I3841=1, "No","Yes")</f>
        <v>Yes</v>
      </c>
      <c r="L3841" s="7" t="n">
        <f aca="false">IF(I3841=1,-J3841,0.98)</f>
        <v>0.98</v>
      </c>
      <c r="M3841" s="12" t="s">
        <v>128</v>
      </c>
    </row>
    <row r="3842" customFormat="false" ht="12.8" hidden="false" customHeight="false" outlineLevel="0" collapsed="false">
      <c r="A3842" s="2" t="s">
        <v>4263</v>
      </c>
      <c r="B3842" s="2" t="s">
        <v>280</v>
      </c>
      <c r="C3842" s="0" t="s">
        <v>125</v>
      </c>
      <c r="D3842" s="0" t="s">
        <v>42</v>
      </c>
      <c r="E3842" s="0" t="s">
        <v>30</v>
      </c>
      <c r="F3842" s="0" t="s">
        <v>43</v>
      </c>
      <c r="G3842" s="0" t="s">
        <v>19</v>
      </c>
      <c r="H3842" s="0" t="s">
        <v>4264</v>
      </c>
      <c r="I3842" s="0" t="n">
        <v>1</v>
      </c>
      <c r="J3842" s="0" t="n">
        <v>1.23</v>
      </c>
      <c r="K3842" s="0" t="s">
        <v>21</v>
      </c>
      <c r="L3842" s="3" t="n">
        <f aca="false">IF(K3842="Yes",(J3842-1)*0.98,-1)</f>
        <v>0.2254</v>
      </c>
      <c r="M3842" s="11" t="s">
        <v>62</v>
      </c>
    </row>
    <row r="3843" customFormat="false" ht="12.8" hidden="false" customHeight="false" outlineLevel="0" collapsed="false">
      <c r="A3843" s="2" t="s">
        <v>4265</v>
      </c>
      <c r="B3843" s="2" t="s">
        <v>46</v>
      </c>
      <c r="C3843" s="0" t="s">
        <v>433</v>
      </c>
      <c r="D3843" s="0" t="s">
        <v>16</v>
      </c>
      <c r="E3843" s="0" t="s">
        <v>147</v>
      </c>
      <c r="F3843" s="0" t="s">
        <v>453</v>
      </c>
      <c r="G3843" s="0" t="s">
        <v>19</v>
      </c>
      <c r="H3843" s="0" t="s">
        <v>4266</v>
      </c>
      <c r="I3843" s="0" t="n">
        <v>0</v>
      </c>
      <c r="J3843" s="0" t="n">
        <v>5</v>
      </c>
      <c r="K3843" s="0" t="str">
        <f aca="false">IF(I3843=1,"Yes","No")</f>
        <v>No</v>
      </c>
      <c r="L3843" s="0" t="n">
        <f aca="false">IF(K3843="Yes",(J3843-1)*0.98,-1)</f>
        <v>-1</v>
      </c>
      <c r="M3843" s="5" t="s">
        <v>33</v>
      </c>
    </row>
    <row r="3844" customFormat="false" ht="12.8" hidden="false" customHeight="false" outlineLevel="0" collapsed="false">
      <c r="A3844" s="2" t="s">
        <v>4267</v>
      </c>
      <c r="B3844" s="2" t="s">
        <v>71</v>
      </c>
      <c r="C3844" s="0" t="s">
        <v>492</v>
      </c>
      <c r="D3844" s="0" t="s">
        <v>16</v>
      </c>
      <c r="E3844" s="0" t="s">
        <v>87</v>
      </c>
      <c r="F3844" s="0" t="s">
        <v>18</v>
      </c>
      <c r="G3844" s="0" t="s">
        <v>19</v>
      </c>
      <c r="H3844" s="0" t="s">
        <v>4268</v>
      </c>
      <c r="I3844" s="0" t="n">
        <v>2</v>
      </c>
      <c r="J3844" s="0" t="n">
        <v>1.73</v>
      </c>
      <c r="K3844" s="0" t="s">
        <v>21</v>
      </c>
      <c r="L3844" s="3" t="n">
        <f aca="false">IF(K3844="Yes",(J3844-1)*0.98,-1)</f>
        <v>0.7154</v>
      </c>
      <c r="M3844" s="4" t="s">
        <v>22</v>
      </c>
    </row>
    <row r="3845" customFormat="false" ht="12.8" hidden="false" customHeight="false" outlineLevel="0" collapsed="false">
      <c r="A3845" s="2" t="s">
        <v>4269</v>
      </c>
      <c r="B3845" s="2" t="s">
        <v>35</v>
      </c>
      <c r="C3845" s="0" t="s">
        <v>41</v>
      </c>
      <c r="D3845" s="0" t="s">
        <v>42</v>
      </c>
      <c r="E3845" s="0" t="s">
        <v>147</v>
      </c>
      <c r="F3845" s="0" t="s">
        <v>453</v>
      </c>
      <c r="G3845" s="0" t="s">
        <v>19</v>
      </c>
      <c r="H3845" s="0" t="s">
        <v>4270</v>
      </c>
      <c r="I3845" s="0" t="n">
        <v>0</v>
      </c>
      <c r="J3845" s="0" t="n">
        <v>4.28</v>
      </c>
      <c r="K3845" s="0" t="str">
        <f aca="false">IF(I3845=1,"Yes","No")</f>
        <v>No</v>
      </c>
      <c r="L3845" s="0" t="n">
        <f aca="false">IF(K3845="Yes",(J3845-1)*0.98,-1)</f>
        <v>-1</v>
      </c>
      <c r="M3845" s="5" t="s">
        <v>33</v>
      </c>
    </row>
    <row r="3846" customFormat="false" ht="12.8" hidden="false" customHeight="false" outlineLevel="0" collapsed="false">
      <c r="A3846" s="2" t="s">
        <v>4271</v>
      </c>
      <c r="B3846" s="2" t="s">
        <v>35</v>
      </c>
      <c r="C3846" s="0" t="s">
        <v>271</v>
      </c>
      <c r="D3846" s="0" t="s">
        <v>29</v>
      </c>
      <c r="E3846" s="0" t="s">
        <v>147</v>
      </c>
      <c r="F3846" s="0" t="s">
        <v>428</v>
      </c>
      <c r="G3846" s="0" t="s">
        <v>21</v>
      </c>
      <c r="H3846" s="0" t="s">
        <v>4272</v>
      </c>
      <c r="I3846" s="0" t="n">
        <v>2</v>
      </c>
      <c r="J3846" s="0" t="n">
        <v>6.6</v>
      </c>
      <c r="K3846" s="0" t="str">
        <f aca="false">IF(I3846=1,"Yes","No")</f>
        <v>No</v>
      </c>
      <c r="L3846" s="0" t="n">
        <f aca="false">IF(K3846="Yes",(J3846-1)*0.98,-1)</f>
        <v>-1</v>
      </c>
      <c r="M3846" s="5" t="s">
        <v>33</v>
      </c>
    </row>
    <row r="3847" customFormat="false" ht="12.8" hidden="false" customHeight="false" outlineLevel="0" collapsed="false">
      <c r="A3847" s="2" t="s">
        <v>4271</v>
      </c>
      <c r="B3847" s="2" t="s">
        <v>186</v>
      </c>
      <c r="C3847" s="0" t="s">
        <v>264</v>
      </c>
      <c r="D3847" s="0" t="s">
        <v>29</v>
      </c>
      <c r="E3847" s="0" t="s">
        <v>147</v>
      </c>
      <c r="F3847" s="0" t="s">
        <v>453</v>
      </c>
      <c r="G3847" s="0" t="s">
        <v>19</v>
      </c>
      <c r="H3847" s="0" t="s">
        <v>4273</v>
      </c>
      <c r="I3847" s="0" t="n">
        <v>1</v>
      </c>
      <c r="J3847" s="0" t="n">
        <v>2.01</v>
      </c>
      <c r="K3847" s="0" t="str">
        <f aca="false">IF(I3847=1,"Yes","No")</f>
        <v>Yes</v>
      </c>
      <c r="L3847" s="0" t="n">
        <f aca="false">IF(K3847="Yes",(J3847-1)*0.98,-1)</f>
        <v>0.9898</v>
      </c>
      <c r="M3847" s="5" t="s">
        <v>33</v>
      </c>
    </row>
    <row r="3848" customFormat="false" ht="12.8" hidden="false" customHeight="false" outlineLevel="0" collapsed="false">
      <c r="A3848" s="2" t="s">
        <v>4271</v>
      </c>
      <c r="B3848" s="2" t="s">
        <v>186</v>
      </c>
      <c r="C3848" s="0" t="s">
        <v>264</v>
      </c>
      <c r="D3848" s="0" t="s">
        <v>29</v>
      </c>
      <c r="E3848" s="0" t="s">
        <v>147</v>
      </c>
      <c r="F3848" s="0" t="s">
        <v>453</v>
      </c>
      <c r="G3848" s="0" t="s">
        <v>19</v>
      </c>
      <c r="H3848" s="0" t="s">
        <v>4273</v>
      </c>
      <c r="I3848" s="0" t="n">
        <v>1</v>
      </c>
      <c r="J3848" s="0" t="n">
        <v>1.3</v>
      </c>
      <c r="K3848" s="0" t="s">
        <v>21</v>
      </c>
      <c r="L3848" s="3" t="n">
        <f aca="false">IF(K3848="Yes",(J3848-1)*0.98,-1)</f>
        <v>0.294</v>
      </c>
      <c r="M3848" s="4" t="s">
        <v>22</v>
      </c>
    </row>
    <row r="3849" customFormat="false" ht="12.8" hidden="false" customHeight="false" outlineLevel="0" collapsed="false">
      <c r="A3849" s="2" t="s">
        <v>4271</v>
      </c>
      <c r="B3849" s="2" t="s">
        <v>186</v>
      </c>
      <c r="C3849" s="0" t="s">
        <v>264</v>
      </c>
      <c r="D3849" s="0" t="s">
        <v>29</v>
      </c>
      <c r="E3849" s="0" t="s">
        <v>147</v>
      </c>
      <c r="F3849" s="0" t="s">
        <v>453</v>
      </c>
      <c r="G3849" s="0" t="s">
        <v>19</v>
      </c>
      <c r="H3849" s="0" t="s">
        <v>4274</v>
      </c>
      <c r="I3849" s="0" t="n">
        <v>2</v>
      </c>
      <c r="J3849" s="0" t="n">
        <v>2.37</v>
      </c>
      <c r="K3849" s="0" t="s">
        <v>21</v>
      </c>
      <c r="L3849" s="3" t="n">
        <f aca="false">IF(K3849="Yes",(J3849-1)*0.98,-1)</f>
        <v>1.3426</v>
      </c>
      <c r="M3849" s="11" t="s">
        <v>62</v>
      </c>
    </row>
    <row r="3850" customFormat="false" ht="12.8" hidden="false" customHeight="false" outlineLevel="0" collapsed="false">
      <c r="A3850" s="9" t="s">
        <v>4271</v>
      </c>
      <c r="B3850" s="9" t="s">
        <v>186</v>
      </c>
      <c r="C3850" s="6" t="s">
        <v>264</v>
      </c>
      <c r="D3850" s="6" t="s">
        <v>29</v>
      </c>
      <c r="E3850" s="6" t="s">
        <v>147</v>
      </c>
      <c r="F3850" s="6" t="s">
        <v>453</v>
      </c>
      <c r="G3850" s="6" t="s">
        <v>19</v>
      </c>
      <c r="H3850" s="6" t="s">
        <v>4274</v>
      </c>
      <c r="I3850" s="0" t="n">
        <v>2</v>
      </c>
      <c r="J3850" s="6" t="n">
        <v>5.76</v>
      </c>
      <c r="K3850" s="3" t="str">
        <f aca="false">IF(I3850=1,"Yes","No")</f>
        <v>No</v>
      </c>
      <c r="L3850" s="7" t="n">
        <f aca="false">IF(K3850="Yes",(J3850-1)*0.98,-1)</f>
        <v>-1</v>
      </c>
      <c r="M3850" s="10" t="s">
        <v>53</v>
      </c>
    </row>
    <row r="3851" customFormat="false" ht="12.8" hidden="false" customHeight="false" outlineLevel="0" collapsed="false">
      <c r="A3851" s="2" t="s">
        <v>4271</v>
      </c>
      <c r="B3851" s="2" t="s">
        <v>109</v>
      </c>
      <c r="C3851" s="0" t="s">
        <v>271</v>
      </c>
      <c r="D3851" s="0" t="s">
        <v>42</v>
      </c>
      <c r="E3851" s="0" t="s">
        <v>147</v>
      </c>
      <c r="F3851" s="0" t="s">
        <v>304</v>
      </c>
      <c r="G3851" s="0" t="s">
        <v>19</v>
      </c>
      <c r="H3851" s="0" t="s">
        <v>4275</v>
      </c>
      <c r="I3851" s="0" t="n">
        <v>4</v>
      </c>
      <c r="J3851" s="0" t="n">
        <v>6.2</v>
      </c>
      <c r="K3851" s="0" t="str">
        <f aca="false">IF(I3851=1,"Yes","No")</f>
        <v>No</v>
      </c>
      <c r="L3851" s="0" t="n">
        <f aca="false">IF(K3851="Yes",(J3851-1)*0.98,-1)</f>
        <v>-1</v>
      </c>
      <c r="M3851" s="5" t="s">
        <v>33</v>
      </c>
    </row>
    <row r="3852" customFormat="false" ht="12.8" hidden="false" customHeight="false" outlineLevel="0" collapsed="false">
      <c r="A3852" s="2" t="s">
        <v>4276</v>
      </c>
      <c r="B3852" s="2" t="s">
        <v>139</v>
      </c>
      <c r="C3852" s="0" t="s">
        <v>15</v>
      </c>
      <c r="D3852" s="0" t="s">
        <v>42</v>
      </c>
      <c r="E3852" s="0" t="s">
        <v>147</v>
      </c>
      <c r="F3852" s="0" t="s">
        <v>453</v>
      </c>
      <c r="G3852" s="0" t="s">
        <v>19</v>
      </c>
      <c r="H3852" s="0" t="s">
        <v>4277</v>
      </c>
      <c r="I3852" s="0" t="n">
        <v>1</v>
      </c>
      <c r="J3852" s="0" t="n">
        <v>3.65</v>
      </c>
      <c r="K3852" s="0" t="str">
        <f aca="false">IF(I3852=1,"Yes","No")</f>
        <v>Yes</v>
      </c>
      <c r="L3852" s="0" t="n">
        <f aca="false">IF(K3852="Yes",(J3852-1)*0.98,-1)</f>
        <v>2.597</v>
      </c>
      <c r="M3852" s="5" t="s">
        <v>33</v>
      </c>
    </row>
    <row r="3853" customFormat="false" ht="12.8" hidden="false" customHeight="false" outlineLevel="0" collapsed="false">
      <c r="A3853" s="2" t="s">
        <v>4276</v>
      </c>
      <c r="B3853" s="2" t="s">
        <v>139</v>
      </c>
      <c r="C3853" s="0" t="s">
        <v>15</v>
      </c>
      <c r="D3853" s="0" t="s">
        <v>42</v>
      </c>
      <c r="E3853" s="0" t="s">
        <v>147</v>
      </c>
      <c r="F3853" s="0" t="s">
        <v>453</v>
      </c>
      <c r="G3853" s="0" t="s">
        <v>19</v>
      </c>
      <c r="H3853" s="0" t="s">
        <v>4278</v>
      </c>
      <c r="I3853" s="0" t="n">
        <v>0</v>
      </c>
      <c r="J3853" s="0" t="n">
        <v>2.95</v>
      </c>
      <c r="K3853" s="0" t="s">
        <v>19</v>
      </c>
      <c r="L3853" s="3" t="n">
        <f aca="false">IF(K3853="Yes",(J3853-1)*0.98,-1)</f>
        <v>-1</v>
      </c>
      <c r="M3853" s="11" t="s">
        <v>62</v>
      </c>
    </row>
    <row r="3854" customFormat="false" ht="12.8" hidden="false" customHeight="false" outlineLevel="0" collapsed="false">
      <c r="A3854" s="2" t="s">
        <v>4279</v>
      </c>
      <c r="B3854" s="2" t="s">
        <v>139</v>
      </c>
      <c r="C3854" s="0" t="s">
        <v>68</v>
      </c>
      <c r="D3854" s="0" t="s">
        <v>102</v>
      </c>
      <c r="E3854" s="0" t="s">
        <v>147</v>
      </c>
      <c r="F3854" s="0" t="s">
        <v>43</v>
      </c>
      <c r="G3854" s="0" t="s">
        <v>19</v>
      </c>
      <c r="H3854" s="0" t="s">
        <v>4280</v>
      </c>
      <c r="I3854" s="0" t="n">
        <v>0</v>
      </c>
      <c r="J3854" s="0" t="n">
        <v>1.59</v>
      </c>
      <c r="K3854" s="0" t="s">
        <v>19</v>
      </c>
      <c r="L3854" s="3" t="n">
        <f aca="false">IF(K3854="Yes",(J3854-1)*0.98,-1)</f>
        <v>-1</v>
      </c>
      <c r="M3854" s="11" t="s">
        <v>62</v>
      </c>
    </row>
    <row r="3855" customFormat="false" ht="12.8" hidden="false" customHeight="false" outlineLevel="0" collapsed="false">
      <c r="A3855" s="9" t="s">
        <v>4279</v>
      </c>
      <c r="B3855" s="9" t="s">
        <v>139</v>
      </c>
      <c r="C3855" s="6" t="s">
        <v>68</v>
      </c>
      <c r="D3855" s="6" t="s">
        <v>102</v>
      </c>
      <c r="E3855" s="6" t="s">
        <v>147</v>
      </c>
      <c r="F3855" s="6" t="s">
        <v>43</v>
      </c>
      <c r="G3855" s="6" t="s">
        <v>19</v>
      </c>
      <c r="H3855" s="6" t="s">
        <v>4280</v>
      </c>
      <c r="I3855" s="0" t="n">
        <v>0</v>
      </c>
      <c r="J3855" s="6" t="n">
        <v>6.15</v>
      </c>
      <c r="K3855" s="3" t="str">
        <f aca="false">IF(I3855=1,"Yes","No")</f>
        <v>No</v>
      </c>
      <c r="L3855" s="7" t="n">
        <f aca="false">IF(K3855="Yes",(J3855-1)*0.98,-1)</f>
        <v>-1</v>
      </c>
      <c r="M3855" s="10" t="s">
        <v>53</v>
      </c>
    </row>
    <row r="3856" customFormat="false" ht="12.8" hidden="false" customHeight="false" outlineLevel="0" collapsed="false">
      <c r="A3856" s="2" t="s">
        <v>4279</v>
      </c>
      <c r="B3856" s="2" t="s">
        <v>83</v>
      </c>
      <c r="C3856" s="0" t="s">
        <v>1094</v>
      </c>
      <c r="D3856" s="0" t="s">
        <v>37</v>
      </c>
      <c r="E3856" s="0" t="s">
        <v>17</v>
      </c>
      <c r="F3856" s="0" t="s">
        <v>43</v>
      </c>
      <c r="G3856" s="0" t="s">
        <v>19</v>
      </c>
      <c r="H3856" s="0" t="s">
        <v>4281</v>
      </c>
      <c r="I3856" s="0" t="n">
        <v>2</v>
      </c>
      <c r="J3856" s="0" t="n">
        <v>1.44</v>
      </c>
      <c r="K3856" s="0" t="s">
        <v>21</v>
      </c>
      <c r="L3856" s="3" t="n">
        <f aca="false">IF(K3856="Yes",(J3856-1)*0.98,-1)</f>
        <v>0.4312</v>
      </c>
      <c r="M3856" s="11" t="s">
        <v>62</v>
      </c>
    </row>
    <row r="3857" customFormat="false" ht="12.8" hidden="false" customHeight="false" outlineLevel="0" collapsed="false">
      <c r="A3857" s="2" t="s">
        <v>4279</v>
      </c>
      <c r="B3857" s="2" t="s">
        <v>27</v>
      </c>
      <c r="C3857" s="0" t="s">
        <v>91</v>
      </c>
      <c r="D3857" s="0" t="s">
        <v>42</v>
      </c>
      <c r="E3857" s="0" t="s">
        <v>30</v>
      </c>
      <c r="F3857" s="0" t="s">
        <v>18</v>
      </c>
      <c r="G3857" s="0" t="s">
        <v>19</v>
      </c>
      <c r="H3857" s="0" t="s">
        <v>4282</v>
      </c>
      <c r="I3857" s="0" t="n">
        <v>2</v>
      </c>
      <c r="J3857" s="0" t="n">
        <v>1.94</v>
      </c>
      <c r="K3857" s="0" t="s">
        <v>21</v>
      </c>
      <c r="L3857" s="3" t="n">
        <f aca="false">IF(K3857="Yes",(J3857-1)*0.98,-1)</f>
        <v>0.9212</v>
      </c>
      <c r="M3857" s="11" t="s">
        <v>62</v>
      </c>
    </row>
    <row r="3858" customFormat="false" ht="12.8" hidden="false" customHeight="false" outlineLevel="0" collapsed="false">
      <c r="A3858" s="2" t="s">
        <v>4279</v>
      </c>
      <c r="B3858" s="2" t="s">
        <v>245</v>
      </c>
      <c r="C3858" s="6" t="s">
        <v>1045</v>
      </c>
      <c r="D3858" s="6" t="s">
        <v>37</v>
      </c>
      <c r="E3858" s="6" t="s">
        <v>147</v>
      </c>
      <c r="F3858" s="6" t="s">
        <v>43</v>
      </c>
      <c r="G3858" s="6" t="s">
        <v>19</v>
      </c>
      <c r="H3858" s="6" t="s">
        <v>4283</v>
      </c>
      <c r="I3858" s="6" t="n">
        <v>4</v>
      </c>
      <c r="J3858" s="6" t="n">
        <v>8.33</v>
      </c>
      <c r="K3858" s="3" t="str">
        <f aca="false">IF(I3858=1, "No","Yes")</f>
        <v>Yes</v>
      </c>
      <c r="L3858" s="7" t="n">
        <f aca="false">IF(I3858=1,-J3858,0.98)</f>
        <v>0.98</v>
      </c>
      <c r="M3858" s="8" t="s">
        <v>51</v>
      </c>
    </row>
    <row r="3859" customFormat="false" ht="12.8" hidden="false" customHeight="false" outlineLevel="0" collapsed="false">
      <c r="A3859" s="2" t="s">
        <v>4279</v>
      </c>
      <c r="B3859" s="2" t="s">
        <v>245</v>
      </c>
      <c r="C3859" s="6" t="s">
        <v>1045</v>
      </c>
      <c r="D3859" s="6" t="s">
        <v>37</v>
      </c>
      <c r="E3859" s="6" t="s">
        <v>147</v>
      </c>
      <c r="F3859" s="6" t="s">
        <v>43</v>
      </c>
      <c r="G3859" s="6" t="s">
        <v>19</v>
      </c>
      <c r="H3859" s="6" t="s">
        <v>4283</v>
      </c>
      <c r="I3859" s="6" t="n">
        <v>4</v>
      </c>
      <c r="J3859" s="6" t="n">
        <v>8.33</v>
      </c>
      <c r="K3859" s="3" t="str">
        <f aca="false">IF(I3859=1, "No","Yes")</f>
        <v>Yes</v>
      </c>
      <c r="L3859" s="7" t="n">
        <f aca="false">IF(I3859=1,-J3859,0.98)</f>
        <v>0.98</v>
      </c>
      <c r="M3859" s="12" t="s">
        <v>128</v>
      </c>
    </row>
    <row r="3860" customFormat="false" ht="12.8" hidden="false" customHeight="false" outlineLevel="0" collapsed="false">
      <c r="A3860" s="2" t="s">
        <v>4279</v>
      </c>
      <c r="B3860" s="2" t="s">
        <v>1250</v>
      </c>
      <c r="C3860" s="0" t="s">
        <v>59</v>
      </c>
      <c r="D3860" s="0" t="s">
        <v>16</v>
      </c>
      <c r="E3860" s="0" t="s">
        <v>30</v>
      </c>
      <c r="F3860" s="0" t="s">
        <v>65</v>
      </c>
      <c r="G3860" s="0" t="s">
        <v>21</v>
      </c>
      <c r="H3860" s="0" t="s">
        <v>4284</v>
      </c>
      <c r="I3860" s="0" t="n">
        <v>2</v>
      </c>
      <c r="J3860" s="0" t="n">
        <v>2.27</v>
      </c>
      <c r="K3860" s="0" t="s">
        <v>21</v>
      </c>
      <c r="L3860" s="3" t="n">
        <f aca="false">IF(K3860="Yes",(J3860-1)*0.98,-1)</f>
        <v>1.2446</v>
      </c>
      <c r="M3860" s="4" t="s">
        <v>22</v>
      </c>
    </row>
    <row r="3861" customFormat="false" ht="12.8" hidden="false" customHeight="false" outlineLevel="0" collapsed="false">
      <c r="A3861" s="9" t="s">
        <v>4285</v>
      </c>
      <c r="B3861" s="9" t="s">
        <v>139</v>
      </c>
      <c r="C3861" s="6" t="s">
        <v>68</v>
      </c>
      <c r="D3861" s="6" t="s">
        <v>102</v>
      </c>
      <c r="E3861" s="6" t="s">
        <v>147</v>
      </c>
      <c r="F3861" s="6" t="s">
        <v>49</v>
      </c>
      <c r="G3861" s="6" t="s">
        <v>19</v>
      </c>
      <c r="H3861" s="6" t="s">
        <v>4286</v>
      </c>
      <c r="I3861" s="0" t="n">
        <v>2</v>
      </c>
      <c r="J3861" s="6" t="n">
        <v>11.53</v>
      </c>
      <c r="K3861" s="3" t="str">
        <f aca="false">IF(I3861=1,"Yes","No")</f>
        <v>No</v>
      </c>
      <c r="L3861" s="7" t="n">
        <f aca="false">IF(K3861="Yes",(J3861-1)*0.98,-1)</f>
        <v>-1</v>
      </c>
      <c r="M3861" s="10" t="s">
        <v>53</v>
      </c>
    </row>
    <row r="3862" customFormat="false" ht="12.8" hidden="false" customHeight="false" outlineLevel="0" collapsed="false">
      <c r="A3862" s="2" t="s">
        <v>4285</v>
      </c>
      <c r="B3862" s="2" t="s">
        <v>14</v>
      </c>
      <c r="C3862" s="0" t="s">
        <v>1404</v>
      </c>
      <c r="D3862" s="0" t="s">
        <v>37</v>
      </c>
      <c r="E3862" s="0" t="s">
        <v>147</v>
      </c>
      <c r="F3862" s="0" t="s">
        <v>770</v>
      </c>
      <c r="G3862" s="0" t="s">
        <v>21</v>
      </c>
      <c r="H3862" s="0" t="s">
        <v>4287</v>
      </c>
      <c r="I3862" s="0" t="n">
        <v>2</v>
      </c>
      <c r="J3862" s="0" t="n">
        <v>1.34</v>
      </c>
      <c r="K3862" s="0" t="s">
        <v>21</v>
      </c>
      <c r="L3862" s="3" t="n">
        <f aca="false">IF(K3862="Yes",(J3862-1)*0.98,-1)</f>
        <v>0.3332</v>
      </c>
      <c r="M3862" s="4" t="s">
        <v>22</v>
      </c>
    </row>
    <row r="3863" customFormat="false" ht="12.8" hidden="false" customHeight="false" outlineLevel="0" collapsed="false">
      <c r="A3863" s="2" t="s">
        <v>4285</v>
      </c>
      <c r="B3863" s="2" t="s">
        <v>130</v>
      </c>
      <c r="C3863" s="0" t="s">
        <v>68</v>
      </c>
      <c r="D3863" s="0" t="s">
        <v>102</v>
      </c>
      <c r="E3863" s="0" t="s">
        <v>147</v>
      </c>
      <c r="G3863" s="0" t="s">
        <v>19</v>
      </c>
      <c r="H3863" s="0" t="s">
        <v>4288</v>
      </c>
      <c r="I3863" s="0" t="n">
        <v>2</v>
      </c>
      <c r="J3863" s="0" t="n">
        <v>2.46</v>
      </c>
      <c r="K3863" s="0" t="s">
        <v>21</v>
      </c>
      <c r="L3863" s="3" t="n">
        <f aca="false">IF(K3863="Yes",(J3863-1)*0.98,-1)</f>
        <v>1.4308</v>
      </c>
      <c r="M3863" s="4" t="s">
        <v>22</v>
      </c>
    </row>
    <row r="3864" customFormat="false" ht="12.8" hidden="false" customHeight="false" outlineLevel="0" collapsed="false">
      <c r="A3864" s="2" t="s">
        <v>4289</v>
      </c>
      <c r="B3864" s="2" t="s">
        <v>124</v>
      </c>
      <c r="C3864" s="0" t="s">
        <v>555</v>
      </c>
      <c r="D3864" s="0" t="s">
        <v>42</v>
      </c>
      <c r="E3864" s="0" t="s">
        <v>147</v>
      </c>
      <c r="F3864" s="0" t="s">
        <v>453</v>
      </c>
      <c r="G3864" s="0" t="s">
        <v>19</v>
      </c>
      <c r="H3864" s="0" t="s">
        <v>4290</v>
      </c>
      <c r="I3864" s="0" t="n">
        <v>3</v>
      </c>
      <c r="J3864" s="0" t="n">
        <v>3.1</v>
      </c>
      <c r="K3864" s="0" t="str">
        <f aca="false">IF(I3864=1,"Yes","No")</f>
        <v>No</v>
      </c>
      <c r="L3864" s="0" t="n">
        <f aca="false">IF(K3864="Yes",(J3864-1)*0.98,-1)</f>
        <v>-1</v>
      </c>
      <c r="M3864" s="5" t="s">
        <v>33</v>
      </c>
    </row>
    <row r="3865" customFormat="false" ht="12.8" hidden="false" customHeight="false" outlineLevel="0" collapsed="false">
      <c r="A3865" s="2" t="s">
        <v>4291</v>
      </c>
      <c r="B3865" s="2" t="s">
        <v>139</v>
      </c>
      <c r="C3865" s="0" t="s">
        <v>215</v>
      </c>
      <c r="D3865" s="0" t="s">
        <v>16</v>
      </c>
      <c r="E3865" s="0" t="s">
        <v>17</v>
      </c>
      <c r="F3865" s="0" t="s">
        <v>18</v>
      </c>
      <c r="G3865" s="0" t="s">
        <v>19</v>
      </c>
      <c r="H3865" s="0" t="s">
        <v>4292</v>
      </c>
      <c r="I3865" s="0" t="n">
        <v>4</v>
      </c>
      <c r="J3865" s="0" t="n">
        <v>1.35</v>
      </c>
      <c r="K3865" s="0" t="s">
        <v>19</v>
      </c>
      <c r="L3865" s="3" t="n">
        <f aca="false">IF(K3865="Yes",(J3865-1)*0.98,-1)</f>
        <v>-1</v>
      </c>
      <c r="M3865" s="4" t="s">
        <v>22</v>
      </c>
    </row>
    <row r="3866" customFormat="false" ht="12.8" hidden="false" customHeight="false" outlineLevel="0" collapsed="false">
      <c r="A3866" s="2" t="s">
        <v>4291</v>
      </c>
      <c r="B3866" s="2" t="s">
        <v>170</v>
      </c>
      <c r="C3866" s="0" t="s">
        <v>215</v>
      </c>
      <c r="D3866" s="0" t="s">
        <v>16</v>
      </c>
      <c r="E3866" s="0" t="s">
        <v>17</v>
      </c>
      <c r="F3866" s="0" t="s">
        <v>18</v>
      </c>
      <c r="G3866" s="0" t="s">
        <v>19</v>
      </c>
      <c r="H3866" s="0" t="s">
        <v>4293</v>
      </c>
      <c r="I3866" s="0" t="n">
        <v>1</v>
      </c>
      <c r="J3866" s="0" t="n">
        <v>1.58</v>
      </c>
      <c r="K3866" s="0" t="s">
        <v>21</v>
      </c>
      <c r="L3866" s="3" t="n">
        <f aca="false">IF(K3866="Yes",(J3866-1)*0.98,-1)</f>
        <v>0.5684</v>
      </c>
      <c r="M3866" s="4" t="s">
        <v>22</v>
      </c>
    </row>
    <row r="3867" customFormat="false" ht="12.8" hidden="false" customHeight="false" outlineLevel="0" collapsed="false">
      <c r="A3867" s="2" t="s">
        <v>4294</v>
      </c>
      <c r="B3867" s="2" t="s">
        <v>113</v>
      </c>
      <c r="C3867" s="0" t="s">
        <v>125</v>
      </c>
      <c r="D3867" s="0" t="s">
        <v>42</v>
      </c>
      <c r="E3867" s="0" t="s">
        <v>30</v>
      </c>
      <c r="F3867" s="0" t="s">
        <v>18</v>
      </c>
      <c r="G3867" s="0" t="s">
        <v>19</v>
      </c>
      <c r="H3867" s="0" t="s">
        <v>4295</v>
      </c>
      <c r="I3867" s="0" t="n">
        <v>2</v>
      </c>
      <c r="J3867" s="0" t="n">
        <v>1.76</v>
      </c>
      <c r="K3867" s="0" t="s">
        <v>21</v>
      </c>
      <c r="L3867" s="3" t="n">
        <f aca="false">IF(K3867="Yes",(J3867-1)*0.98,-1)</f>
        <v>0.7448</v>
      </c>
      <c r="M3867" s="11" t="s">
        <v>62</v>
      </c>
    </row>
    <row r="3868" customFormat="false" ht="12.8" hidden="false" customHeight="false" outlineLevel="0" collapsed="false">
      <c r="A3868" s="2" t="s">
        <v>4296</v>
      </c>
      <c r="B3868" s="2" t="s">
        <v>445</v>
      </c>
      <c r="C3868" s="0" t="s">
        <v>639</v>
      </c>
      <c r="D3868" s="0" t="s">
        <v>29</v>
      </c>
      <c r="E3868" s="0" t="s">
        <v>147</v>
      </c>
      <c r="F3868" s="0" t="s">
        <v>453</v>
      </c>
      <c r="G3868" s="0" t="s">
        <v>19</v>
      </c>
      <c r="H3868" s="0" t="s">
        <v>4297</v>
      </c>
      <c r="I3868" s="0" t="n">
        <v>1</v>
      </c>
      <c r="J3868" s="0" t="n">
        <v>5.04</v>
      </c>
      <c r="K3868" s="0" t="str">
        <f aca="false">IF(I3868=1,"Yes","No")</f>
        <v>Yes</v>
      </c>
      <c r="L3868" s="0" t="n">
        <f aca="false">IF(K3868="Yes",(J3868-1)*0.98,-1)</f>
        <v>3.9592</v>
      </c>
      <c r="M3868" s="5" t="s">
        <v>33</v>
      </c>
    </row>
    <row r="3869" customFormat="false" ht="12.8" hidden="false" customHeight="false" outlineLevel="0" collapsed="false">
      <c r="A3869" s="2" t="s">
        <v>4296</v>
      </c>
      <c r="B3869" s="2" t="s">
        <v>445</v>
      </c>
      <c r="C3869" s="0" t="s">
        <v>639</v>
      </c>
      <c r="D3869" s="0" t="s">
        <v>29</v>
      </c>
      <c r="E3869" s="0" t="s">
        <v>147</v>
      </c>
      <c r="F3869" s="0" t="s">
        <v>453</v>
      </c>
      <c r="G3869" s="0" t="s">
        <v>19</v>
      </c>
      <c r="H3869" s="0" t="s">
        <v>4297</v>
      </c>
      <c r="I3869" s="0" t="n">
        <v>1</v>
      </c>
      <c r="J3869" s="0" t="n">
        <v>2.01</v>
      </c>
      <c r="K3869" s="0" t="s">
        <v>21</v>
      </c>
      <c r="L3869" s="3" t="n">
        <f aca="false">IF(K3869="Yes",(J3869-1)*0.98,-1)</f>
        <v>0.9898</v>
      </c>
      <c r="M3869" s="4" t="s">
        <v>22</v>
      </c>
    </row>
    <row r="3870" customFormat="false" ht="12.8" hidden="false" customHeight="false" outlineLevel="0" collapsed="false">
      <c r="A3870" s="2" t="s">
        <v>4296</v>
      </c>
      <c r="B3870" s="2" t="s">
        <v>35</v>
      </c>
      <c r="C3870" s="0" t="s">
        <v>264</v>
      </c>
      <c r="D3870" s="0" t="s">
        <v>42</v>
      </c>
      <c r="E3870" s="0" t="s">
        <v>147</v>
      </c>
      <c r="F3870" s="0" t="s">
        <v>65</v>
      </c>
      <c r="G3870" s="0" t="s">
        <v>21</v>
      </c>
      <c r="H3870" s="0" t="s">
        <v>4298</v>
      </c>
      <c r="I3870" s="0" t="n">
        <v>1</v>
      </c>
      <c r="J3870" s="0" t="n">
        <v>3.55</v>
      </c>
      <c r="K3870" s="0" t="str">
        <f aca="false">IF(I3870=1,"Yes","No")</f>
        <v>Yes</v>
      </c>
      <c r="L3870" s="0" t="n">
        <f aca="false">IF(K3870="Yes",(J3870-1)*0.98,-1)</f>
        <v>2.499</v>
      </c>
      <c r="M3870" s="5" t="s">
        <v>33</v>
      </c>
    </row>
    <row r="3871" customFormat="false" ht="12.8" hidden="false" customHeight="false" outlineLevel="0" collapsed="false">
      <c r="A3871" s="2" t="s">
        <v>4296</v>
      </c>
      <c r="B3871" s="2" t="s">
        <v>35</v>
      </c>
      <c r="C3871" s="0" t="s">
        <v>264</v>
      </c>
      <c r="D3871" s="0" t="s">
        <v>42</v>
      </c>
      <c r="E3871" s="0" t="s">
        <v>147</v>
      </c>
      <c r="F3871" s="0" t="s">
        <v>65</v>
      </c>
      <c r="G3871" s="0" t="s">
        <v>21</v>
      </c>
      <c r="H3871" s="0" t="s">
        <v>4298</v>
      </c>
      <c r="I3871" s="0" t="n">
        <v>1</v>
      </c>
      <c r="J3871" s="0" t="n">
        <v>1.6</v>
      </c>
      <c r="K3871" s="0" t="s">
        <v>21</v>
      </c>
      <c r="L3871" s="3" t="n">
        <f aca="false">IF(K3871="Yes",(J3871-1)*0.98,-1)</f>
        <v>0.588</v>
      </c>
      <c r="M3871" s="4" t="s">
        <v>22</v>
      </c>
    </row>
    <row r="3872" customFormat="false" ht="12.8" hidden="false" customHeight="false" outlineLevel="0" collapsed="false">
      <c r="A3872" s="2" t="s">
        <v>4296</v>
      </c>
      <c r="B3872" s="2" t="s">
        <v>512</v>
      </c>
      <c r="C3872" s="0" t="s">
        <v>639</v>
      </c>
      <c r="D3872" s="0" t="s">
        <v>16</v>
      </c>
      <c r="E3872" s="0" t="s">
        <v>147</v>
      </c>
      <c r="F3872" s="0" t="s">
        <v>18</v>
      </c>
      <c r="G3872" s="0" t="s">
        <v>19</v>
      </c>
      <c r="H3872" s="0" t="s">
        <v>4299</v>
      </c>
      <c r="I3872" s="0" t="n">
        <v>2</v>
      </c>
      <c r="J3872" s="0" t="n">
        <v>1.67</v>
      </c>
      <c r="K3872" s="0" t="s">
        <v>21</v>
      </c>
      <c r="L3872" s="3" t="n">
        <f aca="false">IF(K3872="Yes",(J3872-1)*0.98,-1)</f>
        <v>0.6566</v>
      </c>
      <c r="M3872" s="11" t="s">
        <v>62</v>
      </c>
    </row>
    <row r="3873" customFormat="false" ht="12.8" hidden="false" customHeight="false" outlineLevel="0" collapsed="false">
      <c r="A3873" s="9" t="s">
        <v>4296</v>
      </c>
      <c r="B3873" s="9" t="s">
        <v>512</v>
      </c>
      <c r="C3873" s="6" t="s">
        <v>639</v>
      </c>
      <c r="D3873" s="6" t="s">
        <v>16</v>
      </c>
      <c r="E3873" s="6" t="s">
        <v>147</v>
      </c>
      <c r="F3873" s="6" t="s">
        <v>18</v>
      </c>
      <c r="G3873" s="6" t="s">
        <v>19</v>
      </c>
      <c r="H3873" s="6" t="s">
        <v>4300</v>
      </c>
      <c r="I3873" s="6" t="n">
        <v>3</v>
      </c>
      <c r="J3873" s="6" t="n">
        <v>4.72</v>
      </c>
      <c r="K3873" s="3" t="s">
        <v>19</v>
      </c>
      <c r="L3873" s="6" t="n">
        <f aca="false">IF(K3873="Yes",(J3873-1)*0.98,-1)</f>
        <v>-1</v>
      </c>
      <c r="M3873" s="13" t="s">
        <v>184</v>
      </c>
    </row>
    <row r="3874" customFormat="false" ht="12.8" hidden="false" customHeight="false" outlineLevel="0" collapsed="false">
      <c r="A3874" s="9" t="s">
        <v>4296</v>
      </c>
      <c r="B3874" s="9" t="s">
        <v>512</v>
      </c>
      <c r="C3874" s="6" t="s">
        <v>639</v>
      </c>
      <c r="D3874" s="6" t="s">
        <v>16</v>
      </c>
      <c r="E3874" s="6" t="s">
        <v>147</v>
      </c>
      <c r="F3874" s="6" t="s">
        <v>18</v>
      </c>
      <c r="G3874" s="6" t="s">
        <v>19</v>
      </c>
      <c r="H3874" s="6" t="s">
        <v>4299</v>
      </c>
      <c r="I3874" s="0" t="n">
        <v>2</v>
      </c>
      <c r="J3874" s="6" t="n">
        <v>45.73</v>
      </c>
      <c r="K3874" s="3" t="str">
        <f aca="false">IF(I3874=1,"Yes","No")</f>
        <v>No</v>
      </c>
      <c r="L3874" s="7" t="n">
        <f aca="false">IF(K3874="Yes",(J3874-1)*0.98,-1)</f>
        <v>-1</v>
      </c>
      <c r="M3874" s="10" t="s">
        <v>53</v>
      </c>
    </row>
    <row r="3875" customFormat="false" ht="12.8" hidden="false" customHeight="false" outlineLevel="0" collapsed="false">
      <c r="A3875" s="2" t="s">
        <v>4296</v>
      </c>
      <c r="B3875" s="2" t="s">
        <v>280</v>
      </c>
      <c r="C3875" s="0" t="s">
        <v>59</v>
      </c>
      <c r="D3875" s="0" t="s">
        <v>42</v>
      </c>
      <c r="E3875" s="0" t="s">
        <v>30</v>
      </c>
      <c r="F3875" s="0" t="s">
        <v>43</v>
      </c>
      <c r="G3875" s="0" t="s">
        <v>19</v>
      </c>
      <c r="H3875" s="0" t="s">
        <v>4301</v>
      </c>
      <c r="I3875" s="0" t="n">
        <v>1</v>
      </c>
      <c r="J3875" s="0" t="n">
        <v>1.41</v>
      </c>
      <c r="K3875" s="0" t="s">
        <v>21</v>
      </c>
      <c r="L3875" s="3" t="n">
        <f aca="false">IF(K3875="Yes",(J3875-1)*0.98,-1)</f>
        <v>0.4018</v>
      </c>
      <c r="M3875" s="11" t="s">
        <v>62</v>
      </c>
    </row>
    <row r="3876" customFormat="false" ht="12.8" hidden="false" customHeight="false" outlineLevel="0" collapsed="false">
      <c r="A3876" s="2" t="s">
        <v>4296</v>
      </c>
      <c r="B3876" s="2" t="s">
        <v>293</v>
      </c>
      <c r="C3876" s="6" t="s">
        <v>382</v>
      </c>
      <c r="D3876" s="6" t="s">
        <v>42</v>
      </c>
      <c r="E3876" s="6" t="s">
        <v>147</v>
      </c>
      <c r="F3876" s="6" t="s">
        <v>18</v>
      </c>
      <c r="G3876" s="6" t="s">
        <v>19</v>
      </c>
      <c r="H3876" s="6" t="s">
        <v>4302</v>
      </c>
      <c r="I3876" s="6" t="n">
        <v>0</v>
      </c>
      <c r="J3876" s="6" t="n">
        <v>13.14</v>
      </c>
      <c r="K3876" s="3" t="str">
        <f aca="false">IF(I3876=1, "No","Yes")</f>
        <v>Yes</v>
      </c>
      <c r="L3876" s="7" t="n">
        <f aca="false">IF(I3876=1,-J3876,0.98)</f>
        <v>0.98</v>
      </c>
      <c r="M3876" s="8" t="s">
        <v>51</v>
      </c>
    </row>
    <row r="3877" customFormat="false" ht="12.8" hidden="false" customHeight="false" outlineLevel="0" collapsed="false">
      <c r="A3877" s="2" t="s">
        <v>4303</v>
      </c>
      <c r="B3877" s="2" t="s">
        <v>155</v>
      </c>
      <c r="C3877" s="0" t="s">
        <v>2117</v>
      </c>
      <c r="D3877" s="0" t="s">
        <v>37</v>
      </c>
      <c r="E3877" s="0" t="s">
        <v>147</v>
      </c>
      <c r="F3877" s="0" t="s">
        <v>770</v>
      </c>
      <c r="G3877" s="0" t="s">
        <v>21</v>
      </c>
      <c r="H3877" s="0" t="s">
        <v>4304</v>
      </c>
      <c r="I3877" s="0" t="n">
        <v>2</v>
      </c>
      <c r="J3877" s="0" t="n">
        <v>2.01</v>
      </c>
      <c r="K3877" s="0" t="s">
        <v>21</v>
      </c>
      <c r="L3877" s="3" t="n">
        <f aca="false">IF(K3877="Yes",(J3877-1)*0.98,-1)</f>
        <v>0.9898</v>
      </c>
      <c r="M3877" s="4" t="s">
        <v>22</v>
      </c>
    </row>
    <row r="3878" customFormat="false" ht="12.8" hidden="false" customHeight="false" outlineLevel="0" collapsed="false">
      <c r="A3878" s="2" t="s">
        <v>4305</v>
      </c>
      <c r="B3878" s="2" t="s">
        <v>445</v>
      </c>
      <c r="C3878" s="0" t="s">
        <v>1488</v>
      </c>
      <c r="D3878" s="0" t="s">
        <v>37</v>
      </c>
      <c r="E3878" s="0" t="s">
        <v>17</v>
      </c>
      <c r="F3878" s="0" t="s">
        <v>43</v>
      </c>
      <c r="G3878" s="0" t="s">
        <v>19</v>
      </c>
      <c r="H3878" s="0" t="s">
        <v>4306</v>
      </c>
      <c r="I3878" s="0" t="n">
        <v>0</v>
      </c>
      <c r="J3878" s="0" t="n">
        <v>5.2</v>
      </c>
      <c r="K3878" s="0" t="s">
        <v>19</v>
      </c>
      <c r="L3878" s="3" t="n">
        <f aca="false">IF(K3878="Yes",(J3878-1)*0.98,-1)</f>
        <v>-1</v>
      </c>
      <c r="M3878" s="11" t="s">
        <v>62</v>
      </c>
    </row>
    <row r="3879" customFormat="false" ht="12.8" hidden="false" customHeight="false" outlineLevel="0" collapsed="false">
      <c r="A3879" s="2" t="s">
        <v>4305</v>
      </c>
      <c r="B3879" s="2" t="s">
        <v>480</v>
      </c>
      <c r="C3879" s="6" t="s">
        <v>1192</v>
      </c>
      <c r="D3879" s="6" t="s">
        <v>37</v>
      </c>
      <c r="E3879" s="6" t="s">
        <v>147</v>
      </c>
      <c r="F3879" s="6" t="s">
        <v>43</v>
      </c>
      <c r="G3879" s="6" t="s">
        <v>19</v>
      </c>
      <c r="H3879" s="6" t="s">
        <v>4307</v>
      </c>
      <c r="I3879" s="6" t="n">
        <v>3</v>
      </c>
      <c r="J3879" s="6" t="n">
        <v>14</v>
      </c>
      <c r="K3879" s="3" t="str">
        <f aca="false">IF(I3879=1, "No","Yes")</f>
        <v>Yes</v>
      </c>
      <c r="L3879" s="7" t="n">
        <f aca="false">IF(I3879=1,-J3879,0.98)</f>
        <v>0.98</v>
      </c>
      <c r="M3879" s="8" t="s">
        <v>51</v>
      </c>
    </row>
    <row r="3880" customFormat="false" ht="12.8" hidden="false" customHeight="false" outlineLevel="0" collapsed="false">
      <c r="A3880" s="2" t="s">
        <v>4308</v>
      </c>
      <c r="B3880" s="2" t="s">
        <v>410</v>
      </c>
      <c r="C3880" s="0" t="s">
        <v>74</v>
      </c>
      <c r="D3880" s="0" t="s">
        <v>37</v>
      </c>
      <c r="E3880" s="0" t="s">
        <v>30</v>
      </c>
      <c r="F3880" s="0" t="s">
        <v>43</v>
      </c>
      <c r="G3880" s="0" t="s">
        <v>19</v>
      </c>
      <c r="H3880" s="0" t="s">
        <v>4309</v>
      </c>
      <c r="I3880" s="0" t="n">
        <v>3</v>
      </c>
      <c r="J3880" s="0" t="n">
        <v>1.24</v>
      </c>
      <c r="K3880" s="0" t="s">
        <v>21</v>
      </c>
      <c r="L3880" s="3" t="n">
        <f aca="false">IF(K3880="Yes",(J3880-1)*0.98,-1)</f>
        <v>0.2352</v>
      </c>
      <c r="M3880" s="4" t="s">
        <v>22</v>
      </c>
    </row>
    <row r="3881" customFormat="false" ht="12.8" hidden="false" customHeight="false" outlineLevel="0" collapsed="false">
      <c r="A3881" s="2" t="s">
        <v>4310</v>
      </c>
      <c r="B3881" s="2" t="s">
        <v>170</v>
      </c>
      <c r="C3881" s="0" t="s">
        <v>194</v>
      </c>
      <c r="D3881" s="0" t="s">
        <v>195</v>
      </c>
      <c r="E3881" s="0" t="s">
        <v>147</v>
      </c>
      <c r="G3881" s="0" t="s">
        <v>19</v>
      </c>
      <c r="H3881" s="0" t="s">
        <v>4311</v>
      </c>
      <c r="I3881" s="0" t="n">
        <v>3</v>
      </c>
      <c r="J3881" s="0" t="n">
        <v>2.87</v>
      </c>
      <c r="K3881" s="0" t="str">
        <f aca="false">IF(I3881=1,"Yes","No")</f>
        <v>No</v>
      </c>
      <c r="L3881" s="0" t="n">
        <f aca="false">IF(K3881="Yes",(J3881-1)*0.98,-1)</f>
        <v>-1</v>
      </c>
      <c r="M3881" s="5" t="s">
        <v>33</v>
      </c>
    </row>
    <row r="3882" customFormat="false" ht="12.8" hidden="false" customHeight="false" outlineLevel="0" collapsed="false">
      <c r="A3882" s="2" t="s">
        <v>4310</v>
      </c>
      <c r="B3882" s="2" t="s">
        <v>135</v>
      </c>
      <c r="C3882" s="0" t="s">
        <v>1338</v>
      </c>
      <c r="D3882" s="0" t="s">
        <v>37</v>
      </c>
      <c r="E3882" s="0" t="s">
        <v>147</v>
      </c>
      <c r="G3882" s="0" t="s">
        <v>19</v>
      </c>
      <c r="H3882" s="0" t="s">
        <v>4312</v>
      </c>
      <c r="I3882" s="0" t="n">
        <v>2</v>
      </c>
      <c r="J3882" s="0" t="n">
        <v>2.65</v>
      </c>
      <c r="K3882" s="0" t="str">
        <f aca="false">IF(I3882=1,"Yes","No")</f>
        <v>No</v>
      </c>
      <c r="L3882" s="0" t="n">
        <f aca="false">IF(K3882="Yes",(J3882-1)*0.98,-1)</f>
        <v>-1</v>
      </c>
      <c r="M3882" s="5" t="s">
        <v>33</v>
      </c>
    </row>
    <row r="3883" customFormat="false" ht="12.8" hidden="false" customHeight="false" outlineLevel="0" collapsed="false">
      <c r="A3883" s="2" t="s">
        <v>4310</v>
      </c>
      <c r="B3883" s="2" t="s">
        <v>657</v>
      </c>
      <c r="C3883" s="0" t="s">
        <v>311</v>
      </c>
      <c r="D3883" s="0" t="s">
        <v>16</v>
      </c>
      <c r="E3883" s="0" t="s">
        <v>17</v>
      </c>
      <c r="F3883" s="0" t="s">
        <v>18</v>
      </c>
      <c r="G3883" s="0" t="s">
        <v>19</v>
      </c>
      <c r="H3883" s="0" t="s">
        <v>4313</v>
      </c>
      <c r="I3883" s="0" t="n">
        <v>1</v>
      </c>
      <c r="J3883" s="0" t="n">
        <v>1.43</v>
      </c>
      <c r="K3883" s="0" t="s">
        <v>21</v>
      </c>
      <c r="L3883" s="3" t="n">
        <f aca="false">IF(K3883="Yes",(J3883-1)*0.98,-1)</f>
        <v>0.4214</v>
      </c>
      <c r="M3883" s="4" t="s">
        <v>22</v>
      </c>
    </row>
    <row r="3884" customFormat="false" ht="12.8" hidden="false" customHeight="false" outlineLevel="0" collapsed="false">
      <c r="A3884" s="2" t="s">
        <v>4310</v>
      </c>
      <c r="B3884" s="2" t="s">
        <v>657</v>
      </c>
      <c r="C3884" s="0" t="s">
        <v>311</v>
      </c>
      <c r="D3884" s="0" t="s">
        <v>16</v>
      </c>
      <c r="E3884" s="0" t="s">
        <v>17</v>
      </c>
      <c r="F3884" s="0" t="s">
        <v>18</v>
      </c>
      <c r="G3884" s="0" t="s">
        <v>19</v>
      </c>
      <c r="H3884" s="0" t="s">
        <v>4314</v>
      </c>
      <c r="I3884" s="0" t="n">
        <v>0</v>
      </c>
      <c r="J3884" s="0" t="n">
        <v>1.34</v>
      </c>
      <c r="K3884" s="0" t="s">
        <v>19</v>
      </c>
      <c r="L3884" s="3" t="n">
        <f aca="false">IF(K3884="Yes",(J3884-1)*0.98,-1)</f>
        <v>-1</v>
      </c>
      <c r="M3884" s="11" t="s">
        <v>62</v>
      </c>
    </row>
    <row r="3885" customFormat="false" ht="12.8" hidden="false" customHeight="false" outlineLevel="0" collapsed="false">
      <c r="A3885" s="2" t="s">
        <v>4310</v>
      </c>
      <c r="B3885" s="2" t="s">
        <v>193</v>
      </c>
      <c r="C3885" s="0" t="s">
        <v>311</v>
      </c>
      <c r="D3885" s="0" t="s">
        <v>48</v>
      </c>
      <c r="E3885" s="0" t="s">
        <v>87</v>
      </c>
      <c r="F3885" s="0" t="s">
        <v>18</v>
      </c>
      <c r="G3885" s="0" t="s">
        <v>19</v>
      </c>
      <c r="H3885" s="0" t="s">
        <v>2656</v>
      </c>
      <c r="I3885" s="0" t="n">
        <v>1</v>
      </c>
      <c r="J3885" s="0" t="n">
        <v>3.73</v>
      </c>
      <c r="K3885" s="0" t="str">
        <f aca="false">IF(I3885=1,"Yes","No")</f>
        <v>Yes</v>
      </c>
      <c r="L3885" s="0" t="n">
        <f aca="false">IF(K3885="Yes",(J3885-1)*0.98,-1)</f>
        <v>2.6754</v>
      </c>
      <c r="M3885" s="5" t="s">
        <v>33</v>
      </c>
    </row>
    <row r="3886" customFormat="false" ht="12.8" hidden="false" customHeight="false" outlineLevel="0" collapsed="false">
      <c r="A3886" s="2" t="s">
        <v>4310</v>
      </c>
      <c r="B3886" s="2" t="s">
        <v>193</v>
      </c>
      <c r="C3886" s="0" t="s">
        <v>311</v>
      </c>
      <c r="D3886" s="0" t="s">
        <v>48</v>
      </c>
      <c r="E3886" s="0" t="s">
        <v>87</v>
      </c>
      <c r="F3886" s="0" t="s">
        <v>18</v>
      </c>
      <c r="G3886" s="0" t="s">
        <v>19</v>
      </c>
      <c r="H3886" s="0" t="s">
        <v>2656</v>
      </c>
      <c r="I3886" s="0" t="n">
        <v>1</v>
      </c>
      <c r="J3886" s="0" t="n">
        <v>1.99</v>
      </c>
      <c r="K3886" s="0" t="s">
        <v>21</v>
      </c>
      <c r="L3886" s="3" t="n">
        <f aca="false">IF(K3886="Yes",(J3886-1)*0.98,-1)</f>
        <v>0.9702</v>
      </c>
      <c r="M3886" s="4" t="s">
        <v>22</v>
      </c>
    </row>
    <row r="3887" customFormat="false" ht="12.8" hidden="false" customHeight="false" outlineLevel="0" collapsed="false">
      <c r="A3887" s="2" t="s">
        <v>4310</v>
      </c>
      <c r="B3887" s="2" t="s">
        <v>239</v>
      </c>
      <c r="C3887" s="6" t="s">
        <v>1338</v>
      </c>
      <c r="D3887" s="6" t="s">
        <v>37</v>
      </c>
      <c r="E3887" s="6" t="s">
        <v>147</v>
      </c>
      <c r="F3887" s="6" t="s">
        <v>43</v>
      </c>
      <c r="G3887" s="6" t="s">
        <v>19</v>
      </c>
      <c r="H3887" s="6" t="s">
        <v>4315</v>
      </c>
      <c r="I3887" s="6" t="n">
        <v>0</v>
      </c>
      <c r="J3887" s="6" t="n">
        <v>5.43</v>
      </c>
      <c r="K3887" s="3" t="str">
        <f aca="false">IF(I3887=1, "No","Yes")</f>
        <v>Yes</v>
      </c>
      <c r="L3887" s="7" t="n">
        <f aca="false">IF(I3887=1,-J3887,0.98)</f>
        <v>0.98</v>
      </c>
      <c r="M3887" s="8" t="s">
        <v>51</v>
      </c>
    </row>
    <row r="3888" customFormat="false" ht="12.8" hidden="false" customHeight="false" outlineLevel="0" collapsed="false">
      <c r="A3888" s="2" t="s">
        <v>4310</v>
      </c>
      <c r="B3888" s="2" t="s">
        <v>239</v>
      </c>
      <c r="C3888" s="6" t="s">
        <v>1338</v>
      </c>
      <c r="D3888" s="6" t="s">
        <v>37</v>
      </c>
      <c r="E3888" s="6" t="s">
        <v>147</v>
      </c>
      <c r="F3888" s="6" t="s">
        <v>43</v>
      </c>
      <c r="G3888" s="6" t="s">
        <v>19</v>
      </c>
      <c r="H3888" s="6" t="s">
        <v>4315</v>
      </c>
      <c r="I3888" s="6" t="n">
        <v>0</v>
      </c>
      <c r="J3888" s="6" t="n">
        <v>5.43</v>
      </c>
      <c r="K3888" s="3" t="str">
        <f aca="false">IF(I3888=1, "No","Yes")</f>
        <v>Yes</v>
      </c>
      <c r="L3888" s="7" t="n">
        <f aca="false">IF(I3888=1,-J3888,0.98)</f>
        <v>0.98</v>
      </c>
      <c r="M3888" s="12" t="s">
        <v>128</v>
      </c>
    </row>
    <row r="3889" customFormat="false" ht="12.8" hidden="false" customHeight="false" outlineLevel="0" collapsed="false">
      <c r="A3889" s="2" t="s">
        <v>4316</v>
      </c>
      <c r="B3889" s="2" t="s">
        <v>445</v>
      </c>
      <c r="C3889" s="0" t="s">
        <v>125</v>
      </c>
      <c r="D3889" s="0" t="s">
        <v>42</v>
      </c>
      <c r="E3889" s="0" t="s">
        <v>30</v>
      </c>
      <c r="F3889" s="0" t="s">
        <v>18</v>
      </c>
      <c r="G3889" s="0" t="s">
        <v>19</v>
      </c>
      <c r="H3889" s="0" t="s">
        <v>4317</v>
      </c>
      <c r="I3889" s="0" t="n">
        <v>1</v>
      </c>
      <c r="J3889" s="0" t="n">
        <v>1.25</v>
      </c>
      <c r="K3889" s="0" t="s">
        <v>21</v>
      </c>
      <c r="L3889" s="3" t="n">
        <f aca="false">IF(K3889="Yes",(J3889-1)*0.98,-1)</f>
        <v>0.245</v>
      </c>
      <c r="M3889" s="11" t="s">
        <v>62</v>
      </c>
    </row>
    <row r="3890" customFormat="false" ht="12.8" hidden="false" customHeight="false" outlineLevel="0" collapsed="false">
      <c r="A3890" s="2" t="s">
        <v>4316</v>
      </c>
      <c r="B3890" s="2" t="s">
        <v>445</v>
      </c>
      <c r="C3890" s="6" t="s">
        <v>125</v>
      </c>
      <c r="D3890" s="6" t="s">
        <v>42</v>
      </c>
      <c r="E3890" s="6" t="s">
        <v>30</v>
      </c>
      <c r="F3890" s="6" t="s">
        <v>18</v>
      </c>
      <c r="G3890" s="6" t="s">
        <v>19</v>
      </c>
      <c r="H3890" s="6" t="s">
        <v>4318</v>
      </c>
      <c r="I3890" s="6" t="n">
        <v>3</v>
      </c>
      <c r="J3890" s="6" t="n">
        <v>10.37</v>
      </c>
      <c r="K3890" s="3" t="str">
        <f aca="false">IF(I3890=1, "No","Yes")</f>
        <v>Yes</v>
      </c>
      <c r="L3890" s="7" t="n">
        <f aca="false">IF(I3890=1,-J3890,0.98)</f>
        <v>0.98</v>
      </c>
      <c r="M3890" s="8" t="s">
        <v>51</v>
      </c>
    </row>
    <row r="3891" customFormat="false" ht="12.8" hidden="false" customHeight="false" outlineLevel="0" collapsed="false">
      <c r="A3891" s="2" t="s">
        <v>4319</v>
      </c>
      <c r="B3891" s="2" t="s">
        <v>331</v>
      </c>
      <c r="C3891" s="0" t="s">
        <v>59</v>
      </c>
      <c r="D3891" s="0" t="s">
        <v>42</v>
      </c>
      <c r="E3891" s="0" t="s">
        <v>30</v>
      </c>
      <c r="F3891" s="0" t="s">
        <v>43</v>
      </c>
      <c r="G3891" s="0" t="s">
        <v>19</v>
      </c>
      <c r="H3891" s="0" t="s">
        <v>4320</v>
      </c>
      <c r="I3891" s="0" t="n">
        <v>3</v>
      </c>
      <c r="J3891" s="0" t="n">
        <v>1.28</v>
      </c>
      <c r="K3891" s="0" t="s">
        <v>21</v>
      </c>
      <c r="L3891" s="3" t="n">
        <f aca="false">IF(K3891="Yes",(J3891-1)*0.98,-1)</f>
        <v>0.2744</v>
      </c>
      <c r="M3891" s="11" t="s">
        <v>62</v>
      </c>
    </row>
    <row r="3892" customFormat="false" ht="12.8" hidden="false" customHeight="false" outlineLevel="0" collapsed="false">
      <c r="A3892" s="2" t="s">
        <v>4319</v>
      </c>
      <c r="B3892" s="2" t="s">
        <v>280</v>
      </c>
      <c r="C3892" s="0" t="s">
        <v>1996</v>
      </c>
      <c r="D3892" s="0" t="s">
        <v>37</v>
      </c>
      <c r="E3892" s="0" t="s">
        <v>87</v>
      </c>
      <c r="G3892" s="0" t="s">
        <v>19</v>
      </c>
      <c r="H3892" s="0" t="s">
        <v>4321</v>
      </c>
      <c r="I3892" s="0" t="n">
        <v>1</v>
      </c>
      <c r="J3892" s="0" t="n">
        <v>1.59</v>
      </c>
      <c r="K3892" s="0" t="s">
        <v>21</v>
      </c>
      <c r="L3892" s="3" t="n">
        <f aca="false">IF(K3892="Yes",(J3892-1)*0.98,-1)</f>
        <v>0.5782</v>
      </c>
      <c r="M3892" s="11" t="s">
        <v>62</v>
      </c>
    </row>
    <row r="3893" customFormat="false" ht="12.8" hidden="false" customHeight="false" outlineLevel="0" collapsed="false">
      <c r="A3893" s="9" t="s">
        <v>4319</v>
      </c>
      <c r="B3893" s="9" t="s">
        <v>280</v>
      </c>
      <c r="C3893" s="6" t="s">
        <v>1996</v>
      </c>
      <c r="D3893" s="6" t="s">
        <v>37</v>
      </c>
      <c r="E3893" s="6" t="s">
        <v>87</v>
      </c>
      <c r="F3893" s="6"/>
      <c r="G3893" s="6" t="s">
        <v>19</v>
      </c>
      <c r="H3893" s="6" t="s">
        <v>4321</v>
      </c>
      <c r="I3893" s="0" t="n">
        <v>1</v>
      </c>
      <c r="J3893" s="6" t="n">
        <v>5.14</v>
      </c>
      <c r="K3893" s="3" t="str">
        <f aca="false">IF(I3893=1,"Yes","No")</f>
        <v>Yes</v>
      </c>
      <c r="L3893" s="7" t="n">
        <f aca="false">IF(K3893="Yes",(J3893-1)*0.98,-1)</f>
        <v>4.0572</v>
      </c>
      <c r="M3893" s="10" t="s">
        <v>53</v>
      </c>
    </row>
    <row r="3894" customFormat="false" ht="12.8" hidden="false" customHeight="false" outlineLevel="0" collapsed="false">
      <c r="A3894" s="2" t="s">
        <v>4322</v>
      </c>
      <c r="B3894" s="2" t="s">
        <v>83</v>
      </c>
      <c r="C3894" s="0" t="s">
        <v>150</v>
      </c>
      <c r="D3894" s="0" t="s">
        <v>16</v>
      </c>
      <c r="E3894" s="0" t="s">
        <v>17</v>
      </c>
      <c r="F3894" s="0" t="s">
        <v>18</v>
      </c>
      <c r="G3894" s="0" t="s">
        <v>19</v>
      </c>
      <c r="H3894" s="0" t="s">
        <v>4323</v>
      </c>
      <c r="I3894" s="0" t="n">
        <v>1</v>
      </c>
      <c r="J3894" s="0" t="n">
        <v>1.11</v>
      </c>
      <c r="K3894" s="0" t="s">
        <v>21</v>
      </c>
      <c r="L3894" s="3" t="n">
        <f aca="false">IF(K3894="Yes",(J3894-1)*0.98,-1)</f>
        <v>0.1078</v>
      </c>
      <c r="M3894" s="4" t="s">
        <v>22</v>
      </c>
    </row>
    <row r="3895" customFormat="false" ht="12.8" hidden="false" customHeight="false" outlineLevel="0" collapsed="false">
      <c r="A3895" s="2" t="s">
        <v>4322</v>
      </c>
      <c r="B3895" s="2" t="s">
        <v>113</v>
      </c>
      <c r="C3895" s="0" t="s">
        <v>150</v>
      </c>
      <c r="D3895" s="0" t="s">
        <v>16</v>
      </c>
      <c r="E3895" s="0" t="s">
        <v>17</v>
      </c>
      <c r="F3895" s="0" t="s">
        <v>18</v>
      </c>
      <c r="G3895" s="0" t="s">
        <v>19</v>
      </c>
      <c r="H3895" s="0" t="s">
        <v>4204</v>
      </c>
      <c r="I3895" s="0" t="n">
        <v>1</v>
      </c>
      <c r="J3895" s="0" t="n">
        <v>1.2</v>
      </c>
      <c r="K3895" s="0" t="s">
        <v>21</v>
      </c>
      <c r="L3895" s="3" t="n">
        <f aca="false">IF(K3895="Yes",(J3895-1)*0.98,-1)</f>
        <v>0.196</v>
      </c>
      <c r="M3895" s="4" t="s">
        <v>22</v>
      </c>
    </row>
    <row r="3896" customFormat="false" ht="12.8" hidden="false" customHeight="false" outlineLevel="0" collapsed="false">
      <c r="A3896" s="2" t="s">
        <v>4322</v>
      </c>
      <c r="B3896" s="2" t="s">
        <v>113</v>
      </c>
      <c r="C3896" s="0" t="s">
        <v>150</v>
      </c>
      <c r="D3896" s="0" t="s">
        <v>16</v>
      </c>
      <c r="E3896" s="0" t="s">
        <v>17</v>
      </c>
      <c r="F3896" s="0" t="s">
        <v>18</v>
      </c>
      <c r="G3896" s="0" t="s">
        <v>19</v>
      </c>
      <c r="H3896" s="0" t="s">
        <v>4324</v>
      </c>
      <c r="I3896" s="0" t="n">
        <v>3</v>
      </c>
      <c r="J3896" s="0" t="n">
        <v>1.57</v>
      </c>
      <c r="K3896" s="0" t="s">
        <v>21</v>
      </c>
      <c r="L3896" s="3" t="n">
        <f aca="false">IF(K3896="Yes",(J3896-1)*0.98,-1)</f>
        <v>0.5586</v>
      </c>
      <c r="M3896" s="11" t="s">
        <v>62</v>
      </c>
    </row>
    <row r="3897" customFormat="false" ht="12.8" hidden="false" customHeight="false" outlineLevel="0" collapsed="false">
      <c r="A3897" s="2" t="s">
        <v>4322</v>
      </c>
      <c r="B3897" s="2" t="s">
        <v>237</v>
      </c>
      <c r="C3897" s="0" t="s">
        <v>47</v>
      </c>
      <c r="D3897" s="0" t="s">
        <v>42</v>
      </c>
      <c r="E3897" s="0" t="s">
        <v>30</v>
      </c>
      <c r="F3897" s="0" t="s">
        <v>18</v>
      </c>
      <c r="G3897" s="0" t="s">
        <v>19</v>
      </c>
      <c r="H3897" s="0" t="s">
        <v>4325</v>
      </c>
      <c r="I3897" s="0" t="n">
        <v>2</v>
      </c>
      <c r="J3897" s="0" t="n">
        <v>1.59</v>
      </c>
      <c r="K3897" s="0" t="s">
        <v>21</v>
      </c>
      <c r="L3897" s="3" t="n">
        <f aca="false">IF(K3897="Yes",(J3897-1)*0.98,-1)</f>
        <v>0.5782</v>
      </c>
      <c r="M3897" s="11" t="s">
        <v>62</v>
      </c>
    </row>
    <row r="3898" customFormat="false" ht="12.8" hidden="false" customHeight="false" outlineLevel="0" collapsed="false">
      <c r="A3898" s="9" t="s">
        <v>4326</v>
      </c>
      <c r="B3898" s="9" t="s">
        <v>94</v>
      </c>
      <c r="C3898" s="6" t="s">
        <v>430</v>
      </c>
      <c r="D3898" s="6" t="s">
        <v>42</v>
      </c>
      <c r="E3898" s="6" t="s">
        <v>147</v>
      </c>
      <c r="F3898" s="6" t="s">
        <v>43</v>
      </c>
      <c r="G3898" s="6" t="s">
        <v>19</v>
      </c>
      <c r="H3898" s="6" t="s">
        <v>4255</v>
      </c>
      <c r="I3898" s="0" t="n">
        <v>4</v>
      </c>
      <c r="J3898" s="6" t="n">
        <v>10</v>
      </c>
      <c r="K3898" s="3" t="str">
        <f aca="false">IF(I3898=1,"Yes","No")</f>
        <v>No</v>
      </c>
      <c r="L3898" s="7" t="n">
        <f aca="false">IF(K3898="Yes",(J3898-1)*0.98,-1)</f>
        <v>-1</v>
      </c>
      <c r="M3898" s="10" t="s">
        <v>53</v>
      </c>
    </row>
    <row r="3899" customFormat="false" ht="12.8" hidden="false" customHeight="false" outlineLevel="0" collapsed="false">
      <c r="A3899" s="2" t="s">
        <v>4326</v>
      </c>
      <c r="B3899" s="2" t="s">
        <v>71</v>
      </c>
      <c r="C3899" s="0" t="s">
        <v>373</v>
      </c>
      <c r="D3899" s="0" t="s">
        <v>195</v>
      </c>
      <c r="E3899" s="0" t="s">
        <v>147</v>
      </c>
      <c r="G3899" s="0" t="s">
        <v>19</v>
      </c>
      <c r="H3899" s="0" t="s">
        <v>4288</v>
      </c>
      <c r="I3899" s="0" t="n">
        <v>4</v>
      </c>
      <c r="J3899" s="0" t="n">
        <v>6.4</v>
      </c>
      <c r="K3899" s="0" t="str">
        <f aca="false">IF(I3899=1,"Yes","No")</f>
        <v>No</v>
      </c>
      <c r="L3899" s="0" t="n">
        <f aca="false">IF(K3899="Yes",(J3899-1)*0.98,-1)</f>
        <v>-1</v>
      </c>
      <c r="M3899" s="5" t="s">
        <v>33</v>
      </c>
    </row>
    <row r="3900" customFormat="false" ht="12.8" hidden="false" customHeight="false" outlineLevel="0" collapsed="false">
      <c r="A3900" s="2" t="s">
        <v>4326</v>
      </c>
      <c r="B3900" s="2" t="s">
        <v>135</v>
      </c>
      <c r="C3900" s="0" t="s">
        <v>430</v>
      </c>
      <c r="D3900" s="0" t="s">
        <v>42</v>
      </c>
      <c r="E3900" s="0" t="s">
        <v>147</v>
      </c>
      <c r="F3900" s="0" t="s">
        <v>453</v>
      </c>
      <c r="G3900" s="0" t="s">
        <v>19</v>
      </c>
      <c r="H3900" s="0" t="s">
        <v>4327</v>
      </c>
      <c r="I3900" s="0" t="n">
        <v>1</v>
      </c>
      <c r="J3900" s="0" t="n">
        <v>2.55</v>
      </c>
      <c r="K3900" s="0" t="str">
        <f aca="false">IF(I3900=1,"Yes","No")</f>
        <v>Yes</v>
      </c>
      <c r="L3900" s="0" t="n">
        <f aca="false">IF(K3900="Yes",(J3900-1)*0.98,-1)</f>
        <v>1.519</v>
      </c>
      <c r="M3900" s="5" t="s">
        <v>33</v>
      </c>
    </row>
    <row r="3901" customFormat="false" ht="12.8" hidden="false" customHeight="false" outlineLevel="0" collapsed="false">
      <c r="A3901" s="2" t="s">
        <v>4326</v>
      </c>
      <c r="B3901" s="2" t="s">
        <v>888</v>
      </c>
      <c r="C3901" s="0" t="s">
        <v>406</v>
      </c>
      <c r="D3901" s="0" t="s">
        <v>16</v>
      </c>
      <c r="E3901" s="0" t="s">
        <v>17</v>
      </c>
      <c r="F3901" s="0" t="s">
        <v>18</v>
      </c>
      <c r="G3901" s="0" t="s">
        <v>19</v>
      </c>
      <c r="H3901" s="0" t="s">
        <v>4328</v>
      </c>
      <c r="I3901" s="0" t="n">
        <v>1</v>
      </c>
      <c r="J3901" s="0" t="n">
        <v>1.21</v>
      </c>
      <c r="K3901" s="0" t="s">
        <v>21</v>
      </c>
      <c r="L3901" s="3" t="n">
        <f aca="false">IF(K3901="Yes",(J3901-1)*0.98,-1)</f>
        <v>0.2058</v>
      </c>
      <c r="M3901" s="4" t="s">
        <v>22</v>
      </c>
    </row>
    <row r="3902" customFormat="false" ht="12.8" hidden="false" customHeight="false" outlineLevel="0" collapsed="false">
      <c r="A3902" s="9" t="s">
        <v>4329</v>
      </c>
      <c r="B3902" s="9" t="s">
        <v>101</v>
      </c>
      <c r="C3902" s="6" t="s">
        <v>223</v>
      </c>
      <c r="D3902" s="6" t="s">
        <v>42</v>
      </c>
      <c r="E3902" s="6" t="s">
        <v>147</v>
      </c>
      <c r="F3902" s="6" t="s">
        <v>43</v>
      </c>
      <c r="G3902" s="6" t="s">
        <v>19</v>
      </c>
      <c r="H3902" s="6" t="s">
        <v>4330</v>
      </c>
      <c r="I3902" s="0" t="n">
        <v>4</v>
      </c>
      <c r="J3902" s="6" t="n">
        <v>5.69</v>
      </c>
      <c r="K3902" s="3" t="str">
        <f aca="false">IF(I3902=1,"Yes","No")</f>
        <v>No</v>
      </c>
      <c r="L3902" s="7" t="n">
        <f aca="false">IF(K3902="Yes",(J3902-1)*0.98,-1)</f>
        <v>-1</v>
      </c>
      <c r="M3902" s="10" t="s">
        <v>53</v>
      </c>
    </row>
    <row r="3903" customFormat="false" ht="12.8" hidden="false" customHeight="false" outlineLevel="0" collapsed="false">
      <c r="A3903" s="2" t="s">
        <v>4329</v>
      </c>
      <c r="B3903" s="2" t="s">
        <v>888</v>
      </c>
      <c r="C3903" s="6" t="s">
        <v>223</v>
      </c>
      <c r="D3903" s="6" t="s">
        <v>16</v>
      </c>
      <c r="E3903" s="6" t="s">
        <v>147</v>
      </c>
      <c r="F3903" s="6" t="s">
        <v>43</v>
      </c>
      <c r="G3903" s="6" t="s">
        <v>19</v>
      </c>
      <c r="H3903" s="6" t="s">
        <v>4331</v>
      </c>
      <c r="I3903" s="6" t="n">
        <v>0</v>
      </c>
      <c r="J3903" s="6" t="n">
        <v>5.23</v>
      </c>
      <c r="K3903" s="3" t="str">
        <f aca="false">IF(I3903=1, "No","Yes")</f>
        <v>Yes</v>
      </c>
      <c r="L3903" s="7" t="n">
        <f aca="false">IF(I3903=1,-J3903,0.98)</f>
        <v>0.98</v>
      </c>
      <c r="M3903" s="8" t="s">
        <v>51</v>
      </c>
    </row>
    <row r="3904" customFormat="false" ht="12.8" hidden="false" customHeight="false" outlineLevel="0" collapsed="false">
      <c r="A3904" s="9" t="s">
        <v>4329</v>
      </c>
      <c r="B3904" s="9" t="s">
        <v>888</v>
      </c>
      <c r="C3904" s="6" t="s">
        <v>223</v>
      </c>
      <c r="D3904" s="6" t="s">
        <v>16</v>
      </c>
      <c r="E3904" s="6" t="s">
        <v>147</v>
      </c>
      <c r="F3904" s="6" t="s">
        <v>43</v>
      </c>
      <c r="G3904" s="6" t="s">
        <v>19</v>
      </c>
      <c r="H3904" s="6" t="s">
        <v>4331</v>
      </c>
      <c r="I3904" s="6" t="n">
        <v>0</v>
      </c>
      <c r="J3904" s="6" t="n">
        <v>1.74</v>
      </c>
      <c r="K3904" s="3" t="s">
        <v>19</v>
      </c>
      <c r="L3904" s="6" t="n">
        <f aca="false">IF(K3904="Yes",(J3904-1)*0.98,-1)</f>
        <v>-1</v>
      </c>
      <c r="M3904" s="13" t="s">
        <v>184</v>
      </c>
    </row>
    <row r="3905" customFormat="false" ht="12.8" hidden="false" customHeight="false" outlineLevel="0" collapsed="false">
      <c r="A3905" s="9" t="s">
        <v>4329</v>
      </c>
      <c r="B3905" s="9" t="s">
        <v>888</v>
      </c>
      <c r="C3905" s="6" t="s">
        <v>223</v>
      </c>
      <c r="D3905" s="6" t="s">
        <v>16</v>
      </c>
      <c r="E3905" s="6" t="s">
        <v>147</v>
      </c>
      <c r="F3905" s="6" t="s">
        <v>43</v>
      </c>
      <c r="G3905" s="6" t="s">
        <v>19</v>
      </c>
      <c r="H3905" s="6" t="s">
        <v>4332</v>
      </c>
      <c r="I3905" s="0" t="n">
        <v>0</v>
      </c>
      <c r="J3905" s="6" t="n">
        <v>4.4</v>
      </c>
      <c r="K3905" s="3" t="str">
        <f aca="false">IF(I3905=1,"Yes","No")</f>
        <v>No</v>
      </c>
      <c r="L3905" s="7" t="n">
        <f aca="false">IF(K3905="Yes",(J3905-1)*0.98,-1)</f>
        <v>-1</v>
      </c>
      <c r="M3905" s="10" t="s">
        <v>53</v>
      </c>
    </row>
    <row r="3906" customFormat="false" ht="12.8" hidden="false" customHeight="false" outlineLevel="0" collapsed="false">
      <c r="A3906" s="2" t="s">
        <v>4329</v>
      </c>
      <c r="B3906" s="2" t="s">
        <v>280</v>
      </c>
      <c r="C3906" s="0" t="s">
        <v>74</v>
      </c>
      <c r="D3906" s="0" t="s">
        <v>37</v>
      </c>
      <c r="E3906" s="0" t="s">
        <v>30</v>
      </c>
      <c r="F3906" s="0" t="s">
        <v>43</v>
      </c>
      <c r="G3906" s="0" t="s">
        <v>19</v>
      </c>
      <c r="H3906" s="0" t="s">
        <v>4333</v>
      </c>
      <c r="I3906" s="0" t="n">
        <v>3</v>
      </c>
      <c r="J3906" s="0" t="n">
        <v>1.63</v>
      </c>
      <c r="K3906" s="0" t="s">
        <v>21</v>
      </c>
      <c r="L3906" s="3" t="n">
        <f aca="false">IF(K3906="Yes",(J3906-1)*0.98,-1)</f>
        <v>0.6174</v>
      </c>
      <c r="M3906" s="4" t="s">
        <v>22</v>
      </c>
    </row>
    <row r="3907" customFormat="false" ht="12.8" hidden="false" customHeight="false" outlineLevel="0" collapsed="false">
      <c r="A3907" s="2" t="s">
        <v>4329</v>
      </c>
      <c r="B3907" s="2" t="s">
        <v>280</v>
      </c>
      <c r="C3907" s="0" t="s">
        <v>74</v>
      </c>
      <c r="D3907" s="0" t="s">
        <v>37</v>
      </c>
      <c r="E3907" s="0" t="s">
        <v>30</v>
      </c>
      <c r="F3907" s="0" t="s">
        <v>43</v>
      </c>
      <c r="G3907" s="0" t="s">
        <v>19</v>
      </c>
      <c r="H3907" s="0" t="s">
        <v>4334</v>
      </c>
      <c r="I3907" s="0" t="n">
        <v>0</v>
      </c>
      <c r="J3907" s="0" t="n">
        <v>1.73</v>
      </c>
      <c r="K3907" s="0" t="s">
        <v>19</v>
      </c>
      <c r="L3907" s="3" t="n">
        <f aca="false">IF(K3907="Yes",(J3907-1)*0.98,-1)</f>
        <v>-1</v>
      </c>
      <c r="M3907" s="11" t="s">
        <v>62</v>
      </c>
    </row>
    <row r="3908" customFormat="false" ht="12.8" hidden="false" customHeight="false" outlineLevel="0" collapsed="false">
      <c r="A3908" s="9" t="s">
        <v>4329</v>
      </c>
      <c r="B3908" s="9" t="s">
        <v>280</v>
      </c>
      <c r="C3908" s="6" t="s">
        <v>74</v>
      </c>
      <c r="D3908" s="6" t="s">
        <v>37</v>
      </c>
      <c r="E3908" s="6" t="s">
        <v>30</v>
      </c>
      <c r="F3908" s="6" t="s">
        <v>43</v>
      </c>
      <c r="G3908" s="6" t="s">
        <v>19</v>
      </c>
      <c r="H3908" s="6" t="s">
        <v>4334</v>
      </c>
      <c r="I3908" s="0" t="n">
        <v>0</v>
      </c>
      <c r="J3908" s="6" t="n">
        <v>4.81</v>
      </c>
      <c r="K3908" s="3" t="str">
        <f aca="false">IF(I3908=1,"Yes","No")</f>
        <v>No</v>
      </c>
      <c r="L3908" s="7" t="n">
        <f aca="false">IF(K3908="Yes",(J3908-1)*0.98,-1)</f>
        <v>-1</v>
      </c>
      <c r="M3908" s="10" t="s">
        <v>53</v>
      </c>
    </row>
    <row r="3909" customFormat="false" ht="12.8" hidden="false" customHeight="false" outlineLevel="0" collapsed="false">
      <c r="A3909" s="2" t="s">
        <v>4335</v>
      </c>
      <c r="B3909" s="2" t="s">
        <v>170</v>
      </c>
      <c r="C3909" s="0" t="s">
        <v>1996</v>
      </c>
      <c r="D3909" s="0" t="s">
        <v>37</v>
      </c>
      <c r="E3909" s="0" t="s">
        <v>17</v>
      </c>
      <c r="F3909" s="0" t="s">
        <v>43</v>
      </c>
      <c r="G3909" s="0" t="s">
        <v>19</v>
      </c>
      <c r="H3909" s="0" t="s">
        <v>4336</v>
      </c>
      <c r="I3909" s="0" t="n">
        <v>1</v>
      </c>
      <c r="J3909" s="0" t="n">
        <v>1.54</v>
      </c>
      <c r="K3909" s="0" t="s">
        <v>21</v>
      </c>
      <c r="L3909" s="3" t="n">
        <f aca="false">IF(K3909="Yes",(J3909-1)*0.98,-1)</f>
        <v>0.5292</v>
      </c>
      <c r="M3909" s="11" t="s">
        <v>62</v>
      </c>
    </row>
    <row r="3910" customFormat="false" ht="12.8" hidden="false" customHeight="false" outlineLevel="0" collapsed="false">
      <c r="A3910" s="2" t="s">
        <v>4337</v>
      </c>
      <c r="B3910" s="2" t="s">
        <v>170</v>
      </c>
      <c r="C3910" s="6" t="s">
        <v>41</v>
      </c>
      <c r="D3910" s="6" t="s">
        <v>42</v>
      </c>
      <c r="E3910" s="6" t="s">
        <v>147</v>
      </c>
      <c r="F3910" s="6" t="s">
        <v>18</v>
      </c>
      <c r="G3910" s="6" t="s">
        <v>19</v>
      </c>
      <c r="H3910" s="6" t="s">
        <v>4338</v>
      </c>
      <c r="I3910" s="6" t="n">
        <v>2</v>
      </c>
      <c r="J3910" s="6" t="n">
        <v>7.48</v>
      </c>
      <c r="K3910" s="3" t="str">
        <f aca="false">IF(I3910=1, "No","Yes")</f>
        <v>Yes</v>
      </c>
      <c r="L3910" s="7" t="n">
        <f aca="false">IF(I3910=1,-J3910,0.98)</f>
        <v>0.98</v>
      </c>
      <c r="M3910" s="8" t="s">
        <v>51</v>
      </c>
    </row>
    <row r="3911" customFormat="false" ht="12.8" hidden="false" customHeight="false" outlineLevel="0" collapsed="false">
      <c r="A3911" s="2" t="s">
        <v>4339</v>
      </c>
      <c r="B3911" s="2" t="s">
        <v>197</v>
      </c>
      <c r="C3911" s="0" t="s">
        <v>1371</v>
      </c>
      <c r="D3911" s="0" t="s">
        <v>42</v>
      </c>
      <c r="E3911" s="0" t="s">
        <v>30</v>
      </c>
      <c r="F3911" s="0" t="s">
        <v>43</v>
      </c>
      <c r="G3911" s="0" t="s">
        <v>19</v>
      </c>
      <c r="H3911" s="0" t="s">
        <v>4340</v>
      </c>
      <c r="I3911" s="0" t="n">
        <v>0</v>
      </c>
      <c r="J3911" s="0" t="n">
        <v>1.57</v>
      </c>
      <c r="K3911" s="0" t="s">
        <v>19</v>
      </c>
      <c r="L3911" s="3" t="n">
        <f aca="false">IF(K3911="Yes",(J3911-1)*0.98,-1)</f>
        <v>-1</v>
      </c>
      <c r="M3911" s="11" t="s">
        <v>62</v>
      </c>
    </row>
    <row r="3912" customFormat="false" ht="12.8" hidden="false" customHeight="false" outlineLevel="0" collapsed="false">
      <c r="A3912" s="2" t="s">
        <v>4339</v>
      </c>
      <c r="B3912" s="2" t="s">
        <v>293</v>
      </c>
      <c r="C3912" s="0" t="s">
        <v>1371</v>
      </c>
      <c r="D3912" s="0" t="s">
        <v>42</v>
      </c>
      <c r="E3912" s="0" t="s">
        <v>30</v>
      </c>
      <c r="F3912" s="0" t="s">
        <v>43</v>
      </c>
      <c r="G3912" s="0" t="s">
        <v>19</v>
      </c>
      <c r="H3912" s="0" t="s">
        <v>4341</v>
      </c>
      <c r="I3912" s="0" t="n">
        <v>0</v>
      </c>
      <c r="J3912" s="0" t="n">
        <v>2.49</v>
      </c>
      <c r="K3912" s="0" t="s">
        <v>19</v>
      </c>
      <c r="L3912" s="3" t="n">
        <f aca="false">IF(K3912="Yes",(J3912-1)*0.98,-1)</f>
        <v>-1</v>
      </c>
      <c r="M3912" s="11" t="s">
        <v>62</v>
      </c>
    </row>
    <row r="3913" customFormat="false" ht="12.8" hidden="false" customHeight="false" outlineLevel="0" collapsed="false">
      <c r="A3913" s="9" t="s">
        <v>4339</v>
      </c>
      <c r="B3913" s="9" t="s">
        <v>105</v>
      </c>
      <c r="C3913" s="6" t="s">
        <v>1371</v>
      </c>
      <c r="D3913" s="6" t="s">
        <v>29</v>
      </c>
      <c r="E3913" s="6" t="s">
        <v>30</v>
      </c>
      <c r="F3913" s="6" t="s">
        <v>65</v>
      </c>
      <c r="G3913" s="6" t="s">
        <v>21</v>
      </c>
      <c r="H3913" s="6" t="s">
        <v>4342</v>
      </c>
      <c r="I3913" s="6" t="n">
        <v>0</v>
      </c>
      <c r="J3913" s="6" t="n">
        <v>4.81</v>
      </c>
      <c r="K3913" s="3" t="s">
        <v>19</v>
      </c>
      <c r="L3913" s="6" t="n">
        <f aca="false">IF(K3913="Yes",(J3913-1)*0.98,-1)</f>
        <v>-1</v>
      </c>
      <c r="M3913" s="13" t="s">
        <v>184</v>
      </c>
    </row>
    <row r="3914" customFormat="false" ht="12.8" hidden="false" customHeight="false" outlineLevel="0" collapsed="false">
      <c r="A3914" s="2" t="s">
        <v>4343</v>
      </c>
      <c r="B3914" s="2" t="s">
        <v>445</v>
      </c>
      <c r="C3914" s="0" t="s">
        <v>248</v>
      </c>
      <c r="D3914" s="0" t="s">
        <v>29</v>
      </c>
      <c r="E3914" s="0" t="s">
        <v>147</v>
      </c>
      <c r="F3914" s="0" t="s">
        <v>43</v>
      </c>
      <c r="G3914" s="0" t="s">
        <v>19</v>
      </c>
      <c r="H3914" s="0" t="s">
        <v>4344</v>
      </c>
      <c r="I3914" s="0" t="n">
        <v>1</v>
      </c>
      <c r="J3914" s="0" t="n">
        <v>2.94</v>
      </c>
      <c r="K3914" s="0" t="str">
        <f aca="false">IF(I3914=1,"Yes","No")</f>
        <v>Yes</v>
      </c>
      <c r="L3914" s="0" t="n">
        <f aca="false">IF(K3914="Yes",(J3914-1)*0.98,-1)</f>
        <v>1.9012</v>
      </c>
      <c r="M3914" s="5" t="s">
        <v>33</v>
      </c>
    </row>
    <row r="3915" customFormat="false" ht="12.8" hidden="false" customHeight="false" outlineLevel="0" collapsed="false">
      <c r="A3915" s="2" t="s">
        <v>4343</v>
      </c>
      <c r="B3915" s="2" t="s">
        <v>276</v>
      </c>
      <c r="C3915" s="0" t="s">
        <v>359</v>
      </c>
      <c r="D3915" s="0" t="s">
        <v>16</v>
      </c>
      <c r="E3915" s="0" t="s">
        <v>17</v>
      </c>
      <c r="F3915" s="0" t="s">
        <v>18</v>
      </c>
      <c r="G3915" s="0" t="s">
        <v>19</v>
      </c>
      <c r="H3915" s="0" t="s">
        <v>4345</v>
      </c>
      <c r="I3915" s="0" t="n">
        <v>1</v>
      </c>
      <c r="J3915" s="0" t="n">
        <v>1.22</v>
      </c>
      <c r="K3915" s="0" t="s">
        <v>21</v>
      </c>
      <c r="L3915" s="3" t="n">
        <f aca="false">IF(K3915="Yes",(J3915-1)*0.98,-1)</f>
        <v>0.2156</v>
      </c>
      <c r="M3915" s="4" t="s">
        <v>22</v>
      </c>
    </row>
    <row r="3916" customFormat="false" ht="12.8" hidden="false" customHeight="false" outlineLevel="0" collapsed="false">
      <c r="A3916" s="2" t="s">
        <v>4343</v>
      </c>
      <c r="B3916" s="2" t="s">
        <v>276</v>
      </c>
      <c r="C3916" s="0" t="s">
        <v>359</v>
      </c>
      <c r="D3916" s="0" t="s">
        <v>16</v>
      </c>
      <c r="E3916" s="0" t="s">
        <v>17</v>
      </c>
      <c r="F3916" s="0" t="s">
        <v>18</v>
      </c>
      <c r="G3916" s="0" t="s">
        <v>19</v>
      </c>
      <c r="H3916" s="0" t="s">
        <v>3936</v>
      </c>
      <c r="I3916" s="0" t="n">
        <v>2</v>
      </c>
      <c r="J3916" s="0" t="n">
        <v>1.16</v>
      </c>
      <c r="K3916" s="0" t="s">
        <v>21</v>
      </c>
      <c r="L3916" s="3" t="n">
        <f aca="false">IF(K3916="Yes",(J3916-1)*0.98,-1)</f>
        <v>0.1568</v>
      </c>
      <c r="M3916" s="11" t="s">
        <v>62</v>
      </c>
    </row>
    <row r="3917" customFormat="false" ht="12.8" hidden="false" customHeight="false" outlineLevel="0" collapsed="false">
      <c r="A3917" s="2" t="s">
        <v>4346</v>
      </c>
      <c r="B3917" s="2" t="s">
        <v>445</v>
      </c>
      <c r="C3917" s="0" t="s">
        <v>56</v>
      </c>
      <c r="D3917" s="0" t="s">
        <v>16</v>
      </c>
      <c r="E3917" s="0" t="s">
        <v>17</v>
      </c>
      <c r="F3917" s="0" t="s">
        <v>103</v>
      </c>
      <c r="G3917" s="0" t="s">
        <v>19</v>
      </c>
      <c r="H3917" s="0" t="s">
        <v>4347</v>
      </c>
      <c r="I3917" s="0" t="n">
        <v>1</v>
      </c>
      <c r="J3917" s="0" t="n">
        <v>4.22</v>
      </c>
      <c r="K3917" s="0" t="s">
        <v>21</v>
      </c>
      <c r="L3917" s="3" t="n">
        <f aca="false">IF(K3917="Yes",(J3917-1)*0.98,-1)</f>
        <v>3.1556</v>
      </c>
      <c r="M3917" s="11" t="s">
        <v>62</v>
      </c>
    </row>
    <row r="3918" customFormat="false" ht="12.8" hidden="false" customHeight="false" outlineLevel="0" collapsed="false">
      <c r="A3918" s="9" t="s">
        <v>4346</v>
      </c>
      <c r="B3918" s="9" t="s">
        <v>445</v>
      </c>
      <c r="C3918" s="6" t="s">
        <v>56</v>
      </c>
      <c r="D3918" s="6" t="s">
        <v>16</v>
      </c>
      <c r="E3918" s="6" t="s">
        <v>17</v>
      </c>
      <c r="F3918" s="6" t="s">
        <v>103</v>
      </c>
      <c r="G3918" s="6" t="s">
        <v>19</v>
      </c>
      <c r="H3918" s="6" t="s">
        <v>4347</v>
      </c>
      <c r="I3918" s="0" t="n">
        <v>1</v>
      </c>
      <c r="J3918" s="6" t="n">
        <v>25.57</v>
      </c>
      <c r="K3918" s="3" t="str">
        <f aca="false">IF(I3918=1,"Yes","No")</f>
        <v>Yes</v>
      </c>
      <c r="L3918" s="7" t="n">
        <f aca="false">IF(K3918="Yes",(J3918-1)*0.98,-1)</f>
        <v>24.0786</v>
      </c>
      <c r="M3918" s="10" t="s">
        <v>53</v>
      </c>
    </row>
    <row r="3919" customFormat="false" ht="12.8" hidden="false" customHeight="false" outlineLevel="0" collapsed="false">
      <c r="A3919" s="2" t="s">
        <v>4346</v>
      </c>
      <c r="B3919" s="2" t="s">
        <v>375</v>
      </c>
      <c r="C3919" s="0" t="s">
        <v>91</v>
      </c>
      <c r="D3919" s="0" t="s">
        <v>42</v>
      </c>
      <c r="E3919" s="0" t="s">
        <v>30</v>
      </c>
      <c r="F3919" s="0" t="s">
        <v>18</v>
      </c>
      <c r="G3919" s="0" t="s">
        <v>19</v>
      </c>
      <c r="H3919" s="0" t="s">
        <v>4348</v>
      </c>
      <c r="I3919" s="0" t="n">
        <v>0</v>
      </c>
      <c r="J3919" s="0" t="n">
        <v>1.76</v>
      </c>
      <c r="K3919" s="0" t="s">
        <v>19</v>
      </c>
      <c r="L3919" s="3" t="n">
        <f aca="false">IF(K3919="Yes",(J3919-1)*0.98,-1)</f>
        <v>-1</v>
      </c>
      <c r="M3919" s="11" t="s">
        <v>62</v>
      </c>
    </row>
    <row r="3920" customFormat="false" ht="12.8" hidden="false" customHeight="false" outlineLevel="0" collapsed="false">
      <c r="A3920" s="2" t="s">
        <v>4346</v>
      </c>
      <c r="B3920" s="2" t="s">
        <v>375</v>
      </c>
      <c r="C3920" s="6" t="s">
        <v>91</v>
      </c>
      <c r="D3920" s="6" t="s">
        <v>42</v>
      </c>
      <c r="E3920" s="6" t="s">
        <v>30</v>
      </c>
      <c r="F3920" s="6" t="s">
        <v>18</v>
      </c>
      <c r="G3920" s="6" t="s">
        <v>19</v>
      </c>
      <c r="H3920" s="6" t="s">
        <v>4349</v>
      </c>
      <c r="I3920" s="6" t="n">
        <v>0</v>
      </c>
      <c r="J3920" s="6" t="n">
        <v>7.79</v>
      </c>
      <c r="K3920" s="3" t="str">
        <f aca="false">IF(I3920=1, "No","Yes")</f>
        <v>Yes</v>
      </c>
      <c r="L3920" s="7" t="n">
        <f aca="false">IF(I3920=1,-J3920,0.98)</f>
        <v>0.98</v>
      </c>
      <c r="M3920" s="8" t="s">
        <v>51</v>
      </c>
    </row>
    <row r="3921" customFormat="false" ht="12.8" hidden="false" customHeight="false" outlineLevel="0" collapsed="false">
      <c r="A3921" s="2" t="s">
        <v>4350</v>
      </c>
      <c r="B3921" s="2" t="s">
        <v>35</v>
      </c>
      <c r="C3921" s="0" t="s">
        <v>2117</v>
      </c>
      <c r="D3921" s="0" t="s">
        <v>37</v>
      </c>
      <c r="E3921" s="0" t="s">
        <v>147</v>
      </c>
      <c r="F3921" s="0" t="s">
        <v>1413</v>
      </c>
      <c r="G3921" s="0" t="s">
        <v>19</v>
      </c>
      <c r="H3921" s="0" t="s">
        <v>4351</v>
      </c>
      <c r="I3921" s="0" t="n">
        <v>3</v>
      </c>
      <c r="J3921" s="0" t="n">
        <v>2.73</v>
      </c>
      <c r="K3921" s="0" t="s">
        <v>19</v>
      </c>
      <c r="L3921" s="3" t="n">
        <f aca="false">IF(K3921="Yes",(J3921-1)*0.98,-1)</f>
        <v>-1</v>
      </c>
      <c r="M3921" s="11" t="s">
        <v>62</v>
      </c>
    </row>
    <row r="3922" customFormat="false" ht="12.8" hidden="false" customHeight="false" outlineLevel="0" collapsed="false">
      <c r="A3922" s="9" t="s">
        <v>4350</v>
      </c>
      <c r="B3922" s="9" t="s">
        <v>35</v>
      </c>
      <c r="C3922" s="6" t="s">
        <v>2117</v>
      </c>
      <c r="D3922" s="6" t="s">
        <v>37</v>
      </c>
      <c r="E3922" s="6" t="s">
        <v>147</v>
      </c>
      <c r="F3922" s="6" t="s">
        <v>1413</v>
      </c>
      <c r="G3922" s="6" t="s">
        <v>19</v>
      </c>
      <c r="H3922" s="6" t="s">
        <v>4351</v>
      </c>
      <c r="I3922" s="0" t="n">
        <v>3</v>
      </c>
      <c r="J3922" s="6" t="n">
        <v>3.48</v>
      </c>
      <c r="K3922" s="3" t="str">
        <f aca="false">IF(I3922=1,"Yes","No")</f>
        <v>No</v>
      </c>
      <c r="L3922" s="7" t="n">
        <f aca="false">IF(K3922="Yes",(J3922-1)*0.98,-1)</f>
        <v>-1</v>
      </c>
      <c r="M3922" s="10" t="s">
        <v>53</v>
      </c>
    </row>
    <row r="3923" customFormat="false" ht="12.8" hidden="false" customHeight="false" outlineLevel="0" collapsed="false">
      <c r="A3923" s="2" t="s">
        <v>4350</v>
      </c>
      <c r="B3923" s="2" t="s">
        <v>471</v>
      </c>
      <c r="C3923" s="0" t="s">
        <v>59</v>
      </c>
      <c r="D3923" s="0" t="s">
        <v>42</v>
      </c>
      <c r="E3923" s="0" t="s">
        <v>30</v>
      </c>
      <c r="F3923" s="0" t="s">
        <v>43</v>
      </c>
      <c r="G3923" s="0" t="s">
        <v>19</v>
      </c>
      <c r="H3923" s="0" t="s">
        <v>4352</v>
      </c>
      <c r="I3923" s="0" t="n">
        <v>2</v>
      </c>
      <c r="J3923" s="0" t="n">
        <v>1.75</v>
      </c>
      <c r="K3923" s="0" t="s">
        <v>21</v>
      </c>
      <c r="L3923" s="3" t="n">
        <f aca="false">IF(K3923="Yes",(J3923-1)*0.98,-1)</f>
        <v>0.735</v>
      </c>
      <c r="M3923" s="11" t="s">
        <v>62</v>
      </c>
    </row>
    <row r="3924" customFormat="false" ht="12.8" hidden="false" customHeight="false" outlineLevel="0" collapsed="false">
      <c r="A3924" s="9" t="s">
        <v>4353</v>
      </c>
      <c r="B3924" s="9" t="s">
        <v>46</v>
      </c>
      <c r="C3924" s="6" t="s">
        <v>430</v>
      </c>
      <c r="D3924" s="6" t="s">
        <v>42</v>
      </c>
      <c r="E3924" s="6" t="s">
        <v>147</v>
      </c>
      <c r="F3924" s="6" t="s">
        <v>43</v>
      </c>
      <c r="G3924" s="6" t="s">
        <v>19</v>
      </c>
      <c r="H3924" s="6" t="s">
        <v>4354</v>
      </c>
      <c r="I3924" s="0" t="n">
        <v>3</v>
      </c>
      <c r="J3924" s="6" t="n">
        <v>7.2</v>
      </c>
      <c r="K3924" s="3" t="str">
        <f aca="false">IF(I3924=1,"Yes","No")</f>
        <v>No</v>
      </c>
      <c r="L3924" s="7" t="n">
        <f aca="false">IF(K3924="Yes",(J3924-1)*0.98,-1)</f>
        <v>-1</v>
      </c>
      <c r="M3924" s="10" t="s">
        <v>53</v>
      </c>
    </row>
    <row r="3925" customFormat="false" ht="12.8" hidden="false" customHeight="false" outlineLevel="0" collapsed="false">
      <c r="A3925" s="2" t="s">
        <v>4353</v>
      </c>
      <c r="B3925" s="2" t="s">
        <v>480</v>
      </c>
      <c r="C3925" s="6" t="s">
        <v>59</v>
      </c>
      <c r="D3925" s="6" t="s">
        <v>29</v>
      </c>
      <c r="E3925" s="6" t="s">
        <v>30</v>
      </c>
      <c r="F3925" s="6" t="s">
        <v>65</v>
      </c>
      <c r="G3925" s="6" t="s">
        <v>21</v>
      </c>
      <c r="H3925" s="6" t="s">
        <v>4355</v>
      </c>
      <c r="I3925" s="6" t="n">
        <v>1</v>
      </c>
      <c r="J3925" s="6" t="n">
        <v>7</v>
      </c>
      <c r="K3925" s="3" t="str">
        <f aca="false">IF(I3925=1, "No","Yes")</f>
        <v>No</v>
      </c>
      <c r="L3925" s="7" t="n">
        <f aca="false">IF(I3925=1,-J3925,0.98)</f>
        <v>-7</v>
      </c>
      <c r="M3925" s="12" t="s">
        <v>128</v>
      </c>
    </row>
    <row r="3926" customFormat="false" ht="12.8" hidden="false" customHeight="false" outlineLevel="0" collapsed="false">
      <c r="A3926" s="9" t="s">
        <v>4353</v>
      </c>
      <c r="B3926" s="9" t="s">
        <v>480</v>
      </c>
      <c r="C3926" s="6" t="s">
        <v>59</v>
      </c>
      <c r="D3926" s="6" t="s">
        <v>29</v>
      </c>
      <c r="E3926" s="6" t="s">
        <v>30</v>
      </c>
      <c r="F3926" s="6" t="s">
        <v>65</v>
      </c>
      <c r="G3926" s="6" t="s">
        <v>21</v>
      </c>
      <c r="H3926" s="6" t="s">
        <v>4355</v>
      </c>
      <c r="I3926" s="6" t="n">
        <v>1</v>
      </c>
      <c r="J3926" s="6" t="n">
        <v>2.47</v>
      </c>
      <c r="K3926" s="3" t="s">
        <v>21</v>
      </c>
      <c r="L3926" s="6" t="n">
        <f aca="false">IF(K3926="Yes",(J3926-1)*0.98,-1)</f>
        <v>1.4406</v>
      </c>
      <c r="M3926" s="13" t="s">
        <v>184</v>
      </c>
    </row>
    <row r="3927" customFormat="false" ht="12.8" hidden="false" customHeight="false" outlineLevel="0" collapsed="false">
      <c r="A3927" s="2" t="s">
        <v>4356</v>
      </c>
      <c r="B3927" s="2" t="s">
        <v>4357</v>
      </c>
      <c r="C3927" s="0" t="s">
        <v>359</v>
      </c>
      <c r="D3927" s="0" t="s">
        <v>16</v>
      </c>
      <c r="E3927" s="0" t="s">
        <v>17</v>
      </c>
      <c r="F3927" s="0" t="s">
        <v>18</v>
      </c>
      <c r="G3927" s="0" t="s">
        <v>19</v>
      </c>
      <c r="H3927" s="0" t="s">
        <v>4358</v>
      </c>
      <c r="I3927" s="0" t="n">
        <v>3</v>
      </c>
      <c r="J3927" s="0" t="n">
        <v>1.5</v>
      </c>
      <c r="K3927" s="0" t="s">
        <v>21</v>
      </c>
      <c r="L3927" s="3" t="n">
        <f aca="false">IF(K3927="Yes",(J3927-1)*0.98,-1)</f>
        <v>0.49</v>
      </c>
      <c r="M3927" s="4" t="s">
        <v>22</v>
      </c>
    </row>
    <row r="3928" customFormat="false" ht="12.8" hidden="false" customHeight="false" outlineLevel="0" collapsed="false">
      <c r="A3928" s="2" t="s">
        <v>4356</v>
      </c>
      <c r="B3928" s="2" t="s">
        <v>124</v>
      </c>
      <c r="C3928" s="0" t="s">
        <v>86</v>
      </c>
      <c r="D3928" s="0" t="s">
        <v>16</v>
      </c>
      <c r="E3928" s="0" t="s">
        <v>17</v>
      </c>
      <c r="F3928" s="0" t="s">
        <v>18</v>
      </c>
      <c r="G3928" s="0" t="s">
        <v>19</v>
      </c>
      <c r="H3928" s="0" t="s">
        <v>4359</v>
      </c>
      <c r="I3928" s="0" t="n">
        <v>1</v>
      </c>
      <c r="J3928" s="0" t="n">
        <v>1.16</v>
      </c>
      <c r="K3928" s="0" t="s">
        <v>21</v>
      </c>
      <c r="L3928" s="3" t="n">
        <f aca="false">IF(K3928="Yes",(J3928-1)*0.98,-1)</f>
        <v>0.1568</v>
      </c>
      <c r="M3928" s="4" t="s">
        <v>22</v>
      </c>
    </row>
    <row r="3929" customFormat="false" ht="12.8" hidden="false" customHeight="false" outlineLevel="0" collapsed="false">
      <c r="A3929" s="2" t="s">
        <v>4356</v>
      </c>
      <c r="B3929" s="2" t="s">
        <v>124</v>
      </c>
      <c r="C3929" s="0" t="s">
        <v>86</v>
      </c>
      <c r="D3929" s="0" t="s">
        <v>16</v>
      </c>
      <c r="E3929" s="0" t="s">
        <v>17</v>
      </c>
      <c r="F3929" s="0" t="s">
        <v>18</v>
      </c>
      <c r="G3929" s="0" t="s">
        <v>19</v>
      </c>
      <c r="H3929" s="0" t="s">
        <v>4360</v>
      </c>
      <c r="I3929" s="0" t="n">
        <v>3</v>
      </c>
      <c r="J3929" s="0" t="n">
        <v>1.66</v>
      </c>
      <c r="K3929" s="0" t="s">
        <v>21</v>
      </c>
      <c r="L3929" s="3" t="n">
        <f aca="false">IF(K3929="Yes",(J3929-1)*0.98,-1)</f>
        <v>0.6468</v>
      </c>
      <c r="M3929" s="11" t="s">
        <v>62</v>
      </c>
    </row>
    <row r="3930" customFormat="false" ht="12.8" hidden="false" customHeight="false" outlineLevel="0" collapsed="false">
      <c r="A3930" s="2" t="s">
        <v>4356</v>
      </c>
      <c r="B3930" s="2" t="s">
        <v>124</v>
      </c>
      <c r="C3930" s="6" t="s">
        <v>86</v>
      </c>
      <c r="D3930" s="6" t="s">
        <v>16</v>
      </c>
      <c r="E3930" s="6" t="s">
        <v>17</v>
      </c>
      <c r="F3930" s="6" t="s">
        <v>18</v>
      </c>
      <c r="G3930" s="6" t="s">
        <v>19</v>
      </c>
      <c r="H3930" s="6" t="s">
        <v>4361</v>
      </c>
      <c r="I3930" s="6" t="n">
        <v>2</v>
      </c>
      <c r="J3930" s="6" t="n">
        <v>6</v>
      </c>
      <c r="K3930" s="3" t="str">
        <f aca="false">IF(I3930=1, "No","Yes")</f>
        <v>Yes</v>
      </c>
      <c r="L3930" s="7" t="n">
        <f aca="false">IF(I3930=1,-J3930,0.98)</f>
        <v>0.98</v>
      </c>
      <c r="M3930" s="12" t="s">
        <v>128</v>
      </c>
    </row>
    <row r="3931" customFormat="false" ht="12.8" hidden="false" customHeight="false" outlineLevel="0" collapsed="false">
      <c r="A3931" s="2" t="s">
        <v>4356</v>
      </c>
      <c r="B3931" s="2" t="s">
        <v>181</v>
      </c>
      <c r="C3931" s="0" t="s">
        <v>1371</v>
      </c>
      <c r="D3931" s="0" t="s">
        <v>16</v>
      </c>
      <c r="E3931" s="0" t="s">
        <v>30</v>
      </c>
      <c r="F3931" s="0" t="s">
        <v>65</v>
      </c>
      <c r="G3931" s="0" t="s">
        <v>21</v>
      </c>
      <c r="H3931" s="0" t="s">
        <v>4362</v>
      </c>
      <c r="I3931" s="0" t="n">
        <v>1</v>
      </c>
      <c r="J3931" s="0" t="n">
        <v>1.37</v>
      </c>
      <c r="K3931" s="0" t="s">
        <v>21</v>
      </c>
      <c r="L3931" s="3" t="n">
        <f aca="false">IF(K3931="Yes",(J3931-1)*0.98,-1)</f>
        <v>0.3626</v>
      </c>
      <c r="M3931" s="4" t="s">
        <v>22</v>
      </c>
    </row>
    <row r="3932" customFormat="false" ht="12.8" hidden="false" customHeight="false" outlineLevel="0" collapsed="false">
      <c r="A3932" s="2" t="s">
        <v>4363</v>
      </c>
      <c r="B3932" s="2" t="s">
        <v>101</v>
      </c>
      <c r="C3932" s="0" t="s">
        <v>332</v>
      </c>
      <c r="D3932" s="0" t="s">
        <v>16</v>
      </c>
      <c r="E3932" s="0" t="s">
        <v>17</v>
      </c>
      <c r="F3932" s="0" t="s">
        <v>18</v>
      </c>
      <c r="G3932" s="0" t="s">
        <v>19</v>
      </c>
      <c r="H3932" s="0" t="s">
        <v>4364</v>
      </c>
      <c r="I3932" s="0" t="n">
        <v>2</v>
      </c>
      <c r="J3932" s="0" t="n">
        <v>1.21</v>
      </c>
      <c r="K3932" s="0" t="s">
        <v>21</v>
      </c>
      <c r="L3932" s="3" t="n">
        <f aca="false">IF(K3932="Yes",(J3932-1)*0.98,-1)</f>
        <v>0.2058</v>
      </c>
      <c r="M3932" s="4" t="s">
        <v>22</v>
      </c>
    </row>
    <row r="3933" customFormat="false" ht="12.8" hidden="false" customHeight="false" outlineLevel="0" collapsed="false">
      <c r="A3933" s="2" t="s">
        <v>4363</v>
      </c>
      <c r="B3933" s="2" t="s">
        <v>135</v>
      </c>
      <c r="C3933" s="0" t="s">
        <v>248</v>
      </c>
      <c r="D3933" s="0" t="s">
        <v>42</v>
      </c>
      <c r="E3933" s="0" t="s">
        <v>147</v>
      </c>
      <c r="F3933" s="0" t="s">
        <v>65</v>
      </c>
      <c r="G3933" s="0" t="s">
        <v>21</v>
      </c>
      <c r="H3933" s="0" t="s">
        <v>4365</v>
      </c>
      <c r="I3933" s="0" t="n">
        <v>1</v>
      </c>
      <c r="J3933" s="0" t="n">
        <v>2.38</v>
      </c>
      <c r="K3933" s="0" t="str">
        <f aca="false">IF(I3933=1,"Yes","No")</f>
        <v>Yes</v>
      </c>
      <c r="L3933" s="0" t="n">
        <f aca="false">IF(K3933="Yes",(J3933-1)*0.98,-1)</f>
        <v>1.3524</v>
      </c>
      <c r="M3933" s="5" t="s">
        <v>33</v>
      </c>
    </row>
    <row r="3934" customFormat="false" ht="12.8" hidden="false" customHeight="false" outlineLevel="0" collapsed="false">
      <c r="A3934" s="2" t="s">
        <v>4363</v>
      </c>
      <c r="B3934" s="2" t="s">
        <v>135</v>
      </c>
      <c r="C3934" s="0" t="s">
        <v>248</v>
      </c>
      <c r="D3934" s="0" t="s">
        <v>42</v>
      </c>
      <c r="E3934" s="0" t="s">
        <v>147</v>
      </c>
      <c r="F3934" s="0" t="s">
        <v>65</v>
      </c>
      <c r="G3934" s="0" t="s">
        <v>21</v>
      </c>
      <c r="H3934" s="0" t="s">
        <v>4365</v>
      </c>
      <c r="I3934" s="0" t="n">
        <v>1</v>
      </c>
      <c r="J3934" s="0" t="n">
        <v>1.71</v>
      </c>
      <c r="K3934" s="0" t="s">
        <v>21</v>
      </c>
      <c r="L3934" s="3" t="n">
        <f aca="false">IF(K3934="Yes",(J3934-1)*0.98,-1)</f>
        <v>0.6958</v>
      </c>
      <c r="M3934" s="4" t="s">
        <v>22</v>
      </c>
    </row>
    <row r="3935" customFormat="false" ht="12.8" hidden="false" customHeight="false" outlineLevel="0" collapsed="false">
      <c r="A3935" s="2" t="s">
        <v>4363</v>
      </c>
      <c r="B3935" s="2" t="s">
        <v>135</v>
      </c>
      <c r="C3935" s="6" t="s">
        <v>248</v>
      </c>
      <c r="D3935" s="6" t="s">
        <v>42</v>
      </c>
      <c r="E3935" s="6" t="s">
        <v>147</v>
      </c>
      <c r="F3935" s="6" t="s">
        <v>65</v>
      </c>
      <c r="G3935" s="6" t="s">
        <v>21</v>
      </c>
      <c r="H3935" s="6" t="s">
        <v>4366</v>
      </c>
      <c r="I3935" s="6" t="n">
        <v>0</v>
      </c>
      <c r="J3935" s="6" t="n">
        <v>8.48</v>
      </c>
      <c r="K3935" s="3" t="str">
        <f aca="false">IF(I3935=1, "No","Yes")</f>
        <v>Yes</v>
      </c>
      <c r="L3935" s="7" t="n">
        <f aca="false">IF(I3935=1,-J3935,0.98)</f>
        <v>0.98</v>
      </c>
      <c r="M3935" s="8" t="s">
        <v>51</v>
      </c>
    </row>
    <row r="3936" customFormat="false" ht="12.8" hidden="false" customHeight="false" outlineLevel="0" collapsed="false">
      <c r="A3936" s="2" t="s">
        <v>4367</v>
      </c>
      <c r="B3936" s="2" t="s">
        <v>155</v>
      </c>
      <c r="C3936" s="0" t="s">
        <v>481</v>
      </c>
      <c r="D3936" s="0" t="s">
        <v>195</v>
      </c>
      <c r="E3936" s="0" t="s">
        <v>147</v>
      </c>
      <c r="G3936" s="0" t="s">
        <v>19</v>
      </c>
      <c r="H3936" s="0" t="s">
        <v>4368</v>
      </c>
      <c r="I3936" s="0" t="n">
        <v>4</v>
      </c>
      <c r="J3936" s="0" t="n">
        <v>1.35</v>
      </c>
      <c r="K3936" s="0" t="str">
        <f aca="false">IF(I3936=1,"Yes","No")</f>
        <v>No</v>
      </c>
      <c r="L3936" s="0" t="n">
        <f aca="false">IF(K3936="Yes",(J3936-1)*0.98,-1)</f>
        <v>-1</v>
      </c>
      <c r="M3936" s="5" t="s">
        <v>33</v>
      </c>
    </row>
    <row r="3937" customFormat="false" ht="12.8" hidden="false" customHeight="false" outlineLevel="0" collapsed="false">
      <c r="A3937" s="2" t="s">
        <v>4367</v>
      </c>
      <c r="B3937" s="2" t="s">
        <v>146</v>
      </c>
      <c r="C3937" s="0" t="s">
        <v>78</v>
      </c>
      <c r="D3937" s="0" t="s">
        <v>16</v>
      </c>
      <c r="E3937" s="0" t="s">
        <v>17</v>
      </c>
      <c r="F3937" s="0" t="s">
        <v>18</v>
      </c>
      <c r="G3937" s="0" t="s">
        <v>19</v>
      </c>
      <c r="H3937" s="0" t="s">
        <v>4369</v>
      </c>
      <c r="I3937" s="0" t="n">
        <v>3</v>
      </c>
      <c r="J3937" s="0" t="n">
        <v>1.5</v>
      </c>
      <c r="K3937" s="0" t="s">
        <v>21</v>
      </c>
      <c r="L3937" s="3" t="n">
        <f aca="false">IF(K3937="Yes",(J3937-1)*0.98,-1)</f>
        <v>0.49</v>
      </c>
      <c r="M3937" s="4" t="s">
        <v>22</v>
      </c>
    </row>
    <row r="3938" customFormat="false" ht="12.8" hidden="false" customHeight="false" outlineLevel="0" collapsed="false">
      <c r="A3938" s="2" t="s">
        <v>4367</v>
      </c>
      <c r="B3938" s="2" t="s">
        <v>109</v>
      </c>
      <c r="C3938" s="0" t="s">
        <v>78</v>
      </c>
      <c r="D3938" s="0" t="s">
        <v>16</v>
      </c>
      <c r="E3938" s="0" t="s">
        <v>17</v>
      </c>
      <c r="F3938" s="0" t="s">
        <v>18</v>
      </c>
      <c r="G3938" s="0" t="s">
        <v>19</v>
      </c>
      <c r="H3938" s="0" t="s">
        <v>4370</v>
      </c>
      <c r="I3938" s="0" t="n">
        <v>1</v>
      </c>
      <c r="J3938" s="0" t="n">
        <v>1.11</v>
      </c>
      <c r="K3938" s="0" t="s">
        <v>21</v>
      </c>
      <c r="L3938" s="3" t="n">
        <f aca="false">IF(K3938="Yes",(J3938-1)*0.98,-1)</f>
        <v>0.1078</v>
      </c>
      <c r="M3938" s="4" t="s">
        <v>22</v>
      </c>
    </row>
    <row r="3939" customFormat="false" ht="12.8" hidden="false" customHeight="false" outlineLevel="0" collapsed="false">
      <c r="A3939" s="2" t="s">
        <v>4367</v>
      </c>
      <c r="B3939" s="2" t="s">
        <v>293</v>
      </c>
      <c r="C3939" s="6" t="s">
        <v>91</v>
      </c>
      <c r="D3939" s="6" t="s">
        <v>42</v>
      </c>
      <c r="E3939" s="6" t="s">
        <v>30</v>
      </c>
      <c r="F3939" s="6" t="s">
        <v>453</v>
      </c>
      <c r="G3939" s="6" t="s">
        <v>19</v>
      </c>
      <c r="H3939" s="6" t="s">
        <v>4371</v>
      </c>
      <c r="I3939" s="6" t="n">
        <v>4</v>
      </c>
      <c r="J3939" s="6" t="n">
        <v>3.6</v>
      </c>
      <c r="K3939" s="3" t="str">
        <f aca="false">IF(I3939=1, "No","Yes")</f>
        <v>Yes</v>
      </c>
      <c r="L3939" s="7" t="n">
        <f aca="false">IF(I3939=1,-J3939,0.98)</f>
        <v>0.98</v>
      </c>
      <c r="M3939" s="8" t="s">
        <v>51</v>
      </c>
    </row>
    <row r="3940" customFormat="false" ht="12.8" hidden="false" customHeight="false" outlineLevel="0" collapsed="false">
      <c r="A3940" s="2" t="s">
        <v>4367</v>
      </c>
      <c r="B3940" s="2" t="s">
        <v>293</v>
      </c>
      <c r="C3940" s="6" t="s">
        <v>91</v>
      </c>
      <c r="D3940" s="6" t="s">
        <v>42</v>
      </c>
      <c r="E3940" s="6" t="s">
        <v>30</v>
      </c>
      <c r="F3940" s="6" t="s">
        <v>453</v>
      </c>
      <c r="G3940" s="6" t="s">
        <v>19</v>
      </c>
      <c r="H3940" s="6" t="s">
        <v>4371</v>
      </c>
      <c r="I3940" s="6" t="n">
        <v>4</v>
      </c>
      <c r="J3940" s="6" t="n">
        <v>3.6</v>
      </c>
      <c r="K3940" s="3" t="str">
        <f aca="false">IF(I3940=1, "No","Yes")</f>
        <v>Yes</v>
      </c>
      <c r="L3940" s="7" t="n">
        <f aca="false">IF(I3940=1,-J3940,0.98)</f>
        <v>0.98</v>
      </c>
      <c r="M3940" s="12" t="s">
        <v>128</v>
      </c>
    </row>
    <row r="3941" customFormat="false" ht="12.8" hidden="false" customHeight="false" outlineLevel="0" collapsed="false">
      <c r="A3941" s="2" t="s">
        <v>4372</v>
      </c>
      <c r="B3941" s="2" t="s">
        <v>157</v>
      </c>
      <c r="C3941" s="0" t="s">
        <v>294</v>
      </c>
      <c r="D3941" s="0" t="s">
        <v>42</v>
      </c>
      <c r="E3941" s="0" t="s">
        <v>79</v>
      </c>
      <c r="F3941" s="0" t="s">
        <v>206</v>
      </c>
      <c r="G3941" s="0" t="s">
        <v>19</v>
      </c>
      <c r="H3941" s="0" t="s">
        <v>4373</v>
      </c>
      <c r="I3941" s="0" t="n">
        <v>0</v>
      </c>
      <c r="J3941" s="0" t="n">
        <v>2.82</v>
      </c>
      <c r="K3941" s="0" t="str">
        <f aca="false">IF(I3941=1,"Yes","No")</f>
        <v>No</v>
      </c>
      <c r="L3941" s="0" t="n">
        <f aca="false">IF(K3941="Yes",(J3941-1)*0.98,-1)</f>
        <v>-1</v>
      </c>
      <c r="M3941" s="5" t="s">
        <v>33</v>
      </c>
    </row>
    <row r="3942" customFormat="false" ht="12.8" hidden="false" customHeight="false" outlineLevel="0" collapsed="false">
      <c r="A3942" s="2" t="s">
        <v>4372</v>
      </c>
      <c r="B3942" s="2" t="s">
        <v>4374</v>
      </c>
      <c r="C3942" s="0" t="s">
        <v>294</v>
      </c>
      <c r="D3942" s="0" t="s">
        <v>42</v>
      </c>
      <c r="E3942" s="0" t="s">
        <v>79</v>
      </c>
      <c r="F3942" s="0" t="s">
        <v>206</v>
      </c>
      <c r="G3942" s="0" t="s">
        <v>19</v>
      </c>
      <c r="H3942" s="0" t="s">
        <v>4375</v>
      </c>
      <c r="I3942" s="0" t="n">
        <v>1</v>
      </c>
      <c r="J3942" s="0" t="n">
        <v>7</v>
      </c>
      <c r="K3942" s="0" t="str">
        <f aca="false">IF(I3942=1,"Yes","No")</f>
        <v>Yes</v>
      </c>
      <c r="L3942" s="0" t="n">
        <f aca="false">IF(K3942="Yes",(J3942-1)*0.98,-1)</f>
        <v>5.88</v>
      </c>
      <c r="M3942" s="5" t="s">
        <v>33</v>
      </c>
    </row>
    <row r="3943" customFormat="false" ht="12.8" hidden="false" customHeight="false" outlineLevel="0" collapsed="false">
      <c r="A3943" s="2" t="s">
        <v>4376</v>
      </c>
      <c r="B3943" s="2" t="s">
        <v>113</v>
      </c>
      <c r="C3943" s="0" t="s">
        <v>311</v>
      </c>
      <c r="D3943" s="0" t="s">
        <v>16</v>
      </c>
      <c r="E3943" s="0" t="s">
        <v>17</v>
      </c>
      <c r="F3943" s="0" t="s">
        <v>18</v>
      </c>
      <c r="G3943" s="0" t="s">
        <v>19</v>
      </c>
      <c r="H3943" s="0" t="s">
        <v>4370</v>
      </c>
      <c r="I3943" s="0" t="n">
        <v>1</v>
      </c>
      <c r="J3943" s="0" t="n">
        <v>1.17</v>
      </c>
      <c r="K3943" s="0" t="s">
        <v>21</v>
      </c>
      <c r="L3943" s="3" t="n">
        <f aca="false">IF(K3943="Yes",(J3943-1)*0.98,-1)</f>
        <v>0.1666</v>
      </c>
      <c r="M3943" s="4" t="s">
        <v>22</v>
      </c>
    </row>
    <row r="3944" customFormat="false" ht="12.8" hidden="false" customHeight="false" outlineLevel="0" collapsed="false">
      <c r="A3944" s="2" t="s">
        <v>4376</v>
      </c>
      <c r="B3944" s="2" t="s">
        <v>113</v>
      </c>
      <c r="C3944" s="0" t="s">
        <v>311</v>
      </c>
      <c r="D3944" s="0" t="s">
        <v>16</v>
      </c>
      <c r="E3944" s="0" t="s">
        <v>17</v>
      </c>
      <c r="F3944" s="0" t="s">
        <v>18</v>
      </c>
      <c r="G3944" s="0" t="s">
        <v>19</v>
      </c>
      <c r="H3944" s="0" t="s">
        <v>4377</v>
      </c>
      <c r="I3944" s="0" t="n">
        <v>3</v>
      </c>
      <c r="J3944" s="0" t="n">
        <v>2.22</v>
      </c>
      <c r="K3944" s="0" t="s">
        <v>21</v>
      </c>
      <c r="L3944" s="3" t="n">
        <f aca="false">IF(K3944="Yes",(J3944-1)*0.98,-1)</f>
        <v>1.1956</v>
      </c>
      <c r="M3944" s="11" t="s">
        <v>62</v>
      </c>
    </row>
    <row r="3945" customFormat="false" ht="12.8" hidden="false" customHeight="false" outlineLevel="0" collapsed="false">
      <c r="A3945" s="2" t="s">
        <v>4376</v>
      </c>
      <c r="B3945" s="2" t="s">
        <v>35</v>
      </c>
      <c r="C3945" s="0" t="s">
        <v>638</v>
      </c>
      <c r="D3945" s="0" t="s">
        <v>16</v>
      </c>
      <c r="E3945" s="0" t="s">
        <v>147</v>
      </c>
      <c r="F3945" s="0" t="s">
        <v>453</v>
      </c>
      <c r="G3945" s="0" t="s">
        <v>19</v>
      </c>
      <c r="H3945" s="0" t="s">
        <v>4277</v>
      </c>
      <c r="I3945" s="0" t="n">
        <v>3</v>
      </c>
      <c r="J3945" s="0" t="n">
        <v>2.5</v>
      </c>
      <c r="K3945" s="0" t="str">
        <f aca="false">IF(I3945=1,"Yes","No")</f>
        <v>No</v>
      </c>
      <c r="L3945" s="0" t="n">
        <f aca="false">IF(K3945="Yes",(J3945-1)*0.98,-1)</f>
        <v>-1</v>
      </c>
      <c r="M3945" s="5" t="s">
        <v>33</v>
      </c>
    </row>
    <row r="3946" customFormat="false" ht="12.8" hidden="false" customHeight="false" outlineLevel="0" collapsed="false">
      <c r="A3946" s="2" t="s">
        <v>4376</v>
      </c>
      <c r="B3946" s="2" t="s">
        <v>35</v>
      </c>
      <c r="C3946" s="0" t="s">
        <v>638</v>
      </c>
      <c r="D3946" s="0" t="s">
        <v>16</v>
      </c>
      <c r="E3946" s="0" t="s">
        <v>147</v>
      </c>
      <c r="F3946" s="0" t="s">
        <v>453</v>
      </c>
      <c r="G3946" s="0" t="s">
        <v>19</v>
      </c>
      <c r="H3946" s="0" t="s">
        <v>4378</v>
      </c>
      <c r="I3946" s="0" t="n">
        <v>1</v>
      </c>
      <c r="J3946" s="0" t="n">
        <v>1.88</v>
      </c>
      <c r="K3946" s="0" t="s">
        <v>21</v>
      </c>
      <c r="L3946" s="3" t="n">
        <f aca="false">IF(K3946="Yes",(J3946-1)*0.98,-1)</f>
        <v>0.8624</v>
      </c>
      <c r="M3946" s="11" t="s">
        <v>62</v>
      </c>
    </row>
    <row r="3947" customFormat="false" ht="12.8" hidden="false" customHeight="false" outlineLevel="0" collapsed="false">
      <c r="A3947" s="9" t="s">
        <v>4376</v>
      </c>
      <c r="B3947" s="9" t="s">
        <v>35</v>
      </c>
      <c r="C3947" s="6" t="s">
        <v>638</v>
      </c>
      <c r="D3947" s="6" t="s">
        <v>16</v>
      </c>
      <c r="E3947" s="6" t="s">
        <v>147</v>
      </c>
      <c r="F3947" s="6" t="s">
        <v>453</v>
      </c>
      <c r="G3947" s="6" t="s">
        <v>19</v>
      </c>
      <c r="H3947" s="6" t="s">
        <v>4379</v>
      </c>
      <c r="I3947" s="6" t="n">
        <v>2</v>
      </c>
      <c r="J3947" s="6" t="n">
        <v>1.69</v>
      </c>
      <c r="K3947" s="3" t="s">
        <v>21</v>
      </c>
      <c r="L3947" s="6" t="n">
        <f aca="false">IF(K3947="Yes",(J3947-1)*0.98,-1)</f>
        <v>0.6762</v>
      </c>
      <c r="M3947" s="13" t="s">
        <v>184</v>
      </c>
    </row>
    <row r="3948" customFormat="false" ht="12.8" hidden="false" customHeight="false" outlineLevel="0" collapsed="false">
      <c r="A3948" s="2" t="s">
        <v>4376</v>
      </c>
      <c r="B3948" s="2" t="s">
        <v>186</v>
      </c>
      <c r="C3948" s="0" t="s">
        <v>1031</v>
      </c>
      <c r="D3948" s="0" t="s">
        <v>37</v>
      </c>
      <c r="E3948" s="0" t="s">
        <v>17</v>
      </c>
      <c r="F3948" s="0" t="s">
        <v>65</v>
      </c>
      <c r="G3948" s="0" t="s">
        <v>21</v>
      </c>
      <c r="H3948" s="0" t="s">
        <v>775</v>
      </c>
      <c r="I3948" s="0" t="n">
        <v>2</v>
      </c>
      <c r="J3948" s="0" t="n">
        <v>3.18</v>
      </c>
      <c r="K3948" s="0" t="str">
        <f aca="false">IF(I3948=1,"Yes","No")</f>
        <v>No</v>
      </c>
      <c r="L3948" s="0" t="n">
        <f aca="false">IF(K3948="Yes",(J3948-1)*0.98,-1)</f>
        <v>-1</v>
      </c>
      <c r="M3948" s="5" t="s">
        <v>33</v>
      </c>
    </row>
    <row r="3949" customFormat="false" ht="12.8" hidden="false" customHeight="false" outlineLevel="0" collapsed="false">
      <c r="A3949" s="2" t="s">
        <v>4376</v>
      </c>
      <c r="B3949" s="2" t="s">
        <v>186</v>
      </c>
      <c r="C3949" s="0" t="s">
        <v>1031</v>
      </c>
      <c r="D3949" s="0" t="s">
        <v>37</v>
      </c>
      <c r="E3949" s="0" t="s">
        <v>17</v>
      </c>
      <c r="F3949" s="0" t="s">
        <v>65</v>
      </c>
      <c r="G3949" s="0" t="s">
        <v>21</v>
      </c>
      <c r="H3949" s="0" t="s">
        <v>775</v>
      </c>
      <c r="I3949" s="0" t="n">
        <v>2</v>
      </c>
      <c r="J3949" s="0" t="n">
        <v>1.55</v>
      </c>
      <c r="K3949" s="0" t="s">
        <v>21</v>
      </c>
      <c r="L3949" s="3" t="n">
        <f aca="false">IF(K3949="Yes",(J3949-1)*0.98,-1)</f>
        <v>0.539</v>
      </c>
      <c r="M3949" s="4" t="s">
        <v>22</v>
      </c>
    </row>
    <row r="3950" customFormat="false" ht="12.8" hidden="false" customHeight="false" outlineLevel="0" collapsed="false">
      <c r="A3950" s="2" t="s">
        <v>4376</v>
      </c>
      <c r="B3950" s="2" t="s">
        <v>512</v>
      </c>
      <c r="C3950" s="0" t="s">
        <v>311</v>
      </c>
      <c r="D3950" s="0" t="s">
        <v>16</v>
      </c>
      <c r="E3950" s="0" t="s">
        <v>87</v>
      </c>
      <c r="F3950" s="0" t="s">
        <v>18</v>
      </c>
      <c r="G3950" s="0" t="s">
        <v>21</v>
      </c>
      <c r="H3950" s="0" t="s">
        <v>1528</v>
      </c>
      <c r="I3950" s="0" t="n">
        <v>1</v>
      </c>
      <c r="J3950" s="0" t="n">
        <v>2.08</v>
      </c>
      <c r="K3950" s="0" t="s">
        <v>21</v>
      </c>
      <c r="L3950" s="3" t="n">
        <f aca="false">IF(K3950="Yes",(J3950-1)*0.98,-1)</f>
        <v>1.0584</v>
      </c>
      <c r="M3950" s="4" t="s">
        <v>22</v>
      </c>
    </row>
    <row r="3951" customFormat="false" ht="12.8" hidden="false" customHeight="false" outlineLevel="0" collapsed="false">
      <c r="A3951" s="2" t="s">
        <v>4376</v>
      </c>
      <c r="B3951" s="2" t="s">
        <v>167</v>
      </c>
      <c r="C3951" s="0" t="s">
        <v>1082</v>
      </c>
      <c r="D3951" s="0" t="s">
        <v>37</v>
      </c>
      <c r="E3951" s="0" t="s">
        <v>147</v>
      </c>
      <c r="F3951" s="0" t="s">
        <v>1055</v>
      </c>
      <c r="G3951" s="0" t="s">
        <v>19</v>
      </c>
      <c r="H3951" s="0" t="s">
        <v>4380</v>
      </c>
      <c r="I3951" s="0" t="n">
        <v>1</v>
      </c>
      <c r="J3951" s="0" t="n">
        <v>1.39</v>
      </c>
      <c r="K3951" s="0" t="str">
        <f aca="false">IF(I3951=1,"Yes","No")</f>
        <v>Yes</v>
      </c>
      <c r="L3951" s="0" t="n">
        <f aca="false">IF(K3951="Yes",(J3951-1)*0.98,-1)</f>
        <v>0.3822</v>
      </c>
      <c r="M3951" s="5" t="s">
        <v>33</v>
      </c>
    </row>
    <row r="3952" customFormat="false" ht="12.8" hidden="false" customHeight="false" outlineLevel="0" collapsed="false">
      <c r="A3952" s="2" t="s">
        <v>4376</v>
      </c>
      <c r="B3952" s="2" t="s">
        <v>167</v>
      </c>
      <c r="C3952" s="0" t="s">
        <v>1082</v>
      </c>
      <c r="D3952" s="0" t="s">
        <v>37</v>
      </c>
      <c r="E3952" s="0" t="s">
        <v>147</v>
      </c>
      <c r="F3952" s="0" t="s">
        <v>1055</v>
      </c>
      <c r="G3952" s="0" t="s">
        <v>19</v>
      </c>
      <c r="H3952" s="0" t="s">
        <v>4380</v>
      </c>
      <c r="I3952" s="0" t="n">
        <v>1</v>
      </c>
      <c r="J3952" s="0" t="n">
        <v>1.13</v>
      </c>
      <c r="K3952" s="0" t="s">
        <v>21</v>
      </c>
      <c r="L3952" s="3" t="n">
        <f aca="false">IF(K3952="Yes",(J3952-1)*0.98,-1)</f>
        <v>0.1274</v>
      </c>
      <c r="M3952" s="4" t="s">
        <v>22</v>
      </c>
    </row>
    <row r="3953" customFormat="false" ht="12.8" hidden="false" customHeight="false" outlineLevel="0" collapsed="false">
      <c r="A3953" s="2" t="s">
        <v>4376</v>
      </c>
      <c r="B3953" s="2" t="s">
        <v>237</v>
      </c>
      <c r="C3953" s="0" t="s">
        <v>311</v>
      </c>
      <c r="D3953" s="0" t="s">
        <v>42</v>
      </c>
      <c r="E3953" s="0" t="s">
        <v>79</v>
      </c>
      <c r="F3953" s="0" t="s">
        <v>80</v>
      </c>
      <c r="G3953" s="0" t="s">
        <v>19</v>
      </c>
      <c r="H3953" s="0" t="s">
        <v>4381</v>
      </c>
      <c r="I3953" s="0" t="n">
        <v>1</v>
      </c>
      <c r="J3953" s="0" t="n">
        <v>3.92</v>
      </c>
      <c r="K3953" s="0" t="s">
        <v>21</v>
      </c>
      <c r="L3953" s="3" t="n">
        <f aca="false">IF(K3953="Yes",(J3953-1)*0.98,-1)</f>
        <v>2.8616</v>
      </c>
      <c r="M3953" s="4" t="s">
        <v>22</v>
      </c>
    </row>
    <row r="3954" customFormat="false" ht="12.8" hidden="false" customHeight="false" outlineLevel="0" collapsed="false">
      <c r="A3954" s="2" t="s">
        <v>4382</v>
      </c>
      <c r="B3954" s="2" t="s">
        <v>186</v>
      </c>
      <c r="C3954" s="0" t="s">
        <v>41</v>
      </c>
      <c r="D3954" s="0" t="s">
        <v>48</v>
      </c>
      <c r="E3954" s="0" t="s">
        <v>147</v>
      </c>
      <c r="F3954" s="0" t="s">
        <v>49</v>
      </c>
      <c r="G3954" s="0" t="s">
        <v>19</v>
      </c>
      <c r="H3954" s="0" t="s">
        <v>752</v>
      </c>
      <c r="I3954" s="0" t="n">
        <v>2</v>
      </c>
      <c r="J3954" s="0" t="n">
        <v>1.79</v>
      </c>
      <c r="K3954" s="0" t="str">
        <f aca="false">IF(I3954=1,"Yes","No")</f>
        <v>No</v>
      </c>
      <c r="L3954" s="0" t="n">
        <f aca="false">IF(K3954="Yes",(J3954-1)*0.98,-1)</f>
        <v>-1</v>
      </c>
      <c r="M3954" s="5" t="s">
        <v>33</v>
      </c>
    </row>
    <row r="3955" customFormat="false" ht="12.8" hidden="false" customHeight="false" outlineLevel="0" collapsed="false">
      <c r="A3955" s="2" t="s">
        <v>4382</v>
      </c>
      <c r="B3955" s="2" t="s">
        <v>186</v>
      </c>
      <c r="C3955" s="0" t="s">
        <v>41</v>
      </c>
      <c r="D3955" s="0" t="s">
        <v>48</v>
      </c>
      <c r="E3955" s="0" t="s">
        <v>147</v>
      </c>
      <c r="F3955" s="0" t="s">
        <v>49</v>
      </c>
      <c r="G3955" s="0" t="s">
        <v>19</v>
      </c>
      <c r="H3955" s="0" t="s">
        <v>752</v>
      </c>
      <c r="I3955" s="0" t="n">
        <v>2</v>
      </c>
      <c r="J3955" s="0" t="n">
        <v>1.17</v>
      </c>
      <c r="K3955" s="0" t="s">
        <v>21</v>
      </c>
      <c r="L3955" s="3" t="n">
        <f aca="false">IF(K3955="Yes",(J3955-1)*0.98,-1)</f>
        <v>0.1666</v>
      </c>
      <c r="M3955" s="4" t="s">
        <v>22</v>
      </c>
    </row>
    <row r="3956" customFormat="false" ht="12.8" hidden="false" customHeight="false" outlineLevel="0" collapsed="false">
      <c r="A3956" s="9" t="s">
        <v>4382</v>
      </c>
      <c r="B3956" s="9" t="s">
        <v>205</v>
      </c>
      <c r="C3956" s="6" t="s">
        <v>370</v>
      </c>
      <c r="D3956" s="6" t="s">
        <v>42</v>
      </c>
      <c r="E3956" s="6" t="s">
        <v>147</v>
      </c>
      <c r="F3956" s="6" t="s">
        <v>43</v>
      </c>
      <c r="G3956" s="6" t="s">
        <v>19</v>
      </c>
      <c r="H3956" s="6" t="s">
        <v>4383</v>
      </c>
      <c r="I3956" s="0" t="n">
        <v>4</v>
      </c>
      <c r="J3956" s="6" t="n">
        <v>4.7</v>
      </c>
      <c r="K3956" s="3" t="str">
        <f aca="false">IF(I3956=1,"Yes","No")</f>
        <v>No</v>
      </c>
      <c r="L3956" s="7" t="n">
        <f aca="false">IF(K3956="Yes",(J3956-1)*0.98,-1)</f>
        <v>-1</v>
      </c>
      <c r="M3956" s="10" t="s">
        <v>53</v>
      </c>
    </row>
    <row r="3957" customFormat="false" ht="12.8" hidden="false" customHeight="false" outlineLevel="0" collapsed="false">
      <c r="A3957" s="2" t="s">
        <v>4384</v>
      </c>
      <c r="B3957" s="2" t="s">
        <v>897</v>
      </c>
      <c r="C3957" s="0" t="s">
        <v>56</v>
      </c>
      <c r="D3957" s="0" t="s">
        <v>16</v>
      </c>
      <c r="E3957" s="0" t="s">
        <v>17</v>
      </c>
      <c r="F3957" s="0" t="s">
        <v>18</v>
      </c>
      <c r="G3957" s="0" t="s">
        <v>19</v>
      </c>
      <c r="H3957" s="0" t="s">
        <v>4385</v>
      </c>
      <c r="I3957" s="0" t="n">
        <v>2</v>
      </c>
      <c r="J3957" s="0" t="n">
        <v>1.28</v>
      </c>
      <c r="K3957" s="0" t="s">
        <v>21</v>
      </c>
      <c r="L3957" s="3" t="n">
        <f aca="false">IF(K3957="Yes",(J3957-1)*0.98,-1)</f>
        <v>0.2744</v>
      </c>
      <c r="M3957" s="4" t="s">
        <v>22</v>
      </c>
    </row>
    <row r="3958" customFormat="false" ht="12.8" hidden="false" customHeight="false" outlineLevel="0" collapsed="false">
      <c r="A3958" s="2" t="s">
        <v>4384</v>
      </c>
      <c r="B3958" s="2" t="s">
        <v>162</v>
      </c>
      <c r="C3958" s="0" t="s">
        <v>1045</v>
      </c>
      <c r="D3958" s="0" t="s">
        <v>37</v>
      </c>
      <c r="E3958" s="0" t="s">
        <v>147</v>
      </c>
      <c r="G3958" s="0" t="s">
        <v>19</v>
      </c>
      <c r="H3958" s="0" t="s">
        <v>4386</v>
      </c>
      <c r="I3958" s="0" t="n">
        <v>2</v>
      </c>
      <c r="J3958" s="0" t="n">
        <v>5.2</v>
      </c>
      <c r="K3958" s="0" t="str">
        <f aca="false">IF(I3958=1,"Yes","No")</f>
        <v>No</v>
      </c>
      <c r="L3958" s="0" t="n">
        <f aca="false">IF(K3958="Yes",(J3958-1)*0.98,-1)</f>
        <v>-1</v>
      </c>
      <c r="M3958" s="5" t="s">
        <v>33</v>
      </c>
    </row>
    <row r="3959" customFormat="false" ht="12.8" hidden="false" customHeight="false" outlineLevel="0" collapsed="false">
      <c r="A3959" s="2" t="s">
        <v>4384</v>
      </c>
      <c r="B3959" s="2" t="s">
        <v>162</v>
      </c>
      <c r="C3959" s="6" t="s">
        <v>1045</v>
      </c>
      <c r="D3959" s="6" t="s">
        <v>37</v>
      </c>
      <c r="E3959" s="6" t="s">
        <v>147</v>
      </c>
      <c r="F3959" s="6"/>
      <c r="G3959" s="6" t="s">
        <v>19</v>
      </c>
      <c r="H3959" s="6" t="s">
        <v>4387</v>
      </c>
      <c r="I3959" s="6" t="n">
        <v>3</v>
      </c>
      <c r="J3959" s="6" t="n">
        <v>4.99</v>
      </c>
      <c r="K3959" s="3" t="str">
        <f aca="false">IF(I3959=1, "No","Yes")</f>
        <v>Yes</v>
      </c>
      <c r="L3959" s="7" t="n">
        <f aca="false">IF(I3959=1,-J3959,0.98)</f>
        <v>0.98</v>
      </c>
      <c r="M3959" s="12" t="s">
        <v>128</v>
      </c>
    </row>
    <row r="3960" customFormat="false" ht="12.8" hidden="false" customHeight="false" outlineLevel="0" collapsed="false">
      <c r="A3960" s="2" t="s">
        <v>4384</v>
      </c>
      <c r="B3960" s="2" t="s">
        <v>888</v>
      </c>
      <c r="C3960" s="0" t="s">
        <v>1094</v>
      </c>
      <c r="D3960" s="0" t="s">
        <v>37</v>
      </c>
      <c r="E3960" s="0" t="s">
        <v>17</v>
      </c>
      <c r="G3960" s="0" t="s">
        <v>19</v>
      </c>
      <c r="H3960" s="0" t="s">
        <v>4388</v>
      </c>
      <c r="I3960" s="0" t="n">
        <v>1</v>
      </c>
      <c r="J3960" s="0" t="n">
        <v>1.48</v>
      </c>
      <c r="K3960" s="0" t="s">
        <v>21</v>
      </c>
      <c r="L3960" s="3" t="n">
        <f aca="false">IF(K3960="Yes",(J3960-1)*0.98,-1)</f>
        <v>0.4704</v>
      </c>
      <c r="M3960" s="11" t="s">
        <v>62</v>
      </c>
    </row>
    <row r="3961" customFormat="false" ht="12.8" hidden="false" customHeight="false" outlineLevel="0" collapsed="false">
      <c r="A3961" s="9" t="s">
        <v>4384</v>
      </c>
      <c r="B3961" s="9" t="s">
        <v>888</v>
      </c>
      <c r="C3961" s="6" t="s">
        <v>1094</v>
      </c>
      <c r="D3961" s="6" t="s">
        <v>37</v>
      </c>
      <c r="E3961" s="6" t="s">
        <v>17</v>
      </c>
      <c r="F3961" s="6"/>
      <c r="G3961" s="6" t="s">
        <v>19</v>
      </c>
      <c r="H3961" s="6" t="s">
        <v>4388</v>
      </c>
      <c r="I3961" s="0" t="n">
        <v>1</v>
      </c>
      <c r="J3961" s="6" t="n">
        <v>2.53</v>
      </c>
      <c r="K3961" s="3" t="str">
        <f aca="false">IF(I3961=1,"Yes","No")</f>
        <v>Yes</v>
      </c>
      <c r="L3961" s="7" t="n">
        <f aca="false">IF(K3961="Yes",(J3961-1)*0.98,-1)</f>
        <v>1.4994</v>
      </c>
      <c r="M3961" s="10" t="s">
        <v>53</v>
      </c>
    </row>
    <row r="3962" customFormat="false" ht="12.8" hidden="false" customHeight="false" outlineLevel="0" collapsed="false">
      <c r="A3962" s="2" t="s">
        <v>4384</v>
      </c>
      <c r="B3962" s="2" t="s">
        <v>324</v>
      </c>
      <c r="C3962" s="0" t="s">
        <v>1371</v>
      </c>
      <c r="D3962" s="0" t="s">
        <v>42</v>
      </c>
      <c r="E3962" s="0" t="s">
        <v>30</v>
      </c>
      <c r="F3962" s="0" t="s">
        <v>18</v>
      </c>
      <c r="G3962" s="0" t="s">
        <v>19</v>
      </c>
      <c r="H3962" s="0" t="s">
        <v>4389</v>
      </c>
      <c r="I3962" s="0" t="n">
        <v>1</v>
      </c>
      <c r="J3962" s="0" t="n">
        <v>2.52</v>
      </c>
      <c r="K3962" s="0" t="s">
        <v>21</v>
      </c>
      <c r="L3962" s="3" t="n">
        <f aca="false">IF(K3962="Yes",(J3962-1)*0.98,-1)</f>
        <v>1.4896</v>
      </c>
      <c r="M3962" s="11" t="s">
        <v>62</v>
      </c>
    </row>
    <row r="3963" customFormat="false" ht="12.8" hidden="false" customHeight="false" outlineLevel="0" collapsed="false">
      <c r="A3963" s="2" t="s">
        <v>4390</v>
      </c>
      <c r="B3963" s="2" t="s">
        <v>135</v>
      </c>
      <c r="C3963" s="0" t="s">
        <v>576</v>
      </c>
      <c r="D3963" s="0" t="s">
        <v>16</v>
      </c>
      <c r="E3963" s="0" t="s">
        <v>147</v>
      </c>
      <c r="F3963" s="0" t="s">
        <v>770</v>
      </c>
      <c r="G3963" s="0" t="s">
        <v>21</v>
      </c>
      <c r="H3963" s="0" t="s">
        <v>4391</v>
      </c>
      <c r="I3963" s="0" t="n">
        <v>1</v>
      </c>
      <c r="J3963" s="0" t="n">
        <v>2.49</v>
      </c>
      <c r="K3963" s="0" t="s">
        <v>21</v>
      </c>
      <c r="L3963" s="3" t="n">
        <f aca="false">IF(K3963="Yes",(J3963-1)*0.98,-1)</f>
        <v>1.4602</v>
      </c>
      <c r="M3963" s="11" t="s">
        <v>62</v>
      </c>
    </row>
    <row r="3964" customFormat="false" ht="12.8" hidden="false" customHeight="false" outlineLevel="0" collapsed="false">
      <c r="A3964" s="9" t="s">
        <v>4390</v>
      </c>
      <c r="B3964" s="9" t="s">
        <v>135</v>
      </c>
      <c r="C3964" s="6" t="s">
        <v>576</v>
      </c>
      <c r="D3964" s="6" t="s">
        <v>16</v>
      </c>
      <c r="E3964" s="6" t="s">
        <v>147</v>
      </c>
      <c r="F3964" s="6" t="s">
        <v>770</v>
      </c>
      <c r="G3964" s="6" t="s">
        <v>21</v>
      </c>
      <c r="H3964" s="6" t="s">
        <v>4391</v>
      </c>
      <c r="I3964" s="0" t="n">
        <v>1</v>
      </c>
      <c r="J3964" s="6" t="n">
        <v>4.4</v>
      </c>
      <c r="K3964" s="3" t="str">
        <f aca="false">IF(I3964=1,"Yes","No")</f>
        <v>Yes</v>
      </c>
      <c r="L3964" s="7" t="n">
        <f aca="false">IF(K3964="Yes",(J3964-1)*0.98,-1)</f>
        <v>3.332</v>
      </c>
      <c r="M3964" s="10" t="s">
        <v>53</v>
      </c>
    </row>
    <row r="3965" customFormat="false" ht="12.8" hidden="false" customHeight="false" outlineLevel="0" collapsed="false">
      <c r="A3965" s="2" t="s">
        <v>4392</v>
      </c>
      <c r="B3965" s="2" t="s">
        <v>142</v>
      </c>
      <c r="C3965" s="0" t="s">
        <v>230</v>
      </c>
      <c r="D3965" s="0" t="s">
        <v>16</v>
      </c>
      <c r="E3965" s="0" t="s">
        <v>17</v>
      </c>
      <c r="F3965" s="0" t="s">
        <v>18</v>
      </c>
      <c r="G3965" s="0" t="s">
        <v>19</v>
      </c>
      <c r="H3965" s="0" t="s">
        <v>4328</v>
      </c>
      <c r="I3965" s="0" t="n">
        <v>1</v>
      </c>
      <c r="J3965" s="0" t="n">
        <v>1.19</v>
      </c>
      <c r="K3965" s="0" t="s">
        <v>21</v>
      </c>
      <c r="L3965" s="3" t="n">
        <f aca="false">IF(K3965="Yes",(J3965-1)*0.98,-1)</f>
        <v>0.1862</v>
      </c>
      <c r="M3965" s="4" t="s">
        <v>22</v>
      </c>
    </row>
    <row r="3966" customFormat="false" ht="12.8" hidden="false" customHeight="false" outlineLevel="0" collapsed="false">
      <c r="A3966" s="2" t="s">
        <v>4392</v>
      </c>
      <c r="B3966" s="2" t="s">
        <v>4393</v>
      </c>
      <c r="C3966" s="0" t="s">
        <v>230</v>
      </c>
      <c r="D3966" s="0" t="s">
        <v>16</v>
      </c>
      <c r="E3966" s="0" t="s">
        <v>17</v>
      </c>
      <c r="F3966" s="0" t="s">
        <v>18</v>
      </c>
      <c r="G3966" s="0" t="s">
        <v>19</v>
      </c>
      <c r="H3966" s="0" t="s">
        <v>4394</v>
      </c>
      <c r="I3966" s="0" t="n">
        <v>0</v>
      </c>
      <c r="J3966" s="0" t="n">
        <v>1.93</v>
      </c>
      <c r="K3966" s="0" t="s">
        <v>19</v>
      </c>
      <c r="L3966" s="3" t="n">
        <f aca="false">IF(K3966="Yes",(J3966-1)*0.98,-1)</f>
        <v>-1</v>
      </c>
      <c r="M3966" s="4" t="s">
        <v>22</v>
      </c>
    </row>
    <row r="3967" customFormat="false" ht="12.8" hidden="false" customHeight="false" outlineLevel="0" collapsed="false">
      <c r="A3967" s="2" t="s">
        <v>4392</v>
      </c>
      <c r="B3967" s="2" t="s">
        <v>135</v>
      </c>
      <c r="C3967" s="0" t="s">
        <v>47</v>
      </c>
      <c r="D3967" s="0" t="s">
        <v>42</v>
      </c>
      <c r="E3967" s="0" t="s">
        <v>30</v>
      </c>
      <c r="F3967" s="0" t="s">
        <v>18</v>
      </c>
      <c r="G3967" s="0" t="s">
        <v>19</v>
      </c>
      <c r="H3967" s="0" t="s">
        <v>4395</v>
      </c>
      <c r="I3967" s="0" t="n">
        <v>4</v>
      </c>
      <c r="J3967" s="0" t="n">
        <v>1.36</v>
      </c>
      <c r="K3967" s="0" t="s">
        <v>19</v>
      </c>
      <c r="L3967" s="3" t="n">
        <f aca="false">IF(K3967="Yes",(J3967-1)*0.98,-1)</f>
        <v>-1</v>
      </c>
      <c r="M3967" s="11" t="s">
        <v>62</v>
      </c>
    </row>
    <row r="3968" customFormat="false" ht="12.8" hidden="false" customHeight="false" outlineLevel="0" collapsed="false">
      <c r="A3968" s="2" t="s">
        <v>4392</v>
      </c>
      <c r="B3968" s="2" t="s">
        <v>135</v>
      </c>
      <c r="C3968" s="6" t="s">
        <v>47</v>
      </c>
      <c r="D3968" s="6" t="s">
        <v>42</v>
      </c>
      <c r="E3968" s="6" t="s">
        <v>30</v>
      </c>
      <c r="F3968" s="6" t="s">
        <v>18</v>
      </c>
      <c r="G3968" s="6" t="s">
        <v>19</v>
      </c>
      <c r="H3968" s="6" t="s">
        <v>4396</v>
      </c>
      <c r="I3968" s="6" t="n">
        <v>2</v>
      </c>
      <c r="J3968" s="6" t="n">
        <v>20.7</v>
      </c>
      <c r="K3968" s="3" t="str">
        <f aca="false">IF(I3968=1, "No","Yes")</f>
        <v>Yes</v>
      </c>
      <c r="L3968" s="7" t="n">
        <f aca="false">IF(I3968=1,-J3968,0.98)</f>
        <v>0.98</v>
      </c>
      <c r="M3968" s="8" t="s">
        <v>51</v>
      </c>
    </row>
    <row r="3969" customFormat="false" ht="12.8" hidden="false" customHeight="false" outlineLevel="0" collapsed="false">
      <c r="A3969" s="2" t="s">
        <v>4392</v>
      </c>
      <c r="B3969" s="2" t="s">
        <v>135</v>
      </c>
      <c r="C3969" s="6" t="s">
        <v>47</v>
      </c>
      <c r="D3969" s="6" t="s">
        <v>42</v>
      </c>
      <c r="E3969" s="6" t="s">
        <v>30</v>
      </c>
      <c r="F3969" s="6" t="s">
        <v>18</v>
      </c>
      <c r="G3969" s="6" t="s">
        <v>19</v>
      </c>
      <c r="H3969" s="6" t="s">
        <v>4396</v>
      </c>
      <c r="I3969" s="6" t="n">
        <v>2</v>
      </c>
      <c r="J3969" s="6" t="n">
        <v>20.7</v>
      </c>
      <c r="K3969" s="3" t="str">
        <f aca="false">IF(I3969=1, "No","Yes")</f>
        <v>Yes</v>
      </c>
      <c r="L3969" s="7" t="n">
        <f aca="false">IF(I3969=1,-J3969,0.98)</f>
        <v>0.98</v>
      </c>
      <c r="M3969" s="12" t="s">
        <v>128</v>
      </c>
    </row>
    <row r="3970" customFormat="false" ht="12.8" hidden="false" customHeight="false" outlineLevel="0" collapsed="false">
      <c r="A3970" s="2" t="s">
        <v>4397</v>
      </c>
      <c r="B3970" s="2" t="s">
        <v>167</v>
      </c>
      <c r="C3970" s="0" t="s">
        <v>297</v>
      </c>
      <c r="D3970" s="0" t="s">
        <v>16</v>
      </c>
      <c r="E3970" s="0" t="s">
        <v>17</v>
      </c>
      <c r="F3970" s="0" t="s">
        <v>18</v>
      </c>
      <c r="G3970" s="0" t="s">
        <v>19</v>
      </c>
      <c r="H3970" s="0" t="s">
        <v>4076</v>
      </c>
      <c r="I3970" s="0" t="n">
        <v>2</v>
      </c>
      <c r="J3970" s="0" t="n">
        <v>1.25</v>
      </c>
      <c r="K3970" s="0" t="s">
        <v>21</v>
      </c>
      <c r="L3970" s="3" t="n">
        <f aca="false">IF(K3970="Yes",(J3970-1)*0.98,-1)</f>
        <v>0.245</v>
      </c>
      <c r="M3970" s="4" t="s">
        <v>22</v>
      </c>
    </row>
    <row r="3971" customFormat="false" ht="12.8" hidden="false" customHeight="false" outlineLevel="0" collapsed="false">
      <c r="A3971" s="2" t="s">
        <v>4397</v>
      </c>
      <c r="B3971" s="2" t="s">
        <v>1006</v>
      </c>
      <c r="C3971" s="0" t="s">
        <v>74</v>
      </c>
      <c r="D3971" s="0" t="s">
        <v>37</v>
      </c>
      <c r="E3971" s="0" t="s">
        <v>30</v>
      </c>
      <c r="F3971" s="0" t="s">
        <v>43</v>
      </c>
      <c r="G3971" s="0" t="s">
        <v>19</v>
      </c>
      <c r="H3971" s="0" t="s">
        <v>4398</v>
      </c>
      <c r="I3971" s="0" t="n">
        <v>4</v>
      </c>
      <c r="J3971" s="0" t="n">
        <v>1.55</v>
      </c>
      <c r="K3971" s="0" t="s">
        <v>19</v>
      </c>
      <c r="L3971" s="3" t="n">
        <f aca="false">IF(K3971="Yes",(J3971-1)*0.98,-1)</f>
        <v>-1</v>
      </c>
      <c r="M3971" s="4" t="s">
        <v>22</v>
      </c>
    </row>
    <row r="3972" customFormat="false" ht="12.8" hidden="false" customHeight="false" outlineLevel="0" collapsed="false">
      <c r="A3972" s="2" t="s">
        <v>4399</v>
      </c>
      <c r="B3972" s="2" t="s">
        <v>130</v>
      </c>
      <c r="C3972" s="0" t="s">
        <v>3260</v>
      </c>
      <c r="D3972" s="0" t="s">
        <v>37</v>
      </c>
      <c r="E3972" s="0" t="s">
        <v>17</v>
      </c>
      <c r="F3972" s="0" t="s">
        <v>18</v>
      </c>
      <c r="G3972" s="0" t="s">
        <v>19</v>
      </c>
      <c r="H3972" s="0" t="s">
        <v>4400</v>
      </c>
      <c r="I3972" s="0" t="n">
        <v>0</v>
      </c>
      <c r="J3972" s="0" t="n">
        <v>2.72</v>
      </c>
      <c r="K3972" s="0" t="str">
        <f aca="false">IF(I3972=1,"Yes","No")</f>
        <v>No</v>
      </c>
      <c r="L3972" s="0" t="n">
        <f aca="false">IF(K3972="Yes",(J3972-1)*0.98,-1)</f>
        <v>-1</v>
      </c>
      <c r="M3972" s="5" t="s">
        <v>33</v>
      </c>
    </row>
    <row r="3973" customFormat="false" ht="12.8" hidden="false" customHeight="false" outlineLevel="0" collapsed="false">
      <c r="A3973" s="2" t="s">
        <v>4399</v>
      </c>
      <c r="B3973" s="2" t="s">
        <v>71</v>
      </c>
      <c r="C3973" s="0" t="s">
        <v>1302</v>
      </c>
      <c r="D3973" s="0" t="s">
        <v>37</v>
      </c>
      <c r="E3973" s="0" t="s">
        <v>147</v>
      </c>
      <c r="G3973" s="0" t="s">
        <v>19</v>
      </c>
      <c r="H3973" s="0" t="s">
        <v>4401</v>
      </c>
      <c r="I3973" s="0" t="n">
        <v>0</v>
      </c>
      <c r="J3973" s="0" t="n">
        <v>2.52</v>
      </c>
      <c r="K3973" s="0" t="str">
        <f aca="false">IF(I3973=1,"Yes","No")</f>
        <v>No</v>
      </c>
      <c r="L3973" s="0" t="n">
        <f aca="false">IF(K3973="Yes",(J3973-1)*0.98,-1)</f>
        <v>-1</v>
      </c>
      <c r="M3973" s="5" t="s">
        <v>33</v>
      </c>
    </row>
    <row r="3974" customFormat="false" ht="12.8" hidden="false" customHeight="false" outlineLevel="0" collapsed="false">
      <c r="A3974" s="2" t="s">
        <v>4402</v>
      </c>
      <c r="B3974" s="2" t="s">
        <v>162</v>
      </c>
      <c r="C3974" s="6" t="s">
        <v>1192</v>
      </c>
      <c r="D3974" s="6" t="s">
        <v>37</v>
      </c>
      <c r="E3974" s="6" t="s">
        <v>147</v>
      </c>
      <c r="F3974" s="6" t="s">
        <v>43</v>
      </c>
      <c r="G3974" s="6" t="s">
        <v>19</v>
      </c>
      <c r="H3974" s="6" t="s">
        <v>4403</v>
      </c>
      <c r="I3974" s="6" t="n">
        <v>0</v>
      </c>
      <c r="J3974" s="6" t="n">
        <v>10</v>
      </c>
      <c r="K3974" s="3" t="str">
        <f aca="false">IF(I3974=1, "No","Yes")</f>
        <v>Yes</v>
      </c>
      <c r="L3974" s="7" t="n">
        <f aca="false">IF(I3974=1,-J3974,0.98)</f>
        <v>0.98</v>
      </c>
      <c r="M3974" s="8" t="s">
        <v>51</v>
      </c>
    </row>
    <row r="3975" customFormat="false" ht="12.8" hidden="false" customHeight="false" outlineLevel="0" collapsed="false">
      <c r="A3975" s="2" t="s">
        <v>4402</v>
      </c>
      <c r="B3975" s="2" t="s">
        <v>162</v>
      </c>
      <c r="C3975" s="6" t="s">
        <v>1192</v>
      </c>
      <c r="D3975" s="6" t="s">
        <v>37</v>
      </c>
      <c r="E3975" s="6" t="s">
        <v>147</v>
      </c>
      <c r="F3975" s="6" t="s">
        <v>43</v>
      </c>
      <c r="G3975" s="6" t="s">
        <v>19</v>
      </c>
      <c r="H3975" s="6" t="s">
        <v>4403</v>
      </c>
      <c r="I3975" s="6" t="n">
        <v>0</v>
      </c>
      <c r="J3975" s="6" t="n">
        <v>10</v>
      </c>
      <c r="K3975" s="3" t="str">
        <f aca="false">IF(I3975=1, "No","Yes")</f>
        <v>Yes</v>
      </c>
      <c r="L3975" s="7" t="n">
        <f aca="false">IF(I3975=1,-J3975,0.98)</f>
        <v>0.98</v>
      </c>
      <c r="M3975" s="12" t="s">
        <v>128</v>
      </c>
    </row>
    <row r="3976" customFormat="false" ht="12.8" hidden="false" customHeight="false" outlineLevel="0" collapsed="false">
      <c r="A3976" s="2" t="s">
        <v>4402</v>
      </c>
      <c r="B3976" s="2" t="s">
        <v>4404</v>
      </c>
      <c r="C3976" s="0" t="s">
        <v>1045</v>
      </c>
      <c r="D3976" s="0" t="s">
        <v>37</v>
      </c>
      <c r="E3976" s="0" t="s">
        <v>17</v>
      </c>
      <c r="F3976" s="0" t="s">
        <v>18</v>
      </c>
      <c r="G3976" s="0" t="s">
        <v>19</v>
      </c>
      <c r="H3976" s="0" t="s">
        <v>4405</v>
      </c>
      <c r="I3976" s="0" t="n">
        <v>1</v>
      </c>
      <c r="J3976" s="0" t="n">
        <v>2.76</v>
      </c>
      <c r="K3976" s="0" t="str">
        <f aca="false">IF(I3976=1,"Yes","No")</f>
        <v>Yes</v>
      </c>
      <c r="L3976" s="0" t="n">
        <f aca="false">IF(K3976="Yes",(J3976-1)*0.98,-1)</f>
        <v>1.7248</v>
      </c>
      <c r="M3976" s="5" t="s">
        <v>33</v>
      </c>
    </row>
    <row r="3977" customFormat="false" ht="12.8" hidden="false" customHeight="false" outlineLevel="0" collapsed="false">
      <c r="A3977" s="2" t="s">
        <v>4402</v>
      </c>
      <c r="B3977" s="2" t="s">
        <v>293</v>
      </c>
      <c r="C3977" s="0" t="s">
        <v>359</v>
      </c>
      <c r="D3977" s="0" t="s">
        <v>42</v>
      </c>
      <c r="E3977" s="0" t="s">
        <v>79</v>
      </c>
      <c r="F3977" s="0" t="s">
        <v>206</v>
      </c>
      <c r="G3977" s="0" t="s">
        <v>19</v>
      </c>
      <c r="H3977" s="0" t="s">
        <v>4406</v>
      </c>
      <c r="I3977" s="0" t="n">
        <v>3</v>
      </c>
      <c r="J3977" s="0" t="n">
        <v>9.2</v>
      </c>
      <c r="K3977" s="0" t="str">
        <f aca="false">IF(I3977=1,"Yes","No")</f>
        <v>No</v>
      </c>
      <c r="L3977" s="0" t="n">
        <f aca="false">IF(K3977="Yes",(J3977-1)*0.98,-1)</f>
        <v>-1</v>
      </c>
      <c r="M3977" s="5" t="s">
        <v>33</v>
      </c>
    </row>
    <row r="3978" customFormat="false" ht="12.8" hidden="false" customHeight="false" outlineLevel="0" collapsed="false">
      <c r="A3978" s="2" t="s">
        <v>4407</v>
      </c>
      <c r="B3978" s="2" t="s">
        <v>2615</v>
      </c>
      <c r="C3978" s="0" t="s">
        <v>430</v>
      </c>
      <c r="D3978" s="0" t="s">
        <v>42</v>
      </c>
      <c r="E3978" s="0" t="s">
        <v>147</v>
      </c>
      <c r="F3978" s="0" t="s">
        <v>453</v>
      </c>
      <c r="G3978" s="0" t="s">
        <v>19</v>
      </c>
      <c r="H3978" s="0" t="s">
        <v>4145</v>
      </c>
      <c r="I3978" s="0" t="n">
        <v>3</v>
      </c>
      <c r="J3978" s="0" t="n">
        <v>1.71</v>
      </c>
      <c r="K3978" s="0" t="str">
        <f aca="false">IF(I3978=1,"Yes","No")</f>
        <v>No</v>
      </c>
      <c r="L3978" s="0" t="n">
        <f aca="false">IF(K3978="Yes",(J3978-1)*0.98,-1)</f>
        <v>-1</v>
      </c>
      <c r="M3978" s="5" t="s">
        <v>33</v>
      </c>
    </row>
    <row r="3979" customFormat="false" ht="12.8" hidden="false" customHeight="false" outlineLevel="0" collapsed="false">
      <c r="A3979" s="2" t="s">
        <v>4407</v>
      </c>
      <c r="B3979" s="2" t="s">
        <v>2615</v>
      </c>
      <c r="C3979" s="0" t="s">
        <v>430</v>
      </c>
      <c r="D3979" s="0" t="s">
        <v>42</v>
      </c>
      <c r="E3979" s="0" t="s">
        <v>147</v>
      </c>
      <c r="F3979" s="0" t="s">
        <v>453</v>
      </c>
      <c r="G3979" s="0" t="s">
        <v>19</v>
      </c>
      <c r="H3979" s="0" t="s">
        <v>4408</v>
      </c>
      <c r="I3979" s="0" t="n">
        <v>2</v>
      </c>
      <c r="J3979" s="0" t="n">
        <v>1.9</v>
      </c>
      <c r="K3979" s="0" t="s">
        <v>21</v>
      </c>
      <c r="L3979" s="3" t="n">
        <f aca="false">IF(K3979="Yes",(J3979-1)*0.98,-1)</f>
        <v>0.882</v>
      </c>
      <c r="M3979" s="11" t="s">
        <v>62</v>
      </c>
    </row>
    <row r="3980" customFormat="false" ht="12.8" hidden="false" customHeight="false" outlineLevel="0" collapsed="false">
      <c r="A3980" s="9" t="s">
        <v>4407</v>
      </c>
      <c r="B3980" s="9" t="s">
        <v>2615</v>
      </c>
      <c r="C3980" s="6" t="s">
        <v>430</v>
      </c>
      <c r="D3980" s="6" t="s">
        <v>42</v>
      </c>
      <c r="E3980" s="6" t="s">
        <v>147</v>
      </c>
      <c r="F3980" s="6" t="s">
        <v>453</v>
      </c>
      <c r="G3980" s="6" t="s">
        <v>19</v>
      </c>
      <c r="H3980" s="6" t="s">
        <v>4409</v>
      </c>
      <c r="I3980" s="6" t="n">
        <v>1</v>
      </c>
      <c r="J3980" s="6" t="n">
        <v>3.3</v>
      </c>
      <c r="K3980" s="3" t="s">
        <v>21</v>
      </c>
      <c r="L3980" s="6" t="n">
        <f aca="false">IF(K3980="Yes",(J3980-1)*0.98,-1)</f>
        <v>2.254</v>
      </c>
      <c r="M3980" s="13" t="s">
        <v>184</v>
      </c>
    </row>
    <row r="3981" customFormat="false" ht="12.8" hidden="false" customHeight="false" outlineLevel="0" collapsed="false">
      <c r="A3981" s="2" t="s">
        <v>4407</v>
      </c>
      <c r="B3981" s="2" t="s">
        <v>186</v>
      </c>
      <c r="C3981" s="0" t="s">
        <v>370</v>
      </c>
      <c r="D3981" s="0" t="s">
        <v>42</v>
      </c>
      <c r="E3981" s="0" t="s">
        <v>147</v>
      </c>
      <c r="F3981" s="0" t="s">
        <v>31</v>
      </c>
      <c r="G3981" s="0" t="s">
        <v>19</v>
      </c>
      <c r="H3981" s="0" t="s">
        <v>4242</v>
      </c>
      <c r="I3981" s="0" t="n">
        <v>1</v>
      </c>
      <c r="J3981" s="0" t="n">
        <v>4.61</v>
      </c>
      <c r="K3981" s="0" t="str">
        <f aca="false">IF(I3981=1,"Yes","No")</f>
        <v>Yes</v>
      </c>
      <c r="L3981" s="0" t="n">
        <f aca="false">IF(K3981="Yes",(J3981-1)*0.98,-1)</f>
        <v>3.5378</v>
      </c>
      <c r="M3981" s="5" t="s">
        <v>33</v>
      </c>
    </row>
    <row r="3982" customFormat="false" ht="12.8" hidden="false" customHeight="false" outlineLevel="0" collapsed="false">
      <c r="A3982" s="2" t="s">
        <v>4407</v>
      </c>
      <c r="B3982" s="2" t="s">
        <v>186</v>
      </c>
      <c r="C3982" s="0" t="s">
        <v>370</v>
      </c>
      <c r="D3982" s="0" t="s">
        <v>42</v>
      </c>
      <c r="E3982" s="0" t="s">
        <v>147</v>
      </c>
      <c r="F3982" s="0" t="s">
        <v>31</v>
      </c>
      <c r="G3982" s="0" t="s">
        <v>19</v>
      </c>
      <c r="H3982" s="0" t="s">
        <v>4242</v>
      </c>
      <c r="I3982" s="0" t="n">
        <v>1</v>
      </c>
      <c r="J3982" s="0" t="n">
        <v>1.67</v>
      </c>
      <c r="K3982" s="0" t="s">
        <v>21</v>
      </c>
      <c r="L3982" s="3" t="n">
        <f aca="false">IF(K3982="Yes",(J3982-1)*0.98,-1)</f>
        <v>0.6566</v>
      </c>
      <c r="M3982" s="4" t="s">
        <v>22</v>
      </c>
    </row>
    <row r="3983" customFormat="false" ht="12.8" hidden="false" customHeight="false" outlineLevel="0" collapsed="false">
      <c r="A3983" s="2" t="s">
        <v>4407</v>
      </c>
      <c r="B3983" s="2" t="s">
        <v>96</v>
      </c>
      <c r="C3983" s="0" t="s">
        <v>114</v>
      </c>
      <c r="D3983" s="0" t="s">
        <v>16</v>
      </c>
      <c r="E3983" s="0" t="s">
        <v>17</v>
      </c>
      <c r="F3983" s="0" t="s">
        <v>18</v>
      </c>
      <c r="G3983" s="0" t="s">
        <v>19</v>
      </c>
      <c r="H3983" s="0" t="s">
        <v>4410</v>
      </c>
      <c r="I3983" s="0" t="n">
        <v>1</v>
      </c>
      <c r="J3983" s="0" t="n">
        <v>1.1</v>
      </c>
      <c r="K3983" s="0" t="s">
        <v>21</v>
      </c>
      <c r="L3983" s="3" t="n">
        <f aca="false">IF(K3983="Yes",(J3983-1)*0.98,-1)</f>
        <v>0.0980000000000001</v>
      </c>
      <c r="M3983" s="4" t="s">
        <v>22</v>
      </c>
    </row>
    <row r="3984" customFormat="false" ht="12.8" hidden="false" customHeight="false" outlineLevel="0" collapsed="false">
      <c r="A3984" s="2" t="s">
        <v>4407</v>
      </c>
      <c r="B3984" s="2" t="s">
        <v>1185</v>
      </c>
      <c r="C3984" s="0" t="s">
        <v>59</v>
      </c>
      <c r="D3984" s="0" t="s">
        <v>16</v>
      </c>
      <c r="E3984" s="0" t="s">
        <v>30</v>
      </c>
      <c r="F3984" s="0" t="s">
        <v>453</v>
      </c>
      <c r="G3984" s="0" t="s">
        <v>19</v>
      </c>
      <c r="H3984" s="0" t="s">
        <v>4411</v>
      </c>
      <c r="I3984" s="0" t="n">
        <v>2</v>
      </c>
      <c r="J3984" s="0" t="n">
        <v>1.38</v>
      </c>
      <c r="K3984" s="0" t="s">
        <v>21</v>
      </c>
      <c r="L3984" s="3" t="n">
        <f aca="false">IF(K3984="Yes",(J3984-1)*0.98,-1)</f>
        <v>0.3724</v>
      </c>
      <c r="M3984" s="11" t="s">
        <v>62</v>
      </c>
    </row>
    <row r="3985" customFormat="false" ht="12.8" hidden="false" customHeight="false" outlineLevel="0" collapsed="false">
      <c r="A3985" s="2" t="s">
        <v>4412</v>
      </c>
      <c r="B3985" s="2" t="s">
        <v>139</v>
      </c>
      <c r="C3985" s="0" t="s">
        <v>24</v>
      </c>
      <c r="D3985" s="0" t="s">
        <v>42</v>
      </c>
      <c r="E3985" s="0" t="s">
        <v>17</v>
      </c>
      <c r="F3985" s="0" t="s">
        <v>1055</v>
      </c>
      <c r="G3985" s="0" t="s">
        <v>21</v>
      </c>
      <c r="H3985" s="0" t="s">
        <v>4413</v>
      </c>
      <c r="I3985" s="0" t="n">
        <v>3</v>
      </c>
      <c r="J3985" s="0" t="n">
        <v>1.7</v>
      </c>
      <c r="K3985" s="0" t="s">
        <v>21</v>
      </c>
      <c r="L3985" s="3" t="n">
        <f aca="false">IF(K3985="Yes",(J3985-1)*0.98,-1)</f>
        <v>0.686</v>
      </c>
      <c r="M3985" s="4" t="s">
        <v>22</v>
      </c>
    </row>
    <row r="3986" customFormat="false" ht="12.8" hidden="false" customHeight="false" outlineLevel="0" collapsed="false">
      <c r="A3986" s="2" t="s">
        <v>4412</v>
      </c>
      <c r="B3986" s="2" t="s">
        <v>252</v>
      </c>
      <c r="C3986" s="0" t="s">
        <v>24</v>
      </c>
      <c r="D3986" s="0" t="s">
        <v>42</v>
      </c>
      <c r="E3986" s="0" t="s">
        <v>79</v>
      </c>
      <c r="F3986" s="0" t="s">
        <v>80</v>
      </c>
      <c r="G3986" s="0" t="s">
        <v>19</v>
      </c>
      <c r="H3986" s="0" t="s">
        <v>4414</v>
      </c>
      <c r="I3986" s="0" t="n">
        <v>2</v>
      </c>
      <c r="J3986" s="0" t="n">
        <v>2.46</v>
      </c>
      <c r="K3986" s="0" t="s">
        <v>21</v>
      </c>
      <c r="L3986" s="3" t="n">
        <f aca="false">IF(K3986="Yes",(J3986-1)*0.98,-1)</f>
        <v>1.4308</v>
      </c>
      <c r="M3986" s="4" t="s">
        <v>22</v>
      </c>
    </row>
    <row r="3987" customFormat="false" ht="12.8" hidden="false" customHeight="false" outlineLevel="0" collapsed="false">
      <c r="A3987" s="2" t="s">
        <v>4415</v>
      </c>
      <c r="B3987" s="2" t="s">
        <v>124</v>
      </c>
      <c r="C3987" s="0" t="s">
        <v>373</v>
      </c>
      <c r="D3987" s="0" t="s">
        <v>102</v>
      </c>
      <c r="E3987" s="0" t="s">
        <v>147</v>
      </c>
      <c r="F3987" s="0" t="s">
        <v>18</v>
      </c>
      <c r="G3987" s="0" t="s">
        <v>19</v>
      </c>
      <c r="H3987" s="0" t="s">
        <v>4416</v>
      </c>
      <c r="I3987" s="0" t="n">
        <v>3</v>
      </c>
      <c r="J3987" s="0" t="n">
        <v>1.13</v>
      </c>
      <c r="K3987" s="0" t="s">
        <v>21</v>
      </c>
      <c r="L3987" s="3" t="n">
        <f aca="false">IF(K3987="Yes",(J3987-1)*0.98,-1)</f>
        <v>0.1274</v>
      </c>
      <c r="M3987" s="4" t="s">
        <v>22</v>
      </c>
    </row>
    <row r="3988" customFormat="false" ht="12.8" hidden="false" customHeight="false" outlineLevel="0" collapsed="false">
      <c r="A3988" s="2" t="s">
        <v>4415</v>
      </c>
      <c r="B3988" s="2" t="s">
        <v>245</v>
      </c>
      <c r="C3988" s="0" t="s">
        <v>215</v>
      </c>
      <c r="D3988" s="0" t="s">
        <v>42</v>
      </c>
      <c r="E3988" s="0" t="s">
        <v>79</v>
      </c>
      <c r="F3988" s="0" t="s">
        <v>80</v>
      </c>
      <c r="G3988" s="0" t="s">
        <v>19</v>
      </c>
      <c r="H3988" s="0" t="s">
        <v>4417</v>
      </c>
      <c r="I3988" s="0" t="n">
        <v>1</v>
      </c>
      <c r="J3988" s="0" t="n">
        <v>1.38</v>
      </c>
      <c r="K3988" s="0" t="s">
        <v>21</v>
      </c>
      <c r="L3988" s="3" t="n">
        <f aca="false">IF(K3988="Yes",(J3988-1)*0.98,-1)</f>
        <v>0.3724</v>
      </c>
      <c r="M3988" s="4" t="s">
        <v>22</v>
      </c>
    </row>
    <row r="3989" customFormat="false" ht="12.8" hidden="false" customHeight="false" outlineLevel="0" collapsed="false">
      <c r="A3989" s="9" t="s">
        <v>4415</v>
      </c>
      <c r="B3989" s="9" t="s">
        <v>245</v>
      </c>
      <c r="C3989" s="6" t="s">
        <v>215</v>
      </c>
      <c r="D3989" s="6" t="s">
        <v>42</v>
      </c>
      <c r="E3989" s="6" t="s">
        <v>79</v>
      </c>
      <c r="F3989" s="6" t="s">
        <v>80</v>
      </c>
      <c r="G3989" s="6" t="s">
        <v>19</v>
      </c>
      <c r="H3989" s="6" t="s">
        <v>4418</v>
      </c>
      <c r="I3989" s="0" t="n">
        <v>4</v>
      </c>
      <c r="J3989" s="6" t="n">
        <v>11.5</v>
      </c>
      <c r="K3989" s="3" t="str">
        <f aca="false">IF(I3989=1,"Yes","No")</f>
        <v>No</v>
      </c>
      <c r="L3989" s="7" t="n">
        <f aca="false">IF(K3989="Yes",(J3989-1)*0.98,-1)</f>
        <v>-1</v>
      </c>
      <c r="M3989" s="10" t="s">
        <v>53</v>
      </c>
    </row>
    <row r="3990" customFormat="false" ht="12.8" hidden="false" customHeight="false" outlineLevel="0" collapsed="false">
      <c r="A3990" s="2" t="s">
        <v>4419</v>
      </c>
      <c r="B3990" s="2" t="s">
        <v>925</v>
      </c>
      <c r="C3990" s="0" t="s">
        <v>230</v>
      </c>
      <c r="D3990" s="0" t="s">
        <v>16</v>
      </c>
      <c r="E3990" s="0" t="s">
        <v>17</v>
      </c>
      <c r="F3990" s="0" t="s">
        <v>18</v>
      </c>
      <c r="G3990" s="0" t="s">
        <v>19</v>
      </c>
      <c r="H3990" s="0" t="s">
        <v>4420</v>
      </c>
      <c r="I3990" s="0" t="n">
        <v>2</v>
      </c>
      <c r="J3990" s="0" t="n">
        <v>1.36</v>
      </c>
      <c r="K3990" s="0" t="s">
        <v>21</v>
      </c>
      <c r="L3990" s="3" t="n">
        <f aca="false">IF(K3990="Yes",(J3990-1)*0.98,-1)</f>
        <v>0.3528</v>
      </c>
      <c r="M3990" s="4" t="s">
        <v>22</v>
      </c>
    </row>
    <row r="3991" customFormat="false" ht="12.8" hidden="false" customHeight="false" outlineLevel="0" collapsed="false">
      <c r="A3991" s="2" t="s">
        <v>4419</v>
      </c>
      <c r="B3991" s="2" t="s">
        <v>4421</v>
      </c>
      <c r="C3991" s="0" t="s">
        <v>230</v>
      </c>
      <c r="D3991" s="0" t="s">
        <v>16</v>
      </c>
      <c r="E3991" s="0" t="s">
        <v>17</v>
      </c>
      <c r="F3991" s="0" t="s">
        <v>18</v>
      </c>
      <c r="G3991" s="0" t="s">
        <v>19</v>
      </c>
      <c r="H3991" s="0" t="s">
        <v>4422</v>
      </c>
      <c r="I3991" s="0" t="n">
        <v>1</v>
      </c>
      <c r="J3991" s="0" t="n">
        <v>1.52</v>
      </c>
      <c r="K3991" s="0" t="s">
        <v>21</v>
      </c>
      <c r="L3991" s="3" t="n">
        <f aca="false">IF(K3991="Yes",(J3991-1)*0.98,-1)</f>
        <v>0.5096</v>
      </c>
      <c r="M3991" s="4" t="s">
        <v>22</v>
      </c>
    </row>
    <row r="3992" customFormat="false" ht="12.8" hidden="false" customHeight="false" outlineLevel="0" collapsed="false">
      <c r="A3992" s="2" t="s">
        <v>4419</v>
      </c>
      <c r="B3992" s="2" t="s">
        <v>142</v>
      </c>
      <c r="C3992" s="6" t="s">
        <v>1404</v>
      </c>
      <c r="D3992" s="6" t="s">
        <v>37</v>
      </c>
      <c r="E3992" s="6" t="s">
        <v>147</v>
      </c>
      <c r="F3992" s="6" t="s">
        <v>43</v>
      </c>
      <c r="G3992" s="6" t="s">
        <v>19</v>
      </c>
      <c r="H3992" s="6" t="s">
        <v>4423</v>
      </c>
      <c r="I3992" s="6" t="n">
        <v>2</v>
      </c>
      <c r="J3992" s="6" t="n">
        <v>3.64</v>
      </c>
      <c r="K3992" s="3" t="str">
        <f aca="false">IF(I3992=1, "No","Yes")</f>
        <v>Yes</v>
      </c>
      <c r="L3992" s="7" t="n">
        <f aca="false">IF(I3992=1,-J3992,0.98)</f>
        <v>0.98</v>
      </c>
      <c r="M3992" s="8" t="s">
        <v>51</v>
      </c>
    </row>
    <row r="3993" customFormat="false" ht="12.8" hidden="false" customHeight="false" outlineLevel="0" collapsed="false">
      <c r="A3993" s="2" t="s">
        <v>4419</v>
      </c>
      <c r="B3993" s="2" t="s">
        <v>142</v>
      </c>
      <c r="C3993" s="6" t="s">
        <v>1404</v>
      </c>
      <c r="D3993" s="6" t="s">
        <v>37</v>
      </c>
      <c r="E3993" s="6" t="s">
        <v>147</v>
      </c>
      <c r="F3993" s="6" t="s">
        <v>43</v>
      </c>
      <c r="G3993" s="6" t="s">
        <v>19</v>
      </c>
      <c r="H3993" s="6" t="s">
        <v>4423</v>
      </c>
      <c r="I3993" s="6" t="n">
        <v>2</v>
      </c>
      <c r="J3993" s="6" t="n">
        <v>3.64</v>
      </c>
      <c r="K3993" s="3" t="str">
        <f aca="false">IF(I3993=1, "No","Yes")</f>
        <v>Yes</v>
      </c>
      <c r="L3993" s="7" t="n">
        <f aca="false">IF(I3993=1,-J3993,0.98)</f>
        <v>0.98</v>
      </c>
      <c r="M3993" s="12" t="s">
        <v>128</v>
      </c>
    </row>
    <row r="3994" customFormat="false" ht="12.8" hidden="false" customHeight="false" outlineLevel="0" collapsed="false">
      <c r="A3994" s="2" t="s">
        <v>4419</v>
      </c>
      <c r="B3994" s="2" t="s">
        <v>296</v>
      </c>
      <c r="C3994" s="0" t="s">
        <v>86</v>
      </c>
      <c r="D3994" s="0" t="s">
        <v>16</v>
      </c>
      <c r="E3994" s="0" t="s">
        <v>17</v>
      </c>
      <c r="F3994" s="0" t="s">
        <v>18</v>
      </c>
      <c r="G3994" s="0" t="s">
        <v>19</v>
      </c>
      <c r="H3994" s="0" t="s">
        <v>4424</v>
      </c>
      <c r="I3994" s="0" t="n">
        <v>1</v>
      </c>
      <c r="J3994" s="0" t="n">
        <v>1.23</v>
      </c>
      <c r="K3994" s="0" t="s">
        <v>21</v>
      </c>
      <c r="L3994" s="3" t="n">
        <f aca="false">IF(K3994="Yes",(J3994-1)*0.98,-1)</f>
        <v>0.2254</v>
      </c>
      <c r="M3994" s="4" t="s">
        <v>22</v>
      </c>
    </row>
    <row r="3995" customFormat="false" ht="12.8" hidden="false" customHeight="false" outlineLevel="0" collapsed="false">
      <c r="A3995" s="2" t="s">
        <v>4419</v>
      </c>
      <c r="B3995" s="2" t="s">
        <v>296</v>
      </c>
      <c r="C3995" s="0" t="s">
        <v>86</v>
      </c>
      <c r="D3995" s="0" t="s">
        <v>16</v>
      </c>
      <c r="E3995" s="0" t="s">
        <v>17</v>
      </c>
      <c r="F3995" s="0" t="s">
        <v>18</v>
      </c>
      <c r="G3995" s="0" t="s">
        <v>19</v>
      </c>
      <c r="H3995" s="0" t="s">
        <v>4425</v>
      </c>
      <c r="I3995" s="0" t="n">
        <v>0</v>
      </c>
      <c r="J3995" s="0" t="n">
        <v>3.54</v>
      </c>
      <c r="K3995" s="0" t="s">
        <v>19</v>
      </c>
      <c r="L3995" s="3" t="n">
        <f aca="false">IF(K3995="Yes",(J3995-1)*0.98,-1)</f>
        <v>-1</v>
      </c>
      <c r="M3995" s="11" t="s">
        <v>62</v>
      </c>
    </row>
    <row r="3996" customFormat="false" ht="12.8" hidden="false" customHeight="false" outlineLevel="0" collapsed="false">
      <c r="A3996" s="2" t="s">
        <v>4419</v>
      </c>
      <c r="B3996" s="2" t="s">
        <v>135</v>
      </c>
      <c r="C3996" s="0" t="s">
        <v>86</v>
      </c>
      <c r="D3996" s="0" t="s">
        <v>48</v>
      </c>
      <c r="E3996" s="0" t="s">
        <v>87</v>
      </c>
      <c r="F3996" s="0" t="s">
        <v>18</v>
      </c>
      <c r="G3996" s="0" t="s">
        <v>21</v>
      </c>
      <c r="H3996" s="0" t="s">
        <v>4426</v>
      </c>
      <c r="I3996" s="0" t="n">
        <v>2</v>
      </c>
      <c r="J3996" s="0" t="n">
        <v>2.95</v>
      </c>
      <c r="K3996" s="0" t="s">
        <v>21</v>
      </c>
      <c r="L3996" s="3" t="n">
        <f aca="false">IF(K3996="Yes",(J3996-1)*0.98,-1)</f>
        <v>1.911</v>
      </c>
      <c r="M3996" s="4" t="s">
        <v>22</v>
      </c>
    </row>
    <row r="3997" customFormat="false" ht="12.8" hidden="false" customHeight="false" outlineLevel="0" collapsed="false">
      <c r="A3997" s="2" t="s">
        <v>4427</v>
      </c>
      <c r="B3997" s="2" t="s">
        <v>4428</v>
      </c>
      <c r="C3997" s="0" t="s">
        <v>3476</v>
      </c>
      <c r="D3997" s="0" t="s">
        <v>37</v>
      </c>
      <c r="E3997" s="0" t="s">
        <v>17</v>
      </c>
      <c r="F3997" s="0" t="s">
        <v>43</v>
      </c>
      <c r="G3997" s="0" t="s">
        <v>19</v>
      </c>
      <c r="H3997" s="0" t="s">
        <v>4429</v>
      </c>
      <c r="I3997" s="0" t="n">
        <v>0</v>
      </c>
      <c r="J3997" s="0" t="n">
        <v>4.4</v>
      </c>
      <c r="K3997" s="0" t="s">
        <v>19</v>
      </c>
      <c r="L3997" s="3" t="n">
        <f aca="false">IF(K3997="Yes",(J3997-1)*0.98,-1)</f>
        <v>-1</v>
      </c>
      <c r="M3997" s="11" t="s">
        <v>62</v>
      </c>
    </row>
    <row r="3998" customFormat="false" ht="12.8" hidden="false" customHeight="false" outlineLevel="0" collapsed="false">
      <c r="A3998" s="2" t="s">
        <v>4427</v>
      </c>
      <c r="B3998" s="2" t="s">
        <v>4428</v>
      </c>
      <c r="C3998" s="6" t="s">
        <v>3476</v>
      </c>
      <c r="D3998" s="6" t="s">
        <v>37</v>
      </c>
      <c r="E3998" s="6" t="s">
        <v>17</v>
      </c>
      <c r="F3998" s="6" t="s">
        <v>43</v>
      </c>
      <c r="G3998" s="6" t="s">
        <v>19</v>
      </c>
      <c r="H3998" s="6" t="s">
        <v>4430</v>
      </c>
      <c r="I3998" s="6" t="n">
        <v>0</v>
      </c>
      <c r="J3998" s="6" t="n">
        <v>81.96</v>
      </c>
      <c r="K3998" s="3" t="str">
        <f aca="false">IF(I3998=1, "No","Yes")</f>
        <v>Yes</v>
      </c>
      <c r="L3998" s="7" t="n">
        <f aca="false">IF(I3998=1,-J3998,0.98)</f>
        <v>0.98</v>
      </c>
      <c r="M3998" s="12" t="s">
        <v>128</v>
      </c>
    </row>
    <row r="3999" customFormat="false" ht="12.8" hidden="false" customHeight="false" outlineLevel="0" collapsed="false">
      <c r="A3999" s="2" t="s">
        <v>4427</v>
      </c>
      <c r="B3999" s="2" t="s">
        <v>1250</v>
      </c>
      <c r="C3999" s="6" t="s">
        <v>125</v>
      </c>
      <c r="D3999" s="6" t="s">
        <v>42</v>
      </c>
      <c r="E3999" s="6" t="s">
        <v>30</v>
      </c>
      <c r="F3999" s="6" t="s">
        <v>18</v>
      </c>
      <c r="G3999" s="6" t="s">
        <v>19</v>
      </c>
      <c r="H3999" s="6" t="s">
        <v>4431</v>
      </c>
      <c r="I3999" s="6" t="n">
        <v>3</v>
      </c>
      <c r="J3999" s="6" t="n">
        <v>11.66</v>
      </c>
      <c r="K3999" s="3" t="str">
        <f aca="false">IF(I3999=1, "No","Yes")</f>
        <v>Yes</v>
      </c>
      <c r="L3999" s="7" t="n">
        <f aca="false">IF(I3999=1,-J3999,0.98)</f>
        <v>0.98</v>
      </c>
      <c r="M3999" s="8" t="s">
        <v>51</v>
      </c>
    </row>
    <row r="4000" customFormat="false" ht="12.8" hidden="false" customHeight="false" outlineLevel="0" collapsed="false">
      <c r="A4000" s="9" t="s">
        <v>4432</v>
      </c>
      <c r="B4000" s="9" t="s">
        <v>4433</v>
      </c>
      <c r="C4000" s="6" t="s">
        <v>225</v>
      </c>
      <c r="D4000" s="6" t="s">
        <v>16</v>
      </c>
      <c r="E4000" s="6" t="s">
        <v>17</v>
      </c>
      <c r="F4000" s="6" t="s">
        <v>65</v>
      </c>
      <c r="G4000" s="6" t="s">
        <v>21</v>
      </c>
      <c r="H4000" s="6" t="s">
        <v>4434</v>
      </c>
      <c r="I4000" s="0" t="n">
        <v>0</v>
      </c>
      <c r="J4000" s="6" t="n">
        <v>14</v>
      </c>
      <c r="K4000" s="3" t="str">
        <f aca="false">IF(I4000=1,"Yes","No")</f>
        <v>No</v>
      </c>
      <c r="L4000" s="7" t="n">
        <f aca="false">IF(K4000="Yes",(J4000-1)*0.98,-1)</f>
        <v>-1</v>
      </c>
      <c r="M4000" s="10" t="s">
        <v>53</v>
      </c>
    </row>
    <row r="4001" customFormat="false" ht="12.8" hidden="false" customHeight="false" outlineLevel="0" collapsed="false">
      <c r="A4001" s="2" t="s">
        <v>4432</v>
      </c>
      <c r="B4001" s="2" t="s">
        <v>4435</v>
      </c>
      <c r="C4001" s="0" t="s">
        <v>225</v>
      </c>
      <c r="D4001" s="0" t="s">
        <v>16</v>
      </c>
      <c r="E4001" s="0" t="s">
        <v>17</v>
      </c>
      <c r="F4001" s="0" t="s">
        <v>18</v>
      </c>
      <c r="G4001" s="0" t="s">
        <v>19</v>
      </c>
      <c r="H4001" s="0" t="s">
        <v>4436</v>
      </c>
      <c r="I4001" s="0" t="n">
        <v>1</v>
      </c>
      <c r="J4001" s="0" t="n">
        <v>1.15</v>
      </c>
      <c r="K4001" s="0" t="s">
        <v>21</v>
      </c>
      <c r="L4001" s="3" t="n">
        <f aca="false">IF(K4001="Yes",(J4001-1)*0.98,-1)</f>
        <v>0.147</v>
      </c>
      <c r="M4001" s="4" t="s">
        <v>22</v>
      </c>
    </row>
    <row r="4002" customFormat="false" ht="12.8" hidden="false" customHeight="false" outlineLevel="0" collapsed="false">
      <c r="A4002" s="2" t="s">
        <v>4432</v>
      </c>
      <c r="B4002" s="2" t="s">
        <v>193</v>
      </c>
      <c r="C4002" s="6" t="s">
        <v>3476</v>
      </c>
      <c r="D4002" s="6" t="s">
        <v>37</v>
      </c>
      <c r="E4002" s="6" t="s">
        <v>79</v>
      </c>
      <c r="F4002" s="6" t="s">
        <v>1106</v>
      </c>
      <c r="G4002" s="6" t="s">
        <v>19</v>
      </c>
      <c r="H4002" s="6" t="s">
        <v>4437</v>
      </c>
      <c r="I4002" s="6" t="n">
        <v>4</v>
      </c>
      <c r="J4002" s="6" t="n">
        <v>27</v>
      </c>
      <c r="K4002" s="3" t="str">
        <f aca="false">IF(I4002=1, "No","Yes")</f>
        <v>Yes</v>
      </c>
      <c r="L4002" s="7" t="n">
        <f aca="false">IF(I4002=1,-J4002,0.98)</f>
        <v>0.98</v>
      </c>
      <c r="M4002" s="8" t="s">
        <v>51</v>
      </c>
    </row>
    <row r="4003" customFormat="false" ht="12.8" hidden="false" customHeight="false" outlineLevel="0" collapsed="false">
      <c r="A4003" s="2" t="s">
        <v>4432</v>
      </c>
      <c r="B4003" s="2" t="s">
        <v>193</v>
      </c>
      <c r="C4003" s="6" t="s">
        <v>3476</v>
      </c>
      <c r="D4003" s="6" t="s">
        <v>37</v>
      </c>
      <c r="E4003" s="6" t="s">
        <v>79</v>
      </c>
      <c r="F4003" s="6" t="s">
        <v>1106</v>
      </c>
      <c r="G4003" s="6" t="s">
        <v>19</v>
      </c>
      <c r="H4003" s="6" t="s">
        <v>4437</v>
      </c>
      <c r="I4003" s="6" t="n">
        <v>4</v>
      </c>
      <c r="J4003" s="6" t="n">
        <v>27</v>
      </c>
      <c r="K4003" s="3" t="str">
        <f aca="false">IF(I4003=1, "No","Yes")</f>
        <v>Yes</v>
      </c>
      <c r="L4003" s="7" t="n">
        <f aca="false">IF(I4003=1,-J4003,0.98)</f>
        <v>0.98</v>
      </c>
      <c r="M4003" s="12" t="s">
        <v>128</v>
      </c>
    </row>
    <row r="4004" customFormat="false" ht="12.8" hidden="false" customHeight="false" outlineLevel="0" collapsed="false">
      <c r="A4004" s="9" t="s">
        <v>4432</v>
      </c>
      <c r="B4004" s="9" t="s">
        <v>193</v>
      </c>
      <c r="C4004" s="6" t="s">
        <v>3476</v>
      </c>
      <c r="D4004" s="6" t="s">
        <v>37</v>
      </c>
      <c r="E4004" s="6" t="s">
        <v>79</v>
      </c>
      <c r="F4004" s="6" t="s">
        <v>1106</v>
      </c>
      <c r="G4004" s="6" t="s">
        <v>19</v>
      </c>
      <c r="H4004" s="6" t="s">
        <v>4438</v>
      </c>
      <c r="I4004" s="0" t="n">
        <v>0</v>
      </c>
      <c r="J4004" s="6" t="n">
        <v>4.23</v>
      </c>
      <c r="K4004" s="3" t="str">
        <f aca="false">IF(I4004=1,"Yes","No")</f>
        <v>No</v>
      </c>
      <c r="L4004" s="7" t="n">
        <f aca="false">IF(K4004="Yes",(J4004-1)*0.98,-1)</f>
        <v>-1</v>
      </c>
      <c r="M4004" s="10" t="s">
        <v>53</v>
      </c>
    </row>
    <row r="4005" customFormat="false" ht="12.8" hidden="false" customHeight="false" outlineLevel="0" collapsed="false">
      <c r="A4005" s="2" t="s">
        <v>4439</v>
      </c>
      <c r="B4005" s="2" t="s">
        <v>894</v>
      </c>
      <c r="C4005" s="0" t="s">
        <v>495</v>
      </c>
      <c r="D4005" s="0" t="s">
        <v>42</v>
      </c>
      <c r="E4005" s="0" t="s">
        <v>147</v>
      </c>
      <c r="F4005" s="0" t="s">
        <v>304</v>
      </c>
      <c r="G4005" s="0" t="s">
        <v>19</v>
      </c>
      <c r="H4005" s="0" t="s">
        <v>2345</v>
      </c>
      <c r="I4005" s="0" t="n">
        <v>1</v>
      </c>
      <c r="J4005" s="0" t="n">
        <v>1.46</v>
      </c>
      <c r="K4005" s="0" t="str">
        <f aca="false">IF(I4005=1,"Yes","No")</f>
        <v>Yes</v>
      </c>
      <c r="L4005" s="0" t="n">
        <f aca="false">IF(K4005="Yes",(J4005-1)*0.98,-1)</f>
        <v>0.4508</v>
      </c>
      <c r="M4005" s="5" t="s">
        <v>33</v>
      </c>
    </row>
    <row r="4006" customFormat="false" ht="12.8" hidden="false" customHeight="false" outlineLevel="0" collapsed="false">
      <c r="A4006" s="2" t="s">
        <v>4439</v>
      </c>
      <c r="B4006" s="2" t="s">
        <v>926</v>
      </c>
      <c r="C4006" s="0" t="s">
        <v>248</v>
      </c>
      <c r="D4006" s="0" t="s">
        <v>16</v>
      </c>
      <c r="E4006" s="0" t="s">
        <v>17</v>
      </c>
      <c r="F4006" s="0" t="s">
        <v>18</v>
      </c>
      <c r="G4006" s="0" t="s">
        <v>19</v>
      </c>
      <c r="H4006" s="0" t="s">
        <v>4440</v>
      </c>
      <c r="I4006" s="0" t="n">
        <v>0</v>
      </c>
      <c r="J4006" s="0" t="n">
        <v>2.28</v>
      </c>
      <c r="K4006" s="0" t="s">
        <v>19</v>
      </c>
      <c r="L4006" s="3" t="n">
        <f aca="false">IF(K4006="Yes",(J4006-1)*0.98,-1)</f>
        <v>-1</v>
      </c>
      <c r="M4006" s="4" t="s">
        <v>22</v>
      </c>
    </row>
    <row r="4007" customFormat="false" ht="12.8" hidden="false" customHeight="false" outlineLevel="0" collapsed="false">
      <c r="A4007" s="2" t="s">
        <v>4439</v>
      </c>
      <c r="B4007" s="2" t="s">
        <v>142</v>
      </c>
      <c r="C4007" s="6" t="s">
        <v>3476</v>
      </c>
      <c r="D4007" s="6" t="s">
        <v>37</v>
      </c>
      <c r="E4007" s="6" t="s">
        <v>147</v>
      </c>
      <c r="F4007" s="6" t="s">
        <v>43</v>
      </c>
      <c r="G4007" s="6" t="s">
        <v>19</v>
      </c>
      <c r="H4007" s="6" t="s">
        <v>4441</v>
      </c>
      <c r="I4007" s="6" t="n">
        <v>1</v>
      </c>
      <c r="J4007" s="6" t="n">
        <v>4.4</v>
      </c>
      <c r="K4007" s="3" t="str">
        <f aca="false">IF(I4007=1, "No","Yes")</f>
        <v>No</v>
      </c>
      <c r="L4007" s="7" t="n">
        <f aca="false">IF(I4007=1,-J4007,0.98)</f>
        <v>-4.4</v>
      </c>
      <c r="M4007" s="8" t="s">
        <v>51</v>
      </c>
    </row>
    <row r="4008" customFormat="false" ht="12.8" hidden="false" customHeight="false" outlineLevel="0" collapsed="false">
      <c r="A4008" s="2" t="s">
        <v>4442</v>
      </c>
      <c r="B4008" s="2" t="s">
        <v>186</v>
      </c>
      <c r="C4008" s="0" t="s">
        <v>256</v>
      </c>
      <c r="D4008" s="0" t="s">
        <v>16</v>
      </c>
      <c r="E4008" s="0" t="s">
        <v>87</v>
      </c>
      <c r="F4008" s="0" t="s">
        <v>206</v>
      </c>
      <c r="G4008" s="0" t="s">
        <v>19</v>
      </c>
      <c r="H4008" s="0" t="s">
        <v>1560</v>
      </c>
      <c r="I4008" s="0" t="n">
        <v>1</v>
      </c>
      <c r="J4008" s="0" t="n">
        <v>1.8</v>
      </c>
      <c r="K4008" s="0" t="str">
        <f aca="false">IF(I4008=1,"Yes","No")</f>
        <v>Yes</v>
      </c>
      <c r="L4008" s="0" t="n">
        <f aca="false">IF(K4008="Yes",(J4008-1)*0.98,-1)</f>
        <v>0.784</v>
      </c>
      <c r="M4008" s="5" t="s">
        <v>33</v>
      </c>
    </row>
    <row r="4009" customFormat="false" ht="12.8" hidden="false" customHeight="false" outlineLevel="0" collapsed="false">
      <c r="A4009" s="2" t="s">
        <v>4442</v>
      </c>
      <c r="B4009" s="2" t="s">
        <v>186</v>
      </c>
      <c r="C4009" s="0" t="s">
        <v>256</v>
      </c>
      <c r="D4009" s="0" t="s">
        <v>16</v>
      </c>
      <c r="E4009" s="0" t="s">
        <v>87</v>
      </c>
      <c r="F4009" s="0" t="s">
        <v>206</v>
      </c>
      <c r="G4009" s="0" t="s">
        <v>19</v>
      </c>
      <c r="H4009" s="0" t="s">
        <v>1560</v>
      </c>
      <c r="I4009" s="0" t="n">
        <v>1</v>
      </c>
      <c r="J4009" s="0" t="n">
        <v>1.26</v>
      </c>
      <c r="K4009" s="0" t="s">
        <v>21</v>
      </c>
      <c r="L4009" s="3" t="n">
        <f aca="false">IF(K4009="Yes",(J4009-1)*0.98,-1)</f>
        <v>0.2548</v>
      </c>
      <c r="M4009" s="4" t="s">
        <v>22</v>
      </c>
    </row>
    <row r="4010" customFormat="false" ht="12.8" hidden="false" customHeight="false" outlineLevel="0" collapsed="false">
      <c r="A4010" s="2" t="s">
        <v>4442</v>
      </c>
      <c r="B4010" s="2" t="s">
        <v>146</v>
      </c>
      <c r="C4010" s="0" t="s">
        <v>15</v>
      </c>
      <c r="D4010" s="0" t="s">
        <v>29</v>
      </c>
      <c r="E4010" s="0" t="s">
        <v>17</v>
      </c>
      <c r="F4010" s="0" t="s">
        <v>65</v>
      </c>
      <c r="G4010" s="0" t="s">
        <v>21</v>
      </c>
      <c r="H4010" s="0" t="s">
        <v>3833</v>
      </c>
      <c r="I4010" s="0" t="n">
        <v>1</v>
      </c>
      <c r="J4010" s="0" t="n">
        <v>1.41</v>
      </c>
      <c r="K4010" s="0" t="str">
        <f aca="false">IF(I4010=1,"Yes","No")</f>
        <v>Yes</v>
      </c>
      <c r="L4010" s="0" t="n">
        <f aca="false">IF(K4010="Yes",(J4010-1)*0.98,-1)</f>
        <v>0.4018</v>
      </c>
      <c r="M4010" s="5" t="s">
        <v>33</v>
      </c>
    </row>
    <row r="4011" customFormat="false" ht="12.8" hidden="false" customHeight="false" outlineLevel="0" collapsed="false">
      <c r="A4011" s="2" t="s">
        <v>4442</v>
      </c>
      <c r="B4011" s="2" t="s">
        <v>146</v>
      </c>
      <c r="C4011" s="0" t="s">
        <v>15</v>
      </c>
      <c r="D4011" s="0" t="s">
        <v>29</v>
      </c>
      <c r="E4011" s="0" t="s">
        <v>17</v>
      </c>
      <c r="F4011" s="0" t="s">
        <v>65</v>
      </c>
      <c r="G4011" s="0" t="s">
        <v>21</v>
      </c>
      <c r="H4011" s="0" t="s">
        <v>3833</v>
      </c>
      <c r="I4011" s="0" t="n">
        <v>1</v>
      </c>
      <c r="J4011" s="0" t="n">
        <v>1.1</v>
      </c>
      <c r="K4011" s="0" t="s">
        <v>21</v>
      </c>
      <c r="L4011" s="3" t="n">
        <f aca="false">IF(K4011="Yes",(J4011-1)*0.98,-1)</f>
        <v>0.0980000000000001</v>
      </c>
      <c r="M4011" s="4" t="s">
        <v>22</v>
      </c>
    </row>
    <row r="4012" customFormat="false" ht="12.8" hidden="false" customHeight="false" outlineLevel="0" collapsed="false">
      <c r="A4012" s="2" t="s">
        <v>4443</v>
      </c>
      <c r="B4012" s="2" t="s">
        <v>375</v>
      </c>
      <c r="C4012" s="0" t="s">
        <v>74</v>
      </c>
      <c r="D4012" s="0" t="s">
        <v>37</v>
      </c>
      <c r="E4012" s="0" t="s">
        <v>30</v>
      </c>
      <c r="F4012" s="0" t="s">
        <v>65</v>
      </c>
      <c r="G4012" s="0" t="s">
        <v>21</v>
      </c>
      <c r="H4012" s="0" t="s">
        <v>4444</v>
      </c>
      <c r="I4012" s="0" t="s">
        <v>133</v>
      </c>
      <c r="J4012" s="0" t="n">
        <v>2.22</v>
      </c>
      <c r="K4012" s="0" t="s">
        <v>21</v>
      </c>
      <c r="L4012" s="3" t="n">
        <f aca="false">IF(K4012="Yes",(J4012-1)*0.98,-1)</f>
        <v>1.1956</v>
      </c>
      <c r="M4012" s="4" t="s">
        <v>22</v>
      </c>
    </row>
    <row r="4013" customFormat="false" ht="12.8" hidden="false" customHeight="false" outlineLevel="0" collapsed="false">
      <c r="A4013" s="2" t="s">
        <v>4443</v>
      </c>
      <c r="B4013" s="2" t="s">
        <v>375</v>
      </c>
      <c r="C4013" s="0" t="s">
        <v>74</v>
      </c>
      <c r="D4013" s="0" t="s">
        <v>37</v>
      </c>
      <c r="E4013" s="0" t="s">
        <v>30</v>
      </c>
      <c r="F4013" s="0" t="s">
        <v>65</v>
      </c>
      <c r="G4013" s="0" t="s">
        <v>21</v>
      </c>
      <c r="H4013" s="0" t="s">
        <v>4445</v>
      </c>
      <c r="I4013" s="0" t="n">
        <v>0</v>
      </c>
      <c r="J4013" s="0" t="n">
        <v>7.1</v>
      </c>
      <c r="K4013" s="0" t="s">
        <v>19</v>
      </c>
      <c r="L4013" s="3" t="n">
        <f aca="false">IF(K4013="Yes",(J4013-1)*0.98,-1)</f>
        <v>-1</v>
      </c>
      <c r="M4013" s="11" t="s">
        <v>62</v>
      </c>
    </row>
    <row r="4014" customFormat="false" ht="12.8" hidden="false" customHeight="false" outlineLevel="0" collapsed="false">
      <c r="A4014" s="2" t="s">
        <v>4443</v>
      </c>
      <c r="B4014" s="2" t="s">
        <v>375</v>
      </c>
      <c r="C4014" s="6" t="s">
        <v>74</v>
      </c>
      <c r="D4014" s="6" t="s">
        <v>37</v>
      </c>
      <c r="E4014" s="6" t="s">
        <v>30</v>
      </c>
      <c r="F4014" s="6" t="s">
        <v>65</v>
      </c>
      <c r="G4014" s="6" t="s">
        <v>21</v>
      </c>
      <c r="H4014" s="6" t="s">
        <v>4446</v>
      </c>
      <c r="I4014" s="6" t="n">
        <v>0</v>
      </c>
      <c r="J4014" s="6" t="n">
        <v>14</v>
      </c>
      <c r="K4014" s="3" t="str">
        <f aca="false">IF(I4014=1, "No","Yes")</f>
        <v>Yes</v>
      </c>
      <c r="L4014" s="7" t="n">
        <f aca="false">IF(I4014=1,-J4014,0.98)</f>
        <v>0.98</v>
      </c>
      <c r="M4014" s="8" t="s">
        <v>51</v>
      </c>
    </row>
    <row r="4015" customFormat="false" ht="12.8" hidden="false" customHeight="false" outlineLevel="0" collapsed="false">
      <c r="A4015" s="2" t="s">
        <v>4443</v>
      </c>
      <c r="B4015" s="2" t="s">
        <v>375</v>
      </c>
      <c r="C4015" s="6" t="s">
        <v>74</v>
      </c>
      <c r="D4015" s="6" t="s">
        <v>37</v>
      </c>
      <c r="E4015" s="6" t="s">
        <v>30</v>
      </c>
      <c r="F4015" s="6" t="s">
        <v>65</v>
      </c>
      <c r="G4015" s="6" t="s">
        <v>21</v>
      </c>
      <c r="H4015" s="6" t="s">
        <v>4446</v>
      </c>
      <c r="I4015" s="6" t="n">
        <v>0</v>
      </c>
      <c r="J4015" s="6" t="n">
        <v>14</v>
      </c>
      <c r="K4015" s="3" t="str">
        <f aca="false">IF(I4015=1, "No","Yes")</f>
        <v>Yes</v>
      </c>
      <c r="L4015" s="7" t="n">
        <f aca="false">IF(I4015=1,-J4015,0.98)</f>
        <v>0.98</v>
      </c>
      <c r="M4015" s="12" t="s">
        <v>128</v>
      </c>
    </row>
    <row r="4016" customFormat="false" ht="12.8" hidden="false" customHeight="false" outlineLevel="0" collapsed="false">
      <c r="A4016" s="2" t="s">
        <v>4447</v>
      </c>
      <c r="B4016" s="2" t="s">
        <v>23</v>
      </c>
      <c r="C4016" s="0" t="s">
        <v>1317</v>
      </c>
      <c r="D4016" s="0" t="s">
        <v>37</v>
      </c>
      <c r="E4016" s="0" t="s">
        <v>17</v>
      </c>
      <c r="F4016" s="0" t="s">
        <v>65</v>
      </c>
      <c r="G4016" s="0" t="s">
        <v>21</v>
      </c>
      <c r="H4016" s="0" t="s">
        <v>4448</v>
      </c>
      <c r="I4016" s="0" t="n">
        <v>4</v>
      </c>
      <c r="J4016" s="0" t="n">
        <v>4.3</v>
      </c>
      <c r="K4016" s="0" t="str">
        <f aca="false">IF(I4016=1,"Yes","No")</f>
        <v>No</v>
      </c>
      <c r="L4016" s="0" t="n">
        <f aca="false">IF(K4016="Yes",(J4016-1)*0.98,-1)</f>
        <v>-1</v>
      </c>
      <c r="M4016" s="5" t="s">
        <v>33</v>
      </c>
    </row>
    <row r="4017" customFormat="false" ht="12.8" hidden="false" customHeight="false" outlineLevel="0" collapsed="false">
      <c r="A4017" s="2" t="s">
        <v>4447</v>
      </c>
      <c r="B4017" s="2" t="s">
        <v>23</v>
      </c>
      <c r="C4017" s="0" t="s">
        <v>1317</v>
      </c>
      <c r="D4017" s="0" t="s">
        <v>37</v>
      </c>
      <c r="E4017" s="0" t="s">
        <v>17</v>
      </c>
      <c r="F4017" s="0" t="s">
        <v>65</v>
      </c>
      <c r="G4017" s="0" t="s">
        <v>21</v>
      </c>
      <c r="H4017" s="0" t="s">
        <v>4448</v>
      </c>
      <c r="I4017" s="0" t="n">
        <v>4</v>
      </c>
      <c r="J4017" s="0" t="n">
        <v>2.14</v>
      </c>
      <c r="K4017" s="0" t="s">
        <v>21</v>
      </c>
      <c r="L4017" s="3" t="n">
        <f aca="false">IF(K4017="Yes",(J4017-1)*0.98,-1)</f>
        <v>1.1172</v>
      </c>
      <c r="M4017" s="4" t="s">
        <v>22</v>
      </c>
    </row>
    <row r="4018" customFormat="false" ht="12.8" hidden="false" customHeight="false" outlineLevel="0" collapsed="false">
      <c r="A4018" s="2" t="s">
        <v>4447</v>
      </c>
      <c r="B4018" s="2" t="s">
        <v>364</v>
      </c>
      <c r="C4018" s="0" t="s">
        <v>47</v>
      </c>
      <c r="D4018" s="0" t="s">
        <v>42</v>
      </c>
      <c r="E4018" s="0" t="s">
        <v>30</v>
      </c>
      <c r="F4018" s="0" t="s">
        <v>18</v>
      </c>
      <c r="G4018" s="0" t="s">
        <v>19</v>
      </c>
      <c r="H4018" s="0" t="s">
        <v>4044</v>
      </c>
      <c r="I4018" s="0" t="n">
        <v>0</v>
      </c>
      <c r="J4018" s="0" t="n">
        <v>2.77</v>
      </c>
      <c r="K4018" s="0" t="s">
        <v>19</v>
      </c>
      <c r="L4018" s="3" t="n">
        <f aca="false">IF(K4018="Yes",(J4018-1)*0.98,-1)</f>
        <v>-1</v>
      </c>
      <c r="M4018" s="11" t="s">
        <v>62</v>
      </c>
    </row>
    <row r="4019" customFormat="false" ht="12.8" hidden="false" customHeight="false" outlineLevel="0" collapsed="false">
      <c r="A4019" s="2" t="s">
        <v>4447</v>
      </c>
      <c r="B4019" s="2" t="s">
        <v>364</v>
      </c>
      <c r="C4019" s="6" t="s">
        <v>47</v>
      </c>
      <c r="D4019" s="6" t="s">
        <v>42</v>
      </c>
      <c r="E4019" s="6" t="s">
        <v>30</v>
      </c>
      <c r="F4019" s="6" t="s">
        <v>18</v>
      </c>
      <c r="G4019" s="6" t="s">
        <v>19</v>
      </c>
      <c r="H4019" s="6" t="s">
        <v>4449</v>
      </c>
      <c r="I4019" s="6" t="n">
        <v>3</v>
      </c>
      <c r="J4019" s="6" t="n">
        <v>6.86</v>
      </c>
      <c r="K4019" s="3" t="str">
        <f aca="false">IF(I4019=1, "No","Yes")</f>
        <v>Yes</v>
      </c>
      <c r="L4019" s="7" t="n">
        <f aca="false">IF(I4019=1,-J4019,0.98)</f>
        <v>0.98</v>
      </c>
      <c r="M4019" s="8" t="s">
        <v>51</v>
      </c>
    </row>
    <row r="4020" customFormat="false" ht="12.8" hidden="false" customHeight="false" outlineLevel="0" collapsed="false">
      <c r="A4020" s="2" t="s">
        <v>4447</v>
      </c>
      <c r="B4020" s="2" t="s">
        <v>364</v>
      </c>
      <c r="C4020" s="6" t="s">
        <v>47</v>
      </c>
      <c r="D4020" s="6" t="s">
        <v>42</v>
      </c>
      <c r="E4020" s="6" t="s">
        <v>30</v>
      </c>
      <c r="F4020" s="6" t="s">
        <v>18</v>
      </c>
      <c r="G4020" s="6" t="s">
        <v>19</v>
      </c>
      <c r="H4020" s="6" t="s">
        <v>4449</v>
      </c>
      <c r="I4020" s="6" t="n">
        <v>3</v>
      </c>
      <c r="J4020" s="6" t="n">
        <v>6.86</v>
      </c>
      <c r="K4020" s="3" t="str">
        <f aca="false">IF(I4020=1, "No","Yes")</f>
        <v>Yes</v>
      </c>
      <c r="L4020" s="7" t="n">
        <f aca="false">IF(I4020=1,-J4020,0.98)</f>
        <v>0.98</v>
      </c>
      <c r="M4020" s="12" t="s">
        <v>128</v>
      </c>
    </row>
    <row r="4021" customFormat="false" ht="12.8" hidden="false" customHeight="false" outlineLevel="0" collapsed="false">
      <c r="A4021" s="2" t="s">
        <v>4447</v>
      </c>
      <c r="B4021" s="2" t="s">
        <v>4450</v>
      </c>
      <c r="C4021" s="0" t="s">
        <v>311</v>
      </c>
      <c r="D4021" s="0" t="s">
        <v>42</v>
      </c>
      <c r="E4021" s="0" t="s">
        <v>79</v>
      </c>
      <c r="F4021" s="0" t="s">
        <v>80</v>
      </c>
      <c r="G4021" s="0" t="s">
        <v>19</v>
      </c>
      <c r="H4021" s="0" t="s">
        <v>4375</v>
      </c>
      <c r="I4021" s="0" t="n">
        <v>3</v>
      </c>
      <c r="J4021" s="0" t="n">
        <v>1.48</v>
      </c>
      <c r="K4021" s="0" t="s">
        <v>21</v>
      </c>
      <c r="L4021" s="3" t="n">
        <f aca="false">IF(K4021="Yes",(J4021-1)*0.98,-1)</f>
        <v>0.4704</v>
      </c>
      <c r="M4021" s="4" t="s">
        <v>22</v>
      </c>
    </row>
    <row r="4022" customFormat="false" ht="12.8" hidden="false" customHeight="false" outlineLevel="0" collapsed="false">
      <c r="A4022" s="9" t="s">
        <v>4447</v>
      </c>
      <c r="B4022" s="9" t="s">
        <v>4450</v>
      </c>
      <c r="C4022" s="6" t="s">
        <v>311</v>
      </c>
      <c r="D4022" s="6" t="s">
        <v>42</v>
      </c>
      <c r="E4022" s="6" t="s">
        <v>79</v>
      </c>
      <c r="F4022" s="6" t="s">
        <v>80</v>
      </c>
      <c r="G4022" s="6" t="s">
        <v>19</v>
      </c>
      <c r="H4022" s="6" t="s">
        <v>4451</v>
      </c>
      <c r="I4022" s="0" t="n">
        <v>0</v>
      </c>
      <c r="J4022" s="6" t="n">
        <v>65</v>
      </c>
      <c r="K4022" s="3" t="str">
        <f aca="false">IF(I4022=1,"Yes","No")</f>
        <v>No</v>
      </c>
      <c r="L4022" s="7" t="n">
        <f aca="false">IF(K4022="Yes",(J4022-1)*0.98,-1)</f>
        <v>-1</v>
      </c>
      <c r="M4022" s="10" t="s">
        <v>53</v>
      </c>
    </row>
    <row r="4023" customFormat="false" ht="12.8" hidden="false" customHeight="false" outlineLevel="0" collapsed="false">
      <c r="A4023" s="2" t="s">
        <v>4447</v>
      </c>
      <c r="B4023" s="2" t="s">
        <v>324</v>
      </c>
      <c r="C4023" s="0" t="s">
        <v>28</v>
      </c>
      <c r="D4023" s="0" t="s">
        <v>42</v>
      </c>
      <c r="E4023" s="0" t="s">
        <v>30</v>
      </c>
      <c r="F4023" s="0" t="s">
        <v>18</v>
      </c>
      <c r="G4023" s="0" t="s">
        <v>19</v>
      </c>
      <c r="H4023" s="0" t="s">
        <v>4452</v>
      </c>
      <c r="I4023" s="0" t="n">
        <v>2</v>
      </c>
      <c r="J4023" s="0" t="n">
        <v>1.21</v>
      </c>
      <c r="K4023" s="0" t="s">
        <v>21</v>
      </c>
      <c r="L4023" s="3" t="n">
        <f aca="false">IF(K4023="Yes",(J4023-1)*0.98,-1)</f>
        <v>0.2058</v>
      </c>
      <c r="M4023" s="11" t="s">
        <v>62</v>
      </c>
    </row>
    <row r="4024" customFormat="false" ht="12.8" hidden="false" customHeight="false" outlineLevel="0" collapsed="false">
      <c r="A4024" s="2" t="s">
        <v>4447</v>
      </c>
      <c r="B4024" s="2" t="s">
        <v>324</v>
      </c>
      <c r="C4024" s="6" t="s">
        <v>28</v>
      </c>
      <c r="D4024" s="6" t="s">
        <v>42</v>
      </c>
      <c r="E4024" s="6" t="s">
        <v>30</v>
      </c>
      <c r="F4024" s="6" t="s">
        <v>18</v>
      </c>
      <c r="G4024" s="6" t="s">
        <v>19</v>
      </c>
      <c r="H4024" s="6" t="s">
        <v>4453</v>
      </c>
      <c r="I4024" s="6" t="n">
        <v>3</v>
      </c>
      <c r="J4024" s="6" t="n">
        <v>7</v>
      </c>
      <c r="K4024" s="3" t="str">
        <f aca="false">IF(I4024=1, "No","Yes")</f>
        <v>Yes</v>
      </c>
      <c r="L4024" s="7" t="n">
        <f aca="false">IF(I4024=1,-J4024,0.98)</f>
        <v>0.98</v>
      </c>
      <c r="M4024" s="8" t="s">
        <v>51</v>
      </c>
    </row>
    <row r="4025" customFormat="false" ht="12.8" hidden="false" customHeight="false" outlineLevel="0" collapsed="false">
      <c r="A4025" s="2" t="s">
        <v>4454</v>
      </c>
      <c r="B4025" s="2" t="s">
        <v>1396</v>
      </c>
      <c r="C4025" s="0" t="s">
        <v>457</v>
      </c>
      <c r="D4025" s="0" t="s">
        <v>16</v>
      </c>
      <c r="E4025" s="0" t="s">
        <v>17</v>
      </c>
      <c r="F4025" s="0" t="s">
        <v>18</v>
      </c>
      <c r="G4025" s="0" t="s">
        <v>19</v>
      </c>
      <c r="H4025" s="0" t="s">
        <v>4364</v>
      </c>
      <c r="I4025" s="0" t="n">
        <v>3</v>
      </c>
      <c r="J4025" s="0" t="n">
        <v>1.17</v>
      </c>
      <c r="K4025" s="0" t="s">
        <v>21</v>
      </c>
      <c r="L4025" s="3" t="n">
        <f aca="false">IF(K4025="Yes",(J4025-1)*0.98,-1)</f>
        <v>0.1666</v>
      </c>
      <c r="M4025" s="4" t="s">
        <v>22</v>
      </c>
    </row>
    <row r="4026" customFormat="false" ht="12.8" hidden="false" customHeight="false" outlineLevel="0" collapsed="false">
      <c r="A4026" s="2" t="s">
        <v>4454</v>
      </c>
      <c r="B4026" s="2" t="s">
        <v>252</v>
      </c>
      <c r="C4026" s="0" t="s">
        <v>74</v>
      </c>
      <c r="D4026" s="0" t="s">
        <v>37</v>
      </c>
      <c r="E4026" s="0" t="s">
        <v>30</v>
      </c>
      <c r="F4026" s="0" t="s">
        <v>43</v>
      </c>
      <c r="G4026" s="0" t="s">
        <v>19</v>
      </c>
      <c r="H4026" s="0" t="s">
        <v>4455</v>
      </c>
      <c r="I4026" s="0" t="n">
        <v>1</v>
      </c>
      <c r="J4026" s="0" t="n">
        <v>1.3</v>
      </c>
      <c r="K4026" s="0" t="s">
        <v>21</v>
      </c>
      <c r="L4026" s="3" t="n">
        <f aca="false">IF(K4026="Yes",(J4026-1)*0.98,-1)</f>
        <v>0.294</v>
      </c>
      <c r="M4026" s="4" t="s">
        <v>22</v>
      </c>
    </row>
    <row r="4027" customFormat="false" ht="12.8" hidden="false" customHeight="false" outlineLevel="0" collapsed="false">
      <c r="A4027" s="2" t="s">
        <v>4454</v>
      </c>
      <c r="B4027" s="2" t="s">
        <v>252</v>
      </c>
      <c r="C4027" s="0" t="s">
        <v>74</v>
      </c>
      <c r="D4027" s="0" t="s">
        <v>37</v>
      </c>
      <c r="E4027" s="0" t="s">
        <v>30</v>
      </c>
      <c r="F4027" s="0" t="s">
        <v>43</v>
      </c>
      <c r="G4027" s="0" t="s">
        <v>19</v>
      </c>
      <c r="H4027" s="0" t="s">
        <v>4456</v>
      </c>
      <c r="I4027" s="0" t="n">
        <v>2</v>
      </c>
      <c r="J4027" s="0" t="n">
        <v>1.95</v>
      </c>
      <c r="K4027" s="0" t="s">
        <v>21</v>
      </c>
      <c r="L4027" s="3" t="n">
        <f aca="false">IF(K4027="Yes",(J4027-1)*0.98,-1)</f>
        <v>0.931</v>
      </c>
      <c r="M4027" s="11" t="s">
        <v>62</v>
      </c>
    </row>
    <row r="4028" customFormat="false" ht="12.8" hidden="false" customHeight="false" outlineLevel="0" collapsed="false">
      <c r="A4028" s="9" t="s">
        <v>4454</v>
      </c>
      <c r="B4028" s="9" t="s">
        <v>252</v>
      </c>
      <c r="C4028" s="6" t="s">
        <v>74</v>
      </c>
      <c r="D4028" s="6" t="s">
        <v>37</v>
      </c>
      <c r="E4028" s="6" t="s">
        <v>30</v>
      </c>
      <c r="F4028" s="6" t="s">
        <v>43</v>
      </c>
      <c r="G4028" s="6" t="s">
        <v>19</v>
      </c>
      <c r="H4028" s="6" t="s">
        <v>4456</v>
      </c>
      <c r="I4028" s="0" t="n">
        <v>2</v>
      </c>
      <c r="J4028" s="6" t="n">
        <v>6.4</v>
      </c>
      <c r="K4028" s="3" t="str">
        <f aca="false">IF(I4028=1,"Yes","No")</f>
        <v>No</v>
      </c>
      <c r="L4028" s="7" t="n">
        <f aca="false">IF(K4028="Yes",(J4028-1)*0.98,-1)</f>
        <v>-1</v>
      </c>
      <c r="M4028" s="10" t="s">
        <v>53</v>
      </c>
    </row>
    <row r="4029" customFormat="false" ht="12.8" hidden="false" customHeight="false" outlineLevel="0" collapsed="false">
      <c r="A4029" s="2" t="s">
        <v>4454</v>
      </c>
      <c r="B4029" s="2" t="s">
        <v>245</v>
      </c>
      <c r="C4029" s="0" t="s">
        <v>74</v>
      </c>
      <c r="D4029" s="0" t="s">
        <v>37</v>
      </c>
      <c r="E4029" s="0" t="s">
        <v>30</v>
      </c>
      <c r="F4029" s="0" t="s">
        <v>43</v>
      </c>
      <c r="G4029" s="0" t="s">
        <v>19</v>
      </c>
      <c r="H4029" s="0" t="s">
        <v>4457</v>
      </c>
      <c r="I4029" s="0" t="n">
        <v>3</v>
      </c>
      <c r="J4029" s="0" t="n">
        <v>1.42</v>
      </c>
      <c r="K4029" s="0" t="s">
        <v>21</v>
      </c>
      <c r="L4029" s="3" t="n">
        <f aca="false">IF(K4029="Yes",(J4029-1)*0.98,-1)</f>
        <v>0.4116</v>
      </c>
      <c r="M4029" s="4" t="s">
        <v>22</v>
      </c>
    </row>
    <row r="4030" customFormat="false" ht="12.8" hidden="false" customHeight="false" outlineLevel="0" collapsed="false">
      <c r="A4030" s="2" t="s">
        <v>4454</v>
      </c>
      <c r="B4030" s="2" t="s">
        <v>239</v>
      </c>
      <c r="C4030" s="0" t="s">
        <v>74</v>
      </c>
      <c r="D4030" s="0" t="s">
        <v>37</v>
      </c>
      <c r="E4030" s="0" t="s">
        <v>30</v>
      </c>
      <c r="F4030" s="0" t="s">
        <v>43</v>
      </c>
      <c r="G4030" s="0" t="s">
        <v>19</v>
      </c>
      <c r="H4030" s="0" t="s">
        <v>4458</v>
      </c>
      <c r="I4030" s="0" t="n">
        <v>3</v>
      </c>
      <c r="J4030" s="0" t="n">
        <v>1.27</v>
      </c>
      <c r="K4030" s="0" t="s">
        <v>21</v>
      </c>
      <c r="L4030" s="3" t="n">
        <f aca="false">IF(K4030="Yes",(J4030-1)*0.98,-1)</f>
        <v>0.2646</v>
      </c>
      <c r="M4030" s="4" t="s">
        <v>22</v>
      </c>
    </row>
    <row r="4031" customFormat="false" ht="12.8" hidden="false" customHeight="false" outlineLevel="0" collapsed="false">
      <c r="A4031" s="2" t="s">
        <v>4459</v>
      </c>
      <c r="B4031" s="2" t="s">
        <v>4460</v>
      </c>
      <c r="C4031" s="6" t="s">
        <v>433</v>
      </c>
      <c r="D4031" s="6" t="s">
        <v>48</v>
      </c>
      <c r="E4031" s="6" t="s">
        <v>17</v>
      </c>
      <c r="F4031" s="6" t="s">
        <v>18</v>
      </c>
      <c r="G4031" s="6" t="s">
        <v>19</v>
      </c>
      <c r="H4031" s="6" t="s">
        <v>4461</v>
      </c>
      <c r="I4031" s="6" t="n">
        <v>3</v>
      </c>
      <c r="J4031" s="6" t="n">
        <v>39.81</v>
      </c>
      <c r="K4031" s="3" t="str">
        <f aca="false">IF(I4031=1, "No","Yes")</f>
        <v>Yes</v>
      </c>
      <c r="L4031" s="7" t="n">
        <f aca="false">IF(I4031=1,-J4031,0.98)</f>
        <v>0.98</v>
      </c>
      <c r="M4031" s="8" t="s">
        <v>51</v>
      </c>
    </row>
    <row r="4032" customFormat="false" ht="12.8" hidden="false" customHeight="false" outlineLevel="0" collapsed="false">
      <c r="A4032" s="9" t="s">
        <v>4459</v>
      </c>
      <c r="B4032" s="9" t="s">
        <v>4460</v>
      </c>
      <c r="C4032" s="6" t="s">
        <v>433</v>
      </c>
      <c r="D4032" s="6" t="s">
        <v>48</v>
      </c>
      <c r="E4032" s="6" t="s">
        <v>17</v>
      </c>
      <c r="F4032" s="6" t="s">
        <v>18</v>
      </c>
      <c r="G4032" s="6" t="s">
        <v>19</v>
      </c>
      <c r="H4032" s="6" t="s">
        <v>4461</v>
      </c>
      <c r="I4032" s="6" t="n">
        <v>3</v>
      </c>
      <c r="J4032" s="6" t="n">
        <v>6.6</v>
      </c>
      <c r="K4032" s="3" t="s">
        <v>21</v>
      </c>
      <c r="L4032" s="6" t="n">
        <f aca="false">IF(K4032="Yes",(J4032-1)*0.98,-1)</f>
        <v>5.488</v>
      </c>
      <c r="M4032" s="13" t="s">
        <v>184</v>
      </c>
    </row>
    <row r="4033" customFormat="false" ht="12.8" hidden="false" customHeight="false" outlineLevel="0" collapsed="false">
      <c r="A4033" s="2" t="s">
        <v>4459</v>
      </c>
      <c r="B4033" s="2" t="s">
        <v>73</v>
      </c>
      <c r="C4033" s="0" t="s">
        <v>59</v>
      </c>
      <c r="D4033" s="0" t="s">
        <v>42</v>
      </c>
      <c r="E4033" s="0" t="s">
        <v>30</v>
      </c>
      <c r="F4033" s="0" t="s">
        <v>18</v>
      </c>
      <c r="G4033" s="0" t="s">
        <v>19</v>
      </c>
      <c r="H4033" s="0" t="s">
        <v>4462</v>
      </c>
      <c r="I4033" s="0" t="n">
        <v>2</v>
      </c>
      <c r="J4033" s="0" t="n">
        <v>1.33</v>
      </c>
      <c r="K4033" s="0" t="s">
        <v>21</v>
      </c>
      <c r="L4033" s="3" t="n">
        <f aca="false">IF(K4033="Yes",(J4033-1)*0.98,-1)</f>
        <v>0.3234</v>
      </c>
      <c r="M4033" s="11" t="s">
        <v>62</v>
      </c>
    </row>
    <row r="4034" customFormat="false" ht="12.8" hidden="false" customHeight="false" outlineLevel="0" collapsed="false">
      <c r="A4034" s="2" t="s">
        <v>4459</v>
      </c>
      <c r="B4034" s="2" t="s">
        <v>73</v>
      </c>
      <c r="C4034" s="6" t="s">
        <v>59</v>
      </c>
      <c r="D4034" s="6" t="s">
        <v>42</v>
      </c>
      <c r="E4034" s="6" t="s">
        <v>30</v>
      </c>
      <c r="F4034" s="6" t="s">
        <v>18</v>
      </c>
      <c r="G4034" s="6" t="s">
        <v>19</v>
      </c>
      <c r="H4034" s="6" t="s">
        <v>4463</v>
      </c>
      <c r="I4034" s="6" t="n">
        <v>0</v>
      </c>
      <c r="J4034" s="6" t="n">
        <v>16.5</v>
      </c>
      <c r="K4034" s="3" t="str">
        <f aca="false">IF(I4034=1, "No","Yes")</f>
        <v>Yes</v>
      </c>
      <c r="L4034" s="7" t="n">
        <f aca="false">IF(I4034=1,-J4034,0.98)</f>
        <v>0.98</v>
      </c>
      <c r="M4034" s="8" t="s">
        <v>51</v>
      </c>
    </row>
    <row r="4035" customFormat="false" ht="12.8" hidden="false" customHeight="false" outlineLevel="0" collapsed="false">
      <c r="A4035" s="2" t="s">
        <v>4464</v>
      </c>
      <c r="B4035" s="2" t="s">
        <v>4465</v>
      </c>
      <c r="C4035" s="0" t="s">
        <v>56</v>
      </c>
      <c r="D4035" s="0" t="s">
        <v>16</v>
      </c>
      <c r="E4035" s="0" t="s">
        <v>17</v>
      </c>
      <c r="F4035" s="0" t="s">
        <v>18</v>
      </c>
      <c r="G4035" s="0" t="s">
        <v>19</v>
      </c>
      <c r="H4035" s="0" t="s">
        <v>4385</v>
      </c>
      <c r="I4035" s="0" t="n">
        <v>1</v>
      </c>
      <c r="J4035" s="0" t="n">
        <v>1.17</v>
      </c>
      <c r="K4035" s="0" t="s">
        <v>21</v>
      </c>
      <c r="L4035" s="3" t="n">
        <f aca="false">IF(K4035="Yes",(J4035-1)*0.98,-1)</f>
        <v>0.1666</v>
      </c>
      <c r="M4035" s="4" t="s">
        <v>22</v>
      </c>
    </row>
    <row r="4036" customFormat="false" ht="12.8" hidden="false" customHeight="false" outlineLevel="0" collapsed="false">
      <c r="A4036" s="2" t="s">
        <v>4464</v>
      </c>
      <c r="B4036" s="2" t="s">
        <v>4466</v>
      </c>
      <c r="C4036" s="0" t="s">
        <v>1045</v>
      </c>
      <c r="D4036" s="0" t="s">
        <v>37</v>
      </c>
      <c r="E4036" s="0" t="s">
        <v>17</v>
      </c>
      <c r="F4036" s="0" t="s">
        <v>65</v>
      </c>
      <c r="G4036" s="0" t="s">
        <v>21</v>
      </c>
      <c r="H4036" s="0" t="s">
        <v>4467</v>
      </c>
      <c r="I4036" s="0" t="n">
        <v>1</v>
      </c>
      <c r="J4036" s="0" t="n">
        <v>1.28</v>
      </c>
      <c r="K4036" s="0" t="str">
        <f aca="false">IF(I4036=1,"Yes","No")</f>
        <v>Yes</v>
      </c>
      <c r="L4036" s="0" t="n">
        <f aca="false">IF(K4036="Yes",(J4036-1)*0.98,-1)</f>
        <v>0.2744</v>
      </c>
      <c r="M4036" s="5" t="s">
        <v>33</v>
      </c>
    </row>
    <row r="4037" customFormat="false" ht="12.8" hidden="false" customHeight="false" outlineLevel="0" collapsed="false">
      <c r="A4037" s="2" t="s">
        <v>4464</v>
      </c>
      <c r="B4037" s="2" t="s">
        <v>4466</v>
      </c>
      <c r="C4037" s="0" t="s">
        <v>1045</v>
      </c>
      <c r="D4037" s="0" t="s">
        <v>37</v>
      </c>
      <c r="E4037" s="0" t="s">
        <v>17</v>
      </c>
      <c r="F4037" s="0" t="s">
        <v>65</v>
      </c>
      <c r="G4037" s="0" t="s">
        <v>21</v>
      </c>
      <c r="H4037" s="0" t="s">
        <v>4467</v>
      </c>
      <c r="I4037" s="0" t="n">
        <v>1</v>
      </c>
      <c r="J4037" s="0" t="n">
        <v>1.12</v>
      </c>
      <c r="K4037" s="0" t="s">
        <v>21</v>
      </c>
      <c r="L4037" s="3" t="n">
        <f aca="false">IF(K4037="Yes",(J4037-1)*0.98,-1)</f>
        <v>0.1176</v>
      </c>
      <c r="M4037" s="4" t="s">
        <v>22</v>
      </c>
    </row>
    <row r="4038" customFormat="false" ht="12.8" hidden="false" customHeight="false" outlineLevel="0" collapsed="false">
      <c r="A4038" s="2" t="s">
        <v>4468</v>
      </c>
      <c r="B4038" s="2" t="s">
        <v>170</v>
      </c>
      <c r="C4038" s="0" t="s">
        <v>773</v>
      </c>
      <c r="D4038" s="0" t="s">
        <v>16</v>
      </c>
      <c r="E4038" s="0" t="s">
        <v>17</v>
      </c>
      <c r="F4038" s="0" t="s">
        <v>18</v>
      </c>
      <c r="G4038" s="0" t="s">
        <v>19</v>
      </c>
      <c r="H4038" s="0" t="s">
        <v>4469</v>
      </c>
      <c r="I4038" s="0" t="n">
        <v>1</v>
      </c>
      <c r="J4038" s="0" t="n">
        <v>1.18</v>
      </c>
      <c r="K4038" s="0" t="s">
        <v>21</v>
      </c>
      <c r="L4038" s="3" t="n">
        <f aca="false">IF(K4038="Yes",(J4038-1)*0.98,-1)</f>
        <v>0.1764</v>
      </c>
      <c r="M4038" s="4" t="s">
        <v>22</v>
      </c>
    </row>
    <row r="4039" customFormat="false" ht="12.8" hidden="false" customHeight="false" outlineLevel="0" collapsed="false">
      <c r="A4039" s="2" t="s">
        <v>4468</v>
      </c>
      <c r="B4039" s="2" t="s">
        <v>23</v>
      </c>
      <c r="C4039" s="0" t="s">
        <v>91</v>
      </c>
      <c r="D4039" s="0" t="s">
        <v>42</v>
      </c>
      <c r="E4039" s="0" t="s">
        <v>30</v>
      </c>
      <c r="F4039" s="0" t="s">
        <v>18</v>
      </c>
      <c r="G4039" s="0" t="s">
        <v>19</v>
      </c>
      <c r="H4039" s="0" t="s">
        <v>4470</v>
      </c>
      <c r="I4039" s="0" t="n">
        <v>2</v>
      </c>
      <c r="J4039" s="0" t="n">
        <v>1.11</v>
      </c>
      <c r="K4039" s="0" t="s">
        <v>21</v>
      </c>
      <c r="L4039" s="3" t="n">
        <f aca="false">IF(K4039="Yes",(J4039-1)*0.98,-1)</f>
        <v>0.1078</v>
      </c>
      <c r="M4039" s="11" t="s">
        <v>62</v>
      </c>
    </row>
    <row r="4040" customFormat="false" ht="12.8" hidden="false" customHeight="false" outlineLevel="0" collapsed="false">
      <c r="A4040" s="2" t="s">
        <v>4468</v>
      </c>
      <c r="B4040" s="2" t="s">
        <v>146</v>
      </c>
      <c r="C4040" s="0" t="s">
        <v>773</v>
      </c>
      <c r="D4040" s="0" t="s">
        <v>16</v>
      </c>
      <c r="E4040" s="0" t="s">
        <v>87</v>
      </c>
      <c r="F4040" s="0" t="s">
        <v>18</v>
      </c>
      <c r="G4040" s="0" t="s">
        <v>21</v>
      </c>
      <c r="H4040" s="0" t="s">
        <v>4471</v>
      </c>
      <c r="I4040" s="0" t="n">
        <v>3</v>
      </c>
      <c r="J4040" s="0" t="n">
        <v>1.38</v>
      </c>
      <c r="K4040" s="0" t="s">
        <v>21</v>
      </c>
      <c r="L4040" s="3" t="n">
        <f aca="false">IF(K4040="Yes",(J4040-1)*0.98,-1)</f>
        <v>0.3724</v>
      </c>
      <c r="M4040" s="4" t="s">
        <v>22</v>
      </c>
    </row>
    <row r="4041" customFormat="false" ht="12.8" hidden="false" customHeight="false" outlineLevel="0" collapsed="false">
      <c r="A4041" s="2" t="s">
        <v>4468</v>
      </c>
      <c r="B4041" s="2" t="s">
        <v>181</v>
      </c>
      <c r="C4041" s="0" t="s">
        <v>91</v>
      </c>
      <c r="D4041" s="0" t="s">
        <v>16</v>
      </c>
      <c r="E4041" s="0" t="s">
        <v>30</v>
      </c>
      <c r="F4041" s="0" t="s">
        <v>43</v>
      </c>
      <c r="G4041" s="0" t="s">
        <v>19</v>
      </c>
      <c r="H4041" s="0" t="s">
        <v>4472</v>
      </c>
      <c r="I4041" s="0" t="n">
        <v>1</v>
      </c>
      <c r="J4041" s="0" t="n">
        <v>1.24</v>
      </c>
      <c r="K4041" s="0" t="s">
        <v>21</v>
      </c>
      <c r="L4041" s="3" t="n">
        <f aca="false">IF(K4041="Yes",(J4041-1)*0.98,-1)</f>
        <v>0.2352</v>
      </c>
      <c r="M4041" s="4" t="s">
        <v>22</v>
      </c>
    </row>
    <row r="4042" customFormat="false" ht="12.8" hidden="false" customHeight="false" outlineLevel="0" collapsed="false">
      <c r="A4042" s="2" t="s">
        <v>4468</v>
      </c>
      <c r="B4042" s="2" t="s">
        <v>289</v>
      </c>
      <c r="C4042" s="0" t="s">
        <v>773</v>
      </c>
      <c r="D4042" s="0" t="s">
        <v>42</v>
      </c>
      <c r="E4042" s="0" t="s">
        <v>79</v>
      </c>
      <c r="F4042" s="0" t="s">
        <v>43</v>
      </c>
      <c r="G4042" s="0" t="s">
        <v>19</v>
      </c>
      <c r="H4042" s="0" t="s">
        <v>4473</v>
      </c>
      <c r="I4042" s="0" t="n">
        <v>0</v>
      </c>
      <c r="J4042" s="0" t="n">
        <v>13.49</v>
      </c>
      <c r="K4042" s="0" t="s">
        <v>19</v>
      </c>
      <c r="L4042" s="3" t="n">
        <f aca="false">IF(K4042="Yes",(J4042-1)*0.98,-1)</f>
        <v>-1</v>
      </c>
      <c r="M4042" s="11" t="s">
        <v>62</v>
      </c>
    </row>
    <row r="4043" customFormat="false" ht="12.8" hidden="false" customHeight="false" outlineLevel="0" collapsed="false">
      <c r="A4043" s="2" t="s">
        <v>4468</v>
      </c>
      <c r="B4043" s="2" t="s">
        <v>289</v>
      </c>
      <c r="C4043" s="0" t="s">
        <v>773</v>
      </c>
      <c r="D4043" s="0" t="s">
        <v>42</v>
      </c>
      <c r="E4043" s="0" t="s">
        <v>79</v>
      </c>
      <c r="F4043" s="0" t="s">
        <v>43</v>
      </c>
      <c r="G4043" s="0" t="s">
        <v>19</v>
      </c>
      <c r="H4043" s="0" t="s">
        <v>4474</v>
      </c>
      <c r="I4043" s="0" t="n">
        <v>0</v>
      </c>
      <c r="J4043" s="0" t="n">
        <v>4.6</v>
      </c>
      <c r="K4043" s="0" t="s">
        <v>19</v>
      </c>
      <c r="L4043" s="3" t="n">
        <f aca="false">IF(K4043="Yes",(J4043-1)*0.98,-1)</f>
        <v>-1</v>
      </c>
      <c r="M4043" s="11" t="s">
        <v>62</v>
      </c>
    </row>
    <row r="4044" customFormat="false" ht="12.8" hidden="false" customHeight="false" outlineLevel="0" collapsed="false">
      <c r="A4044" s="9" t="s">
        <v>4468</v>
      </c>
      <c r="B4044" s="9" t="s">
        <v>289</v>
      </c>
      <c r="C4044" s="6" t="s">
        <v>773</v>
      </c>
      <c r="D4044" s="6" t="s">
        <v>42</v>
      </c>
      <c r="E4044" s="6" t="s">
        <v>79</v>
      </c>
      <c r="F4044" s="6" t="s">
        <v>43</v>
      </c>
      <c r="G4044" s="6" t="s">
        <v>19</v>
      </c>
      <c r="H4044" s="6" t="s">
        <v>4474</v>
      </c>
      <c r="I4044" s="0" t="n">
        <v>0</v>
      </c>
      <c r="J4044" s="6" t="n">
        <v>22.43</v>
      </c>
      <c r="K4044" s="3" t="str">
        <f aca="false">IF(I4044=1,"Yes","No")</f>
        <v>No</v>
      </c>
      <c r="L4044" s="7" t="n">
        <f aca="false">IF(K4044="Yes",(J4044-1)*0.98,-1)</f>
        <v>-1</v>
      </c>
      <c r="M4044" s="10" t="s">
        <v>53</v>
      </c>
    </row>
    <row r="4045" customFormat="false" ht="12.8" hidden="false" customHeight="false" outlineLevel="0" collapsed="false">
      <c r="A4045" s="9" t="s">
        <v>4468</v>
      </c>
      <c r="B4045" s="9" t="s">
        <v>289</v>
      </c>
      <c r="C4045" s="6" t="s">
        <v>773</v>
      </c>
      <c r="D4045" s="6" t="s">
        <v>42</v>
      </c>
      <c r="E4045" s="6" t="s">
        <v>79</v>
      </c>
      <c r="F4045" s="6" t="s">
        <v>43</v>
      </c>
      <c r="G4045" s="6" t="s">
        <v>19</v>
      </c>
      <c r="H4045" s="6" t="s">
        <v>4473</v>
      </c>
      <c r="I4045" s="0" t="n">
        <v>0</v>
      </c>
      <c r="J4045" s="6" t="n">
        <v>88.88</v>
      </c>
      <c r="K4045" s="3" t="str">
        <f aca="false">IF(I4045=1,"Yes","No")</f>
        <v>No</v>
      </c>
      <c r="L4045" s="7" t="n">
        <f aca="false">IF(K4045="Yes",(J4045-1)*0.98,-1)</f>
        <v>-1</v>
      </c>
      <c r="M4045" s="10" t="s">
        <v>53</v>
      </c>
    </row>
    <row r="4046" customFormat="false" ht="12.8" hidden="false" customHeight="false" outlineLevel="0" collapsed="false">
      <c r="A4046" s="9" t="s">
        <v>4475</v>
      </c>
      <c r="B4046" s="9" t="s">
        <v>4476</v>
      </c>
      <c r="C4046" s="6" t="s">
        <v>28</v>
      </c>
      <c r="D4046" s="6" t="s">
        <v>29</v>
      </c>
      <c r="E4046" s="6" t="s">
        <v>30</v>
      </c>
      <c r="F4046" s="6" t="s">
        <v>65</v>
      </c>
      <c r="G4046" s="6" t="s">
        <v>21</v>
      </c>
      <c r="H4046" s="6" t="s">
        <v>4477</v>
      </c>
      <c r="I4046" s="6" t="n">
        <v>3</v>
      </c>
      <c r="J4046" s="6" t="n">
        <v>3.07</v>
      </c>
      <c r="K4046" s="3" t="s">
        <v>19</v>
      </c>
      <c r="L4046" s="6" t="n">
        <f aca="false">IF(K4046="Yes",(J4046-1)*0.98,-1)</f>
        <v>-1</v>
      </c>
      <c r="M4046" s="13" t="s">
        <v>184</v>
      </c>
    </row>
    <row r="4047" customFormat="false" ht="12.8" hidden="false" customHeight="false" outlineLevel="0" collapsed="false">
      <c r="A4047" s="2" t="s">
        <v>4475</v>
      </c>
      <c r="B4047" s="2" t="s">
        <v>113</v>
      </c>
      <c r="C4047" s="0" t="s">
        <v>1378</v>
      </c>
      <c r="D4047" s="0" t="s">
        <v>37</v>
      </c>
      <c r="E4047" s="0" t="s">
        <v>17</v>
      </c>
      <c r="F4047" s="0" t="s">
        <v>43</v>
      </c>
      <c r="G4047" s="0" t="s">
        <v>19</v>
      </c>
      <c r="H4047" s="0" t="s">
        <v>4478</v>
      </c>
      <c r="I4047" s="0" t="n">
        <v>3</v>
      </c>
      <c r="J4047" s="0" t="n">
        <v>1.57</v>
      </c>
      <c r="K4047" s="0" t="s">
        <v>21</v>
      </c>
      <c r="L4047" s="3" t="n">
        <f aca="false">IF(K4047="Yes",(J4047-1)*0.98,-1)</f>
        <v>0.5586</v>
      </c>
      <c r="M4047" s="11" t="s">
        <v>62</v>
      </c>
    </row>
    <row r="4048" customFormat="false" ht="12.8" hidden="false" customHeight="false" outlineLevel="0" collapsed="false">
      <c r="A4048" s="2" t="s">
        <v>4475</v>
      </c>
      <c r="B4048" s="2" t="s">
        <v>113</v>
      </c>
      <c r="C4048" s="6" t="s">
        <v>1378</v>
      </c>
      <c r="D4048" s="6" t="s">
        <v>37</v>
      </c>
      <c r="E4048" s="6" t="s">
        <v>17</v>
      </c>
      <c r="F4048" s="6" t="s">
        <v>43</v>
      </c>
      <c r="G4048" s="6" t="s">
        <v>19</v>
      </c>
      <c r="H4048" s="6" t="s">
        <v>4479</v>
      </c>
      <c r="I4048" s="6" t="n">
        <v>2</v>
      </c>
      <c r="J4048" s="6" t="n">
        <v>5.83</v>
      </c>
      <c r="K4048" s="3" t="str">
        <f aca="false">IF(I4048=1, "No","Yes")</f>
        <v>Yes</v>
      </c>
      <c r="L4048" s="7" t="n">
        <f aca="false">IF(I4048=1,-J4048,0.98)</f>
        <v>0.98</v>
      </c>
      <c r="M4048" s="12" t="s">
        <v>128</v>
      </c>
    </row>
    <row r="4049" customFormat="false" ht="12.8" hidden="false" customHeight="false" outlineLevel="0" collapsed="false">
      <c r="A4049" s="2" t="s">
        <v>4475</v>
      </c>
      <c r="B4049" s="2" t="s">
        <v>810</v>
      </c>
      <c r="C4049" s="0" t="s">
        <v>24</v>
      </c>
      <c r="D4049" s="0" t="s">
        <v>102</v>
      </c>
      <c r="E4049" s="0" t="s">
        <v>87</v>
      </c>
      <c r="F4049" s="0" t="s">
        <v>18</v>
      </c>
      <c r="G4049" s="0" t="s">
        <v>19</v>
      </c>
      <c r="H4049" s="0" t="s">
        <v>4480</v>
      </c>
      <c r="I4049" s="0" t="n">
        <v>1</v>
      </c>
      <c r="J4049" s="0" t="n">
        <v>1.75</v>
      </c>
      <c r="K4049" s="0" t="str">
        <f aca="false">IF(I4049=1,"Yes","No")</f>
        <v>Yes</v>
      </c>
      <c r="L4049" s="0" t="n">
        <f aca="false">IF(K4049="Yes",(J4049-1)*0.98,-1)</f>
        <v>0.735</v>
      </c>
      <c r="M4049" s="5" t="s">
        <v>33</v>
      </c>
    </row>
    <row r="4050" customFormat="false" ht="12.8" hidden="false" customHeight="false" outlineLevel="0" collapsed="false">
      <c r="A4050" s="2" t="s">
        <v>4475</v>
      </c>
      <c r="B4050" s="2" t="s">
        <v>810</v>
      </c>
      <c r="C4050" s="6" t="s">
        <v>24</v>
      </c>
      <c r="D4050" s="6" t="s">
        <v>102</v>
      </c>
      <c r="E4050" s="6" t="s">
        <v>87</v>
      </c>
      <c r="F4050" s="6" t="s">
        <v>18</v>
      </c>
      <c r="G4050" s="6" t="s">
        <v>19</v>
      </c>
      <c r="H4050" s="6" t="s">
        <v>4481</v>
      </c>
      <c r="I4050" s="6" t="n">
        <v>4</v>
      </c>
      <c r="J4050" s="6" t="n">
        <v>5.7</v>
      </c>
      <c r="K4050" s="3" t="str">
        <f aca="false">IF(I4050=1, "No","Yes")</f>
        <v>Yes</v>
      </c>
      <c r="L4050" s="7" t="n">
        <f aca="false">IF(I4050=1,-J4050,0.98)</f>
        <v>0.98</v>
      </c>
      <c r="M4050" s="8" t="s">
        <v>51</v>
      </c>
    </row>
    <row r="4051" customFormat="false" ht="12.8" hidden="false" customHeight="false" outlineLevel="0" collapsed="false">
      <c r="A4051" s="2" t="s">
        <v>4475</v>
      </c>
      <c r="B4051" s="2" t="s">
        <v>4482</v>
      </c>
      <c r="C4051" s="0" t="s">
        <v>1371</v>
      </c>
      <c r="D4051" s="0" t="s">
        <v>16</v>
      </c>
      <c r="E4051" s="0" t="s">
        <v>30</v>
      </c>
      <c r="F4051" s="0" t="s">
        <v>65</v>
      </c>
      <c r="G4051" s="0" t="s">
        <v>21</v>
      </c>
      <c r="H4051" s="0" t="s">
        <v>4483</v>
      </c>
      <c r="I4051" s="0" t="n">
        <v>2</v>
      </c>
      <c r="J4051" s="0" t="n">
        <v>2.5</v>
      </c>
      <c r="K4051" s="0" t="s">
        <v>21</v>
      </c>
      <c r="L4051" s="3" t="n">
        <f aca="false">IF(K4051="Yes",(J4051-1)*0.98,-1)</f>
        <v>1.47</v>
      </c>
      <c r="M4051" s="4" t="s">
        <v>22</v>
      </c>
    </row>
    <row r="4052" customFormat="false" ht="12.8" hidden="false" customHeight="false" outlineLevel="0" collapsed="false">
      <c r="A4052" s="2" t="s">
        <v>4484</v>
      </c>
      <c r="B4052" s="2" t="s">
        <v>245</v>
      </c>
      <c r="C4052" s="0" t="s">
        <v>91</v>
      </c>
      <c r="D4052" s="0" t="s">
        <v>42</v>
      </c>
      <c r="E4052" s="0" t="s">
        <v>30</v>
      </c>
      <c r="F4052" s="0" t="s">
        <v>18</v>
      </c>
      <c r="G4052" s="0" t="s">
        <v>19</v>
      </c>
      <c r="H4052" s="0" t="s">
        <v>4485</v>
      </c>
      <c r="I4052" s="0" t="n">
        <v>1</v>
      </c>
      <c r="J4052" s="0" t="n">
        <v>1.08</v>
      </c>
      <c r="K4052" s="0" t="s">
        <v>21</v>
      </c>
      <c r="L4052" s="3" t="n">
        <f aca="false">IF(K4052="Yes",(J4052-1)*0.98,-1)</f>
        <v>0.0784000000000001</v>
      </c>
      <c r="M4052" s="11" t="s">
        <v>62</v>
      </c>
    </row>
    <row r="4053" customFormat="false" ht="12.8" hidden="false" customHeight="false" outlineLevel="0" collapsed="false">
      <c r="A4053" s="2" t="s">
        <v>4484</v>
      </c>
      <c r="B4053" s="2" t="s">
        <v>324</v>
      </c>
      <c r="C4053" s="0" t="s">
        <v>125</v>
      </c>
      <c r="D4053" s="0" t="s">
        <v>42</v>
      </c>
      <c r="E4053" s="0" t="s">
        <v>30</v>
      </c>
      <c r="F4053" s="0" t="s">
        <v>18</v>
      </c>
      <c r="G4053" s="0" t="s">
        <v>19</v>
      </c>
      <c r="H4053" s="0" t="s">
        <v>4486</v>
      </c>
      <c r="I4053" s="0" t="n">
        <v>2</v>
      </c>
      <c r="J4053" s="0" t="n">
        <v>2.18</v>
      </c>
      <c r="K4053" s="0" t="s">
        <v>21</v>
      </c>
      <c r="L4053" s="3" t="n">
        <f aca="false">IF(K4053="Yes",(J4053-1)*0.98,-1)</f>
        <v>1.1564</v>
      </c>
      <c r="M4053" s="11" t="s">
        <v>62</v>
      </c>
    </row>
    <row r="4054" customFormat="false" ht="12.8" hidden="false" customHeight="false" outlineLevel="0" collapsed="false">
      <c r="A4054" s="2" t="s">
        <v>4487</v>
      </c>
      <c r="B4054" s="2" t="s">
        <v>915</v>
      </c>
      <c r="C4054" s="0" t="s">
        <v>357</v>
      </c>
      <c r="D4054" s="0" t="s">
        <v>16</v>
      </c>
      <c r="E4054" s="0" t="s">
        <v>17</v>
      </c>
      <c r="F4054" s="0" t="s">
        <v>18</v>
      </c>
      <c r="G4054" s="0" t="s">
        <v>19</v>
      </c>
      <c r="H4054" s="0" t="s">
        <v>4488</v>
      </c>
      <c r="I4054" s="0" t="n">
        <v>1</v>
      </c>
      <c r="J4054" s="0" t="n">
        <v>1.25</v>
      </c>
      <c r="K4054" s="0" t="s">
        <v>21</v>
      </c>
      <c r="L4054" s="3" t="n">
        <f aca="false">IF(K4054="Yes",(J4054-1)*0.98,-1)</f>
        <v>0.245</v>
      </c>
      <c r="M4054" s="4" t="s">
        <v>22</v>
      </c>
    </row>
    <row r="4055" customFormat="false" ht="12.8" hidden="false" customHeight="false" outlineLevel="0" collapsed="false">
      <c r="A4055" s="2" t="s">
        <v>4487</v>
      </c>
      <c r="B4055" s="2" t="s">
        <v>55</v>
      </c>
      <c r="C4055" s="0" t="s">
        <v>225</v>
      </c>
      <c r="D4055" s="0" t="s">
        <v>48</v>
      </c>
      <c r="E4055" s="0" t="s">
        <v>87</v>
      </c>
      <c r="F4055" s="0" t="s">
        <v>316</v>
      </c>
      <c r="G4055" s="0" t="s">
        <v>21</v>
      </c>
      <c r="H4055" s="0" t="s">
        <v>4489</v>
      </c>
      <c r="I4055" s="0" t="n">
        <v>2</v>
      </c>
      <c r="J4055" s="0" t="n">
        <v>1.74</v>
      </c>
      <c r="K4055" s="0" t="s">
        <v>21</v>
      </c>
      <c r="L4055" s="3" t="n">
        <f aca="false">IF(K4055="Yes",(J4055-1)*0.98,-1)</f>
        <v>0.7252</v>
      </c>
      <c r="M4055" s="4" t="s">
        <v>22</v>
      </c>
    </row>
    <row r="4056" customFormat="false" ht="12.8" hidden="false" customHeight="false" outlineLevel="0" collapsed="false">
      <c r="A4056" s="2" t="s">
        <v>4487</v>
      </c>
      <c r="B4056" s="2" t="s">
        <v>71</v>
      </c>
      <c r="C4056" s="0" t="s">
        <v>225</v>
      </c>
      <c r="D4056" s="0" t="s">
        <v>195</v>
      </c>
      <c r="E4056" s="0" t="s">
        <v>17</v>
      </c>
      <c r="G4056" s="0" t="s">
        <v>19</v>
      </c>
      <c r="H4056" s="0" t="s">
        <v>104</v>
      </c>
      <c r="I4056" s="0" t="n">
        <v>1</v>
      </c>
      <c r="J4056" s="0" t="n">
        <v>1.84</v>
      </c>
      <c r="K4056" s="0" t="str">
        <f aca="false">IF(I4056=1,"Yes","No")</f>
        <v>Yes</v>
      </c>
      <c r="L4056" s="0" t="n">
        <f aca="false">IF(K4056="Yes",(J4056-1)*0.98,-1)</f>
        <v>0.8232</v>
      </c>
      <c r="M4056" s="5" t="s">
        <v>33</v>
      </c>
    </row>
    <row r="4057" customFormat="false" ht="12.8" hidden="false" customHeight="false" outlineLevel="0" collapsed="false">
      <c r="A4057" s="2" t="s">
        <v>4490</v>
      </c>
      <c r="B4057" s="2" t="s">
        <v>4491</v>
      </c>
      <c r="C4057" s="0" t="s">
        <v>332</v>
      </c>
      <c r="D4057" s="0" t="s">
        <v>16</v>
      </c>
      <c r="E4057" s="0" t="s">
        <v>17</v>
      </c>
      <c r="F4057" s="0" t="s">
        <v>18</v>
      </c>
      <c r="G4057" s="0" t="s">
        <v>19</v>
      </c>
      <c r="H4057" s="0" t="s">
        <v>4492</v>
      </c>
      <c r="I4057" s="0" t="n">
        <v>1</v>
      </c>
      <c r="J4057" s="0" t="n">
        <v>1.19</v>
      </c>
      <c r="K4057" s="0" t="s">
        <v>21</v>
      </c>
      <c r="L4057" s="3" t="n">
        <f aca="false">IF(K4057="Yes",(J4057-1)*0.98,-1)</f>
        <v>0.1862</v>
      </c>
      <c r="M4057" s="4" t="s">
        <v>22</v>
      </c>
    </row>
    <row r="4058" customFormat="false" ht="12.8" hidden="false" customHeight="false" outlineLevel="0" collapsed="false">
      <c r="A4058" s="2" t="s">
        <v>4490</v>
      </c>
      <c r="B4058" s="2" t="s">
        <v>77</v>
      </c>
      <c r="C4058" s="0" t="s">
        <v>179</v>
      </c>
      <c r="D4058" s="0" t="s">
        <v>16</v>
      </c>
      <c r="E4058" s="0" t="s">
        <v>79</v>
      </c>
      <c r="F4058" s="0" t="s">
        <v>80</v>
      </c>
      <c r="G4058" s="0" t="s">
        <v>19</v>
      </c>
      <c r="H4058" s="0" t="s">
        <v>4493</v>
      </c>
      <c r="I4058" s="0" t="n">
        <v>4</v>
      </c>
      <c r="J4058" s="0" t="n">
        <v>1.64</v>
      </c>
      <c r="K4058" s="0" t="s">
        <v>19</v>
      </c>
      <c r="L4058" s="3" t="n">
        <f aca="false">IF(K4058="Yes",(J4058-1)*0.98,-1)</f>
        <v>-1</v>
      </c>
      <c r="M4058" s="4" t="s">
        <v>22</v>
      </c>
    </row>
    <row r="4059" customFormat="false" ht="12.8" hidden="false" customHeight="false" outlineLevel="0" collapsed="false">
      <c r="A4059" s="2" t="s">
        <v>4494</v>
      </c>
      <c r="B4059" s="2" t="s">
        <v>55</v>
      </c>
      <c r="C4059" s="0" t="s">
        <v>131</v>
      </c>
      <c r="D4059" s="0" t="s">
        <v>16</v>
      </c>
      <c r="E4059" s="0" t="s">
        <v>17</v>
      </c>
      <c r="F4059" s="0" t="s">
        <v>18</v>
      </c>
      <c r="G4059" s="0" t="s">
        <v>19</v>
      </c>
      <c r="H4059" s="0" t="s">
        <v>4204</v>
      </c>
      <c r="I4059" s="0" t="n">
        <v>3</v>
      </c>
      <c r="J4059" s="0" t="n">
        <v>1.55</v>
      </c>
      <c r="K4059" s="0" t="s">
        <v>21</v>
      </c>
      <c r="L4059" s="3" t="n">
        <f aca="false">IF(K4059="Yes",(J4059-1)*0.98,-1)</f>
        <v>0.539</v>
      </c>
      <c r="M4059" s="4" t="s">
        <v>22</v>
      </c>
    </row>
    <row r="4060" customFormat="false" ht="12.8" hidden="false" customHeight="false" outlineLevel="0" collapsed="false">
      <c r="A4060" s="2" t="s">
        <v>4494</v>
      </c>
      <c r="B4060" s="2" t="s">
        <v>55</v>
      </c>
      <c r="C4060" s="0" t="s">
        <v>131</v>
      </c>
      <c r="D4060" s="0" t="s">
        <v>16</v>
      </c>
      <c r="E4060" s="0" t="s">
        <v>17</v>
      </c>
      <c r="F4060" s="0" t="s">
        <v>18</v>
      </c>
      <c r="G4060" s="0" t="s">
        <v>19</v>
      </c>
      <c r="H4060" s="0" t="s">
        <v>4495</v>
      </c>
      <c r="I4060" s="0" t="n">
        <v>2</v>
      </c>
      <c r="J4060" s="0" t="n">
        <v>2.22</v>
      </c>
      <c r="K4060" s="0" t="s">
        <v>21</v>
      </c>
      <c r="L4060" s="3" t="n">
        <f aca="false">IF(K4060="Yes",(J4060-1)*0.98,-1)</f>
        <v>1.1956</v>
      </c>
      <c r="M4060" s="11" t="s">
        <v>62</v>
      </c>
    </row>
    <row r="4061" customFormat="false" ht="12.8" hidden="false" customHeight="false" outlineLevel="0" collapsed="false">
      <c r="A4061" s="2" t="s">
        <v>4494</v>
      </c>
      <c r="B4061" s="2" t="s">
        <v>170</v>
      </c>
      <c r="C4061" s="0" t="s">
        <v>131</v>
      </c>
      <c r="D4061" s="0" t="s">
        <v>16</v>
      </c>
      <c r="E4061" s="0" t="s">
        <v>17</v>
      </c>
      <c r="F4061" s="0" t="s">
        <v>18</v>
      </c>
      <c r="G4061" s="0" t="s">
        <v>19</v>
      </c>
      <c r="H4061" s="0" t="s">
        <v>4496</v>
      </c>
      <c r="I4061" s="0" t="n">
        <v>3</v>
      </c>
      <c r="J4061" s="0" t="n">
        <v>1.05</v>
      </c>
      <c r="K4061" s="0" t="s">
        <v>19</v>
      </c>
      <c r="L4061" s="3" t="n">
        <f aca="false">IF(K4061="Yes",(J4061-1)*0.98,-1)</f>
        <v>-1</v>
      </c>
      <c r="M4061" s="4" t="s">
        <v>22</v>
      </c>
    </row>
    <row r="4062" customFormat="false" ht="12.8" hidden="false" customHeight="false" outlineLevel="0" collapsed="false">
      <c r="A4062" s="2" t="s">
        <v>4494</v>
      </c>
      <c r="B4062" s="2" t="s">
        <v>170</v>
      </c>
      <c r="C4062" s="0" t="s">
        <v>131</v>
      </c>
      <c r="D4062" s="0" t="s">
        <v>16</v>
      </c>
      <c r="E4062" s="0" t="s">
        <v>17</v>
      </c>
      <c r="F4062" s="0" t="s">
        <v>18</v>
      </c>
      <c r="G4062" s="0" t="s">
        <v>19</v>
      </c>
      <c r="H4062" s="0" t="s">
        <v>4497</v>
      </c>
      <c r="I4062" s="0" t="n">
        <v>1</v>
      </c>
      <c r="J4062" s="0" t="n">
        <v>1.88</v>
      </c>
      <c r="K4062" s="0" t="s">
        <v>21</v>
      </c>
      <c r="L4062" s="3" t="n">
        <f aca="false">IF(K4062="Yes",(J4062-1)*0.98,-1)</f>
        <v>0.8624</v>
      </c>
      <c r="M4062" s="11" t="s">
        <v>62</v>
      </c>
    </row>
    <row r="4063" customFormat="false" ht="12.8" hidden="false" customHeight="false" outlineLevel="0" collapsed="false">
      <c r="A4063" s="2" t="s">
        <v>4494</v>
      </c>
      <c r="B4063" s="2" t="s">
        <v>276</v>
      </c>
      <c r="C4063" s="0" t="s">
        <v>230</v>
      </c>
      <c r="D4063" s="0" t="s">
        <v>102</v>
      </c>
      <c r="E4063" s="0" t="s">
        <v>87</v>
      </c>
      <c r="F4063" s="0" t="s">
        <v>120</v>
      </c>
      <c r="G4063" s="0" t="s">
        <v>19</v>
      </c>
      <c r="H4063" s="0" t="s">
        <v>4498</v>
      </c>
      <c r="I4063" s="0" t="n">
        <v>3</v>
      </c>
      <c r="J4063" s="0" t="n">
        <v>1.99</v>
      </c>
      <c r="K4063" s="0" t="str">
        <f aca="false">IF(I4063=1,"Yes","No")</f>
        <v>No</v>
      </c>
      <c r="L4063" s="0" t="n">
        <f aca="false">IF(K4063="Yes",(J4063-1)*0.98,-1)</f>
        <v>-1</v>
      </c>
      <c r="M4063" s="5" t="s">
        <v>33</v>
      </c>
    </row>
    <row r="4064" customFormat="false" ht="12.8" hidden="false" customHeight="false" outlineLevel="0" collapsed="false">
      <c r="A4064" s="2" t="s">
        <v>4494</v>
      </c>
      <c r="B4064" s="2" t="s">
        <v>276</v>
      </c>
      <c r="C4064" s="0" t="s">
        <v>230</v>
      </c>
      <c r="D4064" s="0" t="s">
        <v>102</v>
      </c>
      <c r="E4064" s="0" t="s">
        <v>87</v>
      </c>
      <c r="F4064" s="0" t="s">
        <v>120</v>
      </c>
      <c r="G4064" s="0" t="s">
        <v>19</v>
      </c>
      <c r="H4064" s="0" t="s">
        <v>4499</v>
      </c>
      <c r="I4064" s="0" t="n">
        <v>1</v>
      </c>
      <c r="J4064" s="0" t="n">
        <v>1.95</v>
      </c>
      <c r="K4064" s="0" t="s">
        <v>21</v>
      </c>
      <c r="L4064" s="3" t="n">
        <f aca="false">IF(K4064="Yes",(J4064-1)*0.98,-1)</f>
        <v>0.931</v>
      </c>
      <c r="M4064" s="11" t="s">
        <v>62</v>
      </c>
    </row>
    <row r="4065" customFormat="false" ht="12.8" hidden="false" customHeight="false" outlineLevel="0" collapsed="false">
      <c r="A4065" s="9" t="s">
        <v>4494</v>
      </c>
      <c r="B4065" s="9" t="s">
        <v>276</v>
      </c>
      <c r="C4065" s="6" t="s">
        <v>230</v>
      </c>
      <c r="D4065" s="6" t="s">
        <v>102</v>
      </c>
      <c r="E4065" s="6" t="s">
        <v>87</v>
      </c>
      <c r="F4065" s="6" t="s">
        <v>120</v>
      </c>
      <c r="G4065" s="6" t="s">
        <v>19</v>
      </c>
      <c r="H4065" s="6" t="s">
        <v>4499</v>
      </c>
      <c r="I4065" s="0" t="n">
        <v>1</v>
      </c>
      <c r="J4065" s="6" t="n">
        <v>4.8</v>
      </c>
      <c r="K4065" s="3" t="str">
        <f aca="false">IF(I4065=1,"Yes","No")</f>
        <v>Yes</v>
      </c>
      <c r="L4065" s="7" t="n">
        <f aca="false">IF(K4065="Yes",(J4065-1)*0.98,-1)</f>
        <v>3.724</v>
      </c>
      <c r="M4065" s="10" t="s">
        <v>53</v>
      </c>
    </row>
    <row r="4066" customFormat="false" ht="12.8" hidden="false" customHeight="false" outlineLevel="0" collapsed="false">
      <c r="A4066" s="2" t="s">
        <v>4494</v>
      </c>
      <c r="B4066" s="2" t="s">
        <v>157</v>
      </c>
      <c r="C4066" s="0" t="s">
        <v>74</v>
      </c>
      <c r="D4066" s="0" t="s">
        <v>37</v>
      </c>
      <c r="E4066" s="0" t="s">
        <v>30</v>
      </c>
      <c r="F4066" s="0" t="s">
        <v>43</v>
      </c>
      <c r="G4066" s="0" t="s">
        <v>19</v>
      </c>
      <c r="H4066" s="0" t="s">
        <v>4333</v>
      </c>
      <c r="I4066" s="0" t="n">
        <v>1</v>
      </c>
      <c r="J4066" s="0" t="n">
        <v>1.47</v>
      </c>
      <c r="K4066" s="0" t="s">
        <v>21</v>
      </c>
      <c r="L4066" s="3" t="n">
        <f aca="false">IF(K4066="Yes",(J4066-1)*0.98,-1)</f>
        <v>0.4606</v>
      </c>
      <c r="M4066" s="4" t="s">
        <v>22</v>
      </c>
    </row>
    <row r="4067" customFormat="false" ht="12.8" hidden="false" customHeight="false" outlineLevel="0" collapsed="false">
      <c r="A4067" s="2" t="s">
        <v>4494</v>
      </c>
      <c r="B4067" s="2" t="s">
        <v>77</v>
      </c>
      <c r="C4067" s="0" t="s">
        <v>230</v>
      </c>
      <c r="D4067" s="0" t="s">
        <v>42</v>
      </c>
      <c r="E4067" s="0" t="s">
        <v>79</v>
      </c>
      <c r="F4067" s="0" t="s">
        <v>80</v>
      </c>
      <c r="G4067" s="0" t="s">
        <v>19</v>
      </c>
      <c r="H4067" s="0" t="s">
        <v>4500</v>
      </c>
      <c r="I4067" s="0" t="n">
        <v>0</v>
      </c>
      <c r="J4067" s="0" t="n">
        <v>1.61</v>
      </c>
      <c r="K4067" s="0" t="s">
        <v>19</v>
      </c>
      <c r="L4067" s="3" t="n">
        <f aca="false">IF(K4067="Yes",(J4067-1)*0.98,-1)</f>
        <v>-1</v>
      </c>
      <c r="M4067" s="4" t="s">
        <v>22</v>
      </c>
    </row>
    <row r="4068" customFormat="false" ht="12.8" hidden="false" customHeight="false" outlineLevel="0" collapsed="false">
      <c r="A4068" s="2" t="s">
        <v>4494</v>
      </c>
      <c r="B4068" s="2" t="s">
        <v>167</v>
      </c>
      <c r="C4068" s="0" t="s">
        <v>74</v>
      </c>
      <c r="D4068" s="0" t="s">
        <v>37</v>
      </c>
      <c r="E4068" s="0" t="s">
        <v>30</v>
      </c>
      <c r="F4068" s="0" t="s">
        <v>65</v>
      </c>
      <c r="G4068" s="0" t="s">
        <v>21</v>
      </c>
      <c r="H4068" s="0" t="s">
        <v>1193</v>
      </c>
      <c r="I4068" s="0" t="n">
        <v>1</v>
      </c>
      <c r="J4068" s="0" t="n">
        <v>2.54</v>
      </c>
      <c r="K4068" s="0" t="s">
        <v>21</v>
      </c>
      <c r="L4068" s="3" t="n">
        <f aca="false">IF(K4068="Yes",(J4068-1)*0.98,-1)</f>
        <v>1.5092</v>
      </c>
      <c r="M4068" s="4" t="s">
        <v>22</v>
      </c>
    </row>
    <row r="4069" customFormat="false" ht="12.8" hidden="false" customHeight="false" outlineLevel="0" collapsed="false">
      <c r="A4069" s="2" t="s">
        <v>4494</v>
      </c>
      <c r="B4069" s="2" t="s">
        <v>167</v>
      </c>
      <c r="C4069" s="0" t="s">
        <v>74</v>
      </c>
      <c r="D4069" s="0" t="s">
        <v>37</v>
      </c>
      <c r="E4069" s="0" t="s">
        <v>30</v>
      </c>
      <c r="F4069" s="0" t="s">
        <v>65</v>
      </c>
      <c r="G4069" s="0" t="s">
        <v>21</v>
      </c>
      <c r="H4069" s="0" t="s">
        <v>4501</v>
      </c>
      <c r="I4069" s="0" t="n">
        <v>0</v>
      </c>
      <c r="J4069" s="0" t="n">
        <v>2.44</v>
      </c>
      <c r="K4069" s="0" t="s">
        <v>19</v>
      </c>
      <c r="L4069" s="3" t="n">
        <f aca="false">IF(K4069="Yes",(J4069-1)*0.98,-1)</f>
        <v>-1</v>
      </c>
      <c r="M4069" s="11" t="s">
        <v>62</v>
      </c>
    </row>
    <row r="4070" customFormat="false" ht="12.8" hidden="false" customHeight="false" outlineLevel="0" collapsed="false">
      <c r="A4070" s="2" t="s">
        <v>4502</v>
      </c>
      <c r="B4070" s="2" t="s">
        <v>142</v>
      </c>
      <c r="C4070" s="0" t="s">
        <v>256</v>
      </c>
      <c r="D4070" s="0" t="s">
        <v>195</v>
      </c>
      <c r="E4070" s="0" t="s">
        <v>87</v>
      </c>
      <c r="F4070" s="0" t="s">
        <v>18</v>
      </c>
      <c r="G4070" s="0" t="s">
        <v>19</v>
      </c>
      <c r="H4070" s="0" t="s">
        <v>3645</v>
      </c>
      <c r="I4070" s="0" t="n">
        <v>2</v>
      </c>
      <c r="J4070" s="0" t="n">
        <v>1.23</v>
      </c>
      <c r="K4070" s="0" t="s">
        <v>21</v>
      </c>
      <c r="L4070" s="3" t="n">
        <f aca="false">IF(K4070="Yes",(J4070-1)*0.98,-1)</f>
        <v>0.2254</v>
      </c>
      <c r="M4070" s="4" t="s">
        <v>22</v>
      </c>
    </row>
    <row r="4071" customFormat="false" ht="12.8" hidden="false" customHeight="false" outlineLevel="0" collapsed="false">
      <c r="A4071" s="2" t="s">
        <v>4502</v>
      </c>
      <c r="B4071" s="2" t="s">
        <v>14</v>
      </c>
      <c r="C4071" s="0" t="s">
        <v>74</v>
      </c>
      <c r="D4071" s="0" t="s">
        <v>37</v>
      </c>
      <c r="E4071" s="0" t="s">
        <v>30</v>
      </c>
      <c r="F4071" s="0" t="s">
        <v>65</v>
      </c>
      <c r="G4071" s="0" t="s">
        <v>21</v>
      </c>
      <c r="H4071" s="0" t="s">
        <v>4503</v>
      </c>
      <c r="I4071" s="0" t="n">
        <v>1</v>
      </c>
      <c r="J4071" s="0" t="n">
        <v>1.37</v>
      </c>
      <c r="K4071" s="0" t="s">
        <v>21</v>
      </c>
      <c r="L4071" s="3" t="n">
        <f aca="false">IF(K4071="Yes",(J4071-1)*0.98,-1)</f>
        <v>0.3626</v>
      </c>
      <c r="M4071" s="4" t="s">
        <v>22</v>
      </c>
    </row>
    <row r="4072" customFormat="false" ht="12.8" hidden="false" customHeight="false" outlineLevel="0" collapsed="false">
      <c r="A4072" s="2" t="s">
        <v>4502</v>
      </c>
      <c r="B4072" s="2" t="s">
        <v>181</v>
      </c>
      <c r="C4072" s="0" t="s">
        <v>256</v>
      </c>
      <c r="D4072" s="0" t="s">
        <v>16</v>
      </c>
      <c r="E4072" s="0" t="s">
        <v>17</v>
      </c>
      <c r="F4072" s="0" t="s">
        <v>18</v>
      </c>
      <c r="G4072" s="0" t="s">
        <v>19</v>
      </c>
      <c r="H4072" s="0" t="s">
        <v>4504</v>
      </c>
      <c r="I4072" s="0" t="n">
        <v>2</v>
      </c>
      <c r="J4072" s="0" t="n">
        <v>1.15</v>
      </c>
      <c r="K4072" s="0" t="s">
        <v>21</v>
      </c>
      <c r="L4072" s="3" t="n">
        <f aca="false">IF(K4072="Yes",(J4072-1)*0.98,-1)</f>
        <v>0.147</v>
      </c>
      <c r="M4072" s="4" t="s">
        <v>22</v>
      </c>
    </row>
    <row r="4073" customFormat="false" ht="12.8" hidden="false" customHeight="false" outlineLevel="0" collapsed="false">
      <c r="A4073" s="2" t="s">
        <v>4502</v>
      </c>
      <c r="B4073" s="2" t="s">
        <v>4374</v>
      </c>
      <c r="C4073" s="0" t="s">
        <v>24</v>
      </c>
      <c r="D4073" s="0" t="s">
        <v>16</v>
      </c>
      <c r="E4073" s="0" t="s">
        <v>17</v>
      </c>
      <c r="F4073" s="0" t="s">
        <v>18</v>
      </c>
      <c r="G4073" s="0" t="s">
        <v>19</v>
      </c>
      <c r="H4073" s="0" t="s">
        <v>4369</v>
      </c>
      <c r="I4073" s="0" t="n">
        <v>3</v>
      </c>
      <c r="J4073" s="0" t="n">
        <v>1.29</v>
      </c>
      <c r="K4073" s="0" t="s">
        <v>21</v>
      </c>
      <c r="L4073" s="3" t="n">
        <f aca="false">IF(K4073="Yes",(J4073-1)*0.98,-1)</f>
        <v>0.2842</v>
      </c>
      <c r="M4073" s="4" t="s">
        <v>22</v>
      </c>
    </row>
    <row r="4074" customFormat="false" ht="12.8" hidden="false" customHeight="false" outlineLevel="0" collapsed="false">
      <c r="A4074" s="2" t="s">
        <v>4502</v>
      </c>
      <c r="B4074" s="2" t="s">
        <v>4374</v>
      </c>
      <c r="C4074" s="0" t="s">
        <v>24</v>
      </c>
      <c r="D4074" s="0" t="s">
        <v>16</v>
      </c>
      <c r="E4074" s="0" t="s">
        <v>17</v>
      </c>
      <c r="F4074" s="0" t="s">
        <v>18</v>
      </c>
      <c r="G4074" s="0" t="s">
        <v>19</v>
      </c>
      <c r="H4074" s="0" t="s">
        <v>4505</v>
      </c>
      <c r="I4074" s="0" t="n">
        <v>0</v>
      </c>
      <c r="J4074" s="0" t="n">
        <v>1.28</v>
      </c>
      <c r="K4074" s="0" t="s">
        <v>19</v>
      </c>
      <c r="L4074" s="3" t="n">
        <f aca="false">IF(K4074="Yes",(J4074-1)*0.98,-1)</f>
        <v>-1</v>
      </c>
      <c r="M4074" s="11" t="s">
        <v>62</v>
      </c>
    </row>
    <row r="4075" customFormat="false" ht="12.8" hidden="false" customHeight="false" outlineLevel="0" collapsed="false">
      <c r="A4075" s="2" t="s">
        <v>4506</v>
      </c>
      <c r="B4075" s="2" t="s">
        <v>3719</v>
      </c>
      <c r="C4075" s="0" t="s">
        <v>359</v>
      </c>
      <c r="D4075" s="0" t="s">
        <v>16</v>
      </c>
      <c r="E4075" s="0" t="s">
        <v>17</v>
      </c>
      <c r="F4075" s="0" t="s">
        <v>18</v>
      </c>
      <c r="G4075" s="0" t="s">
        <v>19</v>
      </c>
      <c r="H4075" s="0" t="s">
        <v>4507</v>
      </c>
      <c r="I4075" s="0" t="n">
        <v>2</v>
      </c>
      <c r="J4075" s="0" t="n">
        <v>1.27</v>
      </c>
      <c r="K4075" s="0" t="s">
        <v>21</v>
      </c>
      <c r="L4075" s="3" t="n">
        <f aca="false">IF(K4075="Yes",(J4075-1)*0.98,-1)</f>
        <v>0.2646</v>
      </c>
      <c r="M4075" s="4" t="s">
        <v>22</v>
      </c>
    </row>
    <row r="4076" customFormat="false" ht="12.8" hidden="false" customHeight="false" outlineLevel="0" collapsed="false">
      <c r="A4076" s="2" t="s">
        <v>4506</v>
      </c>
      <c r="B4076" s="2" t="s">
        <v>331</v>
      </c>
      <c r="C4076" s="6" t="s">
        <v>125</v>
      </c>
      <c r="D4076" s="6" t="s">
        <v>42</v>
      </c>
      <c r="E4076" s="6" t="s">
        <v>30</v>
      </c>
      <c r="F4076" s="6" t="s">
        <v>453</v>
      </c>
      <c r="G4076" s="6" t="s">
        <v>19</v>
      </c>
      <c r="H4076" s="6" t="s">
        <v>4508</v>
      </c>
      <c r="I4076" s="6" t="n">
        <v>3</v>
      </c>
      <c r="J4076" s="6" t="n">
        <v>6.63</v>
      </c>
      <c r="K4076" s="3" t="str">
        <f aca="false">IF(I4076=1, "No","Yes")</f>
        <v>Yes</v>
      </c>
      <c r="L4076" s="7" t="n">
        <f aca="false">IF(I4076=1,-J4076,0.98)</f>
        <v>0.98</v>
      </c>
      <c r="M4076" s="8" t="s">
        <v>51</v>
      </c>
    </row>
    <row r="4077" customFormat="false" ht="12.8" hidden="false" customHeight="false" outlineLevel="0" collapsed="false">
      <c r="A4077" s="2" t="s">
        <v>4506</v>
      </c>
      <c r="B4077" s="2" t="s">
        <v>331</v>
      </c>
      <c r="C4077" s="6" t="s">
        <v>125</v>
      </c>
      <c r="D4077" s="6" t="s">
        <v>42</v>
      </c>
      <c r="E4077" s="6" t="s">
        <v>30</v>
      </c>
      <c r="F4077" s="6" t="s">
        <v>453</v>
      </c>
      <c r="G4077" s="6" t="s">
        <v>19</v>
      </c>
      <c r="H4077" s="6" t="s">
        <v>4508</v>
      </c>
      <c r="I4077" s="6" t="n">
        <v>3</v>
      </c>
      <c r="J4077" s="6" t="n">
        <v>6.63</v>
      </c>
      <c r="K4077" s="3" t="str">
        <f aca="false">IF(I4077=1, "No","Yes")</f>
        <v>Yes</v>
      </c>
      <c r="L4077" s="7" t="n">
        <f aca="false">IF(I4077=1,-J4077,0.98)</f>
        <v>0.98</v>
      </c>
      <c r="M4077" s="12" t="s">
        <v>128</v>
      </c>
    </row>
    <row r="4078" customFormat="false" ht="12.8" hidden="false" customHeight="false" outlineLevel="0" collapsed="false">
      <c r="A4078" s="2" t="s">
        <v>4506</v>
      </c>
      <c r="B4078" s="2" t="s">
        <v>245</v>
      </c>
      <c r="C4078" s="0" t="s">
        <v>125</v>
      </c>
      <c r="D4078" s="0" t="s">
        <v>29</v>
      </c>
      <c r="E4078" s="0" t="s">
        <v>30</v>
      </c>
      <c r="F4078" s="0" t="s">
        <v>770</v>
      </c>
      <c r="G4078" s="0" t="s">
        <v>21</v>
      </c>
      <c r="H4078" s="0" t="s">
        <v>4509</v>
      </c>
      <c r="I4078" s="0" t="n">
        <v>2</v>
      </c>
      <c r="J4078" s="0" t="n">
        <v>3.1</v>
      </c>
      <c r="K4078" s="0" t="s">
        <v>21</v>
      </c>
      <c r="L4078" s="3" t="n">
        <f aca="false">IF(K4078="Yes",(J4078-1)*0.98,-1)</f>
        <v>2.058</v>
      </c>
      <c r="M4078" s="11" t="s">
        <v>62</v>
      </c>
    </row>
    <row r="4079" customFormat="false" ht="12.8" hidden="false" customHeight="false" outlineLevel="0" collapsed="false">
      <c r="A4079" s="2" t="s">
        <v>4506</v>
      </c>
      <c r="B4079" s="2" t="s">
        <v>471</v>
      </c>
      <c r="C4079" s="0" t="s">
        <v>125</v>
      </c>
      <c r="D4079" s="0" t="s">
        <v>42</v>
      </c>
      <c r="E4079" s="0" t="s">
        <v>30</v>
      </c>
      <c r="F4079" s="0" t="s">
        <v>43</v>
      </c>
      <c r="G4079" s="0" t="s">
        <v>19</v>
      </c>
      <c r="H4079" s="0" t="s">
        <v>4510</v>
      </c>
      <c r="I4079" s="0" t="n">
        <v>1</v>
      </c>
      <c r="J4079" s="0" t="n">
        <v>1.43</v>
      </c>
      <c r="K4079" s="0" t="s">
        <v>21</v>
      </c>
      <c r="L4079" s="3" t="n">
        <f aca="false">IF(K4079="Yes",(J4079-1)*0.98,-1)</f>
        <v>0.4214</v>
      </c>
      <c r="M4079" s="11" t="s">
        <v>62</v>
      </c>
    </row>
    <row r="4080" customFormat="false" ht="12.8" hidden="false" customHeight="false" outlineLevel="0" collapsed="false">
      <c r="A4080" s="9" t="s">
        <v>4506</v>
      </c>
      <c r="B4080" s="9" t="s">
        <v>471</v>
      </c>
      <c r="C4080" s="6" t="s">
        <v>125</v>
      </c>
      <c r="D4080" s="6" t="s">
        <v>42</v>
      </c>
      <c r="E4080" s="6" t="s">
        <v>30</v>
      </c>
      <c r="F4080" s="6" t="s">
        <v>43</v>
      </c>
      <c r="G4080" s="6" t="s">
        <v>19</v>
      </c>
      <c r="H4080" s="6" t="s">
        <v>4511</v>
      </c>
      <c r="I4080" s="6" t="n">
        <v>3</v>
      </c>
      <c r="J4080" s="6" t="n">
        <v>3.07</v>
      </c>
      <c r="K4080" s="3" t="s">
        <v>19</v>
      </c>
      <c r="L4080" s="6" t="n">
        <f aca="false">IF(K4080="Yes",(J4080-1)*0.98,-1)</f>
        <v>-1</v>
      </c>
      <c r="M4080" s="13" t="s">
        <v>184</v>
      </c>
    </row>
    <row r="4081" customFormat="false" ht="12.8" hidden="false" customHeight="false" outlineLevel="0" collapsed="false">
      <c r="A4081" s="2" t="s">
        <v>4512</v>
      </c>
      <c r="B4081" s="2" t="s">
        <v>170</v>
      </c>
      <c r="C4081" s="0" t="s">
        <v>327</v>
      </c>
      <c r="D4081" s="0" t="s">
        <v>16</v>
      </c>
      <c r="E4081" s="0" t="s">
        <v>17</v>
      </c>
      <c r="F4081" s="0" t="s">
        <v>18</v>
      </c>
      <c r="G4081" s="0" t="s">
        <v>19</v>
      </c>
      <c r="H4081" s="0" t="s">
        <v>4513</v>
      </c>
      <c r="I4081" s="0" t="n">
        <v>4</v>
      </c>
      <c r="J4081" s="0" t="n">
        <v>1.5</v>
      </c>
      <c r="K4081" s="0" t="s">
        <v>19</v>
      </c>
      <c r="L4081" s="3" t="n">
        <f aca="false">IF(K4081="Yes",(J4081-1)*0.98,-1)</f>
        <v>-1</v>
      </c>
      <c r="M4081" s="4" t="s">
        <v>22</v>
      </c>
    </row>
    <row r="4082" customFormat="false" ht="12.8" hidden="false" customHeight="false" outlineLevel="0" collapsed="false">
      <c r="A4082" s="2" t="s">
        <v>4512</v>
      </c>
      <c r="B4082" s="2" t="s">
        <v>657</v>
      </c>
      <c r="C4082" s="0" t="s">
        <v>435</v>
      </c>
      <c r="D4082" s="0" t="s">
        <v>195</v>
      </c>
      <c r="E4082" s="0" t="s">
        <v>17</v>
      </c>
      <c r="F4082" s="0" t="s">
        <v>18</v>
      </c>
      <c r="G4082" s="0" t="s">
        <v>19</v>
      </c>
      <c r="H4082" s="0" t="s">
        <v>4359</v>
      </c>
      <c r="I4082" s="0" t="n">
        <v>1</v>
      </c>
      <c r="J4082" s="0" t="n">
        <v>1.65</v>
      </c>
      <c r="K4082" s="0" t="s">
        <v>21</v>
      </c>
      <c r="L4082" s="3" t="n">
        <f aca="false">IF(K4082="Yes",(J4082-1)*0.98,-1)</f>
        <v>0.637</v>
      </c>
      <c r="M4082" s="4" t="s">
        <v>22</v>
      </c>
    </row>
    <row r="4083" customFormat="false" ht="12.8" hidden="false" customHeight="false" outlineLevel="0" collapsed="false">
      <c r="A4083" s="2" t="s">
        <v>4514</v>
      </c>
      <c r="B4083" s="2" t="s">
        <v>4515</v>
      </c>
      <c r="C4083" s="0" t="s">
        <v>110</v>
      </c>
      <c r="D4083" s="0" t="s">
        <v>16</v>
      </c>
      <c r="E4083" s="0" t="s">
        <v>17</v>
      </c>
      <c r="F4083" s="0" t="s">
        <v>18</v>
      </c>
      <c r="G4083" s="0" t="s">
        <v>19</v>
      </c>
      <c r="H4083" s="0" t="s">
        <v>4516</v>
      </c>
      <c r="I4083" s="0" t="n">
        <v>0</v>
      </c>
      <c r="J4083" s="0" t="n">
        <v>1.11</v>
      </c>
      <c r="K4083" s="0" t="s">
        <v>19</v>
      </c>
      <c r="L4083" s="3" t="n">
        <f aca="false">IF(K4083="Yes",(J4083-1)*0.98,-1)</f>
        <v>-1</v>
      </c>
      <c r="M4083" s="4" t="s">
        <v>22</v>
      </c>
    </row>
    <row r="4084" customFormat="false" ht="12.8" hidden="false" customHeight="false" outlineLevel="0" collapsed="false">
      <c r="A4084" s="2" t="s">
        <v>4514</v>
      </c>
      <c r="B4084" s="2" t="s">
        <v>94</v>
      </c>
      <c r="C4084" s="0" t="s">
        <v>435</v>
      </c>
      <c r="D4084" s="0" t="s">
        <v>195</v>
      </c>
      <c r="E4084" s="0" t="s">
        <v>17</v>
      </c>
      <c r="F4084" s="0" t="s">
        <v>103</v>
      </c>
      <c r="G4084" s="0" t="s">
        <v>19</v>
      </c>
      <c r="H4084" s="0" t="s">
        <v>4517</v>
      </c>
      <c r="I4084" s="0" t="n">
        <v>1</v>
      </c>
      <c r="J4084" s="0" t="n">
        <v>3.25</v>
      </c>
      <c r="K4084" s="0" t="str">
        <f aca="false">IF(I4084=1,"Yes","No")</f>
        <v>Yes</v>
      </c>
      <c r="L4084" s="0" t="n">
        <f aca="false">IF(K4084="Yes",(J4084-1)*0.98,-1)</f>
        <v>2.205</v>
      </c>
      <c r="M4084" s="5" t="s">
        <v>33</v>
      </c>
    </row>
    <row r="4085" customFormat="false" ht="12.8" hidden="false" customHeight="false" outlineLevel="0" collapsed="false">
      <c r="A4085" s="2" t="s">
        <v>4514</v>
      </c>
      <c r="B4085" s="2" t="s">
        <v>94</v>
      </c>
      <c r="C4085" s="0" t="s">
        <v>435</v>
      </c>
      <c r="D4085" s="0" t="s">
        <v>195</v>
      </c>
      <c r="E4085" s="0" t="s">
        <v>17</v>
      </c>
      <c r="F4085" s="0" t="s">
        <v>103</v>
      </c>
      <c r="G4085" s="0" t="s">
        <v>19</v>
      </c>
      <c r="H4085" s="0" t="s">
        <v>4517</v>
      </c>
      <c r="I4085" s="0" t="n">
        <v>1</v>
      </c>
      <c r="J4085" s="0" t="n">
        <v>1.34</v>
      </c>
      <c r="K4085" s="0" t="s">
        <v>21</v>
      </c>
      <c r="L4085" s="3" t="n">
        <f aca="false">IF(K4085="Yes",(J4085-1)*0.98,-1)</f>
        <v>0.3332</v>
      </c>
      <c r="M4085" s="4" t="s">
        <v>22</v>
      </c>
    </row>
    <row r="4086" customFormat="false" ht="12.8" hidden="false" customHeight="false" outlineLevel="0" collapsed="false">
      <c r="A4086" s="2" t="s">
        <v>4514</v>
      </c>
      <c r="B4086" s="2" t="s">
        <v>4518</v>
      </c>
      <c r="C4086" s="0" t="s">
        <v>457</v>
      </c>
      <c r="D4086" s="0" t="s">
        <v>16</v>
      </c>
      <c r="E4086" s="0" t="s">
        <v>17</v>
      </c>
      <c r="F4086" s="0" t="s">
        <v>18</v>
      </c>
      <c r="G4086" s="0" t="s">
        <v>19</v>
      </c>
      <c r="H4086" s="0" t="s">
        <v>4519</v>
      </c>
      <c r="I4086" s="0" t="n">
        <v>3</v>
      </c>
      <c r="J4086" s="0" t="n">
        <v>1.26</v>
      </c>
      <c r="K4086" s="0" t="s">
        <v>21</v>
      </c>
      <c r="L4086" s="3" t="n">
        <f aca="false">IF(K4086="Yes",(J4086-1)*0.98,-1)</f>
        <v>0.2548</v>
      </c>
      <c r="M4086" s="4" t="s">
        <v>22</v>
      </c>
    </row>
    <row r="4087" customFormat="false" ht="12.8" hidden="false" customHeight="false" outlineLevel="0" collapsed="false">
      <c r="A4087" s="2" t="s">
        <v>4514</v>
      </c>
      <c r="B4087" s="2" t="s">
        <v>4518</v>
      </c>
      <c r="C4087" s="0" t="s">
        <v>457</v>
      </c>
      <c r="D4087" s="0" t="s">
        <v>16</v>
      </c>
      <c r="E4087" s="0" t="s">
        <v>17</v>
      </c>
      <c r="F4087" s="0" t="s">
        <v>18</v>
      </c>
      <c r="G4087" s="0" t="s">
        <v>19</v>
      </c>
      <c r="H4087" s="0" t="s">
        <v>4520</v>
      </c>
      <c r="I4087" s="0" t="n">
        <v>1</v>
      </c>
      <c r="J4087" s="0" t="n">
        <v>1.22</v>
      </c>
      <c r="K4087" s="0" t="s">
        <v>21</v>
      </c>
      <c r="L4087" s="3" t="n">
        <f aca="false">IF(K4087="Yes",(J4087-1)*0.98,-1)</f>
        <v>0.2156</v>
      </c>
      <c r="M4087" s="11" t="s">
        <v>62</v>
      </c>
    </row>
    <row r="4088" customFormat="false" ht="12.8" hidden="false" customHeight="false" outlineLevel="0" collapsed="false">
      <c r="A4088" s="2" t="s">
        <v>4514</v>
      </c>
      <c r="B4088" s="2" t="s">
        <v>170</v>
      </c>
      <c r="C4088" s="0" t="s">
        <v>435</v>
      </c>
      <c r="D4088" s="0" t="s">
        <v>195</v>
      </c>
      <c r="E4088" s="0" t="s">
        <v>87</v>
      </c>
      <c r="F4088" s="0" t="s">
        <v>18</v>
      </c>
      <c r="G4088" s="0" t="s">
        <v>19</v>
      </c>
      <c r="H4088" s="0" t="s">
        <v>4521</v>
      </c>
      <c r="I4088" s="0" t="s">
        <v>133</v>
      </c>
      <c r="J4088" s="0" t="n">
        <v>1.56</v>
      </c>
      <c r="K4088" s="0" t="s">
        <v>19</v>
      </c>
      <c r="L4088" s="3" t="n">
        <f aca="false">IF(K4088="Yes",(J4088-1)*0.98,-1)</f>
        <v>-1</v>
      </c>
      <c r="M4088" s="4" t="s">
        <v>22</v>
      </c>
    </row>
    <row r="4089" customFormat="false" ht="12.8" hidden="false" customHeight="false" outlineLevel="0" collapsed="false">
      <c r="A4089" s="2" t="s">
        <v>4522</v>
      </c>
      <c r="B4089" s="2" t="s">
        <v>445</v>
      </c>
      <c r="C4089" s="0" t="s">
        <v>215</v>
      </c>
      <c r="D4089" s="0" t="s">
        <v>16</v>
      </c>
      <c r="E4089" s="0" t="s">
        <v>87</v>
      </c>
      <c r="F4089" s="0" t="s">
        <v>18</v>
      </c>
      <c r="G4089" s="0" t="s">
        <v>21</v>
      </c>
      <c r="H4089" s="0" t="s">
        <v>3849</v>
      </c>
      <c r="I4089" s="0" t="n">
        <v>2</v>
      </c>
      <c r="J4089" s="0" t="n">
        <v>1.44</v>
      </c>
      <c r="K4089" s="0" t="s">
        <v>21</v>
      </c>
      <c r="L4089" s="3" t="n">
        <f aca="false">IF(K4089="Yes",(J4089-1)*0.98,-1)</f>
        <v>0.4312</v>
      </c>
      <c r="M4089" s="4" t="s">
        <v>22</v>
      </c>
    </row>
    <row r="4090" customFormat="false" ht="12.8" hidden="false" customHeight="false" outlineLevel="0" collapsed="false">
      <c r="A4090" s="2" t="s">
        <v>4522</v>
      </c>
      <c r="B4090" s="2" t="s">
        <v>364</v>
      </c>
      <c r="C4090" s="6" t="s">
        <v>215</v>
      </c>
      <c r="D4090" s="6" t="s">
        <v>48</v>
      </c>
      <c r="E4090" s="6" t="s">
        <v>87</v>
      </c>
      <c r="F4090" s="6" t="s">
        <v>65</v>
      </c>
      <c r="G4090" s="6" t="s">
        <v>21</v>
      </c>
      <c r="H4090" s="6" t="s">
        <v>4523</v>
      </c>
      <c r="I4090" s="6" t="n">
        <v>3</v>
      </c>
      <c r="J4090" s="6" t="n">
        <v>7.05</v>
      </c>
      <c r="K4090" s="3" t="str">
        <f aca="false">IF(I4090=1, "No","Yes")</f>
        <v>Yes</v>
      </c>
      <c r="L4090" s="7" t="n">
        <f aca="false">IF(I4090=1,-J4090,0.98)</f>
        <v>0.98</v>
      </c>
      <c r="M4090" s="8" t="s">
        <v>51</v>
      </c>
    </row>
    <row r="4091" customFormat="false" ht="12.8" hidden="false" customHeight="false" outlineLevel="0" collapsed="false">
      <c r="A4091" s="2" t="s">
        <v>4524</v>
      </c>
      <c r="B4091" s="2" t="s">
        <v>2615</v>
      </c>
      <c r="C4091" s="0" t="s">
        <v>114</v>
      </c>
      <c r="D4091" s="0" t="s">
        <v>16</v>
      </c>
      <c r="E4091" s="0" t="s">
        <v>17</v>
      </c>
      <c r="F4091" s="0" t="s">
        <v>18</v>
      </c>
      <c r="G4091" s="0" t="s">
        <v>19</v>
      </c>
      <c r="H4091" s="0" t="s">
        <v>4525</v>
      </c>
      <c r="I4091" s="0" t="s">
        <v>133</v>
      </c>
      <c r="J4091" s="0" t="n">
        <v>1.24</v>
      </c>
      <c r="K4091" s="0" t="s">
        <v>19</v>
      </c>
      <c r="L4091" s="3" t="n">
        <f aca="false">IF(K4091="Yes",(J4091-1)*0.98,-1)</f>
        <v>-1</v>
      </c>
      <c r="M4091" s="4" t="s">
        <v>22</v>
      </c>
    </row>
    <row r="4092" customFormat="false" ht="12.8" hidden="false" customHeight="false" outlineLevel="0" collapsed="false">
      <c r="A4092" s="2" t="s">
        <v>4524</v>
      </c>
      <c r="B4092" s="2" t="s">
        <v>14</v>
      </c>
      <c r="C4092" s="0" t="s">
        <v>74</v>
      </c>
      <c r="D4092" s="0" t="s">
        <v>37</v>
      </c>
      <c r="E4092" s="0" t="s">
        <v>30</v>
      </c>
      <c r="F4092" s="0" t="s">
        <v>43</v>
      </c>
      <c r="G4092" s="0" t="s">
        <v>19</v>
      </c>
      <c r="H4092" s="0" t="s">
        <v>4526</v>
      </c>
      <c r="I4092" s="0" t="n">
        <v>1</v>
      </c>
      <c r="J4092" s="0" t="n">
        <v>1.41</v>
      </c>
      <c r="K4092" s="0" t="s">
        <v>21</v>
      </c>
      <c r="L4092" s="3" t="n">
        <f aca="false">IF(K4092="Yes",(J4092-1)*0.98,-1)</f>
        <v>0.4018</v>
      </c>
      <c r="M4092" s="4" t="s">
        <v>22</v>
      </c>
    </row>
    <row r="4093" customFormat="false" ht="12.8" hidden="false" customHeight="false" outlineLevel="0" collapsed="false">
      <c r="A4093" s="2" t="s">
        <v>4524</v>
      </c>
      <c r="B4093" s="2" t="s">
        <v>255</v>
      </c>
      <c r="C4093" s="0" t="s">
        <v>74</v>
      </c>
      <c r="D4093" s="0" t="s">
        <v>37</v>
      </c>
      <c r="E4093" s="0" t="s">
        <v>30</v>
      </c>
      <c r="F4093" s="0" t="s">
        <v>65</v>
      </c>
      <c r="G4093" s="0" t="s">
        <v>21</v>
      </c>
      <c r="H4093" s="0" t="s">
        <v>2539</v>
      </c>
      <c r="I4093" s="0" t="n">
        <v>2</v>
      </c>
      <c r="J4093" s="0" t="n">
        <v>2.42</v>
      </c>
      <c r="K4093" s="0" t="s">
        <v>21</v>
      </c>
      <c r="L4093" s="3" t="n">
        <f aca="false">IF(K4093="Yes",(J4093-1)*0.98,-1)</f>
        <v>1.3916</v>
      </c>
      <c r="M4093" s="4" t="s">
        <v>22</v>
      </c>
    </row>
    <row r="4094" customFormat="false" ht="12.8" hidden="false" customHeight="false" outlineLevel="0" collapsed="false">
      <c r="A4094" s="2" t="s">
        <v>4524</v>
      </c>
      <c r="B4094" s="2" t="s">
        <v>255</v>
      </c>
      <c r="C4094" s="0" t="s">
        <v>74</v>
      </c>
      <c r="D4094" s="0" t="s">
        <v>37</v>
      </c>
      <c r="E4094" s="0" t="s">
        <v>30</v>
      </c>
      <c r="F4094" s="0" t="s">
        <v>65</v>
      </c>
      <c r="G4094" s="0" t="s">
        <v>21</v>
      </c>
      <c r="H4094" s="0" t="s">
        <v>4501</v>
      </c>
      <c r="I4094" s="0" t="n">
        <v>4</v>
      </c>
      <c r="J4094" s="0" t="n">
        <v>3.87</v>
      </c>
      <c r="K4094" s="0" t="s">
        <v>21</v>
      </c>
      <c r="L4094" s="3" t="n">
        <f aca="false">IF(K4094="Yes",(J4094-1)*0.98,-1)</f>
        <v>2.8126</v>
      </c>
      <c r="M4094" s="11" t="s">
        <v>62</v>
      </c>
    </row>
    <row r="4095" customFormat="false" ht="12.8" hidden="false" customHeight="false" outlineLevel="0" collapsed="false">
      <c r="A4095" s="2" t="s">
        <v>4524</v>
      </c>
      <c r="B4095" s="2" t="s">
        <v>293</v>
      </c>
      <c r="C4095" s="0" t="s">
        <v>59</v>
      </c>
      <c r="D4095" s="0" t="s">
        <v>29</v>
      </c>
      <c r="E4095" s="0" t="s">
        <v>30</v>
      </c>
      <c r="F4095" s="0" t="s">
        <v>428</v>
      </c>
      <c r="G4095" s="0" t="s">
        <v>21</v>
      </c>
      <c r="H4095" s="0" t="s">
        <v>4527</v>
      </c>
      <c r="I4095" s="0" t="n">
        <v>1</v>
      </c>
      <c r="J4095" s="0" t="n">
        <v>3.41</v>
      </c>
      <c r="K4095" s="0" t="str">
        <f aca="false">IF(I4095=1,"Yes","No")</f>
        <v>Yes</v>
      </c>
      <c r="L4095" s="0" t="n">
        <f aca="false">IF(K4095="Yes",(J4095-1)*0.98,-1)</f>
        <v>2.3618</v>
      </c>
      <c r="M4095" s="5" t="s">
        <v>33</v>
      </c>
    </row>
    <row r="4096" customFormat="false" ht="12.8" hidden="false" customHeight="false" outlineLevel="0" collapsed="false">
      <c r="A4096" s="2" t="s">
        <v>4524</v>
      </c>
      <c r="B4096" s="2" t="s">
        <v>293</v>
      </c>
      <c r="C4096" s="0" t="s">
        <v>59</v>
      </c>
      <c r="D4096" s="0" t="s">
        <v>29</v>
      </c>
      <c r="E4096" s="0" t="s">
        <v>30</v>
      </c>
      <c r="F4096" s="0" t="s">
        <v>428</v>
      </c>
      <c r="G4096" s="0" t="s">
        <v>21</v>
      </c>
      <c r="H4096" s="0" t="s">
        <v>4527</v>
      </c>
      <c r="I4096" s="0" t="n">
        <v>1</v>
      </c>
      <c r="J4096" s="0" t="n">
        <v>1.52</v>
      </c>
      <c r="K4096" s="0" t="s">
        <v>21</v>
      </c>
      <c r="L4096" s="3" t="n">
        <f aca="false">IF(K4096="Yes",(J4096-1)*0.98,-1)</f>
        <v>0.5096</v>
      </c>
      <c r="M4096" s="4" t="s">
        <v>22</v>
      </c>
    </row>
    <row r="4097" customFormat="false" ht="12.8" hidden="false" customHeight="false" outlineLevel="0" collapsed="false">
      <c r="A4097" s="2" t="s">
        <v>4528</v>
      </c>
      <c r="B4097" s="2" t="s">
        <v>4476</v>
      </c>
      <c r="C4097" s="0" t="s">
        <v>297</v>
      </c>
      <c r="D4097" s="0" t="s">
        <v>16</v>
      </c>
      <c r="E4097" s="0" t="s">
        <v>17</v>
      </c>
      <c r="F4097" s="0" t="s">
        <v>18</v>
      </c>
      <c r="G4097" s="0" t="s">
        <v>19</v>
      </c>
      <c r="H4097" s="0" t="s">
        <v>4529</v>
      </c>
      <c r="I4097" s="0" t="n">
        <v>3</v>
      </c>
      <c r="J4097" s="0" t="n">
        <v>1.5</v>
      </c>
      <c r="K4097" s="0" t="s">
        <v>21</v>
      </c>
      <c r="L4097" s="3" t="n">
        <f aca="false">IF(K4097="Yes",(J4097-1)*0.98,-1)</f>
        <v>0.49</v>
      </c>
      <c r="M4097" s="4" t="s">
        <v>22</v>
      </c>
    </row>
    <row r="4098" customFormat="false" ht="12.8" hidden="false" customHeight="false" outlineLevel="0" collapsed="false">
      <c r="A4098" s="2" t="s">
        <v>4528</v>
      </c>
      <c r="B4098" s="2" t="s">
        <v>193</v>
      </c>
      <c r="C4098" s="0" t="s">
        <v>1371</v>
      </c>
      <c r="D4098" s="0" t="s">
        <v>42</v>
      </c>
      <c r="E4098" s="0" t="s">
        <v>30</v>
      </c>
      <c r="F4098" s="0" t="s">
        <v>18</v>
      </c>
      <c r="G4098" s="0" t="s">
        <v>19</v>
      </c>
      <c r="H4098" s="0" t="s">
        <v>4530</v>
      </c>
      <c r="I4098" s="0" t="n">
        <v>2</v>
      </c>
      <c r="J4098" s="0" t="n">
        <v>1.3</v>
      </c>
      <c r="K4098" s="0" t="s">
        <v>21</v>
      </c>
      <c r="L4098" s="3" t="n">
        <f aca="false">IF(K4098="Yes",(J4098-1)*0.98,-1)</f>
        <v>0.294</v>
      </c>
      <c r="M4098" s="11" t="s">
        <v>62</v>
      </c>
    </row>
    <row r="4099" customFormat="false" ht="12.8" hidden="false" customHeight="false" outlineLevel="0" collapsed="false">
      <c r="A4099" s="2" t="s">
        <v>4531</v>
      </c>
      <c r="B4099" s="2" t="s">
        <v>162</v>
      </c>
      <c r="C4099" s="0" t="s">
        <v>294</v>
      </c>
      <c r="D4099" s="0" t="s">
        <v>16</v>
      </c>
      <c r="E4099" s="0" t="s">
        <v>17</v>
      </c>
      <c r="F4099" s="0" t="s">
        <v>18</v>
      </c>
      <c r="G4099" s="0" t="s">
        <v>19</v>
      </c>
      <c r="H4099" s="0" t="s">
        <v>4532</v>
      </c>
      <c r="I4099" s="0" t="n">
        <v>2</v>
      </c>
      <c r="J4099" s="0" t="n">
        <v>1.11</v>
      </c>
      <c r="K4099" s="0" t="s">
        <v>21</v>
      </c>
      <c r="L4099" s="3" t="n">
        <f aca="false">IF(K4099="Yes",(J4099-1)*0.98,-1)</f>
        <v>0.1078</v>
      </c>
      <c r="M4099" s="4" t="s">
        <v>22</v>
      </c>
    </row>
    <row r="4100" customFormat="false" ht="12.8" hidden="false" customHeight="false" outlineLevel="0" collapsed="false">
      <c r="A4100" s="2" t="s">
        <v>4531</v>
      </c>
      <c r="B4100" s="2" t="s">
        <v>306</v>
      </c>
      <c r="C4100" s="0" t="s">
        <v>294</v>
      </c>
      <c r="D4100" s="0" t="s">
        <v>16</v>
      </c>
      <c r="E4100" s="0" t="s">
        <v>87</v>
      </c>
      <c r="F4100" s="0" t="s">
        <v>18</v>
      </c>
      <c r="G4100" s="0" t="s">
        <v>19</v>
      </c>
      <c r="H4100" s="0" t="s">
        <v>4533</v>
      </c>
      <c r="I4100" s="0" t="n">
        <v>1</v>
      </c>
      <c r="J4100" s="0" t="n">
        <v>1.45</v>
      </c>
      <c r="K4100" s="0" t="s">
        <v>21</v>
      </c>
      <c r="L4100" s="3" t="n">
        <f aca="false">IF(K4100="Yes",(J4100-1)*0.98,-1)</f>
        <v>0.441</v>
      </c>
      <c r="M4100" s="4" t="s">
        <v>22</v>
      </c>
    </row>
    <row r="4101" customFormat="false" ht="12.8" hidden="false" customHeight="false" outlineLevel="0" collapsed="false">
      <c r="A4101" s="2" t="s">
        <v>4531</v>
      </c>
      <c r="B4101" s="2" t="s">
        <v>205</v>
      </c>
      <c r="C4101" s="0" t="s">
        <v>74</v>
      </c>
      <c r="D4101" s="0" t="s">
        <v>37</v>
      </c>
      <c r="E4101" s="0" t="s">
        <v>30</v>
      </c>
      <c r="F4101" s="0" t="s">
        <v>770</v>
      </c>
      <c r="G4101" s="0" t="s">
        <v>21</v>
      </c>
      <c r="H4101" s="0" t="s">
        <v>4534</v>
      </c>
      <c r="I4101" s="0" t="n">
        <v>1</v>
      </c>
      <c r="J4101" s="0" t="n">
        <v>1.45</v>
      </c>
      <c r="K4101" s="0" t="s">
        <v>21</v>
      </c>
      <c r="L4101" s="3" t="n">
        <f aca="false">IF(K4101="Yes",(J4101-1)*0.98,-1)</f>
        <v>0.441</v>
      </c>
      <c r="M4101" s="11" t="s">
        <v>62</v>
      </c>
    </row>
    <row r="4102" customFormat="false" ht="12.8" hidden="false" customHeight="false" outlineLevel="0" collapsed="false">
      <c r="A4102" s="2" t="s">
        <v>4531</v>
      </c>
      <c r="B4102" s="2" t="s">
        <v>205</v>
      </c>
      <c r="C4102" s="6" t="s">
        <v>74</v>
      </c>
      <c r="D4102" s="6" t="s">
        <v>37</v>
      </c>
      <c r="E4102" s="6" t="s">
        <v>30</v>
      </c>
      <c r="F4102" s="6" t="s">
        <v>770</v>
      </c>
      <c r="G4102" s="6" t="s">
        <v>21</v>
      </c>
      <c r="H4102" s="6" t="s">
        <v>4535</v>
      </c>
      <c r="I4102" s="6" t="n">
        <v>0</v>
      </c>
      <c r="J4102" s="6" t="n">
        <v>23</v>
      </c>
      <c r="K4102" s="3" t="str">
        <f aca="false">IF(I4102=1, "No","Yes")</f>
        <v>Yes</v>
      </c>
      <c r="L4102" s="7" t="n">
        <f aca="false">IF(I4102=1,-J4102,0.98)</f>
        <v>0.98</v>
      </c>
      <c r="M4102" s="8" t="s">
        <v>51</v>
      </c>
    </row>
    <row r="4103" customFormat="false" ht="12.8" hidden="false" customHeight="false" outlineLevel="0" collapsed="false">
      <c r="A4103" s="2" t="s">
        <v>4531</v>
      </c>
      <c r="B4103" s="2" t="s">
        <v>205</v>
      </c>
      <c r="C4103" s="6" t="s">
        <v>74</v>
      </c>
      <c r="D4103" s="6" t="s">
        <v>37</v>
      </c>
      <c r="E4103" s="6" t="s">
        <v>30</v>
      </c>
      <c r="F4103" s="6" t="s">
        <v>770</v>
      </c>
      <c r="G4103" s="6" t="s">
        <v>21</v>
      </c>
      <c r="H4103" s="6" t="s">
        <v>4535</v>
      </c>
      <c r="I4103" s="6" t="n">
        <v>0</v>
      </c>
      <c r="J4103" s="6" t="n">
        <v>23</v>
      </c>
      <c r="K4103" s="3" t="str">
        <f aca="false">IF(I4103=1, "No","Yes")</f>
        <v>Yes</v>
      </c>
      <c r="L4103" s="7" t="n">
        <f aca="false">IF(I4103=1,-J4103,0.98)</f>
        <v>0.98</v>
      </c>
      <c r="M4103" s="12" t="s">
        <v>128</v>
      </c>
    </row>
    <row r="4104" customFormat="false" ht="12.8" hidden="false" customHeight="false" outlineLevel="0" collapsed="false">
      <c r="A4104" s="9" t="s">
        <v>4531</v>
      </c>
      <c r="B4104" s="9" t="s">
        <v>205</v>
      </c>
      <c r="C4104" s="6" t="s">
        <v>74</v>
      </c>
      <c r="D4104" s="6" t="s">
        <v>37</v>
      </c>
      <c r="E4104" s="6" t="s">
        <v>30</v>
      </c>
      <c r="F4104" s="6" t="s">
        <v>770</v>
      </c>
      <c r="G4104" s="6" t="s">
        <v>21</v>
      </c>
      <c r="H4104" s="6" t="s">
        <v>4534</v>
      </c>
      <c r="I4104" s="0" t="n">
        <v>1</v>
      </c>
      <c r="J4104" s="6" t="n">
        <v>2.97</v>
      </c>
      <c r="K4104" s="3" t="str">
        <f aca="false">IF(I4104=1,"Yes","No")</f>
        <v>Yes</v>
      </c>
      <c r="L4104" s="7" t="n">
        <f aca="false">IF(K4104="Yes",(J4104-1)*0.98,-1)</f>
        <v>1.9306</v>
      </c>
      <c r="M4104" s="10" t="s">
        <v>53</v>
      </c>
    </row>
    <row r="4105" customFormat="false" ht="12.8" hidden="false" customHeight="false" outlineLevel="0" collapsed="false">
      <c r="A4105" s="2" t="s">
        <v>4536</v>
      </c>
      <c r="B4105" s="2" t="s">
        <v>894</v>
      </c>
      <c r="C4105" s="0" t="s">
        <v>225</v>
      </c>
      <c r="D4105" s="0" t="s">
        <v>16</v>
      </c>
      <c r="E4105" s="0" t="s">
        <v>17</v>
      </c>
      <c r="F4105" s="0" t="s">
        <v>18</v>
      </c>
      <c r="G4105" s="0" t="s">
        <v>19</v>
      </c>
      <c r="H4105" s="0" t="s">
        <v>4537</v>
      </c>
      <c r="I4105" s="0" t="n">
        <v>0</v>
      </c>
      <c r="J4105" s="0" t="n">
        <v>2.38</v>
      </c>
      <c r="K4105" s="0" t="s">
        <v>19</v>
      </c>
      <c r="L4105" s="3" t="n">
        <f aca="false">IF(K4105="Yes",(J4105-1)*0.98,-1)</f>
        <v>-1</v>
      </c>
      <c r="M4105" s="4" t="s">
        <v>22</v>
      </c>
    </row>
    <row r="4106" customFormat="false" ht="12.8" hidden="false" customHeight="false" outlineLevel="0" collapsed="false">
      <c r="A4106" s="2" t="s">
        <v>4536</v>
      </c>
      <c r="B4106" s="2" t="s">
        <v>894</v>
      </c>
      <c r="C4106" s="0" t="s">
        <v>225</v>
      </c>
      <c r="D4106" s="0" t="s">
        <v>16</v>
      </c>
      <c r="E4106" s="0" t="s">
        <v>17</v>
      </c>
      <c r="F4106" s="0" t="s">
        <v>18</v>
      </c>
      <c r="G4106" s="0" t="s">
        <v>19</v>
      </c>
      <c r="H4106" s="0" t="s">
        <v>4538</v>
      </c>
      <c r="I4106" s="0" t="n">
        <v>0</v>
      </c>
      <c r="J4106" s="0" t="n">
        <v>1.36</v>
      </c>
      <c r="K4106" s="0" t="s">
        <v>19</v>
      </c>
      <c r="L4106" s="3" t="n">
        <f aca="false">IF(K4106="Yes",(J4106-1)*0.98,-1)</f>
        <v>-1</v>
      </c>
      <c r="M4106" s="11" t="s">
        <v>62</v>
      </c>
    </row>
    <row r="4107" customFormat="false" ht="12.8" hidden="false" customHeight="false" outlineLevel="0" collapsed="false">
      <c r="A4107" s="2" t="s">
        <v>4536</v>
      </c>
      <c r="B4107" s="2" t="s">
        <v>94</v>
      </c>
      <c r="C4107" s="0" t="s">
        <v>119</v>
      </c>
      <c r="D4107" s="0" t="s">
        <v>16</v>
      </c>
      <c r="E4107" s="0" t="s">
        <v>17</v>
      </c>
      <c r="F4107" s="0" t="s">
        <v>18</v>
      </c>
      <c r="G4107" s="0" t="s">
        <v>19</v>
      </c>
      <c r="H4107" s="0" t="s">
        <v>4328</v>
      </c>
      <c r="I4107" s="0" t="n">
        <v>1</v>
      </c>
      <c r="J4107" s="0" t="n">
        <v>1.23</v>
      </c>
      <c r="K4107" s="0" t="s">
        <v>21</v>
      </c>
      <c r="L4107" s="3" t="n">
        <f aca="false">IF(K4107="Yes",(J4107-1)*0.98,-1)</f>
        <v>0.2254</v>
      </c>
      <c r="M4107" s="4" t="s">
        <v>22</v>
      </c>
    </row>
    <row r="4108" customFormat="false" ht="12.8" hidden="false" customHeight="false" outlineLevel="0" collapsed="false">
      <c r="A4108" s="2" t="s">
        <v>4536</v>
      </c>
      <c r="B4108" s="2" t="s">
        <v>94</v>
      </c>
      <c r="C4108" s="0" t="s">
        <v>119</v>
      </c>
      <c r="D4108" s="0" t="s">
        <v>16</v>
      </c>
      <c r="E4108" s="0" t="s">
        <v>17</v>
      </c>
      <c r="F4108" s="0" t="s">
        <v>18</v>
      </c>
      <c r="G4108" s="0" t="s">
        <v>19</v>
      </c>
      <c r="H4108" s="0" t="s">
        <v>4539</v>
      </c>
      <c r="I4108" s="0" t="n">
        <v>2</v>
      </c>
      <c r="J4108" s="0" t="n">
        <v>1.35</v>
      </c>
      <c r="K4108" s="0" t="s">
        <v>21</v>
      </c>
      <c r="L4108" s="3" t="n">
        <f aca="false">IF(K4108="Yes",(J4108-1)*0.98,-1)</f>
        <v>0.343</v>
      </c>
      <c r="M4108" s="11" t="s">
        <v>62</v>
      </c>
    </row>
    <row r="4109" customFormat="false" ht="12.8" hidden="false" customHeight="false" outlineLevel="0" collapsed="false">
      <c r="A4109" s="2" t="s">
        <v>4536</v>
      </c>
      <c r="B4109" s="2" t="s">
        <v>101</v>
      </c>
      <c r="C4109" s="0" t="s">
        <v>1371</v>
      </c>
      <c r="D4109" s="0" t="s">
        <v>16</v>
      </c>
      <c r="E4109" s="0" t="s">
        <v>30</v>
      </c>
      <c r="F4109" s="0" t="s">
        <v>43</v>
      </c>
      <c r="G4109" s="0" t="s">
        <v>19</v>
      </c>
      <c r="H4109" s="0" t="s">
        <v>4540</v>
      </c>
      <c r="I4109" s="0" t="n">
        <v>1</v>
      </c>
      <c r="J4109" s="0" t="n">
        <v>1.06</v>
      </c>
      <c r="K4109" s="0" t="s">
        <v>21</v>
      </c>
      <c r="L4109" s="3" t="n">
        <f aca="false">IF(K4109="Yes",(J4109-1)*0.98,-1)</f>
        <v>0.0588000000000001</v>
      </c>
      <c r="M4109" s="4" t="s">
        <v>22</v>
      </c>
    </row>
    <row r="4110" customFormat="false" ht="12.8" hidden="false" customHeight="false" outlineLevel="0" collapsed="false">
      <c r="A4110" s="2" t="s">
        <v>4536</v>
      </c>
      <c r="B4110" s="2" t="s">
        <v>4541</v>
      </c>
      <c r="C4110" s="0" t="s">
        <v>119</v>
      </c>
      <c r="D4110" s="0" t="s">
        <v>42</v>
      </c>
      <c r="E4110" s="0" t="s">
        <v>79</v>
      </c>
      <c r="F4110" s="0" t="s">
        <v>80</v>
      </c>
      <c r="G4110" s="0" t="s">
        <v>19</v>
      </c>
      <c r="H4110" s="0" t="s">
        <v>4542</v>
      </c>
      <c r="I4110" s="0" t="n">
        <v>1</v>
      </c>
      <c r="J4110" s="0" t="n">
        <v>1.59</v>
      </c>
      <c r="K4110" s="0" t="s">
        <v>21</v>
      </c>
      <c r="L4110" s="3" t="n">
        <f aca="false">IF(K4110="Yes",(J4110-1)*0.98,-1)</f>
        <v>0.5782</v>
      </c>
      <c r="M4110" s="4" t="s">
        <v>22</v>
      </c>
    </row>
    <row r="4111" customFormat="false" ht="12.8" hidden="false" customHeight="false" outlineLevel="0" collapsed="false">
      <c r="A4111" s="9" t="s">
        <v>4536</v>
      </c>
      <c r="B4111" s="9" t="s">
        <v>4541</v>
      </c>
      <c r="C4111" s="6" t="s">
        <v>119</v>
      </c>
      <c r="D4111" s="6" t="s">
        <v>42</v>
      </c>
      <c r="E4111" s="6" t="s">
        <v>79</v>
      </c>
      <c r="F4111" s="6" t="s">
        <v>80</v>
      </c>
      <c r="G4111" s="6" t="s">
        <v>19</v>
      </c>
      <c r="H4111" s="6" t="s">
        <v>4543</v>
      </c>
      <c r="I4111" s="0" t="n">
        <v>0</v>
      </c>
      <c r="J4111" s="6" t="n">
        <v>21</v>
      </c>
      <c r="K4111" s="3" t="str">
        <f aca="false">IF(I4111=1,"Yes","No")</f>
        <v>No</v>
      </c>
      <c r="L4111" s="7" t="n">
        <f aca="false">IF(K4111="Yes",(J4111-1)*0.98,-1)</f>
        <v>-1</v>
      </c>
      <c r="M4111" s="10" t="s">
        <v>53</v>
      </c>
    </row>
    <row r="4112" customFormat="false" ht="12.8" hidden="false" customHeight="false" outlineLevel="0" collapsed="false">
      <c r="A4112" s="2" t="s">
        <v>4536</v>
      </c>
      <c r="B4112" s="2" t="s">
        <v>331</v>
      </c>
      <c r="C4112" s="0" t="s">
        <v>125</v>
      </c>
      <c r="D4112" s="0" t="s">
        <v>16</v>
      </c>
      <c r="E4112" s="0" t="s">
        <v>30</v>
      </c>
      <c r="F4112" s="0" t="s">
        <v>65</v>
      </c>
      <c r="G4112" s="0" t="s">
        <v>21</v>
      </c>
      <c r="H4112" s="0" t="s">
        <v>4544</v>
      </c>
      <c r="I4112" s="0" t="n">
        <v>1</v>
      </c>
      <c r="J4112" s="0" t="n">
        <v>1.27</v>
      </c>
      <c r="K4112" s="0" t="s">
        <v>21</v>
      </c>
      <c r="L4112" s="3" t="n">
        <f aca="false">IF(K4112="Yes",(J4112-1)*0.98,-1)</f>
        <v>0.2646</v>
      </c>
      <c r="M4112" s="4" t="s">
        <v>22</v>
      </c>
    </row>
    <row r="4113" customFormat="false" ht="12.8" hidden="false" customHeight="false" outlineLevel="0" collapsed="false">
      <c r="A4113" s="2" t="s">
        <v>4545</v>
      </c>
      <c r="B4113" s="2" t="s">
        <v>222</v>
      </c>
      <c r="C4113" s="0" t="s">
        <v>433</v>
      </c>
      <c r="D4113" s="0" t="s">
        <v>102</v>
      </c>
      <c r="E4113" s="0" t="s">
        <v>17</v>
      </c>
      <c r="F4113" s="0" t="s">
        <v>929</v>
      </c>
      <c r="G4113" s="0" t="s">
        <v>19</v>
      </c>
      <c r="H4113" s="0" t="s">
        <v>4546</v>
      </c>
      <c r="I4113" s="0" t="n">
        <v>1</v>
      </c>
      <c r="J4113" s="0" t="n">
        <v>1.34</v>
      </c>
      <c r="K4113" s="0" t="s">
        <v>21</v>
      </c>
      <c r="L4113" s="3" t="n">
        <f aca="false">IF(K4113="Yes",(J4113-1)*0.98,-1)</f>
        <v>0.3332</v>
      </c>
      <c r="M4113" s="4" t="s">
        <v>22</v>
      </c>
    </row>
    <row r="4114" customFormat="false" ht="12.8" hidden="false" customHeight="false" outlineLevel="0" collapsed="false">
      <c r="A4114" s="2" t="s">
        <v>4545</v>
      </c>
      <c r="B4114" s="2" t="s">
        <v>101</v>
      </c>
      <c r="C4114" s="0" t="s">
        <v>78</v>
      </c>
      <c r="D4114" s="0" t="s">
        <v>16</v>
      </c>
      <c r="E4114" s="0" t="s">
        <v>87</v>
      </c>
      <c r="F4114" s="0" t="s">
        <v>18</v>
      </c>
      <c r="G4114" s="0" t="s">
        <v>21</v>
      </c>
      <c r="H4114" s="0" t="s">
        <v>4547</v>
      </c>
      <c r="I4114" s="0" t="n">
        <v>3</v>
      </c>
      <c r="J4114" s="0" t="n">
        <v>1.46</v>
      </c>
      <c r="K4114" s="0" t="s">
        <v>21</v>
      </c>
      <c r="L4114" s="3" t="n">
        <f aca="false">IF(K4114="Yes",(J4114-1)*0.98,-1)</f>
        <v>0.4508</v>
      </c>
      <c r="M4114" s="4" t="s">
        <v>22</v>
      </c>
    </row>
    <row r="4115" customFormat="false" ht="12.8" hidden="false" customHeight="false" outlineLevel="0" collapsed="false">
      <c r="A4115" s="2" t="s">
        <v>4545</v>
      </c>
      <c r="B4115" s="2" t="s">
        <v>331</v>
      </c>
      <c r="C4115" s="0" t="s">
        <v>74</v>
      </c>
      <c r="D4115" s="0" t="s">
        <v>37</v>
      </c>
      <c r="E4115" s="0" t="s">
        <v>30</v>
      </c>
      <c r="F4115" s="0" t="s">
        <v>65</v>
      </c>
      <c r="G4115" s="0" t="s">
        <v>21</v>
      </c>
      <c r="H4115" s="0" t="s">
        <v>4548</v>
      </c>
      <c r="I4115" s="0" t="n">
        <v>2</v>
      </c>
      <c r="J4115" s="0" t="n">
        <v>1.29</v>
      </c>
      <c r="K4115" s="0" t="s">
        <v>21</v>
      </c>
      <c r="L4115" s="3" t="n">
        <f aca="false">IF(K4115="Yes",(J4115-1)*0.98,-1)</f>
        <v>0.2842</v>
      </c>
      <c r="M4115" s="4" t="s">
        <v>22</v>
      </c>
    </row>
    <row r="4116" customFormat="false" ht="12.8" hidden="false" customHeight="false" outlineLevel="0" collapsed="false">
      <c r="A4116" s="2" t="s">
        <v>4549</v>
      </c>
      <c r="B4116" s="2" t="s">
        <v>1396</v>
      </c>
      <c r="C4116" s="6" t="s">
        <v>56</v>
      </c>
      <c r="D4116" s="6" t="s">
        <v>16</v>
      </c>
      <c r="E4116" s="6" t="s">
        <v>17</v>
      </c>
      <c r="F4116" s="6" t="s">
        <v>43</v>
      </c>
      <c r="G4116" s="6" t="s">
        <v>19</v>
      </c>
      <c r="H4116" s="6" t="s">
        <v>4550</v>
      </c>
      <c r="I4116" s="6" t="n">
        <v>0</v>
      </c>
      <c r="J4116" s="6" t="n">
        <v>23.8</v>
      </c>
      <c r="K4116" s="3" t="str">
        <f aca="false">IF(I4116=1, "No","Yes")</f>
        <v>Yes</v>
      </c>
      <c r="L4116" s="7" t="n">
        <f aca="false">IF(I4116=1,-J4116,0.98)</f>
        <v>0.98</v>
      </c>
      <c r="M4116" s="8" t="s">
        <v>51</v>
      </c>
    </row>
    <row r="4117" customFormat="false" ht="12.8" hidden="false" customHeight="false" outlineLevel="0" collapsed="false">
      <c r="A4117" s="2" t="s">
        <v>4549</v>
      </c>
      <c r="B4117" s="2" t="s">
        <v>113</v>
      </c>
      <c r="C4117" s="0" t="s">
        <v>47</v>
      </c>
      <c r="D4117" s="0" t="s">
        <v>42</v>
      </c>
      <c r="E4117" s="0" t="s">
        <v>30</v>
      </c>
      <c r="F4117" s="0" t="s">
        <v>18</v>
      </c>
      <c r="G4117" s="0" t="s">
        <v>19</v>
      </c>
      <c r="H4117" s="0" t="s">
        <v>4551</v>
      </c>
      <c r="I4117" s="0" t="n">
        <v>3</v>
      </c>
      <c r="J4117" s="0" t="n">
        <v>1.7</v>
      </c>
      <c r="K4117" s="0" t="s">
        <v>21</v>
      </c>
      <c r="L4117" s="3" t="n">
        <f aca="false">IF(K4117="Yes",(J4117-1)*0.98,-1)</f>
        <v>0.686</v>
      </c>
      <c r="M4117" s="11" t="s">
        <v>62</v>
      </c>
    </row>
    <row r="4118" customFormat="false" ht="12.8" hidden="false" customHeight="false" outlineLevel="0" collapsed="false">
      <c r="A4118" s="2" t="s">
        <v>4552</v>
      </c>
      <c r="B4118" s="2" t="s">
        <v>4465</v>
      </c>
      <c r="C4118" s="0" t="s">
        <v>457</v>
      </c>
      <c r="D4118" s="0" t="s">
        <v>16</v>
      </c>
      <c r="E4118" s="0" t="s">
        <v>17</v>
      </c>
      <c r="F4118" s="0" t="s">
        <v>18</v>
      </c>
      <c r="G4118" s="0" t="s">
        <v>19</v>
      </c>
      <c r="H4118" s="0" t="s">
        <v>3733</v>
      </c>
      <c r="I4118" s="0" t="n">
        <v>3</v>
      </c>
      <c r="J4118" s="0" t="n">
        <v>1.2</v>
      </c>
      <c r="K4118" s="0" t="s">
        <v>21</v>
      </c>
      <c r="L4118" s="3" t="n">
        <f aca="false">IF(K4118="Yes",(J4118-1)*0.98,-1)</f>
        <v>0.196</v>
      </c>
      <c r="M4118" s="4" t="s">
        <v>22</v>
      </c>
    </row>
    <row r="4119" customFormat="false" ht="12.8" hidden="false" customHeight="false" outlineLevel="0" collapsed="false">
      <c r="A4119" s="9" t="s">
        <v>4552</v>
      </c>
      <c r="B4119" s="9" t="s">
        <v>23</v>
      </c>
      <c r="C4119" s="6" t="s">
        <v>1404</v>
      </c>
      <c r="D4119" s="6" t="s">
        <v>37</v>
      </c>
      <c r="E4119" s="6" t="s">
        <v>87</v>
      </c>
      <c r="F4119" s="6"/>
      <c r="G4119" s="6" t="s">
        <v>19</v>
      </c>
      <c r="H4119" s="6" t="s">
        <v>4553</v>
      </c>
      <c r="I4119" s="0" t="n">
        <v>3</v>
      </c>
      <c r="J4119" s="6" t="n">
        <v>24.18</v>
      </c>
      <c r="K4119" s="3" t="str">
        <f aca="false">IF(I4119=1,"Yes","No")</f>
        <v>No</v>
      </c>
      <c r="L4119" s="7" t="n">
        <f aca="false">IF(K4119="Yes",(J4119-1)*0.98,-1)</f>
        <v>-1</v>
      </c>
      <c r="M4119" s="10" t="s">
        <v>53</v>
      </c>
    </row>
    <row r="4120" customFormat="false" ht="12.8" hidden="false" customHeight="false" outlineLevel="0" collapsed="false">
      <c r="A4120" s="2" t="s">
        <v>4554</v>
      </c>
      <c r="B4120" s="2" t="s">
        <v>77</v>
      </c>
      <c r="C4120" s="0" t="s">
        <v>74</v>
      </c>
      <c r="D4120" s="0" t="s">
        <v>37</v>
      </c>
      <c r="E4120" s="0" t="s">
        <v>30</v>
      </c>
      <c r="F4120" s="0" t="s">
        <v>43</v>
      </c>
      <c r="G4120" s="0" t="s">
        <v>19</v>
      </c>
      <c r="H4120" s="0" t="s">
        <v>4458</v>
      </c>
      <c r="I4120" s="0" t="n">
        <v>1</v>
      </c>
      <c r="J4120" s="0" t="n">
        <v>1.5</v>
      </c>
      <c r="K4120" s="0" t="s">
        <v>21</v>
      </c>
      <c r="L4120" s="3" t="n">
        <f aca="false">IF(K4120="Yes",(J4120-1)*0.98,-1)</f>
        <v>0.49</v>
      </c>
      <c r="M4120" s="4" t="s">
        <v>22</v>
      </c>
    </row>
    <row r="4121" customFormat="false" ht="12.8" hidden="false" customHeight="false" outlineLevel="0" collapsed="false">
      <c r="A4121" s="2" t="s">
        <v>4554</v>
      </c>
      <c r="B4121" s="2" t="s">
        <v>77</v>
      </c>
      <c r="C4121" s="0" t="s">
        <v>74</v>
      </c>
      <c r="D4121" s="0" t="s">
        <v>37</v>
      </c>
      <c r="E4121" s="0" t="s">
        <v>30</v>
      </c>
      <c r="F4121" s="0" t="s">
        <v>43</v>
      </c>
      <c r="G4121" s="0" t="s">
        <v>19</v>
      </c>
      <c r="H4121" s="0" t="s">
        <v>4555</v>
      </c>
      <c r="I4121" s="0" t="n">
        <v>0</v>
      </c>
      <c r="J4121" s="0" t="n">
        <v>7.13</v>
      </c>
      <c r="K4121" s="0" t="s">
        <v>19</v>
      </c>
      <c r="L4121" s="3" t="n">
        <f aca="false">IF(K4121="Yes",(J4121-1)*0.98,-1)</f>
        <v>-1</v>
      </c>
      <c r="M4121" s="11" t="s">
        <v>62</v>
      </c>
    </row>
    <row r="4122" customFormat="false" ht="12.8" hidden="false" customHeight="false" outlineLevel="0" collapsed="false">
      <c r="A4122" s="9" t="s">
        <v>4554</v>
      </c>
      <c r="B4122" s="9" t="s">
        <v>77</v>
      </c>
      <c r="C4122" s="6" t="s">
        <v>74</v>
      </c>
      <c r="D4122" s="6" t="s">
        <v>37</v>
      </c>
      <c r="E4122" s="6" t="s">
        <v>30</v>
      </c>
      <c r="F4122" s="6" t="s">
        <v>43</v>
      </c>
      <c r="G4122" s="6" t="s">
        <v>19</v>
      </c>
      <c r="H4122" s="6" t="s">
        <v>4555</v>
      </c>
      <c r="I4122" s="0" t="n">
        <v>0</v>
      </c>
      <c r="J4122" s="6" t="n">
        <v>34.2</v>
      </c>
      <c r="K4122" s="3" t="str">
        <f aca="false">IF(I4122=1,"Yes","No")</f>
        <v>No</v>
      </c>
      <c r="L4122" s="7" t="n">
        <f aca="false">IF(K4122="Yes",(J4122-1)*0.98,-1)</f>
        <v>-1</v>
      </c>
      <c r="M4122" s="10" t="s">
        <v>53</v>
      </c>
    </row>
    <row r="4123" customFormat="false" ht="12.8" hidden="false" customHeight="false" outlineLevel="0" collapsed="false">
      <c r="A4123" s="2" t="s">
        <v>4556</v>
      </c>
      <c r="B4123" s="2" t="s">
        <v>4557</v>
      </c>
      <c r="C4123" s="0" t="s">
        <v>327</v>
      </c>
      <c r="D4123" s="0" t="s">
        <v>42</v>
      </c>
      <c r="E4123" s="0" t="s">
        <v>17</v>
      </c>
      <c r="F4123" s="0" t="s">
        <v>316</v>
      </c>
      <c r="G4123" s="0" t="s">
        <v>21</v>
      </c>
      <c r="H4123" s="0" t="s">
        <v>4558</v>
      </c>
      <c r="I4123" s="0" t="n">
        <v>3</v>
      </c>
      <c r="J4123" s="0" t="n">
        <v>2.4</v>
      </c>
      <c r="K4123" s="0" t="s">
        <v>21</v>
      </c>
      <c r="L4123" s="3" t="n">
        <f aca="false">IF(K4123="Yes",(J4123-1)*0.98,-1)</f>
        <v>1.372</v>
      </c>
      <c r="M4123" s="11" t="s">
        <v>62</v>
      </c>
    </row>
    <row r="4124" customFormat="false" ht="12.8" hidden="false" customHeight="false" outlineLevel="0" collapsed="false">
      <c r="A4124" s="2" t="s">
        <v>4556</v>
      </c>
      <c r="B4124" s="2" t="s">
        <v>245</v>
      </c>
      <c r="C4124" s="0" t="s">
        <v>59</v>
      </c>
      <c r="D4124" s="0" t="s">
        <v>42</v>
      </c>
      <c r="E4124" s="0" t="s">
        <v>30</v>
      </c>
      <c r="F4124" s="0" t="s">
        <v>18</v>
      </c>
      <c r="G4124" s="0" t="s">
        <v>19</v>
      </c>
      <c r="H4124" s="0" t="s">
        <v>4559</v>
      </c>
      <c r="I4124" s="0" t="n">
        <v>0</v>
      </c>
      <c r="J4124" s="0" t="n">
        <v>6.22</v>
      </c>
      <c r="K4124" s="0" t="s">
        <v>19</v>
      </c>
      <c r="L4124" s="3" t="n">
        <f aca="false">IF(K4124="Yes",(J4124-1)*0.98,-1)</f>
        <v>-1</v>
      </c>
      <c r="M4124" s="11" t="s">
        <v>62</v>
      </c>
    </row>
    <row r="4125" customFormat="false" ht="12.8" hidden="false" customHeight="false" outlineLevel="0" collapsed="false">
      <c r="A4125" s="2" t="s">
        <v>4560</v>
      </c>
      <c r="B4125" s="2" t="s">
        <v>445</v>
      </c>
      <c r="C4125" s="0" t="s">
        <v>47</v>
      </c>
      <c r="D4125" s="0" t="s">
        <v>16</v>
      </c>
      <c r="E4125" s="0" t="s">
        <v>30</v>
      </c>
      <c r="F4125" s="0" t="s">
        <v>65</v>
      </c>
      <c r="G4125" s="0" t="s">
        <v>21</v>
      </c>
      <c r="H4125" s="0" t="s">
        <v>4561</v>
      </c>
      <c r="I4125" s="0" t="n">
        <v>4</v>
      </c>
      <c r="J4125" s="0" t="n">
        <v>1.36</v>
      </c>
      <c r="K4125" s="0" t="s">
        <v>19</v>
      </c>
      <c r="L4125" s="3" t="n">
        <f aca="false">IF(K4125="Yes",(J4125-1)*0.98,-1)</f>
        <v>-1</v>
      </c>
      <c r="M4125" s="4" t="s">
        <v>22</v>
      </c>
    </row>
    <row r="4126" customFormat="false" ht="12.8" hidden="false" customHeight="false" outlineLevel="0" collapsed="false">
      <c r="A4126" s="2" t="s">
        <v>4560</v>
      </c>
      <c r="B4126" s="2" t="s">
        <v>139</v>
      </c>
      <c r="C4126" s="0" t="s">
        <v>773</v>
      </c>
      <c r="D4126" s="0" t="s">
        <v>42</v>
      </c>
      <c r="E4126" s="0" t="s">
        <v>17</v>
      </c>
      <c r="F4126" s="0" t="s">
        <v>65</v>
      </c>
      <c r="G4126" s="0" t="s">
        <v>21</v>
      </c>
      <c r="H4126" s="0" t="s">
        <v>4562</v>
      </c>
      <c r="I4126" s="0" t="n">
        <v>0</v>
      </c>
      <c r="J4126" s="0" t="n">
        <v>3.16</v>
      </c>
      <c r="K4126" s="0" t="s">
        <v>19</v>
      </c>
      <c r="L4126" s="3" t="n">
        <f aca="false">IF(K4126="Yes",(J4126-1)*0.98,-1)</f>
        <v>-1</v>
      </c>
      <c r="M4126" s="11" t="s">
        <v>62</v>
      </c>
    </row>
    <row r="4127" customFormat="false" ht="12.8" hidden="false" customHeight="false" outlineLevel="0" collapsed="false">
      <c r="A4127" s="9" t="s">
        <v>4560</v>
      </c>
      <c r="B4127" s="9" t="s">
        <v>139</v>
      </c>
      <c r="C4127" s="6" t="s">
        <v>773</v>
      </c>
      <c r="D4127" s="6" t="s">
        <v>42</v>
      </c>
      <c r="E4127" s="6" t="s">
        <v>17</v>
      </c>
      <c r="F4127" s="6" t="s">
        <v>65</v>
      </c>
      <c r="G4127" s="6" t="s">
        <v>21</v>
      </c>
      <c r="H4127" s="6" t="s">
        <v>4562</v>
      </c>
      <c r="I4127" s="0" t="n">
        <v>0</v>
      </c>
      <c r="J4127" s="6" t="n">
        <v>10.5</v>
      </c>
      <c r="K4127" s="3" t="str">
        <f aca="false">IF(I4127=1,"Yes","No")</f>
        <v>No</v>
      </c>
      <c r="L4127" s="7" t="n">
        <f aca="false">IF(K4127="Yes",(J4127-1)*0.98,-1)</f>
        <v>-1</v>
      </c>
      <c r="M4127" s="10" t="s">
        <v>53</v>
      </c>
    </row>
    <row r="4128" customFormat="false" ht="12.8" hidden="false" customHeight="false" outlineLevel="0" collapsed="false">
      <c r="A4128" s="2" t="s">
        <v>4560</v>
      </c>
      <c r="B4128" s="2" t="s">
        <v>35</v>
      </c>
      <c r="C4128" s="0" t="s">
        <v>110</v>
      </c>
      <c r="D4128" s="0" t="s">
        <v>16</v>
      </c>
      <c r="E4128" s="0" t="s">
        <v>17</v>
      </c>
      <c r="F4128" s="0" t="s">
        <v>18</v>
      </c>
      <c r="G4128" s="0" t="s">
        <v>19</v>
      </c>
      <c r="H4128" s="0" t="s">
        <v>3652</v>
      </c>
      <c r="I4128" s="0" t="n">
        <v>0</v>
      </c>
      <c r="J4128" s="0" t="n">
        <v>1.05</v>
      </c>
      <c r="K4128" s="0" t="s">
        <v>19</v>
      </c>
      <c r="L4128" s="3" t="n">
        <f aca="false">IF(K4128="Yes",(J4128-1)*0.98,-1)</f>
        <v>-1</v>
      </c>
      <c r="M4128" s="4" t="s">
        <v>22</v>
      </c>
    </row>
    <row r="4129" customFormat="false" ht="12.8" hidden="false" customHeight="false" outlineLevel="0" collapsed="false">
      <c r="A4129" s="2" t="s">
        <v>4560</v>
      </c>
      <c r="B4129" s="2" t="s">
        <v>14</v>
      </c>
      <c r="C4129" s="0" t="s">
        <v>773</v>
      </c>
      <c r="D4129" s="0" t="s">
        <v>16</v>
      </c>
      <c r="E4129" s="0" t="s">
        <v>17</v>
      </c>
      <c r="F4129" s="0" t="s">
        <v>18</v>
      </c>
      <c r="G4129" s="0" t="s">
        <v>19</v>
      </c>
      <c r="H4129" s="0" t="s">
        <v>4563</v>
      </c>
      <c r="I4129" s="0" t="n">
        <v>2</v>
      </c>
      <c r="J4129" s="0" t="n">
        <v>1.06</v>
      </c>
      <c r="K4129" s="0" t="s">
        <v>21</v>
      </c>
      <c r="L4129" s="3" t="n">
        <f aca="false">IF(K4129="Yes",(J4129-1)*0.98,-1)</f>
        <v>0.0588000000000001</v>
      </c>
      <c r="M4129" s="4" t="s">
        <v>22</v>
      </c>
    </row>
    <row r="4130" customFormat="false" ht="12.8" hidden="false" customHeight="false" outlineLevel="0" collapsed="false">
      <c r="A4130" s="2" t="s">
        <v>4560</v>
      </c>
      <c r="B4130" s="2" t="s">
        <v>252</v>
      </c>
      <c r="C4130" s="0" t="s">
        <v>91</v>
      </c>
      <c r="D4130" s="0" t="s">
        <v>42</v>
      </c>
      <c r="E4130" s="0" t="s">
        <v>30</v>
      </c>
      <c r="F4130" s="0" t="s">
        <v>18</v>
      </c>
      <c r="G4130" s="0" t="s">
        <v>19</v>
      </c>
      <c r="H4130" s="0" t="s">
        <v>4564</v>
      </c>
      <c r="I4130" s="0" t="n">
        <v>3</v>
      </c>
      <c r="J4130" s="0" t="n">
        <v>1.29</v>
      </c>
      <c r="K4130" s="0" t="s">
        <v>21</v>
      </c>
      <c r="L4130" s="3" t="n">
        <f aca="false">IF(K4130="Yes",(J4130-1)*0.98,-1)</f>
        <v>0.2842</v>
      </c>
      <c r="M4130" s="11" t="s">
        <v>62</v>
      </c>
    </row>
    <row r="4131" customFormat="false" ht="12.8" hidden="false" customHeight="false" outlineLevel="0" collapsed="false">
      <c r="A4131" s="2" t="s">
        <v>4560</v>
      </c>
      <c r="B4131" s="2" t="s">
        <v>252</v>
      </c>
      <c r="C4131" s="6" t="s">
        <v>91</v>
      </c>
      <c r="D4131" s="6" t="s">
        <v>42</v>
      </c>
      <c r="E4131" s="6" t="s">
        <v>30</v>
      </c>
      <c r="F4131" s="6" t="s">
        <v>18</v>
      </c>
      <c r="G4131" s="6" t="s">
        <v>19</v>
      </c>
      <c r="H4131" s="6" t="s">
        <v>4565</v>
      </c>
      <c r="I4131" s="6" t="n">
        <v>2</v>
      </c>
      <c r="J4131" s="6" t="n">
        <v>16.96</v>
      </c>
      <c r="K4131" s="3" t="str">
        <f aca="false">IF(I4131=1, "No","Yes")</f>
        <v>Yes</v>
      </c>
      <c r="L4131" s="7" t="n">
        <f aca="false">IF(I4131=1,-J4131,0.98)</f>
        <v>0.98</v>
      </c>
      <c r="M4131" s="8" t="s">
        <v>51</v>
      </c>
    </row>
    <row r="4132" customFormat="false" ht="12.8" hidden="false" customHeight="false" outlineLevel="0" collapsed="false">
      <c r="A4132" s="2" t="s">
        <v>4560</v>
      </c>
      <c r="B4132" s="2" t="s">
        <v>331</v>
      </c>
      <c r="C4132" s="0" t="s">
        <v>91</v>
      </c>
      <c r="D4132" s="0" t="s">
        <v>42</v>
      </c>
      <c r="E4132" s="0" t="s">
        <v>30</v>
      </c>
      <c r="F4132" s="0" t="s">
        <v>18</v>
      </c>
      <c r="G4132" s="0" t="s">
        <v>19</v>
      </c>
      <c r="H4132" s="0" t="s">
        <v>4566</v>
      </c>
      <c r="I4132" s="0" t="n">
        <v>3</v>
      </c>
      <c r="J4132" s="0" t="n">
        <v>1.7</v>
      </c>
      <c r="K4132" s="0" t="s">
        <v>21</v>
      </c>
      <c r="L4132" s="3" t="n">
        <f aca="false">IF(K4132="Yes",(J4132-1)*0.98,-1)</f>
        <v>0.686</v>
      </c>
      <c r="M4132" s="11" t="s">
        <v>62</v>
      </c>
    </row>
    <row r="4133" customFormat="false" ht="12.8" hidden="false" customHeight="false" outlineLevel="0" collapsed="false">
      <c r="A4133" s="2" t="s">
        <v>4567</v>
      </c>
      <c r="B4133" s="2" t="s">
        <v>4568</v>
      </c>
      <c r="C4133" s="0" t="s">
        <v>259</v>
      </c>
      <c r="D4133" s="0" t="s">
        <v>16</v>
      </c>
      <c r="E4133" s="0" t="s">
        <v>17</v>
      </c>
      <c r="F4133" s="0" t="s">
        <v>18</v>
      </c>
      <c r="G4133" s="0" t="s">
        <v>19</v>
      </c>
      <c r="H4133" s="0" t="s">
        <v>4569</v>
      </c>
      <c r="I4133" s="0" t="n">
        <v>1</v>
      </c>
      <c r="J4133" s="0" t="n">
        <v>1.32</v>
      </c>
      <c r="K4133" s="0" t="s">
        <v>21</v>
      </c>
      <c r="L4133" s="3" t="n">
        <f aca="false">IF(K4133="Yes",(J4133-1)*0.98,-1)</f>
        <v>0.3136</v>
      </c>
      <c r="M4133" s="4" t="s">
        <v>22</v>
      </c>
    </row>
    <row r="4134" customFormat="false" ht="12.8" hidden="false" customHeight="false" outlineLevel="0" collapsed="false">
      <c r="A4134" s="2" t="s">
        <v>4567</v>
      </c>
      <c r="B4134" s="2" t="s">
        <v>4568</v>
      </c>
      <c r="C4134" s="0" t="s">
        <v>259</v>
      </c>
      <c r="D4134" s="0" t="s">
        <v>16</v>
      </c>
      <c r="E4134" s="0" t="s">
        <v>17</v>
      </c>
      <c r="F4134" s="0" t="s">
        <v>18</v>
      </c>
      <c r="G4134" s="0" t="s">
        <v>19</v>
      </c>
      <c r="H4134" s="0" t="s">
        <v>4570</v>
      </c>
      <c r="I4134" s="0" t="n">
        <v>3</v>
      </c>
      <c r="J4134" s="0" t="n">
        <v>2.08</v>
      </c>
      <c r="K4134" s="0" t="s">
        <v>21</v>
      </c>
      <c r="L4134" s="3" t="n">
        <f aca="false">IF(K4134="Yes",(J4134-1)*0.98,-1)</f>
        <v>1.0584</v>
      </c>
      <c r="M4134" s="11" t="s">
        <v>62</v>
      </c>
    </row>
    <row r="4135" customFormat="false" ht="12.8" hidden="false" customHeight="false" outlineLevel="0" collapsed="false">
      <c r="A4135" s="2" t="s">
        <v>4567</v>
      </c>
      <c r="B4135" s="2" t="s">
        <v>4568</v>
      </c>
      <c r="C4135" s="6" t="s">
        <v>259</v>
      </c>
      <c r="D4135" s="6" t="s">
        <v>16</v>
      </c>
      <c r="E4135" s="6" t="s">
        <v>17</v>
      </c>
      <c r="F4135" s="6" t="s">
        <v>18</v>
      </c>
      <c r="G4135" s="6" t="s">
        <v>19</v>
      </c>
      <c r="H4135" s="6" t="s">
        <v>4571</v>
      </c>
      <c r="I4135" s="6" t="n">
        <v>0</v>
      </c>
      <c r="J4135" s="6" t="n">
        <v>32</v>
      </c>
      <c r="K4135" s="3" t="str">
        <f aca="false">IF(I4135=1, "No","Yes")</f>
        <v>Yes</v>
      </c>
      <c r="L4135" s="7" t="n">
        <f aca="false">IF(I4135=1,-J4135,0.98)</f>
        <v>0.98</v>
      </c>
      <c r="M4135" s="12" t="s">
        <v>128</v>
      </c>
    </row>
    <row r="4136" customFormat="false" ht="12.8" hidden="false" customHeight="false" outlineLevel="0" collapsed="false">
      <c r="A4136" s="2" t="s">
        <v>4567</v>
      </c>
      <c r="B4136" s="2" t="s">
        <v>4476</v>
      </c>
      <c r="C4136" s="0" t="s">
        <v>264</v>
      </c>
      <c r="D4136" s="0" t="s">
        <v>42</v>
      </c>
      <c r="E4136" s="0" t="s">
        <v>17</v>
      </c>
      <c r="F4136" s="0" t="s">
        <v>31</v>
      </c>
      <c r="G4136" s="0" t="s">
        <v>19</v>
      </c>
      <c r="H4136" s="0" t="s">
        <v>493</v>
      </c>
      <c r="I4136" s="0" t="n">
        <v>1</v>
      </c>
      <c r="J4136" s="0" t="n">
        <v>2.02</v>
      </c>
      <c r="K4136" s="0" t="str">
        <f aca="false">IF(I4136=1,"Yes","No")</f>
        <v>Yes</v>
      </c>
      <c r="L4136" s="0" t="n">
        <f aca="false">IF(K4136="Yes",(J4136-1)*0.98,-1)</f>
        <v>0.9996</v>
      </c>
      <c r="M4136" s="5" t="s">
        <v>33</v>
      </c>
    </row>
    <row r="4137" customFormat="false" ht="12.8" hidden="false" customHeight="false" outlineLevel="0" collapsed="false">
      <c r="A4137" s="2" t="s">
        <v>4567</v>
      </c>
      <c r="B4137" s="2" t="s">
        <v>4476</v>
      </c>
      <c r="C4137" s="0" t="s">
        <v>264</v>
      </c>
      <c r="D4137" s="0" t="s">
        <v>42</v>
      </c>
      <c r="E4137" s="0" t="s">
        <v>17</v>
      </c>
      <c r="F4137" s="0" t="s">
        <v>31</v>
      </c>
      <c r="G4137" s="0" t="s">
        <v>19</v>
      </c>
      <c r="H4137" s="0" t="s">
        <v>493</v>
      </c>
      <c r="I4137" s="0" t="n">
        <v>1</v>
      </c>
      <c r="J4137" s="0" t="n">
        <v>1.41</v>
      </c>
      <c r="K4137" s="0" t="s">
        <v>21</v>
      </c>
      <c r="L4137" s="3" t="n">
        <f aca="false">IF(K4137="Yes",(J4137-1)*0.98,-1)</f>
        <v>0.4018</v>
      </c>
      <c r="M4137" s="4" t="s">
        <v>22</v>
      </c>
    </row>
    <row r="4138" customFormat="false" ht="12.8" hidden="false" customHeight="false" outlineLevel="0" collapsed="false">
      <c r="A4138" s="2" t="s">
        <v>4567</v>
      </c>
      <c r="B4138" s="2" t="s">
        <v>4572</v>
      </c>
      <c r="C4138" s="0" t="s">
        <v>259</v>
      </c>
      <c r="D4138" s="0" t="s">
        <v>16</v>
      </c>
      <c r="E4138" s="0" t="s">
        <v>87</v>
      </c>
      <c r="F4138" s="0" t="s">
        <v>18</v>
      </c>
      <c r="G4138" s="0" t="s">
        <v>21</v>
      </c>
      <c r="H4138" s="0" t="s">
        <v>4471</v>
      </c>
      <c r="I4138" s="0" t="n">
        <v>3</v>
      </c>
      <c r="J4138" s="0" t="n">
        <v>1.69</v>
      </c>
      <c r="K4138" s="0" t="s">
        <v>21</v>
      </c>
      <c r="L4138" s="3" t="n">
        <f aca="false">IF(K4138="Yes",(J4138-1)*0.98,-1)</f>
        <v>0.6762</v>
      </c>
      <c r="M4138" s="4" t="s">
        <v>22</v>
      </c>
    </row>
    <row r="4139" customFormat="false" ht="12.8" hidden="false" customHeight="false" outlineLevel="0" collapsed="false">
      <c r="A4139" s="2" t="s">
        <v>4573</v>
      </c>
      <c r="B4139" s="2" t="s">
        <v>324</v>
      </c>
      <c r="C4139" s="6" t="s">
        <v>125</v>
      </c>
      <c r="D4139" s="6" t="s">
        <v>42</v>
      </c>
      <c r="E4139" s="6" t="s">
        <v>30</v>
      </c>
      <c r="F4139" s="6" t="s">
        <v>65</v>
      </c>
      <c r="G4139" s="6" t="s">
        <v>21</v>
      </c>
      <c r="H4139" s="6" t="s">
        <v>4574</v>
      </c>
      <c r="I4139" s="6" t="n">
        <v>1</v>
      </c>
      <c r="J4139" s="6" t="n">
        <v>5.6</v>
      </c>
      <c r="K4139" s="3" t="str">
        <f aca="false">IF(I4139=1, "No","Yes")</f>
        <v>No</v>
      </c>
      <c r="L4139" s="7" t="n">
        <f aca="false">IF(I4139=1,-J4139,0.98)</f>
        <v>-5.6</v>
      </c>
      <c r="M4139" s="12" t="s">
        <v>128</v>
      </c>
    </row>
    <row r="4140" customFormat="false" ht="12.8" hidden="false" customHeight="false" outlineLevel="0" collapsed="false">
      <c r="A4140" s="2" t="s">
        <v>4575</v>
      </c>
      <c r="B4140" s="2" t="s">
        <v>4421</v>
      </c>
      <c r="C4140" s="0" t="s">
        <v>68</v>
      </c>
      <c r="D4140" s="0" t="s">
        <v>16</v>
      </c>
      <c r="E4140" s="0" t="s">
        <v>17</v>
      </c>
      <c r="F4140" s="0" t="s">
        <v>18</v>
      </c>
      <c r="G4140" s="0" t="s">
        <v>19</v>
      </c>
      <c r="H4140" s="0" t="s">
        <v>4576</v>
      </c>
      <c r="I4140" s="0" t="n">
        <v>4</v>
      </c>
      <c r="J4140" s="0" t="n">
        <v>1.17</v>
      </c>
      <c r="K4140" s="0" t="s">
        <v>19</v>
      </c>
      <c r="L4140" s="3" t="n">
        <f aca="false">IF(K4140="Yes",(J4140-1)*0.98,-1)</f>
        <v>-1</v>
      </c>
      <c r="M4140" s="4" t="s">
        <v>22</v>
      </c>
    </row>
    <row r="4141" customFormat="false" ht="12.8" hidden="false" customHeight="false" outlineLevel="0" collapsed="false">
      <c r="A4141" s="2" t="s">
        <v>4575</v>
      </c>
      <c r="B4141" s="2" t="s">
        <v>4421</v>
      </c>
      <c r="C4141" s="0" t="s">
        <v>68</v>
      </c>
      <c r="D4141" s="0" t="s">
        <v>16</v>
      </c>
      <c r="E4141" s="0" t="s">
        <v>17</v>
      </c>
      <c r="F4141" s="0" t="s">
        <v>18</v>
      </c>
      <c r="G4141" s="0" t="s">
        <v>19</v>
      </c>
      <c r="H4141" s="0" t="s">
        <v>4577</v>
      </c>
      <c r="I4141" s="0" t="n">
        <v>1</v>
      </c>
      <c r="J4141" s="0" t="n">
        <v>1.2</v>
      </c>
      <c r="K4141" s="0" t="s">
        <v>21</v>
      </c>
      <c r="L4141" s="3" t="n">
        <f aca="false">IF(K4141="Yes",(J4141-1)*0.98,-1)</f>
        <v>0.196</v>
      </c>
      <c r="M4141" s="11" t="s">
        <v>62</v>
      </c>
    </row>
    <row r="4142" customFormat="false" ht="12.8" hidden="false" customHeight="false" outlineLevel="0" collapsed="false">
      <c r="A4142" s="2" t="s">
        <v>4575</v>
      </c>
      <c r="B4142" s="2" t="s">
        <v>4460</v>
      </c>
      <c r="C4142" s="0" t="s">
        <v>256</v>
      </c>
      <c r="D4142" s="0" t="s">
        <v>16</v>
      </c>
      <c r="E4142" s="0" t="s">
        <v>17</v>
      </c>
      <c r="F4142" s="0" t="s">
        <v>18</v>
      </c>
      <c r="G4142" s="0" t="s">
        <v>19</v>
      </c>
      <c r="H4142" s="0" t="s">
        <v>4578</v>
      </c>
      <c r="I4142" s="0" t="n">
        <v>1</v>
      </c>
      <c r="J4142" s="0" t="n">
        <v>1.17</v>
      </c>
      <c r="K4142" s="0" t="s">
        <v>21</v>
      </c>
      <c r="L4142" s="3" t="n">
        <f aca="false">IF(K4142="Yes",(J4142-1)*0.98,-1)</f>
        <v>0.1666</v>
      </c>
      <c r="M4142" s="4" t="s">
        <v>22</v>
      </c>
    </row>
    <row r="4143" customFormat="false" ht="12.8" hidden="false" customHeight="false" outlineLevel="0" collapsed="false">
      <c r="A4143" s="2" t="s">
        <v>4575</v>
      </c>
      <c r="B4143" s="2" t="s">
        <v>4579</v>
      </c>
      <c r="C4143" s="0" t="s">
        <v>68</v>
      </c>
      <c r="D4143" s="0" t="s">
        <v>42</v>
      </c>
      <c r="E4143" s="0" t="s">
        <v>79</v>
      </c>
      <c r="F4143" s="0" t="s">
        <v>80</v>
      </c>
      <c r="G4143" s="0" t="s">
        <v>19</v>
      </c>
      <c r="H4143" s="0" t="s">
        <v>4580</v>
      </c>
      <c r="I4143" s="0" t="n">
        <v>2</v>
      </c>
      <c r="J4143" s="0" t="n">
        <v>1.43</v>
      </c>
      <c r="K4143" s="0" t="s">
        <v>21</v>
      </c>
      <c r="L4143" s="3" t="n">
        <f aca="false">IF(K4143="Yes",(J4143-1)*0.98,-1)</f>
        <v>0.4214</v>
      </c>
      <c r="M4143" s="4" t="s">
        <v>22</v>
      </c>
    </row>
    <row r="4144" customFormat="false" ht="12.8" hidden="false" customHeight="false" outlineLevel="0" collapsed="false">
      <c r="A4144" s="2" t="s">
        <v>4581</v>
      </c>
      <c r="B4144" s="2" t="s">
        <v>4582</v>
      </c>
      <c r="C4144" s="0" t="s">
        <v>332</v>
      </c>
      <c r="D4144" s="0" t="s">
        <v>16</v>
      </c>
      <c r="E4144" s="0" t="s">
        <v>17</v>
      </c>
      <c r="F4144" s="0" t="s">
        <v>18</v>
      </c>
      <c r="G4144" s="0" t="s">
        <v>19</v>
      </c>
      <c r="H4144" s="0" t="s">
        <v>4583</v>
      </c>
      <c r="I4144" s="0" t="n">
        <v>1</v>
      </c>
      <c r="J4144" s="0" t="n">
        <v>1.07</v>
      </c>
      <c r="K4144" s="0" t="s">
        <v>21</v>
      </c>
      <c r="L4144" s="3" t="n">
        <f aca="false">IF(K4144="Yes",(J4144-1)*0.98,-1)</f>
        <v>0.0686000000000001</v>
      </c>
      <c r="M4144" s="4" t="s">
        <v>22</v>
      </c>
    </row>
    <row r="4145" customFormat="false" ht="12.8" hidden="false" customHeight="false" outlineLevel="0" collapsed="false">
      <c r="A4145" s="2" t="s">
        <v>4581</v>
      </c>
      <c r="B4145" s="2" t="s">
        <v>4584</v>
      </c>
      <c r="C4145" s="6" t="s">
        <v>271</v>
      </c>
      <c r="D4145" s="6" t="s">
        <v>16</v>
      </c>
      <c r="E4145" s="6" t="s">
        <v>17</v>
      </c>
      <c r="F4145" s="6" t="s">
        <v>65</v>
      </c>
      <c r="G4145" s="6" t="s">
        <v>21</v>
      </c>
      <c r="H4145" s="6" t="s">
        <v>1107</v>
      </c>
      <c r="I4145" s="6" t="n">
        <v>0</v>
      </c>
      <c r="J4145" s="6" t="n">
        <v>24.6</v>
      </c>
      <c r="K4145" s="3" t="str">
        <f aca="false">IF(I4145=1, "No","Yes")</f>
        <v>Yes</v>
      </c>
      <c r="L4145" s="7" t="n">
        <f aca="false">IF(I4145=1,-J4145,0.98)</f>
        <v>0.98</v>
      </c>
      <c r="M4145" s="8" t="s">
        <v>51</v>
      </c>
    </row>
    <row r="4146" customFormat="false" ht="12.8" hidden="false" customHeight="false" outlineLevel="0" collapsed="false">
      <c r="A4146" s="2" t="s">
        <v>4581</v>
      </c>
      <c r="B4146" s="2" t="s">
        <v>4584</v>
      </c>
      <c r="C4146" s="6" t="s">
        <v>271</v>
      </c>
      <c r="D4146" s="6" t="s">
        <v>16</v>
      </c>
      <c r="E4146" s="6" t="s">
        <v>17</v>
      </c>
      <c r="F4146" s="6" t="s">
        <v>65</v>
      </c>
      <c r="G4146" s="6" t="s">
        <v>21</v>
      </c>
      <c r="H4146" s="6" t="s">
        <v>1107</v>
      </c>
      <c r="I4146" s="6" t="n">
        <v>0</v>
      </c>
      <c r="J4146" s="6" t="n">
        <v>24.6</v>
      </c>
      <c r="K4146" s="3" t="str">
        <f aca="false">IF(I4146=1, "No","Yes")</f>
        <v>Yes</v>
      </c>
      <c r="L4146" s="7" t="n">
        <f aca="false">IF(I4146=1,-J4146,0.98)</f>
        <v>0.98</v>
      </c>
      <c r="M4146" s="12" t="s">
        <v>128</v>
      </c>
    </row>
    <row r="4147" customFormat="false" ht="12.8" hidden="false" customHeight="false" outlineLevel="0" collapsed="false">
      <c r="A4147" s="9" t="s">
        <v>4581</v>
      </c>
      <c r="B4147" s="9" t="s">
        <v>4584</v>
      </c>
      <c r="C4147" s="6" t="s">
        <v>271</v>
      </c>
      <c r="D4147" s="6" t="s">
        <v>16</v>
      </c>
      <c r="E4147" s="6" t="s">
        <v>17</v>
      </c>
      <c r="F4147" s="6" t="s">
        <v>65</v>
      </c>
      <c r="G4147" s="6" t="s">
        <v>21</v>
      </c>
      <c r="H4147" s="6" t="s">
        <v>4585</v>
      </c>
      <c r="I4147" s="0" t="n">
        <v>1</v>
      </c>
      <c r="J4147" s="6" t="n">
        <v>16.93</v>
      </c>
      <c r="K4147" s="3" t="str">
        <f aca="false">IF(I4147=1,"Yes","No")</f>
        <v>Yes</v>
      </c>
      <c r="L4147" s="7" t="n">
        <f aca="false">IF(K4147="Yes",(J4147-1)*0.98,-1)</f>
        <v>15.6114</v>
      </c>
      <c r="M4147" s="10" t="s">
        <v>53</v>
      </c>
    </row>
    <row r="4148" customFormat="false" ht="12.8" hidden="false" customHeight="false" outlineLevel="0" collapsed="false">
      <c r="A4148" s="2" t="s">
        <v>4586</v>
      </c>
      <c r="B4148" s="2" t="s">
        <v>4587</v>
      </c>
      <c r="C4148" s="0" t="s">
        <v>327</v>
      </c>
      <c r="D4148" s="0" t="s">
        <v>16</v>
      </c>
      <c r="E4148" s="0" t="s">
        <v>17</v>
      </c>
      <c r="F4148" s="0" t="s">
        <v>18</v>
      </c>
      <c r="G4148" s="0" t="s">
        <v>19</v>
      </c>
      <c r="H4148" s="0" t="s">
        <v>4588</v>
      </c>
      <c r="I4148" s="0" t="n">
        <v>1</v>
      </c>
      <c r="J4148" s="0" t="n">
        <v>1.13</v>
      </c>
      <c r="K4148" s="0" t="s">
        <v>21</v>
      </c>
      <c r="L4148" s="3" t="n">
        <f aca="false">IF(K4148="Yes",(J4148-1)*0.98,-1)</f>
        <v>0.1274</v>
      </c>
      <c r="M4148" s="4" t="s">
        <v>22</v>
      </c>
    </row>
    <row r="4149" customFormat="false" ht="12.8" hidden="false" customHeight="false" outlineLevel="0" collapsed="false">
      <c r="A4149" s="2" t="s">
        <v>4589</v>
      </c>
      <c r="B4149" s="2" t="s">
        <v>875</v>
      </c>
      <c r="C4149" s="0" t="s">
        <v>86</v>
      </c>
      <c r="D4149" s="0" t="s">
        <v>16</v>
      </c>
      <c r="E4149" s="0" t="s">
        <v>17</v>
      </c>
      <c r="F4149" s="0" t="s">
        <v>31</v>
      </c>
      <c r="G4149" s="0" t="s">
        <v>19</v>
      </c>
      <c r="H4149" s="0" t="s">
        <v>4590</v>
      </c>
      <c r="I4149" s="0" t="n">
        <v>1</v>
      </c>
      <c r="J4149" s="0" t="n">
        <v>1.35</v>
      </c>
      <c r="K4149" s="0" t="s">
        <v>21</v>
      </c>
      <c r="L4149" s="3" t="n">
        <f aca="false">IF(K4149="Yes",(J4149-1)*0.98,-1)</f>
        <v>0.343</v>
      </c>
      <c r="M4149" s="4" t="s">
        <v>22</v>
      </c>
    </row>
    <row r="4150" customFormat="false" ht="12.8" hidden="false" customHeight="false" outlineLevel="0" collapsed="false">
      <c r="A4150" s="2" t="s">
        <v>4589</v>
      </c>
      <c r="B4150" s="2" t="s">
        <v>512</v>
      </c>
      <c r="C4150" s="0" t="s">
        <v>86</v>
      </c>
      <c r="D4150" s="0" t="s">
        <v>16</v>
      </c>
      <c r="E4150" s="0" t="s">
        <v>79</v>
      </c>
      <c r="F4150" s="0" t="s">
        <v>80</v>
      </c>
      <c r="G4150" s="0" t="s">
        <v>19</v>
      </c>
      <c r="H4150" s="0" t="s">
        <v>4591</v>
      </c>
      <c r="I4150" s="0" t="n">
        <v>3</v>
      </c>
      <c r="J4150" s="0" t="n">
        <v>2.12</v>
      </c>
      <c r="K4150" s="0" t="s">
        <v>21</v>
      </c>
      <c r="L4150" s="3" t="n">
        <f aca="false">IF(K4150="Yes",(J4150-1)*0.98,-1)</f>
        <v>1.0976</v>
      </c>
      <c r="M4150" s="4" t="s">
        <v>22</v>
      </c>
    </row>
    <row r="4151" customFormat="false" ht="12.8" hidden="false" customHeight="false" outlineLevel="0" collapsed="false">
      <c r="A4151" s="2" t="s">
        <v>4589</v>
      </c>
      <c r="B4151" s="2" t="s">
        <v>512</v>
      </c>
      <c r="C4151" s="0" t="s">
        <v>86</v>
      </c>
      <c r="D4151" s="0" t="s">
        <v>16</v>
      </c>
      <c r="E4151" s="0" t="s">
        <v>79</v>
      </c>
      <c r="F4151" s="0" t="s">
        <v>80</v>
      </c>
      <c r="G4151" s="0" t="s">
        <v>19</v>
      </c>
      <c r="H4151" s="0" t="s">
        <v>4592</v>
      </c>
      <c r="I4151" s="0" t="n">
        <v>2</v>
      </c>
      <c r="J4151" s="0" t="n">
        <v>3.9</v>
      </c>
      <c r="K4151" s="0" t="s">
        <v>21</v>
      </c>
      <c r="L4151" s="3" t="n">
        <f aca="false">IF(K4151="Yes",(J4151-1)*0.98,-1)</f>
        <v>2.842</v>
      </c>
      <c r="M4151" s="11" t="s">
        <v>62</v>
      </c>
    </row>
    <row r="4152" customFormat="false" ht="12.8" hidden="false" customHeight="false" outlineLevel="0" collapsed="false">
      <c r="A4152" s="2" t="s">
        <v>4589</v>
      </c>
      <c r="B4152" s="2" t="s">
        <v>331</v>
      </c>
      <c r="C4152" s="0" t="s">
        <v>91</v>
      </c>
      <c r="D4152" s="0" t="s">
        <v>42</v>
      </c>
      <c r="E4152" s="0" t="s">
        <v>30</v>
      </c>
      <c r="F4152" s="0" t="s">
        <v>18</v>
      </c>
      <c r="G4152" s="0" t="s">
        <v>19</v>
      </c>
      <c r="H4152" s="0" t="s">
        <v>4593</v>
      </c>
      <c r="I4152" s="0" t="n">
        <v>0</v>
      </c>
      <c r="J4152" s="0" t="n">
        <v>4.86</v>
      </c>
      <c r="K4152" s="0" t="s">
        <v>19</v>
      </c>
      <c r="L4152" s="3" t="n">
        <f aca="false">IF(K4152="Yes",(J4152-1)*0.98,-1)</f>
        <v>-1</v>
      </c>
      <c r="M4152" s="11" t="s">
        <v>62</v>
      </c>
    </row>
    <row r="4153" customFormat="false" ht="12.8" hidden="false" customHeight="false" outlineLevel="0" collapsed="false">
      <c r="A4153" s="2" t="s">
        <v>4594</v>
      </c>
      <c r="B4153" s="2" t="s">
        <v>512</v>
      </c>
      <c r="C4153" s="0" t="s">
        <v>225</v>
      </c>
      <c r="D4153" s="0" t="s">
        <v>42</v>
      </c>
      <c r="E4153" s="0" t="s">
        <v>79</v>
      </c>
      <c r="F4153" s="0" t="s">
        <v>80</v>
      </c>
      <c r="G4153" s="0" t="s">
        <v>19</v>
      </c>
      <c r="H4153" s="0" t="s">
        <v>4595</v>
      </c>
      <c r="I4153" s="0" t="n">
        <v>1</v>
      </c>
      <c r="J4153" s="0" t="n">
        <v>1.12</v>
      </c>
      <c r="K4153" s="0" t="s">
        <v>21</v>
      </c>
      <c r="L4153" s="3" t="n">
        <f aca="false">IF(K4153="Yes",(J4153-1)*0.98,-1)</f>
        <v>0.1176</v>
      </c>
      <c r="M4153" s="4" t="s">
        <v>22</v>
      </c>
    </row>
    <row r="4154" customFormat="false" ht="12.8" hidden="false" customHeight="false" outlineLevel="0" collapsed="false">
      <c r="A4154" s="2" t="s">
        <v>4596</v>
      </c>
      <c r="B4154" s="2" t="s">
        <v>885</v>
      </c>
      <c r="C4154" s="0" t="s">
        <v>24</v>
      </c>
      <c r="D4154" s="0" t="s">
        <v>16</v>
      </c>
      <c r="E4154" s="0" t="s">
        <v>17</v>
      </c>
      <c r="F4154" s="0" t="s">
        <v>18</v>
      </c>
      <c r="G4154" s="0" t="s">
        <v>19</v>
      </c>
      <c r="H4154" s="0" t="s">
        <v>4597</v>
      </c>
      <c r="I4154" s="0" t="n">
        <v>2</v>
      </c>
      <c r="J4154" s="0" t="n">
        <v>1.35</v>
      </c>
      <c r="K4154" s="0" t="s">
        <v>21</v>
      </c>
      <c r="L4154" s="3" t="n">
        <f aca="false">IF(K4154="Yes",(J4154-1)*0.98,-1)</f>
        <v>0.343</v>
      </c>
      <c r="M4154" s="4" t="s">
        <v>22</v>
      </c>
    </row>
    <row r="4155" customFormat="false" ht="12.8" hidden="false" customHeight="false" outlineLevel="0" collapsed="false">
      <c r="A4155" s="2" t="s">
        <v>4596</v>
      </c>
      <c r="B4155" s="2" t="s">
        <v>888</v>
      </c>
      <c r="C4155" s="0" t="s">
        <v>359</v>
      </c>
      <c r="D4155" s="0" t="s">
        <v>42</v>
      </c>
      <c r="E4155" s="0" t="s">
        <v>79</v>
      </c>
      <c r="F4155" s="0" t="s">
        <v>80</v>
      </c>
      <c r="G4155" s="0" t="s">
        <v>19</v>
      </c>
      <c r="H4155" s="0" t="s">
        <v>4598</v>
      </c>
      <c r="I4155" s="0" t="n">
        <v>1</v>
      </c>
      <c r="J4155" s="0" t="n">
        <v>2.22</v>
      </c>
      <c r="K4155" s="0" t="s">
        <v>21</v>
      </c>
      <c r="L4155" s="3" t="n">
        <f aca="false">IF(K4155="Yes",(J4155-1)*0.98,-1)</f>
        <v>1.1956</v>
      </c>
      <c r="M4155" s="4" t="s">
        <v>22</v>
      </c>
    </row>
    <row r="4156" customFormat="false" ht="12.8" hidden="false" customHeight="false" outlineLevel="0" collapsed="false">
      <c r="A4156" s="2" t="s">
        <v>4596</v>
      </c>
      <c r="B4156" s="2" t="s">
        <v>252</v>
      </c>
      <c r="C4156" s="0" t="s">
        <v>74</v>
      </c>
      <c r="D4156" s="0" t="s">
        <v>37</v>
      </c>
      <c r="E4156" s="0" t="s">
        <v>30</v>
      </c>
      <c r="F4156" s="0" t="s">
        <v>43</v>
      </c>
      <c r="G4156" s="0" t="s">
        <v>19</v>
      </c>
      <c r="H4156" s="0" t="s">
        <v>4599</v>
      </c>
      <c r="I4156" s="0" t="n">
        <v>2</v>
      </c>
      <c r="J4156" s="0" t="n">
        <v>1.51</v>
      </c>
      <c r="K4156" s="0" t="s">
        <v>21</v>
      </c>
      <c r="L4156" s="3" t="n">
        <f aca="false">IF(K4156="Yes",(J4156-1)*0.98,-1)</f>
        <v>0.4998</v>
      </c>
      <c r="M4156" s="4" t="s">
        <v>22</v>
      </c>
    </row>
    <row r="4157" customFormat="false" ht="12.8" hidden="false" customHeight="false" outlineLevel="0" collapsed="false">
      <c r="A4157" s="2" t="s">
        <v>4596</v>
      </c>
      <c r="B4157" s="2" t="s">
        <v>252</v>
      </c>
      <c r="C4157" s="0" t="s">
        <v>74</v>
      </c>
      <c r="D4157" s="0" t="s">
        <v>37</v>
      </c>
      <c r="E4157" s="0" t="s">
        <v>30</v>
      </c>
      <c r="F4157" s="0" t="s">
        <v>43</v>
      </c>
      <c r="G4157" s="0" t="s">
        <v>19</v>
      </c>
      <c r="H4157" s="0" t="s">
        <v>4600</v>
      </c>
      <c r="I4157" s="0" t="n">
        <v>4</v>
      </c>
      <c r="J4157" s="0" t="n">
        <v>2.26</v>
      </c>
      <c r="K4157" s="0" t="s">
        <v>19</v>
      </c>
      <c r="L4157" s="3" t="n">
        <f aca="false">IF(K4157="Yes",(J4157-1)*0.98,-1)</f>
        <v>-1</v>
      </c>
      <c r="M4157" s="11" t="s">
        <v>62</v>
      </c>
    </row>
    <row r="4158" customFormat="false" ht="12.8" hidden="false" customHeight="false" outlineLevel="0" collapsed="false">
      <c r="A4158" s="2" t="s">
        <v>4596</v>
      </c>
      <c r="B4158" s="2" t="s">
        <v>252</v>
      </c>
      <c r="C4158" s="6" t="s">
        <v>74</v>
      </c>
      <c r="D4158" s="6" t="s">
        <v>37</v>
      </c>
      <c r="E4158" s="6" t="s">
        <v>30</v>
      </c>
      <c r="F4158" s="6" t="s">
        <v>43</v>
      </c>
      <c r="G4158" s="6" t="s">
        <v>19</v>
      </c>
      <c r="H4158" s="6" t="s">
        <v>4601</v>
      </c>
      <c r="I4158" s="6" t="n">
        <v>1</v>
      </c>
      <c r="J4158" s="6" t="n">
        <v>4.14</v>
      </c>
      <c r="K4158" s="3" t="str">
        <f aca="false">IF(I4158=1, "No","Yes")</f>
        <v>No</v>
      </c>
      <c r="L4158" s="7" t="n">
        <f aca="false">IF(I4158=1,-J4158,0.98)</f>
        <v>-4.14</v>
      </c>
      <c r="M4158" s="12" t="s">
        <v>128</v>
      </c>
    </row>
    <row r="4159" customFormat="false" ht="12.8" hidden="false" customHeight="false" outlineLevel="0" collapsed="false">
      <c r="A4159" s="9" t="s">
        <v>4596</v>
      </c>
      <c r="B4159" s="9" t="s">
        <v>252</v>
      </c>
      <c r="C4159" s="6" t="s">
        <v>74</v>
      </c>
      <c r="D4159" s="6" t="s">
        <v>37</v>
      </c>
      <c r="E4159" s="6" t="s">
        <v>30</v>
      </c>
      <c r="F4159" s="6" t="s">
        <v>43</v>
      </c>
      <c r="G4159" s="6" t="s">
        <v>19</v>
      </c>
      <c r="H4159" s="6" t="s">
        <v>4600</v>
      </c>
      <c r="I4159" s="0" t="n">
        <v>4</v>
      </c>
      <c r="J4159" s="6" t="n">
        <v>8.6</v>
      </c>
      <c r="K4159" s="3" t="str">
        <f aca="false">IF(I4159=1,"Yes","No")</f>
        <v>No</v>
      </c>
      <c r="L4159" s="7" t="n">
        <f aca="false">IF(K4159="Yes",(J4159-1)*0.98,-1)</f>
        <v>-1</v>
      </c>
      <c r="M4159" s="10" t="s">
        <v>53</v>
      </c>
    </row>
    <row r="4160" customFormat="false" ht="12.8" hidden="false" customHeight="false" outlineLevel="0" collapsed="false">
      <c r="A4160" s="2" t="s">
        <v>4596</v>
      </c>
      <c r="B4160" s="2" t="s">
        <v>471</v>
      </c>
      <c r="C4160" s="0" t="s">
        <v>74</v>
      </c>
      <c r="D4160" s="0" t="s">
        <v>37</v>
      </c>
      <c r="E4160" s="0" t="s">
        <v>30</v>
      </c>
      <c r="F4160" s="0" t="s">
        <v>43</v>
      </c>
      <c r="G4160" s="0" t="s">
        <v>19</v>
      </c>
      <c r="H4160" s="0" t="s">
        <v>4602</v>
      </c>
      <c r="I4160" s="0" t="n">
        <v>3</v>
      </c>
      <c r="J4160" s="0" t="n">
        <v>2.25</v>
      </c>
      <c r="K4160" s="0" t="s">
        <v>21</v>
      </c>
      <c r="L4160" s="3" t="n">
        <f aca="false">IF(K4160="Yes",(J4160-1)*0.98,-1)</f>
        <v>1.225</v>
      </c>
      <c r="M4160" s="4" t="s">
        <v>22</v>
      </c>
    </row>
    <row r="4161" customFormat="false" ht="12.8" hidden="false" customHeight="false" outlineLevel="0" collapsed="false">
      <c r="A4161" s="2" t="s">
        <v>4603</v>
      </c>
      <c r="B4161" s="2" t="s">
        <v>1421</v>
      </c>
      <c r="C4161" s="0" t="s">
        <v>179</v>
      </c>
      <c r="D4161" s="0" t="s">
        <v>102</v>
      </c>
      <c r="E4161" s="0" t="s">
        <v>17</v>
      </c>
      <c r="F4161" s="0" t="s">
        <v>929</v>
      </c>
      <c r="G4161" s="0" t="s">
        <v>19</v>
      </c>
      <c r="H4161" s="0" t="s">
        <v>4604</v>
      </c>
      <c r="I4161" s="0" t="n">
        <v>0</v>
      </c>
      <c r="J4161" s="0" t="n">
        <v>1.91</v>
      </c>
      <c r="K4161" s="0" t="s">
        <v>19</v>
      </c>
      <c r="L4161" s="3" t="n">
        <f aca="false">IF(K4161="Yes",(J4161-1)*0.98,-1)</f>
        <v>-1</v>
      </c>
      <c r="M4161" s="4" t="s">
        <v>22</v>
      </c>
    </row>
    <row r="4162" customFormat="false" ht="12.8" hidden="false" customHeight="false" outlineLevel="0" collapsed="false">
      <c r="A4162" s="2" t="s">
        <v>4605</v>
      </c>
      <c r="B4162" s="2" t="s">
        <v>4606</v>
      </c>
      <c r="C4162" s="0" t="s">
        <v>1045</v>
      </c>
      <c r="D4162" s="0" t="s">
        <v>37</v>
      </c>
      <c r="E4162" s="0" t="s">
        <v>17</v>
      </c>
      <c r="F4162" s="0" t="s">
        <v>43</v>
      </c>
      <c r="G4162" s="0" t="s">
        <v>19</v>
      </c>
      <c r="H4162" s="0" t="s">
        <v>4607</v>
      </c>
      <c r="I4162" s="0" t="n">
        <v>2</v>
      </c>
      <c r="J4162" s="0" t="n">
        <v>2.74</v>
      </c>
      <c r="K4162" s="0" t="s">
        <v>21</v>
      </c>
      <c r="L4162" s="3" t="n">
        <f aca="false">IF(K4162="Yes",(J4162-1)*0.98,-1)</f>
        <v>1.7052</v>
      </c>
      <c r="M4162" s="11" t="s">
        <v>62</v>
      </c>
    </row>
    <row r="4163" customFormat="false" ht="12.8" hidden="false" customHeight="false" outlineLevel="0" collapsed="false">
      <c r="A4163" s="2" t="s">
        <v>4605</v>
      </c>
      <c r="B4163" s="2" t="s">
        <v>46</v>
      </c>
      <c r="C4163" s="0" t="s">
        <v>1045</v>
      </c>
      <c r="D4163" s="0" t="s">
        <v>37</v>
      </c>
      <c r="E4163" s="0" t="s">
        <v>17</v>
      </c>
      <c r="F4163" s="0" t="s">
        <v>18</v>
      </c>
      <c r="G4163" s="0" t="s">
        <v>19</v>
      </c>
      <c r="H4163" s="0" t="s">
        <v>4608</v>
      </c>
      <c r="I4163" s="0" t="s">
        <v>133</v>
      </c>
      <c r="J4163" s="0" t="n">
        <v>2.61</v>
      </c>
      <c r="K4163" s="0" t="str">
        <f aca="false">IF(I4163=1,"Yes","No")</f>
        <v>No</v>
      </c>
      <c r="L4163" s="0" t="n">
        <f aca="false">IF(K4163="Yes",(J4163-1)*0.98,-1)</f>
        <v>-1</v>
      </c>
      <c r="M4163" s="5" t="s">
        <v>33</v>
      </c>
    </row>
    <row r="4164" customFormat="false" ht="12.8" hidden="false" customHeight="false" outlineLevel="0" collapsed="false">
      <c r="A4164" s="2" t="s">
        <v>4609</v>
      </c>
      <c r="B4164" s="2" t="s">
        <v>915</v>
      </c>
      <c r="C4164" s="0" t="s">
        <v>1094</v>
      </c>
      <c r="D4164" s="0" t="s">
        <v>37</v>
      </c>
      <c r="E4164" s="0" t="s">
        <v>17</v>
      </c>
      <c r="F4164" s="0" t="s">
        <v>43</v>
      </c>
      <c r="G4164" s="0" t="s">
        <v>19</v>
      </c>
      <c r="H4164" s="0" t="s">
        <v>4610</v>
      </c>
      <c r="I4164" s="0" t="n">
        <v>2</v>
      </c>
      <c r="J4164" s="0" t="n">
        <v>1.16</v>
      </c>
      <c r="K4164" s="0" t="s">
        <v>21</v>
      </c>
      <c r="L4164" s="3" t="n">
        <f aca="false">IF(K4164="Yes",(J4164-1)*0.98,-1)</f>
        <v>0.1568</v>
      </c>
      <c r="M4164" s="11" t="s">
        <v>62</v>
      </c>
    </row>
    <row r="4165" customFormat="false" ht="12.8" hidden="false" customHeight="false" outlineLevel="0" collapsed="false">
      <c r="A4165" s="2" t="s">
        <v>4609</v>
      </c>
      <c r="B4165" s="2" t="s">
        <v>4611</v>
      </c>
      <c r="C4165" s="0" t="s">
        <v>215</v>
      </c>
      <c r="D4165" s="0" t="s">
        <v>16</v>
      </c>
      <c r="E4165" s="0" t="s">
        <v>17</v>
      </c>
      <c r="F4165" s="0" t="s">
        <v>18</v>
      </c>
      <c r="G4165" s="0" t="s">
        <v>19</v>
      </c>
      <c r="H4165" s="0" t="s">
        <v>4612</v>
      </c>
      <c r="I4165" s="0" t="n">
        <v>1</v>
      </c>
      <c r="J4165" s="0" t="n">
        <v>1.14</v>
      </c>
      <c r="K4165" s="0" t="s">
        <v>21</v>
      </c>
      <c r="L4165" s="3" t="n">
        <f aca="false">IF(K4165="Yes",(J4165-1)*0.98,-1)</f>
        <v>0.1372</v>
      </c>
      <c r="M4165" s="4" t="s">
        <v>22</v>
      </c>
    </row>
    <row r="4166" customFormat="false" ht="12.8" hidden="false" customHeight="false" outlineLevel="0" collapsed="false">
      <c r="A4166" s="2" t="s">
        <v>4609</v>
      </c>
      <c r="B4166" s="2" t="s">
        <v>77</v>
      </c>
      <c r="C4166" s="0" t="s">
        <v>59</v>
      </c>
      <c r="D4166" s="0" t="s">
        <v>42</v>
      </c>
      <c r="E4166" s="0" t="s">
        <v>30</v>
      </c>
      <c r="F4166" s="0" t="s">
        <v>43</v>
      </c>
      <c r="G4166" s="0" t="s">
        <v>19</v>
      </c>
      <c r="H4166" s="0" t="s">
        <v>4613</v>
      </c>
      <c r="I4166" s="0" t="n">
        <v>2</v>
      </c>
      <c r="J4166" s="0" t="n">
        <v>1.28</v>
      </c>
      <c r="K4166" s="0" t="s">
        <v>21</v>
      </c>
      <c r="L4166" s="3" t="n">
        <f aca="false">IF(K4166="Yes",(J4166-1)*0.98,-1)</f>
        <v>0.2744</v>
      </c>
      <c r="M4166" s="11" t="s">
        <v>62</v>
      </c>
    </row>
    <row r="4167" customFormat="false" ht="12.8" hidden="false" customHeight="false" outlineLevel="0" collapsed="false">
      <c r="A4167" s="9" t="s">
        <v>4609</v>
      </c>
      <c r="B4167" s="9" t="s">
        <v>77</v>
      </c>
      <c r="C4167" s="6" t="s">
        <v>59</v>
      </c>
      <c r="D4167" s="6" t="s">
        <v>42</v>
      </c>
      <c r="E4167" s="6" t="s">
        <v>30</v>
      </c>
      <c r="F4167" s="6" t="s">
        <v>43</v>
      </c>
      <c r="G4167" s="6" t="s">
        <v>19</v>
      </c>
      <c r="H4167" s="6" t="s">
        <v>4614</v>
      </c>
      <c r="I4167" s="6" t="n">
        <v>1</v>
      </c>
      <c r="J4167" s="6" t="n">
        <v>2.32</v>
      </c>
      <c r="K4167" s="3" t="s">
        <v>21</v>
      </c>
      <c r="L4167" s="6" t="n">
        <f aca="false">IF(K4167="Yes",(J4167-1)*0.98,-1)</f>
        <v>1.2936</v>
      </c>
      <c r="M4167" s="13" t="s">
        <v>184</v>
      </c>
    </row>
    <row r="4168" customFormat="false" ht="12.8" hidden="false" customHeight="false" outlineLevel="0" collapsed="false">
      <c r="A4168" s="2" t="s">
        <v>4609</v>
      </c>
      <c r="B4168" s="2" t="s">
        <v>280</v>
      </c>
      <c r="C4168" s="0" t="s">
        <v>28</v>
      </c>
      <c r="D4168" s="0" t="s">
        <v>42</v>
      </c>
      <c r="E4168" s="0" t="s">
        <v>30</v>
      </c>
      <c r="F4168" s="0" t="s">
        <v>18</v>
      </c>
      <c r="G4168" s="0" t="s">
        <v>19</v>
      </c>
      <c r="H4168" s="0" t="s">
        <v>4615</v>
      </c>
      <c r="I4168" s="0" t="n">
        <v>1</v>
      </c>
      <c r="J4168" s="0" t="n">
        <v>1.13</v>
      </c>
      <c r="K4168" s="0" t="s">
        <v>21</v>
      </c>
      <c r="L4168" s="3" t="n">
        <f aca="false">IF(K4168="Yes",(J4168-1)*0.98,-1)</f>
        <v>0.1274</v>
      </c>
      <c r="M4168" s="11" t="s">
        <v>62</v>
      </c>
    </row>
    <row r="4169" customFormat="false" ht="12.8" hidden="false" customHeight="false" outlineLevel="0" collapsed="false">
      <c r="A4169" s="2" t="s">
        <v>4609</v>
      </c>
      <c r="B4169" s="2" t="s">
        <v>1250</v>
      </c>
      <c r="C4169" s="0" t="s">
        <v>28</v>
      </c>
      <c r="D4169" s="0" t="s">
        <v>29</v>
      </c>
      <c r="E4169" s="0" t="s">
        <v>30</v>
      </c>
      <c r="F4169" s="0" t="s">
        <v>1055</v>
      </c>
      <c r="G4169" s="0" t="s">
        <v>21</v>
      </c>
      <c r="H4169" s="0" t="s">
        <v>4616</v>
      </c>
      <c r="I4169" s="0" t="n">
        <v>1</v>
      </c>
      <c r="J4169" s="0" t="n">
        <v>1.36</v>
      </c>
      <c r="K4169" s="0" t="s">
        <v>21</v>
      </c>
      <c r="L4169" s="3" t="n">
        <f aca="false">IF(K4169="Yes",(J4169-1)*0.98,-1)</f>
        <v>0.3528</v>
      </c>
      <c r="M4169" s="4" t="s">
        <v>22</v>
      </c>
    </row>
    <row r="4170" customFormat="false" ht="12.8" hidden="false" customHeight="false" outlineLevel="0" collapsed="false">
      <c r="A4170" s="2" t="s">
        <v>4617</v>
      </c>
      <c r="B4170" s="2" t="s">
        <v>4618</v>
      </c>
      <c r="C4170" s="0" t="s">
        <v>259</v>
      </c>
      <c r="D4170" s="0" t="s">
        <v>16</v>
      </c>
      <c r="E4170" s="0" t="s">
        <v>17</v>
      </c>
      <c r="F4170" s="0" t="s">
        <v>18</v>
      </c>
      <c r="G4170" s="0" t="s">
        <v>19</v>
      </c>
      <c r="H4170" s="0" t="s">
        <v>4204</v>
      </c>
      <c r="I4170" s="0" t="n">
        <v>0</v>
      </c>
      <c r="J4170" s="0" t="n">
        <v>1.34</v>
      </c>
      <c r="K4170" s="0" t="s">
        <v>19</v>
      </c>
      <c r="L4170" s="3" t="n">
        <f aca="false">IF(K4170="Yes",(J4170-1)*0.98,-1)</f>
        <v>-1</v>
      </c>
      <c r="M4170" s="4" t="s">
        <v>22</v>
      </c>
    </row>
    <row r="4171" customFormat="false" ht="12.8" hidden="false" customHeight="false" outlineLevel="0" collapsed="false">
      <c r="A4171" s="2" t="s">
        <v>4617</v>
      </c>
      <c r="B4171" s="2" t="s">
        <v>4618</v>
      </c>
      <c r="C4171" s="0" t="s">
        <v>259</v>
      </c>
      <c r="D4171" s="0" t="s">
        <v>16</v>
      </c>
      <c r="E4171" s="0" t="s">
        <v>17</v>
      </c>
      <c r="F4171" s="0" t="s">
        <v>18</v>
      </c>
      <c r="G4171" s="0" t="s">
        <v>19</v>
      </c>
      <c r="H4171" s="0" t="s">
        <v>4619</v>
      </c>
      <c r="I4171" s="0" t="n">
        <v>1</v>
      </c>
      <c r="J4171" s="0" t="n">
        <v>1.17</v>
      </c>
      <c r="K4171" s="0" t="s">
        <v>21</v>
      </c>
      <c r="L4171" s="3" t="n">
        <f aca="false">IF(K4171="Yes",(J4171-1)*0.98,-1)</f>
        <v>0.1666</v>
      </c>
      <c r="M4171" s="11" t="s">
        <v>62</v>
      </c>
    </row>
    <row r="4172" customFormat="false" ht="12.8" hidden="false" customHeight="false" outlineLevel="0" collapsed="false">
      <c r="A4172" s="2" t="s">
        <v>4620</v>
      </c>
      <c r="B4172" s="2" t="s">
        <v>155</v>
      </c>
      <c r="C4172" s="0" t="s">
        <v>1094</v>
      </c>
      <c r="D4172" s="0" t="s">
        <v>37</v>
      </c>
      <c r="E4172" s="0" t="s">
        <v>17</v>
      </c>
      <c r="F4172" s="0" t="s">
        <v>43</v>
      </c>
      <c r="G4172" s="0" t="s">
        <v>19</v>
      </c>
      <c r="H4172" s="0" t="s">
        <v>4621</v>
      </c>
      <c r="I4172" s="0" t="n">
        <v>3</v>
      </c>
      <c r="J4172" s="0" t="n">
        <v>1.16</v>
      </c>
      <c r="K4172" s="0" t="s">
        <v>21</v>
      </c>
      <c r="L4172" s="3" t="n">
        <f aca="false">IF(K4172="Yes",(J4172-1)*0.98,-1)</f>
        <v>0.1568</v>
      </c>
      <c r="M4172" s="11" t="s">
        <v>62</v>
      </c>
    </row>
    <row r="4173" customFormat="false" ht="12.8" hidden="false" customHeight="false" outlineLevel="0" collapsed="false">
      <c r="A4173" s="2" t="s">
        <v>4620</v>
      </c>
      <c r="B4173" s="2" t="s">
        <v>155</v>
      </c>
      <c r="C4173" s="6" t="s">
        <v>1094</v>
      </c>
      <c r="D4173" s="6" t="s">
        <v>37</v>
      </c>
      <c r="E4173" s="6" t="s">
        <v>17</v>
      </c>
      <c r="F4173" s="6" t="s">
        <v>43</v>
      </c>
      <c r="G4173" s="6" t="s">
        <v>19</v>
      </c>
      <c r="H4173" s="6" t="s">
        <v>4622</v>
      </c>
      <c r="I4173" s="6" t="n">
        <v>1</v>
      </c>
      <c r="J4173" s="6" t="n">
        <v>6.2</v>
      </c>
      <c r="K4173" s="3" t="str">
        <f aca="false">IF(I4173=1, "No","Yes")</f>
        <v>No</v>
      </c>
      <c r="L4173" s="7" t="n">
        <f aca="false">IF(I4173=1,-J4173,0.98)</f>
        <v>-6.2</v>
      </c>
      <c r="M4173" s="12" t="s">
        <v>128</v>
      </c>
    </row>
    <row r="4174" customFormat="false" ht="12.8" hidden="false" customHeight="false" outlineLevel="0" collapsed="false">
      <c r="A4174" s="2" t="s">
        <v>4620</v>
      </c>
      <c r="B4174" s="2" t="s">
        <v>331</v>
      </c>
      <c r="C4174" s="0" t="s">
        <v>74</v>
      </c>
      <c r="D4174" s="0" t="s">
        <v>37</v>
      </c>
      <c r="E4174" s="0" t="s">
        <v>30</v>
      </c>
      <c r="F4174" s="0" t="s">
        <v>43</v>
      </c>
      <c r="G4174" s="0" t="s">
        <v>19</v>
      </c>
      <c r="H4174" s="0" t="s">
        <v>4623</v>
      </c>
      <c r="I4174" s="0" t="n">
        <v>2</v>
      </c>
      <c r="J4174" s="0" t="n">
        <v>1.51</v>
      </c>
      <c r="K4174" s="0" t="s">
        <v>21</v>
      </c>
      <c r="L4174" s="3" t="n">
        <f aca="false">IF(K4174="Yes",(J4174-1)*0.98,-1)</f>
        <v>0.4998</v>
      </c>
      <c r="M4174" s="4" t="s">
        <v>22</v>
      </c>
    </row>
    <row r="4175" customFormat="false" ht="12.8" hidden="false" customHeight="false" outlineLevel="0" collapsed="false">
      <c r="A4175" s="2" t="s">
        <v>4624</v>
      </c>
      <c r="B4175" s="2" t="s">
        <v>94</v>
      </c>
      <c r="C4175" s="0" t="s">
        <v>1378</v>
      </c>
      <c r="D4175" s="0" t="s">
        <v>37</v>
      </c>
      <c r="E4175" s="0" t="s">
        <v>17</v>
      </c>
      <c r="F4175" s="0" t="s">
        <v>43</v>
      </c>
      <c r="G4175" s="0" t="s">
        <v>19</v>
      </c>
      <c r="H4175" s="0" t="s">
        <v>4625</v>
      </c>
      <c r="I4175" s="0" t="n">
        <v>1</v>
      </c>
      <c r="J4175" s="0" t="n">
        <v>1.15</v>
      </c>
      <c r="K4175" s="0" t="s">
        <v>21</v>
      </c>
      <c r="L4175" s="3" t="n">
        <f aca="false">IF(K4175="Yes",(J4175-1)*0.98,-1)</f>
        <v>0.147</v>
      </c>
      <c r="M4175" s="11" t="s">
        <v>62</v>
      </c>
    </row>
    <row r="4176" customFormat="false" ht="12.8" hidden="false" customHeight="false" outlineLevel="0" collapsed="false">
      <c r="A4176" s="2" t="s">
        <v>4626</v>
      </c>
      <c r="B4176" s="2" t="s">
        <v>894</v>
      </c>
      <c r="C4176" s="0" t="s">
        <v>47</v>
      </c>
      <c r="D4176" s="0" t="s">
        <v>29</v>
      </c>
      <c r="E4176" s="0" t="s">
        <v>30</v>
      </c>
      <c r="F4176" s="0" t="s">
        <v>43</v>
      </c>
      <c r="G4176" s="0" t="s">
        <v>19</v>
      </c>
      <c r="H4176" s="0" t="s">
        <v>4627</v>
      </c>
      <c r="I4176" s="0" t="n">
        <v>1</v>
      </c>
      <c r="J4176" s="0" t="n">
        <v>1.12</v>
      </c>
      <c r="K4176" s="0" t="s">
        <v>21</v>
      </c>
      <c r="L4176" s="3" t="n">
        <f aca="false">IF(K4176="Yes",(J4176-1)*0.98,-1)</f>
        <v>0.1176</v>
      </c>
      <c r="M4176" s="4" t="s">
        <v>22</v>
      </c>
    </row>
    <row r="4177" customFormat="false" ht="12.8" hidden="false" customHeight="false" outlineLevel="0" collapsed="false">
      <c r="A4177" s="2" t="s">
        <v>4628</v>
      </c>
      <c r="B4177" s="2" t="s">
        <v>1396</v>
      </c>
      <c r="C4177" s="0" t="s">
        <v>114</v>
      </c>
      <c r="D4177" s="0" t="s">
        <v>16</v>
      </c>
      <c r="E4177" s="0" t="s">
        <v>17</v>
      </c>
      <c r="F4177" s="0" t="s">
        <v>18</v>
      </c>
      <c r="G4177" s="0" t="s">
        <v>19</v>
      </c>
      <c r="H4177" s="0" t="s">
        <v>4629</v>
      </c>
      <c r="I4177" s="0" t="n">
        <v>1</v>
      </c>
      <c r="J4177" s="0" t="n">
        <v>1.07</v>
      </c>
      <c r="K4177" s="0" t="s">
        <v>21</v>
      </c>
      <c r="L4177" s="3" t="n">
        <f aca="false">IF(K4177="Yes",(J4177-1)*0.98,-1)</f>
        <v>0.0686000000000001</v>
      </c>
      <c r="M4177" s="4" t="s">
        <v>22</v>
      </c>
    </row>
    <row r="4178" customFormat="false" ht="12.8" hidden="false" customHeight="false" outlineLevel="0" collapsed="false">
      <c r="A4178" s="2" t="s">
        <v>4630</v>
      </c>
      <c r="B4178" s="2" t="s">
        <v>40</v>
      </c>
      <c r="C4178" s="0" t="s">
        <v>15</v>
      </c>
      <c r="D4178" s="0" t="s">
        <v>16</v>
      </c>
      <c r="E4178" s="0" t="s">
        <v>17</v>
      </c>
      <c r="F4178" s="0" t="s">
        <v>18</v>
      </c>
      <c r="G4178" s="0" t="s">
        <v>19</v>
      </c>
      <c r="H4178" s="0" t="s">
        <v>4631</v>
      </c>
      <c r="I4178" s="0" t="n">
        <v>3</v>
      </c>
      <c r="J4178" s="0" t="n">
        <v>1.16</v>
      </c>
      <c r="K4178" s="0" t="s">
        <v>21</v>
      </c>
      <c r="L4178" s="3" t="n">
        <f aca="false">IF(K4178="Yes",(J4178-1)*0.98,-1)</f>
        <v>0.1568</v>
      </c>
      <c r="M4178" s="4" t="s">
        <v>22</v>
      </c>
    </row>
    <row r="4179" customFormat="false" ht="12.8" hidden="false" customHeight="false" outlineLevel="0" collapsed="false">
      <c r="A4179" s="2" t="s">
        <v>4632</v>
      </c>
      <c r="B4179" s="2" t="s">
        <v>875</v>
      </c>
      <c r="C4179" s="0" t="s">
        <v>86</v>
      </c>
      <c r="D4179" s="0" t="s">
        <v>16</v>
      </c>
      <c r="E4179" s="0" t="s">
        <v>17</v>
      </c>
      <c r="F4179" s="0" t="s">
        <v>18</v>
      </c>
      <c r="G4179" s="0" t="s">
        <v>19</v>
      </c>
      <c r="H4179" s="0" t="s">
        <v>3959</v>
      </c>
      <c r="I4179" s="0" t="n">
        <v>1</v>
      </c>
      <c r="J4179" s="0" t="n">
        <v>1.11</v>
      </c>
      <c r="K4179" s="0" t="s">
        <v>21</v>
      </c>
      <c r="L4179" s="3" t="n">
        <f aca="false">IF(K4179="Yes",(J4179-1)*0.98,-1)</f>
        <v>0.1078</v>
      </c>
      <c r="M4179" s="4" t="s">
        <v>22</v>
      </c>
    </row>
    <row r="4180" customFormat="false" ht="12.8" hidden="false" customHeight="false" outlineLevel="0" collapsed="false">
      <c r="A4180" s="2" t="s">
        <v>4632</v>
      </c>
      <c r="B4180" s="2" t="s">
        <v>875</v>
      </c>
      <c r="C4180" s="0" t="s">
        <v>86</v>
      </c>
      <c r="D4180" s="0" t="s">
        <v>16</v>
      </c>
      <c r="E4180" s="0" t="s">
        <v>17</v>
      </c>
      <c r="F4180" s="0" t="s">
        <v>18</v>
      </c>
      <c r="G4180" s="0" t="s">
        <v>19</v>
      </c>
      <c r="H4180" s="0" t="s">
        <v>4633</v>
      </c>
      <c r="I4180" s="0" t="n">
        <v>2</v>
      </c>
      <c r="J4180" s="0" t="n">
        <v>1.3</v>
      </c>
      <c r="K4180" s="0" t="s">
        <v>21</v>
      </c>
      <c r="L4180" s="3" t="n">
        <f aca="false">IF(K4180="Yes",(J4180-1)*0.98,-1)</f>
        <v>0.294</v>
      </c>
      <c r="M4180" s="11" t="s">
        <v>62</v>
      </c>
    </row>
    <row r="4181" customFormat="false" ht="12.8" hidden="false" customHeight="false" outlineLevel="0" collapsed="false">
      <c r="A4181" s="2" t="s">
        <v>4632</v>
      </c>
      <c r="B4181" s="2" t="s">
        <v>142</v>
      </c>
      <c r="C4181" s="0" t="s">
        <v>86</v>
      </c>
      <c r="D4181" s="0" t="s">
        <v>16</v>
      </c>
      <c r="E4181" s="0" t="s">
        <v>17</v>
      </c>
      <c r="F4181" s="0" t="s">
        <v>18</v>
      </c>
      <c r="G4181" s="0" t="s">
        <v>19</v>
      </c>
      <c r="H4181" s="0" t="s">
        <v>4634</v>
      </c>
      <c r="I4181" s="0" t="n">
        <v>1</v>
      </c>
      <c r="J4181" s="0" t="n">
        <v>1.29</v>
      </c>
      <c r="K4181" s="0" t="s">
        <v>21</v>
      </c>
      <c r="L4181" s="3" t="n">
        <f aca="false">IF(K4181="Yes",(J4181-1)*0.98,-1)</f>
        <v>0.2842</v>
      </c>
      <c r="M4181" s="4" t="s">
        <v>22</v>
      </c>
    </row>
    <row r="4182" customFormat="false" ht="12.8" hidden="false" customHeight="false" outlineLevel="0" collapsed="false">
      <c r="A4182" s="2" t="s">
        <v>4632</v>
      </c>
      <c r="B4182" s="2" t="s">
        <v>193</v>
      </c>
      <c r="C4182" s="0" t="s">
        <v>74</v>
      </c>
      <c r="D4182" s="0" t="s">
        <v>37</v>
      </c>
      <c r="E4182" s="0" t="s">
        <v>30</v>
      </c>
      <c r="G4182" s="0" t="s">
        <v>19</v>
      </c>
      <c r="H4182" s="0" t="s">
        <v>4635</v>
      </c>
      <c r="I4182" s="0" t="n">
        <v>2</v>
      </c>
      <c r="J4182" s="0" t="n">
        <v>2.42</v>
      </c>
      <c r="K4182" s="0" t="s">
        <v>21</v>
      </c>
      <c r="L4182" s="3" t="n">
        <f aca="false">IF(K4182="Yes",(J4182-1)*0.98,-1)</f>
        <v>1.3916</v>
      </c>
      <c r="M4182" s="11" t="s">
        <v>62</v>
      </c>
    </row>
    <row r="4183" customFormat="false" ht="12.8" hidden="false" customHeight="false" outlineLevel="0" collapsed="false">
      <c r="A4183" s="2" t="s">
        <v>4632</v>
      </c>
      <c r="B4183" s="2" t="s">
        <v>384</v>
      </c>
      <c r="C4183" s="6" t="s">
        <v>91</v>
      </c>
      <c r="D4183" s="6" t="s">
        <v>16</v>
      </c>
      <c r="E4183" s="6" t="s">
        <v>30</v>
      </c>
      <c r="F4183" s="6" t="s">
        <v>65</v>
      </c>
      <c r="G4183" s="6" t="s">
        <v>21</v>
      </c>
      <c r="H4183" s="6" t="s">
        <v>4636</v>
      </c>
      <c r="I4183" s="6" t="n">
        <v>1</v>
      </c>
      <c r="J4183" s="6" t="n">
        <v>5.26</v>
      </c>
      <c r="K4183" s="3" t="str">
        <f aca="false">IF(I4183=1, "No","Yes")</f>
        <v>No</v>
      </c>
      <c r="L4183" s="7" t="n">
        <f aca="false">IF(I4183=1,-J4183,0.98)</f>
        <v>-5.26</v>
      </c>
      <c r="M4183" s="8" t="s">
        <v>51</v>
      </c>
    </row>
    <row r="4184" customFormat="false" ht="12.8" hidden="false" customHeight="false" outlineLevel="0" collapsed="false">
      <c r="A4184" s="2" t="s">
        <v>4637</v>
      </c>
      <c r="B4184" s="2" t="s">
        <v>925</v>
      </c>
      <c r="C4184" s="0" t="s">
        <v>24</v>
      </c>
      <c r="D4184" s="0" t="s">
        <v>16</v>
      </c>
      <c r="E4184" s="0" t="s">
        <v>17</v>
      </c>
      <c r="F4184" s="0" t="s">
        <v>18</v>
      </c>
      <c r="G4184" s="0" t="s">
        <v>19</v>
      </c>
      <c r="H4184" s="0" t="s">
        <v>3733</v>
      </c>
      <c r="I4184" s="0" t="n">
        <v>3</v>
      </c>
      <c r="J4184" s="0" t="n">
        <v>1.3</v>
      </c>
      <c r="K4184" s="0" t="s">
        <v>21</v>
      </c>
      <c r="L4184" s="3" t="n">
        <f aca="false">IF(K4184="Yes",(J4184-1)*0.98,-1)</f>
        <v>0.294</v>
      </c>
      <c r="M4184" s="4" t="s">
        <v>22</v>
      </c>
    </row>
    <row r="4185" customFormat="false" ht="12.8" hidden="false" customHeight="false" outlineLevel="0" collapsed="false">
      <c r="A4185" s="2" t="s">
        <v>4637</v>
      </c>
      <c r="B4185" s="2" t="s">
        <v>925</v>
      </c>
      <c r="C4185" s="0" t="s">
        <v>24</v>
      </c>
      <c r="D4185" s="0" t="s">
        <v>16</v>
      </c>
      <c r="E4185" s="0" t="s">
        <v>17</v>
      </c>
      <c r="F4185" s="0" t="s">
        <v>18</v>
      </c>
      <c r="G4185" s="0" t="s">
        <v>19</v>
      </c>
      <c r="H4185" s="0" t="s">
        <v>4220</v>
      </c>
      <c r="I4185" s="0" t="s">
        <v>133</v>
      </c>
      <c r="J4185" s="0" t="n">
        <v>21.92</v>
      </c>
      <c r="K4185" s="0" t="s">
        <v>19</v>
      </c>
      <c r="L4185" s="3" t="n">
        <f aca="false">IF(K4185="Yes",(J4185-1)*0.98,-1)</f>
        <v>-1</v>
      </c>
      <c r="M4185" s="11" t="s">
        <v>62</v>
      </c>
    </row>
    <row r="4186" customFormat="false" ht="12.8" hidden="false" customHeight="false" outlineLevel="0" collapsed="false">
      <c r="A4186" s="2" t="s">
        <v>4637</v>
      </c>
      <c r="B4186" s="2" t="s">
        <v>925</v>
      </c>
      <c r="C4186" s="6" t="s">
        <v>24</v>
      </c>
      <c r="D4186" s="6" t="s">
        <v>16</v>
      </c>
      <c r="E4186" s="6" t="s">
        <v>17</v>
      </c>
      <c r="F4186" s="6" t="s">
        <v>18</v>
      </c>
      <c r="G4186" s="6" t="s">
        <v>19</v>
      </c>
      <c r="H4186" s="6" t="s">
        <v>4638</v>
      </c>
      <c r="I4186" s="6" t="n">
        <v>1</v>
      </c>
      <c r="J4186" s="6" t="n">
        <v>3.4</v>
      </c>
      <c r="K4186" s="3" t="str">
        <f aca="false">IF(I4186=1, "No","Yes")</f>
        <v>No</v>
      </c>
      <c r="L4186" s="7" t="n">
        <f aca="false">IF(I4186=1,-J4186,0.98)</f>
        <v>-3.4</v>
      </c>
      <c r="M4186" s="12" t="s">
        <v>128</v>
      </c>
    </row>
    <row r="4187" customFormat="false" ht="12.8" hidden="false" customHeight="false" outlineLevel="0" collapsed="false">
      <c r="A4187" s="2" t="s">
        <v>4637</v>
      </c>
      <c r="B4187" s="2" t="s">
        <v>101</v>
      </c>
      <c r="C4187" s="0" t="s">
        <v>28</v>
      </c>
      <c r="D4187" s="0" t="s">
        <v>42</v>
      </c>
      <c r="E4187" s="0" t="s">
        <v>30</v>
      </c>
      <c r="F4187" s="0" t="s">
        <v>18</v>
      </c>
      <c r="G4187" s="0" t="s">
        <v>19</v>
      </c>
      <c r="H4187" s="0" t="s">
        <v>4639</v>
      </c>
      <c r="I4187" s="0" t="n">
        <v>0</v>
      </c>
      <c r="J4187" s="0" t="n">
        <v>1.51</v>
      </c>
      <c r="K4187" s="0" t="s">
        <v>19</v>
      </c>
      <c r="L4187" s="3" t="n">
        <f aca="false">IF(K4187="Yes",(J4187-1)*0.98,-1)</f>
        <v>-1</v>
      </c>
      <c r="M4187" s="11" t="s">
        <v>62</v>
      </c>
    </row>
    <row r="4188" customFormat="false" ht="12.8" hidden="false" customHeight="false" outlineLevel="0" collapsed="false">
      <c r="A4188" s="2" t="s">
        <v>4637</v>
      </c>
      <c r="B4188" s="2" t="s">
        <v>159</v>
      </c>
      <c r="C4188" s="6" t="s">
        <v>125</v>
      </c>
      <c r="D4188" s="6" t="s">
        <v>16</v>
      </c>
      <c r="E4188" s="6" t="s">
        <v>30</v>
      </c>
      <c r="F4188" s="6" t="s">
        <v>18</v>
      </c>
      <c r="G4188" s="6" t="s">
        <v>19</v>
      </c>
      <c r="H4188" s="6" t="s">
        <v>4640</v>
      </c>
      <c r="I4188" s="6" t="n">
        <v>3</v>
      </c>
      <c r="J4188" s="6" t="n">
        <v>30</v>
      </c>
      <c r="K4188" s="3" t="str">
        <f aca="false">IF(I4188=1, "No","Yes")</f>
        <v>Yes</v>
      </c>
      <c r="L4188" s="7" t="n">
        <f aca="false">IF(I4188=1,-J4188,0.98)</f>
        <v>0.98</v>
      </c>
      <c r="M4188" s="8" t="s">
        <v>51</v>
      </c>
    </row>
    <row r="4189" customFormat="false" ht="12.8" hidden="false" customHeight="false" outlineLevel="0" collapsed="false">
      <c r="A4189" s="2" t="s">
        <v>4641</v>
      </c>
      <c r="B4189" s="2" t="s">
        <v>58</v>
      </c>
      <c r="C4189" s="0" t="s">
        <v>1404</v>
      </c>
      <c r="D4189" s="0" t="s">
        <v>37</v>
      </c>
      <c r="E4189" s="0" t="s">
        <v>147</v>
      </c>
      <c r="F4189" s="0" t="s">
        <v>1413</v>
      </c>
      <c r="G4189" s="0" t="s">
        <v>19</v>
      </c>
      <c r="H4189" s="0" t="s">
        <v>4642</v>
      </c>
      <c r="I4189" s="0" t="n">
        <v>2</v>
      </c>
      <c r="J4189" s="0" t="n">
        <v>1.41</v>
      </c>
      <c r="K4189" s="0" t="s">
        <v>21</v>
      </c>
      <c r="L4189" s="3" t="n">
        <f aca="false">IF(K4189="Yes",(J4189-1)*0.98,-1)</f>
        <v>0.4018</v>
      </c>
      <c r="M4189" s="11" t="s">
        <v>62</v>
      </c>
    </row>
    <row r="4190" customFormat="false" ht="12.8" hidden="false" customHeight="false" outlineLevel="0" collapsed="false">
      <c r="A4190" s="2" t="s">
        <v>4641</v>
      </c>
      <c r="B4190" s="2" t="s">
        <v>58</v>
      </c>
      <c r="C4190" s="6" t="s">
        <v>1404</v>
      </c>
      <c r="D4190" s="6" t="s">
        <v>37</v>
      </c>
      <c r="E4190" s="6" t="s">
        <v>147</v>
      </c>
      <c r="F4190" s="6" t="s">
        <v>1413</v>
      </c>
      <c r="G4190" s="6" t="s">
        <v>19</v>
      </c>
      <c r="H4190" s="6" t="s">
        <v>4643</v>
      </c>
      <c r="I4190" s="6" t="n">
        <v>4</v>
      </c>
      <c r="J4190" s="6" t="n">
        <v>23</v>
      </c>
      <c r="K4190" s="3" t="str">
        <f aca="false">IF(I4190=1, "No","Yes")</f>
        <v>Yes</v>
      </c>
      <c r="L4190" s="7" t="n">
        <f aca="false">IF(I4190=1,-J4190,0.98)</f>
        <v>0.98</v>
      </c>
      <c r="M4190" s="8" t="s">
        <v>51</v>
      </c>
    </row>
    <row r="4191" customFormat="false" ht="12.8" hidden="false" customHeight="false" outlineLevel="0" collapsed="false">
      <c r="A4191" s="9" t="s">
        <v>4641</v>
      </c>
      <c r="B4191" s="9" t="s">
        <v>58</v>
      </c>
      <c r="C4191" s="6" t="s">
        <v>1404</v>
      </c>
      <c r="D4191" s="6" t="s">
        <v>37</v>
      </c>
      <c r="E4191" s="6" t="s">
        <v>147</v>
      </c>
      <c r="F4191" s="6" t="s">
        <v>1413</v>
      </c>
      <c r="G4191" s="6" t="s">
        <v>19</v>
      </c>
      <c r="H4191" s="6" t="s">
        <v>4642</v>
      </c>
      <c r="I4191" s="0" t="n">
        <v>2</v>
      </c>
      <c r="J4191" s="6" t="n">
        <v>3.46</v>
      </c>
      <c r="K4191" s="3" t="str">
        <f aca="false">IF(I4191=1,"Yes","No")</f>
        <v>No</v>
      </c>
      <c r="L4191" s="7" t="n">
        <f aca="false">IF(K4191="Yes",(J4191-1)*0.98,-1)</f>
        <v>-1</v>
      </c>
      <c r="M4191" s="10" t="s">
        <v>53</v>
      </c>
    </row>
    <row r="4192" customFormat="false" ht="12.8" hidden="false" customHeight="false" outlineLevel="0" collapsed="false">
      <c r="A4192" s="2" t="s">
        <v>4641</v>
      </c>
      <c r="B4192" s="2" t="s">
        <v>657</v>
      </c>
      <c r="C4192" s="0" t="s">
        <v>433</v>
      </c>
      <c r="D4192" s="0" t="s">
        <v>195</v>
      </c>
      <c r="E4192" s="0" t="s">
        <v>79</v>
      </c>
      <c r="F4192" s="0" t="s">
        <v>80</v>
      </c>
      <c r="G4192" s="0" t="s">
        <v>19</v>
      </c>
      <c r="H4192" s="0" t="s">
        <v>4644</v>
      </c>
      <c r="I4192" s="0" t="n">
        <v>3</v>
      </c>
      <c r="J4192" s="0" t="n">
        <v>4.13</v>
      </c>
      <c r="K4192" s="0" t="str">
        <f aca="false">IF(I4192=1,"Yes","No")</f>
        <v>No</v>
      </c>
      <c r="L4192" s="0" t="n">
        <f aca="false">IF(K4192="Yes",(J4192-1)*0.98,-1)</f>
        <v>-1</v>
      </c>
      <c r="M4192" s="5" t="s">
        <v>33</v>
      </c>
    </row>
    <row r="4193" customFormat="false" ht="12.8" hidden="false" customHeight="false" outlineLevel="0" collapsed="false">
      <c r="A4193" s="2" t="s">
        <v>4641</v>
      </c>
      <c r="B4193" s="2" t="s">
        <v>657</v>
      </c>
      <c r="C4193" s="0" t="s">
        <v>433</v>
      </c>
      <c r="D4193" s="0" t="s">
        <v>195</v>
      </c>
      <c r="E4193" s="0" t="s">
        <v>79</v>
      </c>
      <c r="F4193" s="0" t="s">
        <v>80</v>
      </c>
      <c r="G4193" s="0" t="s">
        <v>19</v>
      </c>
      <c r="H4193" s="0" t="s">
        <v>4644</v>
      </c>
      <c r="I4193" s="0" t="n">
        <v>3</v>
      </c>
      <c r="J4193" s="0" t="n">
        <v>2.24</v>
      </c>
      <c r="K4193" s="0" t="s">
        <v>19</v>
      </c>
      <c r="L4193" s="3" t="n">
        <f aca="false">IF(K4193="Yes",(J4193-1)*0.98,-1)</f>
        <v>-1</v>
      </c>
      <c r="M4193" s="4" t="s">
        <v>22</v>
      </c>
    </row>
    <row r="4194" customFormat="false" ht="12.8" hidden="false" customHeight="false" outlineLevel="0" collapsed="false">
      <c r="A4194" s="2" t="s">
        <v>4641</v>
      </c>
      <c r="B4194" s="2" t="s">
        <v>471</v>
      </c>
      <c r="C4194" s="0" t="s">
        <v>74</v>
      </c>
      <c r="D4194" s="0" t="s">
        <v>37</v>
      </c>
      <c r="E4194" s="0" t="s">
        <v>30</v>
      </c>
      <c r="F4194" s="0" t="s">
        <v>43</v>
      </c>
      <c r="G4194" s="0" t="s">
        <v>19</v>
      </c>
      <c r="H4194" s="0" t="s">
        <v>4645</v>
      </c>
      <c r="I4194" s="0" t="n">
        <v>1</v>
      </c>
      <c r="J4194" s="0" t="n">
        <v>1.44</v>
      </c>
      <c r="K4194" s="0" t="s">
        <v>21</v>
      </c>
      <c r="L4194" s="3" t="n">
        <f aca="false">IF(K4194="Yes",(J4194-1)*0.98,-1)</f>
        <v>0.4312</v>
      </c>
      <c r="M4194" s="4" t="s">
        <v>22</v>
      </c>
    </row>
    <row r="4195" customFormat="false" ht="12.8" hidden="false" customHeight="false" outlineLevel="0" collapsed="false">
      <c r="A4195" s="2" t="s">
        <v>4646</v>
      </c>
      <c r="B4195" s="2" t="s">
        <v>885</v>
      </c>
      <c r="C4195" s="0" t="s">
        <v>223</v>
      </c>
      <c r="D4195" s="0" t="s">
        <v>195</v>
      </c>
      <c r="E4195" s="0" t="s">
        <v>17</v>
      </c>
      <c r="F4195" s="0" t="s">
        <v>18</v>
      </c>
      <c r="G4195" s="0" t="s">
        <v>19</v>
      </c>
      <c r="H4195" s="0" t="s">
        <v>4647</v>
      </c>
      <c r="I4195" s="0" t="n">
        <v>2</v>
      </c>
      <c r="J4195" s="0" t="n">
        <v>1.65</v>
      </c>
      <c r="K4195" s="0" t="s">
        <v>21</v>
      </c>
      <c r="L4195" s="3" t="n">
        <f aca="false">IF(K4195="Yes",(J4195-1)*0.98,-1)</f>
        <v>0.637</v>
      </c>
      <c r="M4195" s="4" t="s">
        <v>22</v>
      </c>
    </row>
    <row r="4196" customFormat="false" ht="12.8" hidden="false" customHeight="false" outlineLevel="0" collapsed="false">
      <c r="A4196" s="2" t="s">
        <v>4646</v>
      </c>
      <c r="B4196" s="2" t="s">
        <v>888</v>
      </c>
      <c r="C4196" s="0" t="s">
        <v>1371</v>
      </c>
      <c r="D4196" s="0" t="s">
        <v>42</v>
      </c>
      <c r="E4196" s="0" t="s">
        <v>79</v>
      </c>
      <c r="F4196" s="0" t="s">
        <v>80</v>
      </c>
      <c r="G4196" s="0" t="s">
        <v>19</v>
      </c>
      <c r="H4196" s="0" t="s">
        <v>4648</v>
      </c>
      <c r="I4196" s="0" t="n">
        <v>4</v>
      </c>
      <c r="J4196" s="0" t="n">
        <v>1.61</v>
      </c>
      <c r="K4196" s="0" t="s">
        <v>19</v>
      </c>
      <c r="L4196" s="3" t="n">
        <f aca="false">IF(K4196="Yes",(J4196-1)*0.98,-1)</f>
        <v>-1</v>
      </c>
      <c r="M4196" s="4" t="s">
        <v>22</v>
      </c>
    </row>
    <row r="4197" customFormat="false" ht="12.8" hidden="false" customHeight="false" outlineLevel="0" collapsed="false">
      <c r="A4197" s="9" t="s">
        <v>4646</v>
      </c>
      <c r="B4197" s="9" t="s">
        <v>888</v>
      </c>
      <c r="C4197" s="6" t="s">
        <v>1371</v>
      </c>
      <c r="D4197" s="6" t="s">
        <v>42</v>
      </c>
      <c r="E4197" s="6" t="s">
        <v>79</v>
      </c>
      <c r="F4197" s="6" t="s">
        <v>80</v>
      </c>
      <c r="G4197" s="6" t="s">
        <v>19</v>
      </c>
      <c r="H4197" s="6" t="s">
        <v>4649</v>
      </c>
      <c r="I4197" s="0" t="n">
        <v>0</v>
      </c>
      <c r="J4197" s="6" t="n">
        <v>11</v>
      </c>
      <c r="K4197" s="3" t="str">
        <f aca="false">IF(I4197=1,"Yes","No")</f>
        <v>No</v>
      </c>
      <c r="L4197" s="7" t="n">
        <f aca="false">IF(K4197="Yes",(J4197-1)*0.98,-1)</f>
        <v>-1</v>
      </c>
      <c r="M4197" s="10" t="s">
        <v>53</v>
      </c>
    </row>
    <row r="4198" customFormat="false" ht="12.8" hidden="false" customHeight="false" outlineLevel="0" collapsed="false">
      <c r="A4198" s="2" t="s">
        <v>4650</v>
      </c>
      <c r="B4198" s="2" t="s">
        <v>146</v>
      </c>
      <c r="C4198" s="0" t="s">
        <v>28</v>
      </c>
      <c r="D4198" s="0" t="s">
        <v>42</v>
      </c>
      <c r="E4198" s="0" t="s">
        <v>30</v>
      </c>
      <c r="F4198" s="0" t="s">
        <v>43</v>
      </c>
      <c r="G4198" s="0" t="s">
        <v>19</v>
      </c>
      <c r="H4198" s="0" t="s">
        <v>4651</v>
      </c>
      <c r="I4198" s="0" t="n">
        <v>2</v>
      </c>
      <c r="J4198" s="0" t="n">
        <v>1.82</v>
      </c>
      <c r="K4198" s="0" t="s">
        <v>21</v>
      </c>
      <c r="L4198" s="3" t="n">
        <f aca="false">IF(K4198="Yes",(J4198-1)*0.98,-1)</f>
        <v>0.8036</v>
      </c>
      <c r="M4198" s="11" t="s">
        <v>62</v>
      </c>
    </row>
    <row r="4199" customFormat="false" ht="12.8" hidden="false" customHeight="false" outlineLevel="0" collapsed="false">
      <c r="A4199" s="2" t="s">
        <v>4652</v>
      </c>
      <c r="B4199" s="2" t="s">
        <v>1421</v>
      </c>
      <c r="C4199" s="0" t="s">
        <v>56</v>
      </c>
      <c r="D4199" s="0" t="s">
        <v>16</v>
      </c>
      <c r="E4199" s="0" t="s">
        <v>17</v>
      </c>
      <c r="F4199" s="0" t="s">
        <v>18</v>
      </c>
      <c r="G4199" s="0" t="s">
        <v>19</v>
      </c>
      <c r="H4199" s="0" t="s">
        <v>4653</v>
      </c>
      <c r="I4199" s="0" t="n">
        <v>1</v>
      </c>
      <c r="J4199" s="0" t="n">
        <v>1.57</v>
      </c>
      <c r="K4199" s="0" t="s">
        <v>21</v>
      </c>
      <c r="L4199" s="3" t="n">
        <f aca="false">IF(K4199="Yes",(J4199-1)*0.98,-1)</f>
        <v>0.5586</v>
      </c>
      <c r="M4199" s="4" t="s">
        <v>22</v>
      </c>
    </row>
    <row r="4200" customFormat="false" ht="12.8" hidden="false" customHeight="false" outlineLevel="0" collapsed="false">
      <c r="A4200" s="2" t="s">
        <v>4652</v>
      </c>
      <c r="B4200" s="2" t="s">
        <v>1421</v>
      </c>
      <c r="C4200" s="0" t="s">
        <v>56</v>
      </c>
      <c r="D4200" s="0" t="s">
        <v>16</v>
      </c>
      <c r="E4200" s="0" t="s">
        <v>17</v>
      </c>
      <c r="F4200" s="0" t="s">
        <v>18</v>
      </c>
      <c r="G4200" s="0" t="s">
        <v>19</v>
      </c>
      <c r="H4200" s="0" t="s">
        <v>4654</v>
      </c>
      <c r="I4200" s="0" t="n">
        <v>4</v>
      </c>
      <c r="J4200" s="0" t="n">
        <v>2.49</v>
      </c>
      <c r="K4200" s="0" t="s">
        <v>19</v>
      </c>
      <c r="L4200" s="3" t="n">
        <f aca="false">IF(K4200="Yes",(J4200-1)*0.98,-1)</f>
        <v>-1</v>
      </c>
      <c r="M4200" s="11" t="s">
        <v>62</v>
      </c>
    </row>
    <row r="4201" customFormat="false" ht="12.8" hidden="false" customHeight="false" outlineLevel="0" collapsed="false">
      <c r="A4201" s="2" t="s">
        <v>4652</v>
      </c>
      <c r="B4201" s="2" t="s">
        <v>1421</v>
      </c>
      <c r="C4201" s="6" t="s">
        <v>56</v>
      </c>
      <c r="D4201" s="6" t="s">
        <v>16</v>
      </c>
      <c r="E4201" s="6" t="s">
        <v>17</v>
      </c>
      <c r="F4201" s="6" t="s">
        <v>18</v>
      </c>
      <c r="G4201" s="6" t="s">
        <v>19</v>
      </c>
      <c r="H4201" s="6" t="s">
        <v>4655</v>
      </c>
      <c r="I4201" s="6" t="n">
        <v>3</v>
      </c>
      <c r="J4201" s="6" t="n">
        <v>4.37</v>
      </c>
      <c r="K4201" s="3" t="str">
        <f aca="false">IF(I4201=1, "No","Yes")</f>
        <v>Yes</v>
      </c>
      <c r="L4201" s="7" t="n">
        <f aca="false">IF(I4201=1,-J4201,0.98)</f>
        <v>0.98</v>
      </c>
      <c r="M4201" s="12" t="s">
        <v>128</v>
      </c>
    </row>
    <row r="4202" customFormat="false" ht="12.8" hidden="false" customHeight="false" outlineLevel="0" collapsed="false">
      <c r="A4202" s="2" t="s">
        <v>4652</v>
      </c>
      <c r="B4202" s="2" t="s">
        <v>885</v>
      </c>
      <c r="C4202" s="0" t="s">
        <v>359</v>
      </c>
      <c r="D4202" s="0" t="s">
        <v>16</v>
      </c>
      <c r="E4202" s="0" t="s">
        <v>17</v>
      </c>
      <c r="F4202" s="0" t="s">
        <v>18</v>
      </c>
      <c r="G4202" s="0" t="s">
        <v>19</v>
      </c>
      <c r="H4202" s="0" t="s">
        <v>4656</v>
      </c>
      <c r="I4202" s="0" t="n">
        <v>1</v>
      </c>
      <c r="J4202" s="0" t="n">
        <v>1.19</v>
      </c>
      <c r="K4202" s="0" t="s">
        <v>21</v>
      </c>
      <c r="L4202" s="3" t="n">
        <f aca="false">IF(K4202="Yes",(J4202-1)*0.98,-1)</f>
        <v>0.1862</v>
      </c>
      <c r="M4202" s="4" t="s">
        <v>22</v>
      </c>
    </row>
    <row r="4203" customFormat="false" ht="12.8" hidden="false" customHeight="false" outlineLevel="0" collapsed="false">
      <c r="A4203" s="2" t="s">
        <v>4652</v>
      </c>
      <c r="B4203" s="2" t="s">
        <v>885</v>
      </c>
      <c r="C4203" s="0" t="s">
        <v>359</v>
      </c>
      <c r="D4203" s="0" t="s">
        <v>16</v>
      </c>
      <c r="E4203" s="0" t="s">
        <v>17</v>
      </c>
      <c r="F4203" s="0" t="s">
        <v>18</v>
      </c>
      <c r="G4203" s="0" t="s">
        <v>19</v>
      </c>
      <c r="H4203" s="0" t="s">
        <v>4657</v>
      </c>
      <c r="I4203" s="0" t="s">
        <v>133</v>
      </c>
      <c r="J4203" s="0" t="n">
        <v>2.15</v>
      </c>
      <c r="K4203" s="0" t="s">
        <v>19</v>
      </c>
      <c r="L4203" s="3" t="n">
        <f aca="false">IF(K4203="Yes",(J4203-1)*0.98,-1)</f>
        <v>-1</v>
      </c>
      <c r="M4203" s="11" t="s">
        <v>62</v>
      </c>
    </row>
    <row r="4204" customFormat="false" ht="12.8" hidden="false" customHeight="false" outlineLevel="0" collapsed="false">
      <c r="A4204" s="2" t="s">
        <v>4658</v>
      </c>
      <c r="B4204" s="2" t="s">
        <v>3719</v>
      </c>
      <c r="C4204" s="0" t="s">
        <v>110</v>
      </c>
      <c r="D4204" s="0" t="s">
        <v>16</v>
      </c>
      <c r="E4204" s="0" t="s">
        <v>17</v>
      </c>
      <c r="F4204" s="0" t="s">
        <v>18</v>
      </c>
      <c r="G4204" s="0" t="s">
        <v>19</v>
      </c>
      <c r="H4204" s="0" t="s">
        <v>4659</v>
      </c>
      <c r="I4204" s="0" t="n">
        <v>2</v>
      </c>
      <c r="J4204" s="0" t="n">
        <v>1.44</v>
      </c>
      <c r="K4204" s="0" t="s">
        <v>21</v>
      </c>
      <c r="L4204" s="3" t="n">
        <f aca="false">IF(K4204="Yes",(J4204-1)*0.98,-1)</f>
        <v>0.4312</v>
      </c>
      <c r="M4204" s="4" t="s">
        <v>22</v>
      </c>
    </row>
    <row r="4205" customFormat="false" ht="12.8" hidden="false" customHeight="false" outlineLevel="0" collapsed="false">
      <c r="A4205" s="2" t="s">
        <v>4658</v>
      </c>
      <c r="B4205" s="2" t="s">
        <v>109</v>
      </c>
      <c r="C4205" s="0" t="s">
        <v>225</v>
      </c>
      <c r="D4205" s="0" t="s">
        <v>42</v>
      </c>
      <c r="E4205" s="0" t="s">
        <v>79</v>
      </c>
      <c r="F4205" s="0" t="s">
        <v>80</v>
      </c>
      <c r="G4205" s="0" t="s">
        <v>19</v>
      </c>
      <c r="H4205" s="0" t="s">
        <v>4660</v>
      </c>
      <c r="I4205" s="0" t="n">
        <v>3</v>
      </c>
      <c r="J4205" s="0" t="n">
        <v>1.3</v>
      </c>
      <c r="K4205" s="0" t="s">
        <v>21</v>
      </c>
      <c r="L4205" s="3" t="n">
        <f aca="false">IF(K4205="Yes",(J4205-1)*0.98,-1)</f>
        <v>0.294</v>
      </c>
      <c r="M4205" s="4" t="s">
        <v>22</v>
      </c>
    </row>
    <row r="4206" customFormat="false" ht="12.8" hidden="false" customHeight="false" outlineLevel="0" collapsed="false">
      <c r="A4206" s="2" t="s">
        <v>4661</v>
      </c>
      <c r="B4206" s="2" t="s">
        <v>2615</v>
      </c>
      <c r="C4206" s="0" t="s">
        <v>131</v>
      </c>
      <c r="D4206" s="0" t="s">
        <v>102</v>
      </c>
      <c r="E4206" s="0" t="s">
        <v>17</v>
      </c>
      <c r="F4206" s="0" t="s">
        <v>929</v>
      </c>
      <c r="G4206" s="0" t="s">
        <v>19</v>
      </c>
      <c r="H4206" s="0" t="s">
        <v>4662</v>
      </c>
      <c r="I4206" s="0" t="n">
        <v>2</v>
      </c>
      <c r="J4206" s="0" t="n">
        <v>1.55</v>
      </c>
      <c r="K4206" s="0" t="s">
        <v>21</v>
      </c>
      <c r="L4206" s="3" t="n">
        <f aca="false">IF(K4206="Yes",(J4206-1)*0.98,-1)</f>
        <v>0.539</v>
      </c>
      <c r="M4206" s="4" t="s">
        <v>22</v>
      </c>
    </row>
    <row r="4207" customFormat="false" ht="12.8" hidden="false" customHeight="false" outlineLevel="0" collapsed="false">
      <c r="A4207" s="2" t="s">
        <v>4661</v>
      </c>
      <c r="B4207" s="2" t="s">
        <v>46</v>
      </c>
      <c r="C4207" s="0" t="s">
        <v>131</v>
      </c>
      <c r="D4207" s="0" t="s">
        <v>195</v>
      </c>
      <c r="E4207" s="0" t="s">
        <v>87</v>
      </c>
      <c r="G4207" s="0" t="s">
        <v>19</v>
      </c>
      <c r="H4207" s="0" t="s">
        <v>1004</v>
      </c>
      <c r="I4207" s="0" t="n">
        <v>2</v>
      </c>
      <c r="J4207" s="0" t="n">
        <v>1.55</v>
      </c>
      <c r="K4207" s="0" t="s">
        <v>21</v>
      </c>
      <c r="L4207" s="3" t="n">
        <f aca="false">IF(K4207="Yes",(J4207-1)*0.98,-1)</f>
        <v>0.539</v>
      </c>
      <c r="M4207" s="4" t="s">
        <v>22</v>
      </c>
    </row>
    <row r="4208" customFormat="false" ht="12.8" hidden="false" customHeight="false" outlineLevel="0" collapsed="false">
      <c r="A4208" s="2" t="s">
        <v>4663</v>
      </c>
      <c r="B4208" s="2" t="s">
        <v>239</v>
      </c>
      <c r="C4208" s="0" t="s">
        <v>28</v>
      </c>
      <c r="D4208" s="0" t="s">
        <v>42</v>
      </c>
      <c r="E4208" s="0" t="s">
        <v>30</v>
      </c>
      <c r="F4208" s="0" t="s">
        <v>18</v>
      </c>
      <c r="G4208" s="0" t="s">
        <v>19</v>
      </c>
      <c r="H4208" s="0" t="s">
        <v>4664</v>
      </c>
      <c r="I4208" s="0" t="n">
        <v>0</v>
      </c>
      <c r="J4208" s="0" t="n">
        <v>0</v>
      </c>
      <c r="K4208" s="0" t="s">
        <v>19</v>
      </c>
      <c r="L4208" s="3" t="n">
        <f aca="false">IF(K4208="Yes",(J4208-1)*0.98,-1)</f>
        <v>-1</v>
      </c>
      <c r="M4208" s="11" t="s">
        <v>62</v>
      </c>
    </row>
    <row r="4209" customFormat="false" ht="12.8" hidden="false" customHeight="false" outlineLevel="0" collapsed="false">
      <c r="A4209" s="2" t="s">
        <v>4665</v>
      </c>
      <c r="B4209" s="2" t="s">
        <v>926</v>
      </c>
      <c r="C4209" s="0" t="s">
        <v>259</v>
      </c>
      <c r="D4209" s="0" t="s">
        <v>16</v>
      </c>
      <c r="E4209" s="0" t="s">
        <v>17</v>
      </c>
      <c r="F4209" s="0" t="s">
        <v>103</v>
      </c>
      <c r="G4209" s="0" t="s">
        <v>19</v>
      </c>
      <c r="H4209" s="0" t="s">
        <v>4666</v>
      </c>
      <c r="I4209" s="0" t="n">
        <v>2</v>
      </c>
      <c r="J4209" s="0" t="n">
        <v>1.5</v>
      </c>
      <c r="K4209" s="0" t="s">
        <v>21</v>
      </c>
      <c r="L4209" s="3" t="n">
        <f aca="false">IF(K4209="Yes",(J4209-1)*0.98,-1)</f>
        <v>0.49</v>
      </c>
      <c r="M4209" s="11" t="s">
        <v>62</v>
      </c>
    </row>
    <row r="4210" customFormat="false" ht="12.8" hidden="false" customHeight="false" outlineLevel="0" collapsed="false">
      <c r="A4210" s="2" t="s">
        <v>4665</v>
      </c>
      <c r="B4210" s="2" t="s">
        <v>926</v>
      </c>
      <c r="C4210" s="6" t="s">
        <v>259</v>
      </c>
      <c r="D4210" s="6" t="s">
        <v>16</v>
      </c>
      <c r="E4210" s="6" t="s">
        <v>17</v>
      </c>
      <c r="F4210" s="6" t="s">
        <v>103</v>
      </c>
      <c r="G4210" s="6" t="s">
        <v>19</v>
      </c>
      <c r="H4210" s="6" t="s">
        <v>4667</v>
      </c>
      <c r="I4210" s="6" t="n">
        <v>3</v>
      </c>
      <c r="J4210" s="6" t="n">
        <v>2.78</v>
      </c>
      <c r="K4210" s="3" t="str">
        <f aca="false">IF(I4210=1, "No","Yes")</f>
        <v>Yes</v>
      </c>
      <c r="L4210" s="7" t="n">
        <f aca="false">IF(I4210=1,-J4210,0.98)</f>
        <v>0.98</v>
      </c>
      <c r="M4210" s="8" t="s">
        <v>51</v>
      </c>
    </row>
    <row r="4211" customFormat="false" ht="12.8" hidden="false" customHeight="false" outlineLevel="0" collapsed="false">
      <c r="A4211" s="2" t="s">
        <v>4665</v>
      </c>
      <c r="B4211" s="2" t="s">
        <v>926</v>
      </c>
      <c r="C4211" s="6" t="s">
        <v>259</v>
      </c>
      <c r="D4211" s="6" t="s">
        <v>16</v>
      </c>
      <c r="E4211" s="6" t="s">
        <v>17</v>
      </c>
      <c r="F4211" s="6" t="s">
        <v>103</v>
      </c>
      <c r="G4211" s="6" t="s">
        <v>19</v>
      </c>
      <c r="H4211" s="6" t="s">
        <v>4667</v>
      </c>
      <c r="I4211" s="6" t="n">
        <v>3</v>
      </c>
      <c r="J4211" s="6" t="n">
        <v>2.78</v>
      </c>
      <c r="K4211" s="3" t="str">
        <f aca="false">IF(I4211=1, "No","Yes")</f>
        <v>Yes</v>
      </c>
      <c r="L4211" s="7" t="n">
        <f aca="false">IF(I4211=1,-J4211,0.98)</f>
        <v>0.98</v>
      </c>
      <c r="M4211" s="12" t="s">
        <v>128</v>
      </c>
    </row>
    <row r="4212" customFormat="false" ht="12.8" hidden="false" customHeight="false" outlineLevel="0" collapsed="false">
      <c r="A4212" s="9" t="s">
        <v>4665</v>
      </c>
      <c r="B4212" s="9" t="s">
        <v>926</v>
      </c>
      <c r="C4212" s="6" t="s">
        <v>259</v>
      </c>
      <c r="D4212" s="6" t="s">
        <v>16</v>
      </c>
      <c r="E4212" s="6" t="s">
        <v>17</v>
      </c>
      <c r="F4212" s="6" t="s">
        <v>103</v>
      </c>
      <c r="G4212" s="6" t="s">
        <v>19</v>
      </c>
      <c r="H4212" s="6" t="s">
        <v>4667</v>
      </c>
      <c r="I4212" s="6" t="n">
        <v>3</v>
      </c>
      <c r="J4212" s="6" t="n">
        <v>1.42</v>
      </c>
      <c r="K4212" s="3" t="s">
        <v>21</v>
      </c>
      <c r="L4212" s="6" t="n">
        <f aca="false">IF(K4212="Yes",(J4212-1)*0.98,-1)</f>
        <v>0.4116</v>
      </c>
      <c r="M4212" s="13" t="s">
        <v>184</v>
      </c>
    </row>
    <row r="4213" customFormat="false" ht="12.8" hidden="false" customHeight="false" outlineLevel="0" collapsed="false">
      <c r="A4213" s="9" t="s">
        <v>4665</v>
      </c>
      <c r="B4213" s="9" t="s">
        <v>926</v>
      </c>
      <c r="C4213" s="6" t="s">
        <v>259</v>
      </c>
      <c r="D4213" s="6" t="s">
        <v>16</v>
      </c>
      <c r="E4213" s="6" t="s">
        <v>17</v>
      </c>
      <c r="F4213" s="6" t="s">
        <v>103</v>
      </c>
      <c r="G4213" s="6" t="s">
        <v>19</v>
      </c>
      <c r="H4213" s="6" t="s">
        <v>4666</v>
      </c>
      <c r="I4213" s="0" t="n">
        <v>2</v>
      </c>
      <c r="J4213" s="6" t="n">
        <v>0</v>
      </c>
      <c r="K4213" s="3" t="str">
        <f aca="false">IF(I4213=1,"Yes","No")</f>
        <v>No</v>
      </c>
      <c r="L4213" s="7" t="n">
        <f aca="false">IF(K4213="Yes",(J4213-1)*0.98,-1)</f>
        <v>-1</v>
      </c>
      <c r="M4213" s="10" t="s">
        <v>53</v>
      </c>
    </row>
    <row r="4214" customFormat="false" ht="12.8" hidden="false" customHeight="false" outlineLevel="0" collapsed="false">
      <c r="A4214" s="2" t="s">
        <v>4665</v>
      </c>
      <c r="B4214" s="2" t="s">
        <v>657</v>
      </c>
      <c r="C4214" s="0" t="s">
        <v>1031</v>
      </c>
      <c r="D4214" s="0" t="s">
        <v>37</v>
      </c>
      <c r="E4214" s="0" t="s">
        <v>17</v>
      </c>
      <c r="G4214" s="0" t="s">
        <v>19</v>
      </c>
      <c r="H4214" s="0" t="s">
        <v>4668</v>
      </c>
      <c r="I4214" s="0" t="n">
        <v>4</v>
      </c>
      <c r="J4214" s="0" t="n">
        <v>0</v>
      </c>
      <c r="K4214" s="0" t="s">
        <v>19</v>
      </c>
      <c r="L4214" s="3" t="n">
        <f aca="false">IF(K4214="Yes",(J4214-1)*0.98,-1)</f>
        <v>-1</v>
      </c>
      <c r="M4214" s="11" t="s">
        <v>62</v>
      </c>
    </row>
    <row r="4215" customFormat="false" ht="12.8" hidden="false" customHeight="false" outlineLevel="0" collapsed="false">
      <c r="A4215" s="9" t="s">
        <v>4665</v>
      </c>
      <c r="B4215" s="9" t="s">
        <v>657</v>
      </c>
      <c r="C4215" s="6" t="s">
        <v>1031</v>
      </c>
      <c r="D4215" s="6" t="s">
        <v>37</v>
      </c>
      <c r="E4215" s="6" t="s">
        <v>17</v>
      </c>
      <c r="F4215" s="6"/>
      <c r="G4215" s="6" t="s">
        <v>19</v>
      </c>
      <c r="H4215" s="6" t="s">
        <v>4668</v>
      </c>
      <c r="I4215" s="0" t="n">
        <v>4</v>
      </c>
      <c r="J4215" s="6" t="n">
        <v>0</v>
      </c>
      <c r="K4215" s="3" t="str">
        <f aca="false">IF(I4215=1,"Yes","No")</f>
        <v>No</v>
      </c>
      <c r="L4215" s="7" t="n">
        <f aca="false">IF(K4215="Yes",(J4215-1)*0.98,-1)</f>
        <v>-1</v>
      </c>
      <c r="M4215" s="10" t="s">
        <v>53</v>
      </c>
    </row>
    <row r="4216" customFormat="false" ht="12.8" hidden="false" customHeight="false" outlineLevel="0" collapsed="false">
      <c r="A4216" s="2" t="s">
        <v>4669</v>
      </c>
      <c r="B4216" s="2" t="s">
        <v>40</v>
      </c>
      <c r="C4216" s="0" t="s">
        <v>150</v>
      </c>
      <c r="D4216" s="0" t="s">
        <v>16</v>
      </c>
      <c r="E4216" s="0" t="s">
        <v>17</v>
      </c>
      <c r="F4216" s="0" t="s">
        <v>18</v>
      </c>
      <c r="G4216" s="0" t="s">
        <v>19</v>
      </c>
      <c r="H4216" s="0" t="s">
        <v>4670</v>
      </c>
      <c r="I4216" s="0" t="n">
        <v>3</v>
      </c>
      <c r="J4216" s="0" t="n">
        <v>1.18</v>
      </c>
      <c r="K4216" s="0" t="s">
        <v>21</v>
      </c>
      <c r="L4216" s="3" t="n">
        <f aca="false">IF(K4216="Yes",(J4216-1)*0.98,-1)</f>
        <v>0.1764</v>
      </c>
      <c r="M4216" s="4" t="s">
        <v>22</v>
      </c>
    </row>
    <row r="4217" customFormat="false" ht="12.8" hidden="false" customHeight="false" outlineLevel="0" collapsed="false">
      <c r="A4217" s="2" t="s">
        <v>4671</v>
      </c>
      <c r="B4217" s="2" t="s">
        <v>4672</v>
      </c>
      <c r="C4217" s="0" t="s">
        <v>1488</v>
      </c>
      <c r="D4217" s="0" t="s">
        <v>37</v>
      </c>
      <c r="E4217" s="0" t="s">
        <v>87</v>
      </c>
      <c r="G4217" s="0" t="s">
        <v>19</v>
      </c>
      <c r="H4217" s="0" t="s">
        <v>4673</v>
      </c>
      <c r="I4217" s="0" t="n">
        <v>2</v>
      </c>
      <c r="J4217" s="0" t="n">
        <v>1.92</v>
      </c>
      <c r="K4217" s="0" t="s">
        <v>21</v>
      </c>
      <c r="L4217" s="3" t="n">
        <f aca="false">IF(K4217="Yes",(J4217-1)*0.98,-1)</f>
        <v>0.9016</v>
      </c>
      <c r="M4217" s="11" t="s">
        <v>62</v>
      </c>
    </row>
    <row r="4218" customFormat="false" ht="12.8" hidden="false" customHeight="false" outlineLevel="0" collapsed="false">
      <c r="A4218" s="2" t="s">
        <v>4671</v>
      </c>
      <c r="B4218" s="2" t="s">
        <v>4672</v>
      </c>
      <c r="C4218" s="6" t="s">
        <v>1488</v>
      </c>
      <c r="D4218" s="6" t="s">
        <v>37</v>
      </c>
      <c r="E4218" s="6" t="s">
        <v>87</v>
      </c>
      <c r="F4218" s="6"/>
      <c r="G4218" s="6" t="s">
        <v>19</v>
      </c>
      <c r="H4218" s="6" t="s">
        <v>4674</v>
      </c>
      <c r="I4218" s="6" t="s">
        <v>133</v>
      </c>
      <c r="J4218" s="6" t="n">
        <v>12</v>
      </c>
      <c r="K4218" s="3" t="str">
        <f aca="false">IF(I4218=1, "No","Yes")</f>
        <v>Yes</v>
      </c>
      <c r="L4218" s="7" t="n">
        <f aca="false">IF(I4218=1,-J4218,0.98)</f>
        <v>0.98</v>
      </c>
      <c r="M4218" s="8" t="s">
        <v>51</v>
      </c>
    </row>
    <row r="4219" customFormat="false" ht="12.8" hidden="false" customHeight="false" outlineLevel="0" collapsed="false">
      <c r="A4219" s="9" t="s">
        <v>4671</v>
      </c>
      <c r="B4219" s="9" t="s">
        <v>4672</v>
      </c>
      <c r="C4219" s="6" t="s">
        <v>1488</v>
      </c>
      <c r="D4219" s="6" t="s">
        <v>37</v>
      </c>
      <c r="E4219" s="6" t="s">
        <v>87</v>
      </c>
      <c r="F4219" s="6"/>
      <c r="G4219" s="6" t="s">
        <v>19</v>
      </c>
      <c r="H4219" s="6" t="s">
        <v>4673</v>
      </c>
      <c r="I4219" s="0" t="n">
        <v>2</v>
      </c>
      <c r="J4219" s="6" t="n">
        <v>0</v>
      </c>
      <c r="K4219" s="3" t="str">
        <f aca="false">IF(I4219=1,"Yes","No")</f>
        <v>No</v>
      </c>
      <c r="L4219" s="7" t="n">
        <f aca="false">IF(K4219="Yes",(J4219-1)*0.98,-1)</f>
        <v>-1</v>
      </c>
      <c r="M4219" s="10" t="s">
        <v>53</v>
      </c>
    </row>
    <row r="4220" customFormat="false" ht="12.8" hidden="false" customHeight="false" outlineLevel="0" collapsed="false">
      <c r="A4220" s="2" t="s">
        <v>4675</v>
      </c>
      <c r="B4220" s="2" t="s">
        <v>1421</v>
      </c>
      <c r="C4220" s="0" t="s">
        <v>179</v>
      </c>
      <c r="D4220" s="0" t="s">
        <v>48</v>
      </c>
      <c r="E4220" s="0" t="s">
        <v>17</v>
      </c>
      <c r="F4220" s="0" t="s">
        <v>103</v>
      </c>
      <c r="G4220" s="0" t="s">
        <v>19</v>
      </c>
      <c r="H4220" s="0" t="s">
        <v>4676</v>
      </c>
      <c r="I4220" s="0" t="n">
        <v>1</v>
      </c>
      <c r="J4220" s="0" t="n">
        <v>1.19</v>
      </c>
      <c r="K4220" s="0" t="s">
        <v>21</v>
      </c>
      <c r="L4220" s="3" t="n">
        <f aca="false">IF(K4220="Yes",(J4220-1)*0.98,-1)</f>
        <v>0.1862</v>
      </c>
      <c r="M4220" s="4" t="s">
        <v>22</v>
      </c>
    </row>
    <row r="4221" customFormat="false" ht="12.8" hidden="false" customHeight="false" outlineLevel="0" collapsed="false">
      <c r="A4221" s="2" t="s">
        <v>4675</v>
      </c>
      <c r="B4221" s="2" t="s">
        <v>527</v>
      </c>
      <c r="C4221" s="0" t="s">
        <v>59</v>
      </c>
      <c r="D4221" s="0" t="s">
        <v>16</v>
      </c>
      <c r="E4221" s="0" t="s">
        <v>30</v>
      </c>
      <c r="F4221" s="0" t="s">
        <v>65</v>
      </c>
      <c r="G4221" s="0" t="s">
        <v>21</v>
      </c>
      <c r="H4221" s="0" t="s">
        <v>4045</v>
      </c>
      <c r="I4221" s="0" t="n">
        <v>1</v>
      </c>
      <c r="J4221" s="0" t="n">
        <v>1.3</v>
      </c>
      <c r="K4221" s="0" t="s">
        <v>21</v>
      </c>
      <c r="L4221" s="3" t="n">
        <f aca="false">IF(K4221="Yes",(J4221-1)*0.98,-1)</f>
        <v>0.294</v>
      </c>
      <c r="M4221" s="4" t="s">
        <v>22</v>
      </c>
    </row>
    <row r="4222" customFormat="false" ht="12.8" hidden="false" customHeight="false" outlineLevel="0" collapsed="false">
      <c r="A4222" s="2" t="s">
        <v>4675</v>
      </c>
      <c r="B4222" s="2" t="s">
        <v>527</v>
      </c>
      <c r="C4222" s="6" t="s">
        <v>59</v>
      </c>
      <c r="D4222" s="6" t="s">
        <v>16</v>
      </c>
      <c r="E4222" s="6" t="s">
        <v>30</v>
      </c>
      <c r="F4222" s="6" t="s">
        <v>65</v>
      </c>
      <c r="G4222" s="6" t="s">
        <v>21</v>
      </c>
      <c r="H4222" s="6" t="s">
        <v>4677</v>
      </c>
      <c r="I4222" s="6" t="n">
        <v>2</v>
      </c>
      <c r="J4222" s="6" t="n">
        <v>5.68</v>
      </c>
      <c r="K4222" s="3" t="str">
        <f aca="false">IF(I4222=1, "No","Yes")</f>
        <v>Yes</v>
      </c>
      <c r="L4222" s="7" t="n">
        <f aca="false">IF(I4222=1,-J4222,0.98)</f>
        <v>0.98</v>
      </c>
      <c r="M4222" s="8" t="s">
        <v>51</v>
      </c>
    </row>
    <row r="4223" customFormat="false" ht="12.8" hidden="false" customHeight="false" outlineLevel="0" collapsed="false">
      <c r="A4223" s="2" t="s">
        <v>4678</v>
      </c>
      <c r="B4223" s="2" t="s">
        <v>4679</v>
      </c>
      <c r="C4223" s="0" t="s">
        <v>15</v>
      </c>
      <c r="D4223" s="0" t="s">
        <v>16</v>
      </c>
      <c r="E4223" s="0" t="s">
        <v>17</v>
      </c>
      <c r="F4223" s="0" t="s">
        <v>18</v>
      </c>
      <c r="G4223" s="0" t="s">
        <v>19</v>
      </c>
      <c r="H4223" s="0" t="s">
        <v>4680</v>
      </c>
      <c r="I4223" s="0" t="n">
        <v>1</v>
      </c>
      <c r="J4223" s="0" t="n">
        <v>1.08</v>
      </c>
      <c r="K4223" s="0" t="s">
        <v>21</v>
      </c>
      <c r="L4223" s="3" t="n">
        <f aca="false">IF(K4223="Yes",(J4223-1)*0.98,-1)</f>
        <v>0.0784000000000001</v>
      </c>
      <c r="M4223" s="4" t="s">
        <v>22</v>
      </c>
    </row>
    <row r="4224" customFormat="false" ht="12.8" hidden="false" customHeight="false" outlineLevel="0" collapsed="false">
      <c r="A4224" s="2" t="s">
        <v>4678</v>
      </c>
      <c r="B4224" s="2" t="s">
        <v>4679</v>
      </c>
      <c r="C4224" s="0" t="s">
        <v>15</v>
      </c>
      <c r="D4224" s="0" t="s">
        <v>16</v>
      </c>
      <c r="E4224" s="0" t="s">
        <v>17</v>
      </c>
      <c r="F4224" s="0" t="s">
        <v>18</v>
      </c>
      <c r="G4224" s="0" t="s">
        <v>19</v>
      </c>
      <c r="H4224" s="0" t="s">
        <v>3676</v>
      </c>
      <c r="I4224" s="0" t="n">
        <v>4</v>
      </c>
      <c r="J4224" s="0" t="n">
        <v>0</v>
      </c>
      <c r="K4224" s="0" t="s">
        <v>19</v>
      </c>
      <c r="L4224" s="3" t="n">
        <f aca="false">IF(K4224="Yes",(J4224-1)*0.98,-1)</f>
        <v>-1</v>
      </c>
      <c r="M4224" s="11" t="s">
        <v>62</v>
      </c>
    </row>
    <row r="4225" customFormat="false" ht="12.8" hidden="false" customHeight="false" outlineLevel="0" collapsed="false">
      <c r="A4225" s="2" t="s">
        <v>4678</v>
      </c>
      <c r="B4225" s="2" t="s">
        <v>113</v>
      </c>
      <c r="C4225" s="0" t="s">
        <v>1378</v>
      </c>
      <c r="D4225" s="0" t="s">
        <v>37</v>
      </c>
      <c r="E4225" s="0" t="s">
        <v>17</v>
      </c>
      <c r="F4225" s="0" t="s">
        <v>65</v>
      </c>
      <c r="G4225" s="0" t="s">
        <v>21</v>
      </c>
      <c r="H4225" s="0" t="s">
        <v>4681</v>
      </c>
      <c r="I4225" s="0" t="n">
        <v>3</v>
      </c>
      <c r="J4225" s="0" t="n">
        <v>0</v>
      </c>
      <c r="K4225" s="0" t="str">
        <f aca="false">IF(I4225=1,"Yes","No")</f>
        <v>No</v>
      </c>
      <c r="L4225" s="0" t="n">
        <f aca="false">IF(K4225="Yes",(J4225-1)*0.98,-1)</f>
        <v>-1</v>
      </c>
      <c r="M4225" s="5" t="s">
        <v>33</v>
      </c>
    </row>
    <row r="4226" customFormat="false" ht="12.8" hidden="false" customHeight="false" outlineLevel="0" collapsed="false">
      <c r="A4226" s="2" t="s">
        <v>4678</v>
      </c>
      <c r="B4226" s="2" t="s">
        <v>113</v>
      </c>
      <c r="C4226" s="0" t="s">
        <v>1378</v>
      </c>
      <c r="D4226" s="0" t="s">
        <v>37</v>
      </c>
      <c r="E4226" s="0" t="s">
        <v>17</v>
      </c>
      <c r="F4226" s="0" t="s">
        <v>65</v>
      </c>
      <c r="G4226" s="0" t="s">
        <v>21</v>
      </c>
      <c r="H4226" s="0" t="s">
        <v>4681</v>
      </c>
      <c r="I4226" s="0" t="n">
        <v>3</v>
      </c>
      <c r="J4226" s="0" t="n">
        <v>2.12</v>
      </c>
      <c r="K4226" s="0" t="s">
        <v>21</v>
      </c>
      <c r="L4226" s="3" t="n">
        <f aca="false">IF(K4226="Yes",(J4226-1)*0.98,-1)</f>
        <v>1.0976</v>
      </c>
      <c r="M4226" s="4" t="s">
        <v>22</v>
      </c>
    </row>
    <row r="4227" customFormat="false" ht="12.8" hidden="false" customHeight="false" outlineLevel="0" collapsed="false">
      <c r="A4227" s="2" t="s">
        <v>4682</v>
      </c>
      <c r="B4227" s="2" t="s">
        <v>139</v>
      </c>
      <c r="C4227" s="0" t="s">
        <v>47</v>
      </c>
      <c r="D4227" s="0" t="s">
        <v>42</v>
      </c>
      <c r="E4227" s="0" t="s">
        <v>30</v>
      </c>
      <c r="F4227" s="0" t="s">
        <v>18</v>
      </c>
      <c r="G4227" s="0" t="s">
        <v>19</v>
      </c>
      <c r="H4227" s="0" t="s">
        <v>4683</v>
      </c>
      <c r="I4227" s="0" t="n">
        <v>1</v>
      </c>
      <c r="J4227" s="0" t="n">
        <v>1.11</v>
      </c>
      <c r="K4227" s="0" t="s">
        <v>21</v>
      </c>
      <c r="L4227" s="3" t="n">
        <f aca="false">IF(K4227="Yes",(J4227-1)*0.98,-1)</f>
        <v>0.1078</v>
      </c>
      <c r="M4227" s="11" t="s">
        <v>62</v>
      </c>
    </row>
    <row r="4228" customFormat="false" ht="12.8" hidden="false" customHeight="false" outlineLevel="0" collapsed="false">
      <c r="A4228" s="2" t="s">
        <v>4682</v>
      </c>
      <c r="B4228" s="2" t="s">
        <v>527</v>
      </c>
      <c r="C4228" s="0" t="s">
        <v>59</v>
      </c>
      <c r="D4228" s="0" t="s">
        <v>42</v>
      </c>
      <c r="E4228" s="0" t="s">
        <v>30</v>
      </c>
      <c r="F4228" s="0" t="s">
        <v>18</v>
      </c>
      <c r="G4228" s="0" t="s">
        <v>19</v>
      </c>
      <c r="H4228" s="0" t="s">
        <v>4684</v>
      </c>
      <c r="I4228" s="0" t="n">
        <v>2</v>
      </c>
      <c r="J4228" s="0" t="n">
        <v>1.49</v>
      </c>
      <c r="K4228" s="0" t="s">
        <v>21</v>
      </c>
      <c r="L4228" s="3" t="n">
        <f aca="false">IF(K4228="Yes",(J4228-1)*0.98,-1)</f>
        <v>0.4802</v>
      </c>
      <c r="M4228" s="11" t="s">
        <v>62</v>
      </c>
    </row>
    <row r="4229" customFormat="false" ht="12.8" hidden="false" customHeight="false" outlineLevel="0" collapsed="false">
      <c r="A4229" s="2" t="s">
        <v>4682</v>
      </c>
      <c r="B4229" s="2" t="s">
        <v>527</v>
      </c>
      <c r="C4229" s="6" t="s">
        <v>59</v>
      </c>
      <c r="D4229" s="6" t="s">
        <v>42</v>
      </c>
      <c r="E4229" s="6" t="s">
        <v>30</v>
      </c>
      <c r="F4229" s="6" t="s">
        <v>18</v>
      </c>
      <c r="G4229" s="6" t="s">
        <v>19</v>
      </c>
      <c r="H4229" s="6" t="s">
        <v>4685</v>
      </c>
      <c r="I4229" s="6" t="n">
        <v>1</v>
      </c>
      <c r="J4229" s="6" t="n">
        <v>3.1</v>
      </c>
      <c r="K4229" s="3" t="str">
        <f aca="false">IF(I4229=1, "No","Yes")</f>
        <v>No</v>
      </c>
      <c r="L4229" s="7" t="n">
        <f aca="false">IF(I4229=1,-J4229,0.98)</f>
        <v>-3.1</v>
      </c>
      <c r="M4229" s="8" t="s">
        <v>51</v>
      </c>
    </row>
    <row r="4230" customFormat="false" ht="12.8" hidden="false" customHeight="false" outlineLevel="0" collapsed="false">
      <c r="A4230" s="2" t="s">
        <v>4686</v>
      </c>
      <c r="B4230" s="2" t="s">
        <v>14</v>
      </c>
      <c r="C4230" s="0" t="s">
        <v>28</v>
      </c>
      <c r="D4230" s="0" t="s">
        <v>16</v>
      </c>
      <c r="E4230" s="0" t="s">
        <v>30</v>
      </c>
      <c r="F4230" s="0" t="s">
        <v>65</v>
      </c>
      <c r="G4230" s="0" t="s">
        <v>21</v>
      </c>
      <c r="H4230" s="0" t="s">
        <v>4687</v>
      </c>
      <c r="I4230" s="0" t="n">
        <v>2</v>
      </c>
      <c r="J4230" s="0" t="n">
        <v>1.26</v>
      </c>
      <c r="K4230" s="0" t="s">
        <v>21</v>
      </c>
      <c r="L4230" s="3" t="n">
        <f aca="false">IF(K4230="Yes",(J4230-1)*0.98,-1)</f>
        <v>0.2548</v>
      </c>
      <c r="M4230" s="4" t="s">
        <v>22</v>
      </c>
    </row>
    <row r="4231" customFormat="false" ht="12.8" hidden="false" customHeight="false" outlineLevel="0" collapsed="false">
      <c r="A4231" s="2" t="s">
        <v>4686</v>
      </c>
      <c r="B4231" s="2" t="s">
        <v>471</v>
      </c>
      <c r="C4231" s="0" t="s">
        <v>59</v>
      </c>
      <c r="D4231" s="0" t="s">
        <v>29</v>
      </c>
      <c r="E4231" s="0" t="s">
        <v>30</v>
      </c>
      <c r="F4231" s="0" t="s">
        <v>304</v>
      </c>
      <c r="G4231" s="0" t="s">
        <v>21</v>
      </c>
      <c r="H4231" s="0" t="s">
        <v>4688</v>
      </c>
      <c r="I4231" s="0" t="n">
        <v>3</v>
      </c>
      <c r="J4231" s="0" t="n">
        <v>1.3</v>
      </c>
      <c r="K4231" s="0" t="s">
        <v>21</v>
      </c>
      <c r="L4231" s="3" t="n">
        <f aca="false">IF(K4231="Yes",(J4231-1)*0.98,-1)</f>
        <v>0.294</v>
      </c>
      <c r="M4231" s="4" t="s">
        <v>22</v>
      </c>
    </row>
    <row r="4232" customFormat="false" ht="12.8" hidden="false" customHeight="false" outlineLevel="0" collapsed="false">
      <c r="A4232" s="2" t="s">
        <v>4689</v>
      </c>
      <c r="B4232" s="2" t="s">
        <v>894</v>
      </c>
      <c r="C4232" s="0" t="s">
        <v>1371</v>
      </c>
      <c r="D4232" s="0" t="s">
        <v>42</v>
      </c>
      <c r="E4232" s="0" t="s">
        <v>30</v>
      </c>
      <c r="F4232" s="0" t="s">
        <v>316</v>
      </c>
      <c r="G4232" s="0" t="s">
        <v>19</v>
      </c>
      <c r="H4232" s="0" t="s">
        <v>4690</v>
      </c>
      <c r="I4232" s="0" t="n">
        <v>1</v>
      </c>
      <c r="J4232" s="0" t="n">
        <v>1.06</v>
      </c>
      <c r="K4232" s="0" t="s">
        <v>21</v>
      </c>
      <c r="L4232" s="3" t="n">
        <f aca="false">IF(K4232="Yes",(J4232-1)*0.98,-1)</f>
        <v>0.0588000000000001</v>
      </c>
      <c r="M4232" s="4" t="s">
        <v>22</v>
      </c>
    </row>
    <row r="4233" customFormat="false" ht="12.8" hidden="false" customHeight="false" outlineLevel="0" collapsed="false">
      <c r="A4233" s="2" t="s">
        <v>4689</v>
      </c>
      <c r="B4233" s="2" t="s">
        <v>894</v>
      </c>
      <c r="C4233" s="0" t="s">
        <v>1371</v>
      </c>
      <c r="D4233" s="0" t="s">
        <v>42</v>
      </c>
      <c r="E4233" s="0" t="s">
        <v>30</v>
      </c>
      <c r="F4233" s="0" t="s">
        <v>316</v>
      </c>
      <c r="G4233" s="0" t="s">
        <v>19</v>
      </c>
      <c r="H4233" s="0" t="s">
        <v>4691</v>
      </c>
      <c r="I4233" s="0" t="n">
        <v>3</v>
      </c>
      <c r="J4233" s="0" t="n">
        <v>1.24</v>
      </c>
      <c r="K4233" s="0" t="s">
        <v>21</v>
      </c>
      <c r="L4233" s="3" t="n">
        <f aca="false">IF(K4233="Yes",(J4233-1)*0.98,-1)</f>
        <v>0.2352</v>
      </c>
      <c r="M4233" s="11" t="s">
        <v>62</v>
      </c>
    </row>
    <row r="4234" customFormat="false" ht="12.8" hidden="false" customHeight="false" outlineLevel="0" collapsed="false">
      <c r="A4234" s="2" t="s">
        <v>4689</v>
      </c>
      <c r="B4234" s="2" t="s">
        <v>1185</v>
      </c>
      <c r="C4234" s="0" t="s">
        <v>74</v>
      </c>
      <c r="D4234" s="0" t="s">
        <v>37</v>
      </c>
      <c r="E4234" s="0" t="s">
        <v>30</v>
      </c>
      <c r="F4234" s="0" t="s">
        <v>65</v>
      </c>
      <c r="G4234" s="0" t="s">
        <v>21</v>
      </c>
      <c r="H4234" s="0" t="s">
        <v>4692</v>
      </c>
      <c r="I4234" s="0" t="n">
        <v>0</v>
      </c>
      <c r="J4234" s="0" t="n">
        <v>0</v>
      </c>
      <c r="K4234" s="0" t="s">
        <v>19</v>
      </c>
      <c r="L4234" s="3" t="n">
        <f aca="false">IF(K4234="Yes",(J4234-1)*0.98,-1)</f>
        <v>-1</v>
      </c>
      <c r="M4234" s="4" t="s">
        <v>22</v>
      </c>
    </row>
    <row r="4235" customFormat="false" ht="12.8" hidden="false" customHeight="false" outlineLevel="0" collapsed="false">
      <c r="A4235" s="2" t="s">
        <v>4689</v>
      </c>
      <c r="B4235" s="2" t="s">
        <v>1185</v>
      </c>
      <c r="C4235" s="0" t="s">
        <v>74</v>
      </c>
      <c r="D4235" s="0" t="s">
        <v>37</v>
      </c>
      <c r="E4235" s="0" t="s">
        <v>30</v>
      </c>
      <c r="F4235" s="0" t="s">
        <v>65</v>
      </c>
      <c r="G4235" s="0" t="s">
        <v>21</v>
      </c>
      <c r="H4235" s="0" t="s">
        <v>4693</v>
      </c>
      <c r="I4235" s="0" t="n">
        <v>2</v>
      </c>
      <c r="J4235" s="0" t="n">
        <v>2.14</v>
      </c>
      <c r="K4235" s="0" t="s">
        <v>21</v>
      </c>
      <c r="L4235" s="3" t="n">
        <f aca="false">IF(K4235="Yes",(J4235-1)*0.98,-1)</f>
        <v>1.1172</v>
      </c>
      <c r="M4235" s="11" t="s">
        <v>62</v>
      </c>
    </row>
    <row r="4236" customFormat="false" ht="12.8" hidden="false" customHeight="false" outlineLevel="0" collapsed="false">
      <c r="A4236" s="2" t="s">
        <v>4694</v>
      </c>
      <c r="B4236" s="2" t="s">
        <v>193</v>
      </c>
      <c r="C4236" s="6" t="s">
        <v>125</v>
      </c>
      <c r="D4236" s="6" t="s">
        <v>29</v>
      </c>
      <c r="E4236" s="6" t="s">
        <v>30</v>
      </c>
      <c r="F4236" s="6" t="s">
        <v>815</v>
      </c>
      <c r="G4236" s="6" t="s">
        <v>19</v>
      </c>
      <c r="H4236" s="6" t="s">
        <v>4695</v>
      </c>
      <c r="I4236" s="6" t="n">
        <v>0</v>
      </c>
      <c r="J4236" s="6" t="n">
        <v>23.22</v>
      </c>
      <c r="K4236" s="3" t="str">
        <f aca="false">IF(I4236=1, "No","Yes")</f>
        <v>Yes</v>
      </c>
      <c r="L4236" s="7" t="n">
        <f aca="false">IF(I4236=1,-J4236,0.98)</f>
        <v>0.98</v>
      </c>
      <c r="M4236" s="8" t="s">
        <v>51</v>
      </c>
    </row>
    <row r="4237" customFormat="false" ht="12.8" hidden="false" customHeight="false" outlineLevel="0" collapsed="false">
      <c r="A4237" s="2" t="s">
        <v>4694</v>
      </c>
      <c r="B4237" s="2" t="s">
        <v>193</v>
      </c>
      <c r="C4237" s="6" t="s">
        <v>125</v>
      </c>
      <c r="D4237" s="6" t="s">
        <v>29</v>
      </c>
      <c r="E4237" s="6" t="s">
        <v>30</v>
      </c>
      <c r="F4237" s="6" t="s">
        <v>815</v>
      </c>
      <c r="G4237" s="6" t="s">
        <v>19</v>
      </c>
      <c r="H4237" s="6" t="s">
        <v>4695</v>
      </c>
      <c r="I4237" s="6" t="n">
        <v>0</v>
      </c>
      <c r="J4237" s="6" t="n">
        <v>23.22</v>
      </c>
      <c r="K4237" s="3" t="str">
        <f aca="false">IF(I4237=1, "No","Yes")</f>
        <v>Yes</v>
      </c>
      <c r="L4237" s="7" t="n">
        <f aca="false">IF(I4237=1,-J4237,0.98)</f>
        <v>0.98</v>
      </c>
      <c r="M4237" s="12" t="s">
        <v>128</v>
      </c>
    </row>
    <row r="4238" customFormat="false" ht="12.8" hidden="false" customHeight="false" outlineLevel="0" collapsed="false">
      <c r="A4238" s="2" t="s">
        <v>4696</v>
      </c>
      <c r="B4238" s="2" t="s">
        <v>337</v>
      </c>
      <c r="C4238" s="0" t="s">
        <v>91</v>
      </c>
      <c r="D4238" s="0" t="s">
        <v>42</v>
      </c>
      <c r="E4238" s="0" t="s">
        <v>30</v>
      </c>
      <c r="F4238" s="0" t="s">
        <v>18</v>
      </c>
      <c r="G4238" s="0" t="s">
        <v>19</v>
      </c>
      <c r="H4238" s="0" t="s">
        <v>4331</v>
      </c>
      <c r="I4238" s="0" t="n">
        <v>0</v>
      </c>
      <c r="J4238" s="0" t="n">
        <v>0</v>
      </c>
      <c r="K4238" s="0" t="s">
        <v>19</v>
      </c>
      <c r="L4238" s="3" t="n">
        <f aca="false">IF(K4238="Yes",(J4238-1)*0.98,-1)</f>
        <v>-1</v>
      </c>
      <c r="M4238" s="11" t="s">
        <v>62</v>
      </c>
    </row>
    <row r="4239" customFormat="false" ht="12.8" hidden="false" customHeight="false" outlineLevel="0" collapsed="false">
      <c r="A4239" s="2" t="s">
        <v>4697</v>
      </c>
      <c r="B4239" s="2" t="s">
        <v>159</v>
      </c>
      <c r="C4239" s="0" t="s">
        <v>125</v>
      </c>
      <c r="D4239" s="0" t="s">
        <v>42</v>
      </c>
      <c r="E4239" s="0" t="s">
        <v>30</v>
      </c>
      <c r="F4239" s="0" t="s">
        <v>43</v>
      </c>
      <c r="G4239" s="0" t="s">
        <v>19</v>
      </c>
      <c r="H4239" s="0" t="s">
        <v>4698</v>
      </c>
      <c r="I4239" s="0" t="n">
        <v>4</v>
      </c>
      <c r="J4239" s="0" t="n">
        <v>0</v>
      </c>
      <c r="K4239" s="0" t="s">
        <v>19</v>
      </c>
      <c r="L4239" s="3" t="n">
        <f aca="false">IF(K4239="Yes",(J4239-1)*0.98,-1)</f>
        <v>-1</v>
      </c>
      <c r="M4239" s="11" t="s">
        <v>62</v>
      </c>
    </row>
    <row r="4240" customFormat="false" ht="12.8" hidden="false" customHeight="false" outlineLevel="0" collapsed="false">
      <c r="A4240" s="9" t="s">
        <v>4697</v>
      </c>
      <c r="B4240" s="9" t="s">
        <v>159</v>
      </c>
      <c r="C4240" s="6" t="s">
        <v>125</v>
      </c>
      <c r="D4240" s="6" t="s">
        <v>42</v>
      </c>
      <c r="E4240" s="6" t="s">
        <v>30</v>
      </c>
      <c r="F4240" s="6" t="s">
        <v>43</v>
      </c>
      <c r="G4240" s="6" t="s">
        <v>19</v>
      </c>
      <c r="H4240" s="6" t="s">
        <v>4699</v>
      </c>
      <c r="I4240" s="6" t="n">
        <v>3</v>
      </c>
      <c r="J4240" s="6" t="n">
        <v>0</v>
      </c>
      <c r="K4240" s="3" t="s">
        <v>19</v>
      </c>
      <c r="L4240" s="6" t="n">
        <f aca="false">IF(K4240="Yes",(J4240-1)*0.98,-1)</f>
        <v>-1</v>
      </c>
      <c r="M4240" s="13" t="s">
        <v>184</v>
      </c>
    </row>
    <row r="4241" customFormat="false" ht="12.8" hidden="false" customHeight="false" outlineLevel="0" collapsed="false">
      <c r="A4241" s="2" t="s">
        <v>4700</v>
      </c>
      <c r="B4241" s="2" t="s">
        <v>280</v>
      </c>
      <c r="C4241" s="0" t="s">
        <v>91</v>
      </c>
      <c r="D4241" s="0" t="s">
        <v>42</v>
      </c>
      <c r="E4241" s="0" t="s">
        <v>30</v>
      </c>
      <c r="F4241" s="0" t="s">
        <v>18</v>
      </c>
      <c r="G4241" s="0" t="s">
        <v>19</v>
      </c>
      <c r="H4241" s="0" t="s">
        <v>4701</v>
      </c>
      <c r="I4241" s="0" t="n">
        <v>3</v>
      </c>
      <c r="J4241" s="0" t="n">
        <v>4.72</v>
      </c>
      <c r="K4241" s="0" t="s">
        <v>21</v>
      </c>
      <c r="L4241" s="3" t="n">
        <f aca="false">IF(K4241="Yes",(J4241-1)*0.98,-1)</f>
        <v>3.6456</v>
      </c>
      <c r="M4241" s="11" t="s">
        <v>62</v>
      </c>
    </row>
    <row r="4242" customFormat="false" ht="12.8" hidden="false" customHeight="false" outlineLevel="0" collapsed="false">
      <c r="A4242" s="2" t="s">
        <v>4702</v>
      </c>
      <c r="B4242" s="2" t="s">
        <v>1396</v>
      </c>
      <c r="C4242" s="0" t="s">
        <v>47</v>
      </c>
      <c r="D4242" s="0" t="s">
        <v>42</v>
      </c>
      <c r="E4242" s="0" t="s">
        <v>79</v>
      </c>
      <c r="F4242" s="0" t="s">
        <v>80</v>
      </c>
      <c r="G4242" s="0" t="s">
        <v>19</v>
      </c>
      <c r="H4242" s="0" t="s">
        <v>4703</v>
      </c>
      <c r="I4242" s="0" t="n">
        <v>3</v>
      </c>
      <c r="J4242" s="0" t="n">
        <v>1.33</v>
      </c>
      <c r="K4242" s="0" t="s">
        <v>21</v>
      </c>
      <c r="L4242" s="3" t="n">
        <f aca="false">IF(K4242="Yes",(J4242-1)*0.98,-1)</f>
        <v>0.3234</v>
      </c>
      <c r="M4242" s="4" t="s">
        <v>22</v>
      </c>
    </row>
    <row r="4243" customFormat="false" ht="12.8" hidden="false" customHeight="false" outlineLevel="0" collapsed="false">
      <c r="A4243" s="2" t="s">
        <v>4704</v>
      </c>
      <c r="B4243" s="2" t="s">
        <v>926</v>
      </c>
      <c r="C4243" s="0" t="s">
        <v>1317</v>
      </c>
      <c r="D4243" s="0" t="s">
        <v>37</v>
      </c>
      <c r="E4243" s="0" t="s">
        <v>17</v>
      </c>
      <c r="F4243" s="0" t="s">
        <v>43</v>
      </c>
      <c r="G4243" s="0" t="s">
        <v>19</v>
      </c>
      <c r="H4243" s="0" t="s">
        <v>3778</v>
      </c>
      <c r="I4243" s="0" t="n">
        <v>3</v>
      </c>
      <c r="J4243" s="0" t="n">
        <v>1.34</v>
      </c>
      <c r="K4243" s="0" t="s">
        <v>21</v>
      </c>
      <c r="L4243" s="3" t="n">
        <f aca="false">IF(K4243="Yes",(J4243-1)*0.98,-1)</f>
        <v>0.3332</v>
      </c>
      <c r="M4243" s="11" t="s">
        <v>62</v>
      </c>
    </row>
    <row r="4244" customFormat="false" ht="12.8" hidden="false" customHeight="false" outlineLevel="0" collapsed="false">
      <c r="A4244" s="2" t="s">
        <v>4705</v>
      </c>
      <c r="B4244" s="2" t="s">
        <v>480</v>
      </c>
      <c r="C4244" s="0" t="s">
        <v>74</v>
      </c>
      <c r="D4244" s="0" t="s">
        <v>37</v>
      </c>
      <c r="E4244" s="0" t="s">
        <v>30</v>
      </c>
      <c r="F4244" s="0" t="s">
        <v>43</v>
      </c>
      <c r="G4244" s="0" t="s">
        <v>19</v>
      </c>
      <c r="H4244" s="0" t="s">
        <v>4706</v>
      </c>
      <c r="I4244" s="0" t="n">
        <v>2</v>
      </c>
      <c r="J4244" s="0" t="n">
        <v>1.07</v>
      </c>
      <c r="K4244" s="0" t="s">
        <v>21</v>
      </c>
      <c r="L4244" s="3" t="n">
        <f aca="false">IF(K4244="Yes",(J4244-1)*0.98,-1)</f>
        <v>0.0686000000000001</v>
      </c>
      <c r="M4244" s="4" t="s">
        <v>22</v>
      </c>
    </row>
    <row r="4245" customFormat="false" ht="12.8" hidden="false" customHeight="false" outlineLevel="0" collapsed="false">
      <c r="A4245" s="2" t="s">
        <v>4705</v>
      </c>
      <c r="B4245" s="2" t="s">
        <v>480</v>
      </c>
      <c r="C4245" s="0" t="s">
        <v>74</v>
      </c>
      <c r="D4245" s="0" t="s">
        <v>37</v>
      </c>
      <c r="E4245" s="0" t="s">
        <v>30</v>
      </c>
      <c r="F4245" s="0" t="s">
        <v>43</v>
      </c>
      <c r="G4245" s="0" t="s">
        <v>19</v>
      </c>
      <c r="H4245" s="0" t="s">
        <v>4707</v>
      </c>
      <c r="I4245" s="0" t="n">
        <v>0</v>
      </c>
      <c r="J4245" s="0" t="n">
        <v>0</v>
      </c>
      <c r="K4245" s="0" t="s">
        <v>19</v>
      </c>
      <c r="L4245" s="3" t="n">
        <f aca="false">IF(K4245="Yes",(J4245-1)*0.98,-1)</f>
        <v>-1</v>
      </c>
      <c r="M4245" s="11" t="s">
        <v>62</v>
      </c>
    </row>
    <row r="4246" customFormat="false" ht="12.8" hidden="false" customHeight="false" outlineLevel="0" collapsed="false">
      <c r="A4246" s="9" t="s">
        <v>4705</v>
      </c>
      <c r="B4246" s="9" t="s">
        <v>480</v>
      </c>
      <c r="C4246" s="6" t="s">
        <v>74</v>
      </c>
      <c r="D4246" s="6" t="s">
        <v>37</v>
      </c>
      <c r="E4246" s="6" t="s">
        <v>30</v>
      </c>
      <c r="F4246" s="6" t="s">
        <v>43</v>
      </c>
      <c r="G4246" s="6" t="s">
        <v>19</v>
      </c>
      <c r="H4246" s="6" t="s">
        <v>4707</v>
      </c>
      <c r="I4246" s="0" t="n">
        <v>0</v>
      </c>
      <c r="J4246" s="6" t="n">
        <v>0</v>
      </c>
      <c r="K4246" s="3" t="str">
        <f aca="false">IF(I4246=1,"Yes","No")</f>
        <v>No</v>
      </c>
      <c r="L4246" s="7" t="n">
        <f aca="false">IF(K4246="Yes",(J4246-1)*0.98,-1)</f>
        <v>-1</v>
      </c>
      <c r="M4246" s="10" t="s">
        <v>53</v>
      </c>
    </row>
    <row r="4247" customFormat="false" ht="12.8" hidden="false" customHeight="false" outlineLevel="0" collapsed="false">
      <c r="A4247" s="2" t="s">
        <v>4705</v>
      </c>
      <c r="B4247" s="2" t="s">
        <v>331</v>
      </c>
      <c r="C4247" s="6" t="s">
        <v>28</v>
      </c>
      <c r="D4247" s="6" t="s">
        <v>42</v>
      </c>
      <c r="E4247" s="6" t="s">
        <v>30</v>
      </c>
      <c r="F4247" s="6" t="s">
        <v>18</v>
      </c>
      <c r="G4247" s="6" t="s">
        <v>19</v>
      </c>
      <c r="H4247" s="6" t="s">
        <v>4708</v>
      </c>
      <c r="I4247" s="6" t="n">
        <v>2</v>
      </c>
      <c r="J4247" s="6" t="n">
        <v>39.28</v>
      </c>
      <c r="K4247" s="3" t="str">
        <f aca="false">IF(I4247=1, "No","Yes")</f>
        <v>Yes</v>
      </c>
      <c r="L4247" s="7" t="n">
        <f aca="false">IF(I4247=1,-J4247,0.98)</f>
        <v>0.98</v>
      </c>
      <c r="M4247" s="8" t="s">
        <v>51</v>
      </c>
    </row>
    <row r="4248" customFormat="false" ht="12.8" hidden="false" customHeight="false" outlineLevel="0" collapsed="false">
      <c r="A4248" s="2" t="s">
        <v>4709</v>
      </c>
      <c r="B4248" s="2" t="s">
        <v>167</v>
      </c>
      <c r="C4248" s="0" t="s">
        <v>86</v>
      </c>
      <c r="D4248" s="0" t="s">
        <v>16</v>
      </c>
      <c r="E4248" s="0" t="s">
        <v>79</v>
      </c>
      <c r="F4248" s="0" t="s">
        <v>80</v>
      </c>
      <c r="G4248" s="0" t="s">
        <v>19</v>
      </c>
      <c r="H4248" s="0" t="s">
        <v>4710</v>
      </c>
      <c r="I4248" s="0" t="n">
        <v>2</v>
      </c>
      <c r="J4248" s="0" t="n">
        <v>1.39</v>
      </c>
      <c r="K4248" s="0" t="s">
        <v>21</v>
      </c>
      <c r="L4248" s="3" t="n">
        <f aca="false">IF(K4248="Yes",(J4248-1)*0.98,-1)</f>
        <v>0.3822</v>
      </c>
      <c r="M4248" s="4" t="s">
        <v>22</v>
      </c>
    </row>
    <row r="4249" customFormat="false" ht="12.8" hidden="false" customHeight="false" outlineLevel="0" collapsed="false">
      <c r="A4249" s="2" t="s">
        <v>4709</v>
      </c>
      <c r="B4249" s="2" t="s">
        <v>167</v>
      </c>
      <c r="C4249" s="0" t="s">
        <v>86</v>
      </c>
      <c r="D4249" s="0" t="s">
        <v>16</v>
      </c>
      <c r="E4249" s="0" t="s">
        <v>79</v>
      </c>
      <c r="F4249" s="0" t="s">
        <v>80</v>
      </c>
      <c r="G4249" s="0" t="s">
        <v>19</v>
      </c>
      <c r="H4249" s="0" t="s">
        <v>4711</v>
      </c>
      <c r="I4249" s="0" t="n">
        <v>1</v>
      </c>
      <c r="J4249" s="0" t="n">
        <v>1.28</v>
      </c>
      <c r="K4249" s="0" t="s">
        <v>21</v>
      </c>
      <c r="L4249" s="3" t="n">
        <f aca="false">IF(K4249="Yes",(J4249-1)*0.98,-1)</f>
        <v>0.2744</v>
      </c>
      <c r="M4249" s="11" t="s">
        <v>62</v>
      </c>
    </row>
    <row r="4250" customFormat="false" ht="12.8" hidden="false" customHeight="false" outlineLevel="0" collapsed="false">
      <c r="A4250" s="2" t="s">
        <v>4712</v>
      </c>
      <c r="B4250" s="2" t="s">
        <v>181</v>
      </c>
      <c r="C4250" s="0" t="s">
        <v>41</v>
      </c>
      <c r="D4250" s="0" t="s">
        <v>16</v>
      </c>
      <c r="E4250" s="0" t="s">
        <v>79</v>
      </c>
      <c r="F4250" s="0" t="s">
        <v>80</v>
      </c>
      <c r="G4250" s="0" t="s">
        <v>19</v>
      </c>
      <c r="H4250" s="0" t="s">
        <v>4580</v>
      </c>
      <c r="I4250" s="0" t="n">
        <v>2</v>
      </c>
      <c r="J4250" s="0" t="n">
        <v>1.47</v>
      </c>
      <c r="K4250" s="0" t="s">
        <v>21</v>
      </c>
      <c r="L4250" s="3" t="n">
        <f aca="false">IF(K4250="Yes",(J4250-1)*0.98,-1)</f>
        <v>0.4606</v>
      </c>
      <c r="M4250" s="4" t="s">
        <v>22</v>
      </c>
    </row>
    <row r="4251" customFormat="false" ht="12.8" hidden="false" customHeight="false" outlineLevel="0" collapsed="false">
      <c r="A4251" s="2" t="s">
        <v>4712</v>
      </c>
      <c r="B4251" s="2" t="s">
        <v>181</v>
      </c>
      <c r="C4251" s="0" t="s">
        <v>41</v>
      </c>
      <c r="D4251" s="0" t="s">
        <v>16</v>
      </c>
      <c r="E4251" s="0" t="s">
        <v>79</v>
      </c>
      <c r="F4251" s="0" t="s">
        <v>80</v>
      </c>
      <c r="G4251" s="0" t="s">
        <v>19</v>
      </c>
      <c r="H4251" s="0" t="s">
        <v>4713</v>
      </c>
      <c r="I4251" s="0" t="n">
        <v>0</v>
      </c>
      <c r="J4251" s="0" t="n">
        <v>0</v>
      </c>
      <c r="K4251" s="0" t="s">
        <v>19</v>
      </c>
      <c r="L4251" s="3" t="n">
        <f aca="false">IF(K4251="Yes",(J4251-1)*0.98,-1)</f>
        <v>-1</v>
      </c>
      <c r="M4251" s="11" t="s">
        <v>62</v>
      </c>
    </row>
    <row r="4252" customFormat="false" ht="12.8" hidden="false" customHeight="false" outlineLevel="0" collapsed="false">
      <c r="A4252" s="2" t="s">
        <v>4712</v>
      </c>
      <c r="B4252" s="2" t="s">
        <v>280</v>
      </c>
      <c r="C4252" s="0" t="s">
        <v>125</v>
      </c>
      <c r="D4252" s="0" t="s">
        <v>42</v>
      </c>
      <c r="E4252" s="0" t="s">
        <v>30</v>
      </c>
      <c r="F4252" s="0" t="s">
        <v>18</v>
      </c>
      <c r="G4252" s="0" t="s">
        <v>19</v>
      </c>
      <c r="H4252" s="0" t="s">
        <v>4714</v>
      </c>
      <c r="I4252" s="0" t="n">
        <v>4</v>
      </c>
      <c r="J4252" s="0" t="n">
        <v>0</v>
      </c>
      <c r="K4252" s="0" t="s">
        <v>19</v>
      </c>
      <c r="L4252" s="3" t="n">
        <f aca="false">IF(K4252="Yes",(J4252-1)*0.98,-1)</f>
        <v>-1</v>
      </c>
      <c r="M4252" s="11" t="s">
        <v>62</v>
      </c>
    </row>
    <row r="4253" customFormat="false" ht="12.8" hidden="false" customHeight="false" outlineLevel="0" collapsed="false">
      <c r="A4253" s="2" t="s">
        <v>4712</v>
      </c>
      <c r="B4253" s="2" t="s">
        <v>471</v>
      </c>
      <c r="C4253" s="0" t="s">
        <v>74</v>
      </c>
      <c r="D4253" s="0" t="s">
        <v>37</v>
      </c>
      <c r="E4253" s="0" t="s">
        <v>30</v>
      </c>
      <c r="F4253" s="0" t="s">
        <v>43</v>
      </c>
      <c r="G4253" s="0" t="s">
        <v>19</v>
      </c>
      <c r="H4253" s="0" t="s">
        <v>4715</v>
      </c>
      <c r="I4253" s="0" t="n">
        <v>1</v>
      </c>
      <c r="J4253" s="0" t="n">
        <v>1.77</v>
      </c>
      <c r="K4253" s="0" t="s">
        <v>21</v>
      </c>
      <c r="L4253" s="3" t="n">
        <f aca="false">IF(K4253="Yes",(J4253-1)*0.98,-1)</f>
        <v>0.7546</v>
      </c>
      <c r="M4253" s="4" t="s">
        <v>22</v>
      </c>
    </row>
    <row r="4254" customFormat="false" ht="12.8" hidden="false" customHeight="false" outlineLevel="0" collapsed="false">
      <c r="A4254" s="2" t="s">
        <v>4716</v>
      </c>
      <c r="B4254" s="2" t="s">
        <v>94</v>
      </c>
      <c r="C4254" s="0" t="s">
        <v>259</v>
      </c>
      <c r="D4254" s="0" t="s">
        <v>16</v>
      </c>
      <c r="E4254" s="0" t="s">
        <v>17</v>
      </c>
      <c r="F4254" s="0" t="s">
        <v>18</v>
      </c>
      <c r="G4254" s="0" t="s">
        <v>19</v>
      </c>
      <c r="H4254" s="0" t="s">
        <v>3761</v>
      </c>
      <c r="I4254" s="0" t="n">
        <v>3</v>
      </c>
      <c r="J4254" s="0" t="n">
        <v>1.17</v>
      </c>
      <c r="K4254" s="0" t="s">
        <v>21</v>
      </c>
      <c r="L4254" s="3" t="n">
        <f aca="false">IF(K4254="Yes",(J4254-1)*0.98,-1)</f>
        <v>0.1666</v>
      </c>
      <c r="M4254" s="4" t="s">
        <v>22</v>
      </c>
    </row>
    <row r="4255" customFormat="false" ht="12.8" hidden="false" customHeight="false" outlineLevel="0" collapsed="false">
      <c r="A4255" s="2" t="s">
        <v>4717</v>
      </c>
      <c r="B4255" s="2" t="s">
        <v>926</v>
      </c>
      <c r="C4255" s="0" t="s">
        <v>131</v>
      </c>
      <c r="D4255" s="0" t="s">
        <v>42</v>
      </c>
      <c r="E4255" s="0" t="s">
        <v>79</v>
      </c>
      <c r="F4255" s="0" t="s">
        <v>80</v>
      </c>
      <c r="G4255" s="0" t="s">
        <v>19</v>
      </c>
      <c r="H4255" s="0" t="s">
        <v>4718</v>
      </c>
      <c r="I4255" s="0" t="n">
        <v>2</v>
      </c>
      <c r="J4255" s="0" t="n">
        <v>1.56</v>
      </c>
      <c r="K4255" s="0" t="s">
        <v>21</v>
      </c>
      <c r="L4255" s="3" t="n">
        <f aca="false">IF(K4255="Yes",(J4255-1)*0.98,-1)</f>
        <v>0.5488</v>
      </c>
      <c r="M4255" s="4" t="s">
        <v>22</v>
      </c>
    </row>
    <row r="4256" customFormat="false" ht="12.8" hidden="false" customHeight="false" outlineLevel="0" collapsed="false">
      <c r="A4256" s="2" t="s">
        <v>4717</v>
      </c>
      <c r="B4256" s="2" t="s">
        <v>157</v>
      </c>
      <c r="C4256" s="0" t="s">
        <v>131</v>
      </c>
      <c r="D4256" s="0" t="s">
        <v>16</v>
      </c>
      <c r="E4256" s="0" t="s">
        <v>79</v>
      </c>
      <c r="F4256" s="0" t="s">
        <v>80</v>
      </c>
      <c r="G4256" s="0" t="s">
        <v>19</v>
      </c>
      <c r="H4256" s="0" t="s">
        <v>4719</v>
      </c>
      <c r="I4256" s="0" t="n">
        <v>0</v>
      </c>
      <c r="J4256" s="0" t="n">
        <v>0</v>
      </c>
      <c r="K4256" s="0" t="s">
        <v>19</v>
      </c>
      <c r="L4256" s="3" t="n">
        <f aca="false">IF(K4256="Yes",(J4256-1)*0.98,-1)</f>
        <v>-1</v>
      </c>
      <c r="M4256" s="11" t="s">
        <v>62</v>
      </c>
    </row>
    <row r="4257" customFormat="false" ht="12.8" hidden="false" customHeight="false" outlineLevel="0" collapsed="false">
      <c r="A4257" s="9" t="s">
        <v>4720</v>
      </c>
      <c r="B4257" s="9" t="s">
        <v>2615</v>
      </c>
      <c r="C4257" s="6" t="s">
        <v>28</v>
      </c>
      <c r="D4257" s="6" t="s">
        <v>29</v>
      </c>
      <c r="E4257" s="6" t="s">
        <v>30</v>
      </c>
      <c r="F4257" s="6" t="s">
        <v>65</v>
      </c>
      <c r="G4257" s="6" t="s">
        <v>21</v>
      </c>
      <c r="H4257" s="6" t="s">
        <v>4721</v>
      </c>
      <c r="I4257" s="6" t="n">
        <v>3</v>
      </c>
      <c r="J4257" s="6" t="n">
        <v>0</v>
      </c>
      <c r="K4257" s="3" t="s">
        <v>19</v>
      </c>
      <c r="L4257" s="6" t="n">
        <f aca="false">IF(K4257="Yes",(J4257-1)*0.98,-1)</f>
        <v>-1</v>
      </c>
      <c r="M4257" s="13" t="s">
        <v>184</v>
      </c>
    </row>
    <row r="4258" customFormat="false" ht="12.8" hidden="false" customHeight="false" outlineLevel="0" collapsed="false">
      <c r="A4258" s="2" t="s">
        <v>4722</v>
      </c>
      <c r="B4258" s="2" t="s">
        <v>343</v>
      </c>
      <c r="C4258" s="0" t="s">
        <v>59</v>
      </c>
      <c r="D4258" s="0" t="s">
        <v>29</v>
      </c>
      <c r="E4258" s="0" t="s">
        <v>30</v>
      </c>
      <c r="F4258" s="0" t="s">
        <v>304</v>
      </c>
      <c r="G4258" s="0" t="s">
        <v>19</v>
      </c>
      <c r="H4258" s="0" t="s">
        <v>4723</v>
      </c>
      <c r="I4258" s="0" t="n">
        <v>2</v>
      </c>
      <c r="J4258" s="0" t="n">
        <v>1.22</v>
      </c>
      <c r="K4258" s="0" t="s">
        <v>21</v>
      </c>
      <c r="L4258" s="3" t="n">
        <f aca="false">IF(K4258="Yes",(J4258-1)*0.98,-1)</f>
        <v>0.2156</v>
      </c>
      <c r="M4258" s="4" t="s">
        <v>22</v>
      </c>
    </row>
    <row r="4259" customFormat="false" ht="12.8" hidden="false" customHeight="false" outlineLevel="0" collapsed="false">
      <c r="A4259" s="2" t="s">
        <v>4724</v>
      </c>
      <c r="B4259" s="2" t="s">
        <v>96</v>
      </c>
      <c r="C4259" s="0" t="s">
        <v>24</v>
      </c>
      <c r="D4259" s="0" t="s">
        <v>16</v>
      </c>
      <c r="E4259" s="0" t="s">
        <v>17</v>
      </c>
      <c r="F4259" s="0" t="s">
        <v>18</v>
      </c>
      <c r="G4259" s="0" t="s">
        <v>19</v>
      </c>
      <c r="H4259" s="0" t="s">
        <v>4725</v>
      </c>
      <c r="I4259" s="0" t="n">
        <v>1</v>
      </c>
      <c r="J4259" s="0" t="n">
        <v>1.3</v>
      </c>
      <c r="K4259" s="0" t="s">
        <v>21</v>
      </c>
      <c r="L4259" s="3" t="n">
        <f aca="false">IF(K4259="Yes",(J4259-1)*0.98,-1)</f>
        <v>0.294</v>
      </c>
      <c r="M4259" s="4" t="s">
        <v>22</v>
      </c>
    </row>
    <row r="4260" customFormat="false" ht="12.8" hidden="false" customHeight="false" outlineLevel="0" collapsed="false">
      <c r="A4260" s="2" t="s">
        <v>4726</v>
      </c>
      <c r="B4260" s="2" t="s">
        <v>331</v>
      </c>
      <c r="C4260" s="0" t="s">
        <v>150</v>
      </c>
      <c r="D4260" s="0" t="s">
        <v>42</v>
      </c>
      <c r="E4260" s="0" t="s">
        <v>79</v>
      </c>
      <c r="F4260" s="0" t="s">
        <v>206</v>
      </c>
      <c r="G4260" s="0" t="s">
        <v>19</v>
      </c>
      <c r="H4260" s="0" t="s">
        <v>4727</v>
      </c>
      <c r="I4260" s="0" t="n">
        <v>4</v>
      </c>
      <c r="J4260" s="0" t="n">
        <v>0</v>
      </c>
      <c r="K4260" s="0" t="str">
        <f aca="false">IF(I4260=1,"Yes","No")</f>
        <v>No</v>
      </c>
      <c r="L4260" s="0" t="n">
        <f aca="false">IF(K4260="Yes",(J4260-1)*0.98,-1)</f>
        <v>-1</v>
      </c>
      <c r="M4260" s="5" t="s">
        <v>33</v>
      </c>
    </row>
    <row r="4261" customFormat="false" ht="12.8" hidden="false" customHeight="false" outlineLevel="0" collapsed="false">
      <c r="A4261" s="2" t="s">
        <v>4728</v>
      </c>
      <c r="B4261" s="2" t="s">
        <v>155</v>
      </c>
      <c r="C4261" s="0" t="s">
        <v>230</v>
      </c>
      <c r="D4261" s="0" t="s">
        <v>16</v>
      </c>
      <c r="E4261" s="0" t="s">
        <v>17</v>
      </c>
      <c r="F4261" s="0" t="s">
        <v>18</v>
      </c>
      <c r="G4261" s="0" t="s">
        <v>19</v>
      </c>
      <c r="H4261" s="0" t="s">
        <v>4729</v>
      </c>
      <c r="I4261" s="0" t="n">
        <v>2</v>
      </c>
      <c r="J4261" s="0" t="n">
        <v>1.14</v>
      </c>
      <c r="K4261" s="0" t="s">
        <v>21</v>
      </c>
      <c r="L4261" s="3" t="n">
        <f aca="false">IF(K4261="Yes",(J4261-1)*0.98,-1)</f>
        <v>0.1372</v>
      </c>
      <c r="M4261" s="4" t="s">
        <v>22</v>
      </c>
    </row>
    <row r="4262" customFormat="false" ht="12.8" hidden="false" customHeight="false" outlineLevel="0" collapsed="false">
      <c r="A4262" s="2" t="s">
        <v>4728</v>
      </c>
      <c r="B4262" s="2" t="s">
        <v>155</v>
      </c>
      <c r="C4262" s="0" t="s">
        <v>230</v>
      </c>
      <c r="D4262" s="0" t="s">
        <v>16</v>
      </c>
      <c r="E4262" s="0" t="s">
        <v>17</v>
      </c>
      <c r="F4262" s="0" t="s">
        <v>18</v>
      </c>
      <c r="G4262" s="0" t="s">
        <v>19</v>
      </c>
      <c r="H4262" s="0" t="s">
        <v>4730</v>
      </c>
      <c r="I4262" s="0" t="n">
        <v>1</v>
      </c>
      <c r="J4262" s="0" t="n">
        <v>1.25</v>
      </c>
      <c r="K4262" s="0" t="s">
        <v>21</v>
      </c>
      <c r="L4262" s="3" t="n">
        <f aca="false">IF(K4262="Yes",(J4262-1)*0.98,-1)</f>
        <v>0.245</v>
      </c>
      <c r="M4262" s="11" t="s">
        <v>62</v>
      </c>
    </row>
    <row r="4263" customFormat="false" ht="12.8" hidden="false" customHeight="false" outlineLevel="0" collapsed="false">
      <c r="A4263" s="2" t="s">
        <v>4728</v>
      </c>
      <c r="B4263" s="2" t="s">
        <v>113</v>
      </c>
      <c r="C4263" s="0" t="s">
        <v>15</v>
      </c>
      <c r="D4263" s="0" t="s">
        <v>16</v>
      </c>
      <c r="E4263" s="0" t="s">
        <v>17</v>
      </c>
      <c r="F4263" s="0" t="s">
        <v>18</v>
      </c>
      <c r="G4263" s="0" t="s">
        <v>19</v>
      </c>
      <c r="H4263" s="0" t="s">
        <v>4731</v>
      </c>
      <c r="I4263" s="0" t="n">
        <v>3</v>
      </c>
      <c r="J4263" s="0" t="n">
        <v>0</v>
      </c>
      <c r="K4263" s="0" t="s">
        <v>19</v>
      </c>
      <c r="L4263" s="3" t="n">
        <f aca="false">IF(K4263="Yes",(J4263-1)*0.98,-1)</f>
        <v>-1</v>
      </c>
      <c r="M4263" s="4" t="s">
        <v>22</v>
      </c>
    </row>
    <row r="4264" customFormat="false" ht="12.8" hidden="false" customHeight="false" outlineLevel="0" collapsed="false">
      <c r="A4264" s="2" t="s">
        <v>4728</v>
      </c>
      <c r="B4264" s="2" t="s">
        <v>113</v>
      </c>
      <c r="C4264" s="0" t="s">
        <v>15</v>
      </c>
      <c r="D4264" s="0" t="s">
        <v>16</v>
      </c>
      <c r="E4264" s="0" t="s">
        <v>17</v>
      </c>
      <c r="F4264" s="0" t="s">
        <v>18</v>
      </c>
      <c r="G4264" s="0" t="s">
        <v>19</v>
      </c>
      <c r="H4264" s="0" t="s">
        <v>4732</v>
      </c>
      <c r="I4264" s="0" t="n">
        <v>2</v>
      </c>
      <c r="J4264" s="0" t="n">
        <v>1.45</v>
      </c>
      <c r="K4264" s="0" t="s">
        <v>21</v>
      </c>
      <c r="L4264" s="3" t="n">
        <f aca="false">IF(K4264="Yes",(J4264-1)*0.98,-1)</f>
        <v>0.441</v>
      </c>
      <c r="M4264" s="11" t="s">
        <v>62</v>
      </c>
    </row>
    <row r="4265" customFormat="false" ht="12.8" hidden="false" customHeight="false" outlineLevel="0" collapsed="false">
      <c r="A4265" s="2" t="s">
        <v>4728</v>
      </c>
      <c r="B4265" s="2" t="s">
        <v>162</v>
      </c>
      <c r="C4265" s="0" t="s">
        <v>91</v>
      </c>
      <c r="D4265" s="0" t="s">
        <v>42</v>
      </c>
      <c r="E4265" s="0" t="s">
        <v>30</v>
      </c>
      <c r="F4265" s="0" t="s">
        <v>18</v>
      </c>
      <c r="G4265" s="0" t="s">
        <v>19</v>
      </c>
      <c r="H4265" s="0" t="s">
        <v>4733</v>
      </c>
      <c r="I4265" s="0" t="n">
        <v>2</v>
      </c>
      <c r="J4265" s="0" t="n">
        <v>2.06</v>
      </c>
      <c r="K4265" s="0" t="s">
        <v>21</v>
      </c>
      <c r="L4265" s="3" t="n">
        <f aca="false">IF(K4265="Yes",(J4265-1)*0.98,-1)</f>
        <v>1.0388</v>
      </c>
      <c r="M4265" s="11" t="s">
        <v>62</v>
      </c>
    </row>
    <row r="4266" customFormat="false" ht="12.8" hidden="false" customHeight="false" outlineLevel="0" collapsed="false">
      <c r="A4266" s="2" t="s">
        <v>4728</v>
      </c>
      <c r="B4266" s="2" t="s">
        <v>888</v>
      </c>
      <c r="C4266" s="0" t="s">
        <v>91</v>
      </c>
      <c r="D4266" s="0" t="s">
        <v>42</v>
      </c>
      <c r="E4266" s="0" t="s">
        <v>30</v>
      </c>
      <c r="F4266" s="0" t="s">
        <v>18</v>
      </c>
      <c r="G4266" s="0" t="s">
        <v>19</v>
      </c>
      <c r="H4266" s="0" t="s">
        <v>4734</v>
      </c>
      <c r="I4266" s="0" t="n">
        <v>4</v>
      </c>
      <c r="J4266" s="0" t="n">
        <v>0</v>
      </c>
      <c r="K4266" s="0" t="s">
        <v>19</v>
      </c>
      <c r="L4266" s="3" t="n">
        <f aca="false">IF(K4266="Yes",(J4266-1)*0.98,-1)</f>
        <v>-1</v>
      </c>
      <c r="M4266" s="11" t="s">
        <v>62</v>
      </c>
    </row>
    <row r="4267" customFormat="false" ht="12.8" hidden="false" customHeight="false" outlineLevel="0" collapsed="false">
      <c r="A4267" s="2" t="s">
        <v>4728</v>
      </c>
      <c r="B4267" s="2" t="s">
        <v>456</v>
      </c>
      <c r="C4267" s="0" t="s">
        <v>1371</v>
      </c>
      <c r="D4267" s="0" t="s">
        <v>48</v>
      </c>
      <c r="E4267" s="0" t="s">
        <v>30</v>
      </c>
      <c r="F4267" s="0" t="s">
        <v>65</v>
      </c>
      <c r="G4267" s="0" t="s">
        <v>21</v>
      </c>
      <c r="H4267" s="0" t="s">
        <v>4735</v>
      </c>
      <c r="I4267" s="0" t="n">
        <v>1</v>
      </c>
      <c r="J4267" s="0" t="n">
        <v>1.44</v>
      </c>
      <c r="K4267" s="0" t="s">
        <v>21</v>
      </c>
      <c r="L4267" s="3" t="n">
        <f aca="false">IF(K4267="Yes",(J4267-1)*0.98,-1)</f>
        <v>0.4312</v>
      </c>
      <c r="M4267" s="4" t="s">
        <v>22</v>
      </c>
    </row>
    <row r="4268" customFormat="false" ht="12.8" hidden="false" customHeight="false" outlineLevel="0" collapsed="false">
      <c r="A4268" s="2" t="s">
        <v>4736</v>
      </c>
      <c r="B4268" s="2" t="s">
        <v>197</v>
      </c>
      <c r="C4268" s="0" t="s">
        <v>773</v>
      </c>
      <c r="D4268" s="0" t="s">
        <v>42</v>
      </c>
      <c r="E4268" s="0" t="s">
        <v>79</v>
      </c>
      <c r="F4268" s="0" t="s">
        <v>206</v>
      </c>
      <c r="G4268" s="0" t="s">
        <v>19</v>
      </c>
      <c r="H4268" s="0" t="s">
        <v>4737</v>
      </c>
      <c r="I4268" s="0" t="n">
        <v>3</v>
      </c>
      <c r="J4268" s="0" t="n">
        <v>0</v>
      </c>
      <c r="K4268" s="0" t="str">
        <f aca="false">IF(I4268=1,"Yes","No")</f>
        <v>No</v>
      </c>
      <c r="L4268" s="0" t="n">
        <f aca="false">IF(K4268="Yes",(J4268-1)*0.98,-1)</f>
        <v>-1</v>
      </c>
      <c r="M4268" s="5" t="s">
        <v>33</v>
      </c>
    </row>
    <row r="4269" customFormat="false" ht="12.8" hidden="false" customHeight="false" outlineLevel="0" collapsed="false">
      <c r="A4269" s="2" t="s">
        <v>4736</v>
      </c>
      <c r="B4269" s="2" t="s">
        <v>245</v>
      </c>
      <c r="C4269" s="0" t="s">
        <v>74</v>
      </c>
      <c r="D4269" s="0" t="s">
        <v>37</v>
      </c>
      <c r="E4269" s="0" t="s">
        <v>30</v>
      </c>
      <c r="F4269" s="0" t="s">
        <v>43</v>
      </c>
      <c r="G4269" s="0" t="s">
        <v>19</v>
      </c>
      <c r="H4269" s="0" t="s">
        <v>4398</v>
      </c>
      <c r="I4269" s="0" t="n">
        <v>3</v>
      </c>
      <c r="J4269" s="0" t="n">
        <v>2.09</v>
      </c>
      <c r="K4269" s="0" t="s">
        <v>21</v>
      </c>
      <c r="L4269" s="3" t="n">
        <f aca="false">IF(K4269="Yes",(J4269-1)*0.98,-1)</f>
        <v>1.0682</v>
      </c>
      <c r="M4269" s="4" t="s">
        <v>22</v>
      </c>
    </row>
    <row r="4270" customFormat="false" ht="12.8" hidden="false" customHeight="false" outlineLevel="0" collapsed="false">
      <c r="A4270" s="2" t="s">
        <v>4738</v>
      </c>
      <c r="B4270" s="2" t="s">
        <v>4739</v>
      </c>
      <c r="C4270" s="0" t="s">
        <v>215</v>
      </c>
      <c r="D4270" s="0" t="s">
        <v>16</v>
      </c>
      <c r="E4270" s="0" t="s">
        <v>17</v>
      </c>
      <c r="F4270" s="0" t="s">
        <v>18</v>
      </c>
      <c r="G4270" s="0" t="s">
        <v>19</v>
      </c>
      <c r="H4270" s="0" t="s">
        <v>4740</v>
      </c>
      <c r="I4270" s="0" t="n">
        <v>3</v>
      </c>
      <c r="J4270" s="0" t="n">
        <v>1.2</v>
      </c>
      <c r="K4270" s="0" t="s">
        <v>21</v>
      </c>
      <c r="L4270" s="3" t="n">
        <f aca="false">IF(K4270="Yes",(J4270-1)*0.98,-1)</f>
        <v>0.196</v>
      </c>
      <c r="M4270" s="4" t="s">
        <v>22</v>
      </c>
    </row>
    <row r="4271" customFormat="false" ht="12.8" hidden="false" customHeight="false" outlineLevel="0" collapsed="false">
      <c r="A4271" s="2" t="s">
        <v>4738</v>
      </c>
      <c r="B4271" s="2" t="s">
        <v>4739</v>
      </c>
      <c r="C4271" s="0" t="s">
        <v>215</v>
      </c>
      <c r="D4271" s="0" t="s">
        <v>16</v>
      </c>
      <c r="E4271" s="0" t="s">
        <v>17</v>
      </c>
      <c r="F4271" s="0" t="s">
        <v>18</v>
      </c>
      <c r="G4271" s="0" t="s">
        <v>19</v>
      </c>
      <c r="H4271" s="0" t="s">
        <v>4741</v>
      </c>
      <c r="I4271" s="0" t="n">
        <v>1</v>
      </c>
      <c r="J4271" s="0" t="n">
        <v>1.59</v>
      </c>
      <c r="K4271" s="0" t="s">
        <v>21</v>
      </c>
      <c r="L4271" s="3" t="n">
        <f aca="false">IF(K4271="Yes",(J4271-1)*0.98,-1)</f>
        <v>0.5782</v>
      </c>
      <c r="M4271" s="11" t="s">
        <v>62</v>
      </c>
    </row>
    <row r="4272" customFormat="false" ht="12.8" hidden="false" customHeight="false" outlineLevel="0" collapsed="false">
      <c r="A4272" s="2" t="s">
        <v>4742</v>
      </c>
      <c r="B4272" s="2" t="s">
        <v>222</v>
      </c>
      <c r="C4272" s="6" t="s">
        <v>47</v>
      </c>
      <c r="D4272" s="6" t="s">
        <v>48</v>
      </c>
      <c r="E4272" s="6" t="s">
        <v>30</v>
      </c>
      <c r="F4272" s="6" t="s">
        <v>65</v>
      </c>
      <c r="G4272" s="6" t="s">
        <v>21</v>
      </c>
      <c r="H4272" s="6" t="s">
        <v>4743</v>
      </c>
      <c r="I4272" s="6" t="n">
        <v>4</v>
      </c>
      <c r="J4272" s="6" t="n">
        <v>4</v>
      </c>
      <c r="K4272" s="3" t="str">
        <f aca="false">IF(I4272=1, "No","Yes")</f>
        <v>Yes</v>
      </c>
      <c r="L4272" s="7" t="n">
        <f aca="false">IF(I4272=1,-J4272,0.98)</f>
        <v>0.98</v>
      </c>
      <c r="M4272" s="8" t="s">
        <v>51</v>
      </c>
    </row>
    <row r="4273" customFormat="false" ht="12.8" hidden="false" customHeight="false" outlineLevel="0" collapsed="false">
      <c r="A4273" s="9" t="s">
        <v>4742</v>
      </c>
      <c r="B4273" s="9" t="s">
        <v>222</v>
      </c>
      <c r="C4273" s="6" t="s">
        <v>47</v>
      </c>
      <c r="D4273" s="6" t="s">
        <v>48</v>
      </c>
      <c r="E4273" s="6" t="s">
        <v>30</v>
      </c>
      <c r="F4273" s="6" t="s">
        <v>65</v>
      </c>
      <c r="G4273" s="6" t="s">
        <v>21</v>
      </c>
      <c r="H4273" s="6" t="s">
        <v>4744</v>
      </c>
      <c r="I4273" s="0" t="n">
        <v>2</v>
      </c>
      <c r="J4273" s="6" t="n">
        <v>0</v>
      </c>
      <c r="K4273" s="3" t="str">
        <f aca="false">IF(I4273=1,"Yes","No")</f>
        <v>No</v>
      </c>
      <c r="L4273" s="7" t="n">
        <f aca="false">IF(K4273="Yes",(J4273-1)*0.98,-1)</f>
        <v>-1</v>
      </c>
      <c r="M4273" s="10" t="s">
        <v>53</v>
      </c>
    </row>
    <row r="4274" customFormat="false" ht="12.8" hidden="false" customHeight="false" outlineLevel="0" collapsed="false">
      <c r="A4274" s="2" t="s">
        <v>4742</v>
      </c>
      <c r="B4274" s="2" t="s">
        <v>77</v>
      </c>
      <c r="C4274" s="0" t="s">
        <v>74</v>
      </c>
      <c r="D4274" s="0" t="s">
        <v>37</v>
      </c>
      <c r="E4274" s="0" t="s">
        <v>30</v>
      </c>
      <c r="F4274" s="0" t="s">
        <v>65</v>
      </c>
      <c r="G4274" s="0" t="s">
        <v>21</v>
      </c>
      <c r="H4274" s="0" t="s">
        <v>1193</v>
      </c>
      <c r="I4274" s="0" t="n">
        <v>0</v>
      </c>
      <c r="J4274" s="0" t="n">
        <v>0</v>
      </c>
      <c r="K4274" s="0" t="s">
        <v>19</v>
      </c>
      <c r="L4274" s="3" t="n">
        <f aca="false">IF(K4274="Yes",(J4274-1)*0.98,-1)</f>
        <v>-1</v>
      </c>
      <c r="M4274" s="4" t="s">
        <v>22</v>
      </c>
    </row>
    <row r="4275" customFormat="false" ht="12.8" hidden="false" customHeight="false" outlineLevel="0" collapsed="false">
      <c r="A4275" s="2" t="s">
        <v>4742</v>
      </c>
      <c r="B4275" s="2" t="s">
        <v>239</v>
      </c>
      <c r="C4275" s="0" t="s">
        <v>74</v>
      </c>
      <c r="D4275" s="0" t="s">
        <v>37</v>
      </c>
      <c r="E4275" s="0" t="s">
        <v>30</v>
      </c>
      <c r="F4275" s="0" t="s">
        <v>43</v>
      </c>
      <c r="G4275" s="0" t="s">
        <v>19</v>
      </c>
      <c r="H4275" s="0" t="s">
        <v>4745</v>
      </c>
      <c r="I4275" s="0" t="n">
        <v>0</v>
      </c>
      <c r="J4275" s="0" t="n">
        <v>0</v>
      </c>
      <c r="K4275" s="0" t="s">
        <v>19</v>
      </c>
      <c r="L4275" s="3" t="n">
        <f aca="false">IF(K4275="Yes",(J4275-1)*0.98,-1)</f>
        <v>-1</v>
      </c>
      <c r="M4275" s="4" t="s">
        <v>22</v>
      </c>
    </row>
    <row r="4276" customFormat="false" ht="12.8" hidden="false" customHeight="false" outlineLevel="0" collapsed="false">
      <c r="A4276" s="2" t="s">
        <v>4746</v>
      </c>
      <c r="B4276" s="2" t="s">
        <v>926</v>
      </c>
      <c r="C4276" s="0" t="s">
        <v>225</v>
      </c>
      <c r="D4276" s="0" t="s">
        <v>16</v>
      </c>
      <c r="E4276" s="0" t="s">
        <v>17</v>
      </c>
      <c r="F4276" s="0" t="s">
        <v>18</v>
      </c>
      <c r="G4276" s="0" t="s">
        <v>19</v>
      </c>
      <c r="H4276" s="0" t="s">
        <v>4747</v>
      </c>
      <c r="I4276" s="0" t="n">
        <v>2</v>
      </c>
      <c r="J4276" s="0" t="n">
        <v>1.17</v>
      </c>
      <c r="K4276" s="0" t="s">
        <v>21</v>
      </c>
      <c r="L4276" s="3" t="n">
        <f aca="false">IF(K4276="Yes",(J4276-1)*0.98,-1)</f>
        <v>0.1666</v>
      </c>
      <c r="M4276" s="4" t="s">
        <v>22</v>
      </c>
    </row>
    <row r="4277" customFormat="false" ht="12.8" hidden="false" customHeight="false" outlineLevel="0" collapsed="false">
      <c r="A4277" s="2" t="s">
        <v>4746</v>
      </c>
      <c r="B4277" s="2" t="s">
        <v>4739</v>
      </c>
      <c r="C4277" s="0" t="s">
        <v>225</v>
      </c>
      <c r="D4277" s="0" t="s">
        <v>16</v>
      </c>
      <c r="E4277" s="0" t="s">
        <v>17</v>
      </c>
      <c r="F4277" s="0" t="s">
        <v>18</v>
      </c>
      <c r="G4277" s="0" t="s">
        <v>19</v>
      </c>
      <c r="H4277" s="0" t="s">
        <v>4748</v>
      </c>
      <c r="I4277" s="0" t="n">
        <v>3</v>
      </c>
      <c r="J4277" s="0" t="n">
        <v>1.15</v>
      </c>
      <c r="K4277" s="0" t="s">
        <v>21</v>
      </c>
      <c r="L4277" s="3" t="n">
        <f aca="false">IF(K4277="Yes",(J4277-1)*0.98,-1)</f>
        <v>0.147</v>
      </c>
      <c r="M4277" s="4" t="s">
        <v>22</v>
      </c>
    </row>
    <row r="4278" customFormat="false" ht="12.8" hidden="false" customHeight="false" outlineLevel="0" collapsed="false">
      <c r="A4278" s="2" t="s">
        <v>4746</v>
      </c>
      <c r="B4278" s="2" t="s">
        <v>4739</v>
      </c>
      <c r="C4278" s="0" t="s">
        <v>225</v>
      </c>
      <c r="D4278" s="0" t="s">
        <v>16</v>
      </c>
      <c r="E4278" s="0" t="s">
        <v>17</v>
      </c>
      <c r="F4278" s="0" t="s">
        <v>18</v>
      </c>
      <c r="G4278" s="0" t="s">
        <v>19</v>
      </c>
      <c r="H4278" s="0" t="s">
        <v>4749</v>
      </c>
      <c r="I4278" s="0" t="n">
        <v>2</v>
      </c>
      <c r="J4278" s="0" t="n">
        <v>1.36</v>
      </c>
      <c r="K4278" s="0" t="s">
        <v>21</v>
      </c>
      <c r="L4278" s="3" t="n">
        <f aca="false">IF(K4278="Yes",(J4278-1)*0.98,-1)</f>
        <v>0.3528</v>
      </c>
      <c r="M4278" s="11" t="s">
        <v>62</v>
      </c>
    </row>
    <row r="4279" customFormat="false" ht="12.8" hidden="false" customHeight="false" outlineLevel="0" collapsed="false">
      <c r="A4279" s="2" t="s">
        <v>4750</v>
      </c>
      <c r="B4279" s="2" t="s">
        <v>445</v>
      </c>
      <c r="C4279" s="0" t="s">
        <v>230</v>
      </c>
      <c r="D4279" s="0" t="s">
        <v>16</v>
      </c>
      <c r="E4279" s="0" t="s">
        <v>17</v>
      </c>
      <c r="F4279" s="0" t="s">
        <v>18</v>
      </c>
      <c r="G4279" s="0" t="s">
        <v>19</v>
      </c>
      <c r="H4279" s="0" t="s">
        <v>4751</v>
      </c>
      <c r="I4279" s="0" t="n">
        <v>2</v>
      </c>
      <c r="J4279" s="0" t="n">
        <v>1.17</v>
      </c>
      <c r="K4279" s="0" t="s">
        <v>21</v>
      </c>
      <c r="L4279" s="3" t="n">
        <f aca="false">IF(K4279="Yes",(J4279-1)*0.98,-1)</f>
        <v>0.1666</v>
      </c>
      <c r="M4279" s="4" t="s">
        <v>22</v>
      </c>
    </row>
    <row r="4280" customFormat="false" ht="12.8" hidden="false" customHeight="false" outlineLevel="0" collapsed="false">
      <c r="A4280" s="2" t="s">
        <v>4750</v>
      </c>
      <c r="B4280" s="2" t="s">
        <v>445</v>
      </c>
      <c r="C4280" s="0" t="s">
        <v>230</v>
      </c>
      <c r="D4280" s="0" t="s">
        <v>16</v>
      </c>
      <c r="E4280" s="0" t="s">
        <v>17</v>
      </c>
      <c r="F4280" s="0" t="s">
        <v>18</v>
      </c>
      <c r="G4280" s="0" t="s">
        <v>19</v>
      </c>
      <c r="H4280" s="0" t="s">
        <v>4752</v>
      </c>
      <c r="I4280" s="0" t="n">
        <v>1</v>
      </c>
      <c r="J4280" s="0" t="n">
        <v>1.15</v>
      </c>
      <c r="K4280" s="0" t="s">
        <v>21</v>
      </c>
      <c r="L4280" s="3" t="n">
        <f aca="false">IF(K4280="Yes",(J4280-1)*0.98,-1)</f>
        <v>0.147</v>
      </c>
      <c r="M4280" s="11" t="s">
        <v>62</v>
      </c>
    </row>
    <row r="4281" customFormat="false" ht="12.8" hidden="false" customHeight="false" outlineLevel="0" collapsed="false">
      <c r="A4281" s="2" t="s">
        <v>4750</v>
      </c>
      <c r="B4281" s="2" t="s">
        <v>71</v>
      </c>
      <c r="C4281" s="0" t="s">
        <v>1378</v>
      </c>
      <c r="D4281" s="0" t="s">
        <v>37</v>
      </c>
      <c r="E4281" s="0" t="s">
        <v>87</v>
      </c>
      <c r="F4281" s="0" t="s">
        <v>43</v>
      </c>
      <c r="G4281" s="0" t="s">
        <v>19</v>
      </c>
      <c r="H4281" s="0" t="s">
        <v>4753</v>
      </c>
      <c r="I4281" s="0" t="n">
        <v>1</v>
      </c>
      <c r="J4281" s="0" t="n">
        <v>1.15</v>
      </c>
      <c r="K4281" s="0" t="s">
        <v>21</v>
      </c>
      <c r="L4281" s="3" t="n">
        <f aca="false">IF(K4281="Yes",(J4281-1)*0.98,-1)</f>
        <v>0.147</v>
      </c>
      <c r="M4281" s="11" t="s">
        <v>62</v>
      </c>
    </row>
    <row r="4282" customFormat="false" ht="12.8" hidden="false" customHeight="false" outlineLevel="0" collapsed="false">
      <c r="A4282" s="9" t="s">
        <v>4750</v>
      </c>
      <c r="B4282" s="9" t="s">
        <v>71</v>
      </c>
      <c r="C4282" s="6" t="s">
        <v>1378</v>
      </c>
      <c r="D4282" s="6" t="s">
        <v>37</v>
      </c>
      <c r="E4282" s="6" t="s">
        <v>87</v>
      </c>
      <c r="F4282" s="6" t="s">
        <v>43</v>
      </c>
      <c r="G4282" s="6" t="s">
        <v>19</v>
      </c>
      <c r="H4282" s="6" t="s">
        <v>4753</v>
      </c>
      <c r="I4282" s="0" t="n">
        <v>1</v>
      </c>
      <c r="J4282" s="6" t="n">
        <v>1.51</v>
      </c>
      <c r="K4282" s="3" t="str">
        <f aca="false">IF(I4282=1,"Yes","No")</f>
        <v>Yes</v>
      </c>
      <c r="L4282" s="7" t="n">
        <f aca="false">IF(K4282="Yes",(J4282-1)*0.98,-1)</f>
        <v>0.4998</v>
      </c>
      <c r="M4282" s="10" t="s">
        <v>53</v>
      </c>
    </row>
    <row r="4283" customFormat="false" ht="12.8" hidden="false" customHeight="false" outlineLevel="0" collapsed="false">
      <c r="A4283" s="2" t="s">
        <v>4750</v>
      </c>
      <c r="B4283" s="2" t="s">
        <v>456</v>
      </c>
      <c r="C4283" s="0" t="s">
        <v>59</v>
      </c>
      <c r="D4283" s="0" t="s">
        <v>42</v>
      </c>
      <c r="E4283" s="0" t="s">
        <v>30</v>
      </c>
      <c r="F4283" s="0" t="s">
        <v>43</v>
      </c>
      <c r="G4283" s="0" t="s">
        <v>19</v>
      </c>
      <c r="H4283" s="0" t="s">
        <v>4754</v>
      </c>
      <c r="I4283" s="0" t="n">
        <v>0</v>
      </c>
      <c r="J4283" s="0" t="n">
        <v>0</v>
      </c>
      <c r="K4283" s="0" t="s">
        <v>19</v>
      </c>
      <c r="L4283" s="3" t="n">
        <f aca="false">IF(K4283="Yes",(J4283-1)*0.98,-1)</f>
        <v>-1</v>
      </c>
      <c r="M4283" s="11" t="s">
        <v>62</v>
      </c>
    </row>
    <row r="4284" customFormat="false" ht="12.8" hidden="false" customHeight="false" outlineLevel="0" collapsed="false">
      <c r="A4284" s="2" t="s">
        <v>4750</v>
      </c>
      <c r="B4284" s="2" t="s">
        <v>456</v>
      </c>
      <c r="C4284" s="6" t="s">
        <v>59</v>
      </c>
      <c r="D4284" s="6" t="s">
        <v>42</v>
      </c>
      <c r="E4284" s="6" t="s">
        <v>30</v>
      </c>
      <c r="F4284" s="6" t="s">
        <v>43</v>
      </c>
      <c r="G4284" s="6" t="s">
        <v>19</v>
      </c>
      <c r="H4284" s="6" t="s">
        <v>4755</v>
      </c>
      <c r="I4284" s="6" t="n">
        <v>3</v>
      </c>
      <c r="J4284" s="6" t="n">
        <v>7.42</v>
      </c>
      <c r="K4284" s="3" t="str">
        <f aca="false">IF(I4284=1, "No","Yes")</f>
        <v>Yes</v>
      </c>
      <c r="L4284" s="7" t="n">
        <f aca="false">IF(I4284=1,-J4284,0.98)</f>
        <v>0.98</v>
      </c>
      <c r="M4284" s="12" t="s">
        <v>128</v>
      </c>
    </row>
    <row r="4285" customFormat="false" ht="12.8" hidden="false" customHeight="false" outlineLevel="0" collapsed="false">
      <c r="A4285" s="9" t="s">
        <v>4750</v>
      </c>
      <c r="B4285" s="9" t="s">
        <v>456</v>
      </c>
      <c r="C4285" s="6" t="s">
        <v>59</v>
      </c>
      <c r="D4285" s="6" t="s">
        <v>42</v>
      </c>
      <c r="E4285" s="6" t="s">
        <v>30</v>
      </c>
      <c r="F4285" s="6" t="s">
        <v>43</v>
      </c>
      <c r="G4285" s="6" t="s">
        <v>19</v>
      </c>
      <c r="H4285" s="6" t="s">
        <v>4755</v>
      </c>
      <c r="I4285" s="6" t="n">
        <v>3</v>
      </c>
      <c r="J4285" s="6" t="n">
        <v>2.06</v>
      </c>
      <c r="K4285" s="3" t="s">
        <v>21</v>
      </c>
      <c r="L4285" s="6" t="n">
        <f aca="false">IF(K4285="Yes",(J4285-1)*0.98,-1)</f>
        <v>1.0388</v>
      </c>
      <c r="M4285" s="13" t="s">
        <v>184</v>
      </c>
    </row>
    <row r="4286" customFormat="false" ht="12.8" hidden="false" customHeight="false" outlineLevel="0" collapsed="false">
      <c r="A4286" s="2" t="s">
        <v>4750</v>
      </c>
      <c r="B4286" s="2" t="s">
        <v>205</v>
      </c>
      <c r="C4286" s="0" t="s">
        <v>59</v>
      </c>
      <c r="D4286" s="0" t="s">
        <v>48</v>
      </c>
      <c r="E4286" s="0" t="s">
        <v>30</v>
      </c>
      <c r="F4286" s="0" t="s">
        <v>65</v>
      </c>
      <c r="G4286" s="0" t="s">
        <v>21</v>
      </c>
      <c r="H4286" s="0" t="s">
        <v>4756</v>
      </c>
      <c r="I4286" s="0" t="n">
        <v>1</v>
      </c>
      <c r="J4286" s="0" t="n">
        <v>1.4</v>
      </c>
      <c r="K4286" s="0" t="s">
        <v>21</v>
      </c>
      <c r="L4286" s="3" t="n">
        <f aca="false">IF(K4286="Yes",(J4286-1)*0.98,-1)</f>
        <v>0.392</v>
      </c>
      <c r="M4286" s="4" t="s">
        <v>22</v>
      </c>
    </row>
    <row r="4287" customFormat="false" ht="12.8" hidden="false" customHeight="false" outlineLevel="0" collapsed="false">
      <c r="A4287" s="2" t="s">
        <v>4757</v>
      </c>
      <c r="B4287" s="2" t="s">
        <v>331</v>
      </c>
      <c r="C4287" s="0" t="s">
        <v>110</v>
      </c>
      <c r="D4287" s="0" t="s">
        <v>42</v>
      </c>
      <c r="E4287" s="0" t="s">
        <v>79</v>
      </c>
      <c r="F4287" s="0" t="s">
        <v>80</v>
      </c>
      <c r="G4287" s="0" t="s">
        <v>19</v>
      </c>
      <c r="H4287" s="0" t="s">
        <v>4758</v>
      </c>
      <c r="I4287" s="0" t="n">
        <v>4</v>
      </c>
      <c r="J4287" s="0" t="n">
        <v>0</v>
      </c>
      <c r="K4287" s="0" t="s">
        <v>19</v>
      </c>
      <c r="L4287" s="3" t="n">
        <f aca="false">IF(K4287="Yes",(J4287-1)*0.98,-1)</f>
        <v>-1</v>
      </c>
      <c r="M4287" s="4" t="s">
        <v>22</v>
      </c>
    </row>
    <row r="4288" customFormat="false" ht="12.8" hidden="false" customHeight="false" outlineLevel="0" collapsed="false">
      <c r="A4288" s="2" t="s">
        <v>4757</v>
      </c>
      <c r="B4288" s="2" t="s">
        <v>267</v>
      </c>
      <c r="C4288" s="0" t="s">
        <v>1371</v>
      </c>
      <c r="D4288" s="0" t="s">
        <v>48</v>
      </c>
      <c r="E4288" s="0" t="s">
        <v>30</v>
      </c>
      <c r="F4288" s="0" t="s">
        <v>65</v>
      </c>
      <c r="G4288" s="0" t="s">
        <v>21</v>
      </c>
      <c r="H4288" s="0" t="s">
        <v>4759</v>
      </c>
      <c r="I4288" s="0" t="n">
        <v>1</v>
      </c>
      <c r="J4288" s="0" t="n">
        <v>1.5</v>
      </c>
      <c r="K4288" s="0" t="s">
        <v>21</v>
      </c>
      <c r="L4288" s="3" t="n">
        <f aca="false">IF(K4288="Yes",(J4288-1)*0.98,-1)</f>
        <v>0.49</v>
      </c>
      <c r="M4288" s="4" t="s">
        <v>22</v>
      </c>
    </row>
    <row r="4289" customFormat="false" ht="12.8" hidden="false" customHeight="false" outlineLevel="0" collapsed="false">
      <c r="A4289" s="2" t="s">
        <v>4760</v>
      </c>
      <c r="B4289" s="2" t="s">
        <v>94</v>
      </c>
      <c r="C4289" s="0" t="s">
        <v>56</v>
      </c>
      <c r="D4289" s="0" t="s">
        <v>16</v>
      </c>
      <c r="E4289" s="0" t="s">
        <v>17</v>
      </c>
      <c r="F4289" s="0" t="s">
        <v>18</v>
      </c>
      <c r="G4289" s="0" t="s">
        <v>19</v>
      </c>
      <c r="H4289" s="0" t="s">
        <v>4761</v>
      </c>
      <c r="I4289" s="0" t="n">
        <v>3</v>
      </c>
      <c r="J4289" s="0" t="n">
        <v>0</v>
      </c>
      <c r="K4289" s="0" t="s">
        <v>19</v>
      </c>
      <c r="L4289" s="3" t="n">
        <f aca="false">IF(K4289="Yes",(J4289-1)*0.98,-1)</f>
        <v>-1</v>
      </c>
      <c r="M4289" s="4" t="s">
        <v>22</v>
      </c>
    </row>
    <row r="4290" customFormat="false" ht="12.8" hidden="false" customHeight="false" outlineLevel="0" collapsed="false">
      <c r="A4290" s="2" t="s">
        <v>4760</v>
      </c>
      <c r="B4290" s="2" t="s">
        <v>142</v>
      </c>
      <c r="C4290" s="6" t="s">
        <v>78</v>
      </c>
      <c r="D4290" s="6" t="s">
        <v>16</v>
      </c>
      <c r="E4290" s="6" t="s">
        <v>17</v>
      </c>
      <c r="F4290" s="6" t="s">
        <v>43</v>
      </c>
      <c r="G4290" s="6" t="s">
        <v>19</v>
      </c>
      <c r="H4290" s="6" t="s">
        <v>2854</v>
      </c>
      <c r="I4290" s="6" t="n">
        <v>0</v>
      </c>
      <c r="J4290" s="6" t="n">
        <v>6.51</v>
      </c>
      <c r="K4290" s="3" t="str">
        <f aca="false">IF(I4290=1, "No","Yes")</f>
        <v>Yes</v>
      </c>
      <c r="L4290" s="7" t="n">
        <f aca="false">IF(I4290=1,-J4290,0.98)</f>
        <v>0.98</v>
      </c>
      <c r="M4290" s="8" t="s">
        <v>51</v>
      </c>
    </row>
    <row r="4291" customFormat="false" ht="12.8" hidden="false" customHeight="false" outlineLevel="0" collapsed="false">
      <c r="A4291" s="2" t="s">
        <v>4760</v>
      </c>
      <c r="B4291" s="2" t="s">
        <v>142</v>
      </c>
      <c r="C4291" s="6" t="s">
        <v>78</v>
      </c>
      <c r="D4291" s="6" t="s">
        <v>16</v>
      </c>
      <c r="E4291" s="6" t="s">
        <v>17</v>
      </c>
      <c r="F4291" s="6" t="s">
        <v>43</v>
      </c>
      <c r="G4291" s="6" t="s">
        <v>19</v>
      </c>
      <c r="H4291" s="6" t="s">
        <v>2854</v>
      </c>
      <c r="I4291" s="6" t="n">
        <v>0</v>
      </c>
      <c r="J4291" s="6" t="n">
        <v>6.51</v>
      </c>
      <c r="K4291" s="3" t="str">
        <f aca="false">IF(I4291=1, "No","Yes")</f>
        <v>Yes</v>
      </c>
      <c r="L4291" s="7" t="n">
        <f aca="false">IF(I4291=1,-J4291,0.98)</f>
        <v>0.98</v>
      </c>
      <c r="M4291" s="12" t="s">
        <v>128</v>
      </c>
    </row>
    <row r="4292" customFormat="false" ht="12.8" hidden="false" customHeight="false" outlineLevel="0" collapsed="false">
      <c r="A4292" s="2" t="s">
        <v>4762</v>
      </c>
      <c r="B4292" s="2" t="s">
        <v>94</v>
      </c>
      <c r="C4292" s="0" t="s">
        <v>24</v>
      </c>
      <c r="D4292" s="0" t="s">
        <v>16</v>
      </c>
      <c r="E4292" s="0" t="s">
        <v>17</v>
      </c>
      <c r="F4292" s="0" t="s">
        <v>18</v>
      </c>
      <c r="G4292" s="0" t="s">
        <v>19</v>
      </c>
      <c r="H4292" s="0" t="s">
        <v>4461</v>
      </c>
      <c r="I4292" s="0" t="n">
        <v>1</v>
      </c>
      <c r="J4292" s="0" t="n">
        <v>1.06</v>
      </c>
      <c r="K4292" s="0" t="s">
        <v>21</v>
      </c>
      <c r="L4292" s="3" t="n">
        <f aca="false">IF(K4292="Yes",(J4292-1)*0.98,-1)</f>
        <v>0.0588000000000001</v>
      </c>
      <c r="M4292" s="4" t="s">
        <v>22</v>
      </c>
    </row>
    <row r="4293" customFormat="false" ht="12.8" hidden="false" customHeight="false" outlineLevel="0" collapsed="false">
      <c r="A4293" s="2" t="s">
        <v>4762</v>
      </c>
      <c r="B4293" s="2" t="s">
        <v>445</v>
      </c>
      <c r="C4293" s="0" t="s">
        <v>24</v>
      </c>
      <c r="D4293" s="0" t="s">
        <v>16</v>
      </c>
      <c r="E4293" s="0" t="s">
        <v>17</v>
      </c>
      <c r="F4293" s="0" t="s">
        <v>18</v>
      </c>
      <c r="G4293" s="0" t="s">
        <v>19</v>
      </c>
      <c r="H4293" s="0" t="s">
        <v>4666</v>
      </c>
      <c r="I4293" s="0" t="n">
        <v>1</v>
      </c>
      <c r="J4293" s="0" t="n">
        <v>1.3</v>
      </c>
      <c r="K4293" s="0" t="s">
        <v>21</v>
      </c>
      <c r="L4293" s="3" t="n">
        <f aca="false">IF(K4293="Yes",(J4293-1)*0.98,-1)</f>
        <v>0.294</v>
      </c>
      <c r="M4293" s="4" t="s">
        <v>22</v>
      </c>
    </row>
    <row r="4294" customFormat="false" ht="12.8" hidden="false" customHeight="false" outlineLevel="0" collapsed="false">
      <c r="A4294" s="2" t="s">
        <v>4762</v>
      </c>
      <c r="B4294" s="2" t="s">
        <v>445</v>
      </c>
      <c r="C4294" s="0" t="s">
        <v>24</v>
      </c>
      <c r="D4294" s="0" t="s">
        <v>16</v>
      </c>
      <c r="E4294" s="0" t="s">
        <v>17</v>
      </c>
      <c r="F4294" s="0" t="s">
        <v>18</v>
      </c>
      <c r="G4294" s="0" t="s">
        <v>19</v>
      </c>
      <c r="H4294" s="0" t="s">
        <v>4763</v>
      </c>
      <c r="I4294" s="0" t="n">
        <v>2</v>
      </c>
      <c r="J4294" s="0" t="n">
        <v>1.41</v>
      </c>
      <c r="K4294" s="0" t="s">
        <v>21</v>
      </c>
      <c r="L4294" s="3" t="n">
        <f aca="false">IF(K4294="Yes",(J4294-1)*0.98,-1)</f>
        <v>0.4018</v>
      </c>
      <c r="M4294" s="11" t="s">
        <v>62</v>
      </c>
    </row>
    <row r="4295" customFormat="false" ht="12.8" hidden="false" customHeight="false" outlineLevel="0" collapsed="false">
      <c r="A4295" s="2" t="s">
        <v>4762</v>
      </c>
      <c r="B4295" s="2" t="s">
        <v>1250</v>
      </c>
      <c r="C4295" s="6" t="s">
        <v>59</v>
      </c>
      <c r="D4295" s="6" t="s">
        <v>42</v>
      </c>
      <c r="E4295" s="6" t="s">
        <v>30</v>
      </c>
      <c r="F4295" s="6" t="s">
        <v>453</v>
      </c>
      <c r="G4295" s="6" t="s">
        <v>19</v>
      </c>
      <c r="H4295" s="6" t="s">
        <v>4764</v>
      </c>
      <c r="I4295" s="6" t="n">
        <v>4</v>
      </c>
      <c r="J4295" s="6" t="n">
        <v>6.01</v>
      </c>
      <c r="K4295" s="3" t="str">
        <f aca="false">IF(I4295=1, "No","Yes")</f>
        <v>Yes</v>
      </c>
      <c r="L4295" s="7" t="n">
        <f aca="false">IF(I4295=1,-J4295,0.98)</f>
        <v>0.98</v>
      </c>
      <c r="M4295" s="8" t="s">
        <v>51</v>
      </c>
    </row>
    <row r="4296" customFormat="false" ht="12.8" hidden="false" customHeight="false" outlineLevel="0" collapsed="false">
      <c r="A4296" s="2" t="s">
        <v>4762</v>
      </c>
      <c r="B4296" s="2" t="s">
        <v>1250</v>
      </c>
      <c r="C4296" s="6" t="s">
        <v>59</v>
      </c>
      <c r="D4296" s="6" t="s">
        <v>42</v>
      </c>
      <c r="E4296" s="6" t="s">
        <v>30</v>
      </c>
      <c r="F4296" s="6" t="s">
        <v>453</v>
      </c>
      <c r="G4296" s="6" t="s">
        <v>19</v>
      </c>
      <c r="H4296" s="6" t="s">
        <v>4764</v>
      </c>
      <c r="I4296" s="6" t="n">
        <v>4</v>
      </c>
      <c r="J4296" s="6" t="n">
        <v>6.01</v>
      </c>
      <c r="K4296" s="3" t="str">
        <f aca="false">IF(I4296=1, "No","Yes")</f>
        <v>Yes</v>
      </c>
      <c r="L4296" s="7" t="n">
        <f aca="false">IF(I4296=1,-J4296,0.98)</f>
        <v>0.98</v>
      </c>
      <c r="M4296" s="12" t="s">
        <v>128</v>
      </c>
    </row>
    <row r="4297" customFormat="false" ht="12.8" hidden="false" customHeight="false" outlineLevel="0" collapsed="false">
      <c r="A4297" s="2" t="s">
        <v>4765</v>
      </c>
      <c r="B4297" s="2" t="s">
        <v>410</v>
      </c>
      <c r="C4297" s="0" t="s">
        <v>125</v>
      </c>
      <c r="D4297" s="0" t="s">
        <v>42</v>
      </c>
      <c r="E4297" s="0" t="s">
        <v>30</v>
      </c>
      <c r="F4297" s="0" t="s">
        <v>43</v>
      </c>
      <c r="G4297" s="0" t="s">
        <v>19</v>
      </c>
      <c r="H4297" s="0" t="s">
        <v>4766</v>
      </c>
      <c r="I4297" s="0" t="n">
        <v>4</v>
      </c>
      <c r="J4297" s="0" t="n">
        <v>0</v>
      </c>
      <c r="K4297" s="0" t="s">
        <v>19</v>
      </c>
      <c r="L4297" s="3" t="n">
        <f aca="false">IF(K4297="Yes",(J4297-1)*0.98,-1)</f>
        <v>-1</v>
      </c>
      <c r="M4297" s="11" t="s">
        <v>62</v>
      </c>
    </row>
    <row r="4298" customFormat="false" ht="12.8" hidden="false" customHeight="false" outlineLevel="0" collapsed="false">
      <c r="A4298" s="2" t="s">
        <v>4765</v>
      </c>
      <c r="B4298" s="2" t="s">
        <v>410</v>
      </c>
      <c r="C4298" s="6" t="s">
        <v>125</v>
      </c>
      <c r="D4298" s="6" t="s">
        <v>42</v>
      </c>
      <c r="E4298" s="6" t="s">
        <v>30</v>
      </c>
      <c r="F4298" s="6" t="s">
        <v>43</v>
      </c>
      <c r="G4298" s="6" t="s">
        <v>19</v>
      </c>
      <c r="H4298" s="6" t="s">
        <v>4767</v>
      </c>
      <c r="I4298" s="6" t="n">
        <v>2</v>
      </c>
      <c r="J4298" s="6" t="n">
        <v>2.27</v>
      </c>
      <c r="K4298" s="3" t="str">
        <f aca="false">IF(I4298=1, "No","Yes")</f>
        <v>Yes</v>
      </c>
      <c r="L4298" s="7" t="n">
        <f aca="false">IF(I4298=1,-J4298,0.98)</f>
        <v>0.98</v>
      </c>
      <c r="M4298" s="12" t="s">
        <v>128</v>
      </c>
    </row>
    <row r="4299" customFormat="false" ht="12.8" hidden="false" customHeight="false" outlineLevel="0" collapsed="false">
      <c r="A4299" s="9" t="s">
        <v>4765</v>
      </c>
      <c r="B4299" s="9" t="s">
        <v>410</v>
      </c>
      <c r="C4299" s="6" t="s">
        <v>125</v>
      </c>
      <c r="D4299" s="6" t="s">
        <v>42</v>
      </c>
      <c r="E4299" s="6" t="s">
        <v>30</v>
      </c>
      <c r="F4299" s="6" t="s">
        <v>43</v>
      </c>
      <c r="G4299" s="6" t="s">
        <v>19</v>
      </c>
      <c r="H4299" s="6" t="s">
        <v>4767</v>
      </c>
      <c r="I4299" s="6" t="n">
        <v>2</v>
      </c>
      <c r="J4299" s="6" t="n">
        <v>1.24</v>
      </c>
      <c r="K4299" s="3" t="s">
        <v>21</v>
      </c>
      <c r="L4299" s="6" t="n">
        <f aca="false">IF(K4299="Yes",(J4299-1)*0.98,-1)</f>
        <v>0.2352</v>
      </c>
      <c r="M4299" s="13" t="s">
        <v>184</v>
      </c>
    </row>
    <row r="4300" customFormat="false" ht="12.8" hidden="false" customHeight="false" outlineLevel="0" collapsed="false">
      <c r="A4300" s="2" t="s">
        <v>4768</v>
      </c>
      <c r="B4300" s="2" t="s">
        <v>71</v>
      </c>
      <c r="C4300" s="0" t="s">
        <v>1192</v>
      </c>
      <c r="D4300" s="0" t="s">
        <v>37</v>
      </c>
      <c r="E4300" s="0" t="s">
        <v>17</v>
      </c>
      <c r="F4300" s="0" t="s">
        <v>18</v>
      </c>
      <c r="G4300" s="0" t="s">
        <v>19</v>
      </c>
      <c r="H4300" s="0" t="s">
        <v>4405</v>
      </c>
      <c r="I4300" s="0" t="n">
        <v>0</v>
      </c>
      <c r="J4300" s="0" t="n">
        <v>0</v>
      </c>
      <c r="K4300" s="0" t="str">
        <f aca="false">IF(I4300=1,"Yes","No")</f>
        <v>No</v>
      </c>
      <c r="L4300" s="0" t="n">
        <f aca="false">IF(K4300="Yes",(J4300-1)*0.98,-1)</f>
        <v>-1</v>
      </c>
      <c r="M4300" s="5" t="s">
        <v>33</v>
      </c>
    </row>
    <row r="4301" customFormat="false" ht="12.8" hidden="false" customHeight="false" outlineLevel="0" collapsed="false">
      <c r="A4301" s="2" t="s">
        <v>4768</v>
      </c>
      <c r="B4301" s="2" t="s">
        <v>456</v>
      </c>
      <c r="C4301" s="0" t="s">
        <v>215</v>
      </c>
      <c r="D4301" s="0" t="s">
        <v>29</v>
      </c>
      <c r="E4301" s="0" t="s">
        <v>87</v>
      </c>
      <c r="F4301" s="0" t="s">
        <v>152</v>
      </c>
      <c r="G4301" s="0" t="s">
        <v>19</v>
      </c>
      <c r="H4301" s="0" t="s">
        <v>4769</v>
      </c>
      <c r="I4301" s="0" t="n">
        <v>2</v>
      </c>
      <c r="J4301" s="0" t="n">
        <v>1.15</v>
      </c>
      <c r="K4301" s="0" t="s">
        <v>21</v>
      </c>
      <c r="L4301" s="3" t="n">
        <f aca="false">IF(K4301="Yes",(J4301-1)*0.98,-1)</f>
        <v>0.147</v>
      </c>
      <c r="M4301" s="4" t="s">
        <v>22</v>
      </c>
    </row>
    <row r="4302" customFormat="false" ht="12.8" hidden="false" customHeight="false" outlineLevel="0" collapsed="false">
      <c r="A4302" s="2" t="s">
        <v>4770</v>
      </c>
      <c r="B4302" s="2" t="s">
        <v>101</v>
      </c>
      <c r="C4302" s="0" t="s">
        <v>1094</v>
      </c>
      <c r="D4302" s="0" t="s">
        <v>37</v>
      </c>
      <c r="E4302" s="0" t="s">
        <v>17</v>
      </c>
      <c r="F4302" s="0" t="s">
        <v>43</v>
      </c>
      <c r="G4302" s="0" t="s">
        <v>19</v>
      </c>
      <c r="H4302" s="0" t="s">
        <v>4771</v>
      </c>
      <c r="I4302" s="0" t="n">
        <v>2</v>
      </c>
      <c r="J4302" s="0" t="n">
        <v>1.26</v>
      </c>
      <c r="K4302" s="0" t="s">
        <v>21</v>
      </c>
      <c r="L4302" s="3" t="n">
        <f aca="false">IF(K4302="Yes",(J4302-1)*0.98,-1)</f>
        <v>0.2548</v>
      </c>
      <c r="M4302" s="11" t="s">
        <v>62</v>
      </c>
    </row>
    <row r="4303" customFormat="false" ht="12.8" hidden="false" customHeight="false" outlineLevel="0" collapsed="false">
      <c r="A4303" s="2" t="s">
        <v>4770</v>
      </c>
      <c r="B4303" s="2" t="s">
        <v>101</v>
      </c>
      <c r="C4303" s="6" t="s">
        <v>1094</v>
      </c>
      <c r="D4303" s="6" t="s">
        <v>37</v>
      </c>
      <c r="E4303" s="6" t="s">
        <v>17</v>
      </c>
      <c r="F4303" s="6" t="s">
        <v>43</v>
      </c>
      <c r="G4303" s="6" t="s">
        <v>19</v>
      </c>
      <c r="H4303" s="6" t="s">
        <v>4772</v>
      </c>
      <c r="I4303" s="6" t="n">
        <v>0</v>
      </c>
      <c r="J4303" s="6" t="n">
        <v>21.02</v>
      </c>
      <c r="K4303" s="3" t="str">
        <f aca="false">IF(I4303=1, "No","Yes")</f>
        <v>Yes</v>
      </c>
      <c r="L4303" s="7" t="n">
        <f aca="false">IF(I4303=1,-J4303,0.98)</f>
        <v>0.98</v>
      </c>
      <c r="M4303" s="12" t="s">
        <v>128</v>
      </c>
    </row>
    <row r="4304" customFormat="false" ht="12.8" hidden="false" customHeight="false" outlineLevel="0" collapsed="false">
      <c r="A4304" s="2" t="s">
        <v>4773</v>
      </c>
      <c r="B4304" s="2" t="s">
        <v>94</v>
      </c>
      <c r="C4304" s="0" t="s">
        <v>225</v>
      </c>
      <c r="D4304" s="0" t="s">
        <v>16</v>
      </c>
      <c r="E4304" s="0" t="s">
        <v>17</v>
      </c>
      <c r="F4304" s="0" t="s">
        <v>18</v>
      </c>
      <c r="G4304" s="0" t="s">
        <v>19</v>
      </c>
      <c r="H4304" s="0" t="s">
        <v>4774</v>
      </c>
      <c r="I4304" s="0" t="n">
        <v>2</v>
      </c>
      <c r="J4304" s="0" t="n">
        <v>1.36</v>
      </c>
      <c r="K4304" s="0" t="s">
        <v>21</v>
      </c>
      <c r="L4304" s="3" t="n">
        <f aca="false">IF(K4304="Yes",(J4304-1)*0.98,-1)</f>
        <v>0.3528</v>
      </c>
      <c r="M4304" s="4" t="s">
        <v>22</v>
      </c>
    </row>
    <row r="4305" customFormat="false" ht="12.8" hidden="false" customHeight="false" outlineLevel="0" collapsed="false">
      <c r="A4305" s="2" t="s">
        <v>4773</v>
      </c>
      <c r="B4305" s="2" t="s">
        <v>94</v>
      </c>
      <c r="C4305" s="0" t="s">
        <v>225</v>
      </c>
      <c r="D4305" s="0" t="s">
        <v>16</v>
      </c>
      <c r="E4305" s="0" t="s">
        <v>17</v>
      </c>
      <c r="F4305" s="0" t="s">
        <v>18</v>
      </c>
      <c r="G4305" s="0" t="s">
        <v>19</v>
      </c>
      <c r="H4305" s="0" t="s">
        <v>4775</v>
      </c>
      <c r="I4305" s="0" t="n">
        <v>0</v>
      </c>
      <c r="J4305" s="0" t="n">
        <v>0</v>
      </c>
      <c r="K4305" s="0" t="s">
        <v>19</v>
      </c>
      <c r="L4305" s="3" t="n">
        <f aca="false">IF(K4305="Yes",(J4305-1)*0.98,-1)</f>
        <v>-1</v>
      </c>
      <c r="M4305" s="11" t="s">
        <v>62</v>
      </c>
    </row>
    <row r="4306" customFormat="false" ht="12.8" hidden="false" customHeight="false" outlineLevel="0" collapsed="false">
      <c r="A4306" s="2" t="s">
        <v>4773</v>
      </c>
      <c r="B4306" s="2" t="s">
        <v>222</v>
      </c>
      <c r="C4306" s="0" t="s">
        <v>225</v>
      </c>
      <c r="D4306" s="0" t="s">
        <v>16</v>
      </c>
      <c r="E4306" s="0" t="s">
        <v>17</v>
      </c>
      <c r="F4306" s="0" t="s">
        <v>18</v>
      </c>
      <c r="G4306" s="0" t="s">
        <v>19</v>
      </c>
      <c r="H4306" s="0" t="s">
        <v>4776</v>
      </c>
      <c r="I4306" s="0" t="n">
        <v>1</v>
      </c>
      <c r="J4306" s="0" t="n">
        <v>1.12</v>
      </c>
      <c r="K4306" s="0" t="s">
        <v>21</v>
      </c>
      <c r="L4306" s="3" t="n">
        <f aca="false">IF(K4306="Yes",(J4306-1)*0.98,-1)</f>
        <v>0.1176</v>
      </c>
      <c r="M4306" s="4" t="s">
        <v>22</v>
      </c>
    </row>
    <row r="4307" customFormat="false" ht="12.8" hidden="false" customHeight="false" outlineLevel="0" collapsed="false">
      <c r="A4307" s="2" t="s">
        <v>4773</v>
      </c>
      <c r="B4307" s="2" t="s">
        <v>222</v>
      </c>
      <c r="C4307" s="0" t="s">
        <v>225</v>
      </c>
      <c r="D4307" s="0" t="s">
        <v>16</v>
      </c>
      <c r="E4307" s="0" t="s">
        <v>17</v>
      </c>
      <c r="F4307" s="0" t="s">
        <v>18</v>
      </c>
      <c r="G4307" s="0" t="s">
        <v>19</v>
      </c>
      <c r="H4307" s="0" t="s">
        <v>4777</v>
      </c>
      <c r="I4307" s="0" t="n">
        <v>2</v>
      </c>
      <c r="J4307" s="0" t="n">
        <v>1.14</v>
      </c>
      <c r="K4307" s="0" t="s">
        <v>21</v>
      </c>
      <c r="L4307" s="3" t="n">
        <f aca="false">IF(K4307="Yes",(J4307-1)*0.98,-1)</f>
        <v>0.1372</v>
      </c>
      <c r="M4307" s="11" t="s">
        <v>62</v>
      </c>
    </row>
    <row r="4308" customFormat="false" ht="12.8" hidden="false" customHeight="false" outlineLevel="0" collapsed="false">
      <c r="A4308" s="2" t="s">
        <v>4778</v>
      </c>
      <c r="B4308" s="2" t="s">
        <v>83</v>
      </c>
      <c r="C4308" s="0" t="s">
        <v>194</v>
      </c>
      <c r="D4308" s="0" t="s">
        <v>16</v>
      </c>
      <c r="E4308" s="0" t="s">
        <v>17</v>
      </c>
      <c r="F4308" s="0" t="s">
        <v>18</v>
      </c>
      <c r="G4308" s="0" t="s">
        <v>19</v>
      </c>
      <c r="H4308" s="0" t="s">
        <v>4779</v>
      </c>
      <c r="I4308" s="0" t="n">
        <v>3</v>
      </c>
      <c r="J4308" s="0" t="n">
        <v>1.38</v>
      </c>
      <c r="K4308" s="0" t="s">
        <v>21</v>
      </c>
      <c r="L4308" s="3" t="n">
        <f aca="false">IF(K4308="Yes",(J4308-1)*0.98,-1)</f>
        <v>0.3724</v>
      </c>
      <c r="M4308" s="4" t="s">
        <v>22</v>
      </c>
    </row>
    <row r="4309" customFormat="false" ht="12.8" hidden="false" customHeight="false" outlineLevel="0" collapsed="false">
      <c r="A4309" s="2" t="s">
        <v>4778</v>
      </c>
      <c r="B4309" s="2" t="s">
        <v>83</v>
      </c>
      <c r="C4309" s="0" t="s">
        <v>194</v>
      </c>
      <c r="D4309" s="0" t="s">
        <v>16</v>
      </c>
      <c r="E4309" s="0" t="s">
        <v>17</v>
      </c>
      <c r="F4309" s="0" t="s">
        <v>18</v>
      </c>
      <c r="G4309" s="0" t="s">
        <v>19</v>
      </c>
      <c r="H4309" s="0" t="s">
        <v>4780</v>
      </c>
      <c r="I4309" s="0" t="n">
        <v>4</v>
      </c>
      <c r="J4309" s="0" t="n">
        <v>0</v>
      </c>
      <c r="K4309" s="0" t="s">
        <v>19</v>
      </c>
      <c r="L4309" s="3" t="n">
        <f aca="false">IF(K4309="Yes",(J4309-1)*0.98,-1)</f>
        <v>-1</v>
      </c>
      <c r="M4309" s="11" t="s">
        <v>62</v>
      </c>
    </row>
    <row r="4310" customFormat="false" ht="12.8" hidden="false" customHeight="false" outlineLevel="0" collapsed="false">
      <c r="A4310" s="2" t="s">
        <v>4778</v>
      </c>
      <c r="B4310" s="2" t="s">
        <v>35</v>
      </c>
      <c r="C4310" s="0" t="s">
        <v>194</v>
      </c>
      <c r="D4310" s="0" t="s">
        <v>16</v>
      </c>
      <c r="E4310" s="0" t="s">
        <v>87</v>
      </c>
      <c r="F4310" s="0" t="s">
        <v>18</v>
      </c>
      <c r="G4310" s="0" t="s">
        <v>21</v>
      </c>
      <c r="H4310" s="0" t="s">
        <v>4471</v>
      </c>
      <c r="I4310" s="0" t="n">
        <v>4</v>
      </c>
      <c r="J4310" s="0" t="n">
        <v>0</v>
      </c>
      <c r="K4310" s="0" t="s">
        <v>19</v>
      </c>
      <c r="L4310" s="3" t="n">
        <f aca="false">IF(K4310="Yes",(J4310-1)*0.98,-1)</f>
        <v>-1</v>
      </c>
      <c r="M4310" s="4" t="s">
        <v>22</v>
      </c>
    </row>
    <row r="4311" customFormat="false" ht="12.8" hidden="false" customHeight="false" outlineLevel="0" collapsed="false">
      <c r="A4311" s="2" t="s">
        <v>4778</v>
      </c>
      <c r="B4311" s="2" t="s">
        <v>276</v>
      </c>
      <c r="C4311" s="0" t="s">
        <v>194</v>
      </c>
      <c r="D4311" s="0" t="s">
        <v>16</v>
      </c>
      <c r="E4311" s="0" t="s">
        <v>17</v>
      </c>
      <c r="F4311" s="0" t="s">
        <v>18</v>
      </c>
      <c r="G4311" s="0" t="s">
        <v>19</v>
      </c>
      <c r="H4311" s="0" t="s">
        <v>4781</v>
      </c>
      <c r="I4311" s="0" t="n">
        <v>2</v>
      </c>
      <c r="J4311" s="0" t="n">
        <v>1.66</v>
      </c>
      <c r="K4311" s="0" t="s">
        <v>21</v>
      </c>
      <c r="L4311" s="3" t="n">
        <f aca="false">IF(K4311="Yes",(J4311-1)*0.98,-1)</f>
        <v>0.6468</v>
      </c>
      <c r="M4311" s="4" t="s">
        <v>22</v>
      </c>
    </row>
    <row r="4312" customFormat="false" ht="12.8" hidden="false" customHeight="false" outlineLevel="0" collapsed="false">
      <c r="A4312" s="2" t="s">
        <v>4778</v>
      </c>
      <c r="B4312" s="2" t="s">
        <v>456</v>
      </c>
      <c r="C4312" s="0" t="s">
        <v>194</v>
      </c>
      <c r="D4312" s="0" t="s">
        <v>42</v>
      </c>
      <c r="E4312" s="0" t="s">
        <v>79</v>
      </c>
      <c r="F4312" s="0" t="s">
        <v>80</v>
      </c>
      <c r="G4312" s="0" t="s">
        <v>19</v>
      </c>
      <c r="H4312" s="0" t="s">
        <v>4703</v>
      </c>
      <c r="I4312" s="0" t="n">
        <v>0</v>
      </c>
      <c r="J4312" s="0" t="n">
        <v>0</v>
      </c>
      <c r="K4312" s="0" t="s">
        <v>19</v>
      </c>
      <c r="L4312" s="3" t="n">
        <f aca="false">IF(K4312="Yes",(J4312-1)*0.98,-1)</f>
        <v>-1</v>
      </c>
      <c r="M4312" s="4" t="s">
        <v>22</v>
      </c>
    </row>
    <row r="4313" customFormat="false" ht="12.8" hidden="false" customHeight="false" outlineLevel="0" collapsed="false">
      <c r="A4313" s="9" t="s">
        <v>4778</v>
      </c>
      <c r="B4313" s="9" t="s">
        <v>456</v>
      </c>
      <c r="C4313" s="6" t="s">
        <v>194</v>
      </c>
      <c r="D4313" s="6" t="s">
        <v>42</v>
      </c>
      <c r="E4313" s="6" t="s">
        <v>79</v>
      </c>
      <c r="F4313" s="6" t="s">
        <v>80</v>
      </c>
      <c r="G4313" s="6" t="s">
        <v>19</v>
      </c>
      <c r="H4313" s="6" t="s">
        <v>4782</v>
      </c>
      <c r="I4313" s="0" t="n">
        <v>4</v>
      </c>
      <c r="J4313" s="6" t="n">
        <v>0</v>
      </c>
      <c r="K4313" s="3" t="str">
        <f aca="false">IF(I4313=1,"Yes","No")</f>
        <v>No</v>
      </c>
      <c r="L4313" s="7" t="n">
        <f aca="false">IF(K4313="Yes",(J4313-1)*0.98,-1)</f>
        <v>-1</v>
      </c>
      <c r="M4313" s="10" t="s">
        <v>53</v>
      </c>
    </row>
    <row r="4314" customFormat="false" ht="12.8" hidden="false" customHeight="false" outlineLevel="0" collapsed="false">
      <c r="A4314" s="2" t="s">
        <v>4778</v>
      </c>
      <c r="B4314" s="2" t="s">
        <v>239</v>
      </c>
      <c r="C4314" s="0" t="s">
        <v>74</v>
      </c>
      <c r="D4314" s="0" t="s">
        <v>37</v>
      </c>
      <c r="E4314" s="0" t="s">
        <v>30</v>
      </c>
      <c r="F4314" s="0" t="s">
        <v>1189</v>
      </c>
      <c r="G4314" s="0" t="s">
        <v>21</v>
      </c>
      <c r="H4314" s="0" t="s">
        <v>4783</v>
      </c>
      <c r="I4314" s="0" t="n">
        <v>3</v>
      </c>
      <c r="J4314" s="0" t="n">
        <v>2</v>
      </c>
      <c r="K4314" s="0" t="s">
        <v>21</v>
      </c>
      <c r="L4314" s="3" t="n">
        <f aca="false">IF(K4314="Yes",(J4314-1)*0.98,-1)</f>
        <v>0.98</v>
      </c>
      <c r="M4314" s="4" t="s">
        <v>22</v>
      </c>
    </row>
    <row r="4315" customFormat="false" ht="12.8" hidden="false" customHeight="false" outlineLevel="0" collapsed="false">
      <c r="A4315" s="2" t="s">
        <v>4784</v>
      </c>
      <c r="B4315" s="2" t="s">
        <v>280</v>
      </c>
      <c r="C4315" s="0" t="s">
        <v>68</v>
      </c>
      <c r="D4315" s="0" t="s">
        <v>42</v>
      </c>
      <c r="E4315" s="0" t="s">
        <v>79</v>
      </c>
      <c r="F4315" s="0" t="s">
        <v>80</v>
      </c>
      <c r="G4315" s="0" t="s">
        <v>19</v>
      </c>
      <c r="H4315" s="0" t="s">
        <v>4785</v>
      </c>
      <c r="I4315" s="0" t="n">
        <v>2</v>
      </c>
      <c r="J4315" s="0" t="n">
        <v>1.24</v>
      </c>
      <c r="K4315" s="0" t="s">
        <v>21</v>
      </c>
      <c r="L4315" s="3" t="n">
        <f aca="false">IF(K4315="Yes",(J4315-1)*0.98,-1)</f>
        <v>0.2352</v>
      </c>
      <c r="M4315" s="4" t="s">
        <v>22</v>
      </c>
    </row>
    <row r="4316" customFormat="false" ht="12.8" hidden="false" customHeight="false" outlineLevel="0" collapsed="false">
      <c r="A4316" s="2" t="s">
        <v>4786</v>
      </c>
      <c r="B4316" s="2" t="s">
        <v>46</v>
      </c>
      <c r="C4316" s="0" t="s">
        <v>56</v>
      </c>
      <c r="D4316" s="0" t="s">
        <v>16</v>
      </c>
      <c r="E4316" s="0" t="s">
        <v>87</v>
      </c>
      <c r="F4316" s="0" t="s">
        <v>298</v>
      </c>
      <c r="G4316" s="0" t="s">
        <v>19</v>
      </c>
      <c r="H4316" s="0" t="s">
        <v>4787</v>
      </c>
      <c r="I4316" s="0" t="n">
        <v>1</v>
      </c>
      <c r="J4316" s="0" t="n">
        <v>1.88</v>
      </c>
      <c r="K4316" s="0" t="s">
        <v>21</v>
      </c>
      <c r="L4316" s="3" t="n">
        <f aca="false">IF(K4316="Yes",(J4316-1)*0.98,-1)</f>
        <v>0.8624</v>
      </c>
      <c r="M4316" s="11" t="s">
        <v>62</v>
      </c>
    </row>
    <row r="4317" customFormat="false" ht="12.8" hidden="false" customHeight="false" outlineLevel="0" collapsed="false">
      <c r="A4317" s="2" t="s">
        <v>4786</v>
      </c>
      <c r="B4317" s="2" t="s">
        <v>46</v>
      </c>
      <c r="C4317" s="6" t="s">
        <v>56</v>
      </c>
      <c r="D4317" s="6" t="s">
        <v>16</v>
      </c>
      <c r="E4317" s="6" t="s">
        <v>87</v>
      </c>
      <c r="F4317" s="6" t="s">
        <v>298</v>
      </c>
      <c r="G4317" s="6" t="s">
        <v>19</v>
      </c>
      <c r="H4317" s="6" t="s">
        <v>4788</v>
      </c>
      <c r="I4317" s="6" t="n">
        <v>3</v>
      </c>
      <c r="J4317" s="6" t="n">
        <v>9.8</v>
      </c>
      <c r="K4317" s="3" t="str">
        <f aca="false">IF(I4317=1, "No","Yes")</f>
        <v>Yes</v>
      </c>
      <c r="L4317" s="7" t="n">
        <f aca="false">IF(I4317=1,-J4317,0.98)</f>
        <v>0.98</v>
      </c>
      <c r="M4317" s="8" t="s">
        <v>51</v>
      </c>
    </row>
    <row r="4318" customFormat="false" ht="12.8" hidden="false" customHeight="false" outlineLevel="0" collapsed="false">
      <c r="A4318" s="9" t="s">
        <v>4786</v>
      </c>
      <c r="B4318" s="9" t="s">
        <v>46</v>
      </c>
      <c r="C4318" s="6" t="s">
        <v>56</v>
      </c>
      <c r="D4318" s="6" t="s">
        <v>16</v>
      </c>
      <c r="E4318" s="6" t="s">
        <v>87</v>
      </c>
      <c r="F4318" s="6" t="s">
        <v>298</v>
      </c>
      <c r="G4318" s="6" t="s">
        <v>19</v>
      </c>
      <c r="H4318" s="6" t="s">
        <v>4787</v>
      </c>
      <c r="I4318" s="0" t="n">
        <v>1</v>
      </c>
      <c r="J4318" s="6" t="n">
        <v>3.94</v>
      </c>
      <c r="K4318" s="3" t="str">
        <f aca="false">IF(I4318=1,"Yes","No")</f>
        <v>Yes</v>
      </c>
      <c r="L4318" s="7" t="n">
        <f aca="false">IF(K4318="Yes",(J4318-1)*0.98,-1)</f>
        <v>2.8812</v>
      </c>
      <c r="M4318" s="10" t="s">
        <v>53</v>
      </c>
    </row>
    <row r="4319" customFormat="false" ht="12.8" hidden="false" customHeight="false" outlineLevel="0" collapsed="false">
      <c r="A4319" s="2" t="s">
        <v>4786</v>
      </c>
      <c r="B4319" s="2" t="s">
        <v>456</v>
      </c>
      <c r="C4319" s="0" t="s">
        <v>56</v>
      </c>
      <c r="D4319" s="0" t="s">
        <v>42</v>
      </c>
      <c r="E4319" s="0" t="s">
        <v>17</v>
      </c>
      <c r="F4319" s="0" t="s">
        <v>65</v>
      </c>
      <c r="G4319" s="0" t="s">
        <v>21</v>
      </c>
      <c r="H4319" s="0" t="s">
        <v>4789</v>
      </c>
      <c r="I4319" s="0" t="n">
        <v>2</v>
      </c>
      <c r="J4319" s="0" t="n">
        <v>2.33</v>
      </c>
      <c r="K4319" s="0" t="s">
        <v>21</v>
      </c>
      <c r="L4319" s="3" t="n">
        <f aca="false">IF(K4319="Yes",(J4319-1)*0.98,-1)</f>
        <v>1.3034</v>
      </c>
      <c r="M4319" s="11" t="s">
        <v>62</v>
      </c>
    </row>
    <row r="4320" customFormat="false" ht="12.8" hidden="false" customHeight="false" outlineLevel="0" collapsed="false">
      <c r="A4320" s="9" t="s">
        <v>4786</v>
      </c>
      <c r="B4320" s="9" t="s">
        <v>456</v>
      </c>
      <c r="C4320" s="6" t="s">
        <v>56</v>
      </c>
      <c r="D4320" s="6" t="s">
        <v>42</v>
      </c>
      <c r="E4320" s="6" t="s">
        <v>17</v>
      </c>
      <c r="F4320" s="6" t="s">
        <v>65</v>
      </c>
      <c r="G4320" s="6" t="s">
        <v>21</v>
      </c>
      <c r="H4320" s="6" t="s">
        <v>4789</v>
      </c>
      <c r="I4320" s="0" t="n">
        <v>2</v>
      </c>
      <c r="J4320" s="6" t="n">
        <v>0</v>
      </c>
      <c r="K4320" s="3" t="str">
        <f aca="false">IF(I4320=1,"Yes","No")</f>
        <v>No</v>
      </c>
      <c r="L4320" s="7" t="n">
        <f aca="false">IF(K4320="Yes",(J4320-1)*0.98,-1)</f>
        <v>-1</v>
      </c>
      <c r="M4320" s="10" t="s">
        <v>53</v>
      </c>
    </row>
    <row r="4321" customFormat="false" ht="12.8" hidden="false" customHeight="false" outlineLevel="0" collapsed="false">
      <c r="A4321" s="2" t="s">
        <v>4786</v>
      </c>
      <c r="B4321" s="2" t="s">
        <v>205</v>
      </c>
      <c r="C4321" s="0" t="s">
        <v>56</v>
      </c>
      <c r="D4321" s="0" t="s">
        <v>42</v>
      </c>
      <c r="E4321" s="0" t="s">
        <v>79</v>
      </c>
      <c r="F4321" s="0" t="s">
        <v>80</v>
      </c>
      <c r="G4321" s="0" t="s">
        <v>19</v>
      </c>
      <c r="H4321" s="0" t="s">
        <v>4790</v>
      </c>
      <c r="I4321" s="0" t="n">
        <v>0</v>
      </c>
      <c r="J4321" s="0" t="n">
        <v>0</v>
      </c>
      <c r="K4321" s="0" t="s">
        <v>19</v>
      </c>
      <c r="L4321" s="3" t="n">
        <f aca="false">IF(K4321="Yes",(J4321-1)*0.98,-1)</f>
        <v>-1</v>
      </c>
      <c r="M4321" s="4" t="s">
        <v>22</v>
      </c>
    </row>
    <row r="4322" customFormat="false" ht="12.8" hidden="false" customHeight="false" outlineLevel="0" collapsed="false">
      <c r="A4322" s="2" t="s">
        <v>4791</v>
      </c>
      <c r="B4322" s="2" t="s">
        <v>186</v>
      </c>
      <c r="C4322" s="0" t="s">
        <v>327</v>
      </c>
      <c r="D4322" s="0" t="s">
        <v>16</v>
      </c>
      <c r="E4322" s="0" t="s">
        <v>17</v>
      </c>
      <c r="F4322" s="0" t="s">
        <v>18</v>
      </c>
      <c r="G4322" s="0" t="s">
        <v>19</v>
      </c>
      <c r="H4322" s="0" t="s">
        <v>4792</v>
      </c>
      <c r="I4322" s="0" t="n">
        <v>1</v>
      </c>
      <c r="J4322" s="0" t="n">
        <v>1.06</v>
      </c>
      <c r="K4322" s="0" t="s">
        <v>21</v>
      </c>
      <c r="L4322" s="3" t="n">
        <f aca="false">IF(K4322="Yes",(J4322-1)*0.98,-1)</f>
        <v>0.0588000000000001</v>
      </c>
      <c r="M4322" s="4" t="s">
        <v>22</v>
      </c>
    </row>
    <row r="4323" customFormat="false" ht="12.8" hidden="false" customHeight="false" outlineLevel="0" collapsed="false">
      <c r="A4323" s="2" t="s">
        <v>4791</v>
      </c>
      <c r="B4323" s="2" t="s">
        <v>252</v>
      </c>
      <c r="C4323" s="0" t="s">
        <v>1302</v>
      </c>
      <c r="D4323" s="0" t="s">
        <v>37</v>
      </c>
      <c r="E4323" s="0" t="s">
        <v>87</v>
      </c>
      <c r="F4323" s="0" t="s">
        <v>1189</v>
      </c>
      <c r="G4323" s="0" t="s">
        <v>21</v>
      </c>
      <c r="H4323" s="0" t="s">
        <v>4793</v>
      </c>
      <c r="I4323" s="0" t="n">
        <v>3</v>
      </c>
      <c r="J4323" s="0" t="n">
        <v>0</v>
      </c>
      <c r="K4323" s="0" t="str">
        <f aca="false">IF(I4323=1,"Yes","No")</f>
        <v>No</v>
      </c>
      <c r="L4323" s="0" t="n">
        <f aca="false">IF(K4323="Yes",(J4323-1)*0.98,-1)</f>
        <v>-1</v>
      </c>
      <c r="M4323" s="5" t="s">
        <v>33</v>
      </c>
    </row>
    <row r="4324" customFormat="false" ht="12.8" hidden="false" customHeight="false" outlineLevel="0" collapsed="false">
      <c r="A4324" s="2" t="s">
        <v>4791</v>
      </c>
      <c r="B4324" s="2" t="s">
        <v>252</v>
      </c>
      <c r="C4324" s="0" t="s">
        <v>1302</v>
      </c>
      <c r="D4324" s="0" t="s">
        <v>37</v>
      </c>
      <c r="E4324" s="0" t="s">
        <v>87</v>
      </c>
      <c r="F4324" s="0" t="s">
        <v>1189</v>
      </c>
      <c r="G4324" s="0" t="s">
        <v>21</v>
      </c>
      <c r="H4324" s="0" t="s">
        <v>4793</v>
      </c>
      <c r="I4324" s="0" t="n">
        <v>3</v>
      </c>
      <c r="J4324" s="0" t="n">
        <v>2.62</v>
      </c>
      <c r="K4324" s="0" t="s">
        <v>21</v>
      </c>
      <c r="L4324" s="3" t="n">
        <f aca="false">IF(K4324="Yes",(J4324-1)*0.98,-1)</f>
        <v>1.5876</v>
      </c>
      <c r="M4324" s="4" t="s">
        <v>22</v>
      </c>
    </row>
    <row r="4325" customFormat="false" ht="12.8" hidden="false" customHeight="false" outlineLevel="0" collapsed="false">
      <c r="A4325" s="2" t="s">
        <v>4791</v>
      </c>
      <c r="B4325" s="2" t="s">
        <v>527</v>
      </c>
      <c r="C4325" s="0" t="s">
        <v>59</v>
      </c>
      <c r="D4325" s="0" t="s">
        <v>102</v>
      </c>
      <c r="E4325" s="0" t="s">
        <v>30</v>
      </c>
      <c r="F4325" s="0" t="s">
        <v>65</v>
      </c>
      <c r="G4325" s="0" t="s">
        <v>21</v>
      </c>
      <c r="H4325" s="0" t="s">
        <v>4794</v>
      </c>
      <c r="I4325" s="0" t="n">
        <v>2</v>
      </c>
      <c r="J4325" s="0" t="n">
        <v>1.81</v>
      </c>
      <c r="K4325" s="0" t="s">
        <v>21</v>
      </c>
      <c r="L4325" s="3" t="n">
        <f aca="false">IF(K4325="Yes",(J4325-1)*0.98,-1)</f>
        <v>0.7938</v>
      </c>
      <c r="M4325" s="4" t="s">
        <v>22</v>
      </c>
    </row>
    <row r="4326" customFormat="false" ht="12.8" hidden="false" customHeight="false" outlineLevel="0" collapsed="false">
      <c r="A4326" s="2" t="s">
        <v>4795</v>
      </c>
      <c r="B4326" s="2" t="s">
        <v>94</v>
      </c>
      <c r="C4326" s="0" t="s">
        <v>24</v>
      </c>
      <c r="D4326" s="0" t="s">
        <v>16</v>
      </c>
      <c r="E4326" s="0" t="s">
        <v>17</v>
      </c>
      <c r="F4326" s="0" t="s">
        <v>18</v>
      </c>
      <c r="G4326" s="0" t="s">
        <v>19</v>
      </c>
      <c r="H4326" s="0" t="s">
        <v>4796</v>
      </c>
      <c r="I4326" s="0" t="n">
        <v>1</v>
      </c>
      <c r="J4326" s="0" t="n">
        <v>1.43</v>
      </c>
      <c r="K4326" s="0" t="s">
        <v>21</v>
      </c>
      <c r="L4326" s="3" t="n">
        <f aca="false">IF(K4326="Yes",(J4326-1)*0.98,-1)</f>
        <v>0.4214</v>
      </c>
      <c r="M4326" s="11" t="s">
        <v>62</v>
      </c>
    </row>
    <row r="4327" customFormat="false" ht="12.8" hidden="false" customHeight="false" outlineLevel="0" collapsed="false">
      <c r="A4327" s="2" t="s">
        <v>4795</v>
      </c>
      <c r="B4327" s="2" t="s">
        <v>255</v>
      </c>
      <c r="C4327" s="0" t="s">
        <v>1371</v>
      </c>
      <c r="D4327" s="0" t="s">
        <v>42</v>
      </c>
      <c r="E4327" s="0" t="s">
        <v>79</v>
      </c>
      <c r="F4327" s="0" t="s">
        <v>206</v>
      </c>
      <c r="G4327" s="0" t="s">
        <v>19</v>
      </c>
      <c r="H4327" s="0" t="s">
        <v>4797</v>
      </c>
      <c r="I4327" s="0" t="n">
        <v>0</v>
      </c>
      <c r="J4327" s="0" t="n">
        <v>0</v>
      </c>
      <c r="K4327" s="0" t="str">
        <f aca="false">IF(I4327=1,"Yes","No")</f>
        <v>No</v>
      </c>
      <c r="L4327" s="0" t="n">
        <f aca="false">IF(K4327="Yes",(J4327-1)*0.98,-1)</f>
        <v>-1</v>
      </c>
      <c r="M4327" s="5" t="s">
        <v>33</v>
      </c>
    </row>
    <row r="4328" customFormat="false" ht="12.8" hidden="false" customHeight="false" outlineLevel="0" collapsed="false">
      <c r="A4328" s="2" t="s">
        <v>4798</v>
      </c>
      <c r="B4328" s="2" t="s">
        <v>94</v>
      </c>
      <c r="C4328" s="0" t="s">
        <v>215</v>
      </c>
      <c r="D4328" s="0" t="s">
        <v>16</v>
      </c>
      <c r="E4328" s="0" t="s">
        <v>17</v>
      </c>
      <c r="F4328" s="0" t="s">
        <v>18</v>
      </c>
      <c r="G4328" s="0" t="s">
        <v>19</v>
      </c>
      <c r="H4328" s="0" t="s">
        <v>4799</v>
      </c>
      <c r="I4328" s="0" t="n">
        <v>1</v>
      </c>
      <c r="J4328" s="0" t="n">
        <v>1.12</v>
      </c>
      <c r="K4328" s="0" t="s">
        <v>21</v>
      </c>
      <c r="L4328" s="3" t="n">
        <f aca="false">IF(K4328="Yes",(J4328-1)*0.98,-1)</f>
        <v>0.1176</v>
      </c>
      <c r="M4328" s="4" t="s">
        <v>22</v>
      </c>
    </row>
    <row r="4329" customFormat="false" ht="12.8" hidden="false" customHeight="false" outlineLevel="0" collapsed="false">
      <c r="A4329" s="2" t="s">
        <v>4798</v>
      </c>
      <c r="B4329" s="2" t="s">
        <v>94</v>
      </c>
      <c r="C4329" s="0" t="s">
        <v>215</v>
      </c>
      <c r="D4329" s="0" t="s">
        <v>16</v>
      </c>
      <c r="E4329" s="0" t="s">
        <v>17</v>
      </c>
      <c r="F4329" s="0" t="s">
        <v>18</v>
      </c>
      <c r="G4329" s="0" t="s">
        <v>19</v>
      </c>
      <c r="H4329" s="0" t="s">
        <v>4800</v>
      </c>
      <c r="I4329" s="0" t="n">
        <v>2</v>
      </c>
      <c r="J4329" s="0" t="n">
        <v>1.42</v>
      </c>
      <c r="K4329" s="0" t="s">
        <v>21</v>
      </c>
      <c r="L4329" s="3" t="n">
        <f aca="false">IF(K4329="Yes",(J4329-1)*0.98,-1)</f>
        <v>0.4116</v>
      </c>
      <c r="M4329" s="11" t="s">
        <v>62</v>
      </c>
    </row>
    <row r="4330" customFormat="false" ht="12.8" hidden="false" customHeight="false" outlineLevel="0" collapsed="false">
      <c r="A4330" s="2" t="s">
        <v>4798</v>
      </c>
      <c r="B4330" s="2" t="s">
        <v>113</v>
      </c>
      <c r="C4330" s="0" t="s">
        <v>47</v>
      </c>
      <c r="D4330" s="0" t="s">
        <v>16</v>
      </c>
      <c r="E4330" s="0" t="s">
        <v>30</v>
      </c>
      <c r="F4330" s="0" t="s">
        <v>65</v>
      </c>
      <c r="G4330" s="0" t="s">
        <v>21</v>
      </c>
      <c r="H4330" s="0" t="s">
        <v>4801</v>
      </c>
      <c r="I4330" s="0" t="n">
        <v>1</v>
      </c>
      <c r="J4330" s="0" t="n">
        <v>1.08</v>
      </c>
      <c r="K4330" s="0" t="s">
        <v>21</v>
      </c>
      <c r="L4330" s="3" t="n">
        <f aca="false">IF(K4330="Yes",(J4330-1)*0.98,-1)</f>
        <v>0.0784000000000001</v>
      </c>
      <c r="M4330" s="4" t="s">
        <v>22</v>
      </c>
    </row>
    <row r="4331" customFormat="false" ht="12.8" hidden="false" customHeight="false" outlineLevel="0" collapsed="false">
      <c r="A4331" s="2" t="s">
        <v>4798</v>
      </c>
      <c r="B4331" s="2" t="s">
        <v>35</v>
      </c>
      <c r="C4331" s="0" t="s">
        <v>1164</v>
      </c>
      <c r="D4331" s="0" t="s">
        <v>37</v>
      </c>
      <c r="E4331" s="0" t="s">
        <v>17</v>
      </c>
      <c r="F4331" s="0" t="s">
        <v>43</v>
      </c>
      <c r="G4331" s="0" t="s">
        <v>19</v>
      </c>
      <c r="H4331" s="0" t="s">
        <v>4802</v>
      </c>
      <c r="I4331" s="0" t="n">
        <v>2</v>
      </c>
      <c r="J4331" s="0" t="n">
        <v>1.29</v>
      </c>
      <c r="K4331" s="0" t="s">
        <v>21</v>
      </c>
      <c r="L4331" s="3" t="n">
        <f aca="false">IF(K4331="Yes",(J4331-1)*0.98,-1)</f>
        <v>0.2842</v>
      </c>
      <c r="M4331" s="11" t="s">
        <v>62</v>
      </c>
    </row>
    <row r="4332" customFormat="false" ht="12.8" hidden="false" customHeight="false" outlineLevel="0" collapsed="false">
      <c r="A4332" s="2" t="s">
        <v>4798</v>
      </c>
      <c r="B4332" s="2" t="s">
        <v>130</v>
      </c>
      <c r="C4332" s="0" t="s">
        <v>15</v>
      </c>
      <c r="D4332" s="0" t="s">
        <v>16</v>
      </c>
      <c r="E4332" s="0" t="s">
        <v>17</v>
      </c>
      <c r="F4332" s="0" t="s">
        <v>18</v>
      </c>
      <c r="G4332" s="0" t="s">
        <v>19</v>
      </c>
      <c r="H4332" s="0" t="s">
        <v>2974</v>
      </c>
      <c r="I4332" s="0" t="n">
        <v>0</v>
      </c>
      <c r="J4332" s="0" t="n">
        <v>0</v>
      </c>
      <c r="K4332" s="0" t="s">
        <v>19</v>
      </c>
      <c r="L4332" s="3" t="n">
        <f aca="false">IF(K4332="Yes",(J4332-1)*0.98,-1)</f>
        <v>-1</v>
      </c>
      <c r="M4332" s="4" t="s">
        <v>22</v>
      </c>
    </row>
    <row r="4333" customFormat="false" ht="12.8" hidden="false" customHeight="false" outlineLevel="0" collapsed="false">
      <c r="A4333" s="2" t="s">
        <v>4798</v>
      </c>
      <c r="B4333" s="2" t="s">
        <v>157</v>
      </c>
      <c r="C4333" s="0" t="s">
        <v>15</v>
      </c>
      <c r="D4333" s="0" t="s">
        <v>16</v>
      </c>
      <c r="E4333" s="0" t="s">
        <v>87</v>
      </c>
      <c r="F4333" s="0" t="s">
        <v>18</v>
      </c>
      <c r="G4333" s="0" t="s">
        <v>19</v>
      </c>
      <c r="H4333" s="0" t="s">
        <v>4803</v>
      </c>
      <c r="I4333" s="0" t="n">
        <v>1</v>
      </c>
      <c r="J4333" s="0" t="n">
        <v>1.06</v>
      </c>
      <c r="K4333" s="0" t="s">
        <v>21</v>
      </c>
      <c r="L4333" s="3" t="n">
        <f aca="false">IF(K4333="Yes",(J4333-1)*0.98,-1)</f>
        <v>0.0588000000000001</v>
      </c>
      <c r="M4333" s="4" t="s">
        <v>22</v>
      </c>
    </row>
    <row r="4334" customFormat="false" ht="12.8" hidden="false" customHeight="false" outlineLevel="0" collapsed="false">
      <c r="A4334" s="2" t="s">
        <v>4798</v>
      </c>
      <c r="B4334" s="2" t="s">
        <v>157</v>
      </c>
      <c r="C4334" s="6" t="s">
        <v>15</v>
      </c>
      <c r="D4334" s="6" t="s">
        <v>16</v>
      </c>
      <c r="E4334" s="6" t="s">
        <v>87</v>
      </c>
      <c r="F4334" s="6" t="s">
        <v>18</v>
      </c>
      <c r="G4334" s="6" t="s">
        <v>19</v>
      </c>
      <c r="H4334" s="6" t="s">
        <v>4804</v>
      </c>
      <c r="I4334" s="6" t="n">
        <v>2</v>
      </c>
      <c r="J4334" s="6" t="n">
        <v>0</v>
      </c>
      <c r="K4334" s="3" t="str">
        <f aca="false">IF(I4334=1, "No","Yes")</f>
        <v>Yes</v>
      </c>
      <c r="L4334" s="7" t="n">
        <f aca="false">IF(I4334=1,-J4334,0.98)</f>
        <v>0.98</v>
      </c>
      <c r="M4334" s="8" t="s">
        <v>51</v>
      </c>
    </row>
    <row r="4335" customFormat="false" ht="12.8" hidden="false" customHeight="false" outlineLevel="0" collapsed="false">
      <c r="A4335" s="9" t="s">
        <v>4798</v>
      </c>
      <c r="B4335" s="9" t="s">
        <v>157</v>
      </c>
      <c r="C4335" s="6" t="s">
        <v>15</v>
      </c>
      <c r="D4335" s="6" t="s">
        <v>16</v>
      </c>
      <c r="E4335" s="6" t="s">
        <v>87</v>
      </c>
      <c r="F4335" s="6" t="s">
        <v>18</v>
      </c>
      <c r="G4335" s="6" t="s">
        <v>19</v>
      </c>
      <c r="H4335" s="6" t="s">
        <v>4804</v>
      </c>
      <c r="I4335" s="6" t="n">
        <v>2</v>
      </c>
      <c r="J4335" s="6" t="n">
        <v>3.45</v>
      </c>
      <c r="K4335" s="3" t="s">
        <v>21</v>
      </c>
      <c r="L4335" s="6" t="n">
        <f aca="false">IF(K4335="Yes",(J4335-1)*0.98,-1)</f>
        <v>2.401</v>
      </c>
      <c r="M4335" s="13" t="s">
        <v>184</v>
      </c>
    </row>
    <row r="4336" customFormat="false" ht="12.8" hidden="false" customHeight="false" outlineLevel="0" collapsed="false">
      <c r="A4336" s="9" t="s">
        <v>4798</v>
      </c>
      <c r="B4336" s="9" t="s">
        <v>157</v>
      </c>
      <c r="C4336" s="6" t="s">
        <v>15</v>
      </c>
      <c r="D4336" s="6" t="s">
        <v>16</v>
      </c>
      <c r="E4336" s="6" t="s">
        <v>87</v>
      </c>
      <c r="F4336" s="6" t="s">
        <v>18</v>
      </c>
      <c r="G4336" s="6" t="s">
        <v>19</v>
      </c>
      <c r="H4336" s="6" t="s">
        <v>4805</v>
      </c>
      <c r="I4336" s="0" t="n">
        <v>3</v>
      </c>
      <c r="J4336" s="6" t="n">
        <v>0</v>
      </c>
      <c r="K4336" s="3" t="str">
        <f aca="false">IF(I4336=1,"Yes","No")</f>
        <v>No</v>
      </c>
      <c r="L4336" s="7" t="n">
        <f aca="false">IF(K4336="Yes",(J4336-1)*0.98,-1)</f>
        <v>-1</v>
      </c>
      <c r="M4336" s="10" t="s">
        <v>53</v>
      </c>
    </row>
    <row r="4337" customFormat="false" ht="12.8" hidden="false" customHeight="false" outlineLevel="0" collapsed="false">
      <c r="A4337" s="2" t="s">
        <v>4798</v>
      </c>
      <c r="B4337" s="2" t="s">
        <v>280</v>
      </c>
      <c r="C4337" s="6" t="s">
        <v>91</v>
      </c>
      <c r="D4337" s="6" t="s">
        <v>42</v>
      </c>
      <c r="E4337" s="6" t="s">
        <v>30</v>
      </c>
      <c r="F4337" s="6" t="s">
        <v>453</v>
      </c>
      <c r="G4337" s="6" t="s">
        <v>19</v>
      </c>
      <c r="H4337" s="6" t="s">
        <v>4806</v>
      </c>
      <c r="I4337" s="6" t="n">
        <v>2</v>
      </c>
      <c r="J4337" s="6" t="n">
        <v>0</v>
      </c>
      <c r="K4337" s="3" t="str">
        <f aca="false">IF(I4337=1, "No","Yes")</f>
        <v>Yes</v>
      </c>
      <c r="L4337" s="7" t="n">
        <f aca="false">IF(I4337=1,-J4337,0.98)</f>
        <v>0.98</v>
      </c>
      <c r="M4337" s="8" t="s">
        <v>51</v>
      </c>
    </row>
    <row r="4338" customFormat="false" ht="12.8" hidden="false" customHeight="false" outlineLevel="0" collapsed="false">
      <c r="A4338" s="2" t="s">
        <v>4798</v>
      </c>
      <c r="B4338" s="2" t="s">
        <v>280</v>
      </c>
      <c r="C4338" s="6" t="s">
        <v>91</v>
      </c>
      <c r="D4338" s="6" t="s">
        <v>42</v>
      </c>
      <c r="E4338" s="6" t="s">
        <v>30</v>
      </c>
      <c r="F4338" s="6" t="s">
        <v>453</v>
      </c>
      <c r="G4338" s="6" t="s">
        <v>19</v>
      </c>
      <c r="H4338" s="6" t="s">
        <v>4806</v>
      </c>
      <c r="I4338" s="6" t="n">
        <v>2</v>
      </c>
      <c r="J4338" s="6" t="n">
        <v>0</v>
      </c>
      <c r="K4338" s="3" t="str">
        <f aca="false">IF(I4338=1, "No","Yes")</f>
        <v>Yes</v>
      </c>
      <c r="L4338" s="7" t="n">
        <f aca="false">IF(I4338=1,-J4338,0.98)</f>
        <v>0.98</v>
      </c>
      <c r="M4338" s="12" t="s">
        <v>128</v>
      </c>
    </row>
    <row r="4339" customFormat="false" ht="12.8" hidden="false" customHeight="false" outlineLevel="0" collapsed="false">
      <c r="A4339" s="2" t="s">
        <v>4807</v>
      </c>
      <c r="B4339" s="2" t="s">
        <v>364</v>
      </c>
      <c r="C4339" s="0" t="s">
        <v>230</v>
      </c>
      <c r="D4339" s="0" t="s">
        <v>16</v>
      </c>
      <c r="E4339" s="0" t="s">
        <v>17</v>
      </c>
      <c r="F4339" s="0" t="s">
        <v>18</v>
      </c>
      <c r="G4339" s="0" t="s">
        <v>19</v>
      </c>
      <c r="H4339" s="0" t="s">
        <v>4808</v>
      </c>
      <c r="I4339" s="0" t="n">
        <v>4</v>
      </c>
      <c r="J4339" s="0" t="n">
        <v>0</v>
      </c>
      <c r="K4339" s="0" t="s">
        <v>19</v>
      </c>
      <c r="L4339" s="3" t="n">
        <f aca="false">IF(K4339="Yes",(J4339-1)*0.98,-1)</f>
        <v>-1</v>
      </c>
      <c r="M4339" s="4" t="s">
        <v>22</v>
      </c>
    </row>
    <row r="4340" customFormat="false" ht="12.8" hidden="false" customHeight="false" outlineLevel="0" collapsed="false">
      <c r="A4340" s="2" t="s">
        <v>4807</v>
      </c>
      <c r="B4340" s="2" t="s">
        <v>364</v>
      </c>
      <c r="C4340" s="0" t="s">
        <v>230</v>
      </c>
      <c r="D4340" s="0" t="s">
        <v>16</v>
      </c>
      <c r="E4340" s="0" t="s">
        <v>17</v>
      </c>
      <c r="F4340" s="0" t="s">
        <v>18</v>
      </c>
      <c r="G4340" s="0" t="s">
        <v>19</v>
      </c>
      <c r="H4340" s="0" t="s">
        <v>4809</v>
      </c>
      <c r="I4340" s="0" t="n">
        <v>1</v>
      </c>
      <c r="J4340" s="0" t="n">
        <v>1.07</v>
      </c>
      <c r="K4340" s="0" t="s">
        <v>21</v>
      </c>
      <c r="L4340" s="3" t="n">
        <f aca="false">IF(K4340="Yes",(J4340-1)*0.98,-1)</f>
        <v>0.0686000000000001</v>
      </c>
      <c r="M4340" s="11" t="s">
        <v>62</v>
      </c>
    </row>
    <row r="4341" customFormat="false" ht="12.8" hidden="false" customHeight="false" outlineLevel="0" collapsed="false">
      <c r="A4341" s="9" t="s">
        <v>4810</v>
      </c>
      <c r="B4341" s="9" t="s">
        <v>445</v>
      </c>
      <c r="C4341" s="6" t="s">
        <v>47</v>
      </c>
      <c r="D4341" s="6" t="s">
        <v>48</v>
      </c>
      <c r="E4341" s="6" t="s">
        <v>30</v>
      </c>
      <c r="F4341" s="6" t="s">
        <v>65</v>
      </c>
      <c r="G4341" s="6" t="s">
        <v>21</v>
      </c>
      <c r="H4341" s="6" t="s">
        <v>4811</v>
      </c>
      <c r="I4341" s="0" t="n">
        <v>2</v>
      </c>
      <c r="J4341" s="6" t="n">
        <v>0</v>
      </c>
      <c r="K4341" s="3" t="str">
        <f aca="false">IF(I4341=1,"Yes","No")</f>
        <v>No</v>
      </c>
      <c r="L4341" s="7" t="n">
        <f aca="false">IF(K4341="Yes",(J4341-1)*0.98,-1)</f>
        <v>-1</v>
      </c>
      <c r="M4341" s="10" t="s">
        <v>53</v>
      </c>
    </row>
    <row r="4342" customFormat="false" ht="12.8" hidden="false" customHeight="false" outlineLevel="0" collapsed="false">
      <c r="A4342" s="2" t="s">
        <v>4810</v>
      </c>
      <c r="B4342" s="2" t="s">
        <v>162</v>
      </c>
      <c r="C4342" s="0" t="s">
        <v>179</v>
      </c>
      <c r="D4342" s="0" t="s">
        <v>16</v>
      </c>
      <c r="E4342" s="0" t="s">
        <v>17</v>
      </c>
      <c r="F4342" s="0" t="s">
        <v>316</v>
      </c>
      <c r="G4342" s="0" t="s">
        <v>21</v>
      </c>
      <c r="H4342" s="0" t="s">
        <v>4812</v>
      </c>
      <c r="I4342" s="0" t="n">
        <v>1</v>
      </c>
      <c r="J4342" s="0" t="n">
        <v>1.66</v>
      </c>
      <c r="K4342" s="0" t="s">
        <v>21</v>
      </c>
      <c r="L4342" s="3" t="n">
        <f aca="false">IF(K4342="Yes",(J4342-1)*0.98,-1)</f>
        <v>0.6468</v>
      </c>
      <c r="M4342" s="11" t="s">
        <v>62</v>
      </c>
    </row>
    <row r="4343" customFormat="false" ht="12.8" hidden="false" customHeight="false" outlineLevel="0" collapsed="false">
      <c r="A4343" s="9" t="s">
        <v>4810</v>
      </c>
      <c r="B4343" s="9" t="s">
        <v>162</v>
      </c>
      <c r="C4343" s="6" t="s">
        <v>179</v>
      </c>
      <c r="D4343" s="6" t="s">
        <v>16</v>
      </c>
      <c r="E4343" s="6" t="s">
        <v>17</v>
      </c>
      <c r="F4343" s="6" t="s">
        <v>316</v>
      </c>
      <c r="G4343" s="6" t="s">
        <v>21</v>
      </c>
      <c r="H4343" s="6" t="s">
        <v>4812</v>
      </c>
      <c r="I4343" s="0" t="n">
        <v>1</v>
      </c>
      <c r="J4343" s="6" t="n">
        <v>4</v>
      </c>
      <c r="K4343" s="3" t="str">
        <f aca="false">IF(I4343=1,"Yes","No")</f>
        <v>Yes</v>
      </c>
      <c r="L4343" s="7" t="n">
        <f aca="false">IF(K4343="Yes",(J4343-1)*0.98,-1)</f>
        <v>2.94</v>
      </c>
      <c r="M4343" s="10" t="s">
        <v>53</v>
      </c>
    </row>
    <row r="4344" customFormat="false" ht="12.8" hidden="false" customHeight="false" outlineLevel="0" collapsed="false">
      <c r="A4344" s="9" t="s">
        <v>4810</v>
      </c>
      <c r="B4344" s="9" t="s">
        <v>536</v>
      </c>
      <c r="C4344" s="6" t="s">
        <v>74</v>
      </c>
      <c r="D4344" s="6" t="s">
        <v>37</v>
      </c>
      <c r="E4344" s="6" t="s">
        <v>30</v>
      </c>
      <c r="F4344" s="6" t="s">
        <v>31</v>
      </c>
      <c r="G4344" s="6" t="s">
        <v>19</v>
      </c>
      <c r="H4344" s="6" t="s">
        <v>4813</v>
      </c>
      <c r="I4344" s="0" t="n">
        <v>0</v>
      </c>
      <c r="J4344" s="6" t="n">
        <v>0</v>
      </c>
      <c r="K4344" s="3" t="str">
        <f aca="false">IF(I4344=1,"Yes","No")</f>
        <v>No</v>
      </c>
      <c r="L4344" s="7" t="n">
        <f aca="false">IF(K4344="Yes",(J4344-1)*0.98,-1)</f>
        <v>-1</v>
      </c>
      <c r="M4344" s="10" t="s">
        <v>53</v>
      </c>
    </row>
    <row r="4345" customFormat="false" ht="12.8" hidden="false" customHeight="false" outlineLevel="0" collapsed="false">
      <c r="A4345" s="2" t="s">
        <v>4810</v>
      </c>
      <c r="B4345" s="2" t="s">
        <v>343</v>
      </c>
      <c r="C4345" s="0" t="s">
        <v>59</v>
      </c>
      <c r="D4345" s="0" t="s">
        <v>42</v>
      </c>
      <c r="E4345" s="0" t="s">
        <v>30</v>
      </c>
      <c r="F4345" s="0" t="s">
        <v>18</v>
      </c>
      <c r="G4345" s="0" t="s">
        <v>19</v>
      </c>
      <c r="H4345" s="0" t="s">
        <v>4814</v>
      </c>
      <c r="I4345" s="0" t="n">
        <v>2</v>
      </c>
      <c r="J4345" s="0" t="n">
        <v>2.63</v>
      </c>
      <c r="K4345" s="0" t="s">
        <v>21</v>
      </c>
      <c r="L4345" s="3" t="n">
        <f aca="false">IF(K4345="Yes",(J4345-1)*0.98,-1)</f>
        <v>1.5974</v>
      </c>
      <c r="M4345" s="11" t="s">
        <v>62</v>
      </c>
    </row>
    <row r="4346" customFormat="false" ht="12.8" hidden="false" customHeight="false" outlineLevel="0" collapsed="false">
      <c r="A4346" s="2" t="s">
        <v>4815</v>
      </c>
      <c r="B4346" s="2" t="s">
        <v>170</v>
      </c>
      <c r="C4346" s="0" t="s">
        <v>1404</v>
      </c>
      <c r="D4346" s="0" t="s">
        <v>37</v>
      </c>
      <c r="E4346" s="0" t="s">
        <v>17</v>
      </c>
      <c r="F4346" s="0" t="s">
        <v>43</v>
      </c>
      <c r="G4346" s="0" t="s">
        <v>19</v>
      </c>
      <c r="H4346" s="0" t="s">
        <v>4816</v>
      </c>
      <c r="I4346" s="0" t="n">
        <v>2</v>
      </c>
      <c r="J4346" s="0" t="n">
        <v>1.21</v>
      </c>
      <c r="K4346" s="0" t="s">
        <v>21</v>
      </c>
      <c r="L4346" s="3" t="n">
        <f aca="false">IF(K4346="Yes",(J4346-1)*0.98,-1)</f>
        <v>0.2058</v>
      </c>
      <c r="M4346" s="11" t="s">
        <v>62</v>
      </c>
    </row>
    <row r="4347" customFormat="false" ht="12.8" hidden="false" customHeight="false" outlineLevel="0" collapsed="false">
      <c r="A4347" s="2" t="s">
        <v>4817</v>
      </c>
      <c r="B4347" s="2" t="s">
        <v>4404</v>
      </c>
      <c r="C4347" s="0" t="s">
        <v>150</v>
      </c>
      <c r="D4347" s="0" t="s">
        <v>16</v>
      </c>
      <c r="E4347" s="0" t="s">
        <v>17</v>
      </c>
      <c r="F4347" s="0" t="s">
        <v>18</v>
      </c>
      <c r="G4347" s="0" t="s">
        <v>19</v>
      </c>
      <c r="H4347" s="0" t="s">
        <v>4818</v>
      </c>
      <c r="I4347" s="0" t="n">
        <v>1</v>
      </c>
      <c r="J4347" s="0" t="n">
        <v>1.06</v>
      </c>
      <c r="K4347" s="0" t="s">
        <v>21</v>
      </c>
      <c r="L4347" s="3" t="n">
        <f aca="false">IF(K4347="Yes",(J4347-1)*0.98,-1)</f>
        <v>0.0588000000000001</v>
      </c>
      <c r="M4347" s="4" t="s">
        <v>22</v>
      </c>
    </row>
    <row r="4348" customFormat="false" ht="12.8" hidden="false" customHeight="false" outlineLevel="0" collapsed="false">
      <c r="A4348" s="2" t="s">
        <v>4817</v>
      </c>
      <c r="B4348" s="2" t="s">
        <v>4404</v>
      </c>
      <c r="C4348" s="0" t="s">
        <v>150</v>
      </c>
      <c r="D4348" s="0" t="s">
        <v>16</v>
      </c>
      <c r="E4348" s="0" t="s">
        <v>17</v>
      </c>
      <c r="F4348" s="0" t="s">
        <v>18</v>
      </c>
      <c r="G4348" s="0" t="s">
        <v>19</v>
      </c>
      <c r="H4348" s="0" t="s">
        <v>4819</v>
      </c>
      <c r="I4348" s="0" t="n">
        <v>4</v>
      </c>
      <c r="J4348" s="0" t="n">
        <v>0</v>
      </c>
      <c r="K4348" s="0" t="s">
        <v>19</v>
      </c>
      <c r="L4348" s="3" t="n">
        <f aca="false">IF(K4348="Yes",(J4348-1)*0.98,-1)</f>
        <v>-1</v>
      </c>
      <c r="M4348" s="11" t="s">
        <v>62</v>
      </c>
    </row>
    <row r="4349" customFormat="false" ht="12.8" hidden="false" customHeight="false" outlineLevel="0" collapsed="false">
      <c r="A4349" s="2" t="s">
        <v>4817</v>
      </c>
      <c r="B4349" s="2" t="s">
        <v>146</v>
      </c>
      <c r="C4349" s="0" t="s">
        <v>1031</v>
      </c>
      <c r="D4349" s="0" t="s">
        <v>37</v>
      </c>
      <c r="E4349" s="0" t="s">
        <v>87</v>
      </c>
      <c r="F4349" s="0" t="s">
        <v>18</v>
      </c>
      <c r="G4349" s="0" t="s">
        <v>19</v>
      </c>
      <c r="H4349" s="0" t="s">
        <v>4820</v>
      </c>
      <c r="I4349" s="0" t="n">
        <v>1</v>
      </c>
      <c r="J4349" s="0" t="n">
        <v>1.39</v>
      </c>
      <c r="K4349" s="0" t="s">
        <v>21</v>
      </c>
      <c r="L4349" s="3" t="n">
        <f aca="false">IF(K4349="Yes",(J4349-1)*0.98,-1)</f>
        <v>0.3822</v>
      </c>
      <c r="M4349" s="4" t="s">
        <v>22</v>
      </c>
    </row>
    <row r="4350" customFormat="false" ht="12.8" hidden="false" customHeight="false" outlineLevel="0" collapsed="false">
      <c r="A4350" s="2" t="s">
        <v>4817</v>
      </c>
      <c r="B4350" s="2" t="s">
        <v>456</v>
      </c>
      <c r="C4350" s="0" t="s">
        <v>1192</v>
      </c>
      <c r="D4350" s="0" t="s">
        <v>37</v>
      </c>
      <c r="E4350" s="0" t="s">
        <v>17</v>
      </c>
      <c r="F4350" s="0" t="s">
        <v>65</v>
      </c>
      <c r="G4350" s="0" t="s">
        <v>21</v>
      </c>
      <c r="H4350" s="0" t="s">
        <v>4821</v>
      </c>
      <c r="I4350" s="0" t="n">
        <v>2</v>
      </c>
      <c r="J4350" s="0" t="n">
        <v>0</v>
      </c>
      <c r="K4350" s="0" t="str">
        <f aca="false">IF(I4350=1,"Yes","No")</f>
        <v>No</v>
      </c>
      <c r="L4350" s="0" t="n">
        <f aca="false">IF(K4350="Yes",(J4350-1)*0.98,-1)</f>
        <v>-1</v>
      </c>
      <c r="M4350" s="5" t="s">
        <v>33</v>
      </c>
    </row>
    <row r="4351" customFormat="false" ht="12.8" hidden="false" customHeight="false" outlineLevel="0" collapsed="false">
      <c r="A4351" s="2" t="s">
        <v>4817</v>
      </c>
      <c r="B4351" s="2" t="s">
        <v>456</v>
      </c>
      <c r="C4351" s="0" t="s">
        <v>1192</v>
      </c>
      <c r="D4351" s="0" t="s">
        <v>37</v>
      </c>
      <c r="E4351" s="0" t="s">
        <v>17</v>
      </c>
      <c r="F4351" s="0" t="s">
        <v>65</v>
      </c>
      <c r="G4351" s="0" t="s">
        <v>21</v>
      </c>
      <c r="H4351" s="0" t="s">
        <v>4821</v>
      </c>
      <c r="I4351" s="0" t="n">
        <v>2</v>
      </c>
      <c r="J4351" s="0" t="n">
        <v>2.26</v>
      </c>
      <c r="K4351" s="0" t="s">
        <v>21</v>
      </c>
      <c r="L4351" s="3" t="n">
        <f aca="false">IF(K4351="Yes",(J4351-1)*0.98,-1)</f>
        <v>1.2348</v>
      </c>
      <c r="M4351" s="4" t="s">
        <v>22</v>
      </c>
    </row>
    <row r="4352" customFormat="false" ht="12.8" hidden="false" customHeight="false" outlineLevel="0" collapsed="false">
      <c r="A4352" s="2" t="s">
        <v>4817</v>
      </c>
      <c r="B4352" s="2" t="s">
        <v>4822</v>
      </c>
      <c r="C4352" s="0" t="s">
        <v>150</v>
      </c>
      <c r="D4352" s="0" t="s">
        <v>42</v>
      </c>
      <c r="E4352" s="0" t="s">
        <v>79</v>
      </c>
      <c r="F4352" s="0" t="s">
        <v>80</v>
      </c>
      <c r="G4352" s="0" t="s">
        <v>19</v>
      </c>
      <c r="H4352" s="0" t="s">
        <v>4823</v>
      </c>
      <c r="I4352" s="0" t="n">
        <v>0</v>
      </c>
      <c r="J4352" s="0" t="n">
        <v>0</v>
      </c>
      <c r="K4352" s="0" t="s">
        <v>19</v>
      </c>
      <c r="L4352" s="3" t="n">
        <f aca="false">IF(K4352="Yes",(J4352-1)*0.98,-1)</f>
        <v>-1</v>
      </c>
      <c r="M4352" s="4" t="s">
        <v>22</v>
      </c>
    </row>
    <row r="4353" customFormat="false" ht="12.8" hidden="false" customHeight="false" outlineLevel="0" collapsed="false">
      <c r="A4353" s="2" t="s">
        <v>4817</v>
      </c>
      <c r="B4353" s="2" t="s">
        <v>4822</v>
      </c>
      <c r="C4353" s="6" t="s">
        <v>150</v>
      </c>
      <c r="D4353" s="6" t="s">
        <v>42</v>
      </c>
      <c r="E4353" s="6" t="s">
        <v>79</v>
      </c>
      <c r="F4353" s="6" t="s">
        <v>80</v>
      </c>
      <c r="G4353" s="6" t="s">
        <v>19</v>
      </c>
      <c r="H4353" s="6" t="s">
        <v>4824</v>
      </c>
      <c r="I4353" s="6" t="n">
        <v>0</v>
      </c>
      <c r="J4353" s="6" t="n">
        <v>0</v>
      </c>
      <c r="K4353" s="3" t="str">
        <f aca="false">IF(I4353=1, "No","Yes")</f>
        <v>Yes</v>
      </c>
      <c r="L4353" s="7" t="n">
        <f aca="false">IF(I4353=1,-J4353,0.98)</f>
        <v>0.98</v>
      </c>
      <c r="M4353" s="12" t="s">
        <v>128</v>
      </c>
    </row>
    <row r="4354" customFormat="false" ht="12.8" hidden="false" customHeight="false" outlineLevel="0" collapsed="false">
      <c r="A4354" s="9" t="s">
        <v>4817</v>
      </c>
      <c r="B4354" s="9" t="s">
        <v>4822</v>
      </c>
      <c r="C4354" s="6" t="s">
        <v>150</v>
      </c>
      <c r="D4354" s="6" t="s">
        <v>42</v>
      </c>
      <c r="E4354" s="6" t="s">
        <v>79</v>
      </c>
      <c r="F4354" s="6" t="s">
        <v>80</v>
      </c>
      <c r="G4354" s="6" t="s">
        <v>19</v>
      </c>
      <c r="H4354" s="6" t="s">
        <v>4824</v>
      </c>
      <c r="I4354" s="6" t="n">
        <v>0</v>
      </c>
      <c r="J4354" s="6" t="n">
        <v>0</v>
      </c>
      <c r="K4354" s="3" t="s">
        <v>19</v>
      </c>
      <c r="L4354" s="6" t="n">
        <f aca="false">IF(K4354="Yes",(J4354-1)*0.98,-1)</f>
        <v>-1</v>
      </c>
      <c r="M4354" s="13" t="s">
        <v>184</v>
      </c>
    </row>
    <row r="4355" customFormat="false" ht="12.8" hidden="false" customHeight="false" outlineLevel="0" collapsed="false">
      <c r="A4355" s="9" t="s">
        <v>4817</v>
      </c>
      <c r="B4355" s="9" t="s">
        <v>4822</v>
      </c>
      <c r="C4355" s="6" t="s">
        <v>150</v>
      </c>
      <c r="D4355" s="6" t="s">
        <v>42</v>
      </c>
      <c r="E4355" s="6" t="s">
        <v>79</v>
      </c>
      <c r="F4355" s="6" t="s">
        <v>80</v>
      </c>
      <c r="G4355" s="6" t="s">
        <v>19</v>
      </c>
      <c r="H4355" s="6" t="s">
        <v>4825</v>
      </c>
      <c r="I4355" s="0" t="s">
        <v>133</v>
      </c>
      <c r="J4355" s="6" t="n">
        <v>0</v>
      </c>
      <c r="K4355" s="3" t="str">
        <f aca="false">IF(I4355=1,"Yes","No")</f>
        <v>No</v>
      </c>
      <c r="L4355" s="7" t="n">
        <f aca="false">IF(K4355="Yes",(J4355-1)*0.98,-1)</f>
        <v>-1</v>
      </c>
      <c r="M4355" s="10" t="s">
        <v>53</v>
      </c>
    </row>
    <row r="4356" customFormat="false" ht="12.8" hidden="false" customHeight="false" outlineLevel="0" collapsed="false">
      <c r="A4356" s="2" t="s">
        <v>4826</v>
      </c>
      <c r="B4356" s="2" t="s">
        <v>94</v>
      </c>
      <c r="C4356" s="0" t="s">
        <v>492</v>
      </c>
      <c r="D4356" s="0" t="s">
        <v>48</v>
      </c>
      <c r="E4356" s="0" t="s">
        <v>17</v>
      </c>
      <c r="F4356" s="0" t="s">
        <v>103</v>
      </c>
      <c r="G4356" s="0" t="s">
        <v>19</v>
      </c>
      <c r="H4356" s="0" t="s">
        <v>4827</v>
      </c>
      <c r="I4356" s="0" t="n">
        <v>2</v>
      </c>
      <c r="J4356" s="0" t="n">
        <v>1.08</v>
      </c>
      <c r="K4356" s="0" t="s">
        <v>21</v>
      </c>
      <c r="L4356" s="3" t="n">
        <f aca="false">IF(K4356="Yes",(J4356-1)*0.98,-1)</f>
        <v>0.0784000000000001</v>
      </c>
      <c r="M4356" s="4" t="s">
        <v>22</v>
      </c>
    </row>
    <row r="4357" customFormat="false" ht="12.8" hidden="false" customHeight="false" outlineLevel="0" collapsed="false">
      <c r="A4357" s="2" t="s">
        <v>4826</v>
      </c>
      <c r="B4357" s="2" t="s">
        <v>289</v>
      </c>
      <c r="C4357" s="0" t="s">
        <v>114</v>
      </c>
      <c r="D4357" s="0" t="s">
        <v>42</v>
      </c>
      <c r="E4357" s="0" t="s">
        <v>17</v>
      </c>
      <c r="F4357" s="0" t="s">
        <v>65</v>
      </c>
      <c r="G4357" s="0" t="s">
        <v>21</v>
      </c>
      <c r="H4357" s="0" t="s">
        <v>4828</v>
      </c>
      <c r="I4357" s="0" t="n">
        <v>4</v>
      </c>
      <c r="J4357" s="0" t="n">
        <v>0</v>
      </c>
      <c r="K4357" s="0" t="s">
        <v>19</v>
      </c>
      <c r="L4357" s="3" t="n">
        <f aca="false">IF(K4357="Yes",(J4357-1)*0.98,-1)</f>
        <v>-1</v>
      </c>
      <c r="M4357" s="11" t="s">
        <v>62</v>
      </c>
    </row>
    <row r="4358" customFormat="false" ht="12.8" hidden="false" customHeight="false" outlineLevel="0" collapsed="false">
      <c r="A4358" s="9" t="s">
        <v>4826</v>
      </c>
      <c r="B4358" s="9" t="s">
        <v>289</v>
      </c>
      <c r="C4358" s="6" t="s">
        <v>114</v>
      </c>
      <c r="D4358" s="6" t="s">
        <v>42</v>
      </c>
      <c r="E4358" s="6" t="s">
        <v>17</v>
      </c>
      <c r="F4358" s="6" t="s">
        <v>65</v>
      </c>
      <c r="G4358" s="6" t="s">
        <v>21</v>
      </c>
      <c r="H4358" s="6" t="s">
        <v>4828</v>
      </c>
      <c r="I4358" s="0" t="n">
        <v>4</v>
      </c>
      <c r="J4358" s="6" t="n">
        <v>0</v>
      </c>
      <c r="K4358" s="3" t="str">
        <f aca="false">IF(I4358=1,"Yes","No")</f>
        <v>No</v>
      </c>
      <c r="L4358" s="7" t="n">
        <f aca="false">IF(K4358="Yes",(J4358-1)*0.98,-1)</f>
        <v>-1</v>
      </c>
      <c r="M4358" s="10" t="s">
        <v>53</v>
      </c>
    </row>
    <row r="4359" customFormat="false" ht="12.8" hidden="false" customHeight="false" outlineLevel="0" collapsed="false">
      <c r="A4359" s="2" t="s">
        <v>4829</v>
      </c>
      <c r="B4359" s="2" t="s">
        <v>94</v>
      </c>
      <c r="C4359" s="0" t="s">
        <v>28</v>
      </c>
      <c r="D4359" s="0" t="s">
        <v>29</v>
      </c>
      <c r="E4359" s="0" t="s">
        <v>30</v>
      </c>
      <c r="F4359" s="0" t="s">
        <v>428</v>
      </c>
      <c r="G4359" s="0" t="s">
        <v>21</v>
      </c>
      <c r="H4359" s="0" t="s">
        <v>4830</v>
      </c>
      <c r="I4359" s="0" t="n">
        <v>2</v>
      </c>
      <c r="J4359" s="0" t="n">
        <v>0</v>
      </c>
      <c r="K4359" s="0" t="str">
        <f aca="false">IF(I4359=1,"Yes","No")</f>
        <v>No</v>
      </c>
      <c r="L4359" s="0" t="n">
        <f aca="false">IF(K4359="Yes",(J4359-1)*0.98,-1)</f>
        <v>-1</v>
      </c>
      <c r="M4359" s="5" t="s">
        <v>33</v>
      </c>
    </row>
    <row r="4360" customFormat="false" ht="12.8" hidden="false" customHeight="false" outlineLevel="0" collapsed="false">
      <c r="A4360" s="2" t="s">
        <v>4829</v>
      </c>
      <c r="B4360" s="2" t="s">
        <v>94</v>
      </c>
      <c r="C4360" s="0" t="s">
        <v>28</v>
      </c>
      <c r="D4360" s="0" t="s">
        <v>29</v>
      </c>
      <c r="E4360" s="0" t="s">
        <v>30</v>
      </c>
      <c r="F4360" s="0" t="s">
        <v>428</v>
      </c>
      <c r="G4360" s="0" t="s">
        <v>21</v>
      </c>
      <c r="H4360" s="0" t="s">
        <v>4830</v>
      </c>
      <c r="I4360" s="0" t="n">
        <v>2</v>
      </c>
      <c r="J4360" s="0" t="n">
        <v>1.26</v>
      </c>
      <c r="K4360" s="0" t="s">
        <v>21</v>
      </c>
      <c r="L4360" s="3" t="n">
        <f aca="false">IF(K4360="Yes",(J4360-1)*0.98,-1)</f>
        <v>0.2548</v>
      </c>
      <c r="M4360" s="4" t="s">
        <v>22</v>
      </c>
    </row>
    <row r="4361" customFormat="false" ht="12.8" hidden="false" customHeight="false" outlineLevel="0" collapsed="false">
      <c r="A4361" s="9" t="s">
        <v>4829</v>
      </c>
      <c r="B4361" s="9" t="s">
        <v>155</v>
      </c>
      <c r="C4361" s="6" t="s">
        <v>28</v>
      </c>
      <c r="D4361" s="6" t="s">
        <v>29</v>
      </c>
      <c r="E4361" s="6" t="s">
        <v>30</v>
      </c>
      <c r="F4361" s="6" t="s">
        <v>65</v>
      </c>
      <c r="G4361" s="6" t="s">
        <v>21</v>
      </c>
      <c r="H4361" s="6" t="s">
        <v>4831</v>
      </c>
      <c r="I4361" s="6" t="n">
        <v>2</v>
      </c>
      <c r="J4361" s="6" t="n">
        <v>2.85</v>
      </c>
      <c r="K4361" s="3" t="s">
        <v>21</v>
      </c>
      <c r="L4361" s="6" t="n">
        <f aca="false">IF(K4361="Yes",(J4361-1)*0.98,-1)</f>
        <v>1.813</v>
      </c>
      <c r="M4361" s="13" t="s">
        <v>184</v>
      </c>
    </row>
    <row r="4362" customFormat="false" ht="12.8" hidden="false" customHeight="false" outlineLevel="0" collapsed="false">
      <c r="A4362" s="2" t="s">
        <v>4829</v>
      </c>
      <c r="B4362" s="2" t="s">
        <v>197</v>
      </c>
      <c r="C4362" s="0" t="s">
        <v>359</v>
      </c>
      <c r="D4362" s="0" t="s">
        <v>42</v>
      </c>
      <c r="E4362" s="0" t="s">
        <v>79</v>
      </c>
      <c r="F4362" s="0" t="s">
        <v>80</v>
      </c>
      <c r="G4362" s="0" t="s">
        <v>19</v>
      </c>
      <c r="H4362" s="0" t="s">
        <v>4591</v>
      </c>
      <c r="I4362" s="0" t="n">
        <v>2</v>
      </c>
      <c r="J4362" s="0" t="n">
        <v>1.27</v>
      </c>
      <c r="K4362" s="0" t="s">
        <v>21</v>
      </c>
      <c r="L4362" s="3" t="n">
        <f aca="false">IF(K4362="Yes",(J4362-1)*0.98,-1)</f>
        <v>0.2646</v>
      </c>
      <c r="M4362" s="4" t="s">
        <v>22</v>
      </c>
    </row>
    <row r="4363" customFormat="false" ht="12.8" hidden="false" customHeight="false" outlineLevel="0" collapsed="false">
      <c r="A4363" s="2" t="s">
        <v>4832</v>
      </c>
      <c r="B4363" s="2" t="s">
        <v>925</v>
      </c>
      <c r="C4363" s="0" t="s">
        <v>56</v>
      </c>
      <c r="D4363" s="0" t="s">
        <v>16</v>
      </c>
      <c r="E4363" s="0" t="s">
        <v>17</v>
      </c>
      <c r="F4363" s="0" t="s">
        <v>18</v>
      </c>
      <c r="G4363" s="0" t="s">
        <v>19</v>
      </c>
      <c r="H4363" s="0" t="s">
        <v>4833</v>
      </c>
      <c r="I4363" s="0" t="n">
        <v>1</v>
      </c>
      <c r="J4363" s="0" t="n">
        <v>1.07</v>
      </c>
      <c r="K4363" s="0" t="s">
        <v>21</v>
      </c>
      <c r="L4363" s="3" t="n">
        <f aca="false">IF(K4363="Yes",(J4363-1)*0.98,-1)</f>
        <v>0.0686000000000001</v>
      </c>
      <c r="M4363" s="4" t="s">
        <v>22</v>
      </c>
    </row>
    <row r="4364" customFormat="false" ht="12.8" hidden="false" customHeight="false" outlineLevel="0" collapsed="false">
      <c r="A4364" s="2" t="s">
        <v>4832</v>
      </c>
      <c r="B4364" s="2" t="s">
        <v>109</v>
      </c>
      <c r="C4364" s="0" t="s">
        <v>47</v>
      </c>
      <c r="D4364" s="0" t="s">
        <v>29</v>
      </c>
      <c r="E4364" s="0" t="s">
        <v>30</v>
      </c>
      <c r="F4364" s="0" t="s">
        <v>31</v>
      </c>
      <c r="G4364" s="0" t="s">
        <v>19</v>
      </c>
      <c r="H4364" s="0" t="s">
        <v>2578</v>
      </c>
      <c r="I4364" s="0" t="n">
        <v>1</v>
      </c>
      <c r="J4364" s="0" t="n">
        <v>0</v>
      </c>
      <c r="K4364" s="0" t="str">
        <f aca="false">IF(I4364=1,"Yes","No")</f>
        <v>Yes</v>
      </c>
      <c r="L4364" s="0" t="n">
        <f aca="false">IF(K4364="Yes",(J4364-1)*0.98,-1)</f>
        <v>-0.98</v>
      </c>
      <c r="M4364" s="5" t="s">
        <v>33</v>
      </c>
    </row>
    <row r="4365" customFormat="false" ht="12.8" hidden="false" customHeight="false" outlineLevel="0" collapsed="false">
      <c r="A4365" s="2" t="s">
        <v>4832</v>
      </c>
      <c r="B4365" s="2" t="s">
        <v>109</v>
      </c>
      <c r="C4365" s="0" t="s">
        <v>47</v>
      </c>
      <c r="D4365" s="0" t="s">
        <v>29</v>
      </c>
      <c r="E4365" s="0" t="s">
        <v>30</v>
      </c>
      <c r="F4365" s="0" t="s">
        <v>31</v>
      </c>
      <c r="G4365" s="0" t="s">
        <v>19</v>
      </c>
      <c r="H4365" s="0" t="s">
        <v>2578</v>
      </c>
      <c r="I4365" s="0" t="n">
        <v>1</v>
      </c>
      <c r="J4365" s="0" t="n">
        <v>1.11</v>
      </c>
      <c r="K4365" s="0" t="s">
        <v>21</v>
      </c>
      <c r="L4365" s="3" t="n">
        <f aca="false">IF(K4365="Yes",(J4365-1)*0.98,-1)</f>
        <v>0.1078</v>
      </c>
      <c r="M4365" s="4" t="s">
        <v>22</v>
      </c>
    </row>
    <row r="4366" customFormat="false" ht="12.8" hidden="false" customHeight="false" outlineLevel="0" collapsed="false">
      <c r="A4366" s="2" t="s">
        <v>4834</v>
      </c>
      <c r="B4366" s="2" t="s">
        <v>96</v>
      </c>
      <c r="C4366" s="0" t="s">
        <v>68</v>
      </c>
      <c r="D4366" s="0" t="s">
        <v>16</v>
      </c>
      <c r="E4366" s="0" t="s">
        <v>17</v>
      </c>
      <c r="F4366" s="0" t="s">
        <v>18</v>
      </c>
      <c r="G4366" s="0" t="s">
        <v>19</v>
      </c>
      <c r="H4366" s="0" t="s">
        <v>4835</v>
      </c>
      <c r="I4366" s="0" t="n">
        <v>1</v>
      </c>
      <c r="J4366" s="0" t="n">
        <v>1.1</v>
      </c>
      <c r="K4366" s="0" t="s">
        <v>21</v>
      </c>
      <c r="L4366" s="3" t="n">
        <f aca="false">IF(K4366="Yes",(J4366-1)*0.98,-1)</f>
        <v>0.0980000000000001</v>
      </c>
      <c r="M4366" s="4" t="s">
        <v>22</v>
      </c>
    </row>
    <row r="4367" customFormat="false" ht="12.8" hidden="false" customHeight="false" outlineLevel="0" collapsed="false">
      <c r="A4367" s="2" t="s">
        <v>4834</v>
      </c>
      <c r="B4367" s="2" t="s">
        <v>96</v>
      </c>
      <c r="C4367" s="0" t="s">
        <v>68</v>
      </c>
      <c r="D4367" s="0" t="s">
        <v>16</v>
      </c>
      <c r="E4367" s="0" t="s">
        <v>17</v>
      </c>
      <c r="F4367" s="0" t="s">
        <v>18</v>
      </c>
      <c r="G4367" s="0" t="s">
        <v>19</v>
      </c>
      <c r="H4367" s="0" t="s">
        <v>4836</v>
      </c>
      <c r="I4367" s="0" t="n">
        <v>2</v>
      </c>
      <c r="J4367" s="0" t="n">
        <v>1.12</v>
      </c>
      <c r="K4367" s="0" t="s">
        <v>21</v>
      </c>
      <c r="L4367" s="3" t="n">
        <f aca="false">IF(K4367="Yes",(J4367-1)*0.98,-1)</f>
        <v>0.1176</v>
      </c>
      <c r="M4367" s="11" t="s">
        <v>62</v>
      </c>
    </row>
    <row r="4368" customFormat="false" ht="12.8" hidden="false" customHeight="false" outlineLevel="0" collapsed="false">
      <c r="A4368" s="2" t="s">
        <v>4837</v>
      </c>
      <c r="B4368" s="2" t="s">
        <v>343</v>
      </c>
      <c r="C4368" s="0" t="s">
        <v>28</v>
      </c>
      <c r="D4368" s="0" t="s">
        <v>16</v>
      </c>
      <c r="E4368" s="0" t="s">
        <v>30</v>
      </c>
      <c r="F4368" s="0" t="s">
        <v>65</v>
      </c>
      <c r="G4368" s="0" t="s">
        <v>21</v>
      </c>
      <c r="H4368" s="0" t="s">
        <v>4838</v>
      </c>
      <c r="I4368" s="0" t="n">
        <v>3</v>
      </c>
      <c r="J4368" s="0" t="n">
        <v>0</v>
      </c>
      <c r="K4368" s="0" t="s">
        <v>19</v>
      </c>
      <c r="L4368" s="3" t="n">
        <f aca="false">IF(K4368="Yes",(J4368-1)*0.98,-1)</f>
        <v>-1</v>
      </c>
      <c r="M4368" s="4" t="s">
        <v>22</v>
      </c>
    </row>
    <row r="4369" customFormat="false" ht="12.8" hidden="false" customHeight="false" outlineLevel="0" collapsed="false">
      <c r="A4369" s="2" t="s">
        <v>4837</v>
      </c>
      <c r="B4369" s="2" t="s">
        <v>410</v>
      </c>
      <c r="C4369" s="0" t="s">
        <v>74</v>
      </c>
      <c r="D4369" s="0" t="s">
        <v>37</v>
      </c>
      <c r="E4369" s="0" t="s">
        <v>30</v>
      </c>
      <c r="F4369" s="0" t="s">
        <v>65</v>
      </c>
      <c r="G4369" s="0" t="s">
        <v>21</v>
      </c>
      <c r="H4369" s="0" t="s">
        <v>4839</v>
      </c>
      <c r="I4369" s="0" t="n">
        <v>0</v>
      </c>
      <c r="J4369" s="0" t="n">
        <v>0</v>
      </c>
      <c r="K4369" s="0" t="s">
        <v>19</v>
      </c>
      <c r="L4369" s="3" t="n">
        <f aca="false">IF(K4369="Yes",(J4369-1)*0.98,-1)</f>
        <v>-1</v>
      </c>
      <c r="M4369" s="4" t="s">
        <v>22</v>
      </c>
    </row>
    <row r="4370" customFormat="false" ht="12.8" hidden="false" customHeight="false" outlineLevel="0" collapsed="false">
      <c r="A4370" s="2" t="s">
        <v>4840</v>
      </c>
      <c r="B4370" s="2" t="s">
        <v>186</v>
      </c>
      <c r="C4370" s="0" t="s">
        <v>1371</v>
      </c>
      <c r="D4370" s="0" t="s">
        <v>16</v>
      </c>
      <c r="E4370" s="0" t="s">
        <v>17</v>
      </c>
      <c r="F4370" s="0" t="s">
        <v>18</v>
      </c>
      <c r="G4370" s="0" t="s">
        <v>19</v>
      </c>
      <c r="H4370" s="0" t="s">
        <v>4841</v>
      </c>
      <c r="I4370" s="0" t="n">
        <v>1</v>
      </c>
      <c r="J4370" s="0" t="n">
        <v>1.11</v>
      </c>
      <c r="K4370" s="0" t="s">
        <v>21</v>
      </c>
      <c r="L4370" s="3" t="n">
        <f aca="false">IF(K4370="Yes",(J4370-1)*0.98,-1)</f>
        <v>0.1078</v>
      </c>
      <c r="M4370" s="4" t="s">
        <v>22</v>
      </c>
    </row>
    <row r="4371" customFormat="false" ht="12.8" hidden="false" customHeight="false" outlineLevel="0" collapsed="false">
      <c r="A4371" s="2" t="s">
        <v>4840</v>
      </c>
      <c r="B4371" s="2" t="s">
        <v>186</v>
      </c>
      <c r="C4371" s="0" t="s">
        <v>1371</v>
      </c>
      <c r="D4371" s="0" t="s">
        <v>16</v>
      </c>
      <c r="E4371" s="0" t="s">
        <v>17</v>
      </c>
      <c r="F4371" s="0" t="s">
        <v>18</v>
      </c>
      <c r="G4371" s="0" t="s">
        <v>19</v>
      </c>
      <c r="H4371" s="0" t="s">
        <v>4842</v>
      </c>
      <c r="I4371" s="0" t="n">
        <v>0</v>
      </c>
      <c r="J4371" s="0" t="n">
        <v>0</v>
      </c>
      <c r="K4371" s="0" t="s">
        <v>19</v>
      </c>
      <c r="L4371" s="3" t="n">
        <f aca="false">IF(K4371="Yes",(J4371-1)*0.98,-1)</f>
        <v>-1</v>
      </c>
      <c r="M4371" s="11" t="s">
        <v>62</v>
      </c>
    </row>
    <row r="4372" customFormat="false" ht="12.8" hidden="false" customHeight="false" outlineLevel="0" collapsed="false">
      <c r="A4372" s="2" t="s">
        <v>4840</v>
      </c>
      <c r="B4372" s="2" t="s">
        <v>14</v>
      </c>
      <c r="C4372" s="0" t="s">
        <v>1341</v>
      </c>
      <c r="D4372" s="0" t="s">
        <v>37</v>
      </c>
      <c r="E4372" s="0" t="s">
        <v>17</v>
      </c>
      <c r="F4372" s="0" t="s">
        <v>43</v>
      </c>
      <c r="G4372" s="0" t="s">
        <v>19</v>
      </c>
      <c r="H4372" s="0" t="s">
        <v>4843</v>
      </c>
      <c r="I4372" s="0" t="n">
        <v>4</v>
      </c>
      <c r="J4372" s="0" t="n">
        <v>0</v>
      </c>
      <c r="K4372" s="0" t="s">
        <v>19</v>
      </c>
      <c r="L4372" s="3" t="n">
        <f aca="false">IF(K4372="Yes",(J4372-1)*0.98,-1)</f>
        <v>-1</v>
      </c>
      <c r="M4372" s="11" t="s">
        <v>62</v>
      </c>
    </row>
    <row r="4373" customFormat="false" ht="12.8" hidden="false" customHeight="false" outlineLevel="0" collapsed="false">
      <c r="A4373" s="2" t="s">
        <v>4840</v>
      </c>
      <c r="B4373" s="2" t="s">
        <v>109</v>
      </c>
      <c r="C4373" s="0" t="s">
        <v>131</v>
      </c>
      <c r="D4373" s="0" t="s">
        <v>16</v>
      </c>
      <c r="E4373" s="0" t="s">
        <v>17</v>
      </c>
      <c r="F4373" s="0" t="s">
        <v>18</v>
      </c>
      <c r="G4373" s="0" t="s">
        <v>19</v>
      </c>
      <c r="H4373" s="0" t="s">
        <v>4844</v>
      </c>
      <c r="I4373" s="0" t="n">
        <v>2</v>
      </c>
      <c r="J4373" s="0" t="n">
        <v>1.31</v>
      </c>
      <c r="K4373" s="0" t="s">
        <v>21</v>
      </c>
      <c r="L4373" s="3" t="n">
        <f aca="false">IF(K4373="Yes",(J4373-1)*0.98,-1)</f>
        <v>0.3038</v>
      </c>
      <c r="M4373" s="4" t="s">
        <v>22</v>
      </c>
    </row>
    <row r="4374" customFormat="false" ht="12.8" hidden="false" customHeight="false" outlineLevel="0" collapsed="false">
      <c r="A4374" s="2" t="s">
        <v>4840</v>
      </c>
      <c r="B4374" s="2" t="s">
        <v>109</v>
      </c>
      <c r="C4374" s="0" t="s">
        <v>131</v>
      </c>
      <c r="D4374" s="0" t="s">
        <v>16</v>
      </c>
      <c r="E4374" s="0" t="s">
        <v>17</v>
      </c>
      <c r="F4374" s="0" t="s">
        <v>18</v>
      </c>
      <c r="G4374" s="0" t="s">
        <v>19</v>
      </c>
      <c r="H4374" s="0" t="s">
        <v>4520</v>
      </c>
      <c r="I4374" s="0" t="n">
        <v>0</v>
      </c>
      <c r="J4374" s="0" t="n">
        <v>0</v>
      </c>
      <c r="K4374" s="0" t="s">
        <v>19</v>
      </c>
      <c r="L4374" s="3" t="n">
        <f aca="false">IF(K4374="Yes",(J4374-1)*0.98,-1)</f>
        <v>-1</v>
      </c>
      <c r="M4374" s="11" t="s">
        <v>62</v>
      </c>
    </row>
    <row r="4375" customFormat="false" ht="12.8" hidden="false" customHeight="false" outlineLevel="0" collapsed="false">
      <c r="A4375" s="2" t="s">
        <v>4840</v>
      </c>
      <c r="B4375" s="2" t="s">
        <v>77</v>
      </c>
      <c r="C4375" s="0" t="s">
        <v>1341</v>
      </c>
      <c r="D4375" s="0" t="s">
        <v>37</v>
      </c>
      <c r="E4375" s="0" t="s">
        <v>87</v>
      </c>
      <c r="F4375" s="0" t="s">
        <v>18</v>
      </c>
      <c r="G4375" s="0" t="s">
        <v>19</v>
      </c>
      <c r="H4375" s="0" t="s">
        <v>4845</v>
      </c>
      <c r="I4375" s="0" t="n">
        <v>0</v>
      </c>
      <c r="J4375" s="0" t="n">
        <v>0</v>
      </c>
      <c r="K4375" s="0" t="s">
        <v>19</v>
      </c>
      <c r="L4375" s="3" t="n">
        <f aca="false">IF(K4375="Yes",(J4375-1)*0.98,-1)</f>
        <v>-1</v>
      </c>
      <c r="M4375" s="4" t="s">
        <v>22</v>
      </c>
    </row>
    <row r="4376" customFormat="false" ht="12.8" hidden="false" customHeight="false" outlineLevel="0" collapsed="false">
      <c r="A4376" s="2" t="s">
        <v>4840</v>
      </c>
      <c r="B4376" s="2" t="s">
        <v>205</v>
      </c>
      <c r="C4376" s="0" t="s">
        <v>1341</v>
      </c>
      <c r="D4376" s="0" t="s">
        <v>37</v>
      </c>
      <c r="E4376" s="0" t="s">
        <v>87</v>
      </c>
      <c r="F4376" s="0" t="s">
        <v>298</v>
      </c>
      <c r="G4376" s="0" t="s">
        <v>19</v>
      </c>
      <c r="H4376" s="0" t="s">
        <v>4846</v>
      </c>
      <c r="I4376" s="0" t="n">
        <v>1</v>
      </c>
      <c r="J4376" s="0" t="n">
        <v>1.31</v>
      </c>
      <c r="K4376" s="0" t="s">
        <v>21</v>
      </c>
      <c r="L4376" s="3" t="n">
        <f aca="false">IF(K4376="Yes",(J4376-1)*0.98,-1)</f>
        <v>0.3038</v>
      </c>
      <c r="M4376" s="11" t="s">
        <v>62</v>
      </c>
    </row>
    <row r="4377" customFormat="false" ht="12.8" hidden="false" customHeight="false" outlineLevel="0" collapsed="false">
      <c r="A4377" s="9" t="s">
        <v>4840</v>
      </c>
      <c r="B4377" s="9" t="s">
        <v>205</v>
      </c>
      <c r="C4377" s="6" t="s">
        <v>1341</v>
      </c>
      <c r="D4377" s="6" t="s">
        <v>37</v>
      </c>
      <c r="E4377" s="6" t="s">
        <v>87</v>
      </c>
      <c r="F4377" s="6" t="s">
        <v>298</v>
      </c>
      <c r="G4377" s="6" t="s">
        <v>19</v>
      </c>
      <c r="H4377" s="6" t="s">
        <v>4846</v>
      </c>
      <c r="I4377" s="0" t="n">
        <v>1</v>
      </c>
      <c r="J4377" s="6" t="n">
        <v>3.8</v>
      </c>
      <c r="K4377" s="3" t="str">
        <f aca="false">IF(I4377=1,"Yes","No")</f>
        <v>Yes</v>
      </c>
      <c r="L4377" s="7" t="n">
        <f aca="false">IF(K4377="Yes",(J4377-1)*0.98,-1)</f>
        <v>2.744</v>
      </c>
      <c r="M4377" s="10" t="s">
        <v>53</v>
      </c>
    </row>
    <row r="4378" customFormat="false" ht="12.8" hidden="false" customHeight="false" outlineLevel="0" collapsed="false">
      <c r="A4378" s="2" t="s">
        <v>4847</v>
      </c>
      <c r="B4378" s="2" t="s">
        <v>35</v>
      </c>
      <c r="C4378" s="6" t="s">
        <v>230</v>
      </c>
      <c r="D4378" s="6" t="s">
        <v>16</v>
      </c>
      <c r="E4378" s="6" t="s">
        <v>17</v>
      </c>
      <c r="F4378" s="6" t="s">
        <v>43</v>
      </c>
      <c r="G4378" s="6" t="s">
        <v>19</v>
      </c>
      <c r="H4378" s="6" t="s">
        <v>4848</v>
      </c>
      <c r="I4378" s="6" t="n">
        <v>0</v>
      </c>
      <c r="J4378" s="6" t="n">
        <v>0</v>
      </c>
      <c r="K4378" s="3" t="str">
        <f aca="false">IF(I4378=1, "No","Yes")</f>
        <v>Yes</v>
      </c>
      <c r="L4378" s="7" t="n">
        <f aca="false">IF(I4378=1,-J4378,0.98)</f>
        <v>0.98</v>
      </c>
      <c r="M4378" s="8" t="s">
        <v>51</v>
      </c>
    </row>
    <row r="4379" customFormat="false" ht="12.8" hidden="false" customHeight="false" outlineLevel="0" collapsed="false">
      <c r="A4379" s="2" t="s">
        <v>4849</v>
      </c>
      <c r="B4379" s="2" t="s">
        <v>135</v>
      </c>
      <c r="C4379" s="0" t="s">
        <v>218</v>
      </c>
      <c r="D4379" s="0" t="s">
        <v>16</v>
      </c>
      <c r="E4379" s="0" t="s">
        <v>17</v>
      </c>
      <c r="F4379" s="0" t="s">
        <v>18</v>
      </c>
      <c r="G4379" s="0" t="s">
        <v>19</v>
      </c>
      <c r="H4379" s="0" t="s">
        <v>4850</v>
      </c>
      <c r="I4379" s="0" t="n">
        <v>1</v>
      </c>
      <c r="J4379" s="0" t="n">
        <v>1.11</v>
      </c>
      <c r="K4379" s="0" t="s">
        <v>21</v>
      </c>
      <c r="L4379" s="3" t="n">
        <f aca="false">IF(K4379="Yes",(J4379-1)*0.98,-1)</f>
        <v>0.1078</v>
      </c>
      <c r="M4379" s="4" t="s">
        <v>22</v>
      </c>
    </row>
    <row r="4380" customFormat="false" ht="12.8" hidden="false" customHeight="false" outlineLevel="0" collapsed="false">
      <c r="A4380" s="2" t="s">
        <v>4851</v>
      </c>
      <c r="B4380" s="2" t="s">
        <v>101</v>
      </c>
      <c r="C4380" s="0" t="s">
        <v>110</v>
      </c>
      <c r="D4380" s="0" t="s">
        <v>16</v>
      </c>
      <c r="E4380" s="0" t="s">
        <v>17</v>
      </c>
      <c r="F4380" s="0" t="s">
        <v>18</v>
      </c>
      <c r="G4380" s="0" t="s">
        <v>19</v>
      </c>
      <c r="H4380" s="0" t="s">
        <v>4852</v>
      </c>
      <c r="I4380" s="0" t="n">
        <v>0</v>
      </c>
      <c r="J4380" s="0" t="n">
        <v>0</v>
      </c>
      <c r="K4380" s="0" t="s">
        <v>19</v>
      </c>
      <c r="L4380" s="3" t="n">
        <f aca="false">IF(K4380="Yes",(J4380-1)*0.98,-1)</f>
        <v>-1</v>
      </c>
      <c r="M4380" s="4" t="s">
        <v>22</v>
      </c>
    </row>
    <row r="4381" customFormat="false" ht="12.8" hidden="false" customHeight="false" outlineLevel="0" collapsed="false">
      <c r="A4381" s="2" t="s">
        <v>4851</v>
      </c>
      <c r="B4381" s="2" t="s">
        <v>135</v>
      </c>
      <c r="C4381" s="0" t="s">
        <v>56</v>
      </c>
      <c r="D4381" s="0" t="s">
        <v>42</v>
      </c>
      <c r="E4381" s="0" t="s">
        <v>17</v>
      </c>
      <c r="F4381" s="0" t="s">
        <v>65</v>
      </c>
      <c r="G4381" s="0" t="s">
        <v>21</v>
      </c>
      <c r="H4381" s="0" t="s">
        <v>4853</v>
      </c>
      <c r="I4381" s="0" t="n">
        <v>3</v>
      </c>
      <c r="J4381" s="0" t="n">
        <v>1.87</v>
      </c>
      <c r="K4381" s="0" t="s">
        <v>21</v>
      </c>
      <c r="L4381" s="3" t="n">
        <f aca="false">IF(K4381="Yes",(J4381-1)*0.98,-1)</f>
        <v>0.8526</v>
      </c>
      <c r="M4381" s="11" t="s">
        <v>62</v>
      </c>
    </row>
    <row r="4382" customFormat="false" ht="12.8" hidden="false" customHeight="false" outlineLevel="0" collapsed="false">
      <c r="A4382" s="9" t="s">
        <v>4851</v>
      </c>
      <c r="B4382" s="9" t="s">
        <v>135</v>
      </c>
      <c r="C4382" s="6" t="s">
        <v>56</v>
      </c>
      <c r="D4382" s="6" t="s">
        <v>42</v>
      </c>
      <c r="E4382" s="6" t="s">
        <v>17</v>
      </c>
      <c r="F4382" s="6" t="s">
        <v>65</v>
      </c>
      <c r="G4382" s="6" t="s">
        <v>21</v>
      </c>
      <c r="H4382" s="6" t="s">
        <v>4853</v>
      </c>
      <c r="I4382" s="0" t="n">
        <v>3</v>
      </c>
      <c r="J4382" s="6" t="n">
        <v>0</v>
      </c>
      <c r="K4382" s="3" t="str">
        <f aca="false">IF(I4382=1,"Yes","No")</f>
        <v>No</v>
      </c>
      <c r="L4382" s="7" t="n">
        <f aca="false">IF(K4382="Yes",(J4382-1)*0.98,-1)</f>
        <v>-1</v>
      </c>
      <c r="M4382" s="10" t="s">
        <v>53</v>
      </c>
    </row>
    <row r="4383" customFormat="false" ht="12.8" hidden="false" customHeight="false" outlineLevel="0" collapsed="false">
      <c r="A4383" s="2" t="s">
        <v>4851</v>
      </c>
      <c r="B4383" s="2" t="s">
        <v>157</v>
      </c>
      <c r="C4383" s="0" t="s">
        <v>56</v>
      </c>
      <c r="D4383" s="0" t="s">
        <v>42</v>
      </c>
      <c r="E4383" s="0" t="s">
        <v>79</v>
      </c>
      <c r="F4383" s="0" t="s">
        <v>80</v>
      </c>
      <c r="G4383" s="0" t="s">
        <v>19</v>
      </c>
      <c r="H4383" s="0" t="s">
        <v>4854</v>
      </c>
      <c r="I4383" s="0" t="n">
        <v>1</v>
      </c>
      <c r="J4383" s="0" t="n">
        <v>1.22</v>
      </c>
      <c r="K4383" s="0" t="s">
        <v>21</v>
      </c>
      <c r="L4383" s="3" t="n">
        <f aca="false">IF(K4383="Yes",(J4383-1)*0.98,-1)</f>
        <v>0.2156</v>
      </c>
      <c r="M4383" s="4" t="s">
        <v>22</v>
      </c>
    </row>
    <row r="4384" customFormat="false" ht="12.8" hidden="false" customHeight="false" outlineLevel="0" collapsed="false">
      <c r="A4384" s="2" t="s">
        <v>4855</v>
      </c>
      <c r="B4384" s="2" t="s">
        <v>96</v>
      </c>
      <c r="C4384" s="0" t="s">
        <v>773</v>
      </c>
      <c r="D4384" s="0" t="s">
        <v>16</v>
      </c>
      <c r="E4384" s="0" t="s">
        <v>17</v>
      </c>
      <c r="F4384" s="0" t="s">
        <v>18</v>
      </c>
      <c r="G4384" s="0" t="s">
        <v>19</v>
      </c>
      <c r="H4384" s="0" t="s">
        <v>4856</v>
      </c>
      <c r="I4384" s="0" t="n">
        <v>1</v>
      </c>
      <c r="J4384" s="0" t="n">
        <v>1.05</v>
      </c>
      <c r="K4384" s="0" t="s">
        <v>21</v>
      </c>
      <c r="L4384" s="3" t="n">
        <f aca="false">IF(K4384="Yes",(J4384-1)*0.98,-1)</f>
        <v>0.049</v>
      </c>
      <c r="M4384" s="4" t="s">
        <v>22</v>
      </c>
    </row>
    <row r="4385" customFormat="false" ht="12.8" hidden="false" customHeight="false" outlineLevel="0" collapsed="false">
      <c r="A4385" s="2" t="s">
        <v>4855</v>
      </c>
      <c r="B4385" s="2" t="s">
        <v>197</v>
      </c>
      <c r="C4385" s="0" t="s">
        <v>119</v>
      </c>
      <c r="D4385" s="0" t="s">
        <v>42</v>
      </c>
      <c r="E4385" s="0" t="s">
        <v>79</v>
      </c>
      <c r="F4385" s="0" t="s">
        <v>43</v>
      </c>
      <c r="G4385" s="0" t="s">
        <v>19</v>
      </c>
      <c r="H4385" s="0" t="s">
        <v>4857</v>
      </c>
      <c r="I4385" s="0" t="n">
        <v>1</v>
      </c>
      <c r="J4385" s="0" t="n">
        <v>1.24</v>
      </c>
      <c r="K4385" s="0" t="s">
        <v>21</v>
      </c>
      <c r="L4385" s="3" t="n">
        <f aca="false">IF(K4385="Yes",(J4385-1)*0.98,-1)</f>
        <v>0.2352</v>
      </c>
      <c r="M4385" s="11" t="s">
        <v>62</v>
      </c>
    </row>
    <row r="4386" customFormat="false" ht="12.8" hidden="false" customHeight="false" outlineLevel="0" collapsed="false">
      <c r="A4386" s="9" t="s">
        <v>4855</v>
      </c>
      <c r="B4386" s="9" t="s">
        <v>197</v>
      </c>
      <c r="C4386" s="6" t="s">
        <v>119</v>
      </c>
      <c r="D4386" s="6" t="s">
        <v>42</v>
      </c>
      <c r="E4386" s="6" t="s">
        <v>79</v>
      </c>
      <c r="F4386" s="6" t="s">
        <v>43</v>
      </c>
      <c r="G4386" s="6" t="s">
        <v>19</v>
      </c>
      <c r="H4386" s="6" t="s">
        <v>4857</v>
      </c>
      <c r="I4386" s="0" t="n">
        <v>1</v>
      </c>
      <c r="J4386" s="6" t="n">
        <v>2.3</v>
      </c>
      <c r="K4386" s="3" t="str">
        <f aca="false">IF(I4386=1,"Yes","No")</f>
        <v>Yes</v>
      </c>
      <c r="L4386" s="7" t="n">
        <f aca="false">IF(K4386="Yes",(J4386-1)*0.98,-1)</f>
        <v>1.274</v>
      </c>
      <c r="M4386" s="10" t="s">
        <v>53</v>
      </c>
    </row>
    <row r="4387" customFormat="false" ht="12.8" hidden="false" customHeight="false" outlineLevel="0" collapsed="false">
      <c r="A4387" s="2" t="s">
        <v>4858</v>
      </c>
      <c r="B4387" s="2" t="s">
        <v>445</v>
      </c>
      <c r="C4387" s="0" t="s">
        <v>78</v>
      </c>
      <c r="D4387" s="0" t="s">
        <v>16</v>
      </c>
      <c r="E4387" s="0" t="s">
        <v>17</v>
      </c>
      <c r="F4387" s="0" t="s">
        <v>18</v>
      </c>
      <c r="G4387" s="0" t="s">
        <v>19</v>
      </c>
      <c r="H4387" s="0" t="s">
        <v>4859</v>
      </c>
      <c r="I4387" s="0" t="n">
        <v>1</v>
      </c>
      <c r="J4387" s="0" t="n">
        <v>1.15</v>
      </c>
      <c r="K4387" s="0" t="s">
        <v>21</v>
      </c>
      <c r="L4387" s="3" t="n">
        <f aca="false">IF(K4387="Yes",(J4387-1)*0.98,-1)</f>
        <v>0.147</v>
      </c>
      <c r="M4387" s="4" t="s">
        <v>22</v>
      </c>
    </row>
    <row r="4388" customFormat="false" ht="12.8" hidden="false" customHeight="false" outlineLevel="0" collapsed="false">
      <c r="A4388" s="2" t="s">
        <v>4858</v>
      </c>
      <c r="B4388" s="2" t="s">
        <v>149</v>
      </c>
      <c r="C4388" s="0" t="s">
        <v>1045</v>
      </c>
      <c r="D4388" s="0" t="s">
        <v>37</v>
      </c>
      <c r="E4388" s="0" t="s">
        <v>17</v>
      </c>
      <c r="F4388" s="0" t="s">
        <v>43</v>
      </c>
      <c r="G4388" s="0" t="s">
        <v>19</v>
      </c>
      <c r="H4388" s="0" t="s">
        <v>4860</v>
      </c>
      <c r="I4388" s="0" t="n">
        <v>2</v>
      </c>
      <c r="J4388" s="0" t="n">
        <v>1.48</v>
      </c>
      <c r="K4388" s="0" t="s">
        <v>21</v>
      </c>
      <c r="L4388" s="3" t="n">
        <f aca="false">IF(K4388="Yes",(J4388-1)*0.98,-1)</f>
        <v>0.4704</v>
      </c>
      <c r="M4388" s="11" t="s">
        <v>62</v>
      </c>
    </row>
    <row r="4389" customFormat="false" ht="12.8" hidden="false" customHeight="false" outlineLevel="0" collapsed="false">
      <c r="A4389" s="2" t="s">
        <v>4858</v>
      </c>
      <c r="B4389" s="2" t="s">
        <v>512</v>
      </c>
      <c r="C4389" s="0" t="s">
        <v>86</v>
      </c>
      <c r="D4389" s="0" t="s">
        <v>16</v>
      </c>
      <c r="E4389" s="0" t="s">
        <v>17</v>
      </c>
      <c r="F4389" s="0" t="s">
        <v>18</v>
      </c>
      <c r="G4389" s="0" t="s">
        <v>19</v>
      </c>
      <c r="H4389" s="0" t="s">
        <v>4861</v>
      </c>
      <c r="I4389" s="0" t="n">
        <v>1</v>
      </c>
      <c r="J4389" s="0" t="n">
        <v>1.12</v>
      </c>
      <c r="K4389" s="0" t="s">
        <v>21</v>
      </c>
      <c r="L4389" s="3" t="n">
        <f aca="false">IF(K4389="Yes",(J4389-1)*0.98,-1)</f>
        <v>0.1176</v>
      </c>
      <c r="M4389" s="11" t="s">
        <v>62</v>
      </c>
    </row>
    <row r="4390" customFormat="false" ht="12.8" hidden="false" customHeight="false" outlineLevel="0" collapsed="false">
      <c r="A4390" s="2" t="s">
        <v>4862</v>
      </c>
      <c r="B4390" s="2" t="s">
        <v>159</v>
      </c>
      <c r="C4390" s="0" t="s">
        <v>1031</v>
      </c>
      <c r="D4390" s="0" t="s">
        <v>37</v>
      </c>
      <c r="E4390" s="0" t="s">
        <v>87</v>
      </c>
      <c r="F4390" s="0" t="s">
        <v>18</v>
      </c>
      <c r="G4390" s="0" t="s">
        <v>19</v>
      </c>
      <c r="H4390" s="0" t="s">
        <v>4863</v>
      </c>
      <c r="I4390" s="0" t="n">
        <v>1</v>
      </c>
      <c r="J4390" s="0" t="n">
        <v>1.43</v>
      </c>
      <c r="K4390" s="0" t="s">
        <v>21</v>
      </c>
      <c r="L4390" s="3" t="n">
        <f aca="false">IF(K4390="Yes",(J4390-1)*0.98,-1)</f>
        <v>0.4214</v>
      </c>
      <c r="M4390" s="4" t="s">
        <v>22</v>
      </c>
    </row>
    <row r="4391" customFormat="false" ht="12.8" hidden="false" customHeight="false" outlineLevel="0" collapsed="false">
      <c r="A4391" s="2" t="s">
        <v>4864</v>
      </c>
      <c r="B4391" s="2" t="s">
        <v>205</v>
      </c>
      <c r="C4391" s="0" t="s">
        <v>215</v>
      </c>
      <c r="D4391" s="0" t="s">
        <v>42</v>
      </c>
      <c r="E4391" s="0" t="s">
        <v>79</v>
      </c>
      <c r="F4391" s="0" t="s">
        <v>80</v>
      </c>
      <c r="G4391" s="0" t="s">
        <v>19</v>
      </c>
      <c r="H4391" s="0" t="s">
        <v>4865</v>
      </c>
      <c r="I4391" s="0" t="n">
        <v>1</v>
      </c>
      <c r="J4391" s="0" t="n">
        <v>1.32</v>
      </c>
      <c r="K4391" s="0" t="s">
        <v>21</v>
      </c>
      <c r="L4391" s="3" t="n">
        <f aca="false">IF(K4391="Yes",(J4391-1)*0.98,-1)</f>
        <v>0.3136</v>
      </c>
      <c r="M4391" s="4" t="s">
        <v>22</v>
      </c>
    </row>
    <row r="4392" customFormat="false" ht="12.8" hidden="false" customHeight="false" outlineLevel="0" collapsed="false">
      <c r="A4392" s="2" t="s">
        <v>4864</v>
      </c>
      <c r="B4392" s="2" t="s">
        <v>245</v>
      </c>
      <c r="C4392" s="0" t="s">
        <v>492</v>
      </c>
      <c r="D4392" s="0" t="s">
        <v>42</v>
      </c>
      <c r="E4392" s="0" t="s">
        <v>79</v>
      </c>
      <c r="F4392" s="0" t="s">
        <v>80</v>
      </c>
      <c r="G4392" s="0" t="s">
        <v>19</v>
      </c>
      <c r="H4392" s="0" t="s">
        <v>4866</v>
      </c>
      <c r="I4392" s="0" t="n">
        <v>0</v>
      </c>
      <c r="J4392" s="0" t="n">
        <v>0</v>
      </c>
      <c r="K4392" s="0" t="s">
        <v>19</v>
      </c>
      <c r="L4392" s="3" t="n">
        <f aca="false">IF(K4392="Yes",(J4392-1)*0.98,-1)</f>
        <v>-1</v>
      </c>
      <c r="M4392" s="4" t="s">
        <v>22</v>
      </c>
    </row>
    <row r="4393" customFormat="false" ht="12.8" hidden="false" customHeight="false" outlineLevel="0" collapsed="false">
      <c r="A4393" s="9" t="s">
        <v>4864</v>
      </c>
      <c r="B4393" s="9" t="s">
        <v>245</v>
      </c>
      <c r="C4393" s="6" t="s">
        <v>492</v>
      </c>
      <c r="D4393" s="6" t="s">
        <v>42</v>
      </c>
      <c r="E4393" s="6" t="s">
        <v>79</v>
      </c>
      <c r="F4393" s="6" t="s">
        <v>80</v>
      </c>
      <c r="G4393" s="6" t="s">
        <v>19</v>
      </c>
      <c r="H4393" s="6" t="s">
        <v>4867</v>
      </c>
      <c r="I4393" s="0" t="n">
        <v>0</v>
      </c>
      <c r="J4393" s="6" t="n">
        <v>0</v>
      </c>
      <c r="K4393" s="3" t="str">
        <f aca="false">IF(I4393=1,"Yes","No")</f>
        <v>No</v>
      </c>
      <c r="L4393" s="7" t="n">
        <f aca="false">IF(K4393="Yes",(J4393-1)*0.98,-1)</f>
        <v>-1</v>
      </c>
      <c r="M4393" s="10" t="s">
        <v>53</v>
      </c>
    </row>
    <row r="4394" customFormat="false" ht="12.8" hidden="false" customHeight="false" outlineLevel="0" collapsed="false">
      <c r="A4394" s="2" t="s">
        <v>4868</v>
      </c>
      <c r="B4394" s="2" t="s">
        <v>445</v>
      </c>
      <c r="C4394" s="0" t="s">
        <v>1371</v>
      </c>
      <c r="D4394" s="0" t="s">
        <v>16</v>
      </c>
      <c r="E4394" s="0" t="s">
        <v>17</v>
      </c>
      <c r="F4394" s="0" t="s">
        <v>18</v>
      </c>
      <c r="G4394" s="0" t="s">
        <v>19</v>
      </c>
      <c r="H4394" s="0" t="s">
        <v>4507</v>
      </c>
      <c r="I4394" s="0" t="n">
        <v>4</v>
      </c>
      <c r="J4394" s="0" t="n">
        <v>0</v>
      </c>
      <c r="K4394" s="0" t="s">
        <v>19</v>
      </c>
      <c r="L4394" s="3" t="n">
        <f aca="false">IF(K4394="Yes",(J4394-1)*0.98,-1)</f>
        <v>-1</v>
      </c>
      <c r="M4394" s="4" t="s">
        <v>22</v>
      </c>
    </row>
    <row r="4395" customFormat="false" ht="12.8" hidden="false" customHeight="false" outlineLevel="0" collapsed="false">
      <c r="A4395" s="2" t="s">
        <v>4868</v>
      </c>
      <c r="B4395" s="2" t="s">
        <v>193</v>
      </c>
      <c r="C4395" s="0" t="s">
        <v>150</v>
      </c>
      <c r="D4395" s="0" t="s">
        <v>29</v>
      </c>
      <c r="E4395" s="0" t="s">
        <v>87</v>
      </c>
      <c r="F4395" s="0" t="s">
        <v>152</v>
      </c>
      <c r="G4395" s="0" t="s">
        <v>19</v>
      </c>
      <c r="H4395" s="0" t="s">
        <v>4869</v>
      </c>
      <c r="I4395" s="0" t="n">
        <v>1</v>
      </c>
      <c r="J4395" s="0" t="n">
        <v>1.05</v>
      </c>
      <c r="K4395" s="0" t="s">
        <v>21</v>
      </c>
      <c r="L4395" s="3" t="n">
        <f aca="false">IF(K4395="Yes",(J4395-1)*0.98,-1)</f>
        <v>0.049</v>
      </c>
      <c r="M4395" s="4" t="s">
        <v>22</v>
      </c>
    </row>
    <row r="4396" customFormat="false" ht="12.8" hidden="false" customHeight="false" outlineLevel="0" collapsed="false">
      <c r="A4396" s="2" t="s">
        <v>4868</v>
      </c>
      <c r="B4396" s="2" t="s">
        <v>193</v>
      </c>
      <c r="C4396" s="0" t="s">
        <v>150</v>
      </c>
      <c r="D4396" s="0" t="s">
        <v>29</v>
      </c>
      <c r="E4396" s="0" t="s">
        <v>87</v>
      </c>
      <c r="F4396" s="0" t="s">
        <v>152</v>
      </c>
      <c r="G4396" s="0" t="s">
        <v>19</v>
      </c>
      <c r="H4396" s="0" t="s">
        <v>4870</v>
      </c>
      <c r="I4396" s="0" t="n">
        <v>2</v>
      </c>
      <c r="J4396" s="0" t="n">
        <v>1.61</v>
      </c>
      <c r="K4396" s="0" t="s">
        <v>21</v>
      </c>
      <c r="L4396" s="3" t="n">
        <f aca="false">IF(K4396="Yes",(J4396-1)*0.98,-1)</f>
        <v>0.5978</v>
      </c>
      <c r="M4396" s="11" t="s">
        <v>62</v>
      </c>
    </row>
    <row r="4397" customFormat="false" ht="12.8" hidden="false" customHeight="false" outlineLevel="0" collapsed="false">
      <c r="A4397" s="9" t="s">
        <v>4868</v>
      </c>
      <c r="B4397" s="9" t="s">
        <v>193</v>
      </c>
      <c r="C4397" s="6" t="s">
        <v>150</v>
      </c>
      <c r="D4397" s="6" t="s">
        <v>29</v>
      </c>
      <c r="E4397" s="6" t="s">
        <v>87</v>
      </c>
      <c r="F4397" s="6" t="s">
        <v>152</v>
      </c>
      <c r="G4397" s="6" t="s">
        <v>19</v>
      </c>
      <c r="H4397" s="6" t="s">
        <v>4870</v>
      </c>
      <c r="I4397" s="0" t="n">
        <v>2</v>
      </c>
      <c r="J4397" s="6" t="n">
        <v>0</v>
      </c>
      <c r="K4397" s="3" t="str">
        <f aca="false">IF(I4397=1,"Yes","No")</f>
        <v>No</v>
      </c>
      <c r="L4397" s="7" t="n">
        <f aca="false">IF(K4397="Yes",(J4397-1)*0.98,-1)</f>
        <v>-1</v>
      </c>
      <c r="M4397" s="10" t="s">
        <v>53</v>
      </c>
    </row>
    <row r="4398" customFormat="false" ht="12.8" hidden="false" customHeight="false" outlineLevel="0" collapsed="false">
      <c r="A4398" s="2" t="s">
        <v>4868</v>
      </c>
      <c r="B4398" s="2" t="s">
        <v>245</v>
      </c>
      <c r="C4398" s="0" t="s">
        <v>297</v>
      </c>
      <c r="D4398" s="0" t="s">
        <v>16</v>
      </c>
      <c r="E4398" s="0" t="s">
        <v>79</v>
      </c>
      <c r="F4398" s="0" t="s">
        <v>43</v>
      </c>
      <c r="G4398" s="0" t="s">
        <v>19</v>
      </c>
      <c r="H4398" s="0" t="s">
        <v>4871</v>
      </c>
      <c r="I4398" s="0" t="n">
        <v>4</v>
      </c>
      <c r="J4398" s="0" t="n">
        <v>0</v>
      </c>
      <c r="K4398" s="0" t="s">
        <v>19</v>
      </c>
      <c r="L4398" s="3" t="n">
        <f aca="false">IF(K4398="Yes",(J4398-1)*0.98,-1)</f>
        <v>-1</v>
      </c>
      <c r="M4398" s="4" t="s">
        <v>22</v>
      </c>
    </row>
    <row r="4399" customFormat="false" ht="12.8" hidden="false" customHeight="false" outlineLevel="0" collapsed="false">
      <c r="A4399" s="2" t="s">
        <v>4868</v>
      </c>
      <c r="B4399" s="2" t="s">
        <v>245</v>
      </c>
      <c r="C4399" s="0" t="s">
        <v>297</v>
      </c>
      <c r="D4399" s="0" t="s">
        <v>16</v>
      </c>
      <c r="E4399" s="0" t="s">
        <v>79</v>
      </c>
      <c r="F4399" s="0" t="s">
        <v>43</v>
      </c>
      <c r="G4399" s="0" t="s">
        <v>19</v>
      </c>
      <c r="H4399" s="0" t="s">
        <v>4872</v>
      </c>
      <c r="I4399" s="0" t="n">
        <v>2</v>
      </c>
      <c r="J4399" s="0" t="n">
        <v>1.71</v>
      </c>
      <c r="K4399" s="0" t="s">
        <v>21</v>
      </c>
      <c r="L4399" s="3" t="n">
        <f aca="false">IF(K4399="Yes",(J4399-1)*0.98,-1)</f>
        <v>0.6958</v>
      </c>
      <c r="M4399" s="11" t="s">
        <v>62</v>
      </c>
    </row>
    <row r="4400" customFormat="false" ht="12.8" hidden="false" customHeight="false" outlineLevel="0" collapsed="false">
      <c r="A4400" s="9" t="s">
        <v>4868</v>
      </c>
      <c r="B4400" s="9" t="s">
        <v>245</v>
      </c>
      <c r="C4400" s="6" t="s">
        <v>297</v>
      </c>
      <c r="D4400" s="6" t="s">
        <v>16</v>
      </c>
      <c r="E4400" s="6" t="s">
        <v>79</v>
      </c>
      <c r="F4400" s="6" t="s">
        <v>43</v>
      </c>
      <c r="G4400" s="6" t="s">
        <v>19</v>
      </c>
      <c r="H4400" s="6" t="s">
        <v>4872</v>
      </c>
      <c r="I4400" s="0" t="n">
        <v>2</v>
      </c>
      <c r="J4400" s="6" t="n">
        <v>0</v>
      </c>
      <c r="K4400" s="3" t="str">
        <f aca="false">IF(I4400=1,"Yes","No")</f>
        <v>No</v>
      </c>
      <c r="L4400" s="7" t="n">
        <f aca="false">IF(K4400="Yes",(J4400-1)*0.98,-1)</f>
        <v>-1</v>
      </c>
      <c r="M4400" s="10" t="s">
        <v>53</v>
      </c>
    </row>
    <row r="4401" customFormat="false" ht="12.8" hidden="false" customHeight="false" outlineLevel="0" collapsed="false">
      <c r="A4401" s="2" t="s">
        <v>4873</v>
      </c>
      <c r="B4401" s="2" t="s">
        <v>23</v>
      </c>
      <c r="C4401" s="0" t="s">
        <v>327</v>
      </c>
      <c r="D4401" s="0" t="s">
        <v>42</v>
      </c>
      <c r="E4401" s="0" t="s">
        <v>79</v>
      </c>
      <c r="F4401" s="0" t="s">
        <v>80</v>
      </c>
      <c r="G4401" s="0" t="s">
        <v>19</v>
      </c>
      <c r="H4401" s="0" t="s">
        <v>4874</v>
      </c>
      <c r="I4401" s="0" t="n">
        <v>3</v>
      </c>
      <c r="J4401" s="0" t="n">
        <v>1.58</v>
      </c>
      <c r="K4401" s="0" t="s">
        <v>21</v>
      </c>
      <c r="L4401" s="3" t="n">
        <f aca="false">IF(K4401="Yes",(J4401-1)*0.98,-1)</f>
        <v>0.5684</v>
      </c>
      <c r="M4401" s="4" t="s">
        <v>22</v>
      </c>
    </row>
    <row r="4402" customFormat="false" ht="12.8" hidden="false" customHeight="false" outlineLevel="0" collapsed="false">
      <c r="A4402" s="9" t="s">
        <v>4873</v>
      </c>
      <c r="B4402" s="9" t="s">
        <v>23</v>
      </c>
      <c r="C4402" s="6" t="s">
        <v>327</v>
      </c>
      <c r="D4402" s="6" t="s">
        <v>42</v>
      </c>
      <c r="E4402" s="6" t="s">
        <v>79</v>
      </c>
      <c r="F4402" s="6" t="s">
        <v>80</v>
      </c>
      <c r="G4402" s="6" t="s">
        <v>19</v>
      </c>
      <c r="H4402" s="6" t="s">
        <v>4875</v>
      </c>
      <c r="I4402" s="0" t="n">
        <v>0</v>
      </c>
      <c r="J4402" s="6" t="n">
        <v>0</v>
      </c>
      <c r="K4402" s="3" t="str">
        <f aca="false">IF(I4402=1,"Yes","No")</f>
        <v>No</v>
      </c>
      <c r="L4402" s="7" t="n">
        <f aca="false">IF(K4402="Yes",(J4402-1)*0.98,-1)</f>
        <v>-1</v>
      </c>
      <c r="M4402" s="10" t="s">
        <v>53</v>
      </c>
    </row>
    <row r="4403" customFormat="false" ht="12.8" hidden="false" customHeight="false" outlineLevel="0" collapsed="false">
      <c r="A4403" s="2" t="s">
        <v>4873</v>
      </c>
      <c r="B4403" s="2" t="s">
        <v>71</v>
      </c>
      <c r="C4403" s="0" t="s">
        <v>86</v>
      </c>
      <c r="D4403" s="0" t="s">
        <v>16</v>
      </c>
      <c r="E4403" s="0" t="s">
        <v>17</v>
      </c>
      <c r="F4403" s="0" t="s">
        <v>18</v>
      </c>
      <c r="G4403" s="0" t="s">
        <v>19</v>
      </c>
      <c r="H4403" s="0" t="s">
        <v>4876</v>
      </c>
      <c r="I4403" s="0" t="n">
        <v>2</v>
      </c>
      <c r="J4403" s="0" t="n">
        <v>1.18</v>
      </c>
      <c r="K4403" s="0" t="s">
        <v>21</v>
      </c>
      <c r="L4403" s="3" t="n">
        <f aca="false">IF(K4403="Yes",(J4403-1)*0.98,-1)</f>
        <v>0.1764</v>
      </c>
      <c r="M4403" s="4" t="s">
        <v>22</v>
      </c>
    </row>
    <row r="4404" customFormat="false" ht="12.8" hidden="false" customHeight="false" outlineLevel="0" collapsed="false">
      <c r="A4404" s="2" t="s">
        <v>4873</v>
      </c>
      <c r="B4404" s="2" t="s">
        <v>376</v>
      </c>
      <c r="C4404" s="0" t="s">
        <v>294</v>
      </c>
      <c r="D4404" s="0" t="s">
        <v>42</v>
      </c>
      <c r="E4404" s="0" t="s">
        <v>79</v>
      </c>
      <c r="F4404" s="0" t="s">
        <v>43</v>
      </c>
      <c r="G4404" s="0" t="s">
        <v>19</v>
      </c>
      <c r="H4404" s="0" t="s">
        <v>4877</v>
      </c>
      <c r="I4404" s="0" t="n">
        <v>2</v>
      </c>
      <c r="J4404" s="0" t="n">
        <v>1.37</v>
      </c>
      <c r="K4404" s="0" t="s">
        <v>21</v>
      </c>
      <c r="L4404" s="3" t="n">
        <f aca="false">IF(K4404="Yes",(J4404-1)*0.98,-1)</f>
        <v>0.3626</v>
      </c>
      <c r="M4404" s="11" t="s">
        <v>62</v>
      </c>
    </row>
    <row r="4405" customFormat="false" ht="12.8" hidden="false" customHeight="false" outlineLevel="0" collapsed="false">
      <c r="A4405" s="9" t="s">
        <v>4873</v>
      </c>
      <c r="B4405" s="9" t="s">
        <v>376</v>
      </c>
      <c r="C4405" s="6" t="s">
        <v>294</v>
      </c>
      <c r="D4405" s="6" t="s">
        <v>42</v>
      </c>
      <c r="E4405" s="6" t="s">
        <v>79</v>
      </c>
      <c r="F4405" s="6" t="s">
        <v>43</v>
      </c>
      <c r="G4405" s="6" t="s">
        <v>19</v>
      </c>
      <c r="H4405" s="6" t="s">
        <v>4877</v>
      </c>
      <c r="I4405" s="0" t="n">
        <v>2</v>
      </c>
      <c r="J4405" s="6" t="n">
        <v>0</v>
      </c>
      <c r="K4405" s="3" t="str">
        <f aca="false">IF(I4405=1,"Yes","No")</f>
        <v>No</v>
      </c>
      <c r="L4405" s="7" t="n">
        <f aca="false">IF(K4405="Yes",(J4405-1)*0.98,-1)</f>
        <v>-1</v>
      </c>
      <c r="M4405" s="10" t="s">
        <v>53</v>
      </c>
    </row>
    <row r="4406" customFormat="false" ht="12.8" hidden="false" customHeight="false" outlineLevel="0" collapsed="false">
      <c r="A4406" s="2" t="s">
        <v>4873</v>
      </c>
      <c r="B4406" s="2" t="s">
        <v>1006</v>
      </c>
      <c r="C4406" s="0" t="s">
        <v>91</v>
      </c>
      <c r="D4406" s="0" t="s">
        <v>16</v>
      </c>
      <c r="E4406" s="0" t="s">
        <v>30</v>
      </c>
      <c r="F4406" s="0" t="s">
        <v>65</v>
      </c>
      <c r="G4406" s="0" t="s">
        <v>21</v>
      </c>
      <c r="H4406" s="0" t="s">
        <v>4878</v>
      </c>
      <c r="I4406" s="0" t="n">
        <v>2</v>
      </c>
      <c r="J4406" s="0" t="n">
        <v>1.48</v>
      </c>
      <c r="K4406" s="0" t="s">
        <v>21</v>
      </c>
      <c r="L4406" s="3" t="n">
        <f aca="false">IF(K4406="Yes",(J4406-1)*0.98,-1)</f>
        <v>0.4704</v>
      </c>
      <c r="M4406" s="4" t="s">
        <v>22</v>
      </c>
    </row>
    <row r="4407" customFormat="false" ht="12.8" hidden="false" customHeight="false" outlineLevel="0" collapsed="false">
      <c r="A4407" s="2" t="s">
        <v>4879</v>
      </c>
      <c r="B4407" s="2" t="s">
        <v>480</v>
      </c>
      <c r="C4407" s="0" t="s">
        <v>119</v>
      </c>
      <c r="D4407" s="0" t="s">
        <v>42</v>
      </c>
      <c r="E4407" s="0" t="s">
        <v>79</v>
      </c>
      <c r="F4407" s="0" t="s">
        <v>80</v>
      </c>
      <c r="G4407" s="0" t="s">
        <v>19</v>
      </c>
      <c r="H4407" s="0" t="s">
        <v>4880</v>
      </c>
      <c r="I4407" s="0" t="n">
        <v>1</v>
      </c>
      <c r="J4407" s="0" t="n">
        <v>1.29</v>
      </c>
      <c r="K4407" s="0" t="s">
        <v>21</v>
      </c>
      <c r="L4407" s="3" t="n">
        <f aca="false">IF(K4407="Yes",(J4407-1)*0.98,-1)</f>
        <v>0.2842</v>
      </c>
      <c r="M4407" s="4" t="s">
        <v>22</v>
      </c>
    </row>
    <row r="4408" customFormat="false" ht="12.8" hidden="false" customHeight="false" outlineLevel="0" collapsed="false">
      <c r="A4408" s="9" t="s">
        <v>4879</v>
      </c>
      <c r="B4408" s="9" t="s">
        <v>480</v>
      </c>
      <c r="C4408" s="6" t="s">
        <v>119</v>
      </c>
      <c r="D4408" s="6" t="s">
        <v>42</v>
      </c>
      <c r="E4408" s="6" t="s">
        <v>79</v>
      </c>
      <c r="F4408" s="6" t="s">
        <v>80</v>
      </c>
      <c r="G4408" s="6" t="s">
        <v>19</v>
      </c>
      <c r="H4408" s="6" t="s">
        <v>4881</v>
      </c>
      <c r="I4408" s="0" t="n">
        <v>3</v>
      </c>
      <c r="J4408" s="6" t="n">
        <v>0</v>
      </c>
      <c r="K4408" s="3" t="str">
        <f aca="false">IF(I4408=1,"Yes","No")</f>
        <v>No</v>
      </c>
      <c r="L4408" s="7" t="n">
        <f aca="false">IF(K4408="Yes",(J4408-1)*0.98,-1)</f>
        <v>-1</v>
      </c>
      <c r="M4408" s="10" t="s">
        <v>53</v>
      </c>
    </row>
    <row r="4409" customFormat="false" ht="12.8" hidden="false" customHeight="false" outlineLevel="0" collapsed="false">
      <c r="A4409" s="2" t="s">
        <v>4882</v>
      </c>
      <c r="B4409" s="2" t="s">
        <v>186</v>
      </c>
      <c r="C4409" s="0" t="s">
        <v>78</v>
      </c>
      <c r="D4409" s="0" t="s">
        <v>16</v>
      </c>
      <c r="E4409" s="0" t="s">
        <v>17</v>
      </c>
      <c r="F4409" s="0" t="s">
        <v>18</v>
      </c>
      <c r="G4409" s="0" t="s">
        <v>19</v>
      </c>
      <c r="H4409" s="0" t="s">
        <v>4883</v>
      </c>
      <c r="I4409" s="0" t="n">
        <v>1</v>
      </c>
      <c r="J4409" s="0" t="n">
        <v>1.07</v>
      </c>
      <c r="K4409" s="0" t="s">
        <v>21</v>
      </c>
      <c r="L4409" s="3" t="n">
        <f aca="false">IF(K4409="Yes",(J4409-1)*0.98,-1)</f>
        <v>0.0686000000000001</v>
      </c>
      <c r="M4409" s="4" t="s">
        <v>22</v>
      </c>
    </row>
    <row r="4410" customFormat="false" ht="12.8" hidden="false" customHeight="false" outlineLevel="0" collapsed="false">
      <c r="A4410" s="2" t="s">
        <v>4882</v>
      </c>
      <c r="B4410" s="2" t="s">
        <v>58</v>
      </c>
      <c r="C4410" s="0" t="s">
        <v>114</v>
      </c>
      <c r="D4410" s="0" t="s">
        <v>42</v>
      </c>
      <c r="E4410" s="0" t="s">
        <v>17</v>
      </c>
      <c r="F4410" s="0" t="s">
        <v>18</v>
      </c>
      <c r="G4410" s="0" t="s">
        <v>21</v>
      </c>
      <c r="H4410" s="0" t="s">
        <v>4884</v>
      </c>
      <c r="I4410" s="0" t="n">
        <v>0</v>
      </c>
      <c r="J4410" s="0" t="n">
        <v>0</v>
      </c>
      <c r="K4410" s="0" t="s">
        <v>19</v>
      </c>
      <c r="L4410" s="3" t="n">
        <f aca="false">IF(K4410="Yes",(J4410-1)*0.98,-1)</f>
        <v>-1</v>
      </c>
      <c r="M4410" s="11" t="s">
        <v>62</v>
      </c>
    </row>
    <row r="4411" customFormat="false" ht="12.8" hidden="false" customHeight="false" outlineLevel="0" collapsed="false">
      <c r="A4411" s="2" t="s">
        <v>4882</v>
      </c>
      <c r="B4411" s="2" t="s">
        <v>58</v>
      </c>
      <c r="C4411" s="6" t="s">
        <v>114</v>
      </c>
      <c r="D4411" s="6" t="s">
        <v>42</v>
      </c>
      <c r="E4411" s="6" t="s">
        <v>17</v>
      </c>
      <c r="F4411" s="6" t="s">
        <v>18</v>
      </c>
      <c r="G4411" s="6" t="s">
        <v>21</v>
      </c>
      <c r="H4411" s="6" t="s">
        <v>4885</v>
      </c>
      <c r="I4411" s="6" t="n">
        <v>2</v>
      </c>
      <c r="J4411" s="6" t="n">
        <v>0</v>
      </c>
      <c r="K4411" s="3" t="str">
        <f aca="false">IF(I4411=1, "No","Yes")</f>
        <v>Yes</v>
      </c>
      <c r="L4411" s="7" t="n">
        <f aca="false">IF(I4411=1,-J4411,0.98)</f>
        <v>0.98</v>
      </c>
      <c r="M4411" s="8" t="s">
        <v>51</v>
      </c>
    </row>
    <row r="4412" customFormat="false" ht="12.8" hidden="false" customHeight="false" outlineLevel="0" collapsed="false">
      <c r="A4412" s="2" t="s">
        <v>4882</v>
      </c>
      <c r="B4412" s="2" t="s">
        <v>58</v>
      </c>
      <c r="C4412" s="6" t="s">
        <v>114</v>
      </c>
      <c r="D4412" s="6" t="s">
        <v>42</v>
      </c>
      <c r="E4412" s="6" t="s">
        <v>17</v>
      </c>
      <c r="F4412" s="6" t="s">
        <v>18</v>
      </c>
      <c r="G4412" s="6" t="s">
        <v>21</v>
      </c>
      <c r="H4412" s="6" t="s">
        <v>4885</v>
      </c>
      <c r="I4412" s="6" t="n">
        <v>2</v>
      </c>
      <c r="J4412" s="6" t="n">
        <v>0</v>
      </c>
      <c r="K4412" s="3" t="str">
        <f aca="false">IF(I4412=1, "No","Yes")</f>
        <v>Yes</v>
      </c>
      <c r="L4412" s="7" t="n">
        <f aca="false">IF(I4412=1,-J4412,0.98)</f>
        <v>0.98</v>
      </c>
      <c r="M4412" s="12" t="s">
        <v>128</v>
      </c>
    </row>
    <row r="4413" customFormat="false" ht="12.8" hidden="false" customHeight="false" outlineLevel="0" collapsed="false">
      <c r="A4413" s="9" t="s">
        <v>4882</v>
      </c>
      <c r="B4413" s="9" t="s">
        <v>58</v>
      </c>
      <c r="C4413" s="6" t="s">
        <v>114</v>
      </c>
      <c r="D4413" s="6" t="s">
        <v>42</v>
      </c>
      <c r="E4413" s="6" t="s">
        <v>17</v>
      </c>
      <c r="F4413" s="6" t="s">
        <v>18</v>
      </c>
      <c r="G4413" s="6" t="s">
        <v>21</v>
      </c>
      <c r="H4413" s="6" t="s">
        <v>4885</v>
      </c>
      <c r="I4413" s="6" t="n">
        <v>2</v>
      </c>
      <c r="J4413" s="6" t="n">
        <v>2.5</v>
      </c>
      <c r="K4413" s="3" t="s">
        <v>21</v>
      </c>
      <c r="L4413" s="6" t="n">
        <f aca="false">IF(K4413="Yes",(J4413-1)*0.98,-1)</f>
        <v>1.47</v>
      </c>
      <c r="M4413" s="13" t="s">
        <v>184</v>
      </c>
    </row>
    <row r="4414" customFormat="false" ht="12.8" hidden="false" customHeight="false" outlineLevel="0" collapsed="false">
      <c r="A4414" s="9" t="s">
        <v>4882</v>
      </c>
      <c r="B4414" s="9" t="s">
        <v>58</v>
      </c>
      <c r="C4414" s="6" t="s">
        <v>114</v>
      </c>
      <c r="D4414" s="6" t="s">
        <v>42</v>
      </c>
      <c r="E4414" s="6" t="s">
        <v>17</v>
      </c>
      <c r="F4414" s="6" t="s">
        <v>18</v>
      </c>
      <c r="G4414" s="6" t="s">
        <v>21</v>
      </c>
      <c r="H4414" s="6" t="s">
        <v>4884</v>
      </c>
      <c r="I4414" s="0" t="n">
        <v>0</v>
      </c>
      <c r="J4414" s="6" t="n">
        <v>0</v>
      </c>
      <c r="K4414" s="3" t="str">
        <f aca="false">IF(I4414=1,"Yes","No")</f>
        <v>No</v>
      </c>
      <c r="L4414" s="7" t="n">
        <f aca="false">IF(K4414="Yes",(J4414-1)*0.98,-1)</f>
        <v>-1</v>
      </c>
      <c r="M4414" s="10" t="s">
        <v>53</v>
      </c>
    </row>
    <row r="4415" customFormat="false" ht="12.8" hidden="false" customHeight="false" outlineLevel="0" collapsed="false">
      <c r="A4415" s="2" t="s">
        <v>4886</v>
      </c>
      <c r="B4415" s="2" t="s">
        <v>113</v>
      </c>
      <c r="C4415" s="0" t="s">
        <v>24</v>
      </c>
      <c r="D4415" s="0" t="s">
        <v>16</v>
      </c>
      <c r="E4415" s="0" t="s">
        <v>87</v>
      </c>
      <c r="F4415" s="0" t="s">
        <v>18</v>
      </c>
      <c r="G4415" s="0" t="s">
        <v>21</v>
      </c>
      <c r="H4415" s="0" t="s">
        <v>4887</v>
      </c>
      <c r="I4415" s="0" t="n">
        <v>0</v>
      </c>
      <c r="J4415" s="0" t="n">
        <v>0</v>
      </c>
      <c r="K4415" s="0" t="s">
        <v>19</v>
      </c>
      <c r="L4415" s="3" t="n">
        <f aca="false">IF(K4415="Yes",(J4415-1)*0.98,-1)</f>
        <v>-1</v>
      </c>
      <c r="M4415" s="4" t="s">
        <v>22</v>
      </c>
    </row>
    <row r="4416" customFormat="false" ht="12.8" hidden="false" customHeight="false" outlineLevel="0" collapsed="false">
      <c r="A4416" s="2" t="s">
        <v>4886</v>
      </c>
      <c r="B4416" s="2" t="s">
        <v>130</v>
      </c>
      <c r="C4416" s="0" t="s">
        <v>382</v>
      </c>
      <c r="D4416" s="0" t="s">
        <v>29</v>
      </c>
      <c r="E4416" s="0" t="s">
        <v>147</v>
      </c>
      <c r="F4416" s="0" t="s">
        <v>18</v>
      </c>
      <c r="G4416" s="0" t="s">
        <v>19</v>
      </c>
      <c r="H4416" s="0" t="s">
        <v>4888</v>
      </c>
      <c r="I4416" s="0" t="n">
        <v>3</v>
      </c>
      <c r="J4416" s="0" t="n">
        <v>1.21</v>
      </c>
      <c r="K4416" s="0" t="s">
        <v>21</v>
      </c>
      <c r="L4416" s="3" t="n">
        <f aca="false">IF(K4416="Yes",(J4416-1)*0.98,-1)</f>
        <v>0.2058</v>
      </c>
      <c r="M4416" s="4" t="s">
        <v>22</v>
      </c>
    </row>
    <row r="4417" customFormat="false" ht="12.8" hidden="false" customHeight="false" outlineLevel="0" collapsed="false">
      <c r="A4417" s="9" t="s">
        <v>4886</v>
      </c>
      <c r="B4417" s="9" t="s">
        <v>71</v>
      </c>
      <c r="C4417" s="6" t="s">
        <v>430</v>
      </c>
      <c r="D4417" s="6" t="s">
        <v>16</v>
      </c>
      <c r="E4417" s="6" t="s">
        <v>147</v>
      </c>
      <c r="F4417" s="6" t="s">
        <v>43</v>
      </c>
      <c r="G4417" s="6" t="s">
        <v>19</v>
      </c>
      <c r="H4417" s="6" t="s">
        <v>4889</v>
      </c>
      <c r="I4417" s="0" t="n">
        <v>1</v>
      </c>
      <c r="J4417" s="6" t="n">
        <v>2.09</v>
      </c>
      <c r="K4417" s="3" t="str">
        <f aca="false">IF(I4417=1,"Yes","No")</f>
        <v>Yes</v>
      </c>
      <c r="L4417" s="7" t="n">
        <f aca="false">IF(K4417="Yes",(J4417-1)*0.98,-1)</f>
        <v>1.0682</v>
      </c>
      <c r="M4417" s="10" t="s">
        <v>53</v>
      </c>
    </row>
    <row r="4418" customFormat="false" ht="12.8" hidden="false" customHeight="false" outlineLevel="0" collapsed="false">
      <c r="A4418" s="2" t="s">
        <v>4886</v>
      </c>
      <c r="B4418" s="2" t="s">
        <v>77</v>
      </c>
      <c r="C4418" s="6" t="s">
        <v>430</v>
      </c>
      <c r="D4418" s="6" t="s">
        <v>42</v>
      </c>
      <c r="E4418" s="6" t="s">
        <v>147</v>
      </c>
      <c r="F4418" s="6" t="s">
        <v>18</v>
      </c>
      <c r="G4418" s="6" t="s">
        <v>19</v>
      </c>
      <c r="H4418" s="6" t="s">
        <v>4890</v>
      </c>
      <c r="I4418" s="6" t="n">
        <v>3</v>
      </c>
      <c r="J4418" s="6" t="n">
        <v>0</v>
      </c>
      <c r="K4418" s="3" t="str">
        <f aca="false">IF(I4418=1, "No","Yes")</f>
        <v>Yes</v>
      </c>
      <c r="L4418" s="7" t="n">
        <f aca="false">IF(I4418=1,-J4418,0.98)</f>
        <v>0.98</v>
      </c>
      <c r="M4418" s="8" t="s">
        <v>51</v>
      </c>
    </row>
    <row r="4419" customFormat="false" ht="12.8" hidden="false" customHeight="false" outlineLevel="0" collapsed="false">
      <c r="A4419" s="2" t="s">
        <v>4886</v>
      </c>
      <c r="B4419" s="2" t="s">
        <v>255</v>
      </c>
      <c r="C4419" s="0" t="s">
        <v>24</v>
      </c>
      <c r="D4419" s="0" t="s">
        <v>29</v>
      </c>
      <c r="E4419" s="0" t="s">
        <v>87</v>
      </c>
      <c r="F4419" s="0" t="s">
        <v>152</v>
      </c>
      <c r="G4419" s="0" t="s">
        <v>19</v>
      </c>
      <c r="H4419" s="0" t="s">
        <v>4891</v>
      </c>
      <c r="I4419" s="0" t="n">
        <v>2</v>
      </c>
      <c r="J4419" s="0" t="n">
        <v>1.23</v>
      </c>
      <c r="K4419" s="0" t="s">
        <v>21</v>
      </c>
      <c r="L4419" s="3" t="n">
        <f aca="false">IF(K4419="Yes",(J4419-1)*0.98,-1)</f>
        <v>0.2254</v>
      </c>
      <c r="M4419" s="4" t="s">
        <v>22</v>
      </c>
    </row>
    <row r="4420" customFormat="false" ht="12.8" hidden="false" customHeight="false" outlineLevel="0" collapsed="false">
      <c r="A4420" s="2" t="s">
        <v>4892</v>
      </c>
      <c r="B4420" s="2" t="s">
        <v>193</v>
      </c>
      <c r="C4420" s="0" t="s">
        <v>1371</v>
      </c>
      <c r="D4420" s="0" t="s">
        <v>16</v>
      </c>
      <c r="E4420" s="0" t="s">
        <v>30</v>
      </c>
      <c r="F4420" s="0" t="s">
        <v>1055</v>
      </c>
      <c r="G4420" s="0" t="s">
        <v>21</v>
      </c>
      <c r="H4420" s="0" t="s">
        <v>4893</v>
      </c>
      <c r="I4420" s="0" t="n">
        <v>3</v>
      </c>
      <c r="J4420" s="0" t="n">
        <v>1.18</v>
      </c>
      <c r="K4420" s="0" t="s">
        <v>21</v>
      </c>
      <c r="L4420" s="3" t="n">
        <f aca="false">IF(K4420="Yes",(J4420-1)*0.98,-1)</f>
        <v>0.1764</v>
      </c>
      <c r="M4420" s="4" t="s">
        <v>22</v>
      </c>
    </row>
    <row r="4421" customFormat="false" ht="12.8" hidden="false" customHeight="false" outlineLevel="0" collapsed="false">
      <c r="A4421" s="2" t="s">
        <v>4894</v>
      </c>
      <c r="B4421" s="2" t="s">
        <v>96</v>
      </c>
      <c r="C4421" s="0" t="s">
        <v>28</v>
      </c>
      <c r="D4421" s="0" t="s">
        <v>42</v>
      </c>
      <c r="E4421" s="0" t="s">
        <v>30</v>
      </c>
      <c r="F4421" s="0" t="s">
        <v>43</v>
      </c>
      <c r="G4421" s="0" t="s">
        <v>19</v>
      </c>
      <c r="H4421" s="0" t="s">
        <v>4895</v>
      </c>
      <c r="I4421" s="0" t="n">
        <v>0</v>
      </c>
      <c r="J4421" s="0" t="n">
        <v>0</v>
      </c>
      <c r="K4421" s="0" t="s">
        <v>19</v>
      </c>
      <c r="L4421" s="3" t="n">
        <f aca="false">IF(K4421="Yes",(J4421-1)*0.98,-1)</f>
        <v>-1</v>
      </c>
      <c r="M4421" s="11" t="s">
        <v>62</v>
      </c>
    </row>
    <row r="4422" customFormat="false" ht="12.8" hidden="false" customHeight="false" outlineLevel="0" collapsed="false">
      <c r="A4422" s="2" t="s">
        <v>4894</v>
      </c>
      <c r="B4422" s="2" t="s">
        <v>96</v>
      </c>
      <c r="C4422" s="6" t="s">
        <v>28</v>
      </c>
      <c r="D4422" s="6" t="s">
        <v>42</v>
      </c>
      <c r="E4422" s="6" t="s">
        <v>30</v>
      </c>
      <c r="F4422" s="6" t="s">
        <v>43</v>
      </c>
      <c r="G4422" s="6" t="s">
        <v>19</v>
      </c>
      <c r="H4422" s="6" t="s">
        <v>4896</v>
      </c>
      <c r="I4422" s="6" t="n">
        <v>2</v>
      </c>
      <c r="J4422" s="6" t="n">
        <v>0</v>
      </c>
      <c r="K4422" s="3" t="str">
        <f aca="false">IF(I4422=1, "No","Yes")</f>
        <v>Yes</v>
      </c>
      <c r="L4422" s="7" t="n">
        <f aca="false">IF(I4422=1,-J4422,0.98)</f>
        <v>0.98</v>
      </c>
      <c r="M4422" s="12" t="s">
        <v>128</v>
      </c>
    </row>
    <row r="4423" customFormat="false" ht="12.8" hidden="false" customHeight="false" outlineLevel="0" collapsed="false">
      <c r="A4423" s="9" t="s">
        <v>4894</v>
      </c>
      <c r="B4423" s="9" t="s">
        <v>96</v>
      </c>
      <c r="C4423" s="6" t="s">
        <v>28</v>
      </c>
      <c r="D4423" s="6" t="s">
        <v>42</v>
      </c>
      <c r="E4423" s="6" t="s">
        <v>30</v>
      </c>
      <c r="F4423" s="6" t="s">
        <v>43</v>
      </c>
      <c r="G4423" s="6" t="s">
        <v>19</v>
      </c>
      <c r="H4423" s="6" t="s">
        <v>4896</v>
      </c>
      <c r="I4423" s="6" t="n">
        <v>2</v>
      </c>
      <c r="J4423" s="6" t="n">
        <v>1.49</v>
      </c>
      <c r="K4423" s="3" t="s">
        <v>21</v>
      </c>
      <c r="L4423" s="6" t="n">
        <f aca="false">IF(K4423="Yes",(J4423-1)*0.98,-1)</f>
        <v>0.4802</v>
      </c>
      <c r="M4423" s="13" t="s">
        <v>184</v>
      </c>
    </row>
    <row r="4424" customFormat="false" ht="12.8" hidden="false" customHeight="false" outlineLevel="0" collapsed="false">
      <c r="A4424" s="2" t="s">
        <v>4894</v>
      </c>
      <c r="B4424" s="2" t="s">
        <v>90</v>
      </c>
      <c r="C4424" s="0" t="s">
        <v>1338</v>
      </c>
      <c r="D4424" s="0" t="s">
        <v>37</v>
      </c>
      <c r="E4424" s="0" t="s">
        <v>147</v>
      </c>
      <c r="G4424" s="0" t="s">
        <v>19</v>
      </c>
      <c r="H4424" s="0" t="s">
        <v>4351</v>
      </c>
      <c r="I4424" s="0" t="n">
        <v>3</v>
      </c>
      <c r="J4424" s="0" t="n">
        <v>0</v>
      </c>
      <c r="K4424" s="0" t="str">
        <f aca="false">IF(I4424=1,"Yes","No")</f>
        <v>No</v>
      </c>
      <c r="L4424" s="0" t="n">
        <f aca="false">IF(K4424="Yes",(J4424-1)*0.98,-1)</f>
        <v>-1</v>
      </c>
      <c r="M4424" s="5" t="s">
        <v>33</v>
      </c>
    </row>
    <row r="4425" customFormat="false" ht="12.8" hidden="false" customHeight="false" outlineLevel="0" collapsed="false">
      <c r="A4425" s="2" t="s">
        <v>4897</v>
      </c>
      <c r="B4425" s="2" t="s">
        <v>536</v>
      </c>
      <c r="C4425" s="0" t="s">
        <v>1164</v>
      </c>
      <c r="D4425" s="0" t="s">
        <v>37</v>
      </c>
      <c r="E4425" s="0" t="s">
        <v>17</v>
      </c>
      <c r="F4425" s="0" t="s">
        <v>43</v>
      </c>
      <c r="G4425" s="0" t="s">
        <v>19</v>
      </c>
      <c r="H4425" s="0" t="s">
        <v>4898</v>
      </c>
      <c r="I4425" s="0" t="n">
        <v>0</v>
      </c>
      <c r="J4425" s="0" t="n">
        <v>0</v>
      </c>
      <c r="K4425" s="0" t="s">
        <v>19</v>
      </c>
      <c r="L4425" s="3" t="n">
        <f aca="false">IF(K4425="Yes",(J4425-1)*0.98,-1)</f>
        <v>-1</v>
      </c>
      <c r="M4425" s="11" t="s">
        <v>62</v>
      </c>
    </row>
    <row r="4426" customFormat="false" ht="12.8" hidden="false" customHeight="false" outlineLevel="0" collapsed="false">
      <c r="A4426" s="2" t="s">
        <v>4897</v>
      </c>
      <c r="B4426" s="2" t="s">
        <v>293</v>
      </c>
      <c r="C4426" s="0" t="s">
        <v>91</v>
      </c>
      <c r="D4426" s="0" t="s">
        <v>42</v>
      </c>
      <c r="E4426" s="0" t="s">
        <v>30</v>
      </c>
      <c r="F4426" s="0" t="s">
        <v>43</v>
      </c>
      <c r="G4426" s="0" t="s">
        <v>19</v>
      </c>
      <c r="H4426" s="0" t="s">
        <v>4899</v>
      </c>
      <c r="I4426" s="0" t="n">
        <v>3</v>
      </c>
      <c r="J4426" s="0" t="n">
        <v>1.39</v>
      </c>
      <c r="K4426" s="0" t="s">
        <v>21</v>
      </c>
      <c r="L4426" s="3" t="n">
        <f aca="false">IF(K4426="Yes",(J4426-1)*0.98,-1)</f>
        <v>0.3822</v>
      </c>
      <c r="M4426" s="11" t="s">
        <v>62</v>
      </c>
    </row>
    <row r="4427" customFormat="false" ht="12.8" hidden="false" customHeight="false" outlineLevel="0" collapsed="false">
      <c r="A4427" s="2" t="s">
        <v>4900</v>
      </c>
      <c r="B4427" s="2" t="s">
        <v>94</v>
      </c>
      <c r="C4427" s="0" t="s">
        <v>78</v>
      </c>
      <c r="D4427" s="0" t="s">
        <v>16</v>
      </c>
      <c r="E4427" s="0" t="s">
        <v>17</v>
      </c>
      <c r="F4427" s="0" t="s">
        <v>18</v>
      </c>
      <c r="G4427" s="0" t="s">
        <v>19</v>
      </c>
      <c r="H4427" s="0" t="s">
        <v>4861</v>
      </c>
      <c r="I4427" s="0" t="n">
        <v>2</v>
      </c>
      <c r="J4427" s="0" t="n">
        <v>1.06</v>
      </c>
      <c r="K4427" s="0" t="s">
        <v>21</v>
      </c>
      <c r="L4427" s="3" t="n">
        <f aca="false">IF(K4427="Yes",(J4427-1)*0.98,-1)</f>
        <v>0.0588000000000001</v>
      </c>
      <c r="M4427" s="4" t="s">
        <v>22</v>
      </c>
    </row>
    <row r="4428" customFormat="false" ht="12.8" hidden="false" customHeight="false" outlineLevel="0" collapsed="false">
      <c r="A4428" s="2" t="s">
        <v>4900</v>
      </c>
      <c r="B4428" s="2" t="s">
        <v>101</v>
      </c>
      <c r="C4428" s="0" t="s">
        <v>74</v>
      </c>
      <c r="D4428" s="0" t="s">
        <v>37</v>
      </c>
      <c r="E4428" s="0" t="s">
        <v>30</v>
      </c>
      <c r="F4428" s="0" t="s">
        <v>43</v>
      </c>
      <c r="G4428" s="0" t="s">
        <v>19</v>
      </c>
      <c r="H4428" s="0" t="s">
        <v>4901</v>
      </c>
      <c r="I4428" s="0" t="n">
        <v>2</v>
      </c>
      <c r="J4428" s="0" t="n">
        <v>1.41</v>
      </c>
      <c r="K4428" s="0" t="s">
        <v>21</v>
      </c>
      <c r="L4428" s="3" t="n">
        <f aca="false">IF(K4428="Yes",(J4428-1)*0.98,-1)</f>
        <v>0.4018</v>
      </c>
      <c r="M4428" s="4" t="s">
        <v>22</v>
      </c>
    </row>
    <row r="4429" customFormat="false" ht="12.8" hidden="false" customHeight="false" outlineLevel="0" collapsed="false">
      <c r="A4429" s="2" t="s">
        <v>4900</v>
      </c>
      <c r="B4429" s="2" t="s">
        <v>71</v>
      </c>
      <c r="C4429" s="0" t="s">
        <v>357</v>
      </c>
      <c r="D4429" s="0" t="s">
        <v>195</v>
      </c>
      <c r="E4429" s="0" t="s">
        <v>87</v>
      </c>
      <c r="F4429" s="0" t="s">
        <v>18</v>
      </c>
      <c r="G4429" s="0" t="s">
        <v>19</v>
      </c>
      <c r="H4429" s="0" t="s">
        <v>4902</v>
      </c>
      <c r="I4429" s="0" t="n">
        <v>1</v>
      </c>
      <c r="J4429" s="0" t="n">
        <v>1.1</v>
      </c>
      <c r="K4429" s="0" t="s">
        <v>21</v>
      </c>
      <c r="L4429" s="3" t="n">
        <f aca="false">IF(K4429="Yes",(J4429-1)*0.98,-1)</f>
        <v>0.0980000000000001</v>
      </c>
      <c r="M4429" s="4" t="s">
        <v>22</v>
      </c>
    </row>
    <row r="4430" customFormat="false" ht="12.8" hidden="false" customHeight="false" outlineLevel="0" collapsed="false">
      <c r="A4430" s="2" t="s">
        <v>4900</v>
      </c>
      <c r="B4430" s="2" t="s">
        <v>888</v>
      </c>
      <c r="C4430" s="0" t="s">
        <v>74</v>
      </c>
      <c r="D4430" s="0" t="s">
        <v>37</v>
      </c>
      <c r="E4430" s="0" t="s">
        <v>30</v>
      </c>
      <c r="F4430" s="0" t="s">
        <v>65</v>
      </c>
      <c r="G4430" s="0" t="s">
        <v>21</v>
      </c>
      <c r="H4430" s="0" t="s">
        <v>4903</v>
      </c>
      <c r="I4430" s="0" t="n">
        <v>0</v>
      </c>
      <c r="J4430" s="0" t="n">
        <v>0</v>
      </c>
      <c r="K4430" s="0" t="s">
        <v>19</v>
      </c>
      <c r="L4430" s="3" t="n">
        <f aca="false">IF(K4430="Yes",(J4430-1)*0.98,-1)</f>
        <v>-1</v>
      </c>
      <c r="M4430" s="4" t="s">
        <v>22</v>
      </c>
    </row>
    <row r="4431" customFormat="false" ht="12.8" hidden="false" customHeight="false" outlineLevel="0" collapsed="false">
      <c r="A4431" s="2" t="s">
        <v>4900</v>
      </c>
      <c r="B4431" s="2" t="s">
        <v>289</v>
      </c>
      <c r="C4431" s="0" t="s">
        <v>47</v>
      </c>
      <c r="D4431" s="0" t="s">
        <v>42</v>
      </c>
      <c r="E4431" s="0" t="s">
        <v>30</v>
      </c>
      <c r="F4431" s="0" t="s">
        <v>18</v>
      </c>
      <c r="G4431" s="0" t="s">
        <v>19</v>
      </c>
      <c r="H4431" s="0" t="s">
        <v>4904</v>
      </c>
      <c r="I4431" s="0" t="n">
        <v>1</v>
      </c>
      <c r="J4431" s="0" t="n">
        <v>1.82</v>
      </c>
      <c r="K4431" s="0" t="s">
        <v>21</v>
      </c>
      <c r="L4431" s="3" t="n">
        <f aca="false">IF(K4431="Yes",(J4431-1)*0.98,-1)</f>
        <v>0.8036</v>
      </c>
      <c r="M4431" s="11" t="s">
        <v>62</v>
      </c>
    </row>
    <row r="4432" customFormat="false" ht="12.8" hidden="false" customHeight="false" outlineLevel="0" collapsed="false">
      <c r="A4432" s="2" t="s">
        <v>4900</v>
      </c>
      <c r="B4432" s="2" t="s">
        <v>289</v>
      </c>
      <c r="C4432" s="6" t="s">
        <v>47</v>
      </c>
      <c r="D4432" s="6" t="s">
        <v>42</v>
      </c>
      <c r="E4432" s="6" t="s">
        <v>30</v>
      </c>
      <c r="F4432" s="6" t="s">
        <v>18</v>
      </c>
      <c r="G4432" s="6" t="s">
        <v>19</v>
      </c>
      <c r="H4432" s="6" t="s">
        <v>4905</v>
      </c>
      <c r="I4432" s="6" t="n">
        <v>4</v>
      </c>
      <c r="J4432" s="6" t="n">
        <v>0</v>
      </c>
      <c r="K4432" s="3" t="str">
        <f aca="false">IF(I4432=1, "No","Yes")</f>
        <v>Yes</v>
      </c>
      <c r="L4432" s="7" t="n">
        <f aca="false">IF(I4432=1,-J4432,0.98)</f>
        <v>0.98</v>
      </c>
      <c r="M4432" s="8" t="s">
        <v>51</v>
      </c>
    </row>
    <row r="4433" customFormat="false" ht="12.8" hidden="false" customHeight="false" outlineLevel="0" collapsed="false">
      <c r="A4433" s="2" t="s">
        <v>4900</v>
      </c>
      <c r="B4433" s="2" t="s">
        <v>90</v>
      </c>
      <c r="C4433" s="0" t="s">
        <v>78</v>
      </c>
      <c r="D4433" s="0" t="s">
        <v>42</v>
      </c>
      <c r="E4433" s="0" t="s">
        <v>79</v>
      </c>
      <c r="F4433" s="0" t="s">
        <v>80</v>
      </c>
      <c r="G4433" s="0" t="s">
        <v>19</v>
      </c>
      <c r="H4433" s="0" t="s">
        <v>4906</v>
      </c>
      <c r="I4433" s="0" t="n">
        <v>2</v>
      </c>
      <c r="J4433" s="0" t="n">
        <v>1.31</v>
      </c>
      <c r="K4433" s="0" t="s">
        <v>21</v>
      </c>
      <c r="L4433" s="3" t="n">
        <f aca="false">IF(K4433="Yes",(J4433-1)*0.98,-1)</f>
        <v>0.3038</v>
      </c>
      <c r="M4433" s="4" t="s">
        <v>22</v>
      </c>
    </row>
    <row r="4434" customFormat="false" ht="12.8" hidden="false" customHeight="false" outlineLevel="0" collapsed="false">
      <c r="A4434" s="2" t="s">
        <v>4907</v>
      </c>
      <c r="B4434" s="2" t="s">
        <v>186</v>
      </c>
      <c r="C4434" s="0" t="s">
        <v>218</v>
      </c>
      <c r="D4434" s="0" t="s">
        <v>16</v>
      </c>
      <c r="E4434" s="0" t="s">
        <v>17</v>
      </c>
      <c r="F4434" s="0" t="s">
        <v>18</v>
      </c>
      <c r="G4434" s="0" t="s">
        <v>19</v>
      </c>
      <c r="H4434" s="0" t="s">
        <v>4908</v>
      </c>
      <c r="I4434" s="0" t="n">
        <v>2</v>
      </c>
      <c r="J4434" s="0" t="n">
        <v>1.17</v>
      </c>
      <c r="K4434" s="0" t="s">
        <v>21</v>
      </c>
      <c r="L4434" s="3" t="n">
        <f aca="false">IF(K4434="Yes",(J4434-1)*0.98,-1)</f>
        <v>0.1666</v>
      </c>
      <c r="M4434" s="4" t="s">
        <v>22</v>
      </c>
    </row>
    <row r="4435" customFormat="false" ht="12.8" hidden="false" customHeight="false" outlineLevel="0" collapsed="false">
      <c r="A4435" s="2" t="s">
        <v>4907</v>
      </c>
      <c r="B4435" s="2" t="s">
        <v>130</v>
      </c>
      <c r="C4435" s="0" t="s">
        <v>1302</v>
      </c>
      <c r="D4435" s="0" t="s">
        <v>37</v>
      </c>
      <c r="E4435" s="0" t="s">
        <v>147</v>
      </c>
      <c r="G4435" s="0" t="s">
        <v>19</v>
      </c>
      <c r="H4435" s="0" t="s">
        <v>4909</v>
      </c>
      <c r="I4435" s="0" t="n">
        <v>0</v>
      </c>
      <c r="J4435" s="0" t="n">
        <v>0</v>
      </c>
      <c r="K4435" s="0" t="str">
        <f aca="false">IF(I4435=1,"Yes","No")</f>
        <v>No</v>
      </c>
      <c r="L4435" s="0" t="n">
        <f aca="false">IF(K4435="Yes",(J4435-1)*0.98,-1)</f>
        <v>-1</v>
      </c>
      <c r="M4435" s="5" t="s">
        <v>33</v>
      </c>
    </row>
    <row r="4436" customFormat="false" ht="12.8" hidden="false" customHeight="false" outlineLevel="0" collapsed="false">
      <c r="A4436" s="2" t="s">
        <v>4910</v>
      </c>
      <c r="B4436" s="2" t="s">
        <v>445</v>
      </c>
      <c r="C4436" s="0" t="s">
        <v>56</v>
      </c>
      <c r="D4436" s="0" t="s">
        <v>16</v>
      </c>
      <c r="E4436" s="0" t="s">
        <v>17</v>
      </c>
      <c r="F4436" s="0" t="s">
        <v>316</v>
      </c>
      <c r="G4436" s="0" t="s">
        <v>21</v>
      </c>
      <c r="H4436" s="0" t="s">
        <v>4911</v>
      </c>
      <c r="I4436" s="0" t="n">
        <v>1</v>
      </c>
      <c r="J4436" s="0" t="n">
        <v>0</v>
      </c>
      <c r="K4436" s="0" t="str">
        <f aca="false">IF(I4436=1,"Yes","No")</f>
        <v>Yes</v>
      </c>
      <c r="L4436" s="0" t="n">
        <f aca="false">IF(K4436="Yes",(J4436-1)*0.98,-1)</f>
        <v>-0.98</v>
      </c>
      <c r="M4436" s="5" t="s">
        <v>33</v>
      </c>
    </row>
    <row r="4437" customFormat="false" ht="12.8" hidden="false" customHeight="false" outlineLevel="0" collapsed="false">
      <c r="A4437" s="2" t="s">
        <v>4910</v>
      </c>
      <c r="B4437" s="2" t="s">
        <v>445</v>
      </c>
      <c r="C4437" s="0" t="s">
        <v>56</v>
      </c>
      <c r="D4437" s="0" t="s">
        <v>16</v>
      </c>
      <c r="E4437" s="0" t="s">
        <v>17</v>
      </c>
      <c r="F4437" s="0" t="s">
        <v>316</v>
      </c>
      <c r="G4437" s="0" t="s">
        <v>21</v>
      </c>
      <c r="H4437" s="0" t="s">
        <v>4911</v>
      </c>
      <c r="I4437" s="0" t="n">
        <v>1</v>
      </c>
      <c r="J4437" s="0" t="n">
        <v>1.23</v>
      </c>
      <c r="K4437" s="0" t="s">
        <v>21</v>
      </c>
      <c r="L4437" s="3" t="n">
        <f aca="false">IF(K4437="Yes",(J4437-1)*0.98,-1)</f>
        <v>0.2254</v>
      </c>
      <c r="M4437" s="4" t="s">
        <v>22</v>
      </c>
    </row>
    <row r="4438" customFormat="false" ht="12.8" hidden="false" customHeight="false" outlineLevel="0" collapsed="false">
      <c r="A4438" s="2" t="s">
        <v>4912</v>
      </c>
      <c r="B4438" s="2" t="s">
        <v>445</v>
      </c>
      <c r="C4438" s="6" t="s">
        <v>373</v>
      </c>
      <c r="D4438" s="6" t="s">
        <v>16</v>
      </c>
      <c r="E4438" s="6" t="s">
        <v>147</v>
      </c>
      <c r="F4438" s="6" t="s">
        <v>43</v>
      </c>
      <c r="G4438" s="6" t="s">
        <v>19</v>
      </c>
      <c r="H4438" s="6" t="s">
        <v>4913</v>
      </c>
      <c r="I4438" s="6" t="n">
        <v>1</v>
      </c>
      <c r="J4438" s="6" t="n">
        <v>7.99</v>
      </c>
      <c r="K4438" s="3" t="str">
        <f aca="false">IF(I4438=1, "No","Yes")</f>
        <v>No</v>
      </c>
      <c r="L4438" s="7" t="n">
        <f aca="false">IF(I4438=1,-J4438,0.98)</f>
        <v>-7.99</v>
      </c>
      <c r="M4438" s="8" t="s">
        <v>51</v>
      </c>
    </row>
    <row r="4439" customFormat="false" ht="12.8" hidden="false" customHeight="false" outlineLevel="0" collapsed="false">
      <c r="A4439" s="9" t="s">
        <v>4912</v>
      </c>
      <c r="B4439" s="9" t="s">
        <v>445</v>
      </c>
      <c r="C4439" s="6" t="s">
        <v>373</v>
      </c>
      <c r="D4439" s="6" t="s">
        <v>16</v>
      </c>
      <c r="E4439" s="6" t="s">
        <v>147</v>
      </c>
      <c r="F4439" s="6" t="s">
        <v>43</v>
      </c>
      <c r="G4439" s="6" t="s">
        <v>19</v>
      </c>
      <c r="H4439" s="6" t="s">
        <v>4913</v>
      </c>
      <c r="I4439" s="6" t="n">
        <v>1</v>
      </c>
      <c r="J4439" s="6" t="n">
        <v>1.74</v>
      </c>
      <c r="K4439" s="3" t="s">
        <v>21</v>
      </c>
      <c r="L4439" s="6" t="n">
        <f aca="false">IF(K4439="Yes",(J4439-1)*0.98,-1)</f>
        <v>0.7252</v>
      </c>
      <c r="M4439" s="13" t="s">
        <v>184</v>
      </c>
    </row>
    <row r="4440" customFormat="false" ht="12.8" hidden="false" customHeight="false" outlineLevel="0" collapsed="false">
      <c r="A4440" s="9" t="s">
        <v>4912</v>
      </c>
      <c r="B4440" s="9" t="s">
        <v>445</v>
      </c>
      <c r="C4440" s="6" t="s">
        <v>373</v>
      </c>
      <c r="D4440" s="6" t="s">
        <v>16</v>
      </c>
      <c r="E4440" s="6" t="s">
        <v>147</v>
      </c>
      <c r="F4440" s="6" t="s">
        <v>43</v>
      </c>
      <c r="G4440" s="6" t="s">
        <v>19</v>
      </c>
      <c r="H4440" s="6" t="s">
        <v>4914</v>
      </c>
      <c r="I4440" s="0" t="n">
        <v>3</v>
      </c>
      <c r="J4440" s="6" t="n">
        <v>0</v>
      </c>
      <c r="K4440" s="3" t="str">
        <f aca="false">IF(I4440=1,"Yes","No")</f>
        <v>No</v>
      </c>
      <c r="L4440" s="7" t="n">
        <f aca="false">IF(K4440="Yes",(J4440-1)*0.98,-1)</f>
        <v>-1</v>
      </c>
      <c r="M4440" s="10" t="s">
        <v>53</v>
      </c>
    </row>
    <row r="4441" customFormat="false" ht="12.8" hidden="false" customHeight="false" outlineLevel="0" collapsed="false">
      <c r="A4441" s="2" t="s">
        <v>4912</v>
      </c>
      <c r="B4441" s="2" t="s">
        <v>83</v>
      </c>
      <c r="C4441" s="0" t="s">
        <v>311</v>
      </c>
      <c r="D4441" s="0" t="s">
        <v>16</v>
      </c>
      <c r="E4441" s="0" t="s">
        <v>17</v>
      </c>
      <c r="F4441" s="0" t="s">
        <v>18</v>
      </c>
      <c r="G4441" s="0" t="s">
        <v>19</v>
      </c>
      <c r="H4441" s="0" t="s">
        <v>4915</v>
      </c>
      <c r="I4441" s="0" t="n">
        <v>2</v>
      </c>
      <c r="J4441" s="0" t="n">
        <v>106</v>
      </c>
      <c r="K4441" s="0" t="s">
        <v>21</v>
      </c>
      <c r="L4441" s="3" t="n">
        <f aca="false">IF(K4441="Yes",(J4441-1)*0.98,-1)</f>
        <v>102.9</v>
      </c>
      <c r="M4441" s="4" t="s">
        <v>22</v>
      </c>
    </row>
    <row r="4442" customFormat="false" ht="12.8" hidden="false" customHeight="false" outlineLevel="0" collapsed="false">
      <c r="A4442" s="2" t="s">
        <v>4912</v>
      </c>
      <c r="B4442" s="2" t="s">
        <v>83</v>
      </c>
      <c r="C4442" s="0" t="s">
        <v>311</v>
      </c>
      <c r="D4442" s="0" t="s">
        <v>16</v>
      </c>
      <c r="E4442" s="0" t="s">
        <v>17</v>
      </c>
      <c r="F4442" s="0" t="s">
        <v>18</v>
      </c>
      <c r="G4442" s="0" t="s">
        <v>19</v>
      </c>
      <c r="H4442" s="0" t="s">
        <v>4916</v>
      </c>
      <c r="I4442" s="0" t="n">
        <v>3</v>
      </c>
      <c r="J4442" s="0" t="n">
        <v>1.26</v>
      </c>
      <c r="K4442" s="0" t="s">
        <v>21</v>
      </c>
      <c r="L4442" s="3" t="n">
        <f aca="false">IF(K4442="Yes",(J4442-1)*0.98,-1)</f>
        <v>0.2548</v>
      </c>
      <c r="M4442" s="11" t="s">
        <v>62</v>
      </c>
    </row>
    <row r="4443" customFormat="false" ht="12.8" hidden="false" customHeight="false" outlineLevel="0" collapsed="false">
      <c r="A4443" s="2" t="s">
        <v>4912</v>
      </c>
      <c r="B4443" s="2" t="s">
        <v>375</v>
      </c>
      <c r="C4443" s="0" t="s">
        <v>327</v>
      </c>
      <c r="D4443" s="0" t="s">
        <v>42</v>
      </c>
      <c r="E4443" s="0" t="s">
        <v>17</v>
      </c>
      <c r="F4443" s="0" t="s">
        <v>18</v>
      </c>
      <c r="G4443" s="0" t="s">
        <v>21</v>
      </c>
      <c r="H4443" s="0" t="s">
        <v>4917</v>
      </c>
      <c r="I4443" s="0" t="n">
        <v>1</v>
      </c>
      <c r="J4443" s="0" t="n">
        <v>5.4</v>
      </c>
      <c r="K4443" s="0" t="s">
        <v>21</v>
      </c>
      <c r="L4443" s="3" t="n">
        <f aca="false">IF(K4443="Yes",(J4443-1)*0.98,-1)</f>
        <v>4.312</v>
      </c>
      <c r="M4443" s="11" t="s">
        <v>62</v>
      </c>
    </row>
    <row r="4444" customFormat="false" ht="12.8" hidden="false" customHeight="false" outlineLevel="0" collapsed="false">
      <c r="A4444" s="9" t="s">
        <v>4912</v>
      </c>
      <c r="B4444" s="9" t="s">
        <v>375</v>
      </c>
      <c r="C4444" s="6" t="s">
        <v>327</v>
      </c>
      <c r="D4444" s="6" t="s">
        <v>42</v>
      </c>
      <c r="E4444" s="6" t="s">
        <v>17</v>
      </c>
      <c r="F4444" s="6" t="s">
        <v>18</v>
      </c>
      <c r="G4444" s="6" t="s">
        <v>21</v>
      </c>
      <c r="H4444" s="6" t="s">
        <v>4917</v>
      </c>
      <c r="I4444" s="0" t="n">
        <v>1</v>
      </c>
      <c r="J4444" s="6" t="n">
        <v>17.71</v>
      </c>
      <c r="K4444" s="3" t="str">
        <f aca="false">IF(I4444=1,"Yes","No")</f>
        <v>Yes</v>
      </c>
      <c r="L4444" s="7" t="n">
        <f aca="false">IF(K4444="Yes",(J4444-1)*0.98,-1)</f>
        <v>16.3758</v>
      </c>
      <c r="M4444" s="10" t="s">
        <v>53</v>
      </c>
    </row>
    <row r="4445" customFormat="false" ht="12.8" hidden="false" customHeight="false" outlineLevel="0" collapsed="false">
      <c r="A4445" s="2" t="s">
        <v>4912</v>
      </c>
      <c r="B4445" s="2" t="s">
        <v>410</v>
      </c>
      <c r="C4445" s="0" t="s">
        <v>1371</v>
      </c>
      <c r="D4445" s="0" t="s">
        <v>42</v>
      </c>
      <c r="E4445" s="0" t="s">
        <v>30</v>
      </c>
      <c r="F4445" s="0" t="s">
        <v>43</v>
      </c>
      <c r="G4445" s="0" t="s">
        <v>19</v>
      </c>
      <c r="H4445" s="0" t="s">
        <v>4918</v>
      </c>
      <c r="I4445" s="0" t="n">
        <v>2</v>
      </c>
      <c r="J4445" s="0" t="n">
        <v>1.52</v>
      </c>
      <c r="K4445" s="0" t="s">
        <v>21</v>
      </c>
      <c r="L4445" s="3" t="n">
        <f aca="false">IF(K4445="Yes",(J4445-1)*0.98,-1)</f>
        <v>0.5096</v>
      </c>
      <c r="M4445" s="11" t="s">
        <v>62</v>
      </c>
    </row>
    <row r="4446" customFormat="false" ht="12.8" hidden="false" customHeight="false" outlineLevel="0" collapsed="false">
      <c r="A4446" s="9" t="s">
        <v>4912</v>
      </c>
      <c r="B4446" s="9" t="s">
        <v>410</v>
      </c>
      <c r="C4446" s="6" t="s">
        <v>1371</v>
      </c>
      <c r="D4446" s="6" t="s">
        <v>42</v>
      </c>
      <c r="E4446" s="6" t="s">
        <v>30</v>
      </c>
      <c r="F4446" s="6" t="s">
        <v>43</v>
      </c>
      <c r="G4446" s="6" t="s">
        <v>19</v>
      </c>
      <c r="H4446" s="6" t="s">
        <v>4919</v>
      </c>
      <c r="I4446" s="6" t="n">
        <v>3</v>
      </c>
      <c r="J4446" s="6" t="n">
        <v>1.4</v>
      </c>
      <c r="K4446" s="3" t="s">
        <v>21</v>
      </c>
      <c r="L4446" s="6" t="n">
        <f aca="false">IF(K4446="Yes",(J4446-1)*0.98,-1)</f>
        <v>0.392</v>
      </c>
      <c r="M4446" s="13" t="s">
        <v>184</v>
      </c>
    </row>
    <row r="4447" customFormat="false" ht="12.8" hidden="false" customHeight="false" outlineLevel="0" collapsed="false">
      <c r="A4447" s="2" t="s">
        <v>4920</v>
      </c>
      <c r="B4447" s="2" t="s">
        <v>186</v>
      </c>
      <c r="C4447" s="6" t="s">
        <v>1302</v>
      </c>
      <c r="D4447" s="6" t="s">
        <v>37</v>
      </c>
      <c r="E4447" s="6" t="s">
        <v>147</v>
      </c>
      <c r="F4447" s="6" t="s">
        <v>43</v>
      </c>
      <c r="G4447" s="6" t="s">
        <v>19</v>
      </c>
      <c r="H4447" s="6" t="s">
        <v>4921</v>
      </c>
      <c r="I4447" s="6" t="n">
        <v>3</v>
      </c>
      <c r="J4447" s="6" t="n">
        <v>0</v>
      </c>
      <c r="K4447" s="3" t="str">
        <f aca="false">IF(I4447=1, "No","Yes")</f>
        <v>Yes</v>
      </c>
      <c r="L4447" s="7" t="n">
        <f aca="false">IF(I4447=1,-J4447,0.98)</f>
        <v>0.98</v>
      </c>
      <c r="M4447" s="8" t="s">
        <v>51</v>
      </c>
    </row>
    <row r="4448" customFormat="false" ht="12.8" hidden="false" customHeight="false" outlineLevel="0" collapsed="false">
      <c r="A4448" s="2" t="s">
        <v>4920</v>
      </c>
      <c r="B4448" s="2" t="s">
        <v>186</v>
      </c>
      <c r="C4448" s="6" t="s">
        <v>1302</v>
      </c>
      <c r="D4448" s="6" t="s">
        <v>37</v>
      </c>
      <c r="E4448" s="6" t="s">
        <v>147</v>
      </c>
      <c r="F4448" s="6" t="s">
        <v>43</v>
      </c>
      <c r="G4448" s="6" t="s">
        <v>19</v>
      </c>
      <c r="H4448" s="6" t="s">
        <v>4921</v>
      </c>
      <c r="I4448" s="6" t="n">
        <v>3</v>
      </c>
      <c r="J4448" s="6" t="n">
        <v>0</v>
      </c>
      <c r="K4448" s="3" t="str">
        <f aca="false">IF(I4448=1, "No","Yes")</f>
        <v>Yes</v>
      </c>
      <c r="L4448" s="7" t="n">
        <f aca="false">IF(I4448=1,-J4448,0.98)</f>
        <v>0.98</v>
      </c>
      <c r="M4448" s="12" t="s">
        <v>128</v>
      </c>
    </row>
    <row r="4449" customFormat="false" ht="12.8" hidden="false" customHeight="false" outlineLevel="0" collapsed="false">
      <c r="A4449" s="2" t="s">
        <v>4920</v>
      </c>
      <c r="B4449" s="2" t="s">
        <v>90</v>
      </c>
      <c r="C4449" s="0" t="s">
        <v>403</v>
      </c>
      <c r="D4449" s="0" t="s">
        <v>42</v>
      </c>
      <c r="E4449" s="0" t="s">
        <v>147</v>
      </c>
      <c r="F4449" s="0" t="s">
        <v>65</v>
      </c>
      <c r="G4449" s="0" t="s">
        <v>21</v>
      </c>
      <c r="H4449" s="0" t="s">
        <v>4922</v>
      </c>
      <c r="I4449" s="0" t="n">
        <v>1</v>
      </c>
      <c r="J4449" s="0" t="n">
        <v>0</v>
      </c>
      <c r="K4449" s="0" t="str">
        <f aca="false">IF(I4449=1,"Yes","No")</f>
        <v>Yes</v>
      </c>
      <c r="L4449" s="0" t="n">
        <f aca="false">IF(K4449="Yes",(J4449-1)*0.98,-1)</f>
        <v>-0.98</v>
      </c>
      <c r="M4449" s="5" t="s">
        <v>33</v>
      </c>
    </row>
    <row r="4450" customFormat="false" ht="12.8" hidden="false" customHeight="false" outlineLevel="0" collapsed="false">
      <c r="A4450" s="2" t="s">
        <v>4920</v>
      </c>
      <c r="B4450" s="2" t="s">
        <v>90</v>
      </c>
      <c r="C4450" s="0" t="s">
        <v>403</v>
      </c>
      <c r="D4450" s="0" t="s">
        <v>42</v>
      </c>
      <c r="E4450" s="0" t="s">
        <v>147</v>
      </c>
      <c r="F4450" s="0" t="s">
        <v>65</v>
      </c>
      <c r="G4450" s="0" t="s">
        <v>21</v>
      </c>
      <c r="H4450" s="0" t="s">
        <v>4922</v>
      </c>
      <c r="I4450" s="0" t="n">
        <v>1</v>
      </c>
      <c r="J4450" s="0" t="n">
        <v>1.64</v>
      </c>
      <c r="K4450" s="0" t="s">
        <v>21</v>
      </c>
      <c r="L4450" s="3" t="n">
        <f aca="false">IF(K4450="Yes",(J4450-1)*0.98,-1)</f>
        <v>0.6272</v>
      </c>
      <c r="M4450" s="4" t="s">
        <v>22</v>
      </c>
    </row>
    <row r="4451" customFormat="false" ht="12.8" hidden="false" customHeight="false" outlineLevel="0" collapsed="false">
      <c r="A4451" s="2" t="s">
        <v>4920</v>
      </c>
      <c r="B4451" s="2" t="s">
        <v>324</v>
      </c>
      <c r="C4451" s="0" t="s">
        <v>91</v>
      </c>
      <c r="D4451" s="0" t="s">
        <v>42</v>
      </c>
      <c r="E4451" s="0" t="s">
        <v>30</v>
      </c>
      <c r="F4451" s="0" t="s">
        <v>18</v>
      </c>
      <c r="G4451" s="0" t="s">
        <v>19</v>
      </c>
      <c r="H4451" s="0" t="s">
        <v>4923</v>
      </c>
      <c r="I4451" s="0" t="n">
        <v>3</v>
      </c>
      <c r="J4451" s="0" t="n">
        <v>1.4</v>
      </c>
      <c r="K4451" s="0" t="s">
        <v>21</v>
      </c>
      <c r="L4451" s="3" t="n">
        <f aca="false">IF(K4451="Yes",(J4451-1)*0.98,-1)</f>
        <v>0.392</v>
      </c>
      <c r="M4451" s="11" t="s">
        <v>62</v>
      </c>
    </row>
    <row r="4452" customFormat="false" ht="12.8" hidden="false" customHeight="false" outlineLevel="0" collapsed="false">
      <c r="A4452" s="2" t="s">
        <v>4924</v>
      </c>
      <c r="B4452" s="2" t="s">
        <v>71</v>
      </c>
      <c r="C4452" s="0" t="s">
        <v>373</v>
      </c>
      <c r="D4452" s="0" t="s">
        <v>195</v>
      </c>
      <c r="E4452" s="0" t="s">
        <v>147</v>
      </c>
      <c r="G4452" s="0" t="s">
        <v>19</v>
      </c>
      <c r="H4452" s="0" t="s">
        <v>4925</v>
      </c>
      <c r="I4452" s="0" t="n">
        <v>2</v>
      </c>
      <c r="J4452" s="0" t="n">
        <v>0</v>
      </c>
      <c r="K4452" s="0" t="str">
        <f aca="false">IF(I4452=1,"Yes","No")</f>
        <v>No</v>
      </c>
      <c r="L4452" s="0" t="n">
        <f aca="false">IF(K4452="Yes",(J4452-1)*0.98,-1)</f>
        <v>-1</v>
      </c>
      <c r="M4452" s="5" t="s">
        <v>33</v>
      </c>
    </row>
    <row r="4453" customFormat="false" ht="12.8" hidden="false" customHeight="false" outlineLevel="0" collapsed="false">
      <c r="A4453" s="2" t="s">
        <v>4924</v>
      </c>
      <c r="B4453" s="2" t="s">
        <v>536</v>
      </c>
      <c r="C4453" s="0" t="s">
        <v>1371</v>
      </c>
      <c r="D4453" s="0" t="s">
        <v>42</v>
      </c>
      <c r="E4453" s="0" t="s">
        <v>30</v>
      </c>
      <c r="F4453" s="0" t="s">
        <v>43</v>
      </c>
      <c r="G4453" s="0" t="s">
        <v>19</v>
      </c>
      <c r="H4453" s="0" t="s">
        <v>4926</v>
      </c>
      <c r="I4453" s="0" t="n">
        <v>0</v>
      </c>
      <c r="J4453" s="0" t="n">
        <v>0</v>
      </c>
      <c r="K4453" s="0" t="s">
        <v>19</v>
      </c>
      <c r="L4453" s="3" t="n">
        <f aca="false">IF(K4453="Yes",(J4453-1)*0.98,-1)</f>
        <v>-1</v>
      </c>
      <c r="M4453" s="11" t="s">
        <v>62</v>
      </c>
    </row>
    <row r="4454" customFormat="false" ht="12.8" hidden="false" customHeight="false" outlineLevel="0" collapsed="false">
      <c r="A4454" s="2" t="s">
        <v>4927</v>
      </c>
      <c r="B4454" s="2" t="s">
        <v>142</v>
      </c>
      <c r="C4454" s="0" t="s">
        <v>215</v>
      </c>
      <c r="D4454" s="0" t="s">
        <v>16</v>
      </c>
      <c r="E4454" s="0" t="s">
        <v>17</v>
      </c>
      <c r="F4454" s="0" t="s">
        <v>18</v>
      </c>
      <c r="G4454" s="0" t="s">
        <v>19</v>
      </c>
      <c r="H4454" s="0" t="s">
        <v>4928</v>
      </c>
      <c r="I4454" s="0" t="n">
        <v>1</v>
      </c>
      <c r="J4454" s="0" t="n">
        <v>1.18</v>
      </c>
      <c r="K4454" s="0" t="s">
        <v>21</v>
      </c>
      <c r="L4454" s="3" t="n">
        <f aca="false">IF(K4454="Yes",(J4454-1)*0.98,-1)</f>
        <v>0.1764</v>
      </c>
      <c r="M4454" s="4" t="s">
        <v>22</v>
      </c>
    </row>
    <row r="4455" customFormat="false" ht="12.8" hidden="false" customHeight="false" outlineLevel="0" collapsed="false">
      <c r="A4455" s="2" t="s">
        <v>4927</v>
      </c>
      <c r="B4455" s="2" t="s">
        <v>142</v>
      </c>
      <c r="C4455" s="0" t="s">
        <v>215</v>
      </c>
      <c r="D4455" s="0" t="s">
        <v>16</v>
      </c>
      <c r="E4455" s="0" t="s">
        <v>17</v>
      </c>
      <c r="F4455" s="0" t="s">
        <v>18</v>
      </c>
      <c r="G4455" s="0" t="s">
        <v>19</v>
      </c>
      <c r="H4455" s="0" t="s">
        <v>4929</v>
      </c>
      <c r="I4455" s="0" t="n">
        <v>2</v>
      </c>
      <c r="J4455" s="0" t="n">
        <v>1.35</v>
      </c>
      <c r="K4455" s="0" t="s">
        <v>21</v>
      </c>
      <c r="L4455" s="3" t="n">
        <f aca="false">IF(K4455="Yes",(J4455-1)*0.98,-1)</f>
        <v>0.343</v>
      </c>
      <c r="M4455" s="11" t="s">
        <v>62</v>
      </c>
    </row>
    <row r="4456" customFormat="false" ht="12.8" hidden="false" customHeight="false" outlineLevel="0" collapsed="false">
      <c r="A4456" s="2" t="s">
        <v>4930</v>
      </c>
      <c r="B4456" s="2" t="s">
        <v>186</v>
      </c>
      <c r="C4456" s="0" t="s">
        <v>1082</v>
      </c>
      <c r="D4456" s="0" t="s">
        <v>37</v>
      </c>
      <c r="E4456" s="0" t="s">
        <v>147</v>
      </c>
      <c r="G4456" s="0" t="s">
        <v>19</v>
      </c>
      <c r="H4456" s="0" t="s">
        <v>4931</v>
      </c>
      <c r="I4456" s="0" t="n">
        <v>3</v>
      </c>
      <c r="J4456" s="0" t="n">
        <v>0</v>
      </c>
      <c r="K4456" s="0" t="str">
        <f aca="false">IF(I4456=1,"Yes","No")</f>
        <v>No</v>
      </c>
      <c r="L4456" s="0" t="n">
        <f aca="false">IF(K4456="Yes",(J4456-1)*0.98,-1)</f>
        <v>-1</v>
      </c>
      <c r="M4456" s="5" t="s">
        <v>33</v>
      </c>
    </row>
    <row r="4457" customFormat="false" ht="12.8" hidden="false" customHeight="false" outlineLevel="0" collapsed="false">
      <c r="A4457" s="9" t="s">
        <v>4932</v>
      </c>
      <c r="B4457" s="9" t="s">
        <v>897</v>
      </c>
      <c r="C4457" s="6" t="s">
        <v>225</v>
      </c>
      <c r="D4457" s="6" t="s">
        <v>29</v>
      </c>
      <c r="E4457" s="6" t="s">
        <v>87</v>
      </c>
      <c r="F4457" s="6" t="s">
        <v>152</v>
      </c>
      <c r="G4457" s="6" t="s">
        <v>19</v>
      </c>
      <c r="H4457" s="6" t="s">
        <v>803</v>
      </c>
      <c r="I4457" s="0" t="n">
        <v>2</v>
      </c>
      <c r="J4457" s="6" t="n">
        <v>0</v>
      </c>
      <c r="K4457" s="3" t="str">
        <f aca="false">IF(I4457=1,"Yes","No")</f>
        <v>No</v>
      </c>
      <c r="L4457" s="7" t="n">
        <f aca="false">IF(K4457="Yes",(J4457-1)*0.98,-1)</f>
        <v>-1</v>
      </c>
      <c r="M4457" s="10" t="s">
        <v>53</v>
      </c>
    </row>
    <row r="4458" customFormat="false" ht="12.8" hidden="false" customHeight="false" outlineLevel="0" collapsed="false">
      <c r="A4458" s="2" t="s">
        <v>4932</v>
      </c>
      <c r="B4458" s="2" t="s">
        <v>101</v>
      </c>
      <c r="C4458" s="0" t="s">
        <v>225</v>
      </c>
      <c r="D4458" s="0" t="s">
        <v>16</v>
      </c>
      <c r="E4458" s="0" t="s">
        <v>17</v>
      </c>
      <c r="F4458" s="0" t="s">
        <v>18</v>
      </c>
      <c r="G4458" s="0" t="s">
        <v>19</v>
      </c>
      <c r="H4458" s="0" t="s">
        <v>4827</v>
      </c>
      <c r="I4458" s="0" t="n">
        <v>1</v>
      </c>
      <c r="J4458" s="0" t="n">
        <v>1.13</v>
      </c>
      <c r="K4458" s="0" t="s">
        <v>21</v>
      </c>
      <c r="L4458" s="3" t="n">
        <f aca="false">IF(K4458="Yes",(J4458-1)*0.98,-1)</f>
        <v>0.1274</v>
      </c>
      <c r="M4458" s="4" t="s">
        <v>22</v>
      </c>
    </row>
    <row r="4459" customFormat="false" ht="12.8" hidden="false" customHeight="false" outlineLevel="0" collapsed="false">
      <c r="A4459" s="2" t="s">
        <v>4932</v>
      </c>
      <c r="B4459" s="2" t="s">
        <v>101</v>
      </c>
      <c r="C4459" s="0" t="s">
        <v>225</v>
      </c>
      <c r="D4459" s="0" t="s">
        <v>16</v>
      </c>
      <c r="E4459" s="0" t="s">
        <v>17</v>
      </c>
      <c r="F4459" s="0" t="s">
        <v>18</v>
      </c>
      <c r="G4459" s="0" t="s">
        <v>19</v>
      </c>
      <c r="H4459" s="0" t="s">
        <v>4933</v>
      </c>
      <c r="I4459" s="0" t="n">
        <v>2</v>
      </c>
      <c r="J4459" s="0" t="n">
        <v>1.5</v>
      </c>
      <c r="K4459" s="0" t="s">
        <v>21</v>
      </c>
      <c r="L4459" s="3" t="n">
        <f aca="false">IF(K4459="Yes",(J4459-1)*0.98,-1)</f>
        <v>0.49</v>
      </c>
      <c r="M4459" s="11" t="s">
        <v>62</v>
      </c>
    </row>
    <row r="4460" customFormat="false" ht="12.8" hidden="false" customHeight="false" outlineLevel="0" collapsed="false">
      <c r="A4460" s="2" t="s">
        <v>4932</v>
      </c>
      <c r="B4460" s="2" t="s">
        <v>888</v>
      </c>
      <c r="C4460" s="0" t="s">
        <v>225</v>
      </c>
      <c r="D4460" s="0" t="s">
        <v>42</v>
      </c>
      <c r="E4460" s="0" t="s">
        <v>79</v>
      </c>
      <c r="F4460" s="0" t="s">
        <v>80</v>
      </c>
      <c r="G4460" s="0" t="s">
        <v>19</v>
      </c>
      <c r="H4460" s="0" t="s">
        <v>4934</v>
      </c>
      <c r="I4460" s="0" t="n">
        <v>1</v>
      </c>
      <c r="J4460" s="0" t="n">
        <v>1.5</v>
      </c>
      <c r="K4460" s="0" t="s">
        <v>21</v>
      </c>
      <c r="L4460" s="3" t="n">
        <f aca="false">IF(K4460="Yes",(J4460-1)*0.98,-1)</f>
        <v>0.49</v>
      </c>
      <c r="M4460" s="4" t="s">
        <v>22</v>
      </c>
    </row>
    <row r="4461" customFormat="false" ht="12.8" hidden="false" customHeight="false" outlineLevel="0" collapsed="false">
      <c r="A4461" s="9" t="s">
        <v>4932</v>
      </c>
      <c r="B4461" s="9" t="s">
        <v>888</v>
      </c>
      <c r="C4461" s="6" t="s">
        <v>225</v>
      </c>
      <c r="D4461" s="6" t="s">
        <v>42</v>
      </c>
      <c r="E4461" s="6" t="s">
        <v>79</v>
      </c>
      <c r="F4461" s="6" t="s">
        <v>80</v>
      </c>
      <c r="G4461" s="6" t="s">
        <v>19</v>
      </c>
      <c r="H4461" s="6" t="s">
        <v>4935</v>
      </c>
      <c r="I4461" s="0" t="n">
        <v>2</v>
      </c>
      <c r="J4461" s="6" t="n">
        <v>0</v>
      </c>
      <c r="K4461" s="3" t="str">
        <f aca="false">IF(I4461=1,"Yes","No")</f>
        <v>No</v>
      </c>
      <c r="L4461" s="7" t="n">
        <f aca="false">IF(K4461="Yes",(J4461-1)*0.98,-1)</f>
        <v>-1</v>
      </c>
      <c r="M4461" s="10" t="s">
        <v>53</v>
      </c>
    </row>
    <row r="4462" customFormat="false" ht="12.8" hidden="false" customHeight="false" outlineLevel="0" collapsed="false">
      <c r="A4462" s="2" t="s">
        <v>4936</v>
      </c>
      <c r="B4462" s="2" t="s">
        <v>4393</v>
      </c>
      <c r="C4462" s="0" t="s">
        <v>294</v>
      </c>
      <c r="D4462" s="0" t="s">
        <v>16</v>
      </c>
      <c r="E4462" s="0" t="s">
        <v>17</v>
      </c>
      <c r="F4462" s="0" t="s">
        <v>18</v>
      </c>
      <c r="G4462" s="0" t="s">
        <v>19</v>
      </c>
      <c r="H4462" s="0" t="s">
        <v>4937</v>
      </c>
      <c r="I4462" s="0" t="n">
        <v>2</v>
      </c>
      <c r="J4462" s="0" t="n">
        <v>1.25</v>
      </c>
      <c r="K4462" s="0" t="s">
        <v>21</v>
      </c>
      <c r="L4462" s="3" t="n">
        <f aca="false">IF(K4462="Yes",(J4462-1)*0.98,-1)</f>
        <v>0.245</v>
      </c>
      <c r="M4462" s="4" t="s">
        <v>22</v>
      </c>
    </row>
    <row r="4463" customFormat="false" ht="12.8" hidden="false" customHeight="false" outlineLevel="0" collapsed="false">
      <c r="A4463" s="2" t="s">
        <v>4936</v>
      </c>
      <c r="B4463" s="2" t="s">
        <v>96</v>
      </c>
      <c r="C4463" s="0" t="s">
        <v>370</v>
      </c>
      <c r="D4463" s="0" t="s">
        <v>16</v>
      </c>
      <c r="E4463" s="0" t="s">
        <v>147</v>
      </c>
      <c r="F4463" s="0" t="s">
        <v>65</v>
      </c>
      <c r="G4463" s="0" t="s">
        <v>21</v>
      </c>
      <c r="H4463" s="0" t="s">
        <v>4938</v>
      </c>
      <c r="I4463" s="0" t="n">
        <v>3</v>
      </c>
      <c r="J4463" s="0" t="n">
        <v>0</v>
      </c>
      <c r="K4463" s="0" t="str">
        <f aca="false">IF(I4463=1,"Yes","No")</f>
        <v>No</v>
      </c>
      <c r="L4463" s="0" t="n">
        <f aca="false">IF(K4463="Yes",(J4463-1)*0.98,-1)</f>
        <v>-1</v>
      </c>
      <c r="M4463" s="5" t="s">
        <v>33</v>
      </c>
    </row>
    <row r="4464" customFormat="false" ht="12.8" hidden="false" customHeight="false" outlineLevel="0" collapsed="false">
      <c r="A4464" s="2" t="s">
        <v>4936</v>
      </c>
      <c r="B4464" s="2" t="s">
        <v>77</v>
      </c>
      <c r="C4464" s="0" t="s">
        <v>430</v>
      </c>
      <c r="D4464" s="0" t="s">
        <v>42</v>
      </c>
      <c r="E4464" s="0" t="s">
        <v>147</v>
      </c>
      <c r="F4464" s="0" t="s">
        <v>65</v>
      </c>
      <c r="G4464" s="0" t="s">
        <v>21</v>
      </c>
      <c r="H4464" s="0" t="s">
        <v>4939</v>
      </c>
      <c r="I4464" s="0" t="n">
        <v>4</v>
      </c>
      <c r="J4464" s="0" t="n">
        <v>0</v>
      </c>
      <c r="K4464" s="0" t="str">
        <f aca="false">IF(I4464=1,"Yes","No")</f>
        <v>No</v>
      </c>
      <c r="L4464" s="0" t="n">
        <f aca="false">IF(K4464="Yes",(J4464-1)*0.98,-1)</f>
        <v>-1</v>
      </c>
      <c r="M4464" s="5" t="s">
        <v>33</v>
      </c>
    </row>
    <row r="4465" customFormat="false" ht="12.8" hidden="false" customHeight="false" outlineLevel="0" collapsed="false">
      <c r="A4465" s="2" t="s">
        <v>4936</v>
      </c>
      <c r="B4465" s="2" t="s">
        <v>77</v>
      </c>
      <c r="C4465" s="0" t="s">
        <v>430</v>
      </c>
      <c r="D4465" s="0" t="s">
        <v>42</v>
      </c>
      <c r="E4465" s="0" t="s">
        <v>147</v>
      </c>
      <c r="F4465" s="0" t="s">
        <v>65</v>
      </c>
      <c r="G4465" s="0" t="s">
        <v>21</v>
      </c>
      <c r="H4465" s="0" t="s">
        <v>4939</v>
      </c>
      <c r="I4465" s="0" t="n">
        <v>4</v>
      </c>
      <c r="J4465" s="0" t="n">
        <v>0</v>
      </c>
      <c r="K4465" s="0" t="s">
        <v>19</v>
      </c>
      <c r="L4465" s="3" t="n">
        <f aca="false">IF(K4465="Yes",(J4465-1)*0.98,-1)</f>
        <v>-1</v>
      </c>
      <c r="M4465" s="4" t="s">
        <v>22</v>
      </c>
    </row>
    <row r="4466" customFormat="false" ht="12.8" hidden="false" customHeight="false" outlineLevel="0" collapsed="false">
      <c r="A4466" s="2" t="s">
        <v>4936</v>
      </c>
      <c r="B4466" s="2" t="s">
        <v>331</v>
      </c>
      <c r="C4466" s="6" t="s">
        <v>119</v>
      </c>
      <c r="D4466" s="6" t="s">
        <v>16</v>
      </c>
      <c r="E4466" s="6" t="s">
        <v>17</v>
      </c>
      <c r="F4466" s="6" t="s">
        <v>43</v>
      </c>
      <c r="G4466" s="6" t="s">
        <v>19</v>
      </c>
      <c r="H4466" s="6" t="s">
        <v>4940</v>
      </c>
      <c r="I4466" s="6" t="n">
        <v>3</v>
      </c>
      <c r="J4466" s="6" t="n">
        <v>0</v>
      </c>
      <c r="K4466" s="3" t="str">
        <f aca="false">IF(I4466=1, "No","Yes")</f>
        <v>Yes</v>
      </c>
      <c r="L4466" s="7" t="n">
        <f aca="false">IF(I4466=1,-J4466,0.98)</f>
        <v>0.98</v>
      </c>
      <c r="M4466" s="8" t="s">
        <v>51</v>
      </c>
    </row>
    <row r="4467" customFormat="false" ht="12.8" hidden="false" customHeight="false" outlineLevel="0" collapsed="false">
      <c r="A4467" s="2" t="s">
        <v>4936</v>
      </c>
      <c r="B4467" s="2" t="s">
        <v>197</v>
      </c>
      <c r="C4467" s="0" t="s">
        <v>294</v>
      </c>
      <c r="D4467" s="0" t="s">
        <v>42</v>
      </c>
      <c r="E4467" s="0" t="s">
        <v>79</v>
      </c>
      <c r="F4467" s="0" t="s">
        <v>80</v>
      </c>
      <c r="G4467" s="0" t="s">
        <v>19</v>
      </c>
      <c r="H4467" s="0" t="s">
        <v>4941</v>
      </c>
      <c r="I4467" s="0" t="n">
        <v>2</v>
      </c>
      <c r="J4467" s="0" t="n">
        <v>1.24</v>
      </c>
      <c r="K4467" s="0" t="s">
        <v>21</v>
      </c>
      <c r="L4467" s="3" t="n">
        <f aca="false">IF(K4467="Yes",(J4467-1)*0.98,-1)</f>
        <v>0.2352</v>
      </c>
      <c r="M4467" s="4" t="s">
        <v>22</v>
      </c>
    </row>
    <row r="4468" customFormat="false" ht="12.8" hidden="false" customHeight="false" outlineLevel="0" collapsed="false">
      <c r="A4468" s="9" t="s">
        <v>4936</v>
      </c>
      <c r="B4468" s="9" t="s">
        <v>197</v>
      </c>
      <c r="C4468" s="6" t="s">
        <v>294</v>
      </c>
      <c r="D4468" s="6" t="s">
        <v>42</v>
      </c>
      <c r="E4468" s="6" t="s">
        <v>79</v>
      </c>
      <c r="F4468" s="6" t="s">
        <v>80</v>
      </c>
      <c r="G4468" s="6" t="s">
        <v>19</v>
      </c>
      <c r="H4468" s="6" t="s">
        <v>4942</v>
      </c>
      <c r="I4468" s="0" t="n">
        <v>1</v>
      </c>
      <c r="J4468" s="6" t="n">
        <v>13.35</v>
      </c>
      <c r="K4468" s="3" t="str">
        <f aca="false">IF(I4468=1,"Yes","No")</f>
        <v>Yes</v>
      </c>
      <c r="L4468" s="7" t="n">
        <f aca="false">IF(K4468="Yes",(J4468-1)*0.98,-1)</f>
        <v>12.103</v>
      </c>
      <c r="M4468" s="10" t="s">
        <v>53</v>
      </c>
    </row>
    <row r="4469" customFormat="false" ht="12.8" hidden="false" customHeight="false" outlineLevel="0" collapsed="false">
      <c r="A4469" s="2" t="s">
        <v>4943</v>
      </c>
      <c r="B4469" s="2" t="s">
        <v>512</v>
      </c>
      <c r="C4469" s="0" t="s">
        <v>359</v>
      </c>
      <c r="D4469" s="0" t="s">
        <v>42</v>
      </c>
      <c r="E4469" s="0" t="s">
        <v>17</v>
      </c>
      <c r="F4469" s="0" t="s">
        <v>65</v>
      </c>
      <c r="G4469" s="0" t="s">
        <v>21</v>
      </c>
      <c r="H4469" s="0" t="s">
        <v>4944</v>
      </c>
      <c r="I4469" s="0" t="n">
        <v>0</v>
      </c>
      <c r="J4469" s="0" t="n">
        <v>0</v>
      </c>
      <c r="K4469" s="0" t="s">
        <v>19</v>
      </c>
      <c r="L4469" s="3" t="n">
        <f aca="false">IF(K4469="Yes",(J4469-1)*0.98,-1)</f>
        <v>-1</v>
      </c>
      <c r="M4469" s="11" t="s">
        <v>62</v>
      </c>
    </row>
    <row r="4470" customFormat="false" ht="12.8" hidden="false" customHeight="false" outlineLevel="0" collapsed="false">
      <c r="A4470" s="9" t="s">
        <v>4943</v>
      </c>
      <c r="B4470" s="9" t="s">
        <v>512</v>
      </c>
      <c r="C4470" s="6" t="s">
        <v>359</v>
      </c>
      <c r="D4470" s="6" t="s">
        <v>42</v>
      </c>
      <c r="E4470" s="6" t="s">
        <v>17</v>
      </c>
      <c r="F4470" s="6" t="s">
        <v>65</v>
      </c>
      <c r="G4470" s="6" t="s">
        <v>21</v>
      </c>
      <c r="H4470" s="6" t="s">
        <v>4944</v>
      </c>
      <c r="I4470" s="0" t="n">
        <v>0</v>
      </c>
      <c r="J4470" s="6" t="n">
        <v>0</v>
      </c>
      <c r="K4470" s="3" t="str">
        <f aca="false">IF(I4470=1,"Yes","No")</f>
        <v>No</v>
      </c>
      <c r="L4470" s="7" t="n">
        <f aca="false">IF(K4470="Yes",(J4470-1)*0.98,-1)</f>
        <v>-1</v>
      </c>
      <c r="M4470" s="10" t="s">
        <v>53</v>
      </c>
    </row>
    <row r="4471" customFormat="false" ht="12.8" hidden="false" customHeight="false" outlineLevel="0" collapsed="false">
      <c r="A4471" s="2" t="s">
        <v>4943</v>
      </c>
      <c r="B4471" s="2" t="s">
        <v>255</v>
      </c>
      <c r="C4471" s="0" t="s">
        <v>59</v>
      </c>
      <c r="D4471" s="0" t="s">
        <v>29</v>
      </c>
      <c r="E4471" s="0" t="s">
        <v>30</v>
      </c>
      <c r="F4471" s="0" t="s">
        <v>18</v>
      </c>
      <c r="G4471" s="0" t="s">
        <v>19</v>
      </c>
      <c r="H4471" s="0" t="s">
        <v>4945</v>
      </c>
      <c r="I4471" s="0" t="n">
        <v>2</v>
      </c>
      <c r="J4471" s="0" t="n">
        <v>1.57</v>
      </c>
      <c r="K4471" s="0" t="s">
        <v>21</v>
      </c>
      <c r="L4471" s="3" t="n">
        <f aca="false">IF(K4471="Yes",(J4471-1)*0.98,-1)</f>
        <v>0.5586</v>
      </c>
      <c r="M4471" s="4" t="s">
        <v>22</v>
      </c>
    </row>
    <row r="4472" customFormat="false" ht="12.8" hidden="false" customHeight="false" outlineLevel="0" collapsed="false">
      <c r="A4472" s="2" t="s">
        <v>4943</v>
      </c>
      <c r="B4472" s="2" t="s">
        <v>255</v>
      </c>
      <c r="C4472" s="0" t="s">
        <v>59</v>
      </c>
      <c r="D4472" s="0" t="s">
        <v>29</v>
      </c>
      <c r="E4472" s="0" t="s">
        <v>30</v>
      </c>
      <c r="F4472" s="0" t="s">
        <v>18</v>
      </c>
      <c r="G4472" s="0" t="s">
        <v>19</v>
      </c>
      <c r="H4472" s="0" t="s">
        <v>4946</v>
      </c>
      <c r="I4472" s="0" t="n">
        <v>3</v>
      </c>
      <c r="J4472" s="0" t="n">
        <v>1.84</v>
      </c>
      <c r="K4472" s="0" t="s">
        <v>21</v>
      </c>
      <c r="L4472" s="3" t="n">
        <f aca="false">IF(K4472="Yes",(J4472-1)*0.98,-1)</f>
        <v>0.8232</v>
      </c>
      <c r="M4472" s="11" t="s">
        <v>62</v>
      </c>
    </row>
    <row r="4473" customFormat="false" ht="12.8" hidden="false" customHeight="false" outlineLevel="0" collapsed="false">
      <c r="A4473" s="2" t="s">
        <v>4943</v>
      </c>
      <c r="B4473" s="2" t="s">
        <v>173</v>
      </c>
      <c r="C4473" s="0" t="s">
        <v>2117</v>
      </c>
      <c r="D4473" s="0" t="s">
        <v>37</v>
      </c>
      <c r="E4473" s="0" t="s">
        <v>147</v>
      </c>
      <c r="G4473" s="0" t="s">
        <v>19</v>
      </c>
      <c r="H4473" s="0" t="s">
        <v>4947</v>
      </c>
      <c r="I4473" s="0" t="n">
        <v>2</v>
      </c>
      <c r="J4473" s="0" t="n">
        <v>0</v>
      </c>
      <c r="K4473" s="0" t="str">
        <f aca="false">IF(I4473=1,"Yes","No")</f>
        <v>No</v>
      </c>
      <c r="L4473" s="0" t="n">
        <f aca="false">IF(K4473="Yes",(J4473-1)*0.98,-1)</f>
        <v>-1</v>
      </c>
      <c r="M4473" s="5" t="s">
        <v>33</v>
      </c>
    </row>
    <row r="4474" customFormat="false" ht="12.8" hidden="false" customHeight="false" outlineLevel="0" collapsed="false">
      <c r="A4474" s="2" t="s">
        <v>4948</v>
      </c>
      <c r="B4474" s="2" t="s">
        <v>445</v>
      </c>
      <c r="C4474" s="0" t="s">
        <v>86</v>
      </c>
      <c r="D4474" s="0" t="s">
        <v>16</v>
      </c>
      <c r="E4474" s="0" t="s">
        <v>17</v>
      </c>
      <c r="F4474" s="0" t="s">
        <v>18</v>
      </c>
      <c r="G4474" s="0" t="s">
        <v>19</v>
      </c>
      <c r="H4474" s="0" t="s">
        <v>4949</v>
      </c>
      <c r="I4474" s="0" t="n">
        <v>1</v>
      </c>
      <c r="J4474" s="0" t="n">
        <v>1.03</v>
      </c>
      <c r="K4474" s="0" t="s">
        <v>21</v>
      </c>
      <c r="L4474" s="3" t="n">
        <f aca="false">IF(K4474="Yes",(J4474-1)*0.98,-1)</f>
        <v>0.0294</v>
      </c>
      <c r="M4474" s="4" t="s">
        <v>22</v>
      </c>
    </row>
    <row r="4475" customFormat="false" ht="12.8" hidden="false" customHeight="false" outlineLevel="0" collapsed="false">
      <c r="A4475" s="2" t="s">
        <v>4948</v>
      </c>
      <c r="B4475" s="2" t="s">
        <v>90</v>
      </c>
      <c r="C4475" s="0" t="s">
        <v>47</v>
      </c>
      <c r="D4475" s="0" t="s">
        <v>42</v>
      </c>
      <c r="E4475" s="0" t="s">
        <v>30</v>
      </c>
      <c r="F4475" s="0" t="s">
        <v>18</v>
      </c>
      <c r="G4475" s="0" t="s">
        <v>19</v>
      </c>
      <c r="H4475" s="0" t="s">
        <v>4950</v>
      </c>
      <c r="I4475" s="0" t="n">
        <v>0</v>
      </c>
      <c r="J4475" s="0" t="n">
        <v>0</v>
      </c>
      <c r="K4475" s="0" t="s">
        <v>19</v>
      </c>
      <c r="L4475" s="3" t="n">
        <f aca="false">IF(K4475="Yes",(J4475-1)*0.98,-1)</f>
        <v>-1</v>
      </c>
      <c r="M4475" s="11" t="s">
        <v>62</v>
      </c>
    </row>
    <row r="4476" customFormat="false" ht="12.8" hidden="false" customHeight="false" outlineLevel="0" collapsed="false">
      <c r="A4476" s="2" t="s">
        <v>4948</v>
      </c>
      <c r="B4476" s="2" t="s">
        <v>245</v>
      </c>
      <c r="C4476" s="0" t="s">
        <v>259</v>
      </c>
      <c r="D4476" s="0" t="s">
        <v>16</v>
      </c>
      <c r="E4476" s="0" t="s">
        <v>17</v>
      </c>
      <c r="F4476" s="0" t="s">
        <v>18</v>
      </c>
      <c r="G4476" s="0" t="s">
        <v>19</v>
      </c>
      <c r="H4476" s="0" t="s">
        <v>4951</v>
      </c>
      <c r="I4476" s="0" t="n">
        <v>0</v>
      </c>
      <c r="J4476" s="0" t="n">
        <v>0</v>
      </c>
      <c r="K4476" s="0" t="s">
        <v>19</v>
      </c>
      <c r="L4476" s="3" t="n">
        <f aca="false">IF(K4476="Yes",(J4476-1)*0.98,-1)</f>
        <v>-1</v>
      </c>
      <c r="M4476" s="4" t="s">
        <v>22</v>
      </c>
    </row>
    <row r="4477" customFormat="false" ht="12.8" hidden="false" customHeight="false" outlineLevel="0" collapsed="false">
      <c r="A4477" s="2" t="s">
        <v>4948</v>
      </c>
      <c r="B4477" s="2" t="s">
        <v>245</v>
      </c>
      <c r="C4477" s="0" t="s">
        <v>259</v>
      </c>
      <c r="D4477" s="0" t="s">
        <v>16</v>
      </c>
      <c r="E4477" s="0" t="s">
        <v>17</v>
      </c>
      <c r="F4477" s="0" t="s">
        <v>18</v>
      </c>
      <c r="G4477" s="0" t="s">
        <v>19</v>
      </c>
      <c r="H4477" s="0" t="s">
        <v>4952</v>
      </c>
      <c r="I4477" s="0" t="n">
        <v>4</v>
      </c>
      <c r="J4477" s="0" t="n">
        <v>0</v>
      </c>
      <c r="K4477" s="0" t="s">
        <v>19</v>
      </c>
      <c r="L4477" s="3" t="n">
        <f aca="false">IF(K4477="Yes",(J4477-1)*0.98,-1)</f>
        <v>-1</v>
      </c>
      <c r="M4477" s="11" t="s">
        <v>62</v>
      </c>
    </row>
    <row r="4478" customFormat="false" ht="12.8" hidden="false" customHeight="false" outlineLevel="0" collapsed="false">
      <c r="A4478" s="2" t="s">
        <v>4948</v>
      </c>
      <c r="B4478" s="2" t="s">
        <v>376</v>
      </c>
      <c r="C4478" s="0" t="s">
        <v>74</v>
      </c>
      <c r="D4478" s="0" t="s">
        <v>37</v>
      </c>
      <c r="E4478" s="0" t="s">
        <v>30</v>
      </c>
      <c r="F4478" s="0" t="s">
        <v>43</v>
      </c>
      <c r="G4478" s="0" t="s">
        <v>19</v>
      </c>
      <c r="H4478" s="0" t="s">
        <v>4953</v>
      </c>
      <c r="I4478" s="0" t="n">
        <v>2</v>
      </c>
      <c r="J4478" s="0" t="n">
        <v>1.5</v>
      </c>
      <c r="K4478" s="0" t="s">
        <v>21</v>
      </c>
      <c r="L4478" s="3" t="n">
        <f aca="false">IF(K4478="Yes",(J4478-1)*0.98,-1)</f>
        <v>0.49</v>
      </c>
      <c r="M4478" s="4" t="s">
        <v>22</v>
      </c>
    </row>
    <row r="4479" customFormat="false" ht="12.8" hidden="false" customHeight="false" outlineLevel="0" collapsed="false">
      <c r="A4479" s="2" t="s">
        <v>4948</v>
      </c>
      <c r="B4479" s="2" t="s">
        <v>376</v>
      </c>
      <c r="C4479" s="0" t="s">
        <v>74</v>
      </c>
      <c r="D4479" s="0" t="s">
        <v>37</v>
      </c>
      <c r="E4479" s="0" t="s">
        <v>30</v>
      </c>
      <c r="F4479" s="0" t="s">
        <v>43</v>
      </c>
      <c r="G4479" s="0" t="s">
        <v>19</v>
      </c>
      <c r="H4479" s="0" t="s">
        <v>4954</v>
      </c>
      <c r="I4479" s="0" t="n">
        <v>1</v>
      </c>
      <c r="J4479" s="0" t="n">
        <v>1.36</v>
      </c>
      <c r="K4479" s="0" t="s">
        <v>21</v>
      </c>
      <c r="L4479" s="3" t="n">
        <f aca="false">IF(K4479="Yes",(J4479-1)*0.98,-1)</f>
        <v>0.3528</v>
      </c>
      <c r="M4479" s="11" t="s">
        <v>62</v>
      </c>
    </row>
    <row r="4480" customFormat="false" ht="12.8" hidden="false" customHeight="false" outlineLevel="0" collapsed="false">
      <c r="A4480" s="9" t="s">
        <v>4948</v>
      </c>
      <c r="B4480" s="9" t="s">
        <v>376</v>
      </c>
      <c r="C4480" s="6" t="s">
        <v>74</v>
      </c>
      <c r="D4480" s="6" t="s">
        <v>37</v>
      </c>
      <c r="E4480" s="6" t="s">
        <v>30</v>
      </c>
      <c r="F4480" s="6" t="s">
        <v>43</v>
      </c>
      <c r="G4480" s="6" t="s">
        <v>19</v>
      </c>
      <c r="H4480" s="6" t="s">
        <v>4954</v>
      </c>
      <c r="I4480" s="0" t="n">
        <v>1</v>
      </c>
      <c r="J4480" s="6" t="n">
        <v>3.01</v>
      </c>
      <c r="K4480" s="3" t="str">
        <f aca="false">IF(I4480=1,"Yes","No")</f>
        <v>Yes</v>
      </c>
      <c r="L4480" s="7" t="n">
        <f aca="false">IF(K4480="Yes",(J4480-1)*0.98,-1)</f>
        <v>1.9698</v>
      </c>
      <c r="M4480" s="10" t="s">
        <v>53</v>
      </c>
    </row>
    <row r="4481" customFormat="false" ht="12.8" hidden="false" customHeight="false" outlineLevel="0" collapsed="false">
      <c r="A4481" s="2" t="s">
        <v>4948</v>
      </c>
      <c r="B4481" s="2" t="s">
        <v>337</v>
      </c>
      <c r="C4481" s="0" t="s">
        <v>74</v>
      </c>
      <c r="D4481" s="0" t="s">
        <v>37</v>
      </c>
      <c r="E4481" s="0" t="s">
        <v>30</v>
      </c>
      <c r="F4481" s="0" t="s">
        <v>65</v>
      </c>
      <c r="G4481" s="0" t="s">
        <v>21</v>
      </c>
      <c r="H4481" s="0" t="s">
        <v>4955</v>
      </c>
      <c r="I4481" s="0" t="n">
        <v>1</v>
      </c>
      <c r="J4481" s="0" t="n">
        <v>1.2</v>
      </c>
      <c r="K4481" s="0" t="s">
        <v>21</v>
      </c>
      <c r="L4481" s="3" t="n">
        <f aca="false">IF(K4481="Yes",(J4481-1)*0.98,-1)</f>
        <v>0.196</v>
      </c>
      <c r="M4481" s="4" t="s">
        <v>22</v>
      </c>
    </row>
    <row r="4482" customFormat="false" ht="12.8" hidden="false" customHeight="false" outlineLevel="0" collapsed="false">
      <c r="A4482" s="2" t="s">
        <v>4948</v>
      </c>
      <c r="B4482" s="2" t="s">
        <v>1099</v>
      </c>
      <c r="C4482" s="0" t="s">
        <v>74</v>
      </c>
      <c r="D4482" s="0" t="s">
        <v>37</v>
      </c>
      <c r="E4482" s="0" t="s">
        <v>30</v>
      </c>
      <c r="F4482" s="0" t="s">
        <v>65</v>
      </c>
      <c r="G4482" s="0" t="s">
        <v>21</v>
      </c>
      <c r="H4482" s="0" t="s">
        <v>4956</v>
      </c>
      <c r="I4482" s="0" t="n">
        <v>0</v>
      </c>
      <c r="J4482" s="0" t="n">
        <v>0</v>
      </c>
      <c r="K4482" s="0" t="s">
        <v>19</v>
      </c>
      <c r="L4482" s="3" t="n">
        <f aca="false">IF(K4482="Yes",(J4482-1)*0.98,-1)</f>
        <v>-1</v>
      </c>
      <c r="M4482" s="4" t="s">
        <v>22</v>
      </c>
    </row>
    <row r="4483" customFormat="false" ht="12.8" hidden="false" customHeight="false" outlineLevel="0" collapsed="false">
      <c r="A4483" s="2" t="s">
        <v>4948</v>
      </c>
      <c r="B4483" s="2" t="s">
        <v>438</v>
      </c>
      <c r="C4483" s="0" t="s">
        <v>74</v>
      </c>
      <c r="D4483" s="0" t="s">
        <v>37</v>
      </c>
      <c r="E4483" s="0" t="s">
        <v>30</v>
      </c>
      <c r="F4483" s="0" t="s">
        <v>43</v>
      </c>
      <c r="G4483" s="0" t="s">
        <v>19</v>
      </c>
      <c r="H4483" s="0" t="s">
        <v>4957</v>
      </c>
      <c r="I4483" s="0" t="n">
        <v>1</v>
      </c>
      <c r="J4483" s="0" t="n">
        <v>1.08</v>
      </c>
      <c r="K4483" s="0" t="s">
        <v>21</v>
      </c>
      <c r="L4483" s="3" t="n">
        <f aca="false">IF(K4483="Yes",(J4483-1)*0.98,-1)</f>
        <v>0.0784000000000001</v>
      </c>
      <c r="M4483" s="4" t="s">
        <v>22</v>
      </c>
    </row>
    <row r="4484" customFormat="false" ht="12.8" hidden="false" customHeight="false" outlineLevel="0" collapsed="false">
      <c r="A4484" s="2" t="s">
        <v>4958</v>
      </c>
      <c r="B4484" s="2" t="s">
        <v>139</v>
      </c>
      <c r="C4484" s="6" t="s">
        <v>403</v>
      </c>
      <c r="D4484" s="6" t="s">
        <v>42</v>
      </c>
      <c r="E4484" s="6" t="s">
        <v>147</v>
      </c>
      <c r="F4484" s="6" t="s">
        <v>18</v>
      </c>
      <c r="G4484" s="6" t="s">
        <v>19</v>
      </c>
      <c r="H4484" s="6" t="s">
        <v>4959</v>
      </c>
      <c r="I4484" s="6" t="n">
        <v>1</v>
      </c>
      <c r="J4484" s="6" t="n">
        <v>4.01</v>
      </c>
      <c r="K4484" s="3" t="str">
        <f aca="false">IF(I4484=1, "No","Yes")</f>
        <v>No</v>
      </c>
      <c r="L4484" s="7" t="n">
        <f aca="false">IF(I4484=1,-J4484,0.98)</f>
        <v>-4.01</v>
      </c>
      <c r="M4484" s="8" t="s">
        <v>51</v>
      </c>
    </row>
    <row r="4485" customFormat="false" ht="12.8" hidden="false" customHeight="false" outlineLevel="0" collapsed="false">
      <c r="A4485" s="2" t="s">
        <v>4958</v>
      </c>
      <c r="B4485" s="2" t="s">
        <v>142</v>
      </c>
      <c r="C4485" s="0" t="s">
        <v>406</v>
      </c>
      <c r="D4485" s="0" t="s">
        <v>16</v>
      </c>
      <c r="E4485" s="0" t="s">
        <v>17</v>
      </c>
      <c r="F4485" s="0" t="s">
        <v>18</v>
      </c>
      <c r="G4485" s="0" t="s">
        <v>19</v>
      </c>
      <c r="H4485" s="0" t="s">
        <v>4960</v>
      </c>
      <c r="I4485" s="0" t="n">
        <v>0</v>
      </c>
      <c r="J4485" s="0" t="n">
        <v>0</v>
      </c>
      <c r="K4485" s="0" t="s">
        <v>19</v>
      </c>
      <c r="L4485" s="3" t="n">
        <f aca="false">IF(K4485="Yes",(J4485-1)*0.98,-1)</f>
        <v>-1</v>
      </c>
      <c r="M4485" s="4" t="s">
        <v>22</v>
      </c>
    </row>
    <row r="4486" customFormat="false" ht="12.8" hidden="false" customHeight="false" outlineLevel="0" collapsed="false">
      <c r="A4486" s="2" t="s">
        <v>4958</v>
      </c>
      <c r="B4486" s="2" t="s">
        <v>142</v>
      </c>
      <c r="C4486" s="0" t="s">
        <v>406</v>
      </c>
      <c r="D4486" s="0" t="s">
        <v>16</v>
      </c>
      <c r="E4486" s="0" t="s">
        <v>17</v>
      </c>
      <c r="F4486" s="0" t="s">
        <v>18</v>
      </c>
      <c r="G4486" s="0" t="s">
        <v>19</v>
      </c>
      <c r="H4486" s="0" t="s">
        <v>4961</v>
      </c>
      <c r="I4486" s="0" t="n">
        <v>3</v>
      </c>
      <c r="J4486" s="0" t="n">
        <v>0</v>
      </c>
      <c r="K4486" s="0" t="s">
        <v>19</v>
      </c>
      <c r="L4486" s="3" t="n">
        <f aca="false">IF(K4486="Yes",(J4486-1)*0.98,-1)</f>
        <v>-1</v>
      </c>
      <c r="M4486" s="11" t="s">
        <v>62</v>
      </c>
    </row>
    <row r="4487" customFormat="false" ht="12.8" hidden="false" customHeight="false" outlineLevel="0" collapsed="false">
      <c r="A4487" s="2" t="s">
        <v>4962</v>
      </c>
      <c r="B4487" s="2" t="s">
        <v>71</v>
      </c>
      <c r="C4487" s="0" t="s">
        <v>179</v>
      </c>
      <c r="D4487" s="0" t="s">
        <v>195</v>
      </c>
      <c r="E4487" s="0" t="s">
        <v>147</v>
      </c>
      <c r="G4487" s="0" t="s">
        <v>19</v>
      </c>
      <c r="H4487" s="0" t="s">
        <v>4963</v>
      </c>
      <c r="I4487" s="0" t="n">
        <v>1</v>
      </c>
      <c r="J4487" s="0" t="n">
        <v>0</v>
      </c>
      <c r="K4487" s="0" t="str">
        <f aca="false">IF(I4487=1,"Yes","No")</f>
        <v>Yes</v>
      </c>
      <c r="L4487" s="0" t="n">
        <f aca="false">IF(K4487="Yes",(J4487-1)*0.98,-1)</f>
        <v>-0.98</v>
      </c>
      <c r="M4487" s="5" t="s">
        <v>33</v>
      </c>
    </row>
    <row r="4488" customFormat="false" ht="12.8" hidden="false" customHeight="false" outlineLevel="0" collapsed="false">
      <c r="A4488" s="2" t="s">
        <v>4962</v>
      </c>
      <c r="B4488" s="2" t="s">
        <v>71</v>
      </c>
      <c r="C4488" s="6" t="s">
        <v>179</v>
      </c>
      <c r="D4488" s="6" t="s">
        <v>195</v>
      </c>
      <c r="E4488" s="6" t="s">
        <v>147</v>
      </c>
      <c r="F4488" s="6"/>
      <c r="G4488" s="6" t="s">
        <v>19</v>
      </c>
      <c r="H4488" s="6" t="s">
        <v>4964</v>
      </c>
      <c r="I4488" s="6" t="n">
        <v>4</v>
      </c>
      <c r="J4488" s="6" t="n">
        <v>0</v>
      </c>
      <c r="K4488" s="3" t="str">
        <f aca="false">IF(I4488=1, "No","Yes")</f>
        <v>Yes</v>
      </c>
      <c r="L4488" s="7" t="n">
        <f aca="false">IF(I4488=1,-J4488,0.98)</f>
        <v>0.98</v>
      </c>
      <c r="M4488" s="8" t="s">
        <v>51</v>
      </c>
    </row>
    <row r="4489" customFormat="false" ht="12.8" hidden="false" customHeight="false" outlineLevel="0" collapsed="false">
      <c r="A4489" s="2" t="s">
        <v>4962</v>
      </c>
      <c r="B4489" s="2" t="s">
        <v>289</v>
      </c>
      <c r="C4489" s="0" t="s">
        <v>1282</v>
      </c>
      <c r="D4489" s="0" t="s">
        <v>37</v>
      </c>
      <c r="E4489" s="0" t="s">
        <v>17</v>
      </c>
      <c r="F4489" s="0" t="s">
        <v>43</v>
      </c>
      <c r="G4489" s="0" t="s">
        <v>19</v>
      </c>
      <c r="H4489" s="0" t="s">
        <v>4965</v>
      </c>
      <c r="I4489" s="0" t="n">
        <v>2</v>
      </c>
      <c r="J4489" s="0" t="n">
        <v>1.21</v>
      </c>
      <c r="K4489" s="0" t="s">
        <v>21</v>
      </c>
      <c r="L4489" s="3" t="n">
        <f aca="false">IF(K4489="Yes",(J4489-1)*0.98,-1)</f>
        <v>0.2058</v>
      </c>
      <c r="M4489" s="11" t="s">
        <v>62</v>
      </c>
    </row>
    <row r="4490" customFormat="false" ht="12.8" hidden="false" customHeight="false" outlineLevel="0" collapsed="false">
      <c r="A4490" s="9" t="s">
        <v>4962</v>
      </c>
      <c r="B4490" s="9" t="s">
        <v>105</v>
      </c>
      <c r="C4490" s="6" t="s">
        <v>532</v>
      </c>
      <c r="D4490" s="6" t="s">
        <v>16</v>
      </c>
      <c r="E4490" s="6" t="s">
        <v>17</v>
      </c>
      <c r="F4490" s="6" t="s">
        <v>65</v>
      </c>
      <c r="G4490" s="6" t="s">
        <v>21</v>
      </c>
      <c r="H4490" s="6" t="s">
        <v>4966</v>
      </c>
      <c r="I4490" s="0" t="n">
        <v>0</v>
      </c>
      <c r="J4490" s="6" t="n">
        <v>0</v>
      </c>
      <c r="K4490" s="3" t="str">
        <f aca="false">IF(I4490=1,"Yes","No")</f>
        <v>No</v>
      </c>
      <c r="L4490" s="7" t="n">
        <f aca="false">IF(K4490="Yes",(J4490-1)*0.98,-1)</f>
        <v>-1</v>
      </c>
      <c r="M4490" s="10" t="s">
        <v>53</v>
      </c>
    </row>
    <row r="4491" customFormat="false" ht="12.8" hidden="false" customHeight="false" outlineLevel="0" collapsed="false">
      <c r="A4491" s="2" t="s">
        <v>4967</v>
      </c>
      <c r="B4491" s="2" t="s">
        <v>167</v>
      </c>
      <c r="C4491" s="0" t="s">
        <v>68</v>
      </c>
      <c r="D4491" s="0" t="s">
        <v>42</v>
      </c>
      <c r="E4491" s="0" t="s">
        <v>147</v>
      </c>
      <c r="F4491" s="0" t="s">
        <v>65</v>
      </c>
      <c r="G4491" s="0" t="s">
        <v>21</v>
      </c>
      <c r="H4491" s="0" t="s">
        <v>4968</v>
      </c>
      <c r="I4491" s="0" t="n">
        <v>3</v>
      </c>
      <c r="J4491" s="0" t="n">
        <v>0</v>
      </c>
      <c r="K4491" s="0" t="str">
        <f aca="false">IF(I4491=1,"Yes","No")</f>
        <v>No</v>
      </c>
      <c r="L4491" s="0" t="n">
        <f aca="false">IF(K4491="Yes",(J4491-1)*0.98,-1)</f>
        <v>-1</v>
      </c>
      <c r="M4491" s="5" t="s">
        <v>33</v>
      </c>
    </row>
    <row r="4492" customFormat="false" ht="12.8" hidden="false" customHeight="false" outlineLevel="0" collapsed="false">
      <c r="A4492" s="2" t="s">
        <v>4967</v>
      </c>
      <c r="B4492" s="2" t="s">
        <v>167</v>
      </c>
      <c r="C4492" s="0" t="s">
        <v>68</v>
      </c>
      <c r="D4492" s="0" t="s">
        <v>42</v>
      </c>
      <c r="E4492" s="0" t="s">
        <v>147</v>
      </c>
      <c r="F4492" s="0" t="s">
        <v>65</v>
      </c>
      <c r="G4492" s="0" t="s">
        <v>21</v>
      </c>
      <c r="H4492" s="0" t="s">
        <v>4968</v>
      </c>
      <c r="I4492" s="0" t="n">
        <v>3</v>
      </c>
      <c r="J4492" s="0" t="n">
        <v>1.47</v>
      </c>
      <c r="K4492" s="0" t="s">
        <v>21</v>
      </c>
      <c r="L4492" s="3" t="n">
        <f aca="false">IF(K4492="Yes",(J4492-1)*0.98,-1)</f>
        <v>0.4606</v>
      </c>
      <c r="M4492" s="4" t="s">
        <v>22</v>
      </c>
    </row>
    <row r="4493" customFormat="false" ht="12.8" hidden="false" customHeight="false" outlineLevel="0" collapsed="false">
      <c r="A4493" s="2" t="s">
        <v>4967</v>
      </c>
      <c r="B4493" s="2" t="s">
        <v>237</v>
      </c>
      <c r="C4493" s="6" t="s">
        <v>68</v>
      </c>
      <c r="D4493" s="6" t="s">
        <v>16</v>
      </c>
      <c r="E4493" s="6" t="s">
        <v>147</v>
      </c>
      <c r="F4493" s="6" t="s">
        <v>43</v>
      </c>
      <c r="G4493" s="6" t="s">
        <v>19</v>
      </c>
      <c r="H4493" s="6" t="s">
        <v>4969</v>
      </c>
      <c r="I4493" s="6" t="n">
        <v>2</v>
      </c>
      <c r="J4493" s="6" t="n">
        <v>0</v>
      </c>
      <c r="K4493" s="3" t="str">
        <f aca="false">IF(I4493=1, "No","Yes")</f>
        <v>Yes</v>
      </c>
      <c r="L4493" s="7" t="n">
        <f aca="false">IF(I4493=1,-J4493,0.98)</f>
        <v>0.98</v>
      </c>
      <c r="M4493" s="8" t="s">
        <v>51</v>
      </c>
    </row>
    <row r="4494" customFormat="false" ht="12.8" hidden="false" customHeight="false" outlineLevel="0" collapsed="false">
      <c r="A4494" s="9" t="s">
        <v>4967</v>
      </c>
      <c r="B4494" s="9" t="s">
        <v>237</v>
      </c>
      <c r="C4494" s="6" t="s">
        <v>68</v>
      </c>
      <c r="D4494" s="6" t="s">
        <v>16</v>
      </c>
      <c r="E4494" s="6" t="s">
        <v>147</v>
      </c>
      <c r="F4494" s="6" t="s">
        <v>43</v>
      </c>
      <c r="G4494" s="6" t="s">
        <v>19</v>
      </c>
      <c r="H4494" s="6" t="s">
        <v>4969</v>
      </c>
      <c r="I4494" s="6" t="n">
        <v>2</v>
      </c>
      <c r="J4494" s="6" t="n">
        <v>3.02</v>
      </c>
      <c r="K4494" s="3" t="s">
        <v>21</v>
      </c>
      <c r="L4494" s="6" t="n">
        <f aca="false">IF(K4494="Yes",(J4494-1)*0.98,-1)</f>
        <v>1.9796</v>
      </c>
      <c r="M4494" s="13" t="s">
        <v>184</v>
      </c>
    </row>
    <row r="4495" customFormat="false" ht="12.8" hidden="false" customHeight="false" outlineLevel="0" collapsed="false">
      <c r="A4495" s="9" t="s">
        <v>4967</v>
      </c>
      <c r="B4495" s="9" t="s">
        <v>237</v>
      </c>
      <c r="C4495" s="6" t="s">
        <v>68</v>
      </c>
      <c r="D4495" s="6" t="s">
        <v>16</v>
      </c>
      <c r="E4495" s="6" t="s">
        <v>147</v>
      </c>
      <c r="F4495" s="6" t="s">
        <v>43</v>
      </c>
      <c r="G4495" s="6" t="s">
        <v>19</v>
      </c>
      <c r="H4495" s="6" t="s">
        <v>4970</v>
      </c>
      <c r="I4495" s="0" t="n">
        <v>1</v>
      </c>
      <c r="J4495" s="6" t="n">
        <v>7.39</v>
      </c>
      <c r="K4495" s="3" t="str">
        <f aca="false">IF(I4495=1,"Yes","No")</f>
        <v>Yes</v>
      </c>
      <c r="L4495" s="7" t="n">
        <f aca="false">IF(K4495="Yes",(J4495-1)*0.98,-1)</f>
        <v>6.2622</v>
      </c>
      <c r="M4495" s="10" t="s">
        <v>53</v>
      </c>
    </row>
    <row r="4496" customFormat="false" ht="12.8" hidden="false" customHeight="false" outlineLevel="0" collapsed="false">
      <c r="A4496" s="2" t="s">
        <v>4971</v>
      </c>
      <c r="B4496" s="2" t="s">
        <v>23</v>
      </c>
      <c r="C4496" s="6" t="s">
        <v>28</v>
      </c>
      <c r="D4496" s="6" t="s">
        <v>16</v>
      </c>
      <c r="E4496" s="6" t="s">
        <v>30</v>
      </c>
      <c r="F4496" s="6" t="s">
        <v>18</v>
      </c>
      <c r="G4496" s="6" t="s">
        <v>19</v>
      </c>
      <c r="H4496" s="6" t="s">
        <v>4972</v>
      </c>
      <c r="I4496" s="6" t="n">
        <v>2</v>
      </c>
      <c r="J4496" s="6" t="n">
        <v>0</v>
      </c>
      <c r="K4496" s="3" t="str">
        <f aca="false">IF(I4496=1, "No","Yes")</f>
        <v>Yes</v>
      </c>
      <c r="L4496" s="7" t="n">
        <f aca="false">IF(I4496=1,-J4496,0.98)</f>
        <v>0.98</v>
      </c>
      <c r="M4496" s="8" t="s">
        <v>51</v>
      </c>
    </row>
    <row r="4497" customFormat="false" ht="12.8" hidden="false" customHeight="false" outlineLevel="0" collapsed="false">
      <c r="A4497" s="2" t="s">
        <v>4973</v>
      </c>
      <c r="B4497" s="2" t="s">
        <v>421</v>
      </c>
      <c r="C4497" s="0" t="s">
        <v>1094</v>
      </c>
      <c r="D4497" s="0" t="s">
        <v>37</v>
      </c>
      <c r="E4497" s="0" t="s">
        <v>17</v>
      </c>
      <c r="F4497" s="0" t="s">
        <v>18</v>
      </c>
      <c r="G4497" s="0" t="s">
        <v>19</v>
      </c>
      <c r="H4497" s="0" t="s">
        <v>4974</v>
      </c>
      <c r="I4497" s="0" t="n">
        <v>0</v>
      </c>
      <c r="J4497" s="0" t="n">
        <v>0</v>
      </c>
      <c r="K4497" s="0" t="str">
        <f aca="false">IF(I4497=1,"Yes","No")</f>
        <v>No</v>
      </c>
      <c r="L4497" s="0" t="n">
        <f aca="false">IF(K4497="Yes",(J4497-1)*0.98,-1)</f>
        <v>-1</v>
      </c>
      <c r="M4497" s="5" t="s">
        <v>33</v>
      </c>
    </row>
    <row r="4498" customFormat="false" ht="12.8" hidden="false" customHeight="false" outlineLevel="0" collapsed="false">
      <c r="A4498" s="2" t="s">
        <v>4975</v>
      </c>
      <c r="B4498" s="2" t="s">
        <v>2154</v>
      </c>
      <c r="C4498" s="0" t="s">
        <v>294</v>
      </c>
      <c r="D4498" s="0" t="s">
        <v>16</v>
      </c>
      <c r="E4498" s="0" t="s">
        <v>17</v>
      </c>
      <c r="F4498" s="0" t="s">
        <v>18</v>
      </c>
      <c r="G4498" s="0" t="s">
        <v>19</v>
      </c>
      <c r="H4498" s="0" t="s">
        <v>4976</v>
      </c>
      <c r="I4498" s="0" t="n">
        <v>2</v>
      </c>
      <c r="J4498" s="0" t="n">
        <v>1.11</v>
      </c>
      <c r="K4498" s="0" t="s">
        <v>21</v>
      </c>
      <c r="L4498" s="3" t="n">
        <f aca="false">IF(K4498="Yes",(J4498-1)*0.98,-1)</f>
        <v>0.1078</v>
      </c>
      <c r="M4498" s="4" t="s">
        <v>22</v>
      </c>
    </row>
    <row r="4499" customFormat="false" ht="12.8" hidden="false" customHeight="false" outlineLevel="0" collapsed="false">
      <c r="A4499" s="2" t="s">
        <v>4975</v>
      </c>
      <c r="B4499" s="2" t="s">
        <v>2154</v>
      </c>
      <c r="C4499" s="0" t="s">
        <v>294</v>
      </c>
      <c r="D4499" s="0" t="s">
        <v>16</v>
      </c>
      <c r="E4499" s="0" t="s">
        <v>17</v>
      </c>
      <c r="F4499" s="0" t="s">
        <v>18</v>
      </c>
      <c r="G4499" s="0" t="s">
        <v>19</v>
      </c>
      <c r="H4499" s="0" t="s">
        <v>4977</v>
      </c>
      <c r="I4499" s="0" t="n">
        <v>1</v>
      </c>
      <c r="J4499" s="0" t="n">
        <v>1.24</v>
      </c>
      <c r="K4499" s="0" t="s">
        <v>21</v>
      </c>
      <c r="L4499" s="3" t="n">
        <f aca="false">IF(K4499="Yes",(J4499-1)*0.98,-1)</f>
        <v>0.2352</v>
      </c>
      <c r="M4499" s="11" t="s">
        <v>62</v>
      </c>
    </row>
    <row r="4500" customFormat="false" ht="12.8" hidden="false" customHeight="false" outlineLevel="0" collapsed="false">
      <c r="A4500" s="2" t="s">
        <v>4978</v>
      </c>
      <c r="B4500" s="2" t="s">
        <v>445</v>
      </c>
      <c r="C4500" s="0" t="s">
        <v>555</v>
      </c>
      <c r="D4500" s="0" t="s">
        <v>48</v>
      </c>
      <c r="E4500" s="0" t="s">
        <v>147</v>
      </c>
      <c r="F4500" s="0" t="s">
        <v>49</v>
      </c>
      <c r="G4500" s="0" t="s">
        <v>19</v>
      </c>
      <c r="H4500" s="0" t="s">
        <v>4979</v>
      </c>
      <c r="I4500" s="0" t="n">
        <v>2</v>
      </c>
      <c r="J4500" s="0" t="n">
        <v>0</v>
      </c>
      <c r="K4500" s="0" t="str">
        <f aca="false">IF(I4500=1,"Yes","No")</f>
        <v>No</v>
      </c>
      <c r="L4500" s="0" t="n">
        <f aca="false">IF(K4500="Yes",(J4500-1)*0.98,-1)</f>
        <v>-1</v>
      </c>
      <c r="M4500" s="5" t="s">
        <v>33</v>
      </c>
    </row>
    <row r="4501" customFormat="false" ht="12.8" hidden="false" customHeight="false" outlineLevel="0" collapsed="false">
      <c r="A4501" s="2" t="s">
        <v>4978</v>
      </c>
      <c r="B4501" s="2" t="s">
        <v>445</v>
      </c>
      <c r="C4501" s="0" t="s">
        <v>555</v>
      </c>
      <c r="D4501" s="0" t="s">
        <v>48</v>
      </c>
      <c r="E4501" s="0" t="s">
        <v>147</v>
      </c>
      <c r="F4501" s="0" t="s">
        <v>49</v>
      </c>
      <c r="G4501" s="0" t="s">
        <v>19</v>
      </c>
      <c r="H4501" s="0" t="s">
        <v>4979</v>
      </c>
      <c r="I4501" s="0" t="n">
        <v>2</v>
      </c>
      <c r="J4501" s="0" t="n">
        <v>1.64</v>
      </c>
      <c r="K4501" s="0" t="s">
        <v>21</v>
      </c>
      <c r="L4501" s="3" t="n">
        <f aca="false">IF(K4501="Yes",(J4501-1)*0.98,-1)</f>
        <v>0.6272</v>
      </c>
      <c r="M4501" s="4" t="s">
        <v>22</v>
      </c>
    </row>
    <row r="4502" customFormat="false" ht="12.8" hidden="false" customHeight="false" outlineLevel="0" collapsed="false">
      <c r="A4502" s="2" t="s">
        <v>4978</v>
      </c>
      <c r="B4502" s="2" t="s">
        <v>296</v>
      </c>
      <c r="C4502" s="6" t="s">
        <v>555</v>
      </c>
      <c r="D4502" s="6" t="s">
        <v>16</v>
      </c>
      <c r="E4502" s="6" t="s">
        <v>147</v>
      </c>
      <c r="F4502" s="6" t="s">
        <v>43</v>
      </c>
      <c r="G4502" s="6" t="s">
        <v>19</v>
      </c>
      <c r="H4502" s="6" t="s">
        <v>4980</v>
      </c>
      <c r="I4502" s="6" t="n">
        <v>3</v>
      </c>
      <c r="J4502" s="6" t="n">
        <v>0</v>
      </c>
      <c r="K4502" s="3" t="str">
        <f aca="false">IF(I4502=1, "No","Yes")</f>
        <v>Yes</v>
      </c>
      <c r="L4502" s="7" t="n">
        <f aca="false">IF(I4502=1,-J4502,0.98)</f>
        <v>0.98</v>
      </c>
      <c r="M4502" s="8" t="s">
        <v>51</v>
      </c>
    </row>
    <row r="4503" customFormat="false" ht="12.8" hidden="false" customHeight="false" outlineLevel="0" collapsed="false">
      <c r="A4503" s="9" t="s">
        <v>4978</v>
      </c>
      <c r="B4503" s="9" t="s">
        <v>296</v>
      </c>
      <c r="C4503" s="6" t="s">
        <v>555</v>
      </c>
      <c r="D4503" s="6" t="s">
        <v>16</v>
      </c>
      <c r="E4503" s="6" t="s">
        <v>147</v>
      </c>
      <c r="F4503" s="6" t="s">
        <v>43</v>
      </c>
      <c r="G4503" s="6" t="s">
        <v>19</v>
      </c>
      <c r="H4503" s="6" t="s">
        <v>4980</v>
      </c>
      <c r="I4503" s="6" t="n">
        <v>3</v>
      </c>
      <c r="J4503" s="6" t="n">
        <v>0</v>
      </c>
      <c r="K4503" s="3" t="s">
        <v>19</v>
      </c>
      <c r="L4503" s="6" t="n">
        <f aca="false">IF(K4503="Yes",(J4503-1)*0.98,-1)</f>
        <v>-1</v>
      </c>
      <c r="M4503" s="13" t="s">
        <v>184</v>
      </c>
    </row>
    <row r="4504" customFormat="false" ht="12.8" hidden="false" customHeight="false" outlineLevel="0" collapsed="false">
      <c r="A4504" s="9" t="s">
        <v>4978</v>
      </c>
      <c r="B4504" s="9" t="s">
        <v>296</v>
      </c>
      <c r="C4504" s="6" t="s">
        <v>555</v>
      </c>
      <c r="D4504" s="6" t="s">
        <v>16</v>
      </c>
      <c r="E4504" s="6" t="s">
        <v>147</v>
      </c>
      <c r="F4504" s="6" t="s">
        <v>43</v>
      </c>
      <c r="G4504" s="6" t="s">
        <v>19</v>
      </c>
      <c r="H4504" s="6" t="s">
        <v>4981</v>
      </c>
      <c r="I4504" s="0" t="n">
        <v>2</v>
      </c>
      <c r="J4504" s="6" t="n">
        <v>0</v>
      </c>
      <c r="K4504" s="3" t="str">
        <f aca="false">IF(I4504=1,"Yes","No")</f>
        <v>No</v>
      </c>
      <c r="L4504" s="7" t="n">
        <f aca="false">IF(K4504="Yes",(J4504-1)*0.98,-1)</f>
        <v>-1</v>
      </c>
      <c r="M4504" s="10" t="s">
        <v>53</v>
      </c>
    </row>
    <row r="4505" customFormat="false" ht="12.8" hidden="false" customHeight="false" outlineLevel="0" collapsed="false">
      <c r="A4505" s="2" t="s">
        <v>4978</v>
      </c>
      <c r="B4505" s="2" t="s">
        <v>375</v>
      </c>
      <c r="C4505" s="6" t="s">
        <v>611</v>
      </c>
      <c r="D4505" s="6" t="s">
        <v>42</v>
      </c>
      <c r="E4505" s="6" t="s">
        <v>147</v>
      </c>
      <c r="F4505" s="6" t="s">
        <v>43</v>
      </c>
      <c r="G4505" s="6" t="s">
        <v>19</v>
      </c>
      <c r="H4505" s="6" t="s">
        <v>4982</v>
      </c>
      <c r="I4505" s="6" t="n">
        <v>0</v>
      </c>
      <c r="J4505" s="6" t="n">
        <v>0</v>
      </c>
      <c r="K4505" s="3" t="str">
        <f aca="false">IF(I4505=1, "No","Yes")</f>
        <v>Yes</v>
      </c>
      <c r="L4505" s="7" t="n">
        <f aca="false">IF(I4505=1,-J4505,0.98)</f>
        <v>0.98</v>
      </c>
      <c r="M4505" s="8" t="s">
        <v>51</v>
      </c>
    </row>
    <row r="4506" customFormat="false" ht="12.8" hidden="false" customHeight="false" outlineLevel="0" collapsed="false">
      <c r="A4506" s="9" t="s">
        <v>4978</v>
      </c>
      <c r="B4506" s="9" t="s">
        <v>375</v>
      </c>
      <c r="C4506" s="6" t="s">
        <v>611</v>
      </c>
      <c r="D4506" s="6" t="s">
        <v>42</v>
      </c>
      <c r="E4506" s="6" t="s">
        <v>147</v>
      </c>
      <c r="F4506" s="6" t="s">
        <v>43</v>
      </c>
      <c r="G4506" s="6" t="s">
        <v>19</v>
      </c>
      <c r="H4506" s="6" t="s">
        <v>4983</v>
      </c>
      <c r="I4506" s="0" t="n">
        <v>3</v>
      </c>
      <c r="J4506" s="6" t="n">
        <v>0</v>
      </c>
      <c r="K4506" s="3" t="str">
        <f aca="false">IF(I4506=1,"Yes","No")</f>
        <v>No</v>
      </c>
      <c r="L4506" s="7" t="n">
        <f aca="false">IF(K4506="Yes",(J4506-1)*0.98,-1)</f>
        <v>-1</v>
      </c>
      <c r="M4506" s="10" t="s">
        <v>53</v>
      </c>
    </row>
    <row r="4507" customFormat="false" ht="12.8" hidden="false" customHeight="false" outlineLevel="0" collapsed="false">
      <c r="A4507" s="2" t="s">
        <v>4984</v>
      </c>
      <c r="B4507" s="2" t="s">
        <v>4985</v>
      </c>
      <c r="C4507" s="0" t="s">
        <v>403</v>
      </c>
      <c r="D4507" s="0" t="s">
        <v>29</v>
      </c>
      <c r="E4507" s="0" t="s">
        <v>147</v>
      </c>
      <c r="F4507" s="0" t="s">
        <v>18</v>
      </c>
      <c r="G4507" s="0" t="s">
        <v>19</v>
      </c>
      <c r="H4507" s="0" t="s">
        <v>4986</v>
      </c>
      <c r="I4507" s="0" t="n">
        <v>2</v>
      </c>
      <c r="J4507" s="0" t="n">
        <v>2.95</v>
      </c>
      <c r="K4507" s="0" t="s">
        <v>21</v>
      </c>
      <c r="L4507" s="3" t="n">
        <f aca="false">IF(K4507="Yes",(J4507-1)*0.98,-1)</f>
        <v>1.911</v>
      </c>
      <c r="M4507" s="4" t="s">
        <v>22</v>
      </c>
    </row>
    <row r="4508" customFormat="false" ht="12.8" hidden="false" customHeight="false" outlineLevel="0" collapsed="false">
      <c r="A4508" s="2" t="s">
        <v>4984</v>
      </c>
      <c r="B4508" s="2" t="s">
        <v>310</v>
      </c>
      <c r="C4508" s="6" t="s">
        <v>150</v>
      </c>
      <c r="D4508" s="6" t="s">
        <v>16</v>
      </c>
      <c r="E4508" s="6" t="s">
        <v>17</v>
      </c>
      <c r="F4508" s="6" t="s">
        <v>43</v>
      </c>
      <c r="G4508" s="6" t="s">
        <v>19</v>
      </c>
      <c r="H4508" s="6" t="s">
        <v>4987</v>
      </c>
      <c r="I4508" s="6" t="s">
        <v>133</v>
      </c>
      <c r="J4508" s="6" t="n">
        <v>0</v>
      </c>
      <c r="K4508" s="3" t="str">
        <f aca="false">IF(I4508=1, "No","Yes")</f>
        <v>Yes</v>
      </c>
      <c r="L4508" s="7" t="n">
        <f aca="false">IF(I4508=1,-J4508,0.98)</f>
        <v>0.98</v>
      </c>
      <c r="M4508" s="8" t="s">
        <v>51</v>
      </c>
    </row>
    <row r="4509" customFormat="false" ht="12.8" hidden="false" customHeight="false" outlineLevel="0" collapsed="false">
      <c r="A4509" s="2" t="s">
        <v>4984</v>
      </c>
      <c r="B4509" s="2" t="s">
        <v>135</v>
      </c>
      <c r="C4509" s="0" t="s">
        <v>1082</v>
      </c>
      <c r="D4509" s="0" t="s">
        <v>37</v>
      </c>
      <c r="E4509" s="0" t="s">
        <v>147</v>
      </c>
      <c r="G4509" s="0" t="s">
        <v>19</v>
      </c>
      <c r="H4509" s="0" t="s">
        <v>4261</v>
      </c>
      <c r="I4509" s="0" t="n">
        <v>4</v>
      </c>
      <c r="J4509" s="0" t="n">
        <v>0</v>
      </c>
      <c r="K4509" s="0" t="str">
        <f aca="false">IF(I4509=1,"Yes","No")</f>
        <v>No</v>
      </c>
      <c r="L4509" s="0" t="n">
        <f aca="false">IF(K4509="Yes",(J4509-1)*0.98,-1)</f>
        <v>-1</v>
      </c>
      <c r="M4509" s="5" t="s">
        <v>33</v>
      </c>
    </row>
    <row r="4510" customFormat="false" ht="12.8" hidden="false" customHeight="false" outlineLevel="0" collapsed="false">
      <c r="A4510" s="2" t="s">
        <v>4984</v>
      </c>
      <c r="B4510" s="2" t="s">
        <v>159</v>
      </c>
      <c r="C4510" s="0" t="s">
        <v>1082</v>
      </c>
      <c r="D4510" s="0" t="s">
        <v>37</v>
      </c>
      <c r="E4510" s="0" t="s">
        <v>147</v>
      </c>
      <c r="F4510" s="0" t="s">
        <v>1413</v>
      </c>
      <c r="G4510" s="0" t="s">
        <v>19</v>
      </c>
      <c r="H4510" s="0" t="s">
        <v>4988</v>
      </c>
      <c r="I4510" s="0" t="n">
        <v>2</v>
      </c>
      <c r="J4510" s="0" t="n">
        <v>1.76</v>
      </c>
      <c r="K4510" s="0" t="s">
        <v>21</v>
      </c>
      <c r="L4510" s="3" t="n">
        <f aca="false">IF(K4510="Yes",(J4510-1)*0.98,-1)</f>
        <v>0.7448</v>
      </c>
      <c r="M4510" s="11" t="s">
        <v>62</v>
      </c>
    </row>
    <row r="4511" customFormat="false" ht="12.8" hidden="false" customHeight="false" outlineLevel="0" collapsed="false">
      <c r="A4511" s="9" t="s">
        <v>4984</v>
      </c>
      <c r="B4511" s="9" t="s">
        <v>159</v>
      </c>
      <c r="C4511" s="6" t="s">
        <v>1082</v>
      </c>
      <c r="D4511" s="6" t="s">
        <v>37</v>
      </c>
      <c r="E4511" s="6" t="s">
        <v>147</v>
      </c>
      <c r="F4511" s="6" t="s">
        <v>1413</v>
      </c>
      <c r="G4511" s="6" t="s">
        <v>19</v>
      </c>
      <c r="H4511" s="6" t="s">
        <v>4988</v>
      </c>
      <c r="I4511" s="0" t="n">
        <v>2</v>
      </c>
      <c r="J4511" s="6" t="n">
        <v>0</v>
      </c>
      <c r="K4511" s="3" t="str">
        <f aca="false">IF(I4511=1,"Yes","No")</f>
        <v>No</v>
      </c>
      <c r="L4511" s="7" t="n">
        <f aca="false">IF(K4511="Yes",(J4511-1)*0.98,-1)</f>
        <v>-1</v>
      </c>
      <c r="M4511" s="10" t="s">
        <v>53</v>
      </c>
    </row>
    <row r="4512" customFormat="false" ht="12.8" hidden="false" customHeight="false" outlineLevel="0" collapsed="false">
      <c r="A4512" s="2" t="s">
        <v>4984</v>
      </c>
      <c r="B4512" s="2" t="s">
        <v>4989</v>
      </c>
      <c r="C4512" s="0" t="s">
        <v>370</v>
      </c>
      <c r="D4512" s="0" t="s">
        <v>29</v>
      </c>
      <c r="E4512" s="0" t="s">
        <v>147</v>
      </c>
      <c r="F4512" s="0" t="s">
        <v>65</v>
      </c>
      <c r="G4512" s="0" t="s">
        <v>21</v>
      </c>
      <c r="H4512" s="0" t="s">
        <v>4990</v>
      </c>
      <c r="I4512" s="0" t="n">
        <v>0</v>
      </c>
      <c r="J4512" s="0" t="n">
        <v>0</v>
      </c>
      <c r="K4512" s="0" t="s">
        <v>19</v>
      </c>
      <c r="L4512" s="3" t="n">
        <f aca="false">IF(K4512="Yes",(J4512-1)*0.98,-1)</f>
        <v>-1</v>
      </c>
      <c r="M4512" s="11" t="s">
        <v>62</v>
      </c>
    </row>
    <row r="4513" customFormat="false" ht="12.8" hidden="false" customHeight="false" outlineLevel="0" collapsed="false">
      <c r="A4513" s="2" t="s">
        <v>4991</v>
      </c>
      <c r="B4513" s="2" t="s">
        <v>46</v>
      </c>
      <c r="C4513" s="0" t="s">
        <v>47</v>
      </c>
      <c r="D4513" s="0" t="s">
        <v>16</v>
      </c>
      <c r="E4513" s="0" t="s">
        <v>30</v>
      </c>
      <c r="F4513" s="0" t="s">
        <v>65</v>
      </c>
      <c r="G4513" s="0" t="s">
        <v>21</v>
      </c>
      <c r="H4513" s="0" t="s">
        <v>2465</v>
      </c>
      <c r="I4513" s="0" t="n">
        <v>2</v>
      </c>
      <c r="J4513" s="0" t="n">
        <v>1.74</v>
      </c>
      <c r="K4513" s="0" t="s">
        <v>21</v>
      </c>
      <c r="L4513" s="3" t="n">
        <f aca="false">IF(K4513="Yes",(J4513-1)*0.98,-1)</f>
        <v>0.7252</v>
      </c>
      <c r="M4513" s="4" t="s">
        <v>22</v>
      </c>
    </row>
    <row r="4514" customFormat="false" ht="12.8" hidden="false" customHeight="false" outlineLevel="0" collapsed="false">
      <c r="A4514" s="2" t="s">
        <v>4991</v>
      </c>
      <c r="B4514" s="2" t="s">
        <v>149</v>
      </c>
      <c r="C4514" s="0" t="s">
        <v>248</v>
      </c>
      <c r="D4514" s="0" t="s">
        <v>16</v>
      </c>
      <c r="E4514" s="0" t="s">
        <v>17</v>
      </c>
      <c r="F4514" s="0" t="s">
        <v>18</v>
      </c>
      <c r="G4514" s="0" t="s">
        <v>19</v>
      </c>
      <c r="H4514" s="0" t="s">
        <v>4992</v>
      </c>
      <c r="I4514" s="0" t="n">
        <v>3</v>
      </c>
      <c r="J4514" s="0" t="n">
        <v>1.37</v>
      </c>
      <c r="K4514" s="0" t="s">
        <v>21</v>
      </c>
      <c r="L4514" s="3" t="n">
        <f aca="false">IF(K4514="Yes",(J4514-1)*0.98,-1)</f>
        <v>0.3626</v>
      </c>
      <c r="M4514" s="4" t="s">
        <v>22</v>
      </c>
    </row>
    <row r="4515" customFormat="false" ht="12.8" hidden="false" customHeight="false" outlineLevel="0" collapsed="false">
      <c r="A4515" s="2" t="s">
        <v>4991</v>
      </c>
      <c r="B4515" s="2" t="s">
        <v>505</v>
      </c>
      <c r="C4515" s="0" t="s">
        <v>327</v>
      </c>
      <c r="D4515" s="0" t="s">
        <v>16</v>
      </c>
      <c r="E4515" s="0" t="s">
        <v>17</v>
      </c>
      <c r="F4515" s="0" t="s">
        <v>18</v>
      </c>
      <c r="G4515" s="0" t="s">
        <v>19</v>
      </c>
      <c r="H4515" s="0" t="s">
        <v>4993</v>
      </c>
      <c r="I4515" s="0" t="n">
        <v>1</v>
      </c>
      <c r="J4515" s="0" t="n">
        <v>1.06</v>
      </c>
      <c r="K4515" s="0" t="s">
        <v>21</v>
      </c>
      <c r="L4515" s="3" t="n">
        <f aca="false">IF(K4515="Yes",(J4515-1)*0.98,-1)</f>
        <v>0.0588000000000001</v>
      </c>
      <c r="M4515" s="4" t="s">
        <v>22</v>
      </c>
    </row>
    <row r="4516" customFormat="false" ht="12.8" hidden="false" customHeight="false" outlineLevel="0" collapsed="false">
      <c r="A4516" s="2" t="s">
        <v>4994</v>
      </c>
      <c r="B4516" s="2" t="s">
        <v>1099</v>
      </c>
      <c r="C4516" s="0" t="s">
        <v>215</v>
      </c>
      <c r="D4516" s="0" t="s">
        <v>42</v>
      </c>
      <c r="E4516" s="0" t="s">
        <v>79</v>
      </c>
      <c r="F4516" s="0" t="s">
        <v>80</v>
      </c>
      <c r="G4516" s="0" t="s">
        <v>19</v>
      </c>
      <c r="H4516" s="0" t="s">
        <v>4995</v>
      </c>
      <c r="I4516" s="0" t="n">
        <v>1</v>
      </c>
      <c r="J4516" s="0" t="n">
        <v>1.47</v>
      </c>
      <c r="K4516" s="0" t="s">
        <v>21</v>
      </c>
      <c r="L4516" s="3" t="n">
        <f aca="false">IF(K4516="Yes",(J4516-1)*0.98,-1)</f>
        <v>0.4606</v>
      </c>
      <c r="M4516" s="4" t="s">
        <v>22</v>
      </c>
    </row>
    <row r="4517" customFormat="false" ht="12.8" hidden="false" customHeight="false" outlineLevel="0" collapsed="false">
      <c r="A4517" s="9" t="s">
        <v>4996</v>
      </c>
      <c r="B4517" s="9" t="s">
        <v>810</v>
      </c>
      <c r="C4517" s="6" t="s">
        <v>56</v>
      </c>
      <c r="D4517" s="6" t="s">
        <v>16</v>
      </c>
      <c r="E4517" s="6" t="s">
        <v>17</v>
      </c>
      <c r="F4517" s="6" t="s">
        <v>65</v>
      </c>
      <c r="G4517" s="6" t="s">
        <v>21</v>
      </c>
      <c r="H4517" s="6" t="s">
        <v>4997</v>
      </c>
      <c r="I4517" s="0" t="n">
        <v>2</v>
      </c>
      <c r="J4517" s="6" t="n">
        <v>0</v>
      </c>
      <c r="K4517" s="3" t="str">
        <f aca="false">IF(I4517=1,"Yes","No")</f>
        <v>No</v>
      </c>
      <c r="L4517" s="7" t="n">
        <f aca="false">IF(K4517="Yes",(J4517-1)*0.98,-1)</f>
        <v>-1</v>
      </c>
      <c r="M4517" s="10" t="s">
        <v>53</v>
      </c>
    </row>
    <row r="4518" customFormat="false" ht="12.8" hidden="false" customHeight="false" outlineLevel="0" collapsed="false">
      <c r="A4518" s="2" t="s">
        <v>4998</v>
      </c>
      <c r="B4518" s="2" t="s">
        <v>167</v>
      </c>
      <c r="C4518" s="0" t="s">
        <v>119</v>
      </c>
      <c r="D4518" s="0" t="s">
        <v>42</v>
      </c>
      <c r="E4518" s="0" t="s">
        <v>79</v>
      </c>
      <c r="F4518" s="0" t="s">
        <v>80</v>
      </c>
      <c r="G4518" s="0" t="s">
        <v>19</v>
      </c>
      <c r="H4518" s="0" t="s">
        <v>4999</v>
      </c>
      <c r="I4518" s="0" t="n">
        <v>0</v>
      </c>
      <c r="J4518" s="0" t="n">
        <v>0</v>
      </c>
      <c r="K4518" s="0" t="s">
        <v>19</v>
      </c>
      <c r="L4518" s="3" t="n">
        <f aca="false">IF(K4518="Yes",(J4518-1)*0.98,-1)</f>
        <v>-1</v>
      </c>
      <c r="M4518" s="4" t="s">
        <v>22</v>
      </c>
    </row>
    <row r="4519" customFormat="false" ht="12.8" hidden="false" customHeight="false" outlineLevel="0" collapsed="false">
      <c r="A4519" s="9" t="s">
        <v>4998</v>
      </c>
      <c r="B4519" s="9" t="s">
        <v>376</v>
      </c>
      <c r="C4519" s="6" t="s">
        <v>506</v>
      </c>
      <c r="D4519" s="6" t="s">
        <v>42</v>
      </c>
      <c r="E4519" s="6" t="s">
        <v>147</v>
      </c>
      <c r="F4519" s="6" t="s">
        <v>43</v>
      </c>
      <c r="G4519" s="6" t="s">
        <v>19</v>
      </c>
      <c r="H4519" s="6" t="s">
        <v>5000</v>
      </c>
      <c r="I4519" s="0" t="n">
        <v>1</v>
      </c>
      <c r="J4519" s="6" t="n">
        <v>3.25</v>
      </c>
      <c r="K4519" s="3" t="str">
        <f aca="false">IF(I4519=1,"Yes","No")</f>
        <v>Yes</v>
      </c>
      <c r="L4519" s="7" t="n">
        <f aca="false">IF(K4519="Yes",(J4519-1)*0.98,-1)</f>
        <v>2.205</v>
      </c>
      <c r="M4519" s="10" t="s">
        <v>53</v>
      </c>
    </row>
    <row r="4520" customFormat="false" ht="12.8" hidden="false" customHeight="false" outlineLevel="0" collapsed="false">
      <c r="A4520" s="2" t="s">
        <v>5001</v>
      </c>
      <c r="B4520" s="2" t="s">
        <v>445</v>
      </c>
      <c r="C4520" s="6" t="s">
        <v>1192</v>
      </c>
      <c r="D4520" s="6" t="s">
        <v>37</v>
      </c>
      <c r="E4520" s="6" t="s">
        <v>147</v>
      </c>
      <c r="F4520" s="6" t="s">
        <v>43</v>
      </c>
      <c r="G4520" s="6" t="s">
        <v>19</v>
      </c>
      <c r="H4520" s="6" t="s">
        <v>5002</v>
      </c>
      <c r="I4520" s="6" t="n">
        <v>4</v>
      </c>
      <c r="J4520" s="6" t="n">
        <v>0</v>
      </c>
      <c r="K4520" s="3" t="str">
        <f aca="false">IF(I4520=1, "No","Yes")</f>
        <v>Yes</v>
      </c>
      <c r="L4520" s="7" t="n">
        <f aca="false">IF(I4520=1,-J4520,0.98)</f>
        <v>0.98</v>
      </c>
      <c r="M4520" s="8" t="s">
        <v>51</v>
      </c>
    </row>
    <row r="4521" customFormat="false" ht="12.8" hidden="false" customHeight="false" outlineLevel="0" collapsed="false">
      <c r="A4521" s="2" t="s">
        <v>5001</v>
      </c>
      <c r="B4521" s="2" t="s">
        <v>3911</v>
      </c>
      <c r="C4521" s="0" t="s">
        <v>150</v>
      </c>
      <c r="D4521" s="0" t="s">
        <v>16</v>
      </c>
      <c r="E4521" s="0" t="s">
        <v>17</v>
      </c>
      <c r="F4521" s="0" t="s">
        <v>18</v>
      </c>
      <c r="G4521" s="0" t="s">
        <v>19</v>
      </c>
      <c r="H4521" s="0" t="s">
        <v>5003</v>
      </c>
      <c r="I4521" s="0" t="n">
        <v>1</v>
      </c>
      <c r="J4521" s="0" t="n">
        <v>1.09</v>
      </c>
      <c r="K4521" s="0" t="s">
        <v>21</v>
      </c>
      <c r="L4521" s="3" t="n">
        <f aca="false">IF(K4521="Yes",(J4521-1)*0.98,-1)</f>
        <v>0.0882000000000001</v>
      </c>
      <c r="M4521" s="4" t="s">
        <v>22</v>
      </c>
    </row>
    <row r="4522" customFormat="false" ht="12.8" hidden="false" customHeight="false" outlineLevel="0" collapsed="false">
      <c r="A4522" s="2" t="s">
        <v>5001</v>
      </c>
      <c r="B4522" s="2" t="s">
        <v>3911</v>
      </c>
      <c r="C4522" s="0" t="s">
        <v>150</v>
      </c>
      <c r="D4522" s="0" t="s">
        <v>16</v>
      </c>
      <c r="E4522" s="0" t="s">
        <v>17</v>
      </c>
      <c r="F4522" s="0" t="s">
        <v>18</v>
      </c>
      <c r="G4522" s="0" t="s">
        <v>19</v>
      </c>
      <c r="H4522" s="0" t="s">
        <v>5004</v>
      </c>
      <c r="I4522" s="0" t="n">
        <v>0</v>
      </c>
      <c r="J4522" s="0" t="n">
        <v>0</v>
      </c>
      <c r="K4522" s="0" t="s">
        <v>19</v>
      </c>
      <c r="L4522" s="3" t="n">
        <f aca="false">IF(K4522="Yes",(J4522-1)*0.98,-1)</f>
        <v>-1</v>
      </c>
      <c r="M4522" s="11" t="s">
        <v>62</v>
      </c>
    </row>
    <row r="4523" customFormat="false" ht="12.8" hidden="false" customHeight="false" outlineLevel="0" collapsed="false">
      <c r="A4523" s="2" t="s">
        <v>5001</v>
      </c>
      <c r="B4523" s="2" t="s">
        <v>293</v>
      </c>
      <c r="C4523" s="0" t="s">
        <v>294</v>
      </c>
      <c r="D4523" s="0" t="s">
        <v>42</v>
      </c>
      <c r="E4523" s="0" t="s">
        <v>79</v>
      </c>
      <c r="F4523" s="0" t="s">
        <v>80</v>
      </c>
      <c r="G4523" s="0" t="s">
        <v>19</v>
      </c>
      <c r="H4523" s="0" t="s">
        <v>5005</v>
      </c>
      <c r="I4523" s="0" t="n">
        <v>1</v>
      </c>
      <c r="J4523" s="0" t="n">
        <v>1.32</v>
      </c>
      <c r="K4523" s="0" t="s">
        <v>21</v>
      </c>
      <c r="L4523" s="3" t="n">
        <f aca="false">IF(K4523="Yes",(J4523-1)*0.98,-1)</f>
        <v>0.3136</v>
      </c>
      <c r="M4523" s="4" t="s">
        <v>22</v>
      </c>
    </row>
    <row r="4524" customFormat="false" ht="12.8" hidden="false" customHeight="false" outlineLevel="0" collapsed="false">
      <c r="A4524" s="2" t="s">
        <v>5006</v>
      </c>
      <c r="B4524" s="2" t="s">
        <v>142</v>
      </c>
      <c r="C4524" s="0" t="s">
        <v>86</v>
      </c>
      <c r="D4524" s="0" t="s">
        <v>16</v>
      </c>
      <c r="E4524" s="0" t="s">
        <v>17</v>
      </c>
      <c r="F4524" s="0" t="s">
        <v>18</v>
      </c>
      <c r="G4524" s="0" t="s">
        <v>19</v>
      </c>
      <c r="H4524" s="0" t="s">
        <v>5007</v>
      </c>
      <c r="I4524" s="0" t="n">
        <v>2</v>
      </c>
      <c r="J4524" s="0" t="n">
        <v>1.34</v>
      </c>
      <c r="K4524" s="0" t="s">
        <v>21</v>
      </c>
      <c r="L4524" s="3" t="n">
        <f aca="false">IF(K4524="Yes",(J4524-1)*0.98,-1)</f>
        <v>0.3332</v>
      </c>
      <c r="M4524" s="4" t="s">
        <v>22</v>
      </c>
    </row>
    <row r="4525" customFormat="false" ht="12.8" hidden="false" customHeight="false" outlineLevel="0" collapsed="false">
      <c r="A4525" s="2" t="s">
        <v>5006</v>
      </c>
      <c r="B4525" s="2" t="s">
        <v>186</v>
      </c>
      <c r="C4525" s="0" t="s">
        <v>1088</v>
      </c>
      <c r="D4525" s="0" t="s">
        <v>37</v>
      </c>
      <c r="E4525" s="0" t="s">
        <v>17</v>
      </c>
      <c r="F4525" s="0" t="s">
        <v>43</v>
      </c>
      <c r="G4525" s="0" t="s">
        <v>19</v>
      </c>
      <c r="H4525" s="0" t="s">
        <v>5008</v>
      </c>
      <c r="I4525" s="0" t="n">
        <v>4</v>
      </c>
      <c r="J4525" s="0" t="n">
        <v>0</v>
      </c>
      <c r="K4525" s="0" t="s">
        <v>19</v>
      </c>
      <c r="L4525" s="3" t="n">
        <f aca="false">IF(K4525="Yes",(J4525-1)*0.98,-1)</f>
        <v>-1</v>
      </c>
      <c r="M4525" s="11" t="s">
        <v>62</v>
      </c>
    </row>
    <row r="4526" customFormat="false" ht="12.8" hidden="false" customHeight="false" outlineLevel="0" collapsed="false">
      <c r="A4526" s="2" t="s">
        <v>5006</v>
      </c>
      <c r="B4526" s="2" t="s">
        <v>186</v>
      </c>
      <c r="C4526" s="6" t="s">
        <v>1088</v>
      </c>
      <c r="D4526" s="6" t="s">
        <v>37</v>
      </c>
      <c r="E4526" s="6" t="s">
        <v>17</v>
      </c>
      <c r="F4526" s="6" t="s">
        <v>43</v>
      </c>
      <c r="G4526" s="6" t="s">
        <v>19</v>
      </c>
      <c r="H4526" s="6" t="s">
        <v>5009</v>
      </c>
      <c r="I4526" s="6" t="n">
        <v>1</v>
      </c>
      <c r="J4526" s="6" t="n">
        <v>5.4</v>
      </c>
      <c r="K4526" s="3" t="str">
        <f aca="false">IF(I4526=1, "No","Yes")</f>
        <v>No</v>
      </c>
      <c r="L4526" s="7" t="n">
        <f aca="false">IF(I4526=1,-J4526,0.98)</f>
        <v>-5.4</v>
      </c>
      <c r="M4526" s="12" t="s">
        <v>128</v>
      </c>
    </row>
    <row r="4527" customFormat="false" ht="12.8" hidden="false" customHeight="false" outlineLevel="0" collapsed="false">
      <c r="A4527" s="2" t="s">
        <v>5010</v>
      </c>
      <c r="B4527" s="2" t="s">
        <v>255</v>
      </c>
      <c r="C4527" s="0" t="s">
        <v>332</v>
      </c>
      <c r="D4527" s="0" t="s">
        <v>42</v>
      </c>
      <c r="E4527" s="0" t="s">
        <v>79</v>
      </c>
      <c r="F4527" s="0" t="s">
        <v>80</v>
      </c>
      <c r="G4527" s="0" t="s">
        <v>19</v>
      </c>
      <c r="H4527" s="0" t="s">
        <v>5011</v>
      </c>
      <c r="I4527" s="0" t="n">
        <v>4</v>
      </c>
      <c r="J4527" s="0" t="n">
        <v>0</v>
      </c>
      <c r="K4527" s="0" t="s">
        <v>19</v>
      </c>
      <c r="L4527" s="3" t="n">
        <f aca="false">IF(K4527="Yes",(J4527-1)*0.98,-1)</f>
        <v>-1</v>
      </c>
      <c r="M4527" s="4" t="s">
        <v>22</v>
      </c>
    </row>
    <row r="4528" customFormat="false" ht="12.8" hidden="false" customHeight="false" outlineLevel="0" collapsed="false">
      <c r="A4528" s="2" t="s">
        <v>5012</v>
      </c>
      <c r="B4528" s="2" t="s">
        <v>445</v>
      </c>
      <c r="C4528" s="0" t="s">
        <v>359</v>
      </c>
      <c r="D4528" s="0" t="s">
        <v>16</v>
      </c>
      <c r="E4528" s="0" t="s">
        <v>17</v>
      </c>
      <c r="F4528" s="0" t="s">
        <v>18</v>
      </c>
      <c r="G4528" s="0" t="s">
        <v>19</v>
      </c>
      <c r="H4528" s="0" t="s">
        <v>4937</v>
      </c>
      <c r="I4528" s="0" t="n">
        <v>3</v>
      </c>
      <c r="J4528" s="0" t="n">
        <v>1.12</v>
      </c>
      <c r="K4528" s="0" t="s">
        <v>21</v>
      </c>
      <c r="L4528" s="3" t="n">
        <f aca="false">IF(K4528="Yes",(J4528-1)*0.98,-1)</f>
        <v>0.1176</v>
      </c>
      <c r="M4528" s="4" t="s">
        <v>22</v>
      </c>
    </row>
    <row r="4529" customFormat="false" ht="12.8" hidden="false" customHeight="false" outlineLevel="0" collapsed="false">
      <c r="A4529" s="9" t="s">
        <v>5012</v>
      </c>
      <c r="B4529" s="9" t="s">
        <v>14</v>
      </c>
      <c r="C4529" s="6" t="s">
        <v>403</v>
      </c>
      <c r="D4529" s="6" t="s">
        <v>29</v>
      </c>
      <c r="E4529" s="6" t="s">
        <v>147</v>
      </c>
      <c r="F4529" s="6" t="s">
        <v>304</v>
      </c>
      <c r="G4529" s="6" t="s">
        <v>19</v>
      </c>
      <c r="H4529" s="6" t="s">
        <v>4677</v>
      </c>
      <c r="I4529" s="6" t="n">
        <v>4</v>
      </c>
      <c r="J4529" s="6" t="n">
        <v>0</v>
      </c>
      <c r="K4529" s="3" t="s">
        <v>19</v>
      </c>
      <c r="L4529" s="6" t="n">
        <f aca="false">IF(K4529="Yes",(J4529-1)*0.98,-1)</f>
        <v>-1</v>
      </c>
      <c r="M4529" s="13" t="s">
        <v>184</v>
      </c>
    </row>
    <row r="4530" customFormat="false" ht="12.8" hidden="false" customHeight="false" outlineLevel="0" collapsed="false">
      <c r="A4530" s="2" t="s">
        <v>5012</v>
      </c>
      <c r="B4530" s="2" t="s">
        <v>205</v>
      </c>
      <c r="C4530" s="0" t="s">
        <v>1088</v>
      </c>
      <c r="D4530" s="0" t="s">
        <v>37</v>
      </c>
      <c r="E4530" s="0" t="s">
        <v>147</v>
      </c>
      <c r="G4530" s="0" t="s">
        <v>19</v>
      </c>
      <c r="H4530" s="0" t="s">
        <v>5013</v>
      </c>
      <c r="I4530" s="0" t="n">
        <v>2</v>
      </c>
      <c r="J4530" s="0" t="n">
        <v>0</v>
      </c>
      <c r="K4530" s="0" t="str">
        <f aca="false">IF(I4530=1,"Yes","No")</f>
        <v>No</v>
      </c>
      <c r="L4530" s="0" t="n">
        <f aca="false">IF(K4530="Yes",(J4530-1)*0.98,-1)</f>
        <v>-1</v>
      </c>
      <c r="M4530" s="5" t="s">
        <v>33</v>
      </c>
    </row>
    <row r="4531" customFormat="false" ht="12.8" hidden="false" customHeight="false" outlineLevel="0" collapsed="false">
      <c r="A4531" s="2" t="s">
        <v>5014</v>
      </c>
      <c r="B4531" s="2" t="s">
        <v>149</v>
      </c>
      <c r="C4531" s="0" t="s">
        <v>532</v>
      </c>
      <c r="D4531" s="0" t="s">
        <v>16</v>
      </c>
      <c r="E4531" s="0" t="s">
        <v>17</v>
      </c>
      <c r="F4531" s="0" t="s">
        <v>18</v>
      </c>
      <c r="G4531" s="0" t="s">
        <v>19</v>
      </c>
      <c r="H4531" s="0" t="s">
        <v>5015</v>
      </c>
      <c r="I4531" s="0" t="n">
        <v>2</v>
      </c>
      <c r="J4531" s="0" t="n">
        <v>1.09</v>
      </c>
      <c r="K4531" s="0" t="s">
        <v>21</v>
      </c>
      <c r="L4531" s="3" t="n">
        <f aca="false">IF(K4531="Yes",(J4531-1)*0.98,-1)</f>
        <v>0.0882000000000001</v>
      </c>
      <c r="M4531" s="4" t="s">
        <v>22</v>
      </c>
    </row>
    <row r="4532" customFormat="false" ht="12.8" hidden="false" customHeight="false" outlineLevel="0" collapsed="false">
      <c r="A4532" s="2" t="s">
        <v>5014</v>
      </c>
      <c r="B4532" s="2" t="s">
        <v>149</v>
      </c>
      <c r="C4532" s="0" t="s">
        <v>532</v>
      </c>
      <c r="D4532" s="0" t="s">
        <v>16</v>
      </c>
      <c r="E4532" s="0" t="s">
        <v>17</v>
      </c>
      <c r="F4532" s="0" t="s">
        <v>18</v>
      </c>
      <c r="G4532" s="0" t="s">
        <v>19</v>
      </c>
      <c r="H4532" s="0" t="s">
        <v>5016</v>
      </c>
      <c r="I4532" s="0" t="n">
        <v>0</v>
      </c>
      <c r="J4532" s="0" t="n">
        <v>0</v>
      </c>
      <c r="K4532" s="0" t="s">
        <v>19</v>
      </c>
      <c r="L4532" s="3" t="n">
        <f aca="false">IF(K4532="Yes",(J4532-1)*0.98,-1)</f>
        <v>-1</v>
      </c>
      <c r="M4532" s="11" t="s">
        <v>62</v>
      </c>
    </row>
    <row r="4533" customFormat="false" ht="12.8" hidden="false" customHeight="false" outlineLevel="0" collapsed="false">
      <c r="A4533" s="2" t="s">
        <v>5014</v>
      </c>
      <c r="B4533" s="2" t="s">
        <v>293</v>
      </c>
      <c r="C4533" s="0" t="s">
        <v>406</v>
      </c>
      <c r="D4533" s="0" t="s">
        <v>16</v>
      </c>
      <c r="E4533" s="0" t="s">
        <v>87</v>
      </c>
      <c r="F4533" s="0" t="s">
        <v>18</v>
      </c>
      <c r="G4533" s="0" t="s">
        <v>21</v>
      </c>
      <c r="H4533" s="0" t="s">
        <v>2632</v>
      </c>
      <c r="I4533" s="0" t="n">
        <v>1</v>
      </c>
      <c r="J4533" s="0" t="n">
        <v>1.4</v>
      </c>
      <c r="K4533" s="0" t="s">
        <v>21</v>
      </c>
      <c r="L4533" s="3" t="n">
        <f aca="false">IF(K4533="Yes",(J4533-1)*0.98,-1)</f>
        <v>0.392</v>
      </c>
      <c r="M4533" s="4" t="s">
        <v>22</v>
      </c>
    </row>
    <row r="4534" customFormat="false" ht="12.8" hidden="false" customHeight="false" outlineLevel="0" collapsed="false">
      <c r="A4534" s="9" t="s">
        <v>5014</v>
      </c>
      <c r="B4534" s="9" t="s">
        <v>337</v>
      </c>
      <c r="C4534" s="6" t="s">
        <v>382</v>
      </c>
      <c r="D4534" s="6" t="s">
        <v>16</v>
      </c>
      <c r="E4534" s="6" t="s">
        <v>147</v>
      </c>
      <c r="F4534" s="6" t="s">
        <v>43</v>
      </c>
      <c r="G4534" s="6" t="s">
        <v>19</v>
      </c>
      <c r="H4534" s="6" t="s">
        <v>5017</v>
      </c>
      <c r="I4534" s="0" t="n">
        <v>4</v>
      </c>
      <c r="J4534" s="6" t="n">
        <v>0</v>
      </c>
      <c r="K4534" s="3" t="str">
        <f aca="false">IF(I4534=1,"Yes","No")</f>
        <v>No</v>
      </c>
      <c r="L4534" s="7" t="n">
        <f aca="false">IF(K4534="Yes",(J4534-1)*0.98,-1)</f>
        <v>-1</v>
      </c>
      <c r="M4534" s="10" t="s">
        <v>53</v>
      </c>
    </row>
    <row r="4535" customFormat="false" ht="12.8" hidden="false" customHeight="false" outlineLevel="0" collapsed="false">
      <c r="A4535" s="2" t="s">
        <v>5014</v>
      </c>
      <c r="B4535" s="2" t="s">
        <v>605</v>
      </c>
      <c r="C4535" s="0" t="s">
        <v>382</v>
      </c>
      <c r="D4535" s="0" t="s">
        <v>16</v>
      </c>
      <c r="E4535" s="0" t="s">
        <v>147</v>
      </c>
      <c r="F4535" s="0" t="s">
        <v>18</v>
      </c>
      <c r="G4535" s="0" t="s">
        <v>19</v>
      </c>
      <c r="H4535" s="0" t="s">
        <v>4980</v>
      </c>
      <c r="I4535" s="0" t="n">
        <v>4</v>
      </c>
      <c r="J4535" s="0" t="n">
        <v>0</v>
      </c>
      <c r="K4535" s="0" t="s">
        <v>19</v>
      </c>
      <c r="L4535" s="3" t="n">
        <f aca="false">IF(K4535="Yes",(J4535-1)*0.98,-1)</f>
        <v>-1</v>
      </c>
      <c r="M4535" s="11" t="s">
        <v>62</v>
      </c>
    </row>
    <row r="4536" customFormat="false" ht="12.8" hidden="false" customHeight="false" outlineLevel="0" collapsed="false">
      <c r="A4536" s="9" t="s">
        <v>5014</v>
      </c>
      <c r="B4536" s="9" t="s">
        <v>605</v>
      </c>
      <c r="C4536" s="6" t="s">
        <v>382</v>
      </c>
      <c r="D4536" s="6" t="s">
        <v>16</v>
      </c>
      <c r="E4536" s="6" t="s">
        <v>147</v>
      </c>
      <c r="F4536" s="6" t="s">
        <v>18</v>
      </c>
      <c r="G4536" s="6" t="s">
        <v>19</v>
      </c>
      <c r="H4536" s="6" t="s">
        <v>5018</v>
      </c>
      <c r="I4536" s="6" t="n">
        <v>1</v>
      </c>
      <c r="J4536" s="6" t="n">
        <v>1.37</v>
      </c>
      <c r="K4536" s="3" t="s">
        <v>21</v>
      </c>
      <c r="L4536" s="6" t="n">
        <f aca="false">IF(K4536="Yes",(J4536-1)*0.98,-1)</f>
        <v>0.3626</v>
      </c>
      <c r="M4536" s="13" t="s">
        <v>184</v>
      </c>
    </row>
    <row r="4537" customFormat="false" ht="12.8" hidden="false" customHeight="false" outlineLevel="0" collapsed="false">
      <c r="A4537" s="9" t="s">
        <v>5014</v>
      </c>
      <c r="B4537" s="9" t="s">
        <v>605</v>
      </c>
      <c r="C4537" s="6" t="s">
        <v>382</v>
      </c>
      <c r="D4537" s="6" t="s">
        <v>16</v>
      </c>
      <c r="E4537" s="6" t="s">
        <v>147</v>
      </c>
      <c r="F4537" s="6" t="s">
        <v>18</v>
      </c>
      <c r="G4537" s="6" t="s">
        <v>19</v>
      </c>
      <c r="H4537" s="6" t="s">
        <v>4980</v>
      </c>
      <c r="I4537" s="0" t="n">
        <v>4</v>
      </c>
      <c r="J4537" s="6" t="n">
        <v>0</v>
      </c>
      <c r="K4537" s="3" t="str">
        <f aca="false">IF(I4537=1,"Yes","No")</f>
        <v>No</v>
      </c>
      <c r="L4537" s="7" t="n">
        <f aca="false">IF(K4537="Yes",(J4537-1)*0.98,-1)</f>
        <v>-1</v>
      </c>
      <c r="M4537" s="10" t="s">
        <v>53</v>
      </c>
    </row>
    <row r="4538" customFormat="false" ht="12.8" hidden="false" customHeight="false" outlineLevel="0" collapsed="false">
      <c r="A4538" s="2" t="s">
        <v>5014</v>
      </c>
      <c r="B4538" s="2" t="s">
        <v>410</v>
      </c>
      <c r="C4538" s="0" t="s">
        <v>74</v>
      </c>
      <c r="D4538" s="0" t="s">
        <v>37</v>
      </c>
      <c r="E4538" s="0" t="s">
        <v>30</v>
      </c>
      <c r="F4538" s="0" t="s">
        <v>43</v>
      </c>
      <c r="G4538" s="0" t="s">
        <v>19</v>
      </c>
      <c r="H4538" s="0" t="s">
        <v>5019</v>
      </c>
      <c r="I4538" s="0" t="n">
        <v>0</v>
      </c>
      <c r="J4538" s="0" t="n">
        <v>0</v>
      </c>
      <c r="K4538" s="0" t="s">
        <v>19</v>
      </c>
      <c r="L4538" s="3" t="n">
        <f aca="false">IF(K4538="Yes",(J4538-1)*0.98,-1)</f>
        <v>-1</v>
      </c>
      <c r="M4538" s="4" t="s">
        <v>22</v>
      </c>
    </row>
    <row r="4539" customFormat="false" ht="12.8" hidden="false" customHeight="false" outlineLevel="0" collapsed="false">
      <c r="A4539" s="2" t="s">
        <v>5014</v>
      </c>
      <c r="B4539" s="2" t="s">
        <v>410</v>
      </c>
      <c r="C4539" s="0" t="s">
        <v>74</v>
      </c>
      <c r="D4539" s="0" t="s">
        <v>37</v>
      </c>
      <c r="E4539" s="0" t="s">
        <v>30</v>
      </c>
      <c r="F4539" s="0" t="s">
        <v>43</v>
      </c>
      <c r="G4539" s="0" t="s">
        <v>19</v>
      </c>
      <c r="H4539" s="0" t="s">
        <v>5020</v>
      </c>
      <c r="I4539" s="0" t="n">
        <v>1</v>
      </c>
      <c r="J4539" s="0" t="n">
        <v>1.68</v>
      </c>
      <c r="K4539" s="0" t="s">
        <v>21</v>
      </c>
      <c r="L4539" s="3" t="n">
        <f aca="false">IF(K4539="Yes",(J4539-1)*0.98,-1)</f>
        <v>0.6664</v>
      </c>
      <c r="M4539" s="11" t="s">
        <v>62</v>
      </c>
    </row>
    <row r="4540" customFormat="false" ht="12.8" hidden="false" customHeight="false" outlineLevel="0" collapsed="false">
      <c r="A4540" s="9" t="s">
        <v>5014</v>
      </c>
      <c r="B4540" s="9" t="s">
        <v>410</v>
      </c>
      <c r="C4540" s="6" t="s">
        <v>74</v>
      </c>
      <c r="D4540" s="6" t="s">
        <v>37</v>
      </c>
      <c r="E4540" s="6" t="s">
        <v>30</v>
      </c>
      <c r="F4540" s="6" t="s">
        <v>43</v>
      </c>
      <c r="G4540" s="6" t="s">
        <v>19</v>
      </c>
      <c r="H4540" s="6" t="s">
        <v>5020</v>
      </c>
      <c r="I4540" s="0" t="n">
        <v>1</v>
      </c>
      <c r="J4540" s="6" t="n">
        <v>5.94</v>
      </c>
      <c r="K4540" s="3" t="str">
        <f aca="false">IF(I4540=1,"Yes","No")</f>
        <v>Yes</v>
      </c>
      <c r="L4540" s="7" t="n">
        <f aca="false">IF(K4540="Yes",(J4540-1)*0.98,-1)</f>
        <v>4.8412</v>
      </c>
      <c r="M4540" s="10" t="s">
        <v>53</v>
      </c>
    </row>
    <row r="4541" customFormat="false" ht="12.8" hidden="false" customHeight="false" outlineLevel="0" collapsed="false">
      <c r="A4541" s="2" t="s">
        <v>5021</v>
      </c>
      <c r="B4541" s="2" t="s">
        <v>245</v>
      </c>
      <c r="C4541" s="0" t="s">
        <v>373</v>
      </c>
      <c r="D4541" s="0" t="s">
        <v>16</v>
      </c>
      <c r="E4541" s="0" t="s">
        <v>147</v>
      </c>
      <c r="F4541" s="0" t="s">
        <v>18</v>
      </c>
      <c r="G4541" s="0" t="s">
        <v>19</v>
      </c>
      <c r="H4541" s="0" t="s">
        <v>4945</v>
      </c>
      <c r="I4541" s="0" t="n">
        <v>3</v>
      </c>
      <c r="J4541" s="0" t="n">
        <v>2.26</v>
      </c>
      <c r="K4541" s="0" t="s">
        <v>21</v>
      </c>
      <c r="L4541" s="3" t="n">
        <f aca="false">IF(K4541="Yes",(J4541-1)*0.98,-1)</f>
        <v>1.2348</v>
      </c>
      <c r="M4541" s="11" t="s">
        <v>62</v>
      </c>
    </row>
    <row r="4542" customFormat="false" ht="12.8" hidden="false" customHeight="false" outlineLevel="0" collapsed="false">
      <c r="A4542" s="9" t="s">
        <v>5021</v>
      </c>
      <c r="B4542" s="9" t="s">
        <v>245</v>
      </c>
      <c r="C4542" s="6" t="s">
        <v>373</v>
      </c>
      <c r="D4542" s="6" t="s">
        <v>16</v>
      </c>
      <c r="E4542" s="6" t="s">
        <v>147</v>
      </c>
      <c r="F4542" s="6" t="s">
        <v>18</v>
      </c>
      <c r="G4542" s="6" t="s">
        <v>19</v>
      </c>
      <c r="H4542" s="6" t="s">
        <v>4945</v>
      </c>
      <c r="I4542" s="0" t="n">
        <v>3</v>
      </c>
      <c r="J4542" s="6" t="n">
        <v>0</v>
      </c>
      <c r="K4542" s="3" t="str">
        <f aca="false">IF(I4542=1,"Yes","No")</f>
        <v>No</v>
      </c>
      <c r="L4542" s="7" t="n">
        <f aca="false">IF(K4542="Yes",(J4542-1)*0.98,-1)</f>
        <v>-1</v>
      </c>
      <c r="M4542" s="10" t="s">
        <v>53</v>
      </c>
    </row>
    <row r="4543" customFormat="false" ht="12.8" hidden="false" customHeight="false" outlineLevel="0" collapsed="false">
      <c r="A4543" s="2" t="s">
        <v>5021</v>
      </c>
      <c r="B4543" s="2" t="s">
        <v>324</v>
      </c>
      <c r="C4543" s="0" t="s">
        <v>1317</v>
      </c>
      <c r="D4543" s="0" t="s">
        <v>37</v>
      </c>
      <c r="E4543" s="0" t="s">
        <v>17</v>
      </c>
      <c r="F4543" s="0" t="s">
        <v>43</v>
      </c>
      <c r="G4543" s="0" t="s">
        <v>19</v>
      </c>
      <c r="H4543" s="0" t="s">
        <v>5022</v>
      </c>
      <c r="I4543" s="0" t="n">
        <v>2</v>
      </c>
      <c r="J4543" s="0" t="n">
        <v>1.3</v>
      </c>
      <c r="K4543" s="0" t="s">
        <v>21</v>
      </c>
      <c r="L4543" s="3" t="n">
        <f aca="false">IF(K4543="Yes",(J4543-1)*0.98,-1)</f>
        <v>0.294</v>
      </c>
      <c r="M4543" s="11" t="s">
        <v>62</v>
      </c>
    </row>
    <row r="4544" customFormat="false" ht="12.8" hidden="false" customHeight="false" outlineLevel="0" collapsed="false">
      <c r="A4544" s="2" t="s">
        <v>5021</v>
      </c>
      <c r="B4544" s="2" t="s">
        <v>324</v>
      </c>
      <c r="C4544" s="6" t="s">
        <v>1317</v>
      </c>
      <c r="D4544" s="6" t="s">
        <v>37</v>
      </c>
      <c r="E4544" s="6" t="s">
        <v>17</v>
      </c>
      <c r="F4544" s="6" t="s">
        <v>43</v>
      </c>
      <c r="G4544" s="6" t="s">
        <v>19</v>
      </c>
      <c r="H4544" s="6" t="s">
        <v>5023</v>
      </c>
      <c r="I4544" s="6" t="n">
        <v>4</v>
      </c>
      <c r="J4544" s="6" t="n">
        <v>0</v>
      </c>
      <c r="K4544" s="3" t="str">
        <f aca="false">IF(I4544=1, "No","Yes")</f>
        <v>Yes</v>
      </c>
      <c r="L4544" s="7" t="n">
        <f aca="false">IF(I4544=1,-J4544,0.98)</f>
        <v>0.98</v>
      </c>
      <c r="M4544" s="12" t="s">
        <v>128</v>
      </c>
    </row>
    <row r="4545" customFormat="false" ht="12.8" hidden="false" customHeight="false" outlineLevel="0" collapsed="false">
      <c r="A4545" s="2" t="s">
        <v>5021</v>
      </c>
      <c r="B4545" s="2" t="s">
        <v>471</v>
      </c>
      <c r="C4545" s="0" t="s">
        <v>215</v>
      </c>
      <c r="D4545" s="0" t="s">
        <v>29</v>
      </c>
      <c r="E4545" s="0" t="s">
        <v>87</v>
      </c>
      <c r="F4545" s="0" t="s">
        <v>152</v>
      </c>
      <c r="G4545" s="0" t="s">
        <v>19</v>
      </c>
      <c r="H4545" s="0" t="s">
        <v>2693</v>
      </c>
      <c r="I4545" s="0" t="n">
        <v>2</v>
      </c>
      <c r="J4545" s="0" t="n">
        <v>1.15</v>
      </c>
      <c r="K4545" s="0" t="s">
        <v>21</v>
      </c>
      <c r="L4545" s="3" t="n">
        <f aca="false">IF(K4545="Yes",(J4545-1)*0.98,-1)</f>
        <v>0.147</v>
      </c>
      <c r="M4545" s="4" t="s">
        <v>22</v>
      </c>
    </row>
    <row r="4546" customFormat="false" ht="12.8" hidden="false" customHeight="false" outlineLevel="0" collapsed="false">
      <c r="A4546" s="2" t="s">
        <v>5021</v>
      </c>
      <c r="B4546" s="2" t="s">
        <v>471</v>
      </c>
      <c r="C4546" s="0" t="s">
        <v>215</v>
      </c>
      <c r="D4546" s="0" t="s">
        <v>29</v>
      </c>
      <c r="E4546" s="0" t="s">
        <v>87</v>
      </c>
      <c r="F4546" s="0" t="s">
        <v>152</v>
      </c>
      <c r="G4546" s="0" t="s">
        <v>19</v>
      </c>
      <c r="H4546" s="0" t="s">
        <v>5024</v>
      </c>
      <c r="I4546" s="0" t="n">
        <v>1</v>
      </c>
      <c r="J4546" s="0" t="n">
        <v>1.4</v>
      </c>
      <c r="K4546" s="0" t="s">
        <v>21</v>
      </c>
      <c r="L4546" s="3" t="n">
        <f aca="false">IF(K4546="Yes",(J4546-1)*0.98,-1)</f>
        <v>0.392</v>
      </c>
      <c r="M4546" s="11" t="s">
        <v>62</v>
      </c>
    </row>
    <row r="4547" customFormat="false" ht="12.8" hidden="false" customHeight="false" outlineLevel="0" collapsed="false">
      <c r="A4547" s="9" t="s">
        <v>5021</v>
      </c>
      <c r="B4547" s="9" t="s">
        <v>471</v>
      </c>
      <c r="C4547" s="6" t="s">
        <v>215</v>
      </c>
      <c r="D4547" s="6" t="s">
        <v>29</v>
      </c>
      <c r="E4547" s="6" t="s">
        <v>87</v>
      </c>
      <c r="F4547" s="6" t="s">
        <v>152</v>
      </c>
      <c r="G4547" s="6" t="s">
        <v>19</v>
      </c>
      <c r="H4547" s="6" t="s">
        <v>5024</v>
      </c>
      <c r="I4547" s="0" t="n">
        <v>1</v>
      </c>
      <c r="J4547" s="6" t="n">
        <v>3.7</v>
      </c>
      <c r="K4547" s="3" t="str">
        <f aca="false">IF(I4547=1,"Yes","No")</f>
        <v>Yes</v>
      </c>
      <c r="L4547" s="7" t="n">
        <f aca="false">IF(K4547="Yes",(J4547-1)*0.98,-1)</f>
        <v>2.646</v>
      </c>
      <c r="M4547" s="10" t="s">
        <v>53</v>
      </c>
    </row>
    <row r="4548" customFormat="false" ht="12.8" hidden="false" customHeight="false" outlineLevel="0" collapsed="false">
      <c r="A4548" s="9" t="s">
        <v>5021</v>
      </c>
      <c r="B4548" s="9" t="s">
        <v>1250</v>
      </c>
      <c r="C4548" s="6" t="s">
        <v>373</v>
      </c>
      <c r="D4548" s="6" t="s">
        <v>16</v>
      </c>
      <c r="E4548" s="6" t="s">
        <v>147</v>
      </c>
      <c r="F4548" s="6" t="s">
        <v>43</v>
      </c>
      <c r="G4548" s="6" t="s">
        <v>19</v>
      </c>
      <c r="H4548" s="6" t="s">
        <v>5025</v>
      </c>
      <c r="I4548" s="0" t="n">
        <v>1</v>
      </c>
      <c r="J4548" s="6" t="n">
        <v>1.74</v>
      </c>
      <c r="K4548" s="3" t="str">
        <f aca="false">IF(I4548=1,"Yes","No")</f>
        <v>Yes</v>
      </c>
      <c r="L4548" s="7" t="n">
        <f aca="false">IF(K4548="Yes",(J4548-1)*0.98,-1)</f>
        <v>0.7252</v>
      </c>
      <c r="M4548" s="10" t="s">
        <v>53</v>
      </c>
    </row>
    <row r="4549" customFormat="false" ht="12.8" hidden="false" customHeight="false" outlineLevel="0" collapsed="false">
      <c r="A4549" s="2" t="s">
        <v>5026</v>
      </c>
      <c r="B4549" s="2" t="s">
        <v>83</v>
      </c>
      <c r="C4549" s="0" t="s">
        <v>194</v>
      </c>
      <c r="D4549" s="0" t="s">
        <v>102</v>
      </c>
      <c r="E4549" s="0" t="s">
        <v>147</v>
      </c>
      <c r="F4549" s="0" t="s">
        <v>49</v>
      </c>
      <c r="G4549" s="0" t="s">
        <v>19</v>
      </c>
      <c r="H4549" s="0" t="s">
        <v>5027</v>
      </c>
      <c r="I4549" s="0" t="n">
        <v>0</v>
      </c>
      <c r="J4549" s="0" t="n">
        <v>0</v>
      </c>
      <c r="K4549" s="0" t="s">
        <v>19</v>
      </c>
      <c r="L4549" s="3" t="n">
        <f aca="false">IF(K4549="Yes",(J4549-1)*0.98,-1)</f>
        <v>-1</v>
      </c>
      <c r="M4549" s="4" t="s">
        <v>22</v>
      </c>
    </row>
    <row r="4550" customFormat="false" ht="12.8" hidden="false" customHeight="false" outlineLevel="0" collapsed="false">
      <c r="A4550" s="2" t="s">
        <v>5026</v>
      </c>
      <c r="B4550" s="2" t="s">
        <v>657</v>
      </c>
      <c r="C4550" s="0" t="s">
        <v>194</v>
      </c>
      <c r="D4550" s="0" t="s">
        <v>195</v>
      </c>
      <c r="E4550" s="0" t="s">
        <v>147</v>
      </c>
      <c r="G4550" s="0" t="s">
        <v>19</v>
      </c>
      <c r="H4550" s="0" t="s">
        <v>4963</v>
      </c>
      <c r="I4550" s="0" t="n">
        <v>1</v>
      </c>
      <c r="J4550" s="0" t="n">
        <v>0</v>
      </c>
      <c r="K4550" s="0" t="str">
        <f aca="false">IF(I4550=1,"Yes","No")</f>
        <v>Yes</v>
      </c>
      <c r="L4550" s="0" t="n">
        <f aca="false">IF(K4550="Yes",(J4550-1)*0.98,-1)</f>
        <v>-0.98</v>
      </c>
      <c r="M4550" s="5" t="s">
        <v>33</v>
      </c>
    </row>
    <row r="4551" customFormat="false" ht="12.8" hidden="false" customHeight="false" outlineLevel="0" collapsed="false">
      <c r="A4551" s="2" t="s">
        <v>5026</v>
      </c>
      <c r="B4551" s="2" t="s">
        <v>289</v>
      </c>
      <c r="C4551" s="0" t="s">
        <v>373</v>
      </c>
      <c r="D4551" s="0" t="s">
        <v>16</v>
      </c>
      <c r="E4551" s="0" t="s">
        <v>147</v>
      </c>
      <c r="F4551" s="0" t="s">
        <v>18</v>
      </c>
      <c r="G4551" s="0" t="s">
        <v>19</v>
      </c>
      <c r="H4551" s="0" t="s">
        <v>5028</v>
      </c>
      <c r="I4551" s="0" t="n">
        <v>1</v>
      </c>
      <c r="J4551" s="0" t="n">
        <v>1.67</v>
      </c>
      <c r="K4551" s="0" t="s">
        <v>21</v>
      </c>
      <c r="L4551" s="3" t="n">
        <f aca="false">IF(K4551="Yes",(J4551-1)*0.98,-1)</f>
        <v>0.6566</v>
      </c>
      <c r="M4551" s="11" t="s">
        <v>62</v>
      </c>
    </row>
    <row r="4552" customFormat="false" ht="12.8" hidden="false" customHeight="false" outlineLevel="0" collapsed="false">
      <c r="A4552" s="9" t="s">
        <v>5026</v>
      </c>
      <c r="B4552" s="9" t="s">
        <v>289</v>
      </c>
      <c r="C4552" s="6" t="s">
        <v>373</v>
      </c>
      <c r="D4552" s="6" t="s">
        <v>16</v>
      </c>
      <c r="E4552" s="6" t="s">
        <v>147</v>
      </c>
      <c r="F4552" s="6" t="s">
        <v>18</v>
      </c>
      <c r="G4552" s="6" t="s">
        <v>19</v>
      </c>
      <c r="H4552" s="6" t="s">
        <v>5028</v>
      </c>
      <c r="I4552" s="0" t="n">
        <v>1</v>
      </c>
      <c r="J4552" s="6" t="n">
        <v>5.5</v>
      </c>
      <c r="K4552" s="3" t="str">
        <f aca="false">IF(I4552=1,"Yes","No")</f>
        <v>Yes</v>
      </c>
      <c r="L4552" s="7" t="n">
        <f aca="false">IF(K4552="Yes",(J4552-1)*0.98,-1)</f>
        <v>4.41</v>
      </c>
      <c r="M4552" s="10" t="s">
        <v>53</v>
      </c>
    </row>
    <row r="4553" customFormat="false" ht="12.8" hidden="false" customHeight="false" outlineLevel="0" collapsed="false">
      <c r="A4553" s="2" t="s">
        <v>5026</v>
      </c>
      <c r="B4553" s="2" t="s">
        <v>280</v>
      </c>
      <c r="C4553" s="0" t="s">
        <v>457</v>
      </c>
      <c r="D4553" s="0" t="s">
        <v>16</v>
      </c>
      <c r="E4553" s="0" t="s">
        <v>17</v>
      </c>
      <c r="F4553" s="0" t="s">
        <v>18</v>
      </c>
      <c r="G4553" s="0" t="s">
        <v>19</v>
      </c>
      <c r="H4553" s="0" t="s">
        <v>5029</v>
      </c>
      <c r="I4553" s="0" t="n">
        <v>1</v>
      </c>
      <c r="J4553" s="0" t="n">
        <v>1.05</v>
      </c>
      <c r="K4553" s="0" t="s">
        <v>21</v>
      </c>
      <c r="L4553" s="3" t="n">
        <f aca="false">IF(K4553="Yes",(J4553-1)*0.98,-1)</f>
        <v>0.049</v>
      </c>
      <c r="M4553" s="11" t="s">
        <v>62</v>
      </c>
    </row>
    <row r="4554" customFormat="false" ht="12.8" hidden="false" customHeight="false" outlineLevel="0" collapsed="false">
      <c r="A4554" s="2" t="s">
        <v>5026</v>
      </c>
      <c r="B4554" s="2" t="s">
        <v>384</v>
      </c>
      <c r="C4554" s="0" t="s">
        <v>68</v>
      </c>
      <c r="D4554" s="0" t="s">
        <v>16</v>
      </c>
      <c r="E4554" s="0" t="s">
        <v>147</v>
      </c>
      <c r="F4554" s="0" t="s">
        <v>18</v>
      </c>
      <c r="G4554" s="0" t="s">
        <v>19</v>
      </c>
      <c r="H4554" s="0" t="s">
        <v>5030</v>
      </c>
      <c r="I4554" s="0" t="n">
        <v>1</v>
      </c>
      <c r="J4554" s="0" t="n">
        <v>1.29</v>
      </c>
      <c r="K4554" s="0" t="s">
        <v>21</v>
      </c>
      <c r="L4554" s="3" t="n">
        <f aca="false">IF(K4554="Yes",(J4554-1)*0.98,-1)</f>
        <v>0.2842</v>
      </c>
      <c r="M4554" s="11" t="s">
        <v>62</v>
      </c>
    </row>
    <row r="4555" customFormat="false" ht="12.8" hidden="false" customHeight="false" outlineLevel="0" collapsed="false">
      <c r="A4555" s="9" t="s">
        <v>5026</v>
      </c>
      <c r="B4555" s="9" t="s">
        <v>384</v>
      </c>
      <c r="C4555" s="6" t="s">
        <v>68</v>
      </c>
      <c r="D4555" s="6" t="s">
        <v>16</v>
      </c>
      <c r="E4555" s="6" t="s">
        <v>147</v>
      </c>
      <c r="F4555" s="6" t="s">
        <v>18</v>
      </c>
      <c r="G4555" s="6" t="s">
        <v>19</v>
      </c>
      <c r="H4555" s="6" t="s">
        <v>5030</v>
      </c>
      <c r="I4555" s="0" t="n">
        <v>1</v>
      </c>
      <c r="J4555" s="6" t="n">
        <v>3</v>
      </c>
      <c r="K4555" s="3" t="str">
        <f aca="false">IF(I4555=1,"Yes","No")</f>
        <v>Yes</v>
      </c>
      <c r="L4555" s="7" t="n">
        <f aca="false">IF(K4555="Yes",(J4555-1)*0.98,-1)</f>
        <v>1.96</v>
      </c>
      <c r="M4555" s="10" t="s">
        <v>53</v>
      </c>
    </row>
    <row r="4556" customFormat="false" ht="12.8" hidden="false" customHeight="false" outlineLevel="0" collapsed="false">
      <c r="A4556" s="2" t="s">
        <v>5031</v>
      </c>
      <c r="B4556" s="2" t="s">
        <v>310</v>
      </c>
      <c r="C4556" s="0" t="s">
        <v>506</v>
      </c>
      <c r="D4556" s="0" t="s">
        <v>29</v>
      </c>
      <c r="E4556" s="0" t="s">
        <v>147</v>
      </c>
      <c r="F4556" s="0" t="s">
        <v>65</v>
      </c>
      <c r="G4556" s="0" t="s">
        <v>21</v>
      </c>
      <c r="H4556" s="0" t="s">
        <v>5032</v>
      </c>
      <c r="I4556" s="0" t="n">
        <v>0</v>
      </c>
      <c r="J4556" s="0" t="n">
        <v>0</v>
      </c>
      <c r="K4556" s="0" t="s">
        <v>19</v>
      </c>
      <c r="L4556" s="3" t="n">
        <f aca="false">IF(K4556="Yes",(J4556-1)*0.98,-1)</f>
        <v>-1</v>
      </c>
      <c r="M4556" s="11" t="s">
        <v>62</v>
      </c>
    </row>
    <row r="4557" customFormat="false" ht="12.8" hidden="false" customHeight="false" outlineLevel="0" collapsed="false">
      <c r="A4557" s="2" t="s">
        <v>5031</v>
      </c>
      <c r="B4557" s="2" t="s">
        <v>135</v>
      </c>
      <c r="C4557" s="0" t="s">
        <v>1192</v>
      </c>
      <c r="D4557" s="0" t="s">
        <v>37</v>
      </c>
      <c r="E4557" s="0" t="s">
        <v>147</v>
      </c>
      <c r="G4557" s="0" t="s">
        <v>19</v>
      </c>
      <c r="H4557" s="0" t="s">
        <v>5033</v>
      </c>
      <c r="I4557" s="0" t="n">
        <v>2</v>
      </c>
      <c r="J4557" s="0" t="n">
        <v>0</v>
      </c>
      <c r="K4557" s="0" t="str">
        <f aca="false">IF(I4557=1,"Yes","No")</f>
        <v>No</v>
      </c>
      <c r="L4557" s="0" t="n">
        <f aca="false">IF(K4557="Yes",(J4557-1)*0.98,-1)</f>
        <v>-1</v>
      </c>
      <c r="M4557" s="5" t="s">
        <v>33</v>
      </c>
    </row>
    <row r="4558" customFormat="false" ht="12.8" hidden="false" customHeight="false" outlineLevel="0" collapsed="false">
      <c r="A4558" s="9" t="s">
        <v>5031</v>
      </c>
      <c r="B4558" s="9" t="s">
        <v>5034</v>
      </c>
      <c r="C4558" s="6" t="s">
        <v>492</v>
      </c>
      <c r="D4558" s="6" t="s">
        <v>42</v>
      </c>
      <c r="E4558" s="6" t="s">
        <v>17</v>
      </c>
      <c r="F4558" s="6" t="s">
        <v>304</v>
      </c>
      <c r="G4558" s="6" t="s">
        <v>19</v>
      </c>
      <c r="H4558" s="6" t="s">
        <v>5035</v>
      </c>
      <c r="I4558" s="0" t="n">
        <v>2</v>
      </c>
      <c r="J4558" s="6" t="n">
        <v>0</v>
      </c>
      <c r="K4558" s="3" t="str">
        <f aca="false">IF(I4558=1,"Yes","No")</f>
        <v>No</v>
      </c>
      <c r="L4558" s="7" t="n">
        <f aca="false">IF(K4558="Yes",(J4558-1)*0.98,-1)</f>
        <v>-1</v>
      </c>
      <c r="M4558" s="10" t="s">
        <v>53</v>
      </c>
    </row>
    <row r="4559" customFormat="false" ht="12.8" hidden="false" customHeight="false" outlineLevel="0" collapsed="false">
      <c r="A4559" s="2" t="s">
        <v>5036</v>
      </c>
      <c r="B4559" s="2" t="s">
        <v>162</v>
      </c>
      <c r="C4559" s="0" t="s">
        <v>495</v>
      </c>
      <c r="D4559" s="0" t="s">
        <v>42</v>
      </c>
      <c r="E4559" s="0" t="s">
        <v>147</v>
      </c>
      <c r="F4559" s="0" t="s">
        <v>65</v>
      </c>
      <c r="G4559" s="0" t="s">
        <v>21</v>
      </c>
      <c r="H4559" s="0" t="s">
        <v>5037</v>
      </c>
      <c r="I4559" s="0" t="n">
        <v>0</v>
      </c>
      <c r="J4559" s="0" t="n">
        <v>0</v>
      </c>
      <c r="K4559" s="0" t="str">
        <f aca="false">IF(I4559=1,"Yes","No")</f>
        <v>No</v>
      </c>
      <c r="L4559" s="0" t="n">
        <f aca="false">IF(K4559="Yes",(J4559-1)*0.98,-1)</f>
        <v>-1</v>
      </c>
      <c r="M4559" s="5" t="s">
        <v>33</v>
      </c>
    </row>
    <row r="4560" customFormat="false" ht="12.8" hidden="false" customHeight="false" outlineLevel="0" collapsed="false">
      <c r="A4560" s="2" t="s">
        <v>5036</v>
      </c>
      <c r="B4560" s="2" t="s">
        <v>162</v>
      </c>
      <c r="C4560" s="0" t="s">
        <v>495</v>
      </c>
      <c r="D4560" s="0" t="s">
        <v>42</v>
      </c>
      <c r="E4560" s="0" t="s">
        <v>147</v>
      </c>
      <c r="F4560" s="0" t="s">
        <v>65</v>
      </c>
      <c r="G4560" s="0" t="s">
        <v>21</v>
      </c>
      <c r="H4560" s="0" t="s">
        <v>5037</v>
      </c>
      <c r="I4560" s="0" t="n">
        <v>0</v>
      </c>
      <c r="J4560" s="0" t="n">
        <v>0</v>
      </c>
      <c r="K4560" s="0" t="s">
        <v>19</v>
      </c>
      <c r="L4560" s="3" t="n">
        <f aca="false">IF(K4560="Yes",(J4560-1)*0.98,-1)</f>
        <v>-1</v>
      </c>
      <c r="M4560" s="4" t="s">
        <v>22</v>
      </c>
    </row>
    <row r="4561" customFormat="false" ht="12.8" hidden="false" customHeight="false" outlineLevel="0" collapsed="false">
      <c r="A4561" s="2" t="s">
        <v>5036</v>
      </c>
      <c r="B4561" s="2" t="s">
        <v>331</v>
      </c>
      <c r="C4561" s="0" t="s">
        <v>230</v>
      </c>
      <c r="D4561" s="0" t="s">
        <v>42</v>
      </c>
      <c r="E4561" s="0" t="s">
        <v>147</v>
      </c>
      <c r="F4561" s="0" t="s">
        <v>65</v>
      </c>
      <c r="G4561" s="0" t="s">
        <v>21</v>
      </c>
      <c r="H4561" s="0" t="s">
        <v>5038</v>
      </c>
      <c r="I4561" s="0" t="n">
        <v>4</v>
      </c>
      <c r="J4561" s="0" t="n">
        <v>0</v>
      </c>
      <c r="K4561" s="0" t="str">
        <f aca="false">IF(I4561=1,"Yes","No")</f>
        <v>No</v>
      </c>
      <c r="L4561" s="0" t="n">
        <f aca="false">IF(K4561="Yes",(J4561-1)*0.98,-1)</f>
        <v>-1</v>
      </c>
      <c r="M4561" s="5" t="s">
        <v>33</v>
      </c>
    </row>
    <row r="4562" customFormat="false" ht="12.8" hidden="false" customHeight="false" outlineLevel="0" collapsed="false">
      <c r="A4562" s="2" t="s">
        <v>5036</v>
      </c>
      <c r="B4562" s="2" t="s">
        <v>331</v>
      </c>
      <c r="C4562" s="0" t="s">
        <v>230</v>
      </c>
      <c r="D4562" s="0" t="s">
        <v>42</v>
      </c>
      <c r="E4562" s="0" t="s">
        <v>147</v>
      </c>
      <c r="F4562" s="0" t="s">
        <v>65</v>
      </c>
      <c r="G4562" s="0" t="s">
        <v>21</v>
      </c>
      <c r="H4562" s="0" t="s">
        <v>5038</v>
      </c>
      <c r="I4562" s="0" t="n">
        <v>4</v>
      </c>
      <c r="J4562" s="0" t="n">
        <v>0</v>
      </c>
      <c r="K4562" s="0" t="s">
        <v>19</v>
      </c>
      <c r="L4562" s="3" t="n">
        <f aca="false">IF(K4562="Yes",(J4562-1)*0.98,-1)</f>
        <v>-1</v>
      </c>
      <c r="M4562" s="4" t="s">
        <v>22</v>
      </c>
    </row>
    <row r="4563" customFormat="false" ht="12.8" hidden="false" customHeight="false" outlineLevel="0" collapsed="false">
      <c r="A4563" s="2" t="s">
        <v>5039</v>
      </c>
      <c r="B4563" s="2" t="s">
        <v>306</v>
      </c>
      <c r="C4563" s="6" t="s">
        <v>59</v>
      </c>
      <c r="D4563" s="6" t="s">
        <v>42</v>
      </c>
      <c r="E4563" s="6" t="s">
        <v>30</v>
      </c>
      <c r="F4563" s="6" t="s">
        <v>18</v>
      </c>
      <c r="G4563" s="6" t="s">
        <v>19</v>
      </c>
      <c r="H4563" s="6" t="s">
        <v>5040</v>
      </c>
      <c r="I4563" s="6" t="n">
        <v>2</v>
      </c>
      <c r="J4563" s="6" t="n">
        <v>0</v>
      </c>
      <c r="K4563" s="3" t="str">
        <f aca="false">IF(I4563=1, "No","Yes")</f>
        <v>Yes</v>
      </c>
      <c r="L4563" s="7" t="n">
        <f aca="false">IF(I4563=1,-J4563,0.98)</f>
        <v>0.98</v>
      </c>
      <c r="M4563" s="8" t="s">
        <v>51</v>
      </c>
    </row>
    <row r="4564" customFormat="false" ht="12.8" hidden="false" customHeight="false" outlineLevel="0" collapsed="false">
      <c r="A4564" s="2" t="s">
        <v>5039</v>
      </c>
      <c r="B4564" s="2" t="s">
        <v>452</v>
      </c>
      <c r="C4564" s="0" t="s">
        <v>56</v>
      </c>
      <c r="D4564" s="0" t="s">
        <v>16</v>
      </c>
      <c r="E4564" s="0" t="s">
        <v>87</v>
      </c>
      <c r="F4564" s="0" t="s">
        <v>18</v>
      </c>
      <c r="G4564" s="0" t="s">
        <v>21</v>
      </c>
      <c r="H4564" s="0" t="s">
        <v>3951</v>
      </c>
      <c r="I4564" s="0" t="n">
        <v>1</v>
      </c>
      <c r="J4564" s="0" t="n">
        <v>1.77</v>
      </c>
      <c r="K4564" s="0" t="s">
        <v>21</v>
      </c>
      <c r="L4564" s="3" t="n">
        <f aca="false">IF(K4564="Yes",(J4564-1)*0.98,-1)</f>
        <v>0.7546</v>
      </c>
      <c r="M4564" s="4" t="s">
        <v>22</v>
      </c>
    </row>
    <row r="4565" customFormat="false" ht="12.8" hidden="false" customHeight="false" outlineLevel="0" collapsed="false">
      <c r="A4565" s="2" t="s">
        <v>5039</v>
      </c>
      <c r="B4565" s="2" t="s">
        <v>452</v>
      </c>
      <c r="C4565" s="0" t="s">
        <v>56</v>
      </c>
      <c r="D4565" s="0" t="s">
        <v>16</v>
      </c>
      <c r="E4565" s="0" t="s">
        <v>87</v>
      </c>
      <c r="F4565" s="0" t="s">
        <v>18</v>
      </c>
      <c r="G4565" s="0" t="s">
        <v>21</v>
      </c>
      <c r="H4565" s="0" t="s">
        <v>5041</v>
      </c>
      <c r="I4565" s="0" t="n">
        <v>0</v>
      </c>
      <c r="J4565" s="0" t="n">
        <v>0</v>
      </c>
      <c r="K4565" s="0" t="s">
        <v>19</v>
      </c>
      <c r="L4565" s="3" t="n">
        <f aca="false">IF(K4565="Yes",(J4565-1)*0.98,-1)</f>
        <v>-1</v>
      </c>
      <c r="M4565" s="11" t="s">
        <v>62</v>
      </c>
    </row>
    <row r="4566" customFormat="false" ht="12.8" hidden="false" customHeight="false" outlineLevel="0" collapsed="false">
      <c r="A4566" s="9" t="s">
        <v>5039</v>
      </c>
      <c r="B4566" s="9" t="s">
        <v>452</v>
      </c>
      <c r="C4566" s="6" t="s">
        <v>56</v>
      </c>
      <c r="D4566" s="6" t="s">
        <v>16</v>
      </c>
      <c r="E4566" s="6" t="s">
        <v>87</v>
      </c>
      <c r="F4566" s="6" t="s">
        <v>18</v>
      </c>
      <c r="G4566" s="6" t="s">
        <v>21</v>
      </c>
      <c r="H4566" s="6" t="s">
        <v>5041</v>
      </c>
      <c r="I4566" s="0" t="n">
        <v>0</v>
      </c>
      <c r="J4566" s="6" t="n">
        <v>0</v>
      </c>
      <c r="K4566" s="3" t="str">
        <f aca="false">IF(I4566=1,"Yes","No")</f>
        <v>No</v>
      </c>
      <c r="L4566" s="7" t="n">
        <f aca="false">IF(K4566="Yes",(J4566-1)*0.98,-1)</f>
        <v>-1</v>
      </c>
      <c r="M4566" s="10" t="s">
        <v>53</v>
      </c>
    </row>
    <row r="4567" customFormat="false" ht="12.8" hidden="false" customHeight="false" outlineLevel="0" collapsed="false">
      <c r="A4567" s="2" t="s">
        <v>5039</v>
      </c>
      <c r="B4567" s="2" t="s">
        <v>1864</v>
      </c>
      <c r="C4567" s="0" t="s">
        <v>56</v>
      </c>
      <c r="D4567" s="0" t="s">
        <v>29</v>
      </c>
      <c r="E4567" s="0" t="s">
        <v>87</v>
      </c>
      <c r="F4567" s="0" t="s">
        <v>152</v>
      </c>
      <c r="G4567" s="0" t="s">
        <v>19</v>
      </c>
      <c r="H4567" s="0" t="s">
        <v>3023</v>
      </c>
      <c r="I4567" s="0" t="n">
        <v>2</v>
      </c>
      <c r="J4567" s="0" t="n">
        <v>1.12</v>
      </c>
      <c r="K4567" s="0" t="s">
        <v>21</v>
      </c>
      <c r="L4567" s="3" t="n">
        <f aca="false">IF(K4567="Yes",(J4567-1)*0.98,-1)</f>
        <v>0.1176</v>
      </c>
      <c r="M4567" s="4" t="s">
        <v>22</v>
      </c>
    </row>
    <row r="4568" customFormat="false" ht="12.8" hidden="false" customHeight="false" outlineLevel="0" collapsed="false">
      <c r="A4568" s="2" t="s">
        <v>5039</v>
      </c>
      <c r="B4568" s="2" t="s">
        <v>1864</v>
      </c>
      <c r="C4568" s="0" t="s">
        <v>56</v>
      </c>
      <c r="D4568" s="0" t="s">
        <v>29</v>
      </c>
      <c r="E4568" s="0" t="s">
        <v>87</v>
      </c>
      <c r="F4568" s="0" t="s">
        <v>152</v>
      </c>
      <c r="G4568" s="0" t="s">
        <v>19</v>
      </c>
      <c r="H4568" s="0" t="s">
        <v>5042</v>
      </c>
      <c r="I4568" s="0" t="n">
        <v>3</v>
      </c>
      <c r="J4568" s="0" t="n">
        <v>2.43</v>
      </c>
      <c r="K4568" s="0" t="s">
        <v>21</v>
      </c>
      <c r="L4568" s="3" t="n">
        <f aca="false">IF(K4568="Yes",(J4568-1)*0.98,-1)</f>
        <v>1.4014</v>
      </c>
      <c r="M4568" s="11" t="s">
        <v>62</v>
      </c>
    </row>
    <row r="4569" customFormat="false" ht="12.8" hidden="false" customHeight="false" outlineLevel="0" collapsed="false">
      <c r="A4569" s="2" t="s">
        <v>5039</v>
      </c>
      <c r="B4569" s="2" t="s">
        <v>1864</v>
      </c>
      <c r="C4569" s="6" t="s">
        <v>56</v>
      </c>
      <c r="D4569" s="6" t="s">
        <v>29</v>
      </c>
      <c r="E4569" s="6" t="s">
        <v>87</v>
      </c>
      <c r="F4569" s="6" t="s">
        <v>152</v>
      </c>
      <c r="G4569" s="6" t="s">
        <v>19</v>
      </c>
      <c r="H4569" s="6" t="s">
        <v>5043</v>
      </c>
      <c r="I4569" s="6" t="n">
        <v>4</v>
      </c>
      <c r="J4569" s="6" t="n">
        <v>0</v>
      </c>
      <c r="K4569" s="3" t="str">
        <f aca="false">IF(I4569=1, "No","Yes")</f>
        <v>Yes</v>
      </c>
      <c r="L4569" s="7" t="n">
        <f aca="false">IF(I4569=1,-J4569,0.98)</f>
        <v>0.98</v>
      </c>
      <c r="M4569" s="8" t="s">
        <v>51</v>
      </c>
    </row>
    <row r="4570" customFormat="false" ht="12.8" hidden="false" customHeight="false" outlineLevel="0" collapsed="false">
      <c r="A4570" s="9" t="s">
        <v>5039</v>
      </c>
      <c r="B4570" s="9" t="s">
        <v>1864</v>
      </c>
      <c r="C4570" s="6" t="s">
        <v>56</v>
      </c>
      <c r="D4570" s="6" t="s">
        <v>29</v>
      </c>
      <c r="E4570" s="6" t="s">
        <v>87</v>
      </c>
      <c r="F4570" s="6" t="s">
        <v>152</v>
      </c>
      <c r="G4570" s="6" t="s">
        <v>19</v>
      </c>
      <c r="H4570" s="6" t="s">
        <v>5043</v>
      </c>
      <c r="I4570" s="6" t="n">
        <v>4</v>
      </c>
      <c r="J4570" s="6" t="n">
        <v>0</v>
      </c>
      <c r="K4570" s="3" t="s">
        <v>19</v>
      </c>
      <c r="L4570" s="6" t="n">
        <f aca="false">IF(K4570="Yes",(J4570-1)*0.98,-1)</f>
        <v>-1</v>
      </c>
      <c r="M4570" s="13" t="s">
        <v>184</v>
      </c>
    </row>
    <row r="4571" customFormat="false" ht="12.8" hidden="false" customHeight="false" outlineLevel="0" collapsed="false">
      <c r="A4571" s="9" t="s">
        <v>5039</v>
      </c>
      <c r="B4571" s="9" t="s">
        <v>1864</v>
      </c>
      <c r="C4571" s="6" t="s">
        <v>56</v>
      </c>
      <c r="D4571" s="6" t="s">
        <v>29</v>
      </c>
      <c r="E4571" s="6" t="s">
        <v>87</v>
      </c>
      <c r="F4571" s="6" t="s">
        <v>152</v>
      </c>
      <c r="G4571" s="6" t="s">
        <v>19</v>
      </c>
      <c r="H4571" s="6" t="s">
        <v>5042</v>
      </c>
      <c r="I4571" s="0" t="n">
        <v>3</v>
      </c>
      <c r="J4571" s="6" t="n">
        <v>0</v>
      </c>
      <c r="K4571" s="3" t="str">
        <f aca="false">IF(I4571=1,"Yes","No")</f>
        <v>No</v>
      </c>
      <c r="L4571" s="7" t="n">
        <f aca="false">IF(K4571="Yes",(J4571-1)*0.98,-1)</f>
        <v>-1</v>
      </c>
      <c r="M4571" s="10" t="s">
        <v>53</v>
      </c>
    </row>
    <row r="4572" customFormat="false" ht="12.8" hidden="false" customHeight="false" outlineLevel="0" collapsed="false">
      <c r="A4572" s="2" t="s">
        <v>5044</v>
      </c>
      <c r="B4572" s="2" t="s">
        <v>245</v>
      </c>
      <c r="C4572" s="0" t="s">
        <v>248</v>
      </c>
      <c r="D4572" s="0" t="s">
        <v>29</v>
      </c>
      <c r="E4572" s="0" t="s">
        <v>147</v>
      </c>
      <c r="F4572" s="0" t="s">
        <v>428</v>
      </c>
      <c r="G4572" s="0" t="s">
        <v>21</v>
      </c>
      <c r="H4572" s="0" t="s">
        <v>5045</v>
      </c>
      <c r="I4572" s="0" t="n">
        <v>2</v>
      </c>
      <c r="J4572" s="0" t="n">
        <v>0</v>
      </c>
      <c r="K4572" s="0" t="str">
        <f aca="false">IF(I4572=1,"Yes","No")</f>
        <v>No</v>
      </c>
      <c r="L4572" s="0" t="n">
        <f aca="false">IF(K4572="Yes",(J4572-1)*0.98,-1)</f>
        <v>-1</v>
      </c>
      <c r="M4572" s="5" t="s">
        <v>33</v>
      </c>
    </row>
    <row r="4573" customFormat="false" ht="12.8" hidden="false" customHeight="false" outlineLevel="0" collapsed="false">
      <c r="A4573" s="2" t="s">
        <v>5044</v>
      </c>
      <c r="B4573" s="2" t="s">
        <v>421</v>
      </c>
      <c r="C4573" s="0" t="s">
        <v>91</v>
      </c>
      <c r="D4573" s="0" t="s">
        <v>42</v>
      </c>
      <c r="E4573" s="0" t="s">
        <v>30</v>
      </c>
      <c r="F4573" s="0" t="s">
        <v>18</v>
      </c>
      <c r="G4573" s="0" t="s">
        <v>19</v>
      </c>
      <c r="H4573" s="0" t="s">
        <v>5046</v>
      </c>
      <c r="I4573" s="0" t="n">
        <v>4</v>
      </c>
      <c r="J4573" s="0" t="n">
        <v>0</v>
      </c>
      <c r="K4573" s="0" t="s">
        <v>19</v>
      </c>
      <c r="L4573" s="3" t="n">
        <f aca="false">IF(K4573="Yes",(J4573-1)*0.98,-1)</f>
        <v>-1</v>
      </c>
      <c r="M4573" s="11" t="s">
        <v>62</v>
      </c>
    </row>
    <row r="4574" customFormat="false" ht="12.8" hidden="false" customHeight="false" outlineLevel="0" collapsed="false">
      <c r="A4574" s="2" t="s">
        <v>5047</v>
      </c>
      <c r="B4574" s="2" t="s">
        <v>46</v>
      </c>
      <c r="C4574" s="0" t="s">
        <v>59</v>
      </c>
      <c r="D4574" s="0" t="s">
        <v>42</v>
      </c>
      <c r="E4574" s="0" t="s">
        <v>30</v>
      </c>
      <c r="F4574" s="0" t="s">
        <v>43</v>
      </c>
      <c r="G4574" s="0" t="s">
        <v>19</v>
      </c>
      <c r="H4574" s="0" t="s">
        <v>5048</v>
      </c>
      <c r="I4574" s="0" t="n">
        <v>0</v>
      </c>
      <c r="J4574" s="0" t="n">
        <v>0</v>
      </c>
      <c r="K4574" s="0" t="s">
        <v>19</v>
      </c>
      <c r="L4574" s="3" t="n">
        <f aca="false">IF(K4574="Yes",(J4574-1)*0.98,-1)</f>
        <v>-1</v>
      </c>
      <c r="M4574" s="11" t="s">
        <v>62</v>
      </c>
    </row>
    <row r="4575" customFormat="false" ht="12.8" hidden="false" customHeight="false" outlineLevel="0" collapsed="false">
      <c r="A4575" s="9" t="s">
        <v>5049</v>
      </c>
      <c r="B4575" s="9" t="s">
        <v>505</v>
      </c>
      <c r="C4575" s="6" t="s">
        <v>15</v>
      </c>
      <c r="D4575" s="6" t="s">
        <v>42</v>
      </c>
      <c r="E4575" s="6" t="s">
        <v>147</v>
      </c>
      <c r="F4575" s="6" t="s">
        <v>43</v>
      </c>
      <c r="G4575" s="6" t="s">
        <v>19</v>
      </c>
      <c r="H4575" s="6" t="s">
        <v>5050</v>
      </c>
      <c r="I4575" s="0" t="n">
        <v>2</v>
      </c>
      <c r="J4575" s="6" t="n">
        <v>0</v>
      </c>
      <c r="K4575" s="3" t="str">
        <f aca="false">IF(I4575=1,"Yes","No")</f>
        <v>No</v>
      </c>
      <c r="L4575" s="7" t="n">
        <f aca="false">IF(K4575="Yes",(J4575-1)*0.98,-1)</f>
        <v>-1</v>
      </c>
      <c r="M4575" s="10" t="s">
        <v>53</v>
      </c>
    </row>
    <row r="4576" customFormat="false" ht="12.8" hidden="false" customHeight="false" outlineLevel="0" collapsed="false">
      <c r="A4576" s="2" t="s">
        <v>5051</v>
      </c>
      <c r="B4576" s="2" t="s">
        <v>124</v>
      </c>
      <c r="C4576" s="0" t="s">
        <v>1082</v>
      </c>
      <c r="D4576" s="0" t="s">
        <v>37</v>
      </c>
      <c r="E4576" s="0" t="s">
        <v>147</v>
      </c>
      <c r="G4576" s="0" t="s">
        <v>19</v>
      </c>
      <c r="H4576" s="0" t="s">
        <v>4261</v>
      </c>
      <c r="I4576" s="0" t="n">
        <v>4</v>
      </c>
      <c r="J4576" s="0" t="n">
        <v>0</v>
      </c>
      <c r="K4576" s="0" t="str">
        <f aca="false">IF(I4576=1,"Yes","No")</f>
        <v>No</v>
      </c>
      <c r="L4576" s="0" t="n">
        <f aca="false">IF(K4576="Yes",(J4576-1)*0.98,-1)</f>
        <v>-1</v>
      </c>
      <c r="M4576" s="5" t="s">
        <v>33</v>
      </c>
    </row>
    <row r="4577" customFormat="false" ht="12.8" hidden="false" customHeight="false" outlineLevel="0" collapsed="false">
      <c r="A4577" s="2" t="s">
        <v>5052</v>
      </c>
      <c r="B4577" s="2" t="s">
        <v>364</v>
      </c>
      <c r="C4577" s="0" t="s">
        <v>1082</v>
      </c>
      <c r="D4577" s="0" t="s">
        <v>37</v>
      </c>
      <c r="E4577" s="0" t="s">
        <v>147</v>
      </c>
      <c r="G4577" s="0" t="s">
        <v>19</v>
      </c>
      <c r="H4577" s="0" t="s">
        <v>5053</v>
      </c>
      <c r="I4577" s="0" t="n">
        <v>0</v>
      </c>
      <c r="J4577" s="0" t="n">
        <v>0</v>
      </c>
      <c r="K4577" s="0" t="str">
        <f aca="false">IF(I4577=1,"Yes","No")</f>
        <v>No</v>
      </c>
      <c r="L4577" s="0" t="n">
        <f aca="false">IF(K4577="Yes",(J4577-1)*0.98,-1)</f>
        <v>-1</v>
      </c>
      <c r="M4577" s="5" t="s">
        <v>33</v>
      </c>
    </row>
    <row r="4578" customFormat="false" ht="12.8" hidden="false" customHeight="false" outlineLevel="0" collapsed="false">
      <c r="A4578" s="2" t="s">
        <v>5054</v>
      </c>
      <c r="B4578" s="2" t="s">
        <v>421</v>
      </c>
      <c r="C4578" s="0" t="s">
        <v>47</v>
      </c>
      <c r="D4578" s="0" t="s">
        <v>42</v>
      </c>
      <c r="E4578" s="0" t="s">
        <v>30</v>
      </c>
      <c r="F4578" s="0" t="s">
        <v>18</v>
      </c>
      <c r="G4578" s="0" t="s">
        <v>19</v>
      </c>
      <c r="H4578" s="0" t="s">
        <v>5055</v>
      </c>
      <c r="I4578" s="0" t="n">
        <v>0</v>
      </c>
      <c r="J4578" s="0" t="n">
        <v>0</v>
      </c>
      <c r="K4578" s="0" t="s">
        <v>19</v>
      </c>
      <c r="L4578" s="3" t="n">
        <f aca="false">IF(K4578="Yes",(J4578-1)*0.98,-1)</f>
        <v>-1</v>
      </c>
      <c r="M4578" s="11" t="s">
        <v>62</v>
      </c>
    </row>
    <row r="4579" customFormat="false" ht="12.8" hidden="false" customHeight="false" outlineLevel="0" collapsed="false">
      <c r="A4579" s="2" t="s">
        <v>5054</v>
      </c>
      <c r="B4579" s="2" t="s">
        <v>421</v>
      </c>
      <c r="C4579" s="6" t="s">
        <v>47</v>
      </c>
      <c r="D4579" s="6" t="s">
        <v>42</v>
      </c>
      <c r="E4579" s="6" t="s">
        <v>30</v>
      </c>
      <c r="F4579" s="6" t="s">
        <v>18</v>
      </c>
      <c r="G4579" s="6" t="s">
        <v>19</v>
      </c>
      <c r="H4579" s="6" t="s">
        <v>5056</v>
      </c>
      <c r="I4579" s="6" t="n">
        <v>0</v>
      </c>
      <c r="J4579" s="6" t="n">
        <v>0</v>
      </c>
      <c r="K4579" s="3" t="str">
        <f aca="false">IF(I4579=1, "No","Yes")</f>
        <v>Yes</v>
      </c>
      <c r="L4579" s="7" t="n">
        <f aca="false">IF(I4579=1,-J4579,0.98)</f>
        <v>0.98</v>
      </c>
      <c r="M4579" s="8" t="s">
        <v>51</v>
      </c>
    </row>
    <row r="4580" customFormat="false" ht="12.8" hidden="false" customHeight="false" outlineLevel="0" collapsed="false">
      <c r="A4580" s="2" t="s">
        <v>5054</v>
      </c>
      <c r="B4580" s="2" t="s">
        <v>421</v>
      </c>
      <c r="C4580" s="6" t="s">
        <v>47</v>
      </c>
      <c r="D4580" s="6" t="s">
        <v>42</v>
      </c>
      <c r="E4580" s="6" t="s">
        <v>30</v>
      </c>
      <c r="F4580" s="6" t="s">
        <v>18</v>
      </c>
      <c r="G4580" s="6" t="s">
        <v>19</v>
      </c>
      <c r="H4580" s="6" t="s">
        <v>5056</v>
      </c>
      <c r="I4580" s="6" t="n">
        <v>0</v>
      </c>
      <c r="J4580" s="6" t="n">
        <v>0</v>
      </c>
      <c r="K4580" s="3" t="str">
        <f aca="false">IF(I4580=1, "No","Yes")</f>
        <v>Yes</v>
      </c>
      <c r="L4580" s="7" t="n">
        <f aca="false">IF(I4580=1,-J4580,0.98)</f>
        <v>0.98</v>
      </c>
      <c r="M4580" s="12" t="s">
        <v>128</v>
      </c>
    </row>
    <row r="4581" customFormat="false" ht="12.8" hidden="false" customHeight="false" outlineLevel="0" collapsed="false">
      <c r="A4581" s="2" t="s">
        <v>5057</v>
      </c>
      <c r="B4581" s="2" t="s">
        <v>456</v>
      </c>
      <c r="C4581" s="0" t="s">
        <v>611</v>
      </c>
      <c r="D4581" s="0" t="s">
        <v>29</v>
      </c>
      <c r="E4581" s="0" t="s">
        <v>147</v>
      </c>
      <c r="F4581" s="0" t="s">
        <v>65</v>
      </c>
      <c r="G4581" s="0" t="s">
        <v>21</v>
      </c>
      <c r="H4581" s="0" t="s">
        <v>5058</v>
      </c>
      <c r="I4581" s="0" t="n">
        <v>0</v>
      </c>
      <c r="J4581" s="0" t="n">
        <v>0</v>
      </c>
      <c r="K4581" s="0" t="s">
        <v>19</v>
      </c>
      <c r="L4581" s="3" t="n">
        <f aca="false">IF(K4581="Yes",(J4581-1)*0.98,-1)</f>
        <v>-1</v>
      </c>
      <c r="M4581" s="11" t="s">
        <v>62</v>
      </c>
    </row>
    <row r="4582" customFormat="false" ht="12.8" hidden="false" customHeight="false" outlineLevel="0" collapsed="false">
      <c r="A4582" s="2" t="s">
        <v>5057</v>
      </c>
      <c r="B4582" s="2" t="s">
        <v>605</v>
      </c>
      <c r="C4582" s="0" t="s">
        <v>59</v>
      </c>
      <c r="D4582" s="0" t="s">
        <v>29</v>
      </c>
      <c r="E4582" s="0" t="s">
        <v>30</v>
      </c>
      <c r="F4582" s="0" t="s">
        <v>43</v>
      </c>
      <c r="G4582" s="0" t="s">
        <v>19</v>
      </c>
      <c r="H4582" s="0" t="s">
        <v>5059</v>
      </c>
      <c r="I4582" s="0" t="n">
        <v>1</v>
      </c>
      <c r="J4582" s="0" t="n">
        <v>1.45</v>
      </c>
      <c r="K4582" s="0" t="s">
        <v>21</v>
      </c>
      <c r="L4582" s="3" t="n">
        <f aca="false">IF(K4582="Yes",(J4582-1)*0.98,-1)</f>
        <v>0.441</v>
      </c>
      <c r="M4582" s="4" t="s">
        <v>22</v>
      </c>
    </row>
    <row r="4583" customFormat="false" ht="12.8" hidden="false" customHeight="false" outlineLevel="0" collapsed="false">
      <c r="A4583" s="2" t="s">
        <v>5060</v>
      </c>
      <c r="B4583" s="2" t="s">
        <v>445</v>
      </c>
      <c r="C4583" s="0" t="s">
        <v>230</v>
      </c>
      <c r="D4583" s="0" t="s">
        <v>16</v>
      </c>
      <c r="E4583" s="0" t="s">
        <v>147</v>
      </c>
      <c r="F4583" s="0" t="s">
        <v>18</v>
      </c>
      <c r="G4583" s="0" t="s">
        <v>19</v>
      </c>
      <c r="H4583" s="0" t="s">
        <v>5061</v>
      </c>
      <c r="I4583" s="0" t="n">
        <v>2</v>
      </c>
      <c r="J4583" s="0" t="n">
        <v>3.04</v>
      </c>
      <c r="K4583" s="0" t="s">
        <v>21</v>
      </c>
      <c r="L4583" s="3" t="n">
        <f aca="false">IF(K4583="Yes",(J4583-1)*0.98,-1)</f>
        <v>1.9992</v>
      </c>
      <c r="M4583" s="11" t="s">
        <v>62</v>
      </c>
    </row>
    <row r="4584" customFormat="false" ht="12.8" hidden="false" customHeight="false" outlineLevel="0" collapsed="false">
      <c r="A4584" s="9" t="s">
        <v>5060</v>
      </c>
      <c r="B4584" s="9" t="s">
        <v>445</v>
      </c>
      <c r="C4584" s="6" t="s">
        <v>230</v>
      </c>
      <c r="D4584" s="6" t="s">
        <v>16</v>
      </c>
      <c r="E4584" s="6" t="s">
        <v>147</v>
      </c>
      <c r="F4584" s="6" t="s">
        <v>18</v>
      </c>
      <c r="G4584" s="6" t="s">
        <v>19</v>
      </c>
      <c r="H4584" s="6" t="s">
        <v>5062</v>
      </c>
      <c r="I4584" s="6" t="n">
        <v>3</v>
      </c>
      <c r="J4584" s="6" t="n">
        <v>0</v>
      </c>
      <c r="K4584" s="3" t="s">
        <v>19</v>
      </c>
      <c r="L4584" s="6" t="n">
        <f aca="false">IF(K4584="Yes",(J4584-1)*0.98,-1)</f>
        <v>-1</v>
      </c>
      <c r="M4584" s="13" t="s">
        <v>184</v>
      </c>
    </row>
    <row r="4585" customFormat="false" ht="12.8" hidden="false" customHeight="false" outlineLevel="0" collapsed="false">
      <c r="A4585" s="9" t="s">
        <v>5060</v>
      </c>
      <c r="B4585" s="9" t="s">
        <v>445</v>
      </c>
      <c r="C4585" s="6" t="s">
        <v>230</v>
      </c>
      <c r="D4585" s="6" t="s">
        <v>16</v>
      </c>
      <c r="E4585" s="6" t="s">
        <v>147</v>
      </c>
      <c r="F4585" s="6" t="s">
        <v>18</v>
      </c>
      <c r="G4585" s="6" t="s">
        <v>19</v>
      </c>
      <c r="H4585" s="6" t="s">
        <v>5061</v>
      </c>
      <c r="I4585" s="0" t="n">
        <v>2</v>
      </c>
      <c r="J4585" s="6" t="n">
        <v>0</v>
      </c>
      <c r="K4585" s="3" t="str">
        <f aca="false">IF(I4585=1,"Yes","No")</f>
        <v>No</v>
      </c>
      <c r="L4585" s="7" t="n">
        <f aca="false">IF(K4585="Yes",(J4585-1)*0.98,-1)</f>
        <v>-1</v>
      </c>
      <c r="M4585" s="10" t="s">
        <v>53</v>
      </c>
    </row>
    <row r="4586" customFormat="false" ht="12.8" hidden="false" customHeight="false" outlineLevel="0" collapsed="false">
      <c r="A4586" s="2" t="s">
        <v>5060</v>
      </c>
      <c r="B4586" s="2" t="s">
        <v>657</v>
      </c>
      <c r="C4586" s="0" t="s">
        <v>608</v>
      </c>
      <c r="D4586" s="0" t="s">
        <v>29</v>
      </c>
      <c r="E4586" s="0" t="s">
        <v>147</v>
      </c>
      <c r="F4586" s="0" t="s">
        <v>65</v>
      </c>
      <c r="G4586" s="0" t="s">
        <v>21</v>
      </c>
      <c r="H4586" s="0" t="s">
        <v>5063</v>
      </c>
      <c r="I4586" s="0" t="n">
        <v>0</v>
      </c>
      <c r="J4586" s="0" t="n">
        <v>0</v>
      </c>
      <c r="K4586" s="0" t="s">
        <v>19</v>
      </c>
      <c r="L4586" s="3" t="n">
        <f aca="false">IF(K4586="Yes",(J4586-1)*0.98,-1)</f>
        <v>-1</v>
      </c>
      <c r="M4586" s="11" t="s">
        <v>62</v>
      </c>
    </row>
    <row r="4587" customFormat="false" ht="12.8" hidden="false" customHeight="false" outlineLevel="0" collapsed="false">
      <c r="A4587" s="2" t="s">
        <v>5060</v>
      </c>
      <c r="B4587" s="2" t="s">
        <v>438</v>
      </c>
      <c r="C4587" s="0" t="s">
        <v>430</v>
      </c>
      <c r="D4587" s="0" t="s">
        <v>42</v>
      </c>
      <c r="E4587" s="0" t="s">
        <v>147</v>
      </c>
      <c r="F4587" s="0" t="s">
        <v>65</v>
      </c>
      <c r="G4587" s="0" t="s">
        <v>21</v>
      </c>
      <c r="H4587" s="0" t="s">
        <v>5064</v>
      </c>
      <c r="I4587" s="0" t="n">
        <v>1</v>
      </c>
      <c r="J4587" s="0" t="n">
        <v>0</v>
      </c>
      <c r="K4587" s="0" t="str">
        <f aca="false">IF(I4587=1,"Yes","No")</f>
        <v>Yes</v>
      </c>
      <c r="L4587" s="0" t="n">
        <f aca="false">IF(K4587="Yes",(J4587-1)*0.98,-1)</f>
        <v>-0.98</v>
      </c>
      <c r="M4587" s="5" t="s">
        <v>33</v>
      </c>
    </row>
    <row r="4588" customFormat="false" ht="12.8" hidden="false" customHeight="false" outlineLevel="0" collapsed="false">
      <c r="A4588" s="2" t="s">
        <v>5060</v>
      </c>
      <c r="B4588" s="2" t="s">
        <v>438</v>
      </c>
      <c r="C4588" s="0" t="s">
        <v>430</v>
      </c>
      <c r="D4588" s="0" t="s">
        <v>42</v>
      </c>
      <c r="E4588" s="0" t="s">
        <v>147</v>
      </c>
      <c r="F4588" s="0" t="s">
        <v>65</v>
      </c>
      <c r="G4588" s="0" t="s">
        <v>21</v>
      </c>
      <c r="H4588" s="0" t="s">
        <v>5064</v>
      </c>
      <c r="I4588" s="0" t="n">
        <v>1</v>
      </c>
      <c r="J4588" s="0" t="n">
        <v>1.39</v>
      </c>
      <c r="K4588" s="0" t="s">
        <v>21</v>
      </c>
      <c r="L4588" s="3" t="n">
        <f aca="false">IF(K4588="Yes",(J4588-1)*0.98,-1)</f>
        <v>0.3822</v>
      </c>
      <c r="M4588" s="4" t="s">
        <v>22</v>
      </c>
    </row>
    <row r="4589" customFormat="false" ht="12.8" hidden="false" customHeight="false" outlineLevel="0" collapsed="false">
      <c r="A4589" s="2" t="s">
        <v>5065</v>
      </c>
      <c r="B4589" s="2" t="s">
        <v>293</v>
      </c>
      <c r="C4589" s="0" t="s">
        <v>555</v>
      </c>
      <c r="D4589" s="0" t="s">
        <v>16</v>
      </c>
      <c r="E4589" s="0" t="s">
        <v>147</v>
      </c>
      <c r="F4589" s="0" t="s">
        <v>18</v>
      </c>
      <c r="G4589" s="0" t="s">
        <v>19</v>
      </c>
      <c r="H4589" s="0" t="s">
        <v>5066</v>
      </c>
      <c r="I4589" s="0" t="n">
        <v>1</v>
      </c>
      <c r="J4589" s="0" t="n">
        <v>2.73</v>
      </c>
      <c r="K4589" s="0" t="s">
        <v>21</v>
      </c>
      <c r="L4589" s="3" t="n">
        <f aca="false">IF(K4589="Yes",(J4589-1)*0.98,-1)</f>
        <v>1.6954</v>
      </c>
      <c r="M4589" s="11" t="s">
        <v>62</v>
      </c>
    </row>
    <row r="4590" customFormat="false" ht="12.8" hidden="false" customHeight="false" outlineLevel="0" collapsed="false">
      <c r="A4590" s="9" t="s">
        <v>5065</v>
      </c>
      <c r="B4590" s="9" t="s">
        <v>293</v>
      </c>
      <c r="C4590" s="6" t="s">
        <v>555</v>
      </c>
      <c r="D4590" s="6" t="s">
        <v>16</v>
      </c>
      <c r="E4590" s="6" t="s">
        <v>147</v>
      </c>
      <c r="F4590" s="6" t="s">
        <v>18</v>
      </c>
      <c r="G4590" s="6" t="s">
        <v>19</v>
      </c>
      <c r="H4590" s="6" t="s">
        <v>5066</v>
      </c>
      <c r="I4590" s="0" t="n">
        <v>1</v>
      </c>
      <c r="J4590" s="6" t="n">
        <v>10.5</v>
      </c>
      <c r="K4590" s="3" t="str">
        <f aca="false">IF(I4590=1,"Yes","No")</f>
        <v>Yes</v>
      </c>
      <c r="L4590" s="7" t="n">
        <f aca="false">IF(K4590="Yes",(J4590-1)*0.98,-1)</f>
        <v>9.31</v>
      </c>
      <c r="M4590" s="10" t="s">
        <v>53</v>
      </c>
    </row>
    <row r="4591" customFormat="false" ht="12.8" hidden="false" customHeight="false" outlineLevel="0" collapsed="false">
      <c r="A4591" s="2" t="s">
        <v>5065</v>
      </c>
      <c r="B4591" s="2" t="s">
        <v>1185</v>
      </c>
      <c r="C4591" s="0" t="s">
        <v>332</v>
      </c>
      <c r="D4591" s="0" t="s">
        <v>16</v>
      </c>
      <c r="E4591" s="0" t="s">
        <v>87</v>
      </c>
      <c r="F4591" s="0" t="s">
        <v>18</v>
      </c>
      <c r="G4591" s="0" t="s">
        <v>21</v>
      </c>
      <c r="H4591" s="0" t="s">
        <v>5067</v>
      </c>
      <c r="I4591" s="0" t="n">
        <v>1</v>
      </c>
      <c r="J4591" s="0" t="n">
        <v>2.02</v>
      </c>
      <c r="K4591" s="0" t="s">
        <v>21</v>
      </c>
      <c r="L4591" s="3" t="n">
        <f aca="false">IF(K4591="Yes",(J4591-1)*0.98,-1)</f>
        <v>0.9996</v>
      </c>
      <c r="M4591" s="4" t="s">
        <v>22</v>
      </c>
    </row>
    <row r="4592" customFormat="false" ht="12.8" hidden="false" customHeight="false" outlineLevel="0" collapsed="false">
      <c r="A4592" s="2" t="s">
        <v>5065</v>
      </c>
      <c r="B4592" s="2" t="s">
        <v>1250</v>
      </c>
      <c r="C4592" s="6" t="s">
        <v>555</v>
      </c>
      <c r="D4592" s="6" t="s">
        <v>42</v>
      </c>
      <c r="E4592" s="6" t="s">
        <v>147</v>
      </c>
      <c r="F4592" s="6" t="s">
        <v>43</v>
      </c>
      <c r="G4592" s="6" t="s">
        <v>19</v>
      </c>
      <c r="H4592" s="6" t="s">
        <v>5068</v>
      </c>
      <c r="I4592" s="6" t="n">
        <v>4</v>
      </c>
      <c r="J4592" s="6" t="n">
        <v>0</v>
      </c>
      <c r="K4592" s="3" t="str">
        <f aca="false">IF(I4592=1, "No","Yes")</f>
        <v>Yes</v>
      </c>
      <c r="L4592" s="7" t="n">
        <f aca="false">IF(I4592=1,-J4592,0.98)</f>
        <v>0.98</v>
      </c>
      <c r="M4592" s="8" t="s">
        <v>51</v>
      </c>
    </row>
    <row r="4593" customFormat="false" ht="12.8" hidden="false" customHeight="false" outlineLevel="0" collapsed="false">
      <c r="A4593" s="2" t="s">
        <v>5065</v>
      </c>
      <c r="B4593" s="2" t="s">
        <v>1250</v>
      </c>
      <c r="C4593" s="6" t="s">
        <v>555</v>
      </c>
      <c r="D4593" s="6" t="s">
        <v>42</v>
      </c>
      <c r="E4593" s="6" t="s">
        <v>147</v>
      </c>
      <c r="F4593" s="6" t="s">
        <v>43</v>
      </c>
      <c r="G4593" s="6" t="s">
        <v>19</v>
      </c>
      <c r="H4593" s="6" t="s">
        <v>5068</v>
      </c>
      <c r="I4593" s="6" t="n">
        <v>4</v>
      </c>
      <c r="J4593" s="6" t="n">
        <v>0</v>
      </c>
      <c r="K4593" s="3" t="str">
        <f aca="false">IF(I4593=1, "No","Yes")</f>
        <v>Yes</v>
      </c>
      <c r="L4593" s="7" t="n">
        <f aca="false">IF(I4593=1,-J4593,0.98)</f>
        <v>0.98</v>
      </c>
      <c r="M4593" s="12" t="s">
        <v>128</v>
      </c>
    </row>
    <row r="4594" customFormat="false" ht="12.8" hidden="false" customHeight="false" outlineLevel="0" collapsed="false">
      <c r="A4594" s="9" t="s">
        <v>5065</v>
      </c>
      <c r="B4594" s="9" t="s">
        <v>1250</v>
      </c>
      <c r="C4594" s="6" t="s">
        <v>555</v>
      </c>
      <c r="D4594" s="6" t="s">
        <v>42</v>
      </c>
      <c r="E4594" s="6" t="s">
        <v>147</v>
      </c>
      <c r="F4594" s="6" t="s">
        <v>43</v>
      </c>
      <c r="G4594" s="6" t="s">
        <v>19</v>
      </c>
      <c r="H4594" s="6" t="s">
        <v>5069</v>
      </c>
      <c r="I4594" s="0" t="n">
        <v>0</v>
      </c>
      <c r="J4594" s="6" t="n">
        <v>0</v>
      </c>
      <c r="K4594" s="3" t="str">
        <f aca="false">IF(I4594=1,"Yes","No")</f>
        <v>No</v>
      </c>
      <c r="L4594" s="7" t="n">
        <f aca="false">IF(K4594="Yes",(J4594-1)*0.98,-1)</f>
        <v>-1</v>
      </c>
      <c r="M4594" s="10" t="s">
        <v>53</v>
      </c>
    </row>
    <row r="4595" customFormat="false" ht="12.8" hidden="false" customHeight="false" outlineLevel="0" collapsed="false">
      <c r="A4595" s="2" t="s">
        <v>5070</v>
      </c>
      <c r="B4595" s="2" t="s">
        <v>35</v>
      </c>
      <c r="C4595" s="6" t="s">
        <v>215</v>
      </c>
      <c r="D4595" s="6" t="s">
        <v>16</v>
      </c>
      <c r="E4595" s="6" t="s">
        <v>17</v>
      </c>
      <c r="F4595" s="6" t="s">
        <v>43</v>
      </c>
      <c r="G4595" s="6" t="s">
        <v>19</v>
      </c>
      <c r="H4595" s="6" t="s">
        <v>5071</v>
      </c>
      <c r="I4595" s="6" t="n">
        <v>2</v>
      </c>
      <c r="J4595" s="6" t="n">
        <v>0</v>
      </c>
      <c r="K4595" s="3" t="str">
        <f aca="false">IF(I4595=1, "No","Yes")</f>
        <v>Yes</v>
      </c>
      <c r="L4595" s="7" t="n">
        <f aca="false">IF(I4595=1,-J4595,0.98)</f>
        <v>0.98</v>
      </c>
      <c r="M4595" s="8" t="s">
        <v>51</v>
      </c>
    </row>
    <row r="4596" customFormat="false" ht="12.8" hidden="false" customHeight="false" outlineLevel="0" collapsed="false">
      <c r="A4596" s="2" t="s">
        <v>5070</v>
      </c>
      <c r="B4596" s="2" t="s">
        <v>5072</v>
      </c>
      <c r="C4596" s="0" t="s">
        <v>457</v>
      </c>
      <c r="D4596" s="0" t="s">
        <v>48</v>
      </c>
      <c r="E4596" s="0" t="s">
        <v>87</v>
      </c>
      <c r="F4596" s="0" t="s">
        <v>18</v>
      </c>
      <c r="G4596" s="0" t="s">
        <v>19</v>
      </c>
      <c r="H4596" s="0" t="s">
        <v>5073</v>
      </c>
      <c r="I4596" s="0" t="n">
        <v>1</v>
      </c>
      <c r="J4596" s="0" t="n">
        <v>0</v>
      </c>
      <c r="K4596" s="0" t="str">
        <f aca="false">IF(I4596=1,"Yes","No")</f>
        <v>Yes</v>
      </c>
      <c r="L4596" s="0" t="n">
        <f aca="false">IF(K4596="Yes",(J4596-1)*0.98,-1)</f>
        <v>-0.98</v>
      </c>
      <c r="M4596" s="5" t="s">
        <v>33</v>
      </c>
    </row>
    <row r="4597" customFormat="false" ht="12.8" hidden="false" customHeight="false" outlineLevel="0" collapsed="false">
      <c r="A4597" s="2" t="s">
        <v>5070</v>
      </c>
      <c r="B4597" s="2" t="s">
        <v>109</v>
      </c>
      <c r="C4597" s="0" t="s">
        <v>1094</v>
      </c>
      <c r="D4597" s="0" t="s">
        <v>37</v>
      </c>
      <c r="E4597" s="0" t="s">
        <v>17</v>
      </c>
      <c r="F4597" s="0" t="s">
        <v>65</v>
      </c>
      <c r="G4597" s="0" t="s">
        <v>21</v>
      </c>
      <c r="H4597" s="0" t="s">
        <v>5074</v>
      </c>
      <c r="I4597" s="0" t="n">
        <v>2</v>
      </c>
      <c r="J4597" s="0" t="n">
        <v>0</v>
      </c>
      <c r="K4597" s="0" t="str">
        <f aca="false">IF(I4597=1,"Yes","No")</f>
        <v>No</v>
      </c>
      <c r="L4597" s="0" t="n">
        <f aca="false">IF(K4597="Yes",(J4597-1)*0.98,-1)</f>
        <v>-1</v>
      </c>
      <c r="M4597" s="5" t="s">
        <v>33</v>
      </c>
    </row>
    <row r="4598" customFormat="false" ht="12.8" hidden="false" customHeight="false" outlineLevel="0" collapsed="false">
      <c r="A4598" s="2" t="s">
        <v>5070</v>
      </c>
      <c r="B4598" s="2" t="s">
        <v>109</v>
      </c>
      <c r="C4598" s="0" t="s">
        <v>1094</v>
      </c>
      <c r="D4598" s="0" t="s">
        <v>37</v>
      </c>
      <c r="E4598" s="0" t="s">
        <v>17</v>
      </c>
      <c r="F4598" s="0" t="s">
        <v>65</v>
      </c>
      <c r="G4598" s="0" t="s">
        <v>21</v>
      </c>
      <c r="H4598" s="0" t="s">
        <v>5074</v>
      </c>
      <c r="I4598" s="0" t="n">
        <v>2</v>
      </c>
      <c r="J4598" s="0" t="n">
        <v>2.1</v>
      </c>
      <c r="K4598" s="0" t="s">
        <v>21</v>
      </c>
      <c r="L4598" s="3" t="n">
        <f aca="false">IF(K4598="Yes",(J4598-1)*0.98,-1)</f>
        <v>1.078</v>
      </c>
      <c r="M4598" s="4" t="s">
        <v>22</v>
      </c>
    </row>
    <row r="4599" customFormat="false" ht="12.8" hidden="false" customHeight="false" outlineLevel="0" collapsed="false">
      <c r="A4599" s="9" t="s">
        <v>5075</v>
      </c>
      <c r="B4599" s="9" t="s">
        <v>23</v>
      </c>
      <c r="C4599" s="6" t="s">
        <v>495</v>
      </c>
      <c r="D4599" s="6" t="s">
        <v>42</v>
      </c>
      <c r="E4599" s="6" t="s">
        <v>147</v>
      </c>
      <c r="F4599" s="6" t="s">
        <v>43</v>
      </c>
      <c r="G4599" s="6" t="s">
        <v>19</v>
      </c>
      <c r="H4599" s="6" t="s">
        <v>5076</v>
      </c>
      <c r="I4599" s="0" t="n">
        <v>4</v>
      </c>
      <c r="J4599" s="6" t="n">
        <v>0</v>
      </c>
      <c r="K4599" s="3" t="str">
        <f aca="false">IF(I4599=1,"Yes","No")</f>
        <v>No</v>
      </c>
      <c r="L4599" s="7" t="n">
        <f aca="false">IF(K4599="Yes",(J4599-1)*0.98,-1)</f>
        <v>-1</v>
      </c>
      <c r="M4599" s="10" t="s">
        <v>53</v>
      </c>
    </row>
    <row r="4600" customFormat="false" ht="12.8" hidden="false" customHeight="false" outlineLevel="0" collapsed="false">
      <c r="A4600" s="2" t="s">
        <v>5075</v>
      </c>
      <c r="B4600" s="2" t="s">
        <v>5077</v>
      </c>
      <c r="C4600" s="0" t="s">
        <v>370</v>
      </c>
      <c r="D4600" s="0" t="s">
        <v>42</v>
      </c>
      <c r="E4600" s="0" t="s">
        <v>147</v>
      </c>
      <c r="F4600" s="0" t="s">
        <v>65</v>
      </c>
      <c r="G4600" s="0" t="s">
        <v>21</v>
      </c>
      <c r="H4600" s="0" t="s">
        <v>5078</v>
      </c>
      <c r="I4600" s="0" t="n">
        <v>1</v>
      </c>
      <c r="J4600" s="0" t="n">
        <v>0</v>
      </c>
      <c r="K4600" s="0" t="str">
        <f aca="false">IF(I4600=1,"Yes","No")</f>
        <v>Yes</v>
      </c>
      <c r="L4600" s="0" t="n">
        <f aca="false">IF(K4600="Yes",(J4600-1)*0.98,-1)</f>
        <v>-0.98</v>
      </c>
      <c r="M4600" s="5" t="s">
        <v>33</v>
      </c>
    </row>
    <row r="4601" customFormat="false" ht="12.8" hidden="false" customHeight="false" outlineLevel="0" collapsed="false">
      <c r="A4601" s="2" t="s">
        <v>5075</v>
      </c>
      <c r="B4601" s="2" t="s">
        <v>5077</v>
      </c>
      <c r="C4601" s="0" t="s">
        <v>370</v>
      </c>
      <c r="D4601" s="0" t="s">
        <v>42</v>
      </c>
      <c r="E4601" s="0" t="s">
        <v>147</v>
      </c>
      <c r="F4601" s="0" t="s">
        <v>65</v>
      </c>
      <c r="G4601" s="0" t="s">
        <v>21</v>
      </c>
      <c r="H4601" s="0" t="s">
        <v>5078</v>
      </c>
      <c r="I4601" s="0" t="n">
        <v>1</v>
      </c>
      <c r="J4601" s="0" t="n">
        <v>1.46</v>
      </c>
      <c r="K4601" s="0" t="s">
        <v>21</v>
      </c>
      <c r="L4601" s="3" t="n">
        <f aca="false">IF(K4601="Yes",(J4601-1)*0.98,-1)</f>
        <v>0.4508</v>
      </c>
      <c r="M4601" s="4" t="s">
        <v>22</v>
      </c>
    </row>
    <row r="4602" customFormat="false" ht="12.8" hidden="false" customHeight="false" outlineLevel="0" collapsed="false">
      <c r="A4602" s="2" t="s">
        <v>5075</v>
      </c>
      <c r="B4602" s="2" t="s">
        <v>324</v>
      </c>
      <c r="C4602" s="0" t="s">
        <v>2407</v>
      </c>
      <c r="D4602" s="0" t="s">
        <v>37</v>
      </c>
      <c r="E4602" s="0" t="s">
        <v>147</v>
      </c>
      <c r="F4602" s="0" t="s">
        <v>428</v>
      </c>
      <c r="G4602" s="0" t="s">
        <v>21</v>
      </c>
      <c r="H4602" s="0" t="s">
        <v>5079</v>
      </c>
      <c r="I4602" s="0" t="n">
        <v>1</v>
      </c>
      <c r="J4602" s="0" t="n">
        <v>0</v>
      </c>
      <c r="K4602" s="0" t="str">
        <f aca="false">IF(I4602=1,"Yes","No")</f>
        <v>Yes</v>
      </c>
      <c r="L4602" s="0" t="n">
        <f aca="false">IF(K4602="Yes",(J4602-1)*0.98,-1)</f>
        <v>-0.98</v>
      </c>
      <c r="M4602" s="5" t="s">
        <v>33</v>
      </c>
    </row>
    <row r="4603" customFormat="false" ht="12.8" hidden="false" customHeight="false" outlineLevel="0" collapsed="false">
      <c r="A4603" s="2" t="s">
        <v>5075</v>
      </c>
      <c r="B4603" s="2" t="s">
        <v>324</v>
      </c>
      <c r="C4603" s="0" t="s">
        <v>2407</v>
      </c>
      <c r="D4603" s="0" t="s">
        <v>37</v>
      </c>
      <c r="E4603" s="0" t="s">
        <v>147</v>
      </c>
      <c r="F4603" s="0" t="s">
        <v>428</v>
      </c>
      <c r="G4603" s="0" t="s">
        <v>21</v>
      </c>
      <c r="H4603" s="0" t="s">
        <v>5079</v>
      </c>
      <c r="I4603" s="0" t="n">
        <v>1</v>
      </c>
      <c r="J4603" s="0" t="n">
        <v>1.84</v>
      </c>
      <c r="K4603" s="0" t="s">
        <v>21</v>
      </c>
      <c r="L4603" s="3" t="n">
        <f aca="false">IF(K4603="Yes",(J4603-1)*0.98,-1)</f>
        <v>0.8232</v>
      </c>
      <c r="M4603" s="4" t="s">
        <v>22</v>
      </c>
    </row>
    <row r="4604" customFormat="false" ht="12.8" hidden="false" customHeight="false" outlineLevel="0" collapsed="false">
      <c r="A4604" s="2" t="s">
        <v>5080</v>
      </c>
      <c r="B4604" s="2" t="s">
        <v>480</v>
      </c>
      <c r="C4604" s="0" t="s">
        <v>271</v>
      </c>
      <c r="D4604" s="0" t="s">
        <v>16</v>
      </c>
      <c r="E4604" s="0" t="s">
        <v>147</v>
      </c>
      <c r="F4604" s="0" t="s">
        <v>65</v>
      </c>
      <c r="G4604" s="0" t="s">
        <v>21</v>
      </c>
      <c r="H4604" s="0" t="s">
        <v>5081</v>
      </c>
      <c r="I4604" s="0" t="n">
        <v>2</v>
      </c>
      <c r="J4604" s="0" t="n">
        <v>0</v>
      </c>
      <c r="K4604" s="0" t="str">
        <f aca="false">IF(I4604=1,"Yes","No")</f>
        <v>No</v>
      </c>
      <c r="L4604" s="0" t="n">
        <f aca="false">IF(K4604="Yes",(J4604-1)*0.98,-1)</f>
        <v>-1</v>
      </c>
      <c r="M4604" s="5" t="s">
        <v>33</v>
      </c>
    </row>
    <row r="4605" customFormat="false" ht="12.8" hidden="false" customHeight="false" outlineLevel="0" collapsed="false">
      <c r="A4605" s="2" t="s">
        <v>5080</v>
      </c>
      <c r="B4605" s="2" t="s">
        <v>293</v>
      </c>
      <c r="C4605" s="0" t="s">
        <v>2117</v>
      </c>
      <c r="D4605" s="0" t="s">
        <v>37</v>
      </c>
      <c r="E4605" s="0" t="s">
        <v>147</v>
      </c>
      <c r="G4605" s="0" t="s">
        <v>19</v>
      </c>
      <c r="H4605" s="0" t="s">
        <v>5082</v>
      </c>
      <c r="I4605" s="0" t="n">
        <v>2</v>
      </c>
      <c r="J4605" s="0" t="n">
        <v>0</v>
      </c>
      <c r="K4605" s="0" t="str">
        <f aca="false">IF(I4605=1,"Yes","No")</f>
        <v>No</v>
      </c>
      <c r="L4605" s="0" t="n">
        <f aca="false">IF(K4605="Yes",(J4605-1)*0.98,-1)</f>
        <v>-1</v>
      </c>
      <c r="M4605" s="5" t="s">
        <v>33</v>
      </c>
    </row>
    <row r="4606" customFormat="false" ht="12.8" hidden="false" customHeight="false" outlineLevel="0" collapsed="false">
      <c r="A4606" s="2" t="s">
        <v>5080</v>
      </c>
      <c r="B4606" s="2" t="s">
        <v>239</v>
      </c>
      <c r="C4606" s="6" t="s">
        <v>608</v>
      </c>
      <c r="D4606" s="6" t="s">
        <v>42</v>
      </c>
      <c r="E4606" s="6" t="s">
        <v>147</v>
      </c>
      <c r="F4606" s="6" t="s">
        <v>18</v>
      </c>
      <c r="G4606" s="6" t="s">
        <v>19</v>
      </c>
      <c r="H4606" s="6" t="s">
        <v>5083</v>
      </c>
      <c r="I4606" s="6" t="n">
        <v>0</v>
      </c>
      <c r="J4606" s="6" t="n">
        <v>0</v>
      </c>
      <c r="K4606" s="3" t="str">
        <f aca="false">IF(I4606=1, "No","Yes")</f>
        <v>Yes</v>
      </c>
      <c r="L4606" s="7" t="n">
        <f aca="false">IF(I4606=1,-J4606,0.98)</f>
        <v>0.98</v>
      </c>
      <c r="M4606" s="8" t="s">
        <v>51</v>
      </c>
    </row>
    <row r="4607" customFormat="false" ht="12.8" hidden="false" customHeight="false" outlineLevel="0" collapsed="false">
      <c r="A4607" s="2" t="s">
        <v>5080</v>
      </c>
      <c r="B4607" s="2" t="s">
        <v>239</v>
      </c>
      <c r="C4607" s="6" t="s">
        <v>608</v>
      </c>
      <c r="D4607" s="6" t="s">
        <v>42</v>
      </c>
      <c r="E4607" s="6" t="s">
        <v>147</v>
      </c>
      <c r="F4607" s="6" t="s">
        <v>18</v>
      </c>
      <c r="G4607" s="6" t="s">
        <v>19</v>
      </c>
      <c r="H4607" s="6" t="s">
        <v>5083</v>
      </c>
      <c r="I4607" s="6" t="n">
        <v>0</v>
      </c>
      <c r="J4607" s="6" t="n">
        <v>0</v>
      </c>
      <c r="K4607" s="3" t="str">
        <f aca="false">IF(I4607=1, "No","Yes")</f>
        <v>Yes</v>
      </c>
      <c r="L4607" s="7" t="n">
        <f aca="false">IF(I4607=1,-J4607,0.98)</f>
        <v>0.98</v>
      </c>
      <c r="M4607" s="12" t="s">
        <v>128</v>
      </c>
    </row>
    <row r="4608" customFormat="false" ht="12.8" hidden="false" customHeight="false" outlineLevel="0" collapsed="false">
      <c r="A4608" s="2" t="s">
        <v>5084</v>
      </c>
      <c r="B4608" s="2" t="s">
        <v>162</v>
      </c>
      <c r="C4608" s="0" t="s">
        <v>579</v>
      </c>
      <c r="D4608" s="0" t="s">
        <v>16</v>
      </c>
      <c r="E4608" s="0" t="s">
        <v>17</v>
      </c>
      <c r="F4608" s="0" t="s">
        <v>18</v>
      </c>
      <c r="G4608" s="0" t="s">
        <v>19</v>
      </c>
      <c r="H4608" s="0" t="s">
        <v>5085</v>
      </c>
      <c r="I4608" s="0" t="n">
        <v>1</v>
      </c>
      <c r="J4608" s="0" t="n">
        <v>1.1</v>
      </c>
      <c r="K4608" s="0" t="s">
        <v>21</v>
      </c>
      <c r="L4608" s="3" t="n">
        <f aca="false">IF(K4608="Yes",(J4608-1)*0.98,-1)</f>
        <v>0.0980000000000001</v>
      </c>
      <c r="M4608" s="4" t="s">
        <v>22</v>
      </c>
    </row>
    <row r="4609" customFormat="false" ht="12.8" hidden="false" customHeight="false" outlineLevel="0" collapsed="false">
      <c r="A4609" s="2" t="s">
        <v>5084</v>
      </c>
      <c r="B4609" s="2" t="s">
        <v>331</v>
      </c>
      <c r="C4609" s="0" t="s">
        <v>1082</v>
      </c>
      <c r="D4609" s="0" t="s">
        <v>37</v>
      </c>
      <c r="E4609" s="0" t="s">
        <v>147</v>
      </c>
      <c r="G4609" s="0" t="s">
        <v>19</v>
      </c>
      <c r="H4609" s="0" t="s">
        <v>5086</v>
      </c>
      <c r="I4609" s="0" t="n">
        <v>2</v>
      </c>
      <c r="J4609" s="0" t="n">
        <v>0</v>
      </c>
      <c r="K4609" s="0" t="str">
        <f aca="false">IF(I4609=1,"Yes","No")</f>
        <v>No</v>
      </c>
      <c r="L4609" s="0" t="n">
        <f aca="false">IF(K4609="Yes",(J4609-1)*0.98,-1)</f>
        <v>-1</v>
      </c>
      <c r="M4609" s="5" t="s">
        <v>33</v>
      </c>
    </row>
    <row r="4610" customFormat="false" ht="12.8" hidden="false" customHeight="false" outlineLevel="0" collapsed="false">
      <c r="A4610" s="2" t="s">
        <v>5084</v>
      </c>
      <c r="B4610" s="2" t="s">
        <v>245</v>
      </c>
      <c r="C4610" s="0" t="s">
        <v>1082</v>
      </c>
      <c r="D4610" s="0" t="s">
        <v>37</v>
      </c>
      <c r="E4610" s="0" t="s">
        <v>147</v>
      </c>
      <c r="G4610" s="0" t="s">
        <v>19</v>
      </c>
      <c r="H4610" s="0" t="s">
        <v>5087</v>
      </c>
      <c r="I4610" s="0" t="n">
        <v>1</v>
      </c>
      <c r="J4610" s="0" t="n">
        <v>0</v>
      </c>
      <c r="K4610" s="0" t="str">
        <f aca="false">IF(I4610=1,"Yes","No")</f>
        <v>Yes</v>
      </c>
      <c r="L4610" s="0" t="n">
        <f aca="false">IF(K4610="Yes",(J4610-1)*0.98,-1)</f>
        <v>-0.98</v>
      </c>
      <c r="M4610" s="5" t="s">
        <v>33</v>
      </c>
    </row>
    <row r="4611" customFormat="false" ht="12.8" hidden="false" customHeight="false" outlineLevel="0" collapsed="false">
      <c r="A4611" s="2" t="s">
        <v>5084</v>
      </c>
      <c r="B4611" s="2" t="s">
        <v>505</v>
      </c>
      <c r="C4611" s="0" t="s">
        <v>91</v>
      </c>
      <c r="D4611" s="0" t="s">
        <v>16</v>
      </c>
      <c r="E4611" s="0" t="s">
        <v>30</v>
      </c>
      <c r="F4611" s="0" t="s">
        <v>65</v>
      </c>
      <c r="G4611" s="0" t="s">
        <v>21</v>
      </c>
      <c r="H4611" s="0" t="s">
        <v>5088</v>
      </c>
      <c r="I4611" s="0" t="n">
        <v>2</v>
      </c>
      <c r="J4611" s="0" t="n">
        <v>1.17</v>
      </c>
      <c r="K4611" s="0" t="s">
        <v>21</v>
      </c>
      <c r="L4611" s="3" t="n">
        <f aca="false">IF(K4611="Yes",(J4611-1)*0.98,-1)</f>
        <v>0.1666</v>
      </c>
      <c r="M4611" s="4" t="s">
        <v>22</v>
      </c>
    </row>
    <row r="4612" customFormat="false" ht="12.8" hidden="false" customHeight="false" outlineLevel="0" collapsed="false">
      <c r="A4612" s="2" t="s">
        <v>5084</v>
      </c>
      <c r="B4612" s="2" t="s">
        <v>505</v>
      </c>
      <c r="C4612" s="6" t="s">
        <v>91</v>
      </c>
      <c r="D4612" s="6" t="s">
        <v>16</v>
      </c>
      <c r="E4612" s="6" t="s">
        <v>30</v>
      </c>
      <c r="F4612" s="6" t="s">
        <v>65</v>
      </c>
      <c r="G4612" s="6" t="s">
        <v>21</v>
      </c>
      <c r="H4612" s="6" t="s">
        <v>5089</v>
      </c>
      <c r="I4612" s="6" t="n">
        <v>0</v>
      </c>
      <c r="J4612" s="6" t="n">
        <v>0</v>
      </c>
      <c r="K4612" s="3" t="str">
        <f aca="false">IF(I4612=1, "No","Yes")</f>
        <v>Yes</v>
      </c>
      <c r="L4612" s="7" t="n">
        <f aca="false">IF(I4612=1,-J4612,0.98)</f>
        <v>0.98</v>
      </c>
      <c r="M4612" s="8" t="s">
        <v>51</v>
      </c>
    </row>
    <row r="4613" customFormat="false" ht="12.8" hidden="false" customHeight="false" outlineLevel="0" collapsed="false">
      <c r="A4613" s="2" t="s">
        <v>5090</v>
      </c>
      <c r="B4613" s="2" t="s">
        <v>445</v>
      </c>
      <c r="C4613" s="0" t="s">
        <v>611</v>
      </c>
      <c r="D4613" s="0" t="s">
        <v>16</v>
      </c>
      <c r="E4613" s="0" t="s">
        <v>147</v>
      </c>
      <c r="F4613" s="0" t="s">
        <v>18</v>
      </c>
      <c r="G4613" s="0" t="s">
        <v>19</v>
      </c>
      <c r="H4613" s="0" t="s">
        <v>5091</v>
      </c>
      <c r="I4613" s="0" t="n">
        <v>0</v>
      </c>
      <c r="J4613" s="0" t="n">
        <v>0</v>
      </c>
      <c r="K4613" s="0" t="s">
        <v>19</v>
      </c>
      <c r="L4613" s="3" t="n">
        <f aca="false">IF(K4613="Yes",(J4613-1)*0.98,-1)</f>
        <v>-1</v>
      </c>
      <c r="M4613" s="11" t="s">
        <v>62</v>
      </c>
    </row>
    <row r="4614" customFormat="false" ht="12.8" hidden="false" customHeight="false" outlineLevel="0" collapsed="false">
      <c r="A4614" s="9" t="s">
        <v>5090</v>
      </c>
      <c r="B4614" s="9" t="s">
        <v>445</v>
      </c>
      <c r="C4614" s="6" t="s">
        <v>611</v>
      </c>
      <c r="D4614" s="6" t="s">
        <v>16</v>
      </c>
      <c r="E4614" s="6" t="s">
        <v>147</v>
      </c>
      <c r="F4614" s="6" t="s">
        <v>18</v>
      </c>
      <c r="G4614" s="6" t="s">
        <v>19</v>
      </c>
      <c r="H4614" s="6" t="s">
        <v>5092</v>
      </c>
      <c r="I4614" s="6" t="n">
        <v>2</v>
      </c>
      <c r="J4614" s="6" t="n">
        <v>2.63</v>
      </c>
      <c r="K4614" s="3" t="s">
        <v>21</v>
      </c>
      <c r="L4614" s="6" t="n">
        <f aca="false">IF(K4614="Yes",(J4614-1)*0.98,-1)</f>
        <v>1.5974</v>
      </c>
      <c r="M4614" s="13" t="s">
        <v>184</v>
      </c>
    </row>
    <row r="4615" customFormat="false" ht="12.8" hidden="false" customHeight="false" outlineLevel="0" collapsed="false">
      <c r="A4615" s="9" t="s">
        <v>5090</v>
      </c>
      <c r="B4615" s="9" t="s">
        <v>445</v>
      </c>
      <c r="C4615" s="6" t="s">
        <v>611</v>
      </c>
      <c r="D4615" s="6" t="s">
        <v>16</v>
      </c>
      <c r="E4615" s="6" t="s">
        <v>147</v>
      </c>
      <c r="F4615" s="6" t="s">
        <v>18</v>
      </c>
      <c r="G4615" s="6" t="s">
        <v>19</v>
      </c>
      <c r="H4615" s="6" t="s">
        <v>5091</v>
      </c>
      <c r="I4615" s="0" t="n">
        <v>0</v>
      </c>
      <c r="J4615" s="6" t="n">
        <v>0</v>
      </c>
      <c r="K4615" s="3" t="str">
        <f aca="false">IF(I4615=1,"Yes","No")</f>
        <v>No</v>
      </c>
      <c r="L4615" s="7" t="n">
        <f aca="false">IF(K4615="Yes",(J4615-1)*0.98,-1)</f>
        <v>-1</v>
      </c>
      <c r="M4615" s="10" t="s">
        <v>53</v>
      </c>
    </row>
    <row r="4616" customFormat="false" ht="12.8" hidden="false" customHeight="false" outlineLevel="0" collapsed="false">
      <c r="A4616" s="2" t="s">
        <v>5093</v>
      </c>
      <c r="B4616" s="2" t="s">
        <v>652</v>
      </c>
      <c r="C4616" s="0" t="s">
        <v>78</v>
      </c>
      <c r="D4616" s="0" t="s">
        <v>42</v>
      </c>
      <c r="E4616" s="0" t="s">
        <v>147</v>
      </c>
      <c r="F4616" s="0" t="s">
        <v>453</v>
      </c>
      <c r="G4616" s="0" t="s">
        <v>19</v>
      </c>
      <c r="H4616" s="0" t="s">
        <v>5094</v>
      </c>
      <c r="I4616" s="0" t="n">
        <v>2</v>
      </c>
      <c r="J4616" s="0" t="n">
        <v>0</v>
      </c>
      <c r="K4616" s="0" t="str">
        <f aca="false">IF(I4616=1,"Yes","No")</f>
        <v>No</v>
      </c>
      <c r="L4616" s="0" t="n">
        <f aca="false">IF(K4616="Yes",(J4616-1)*0.98,-1)</f>
        <v>-1</v>
      </c>
      <c r="M4616" s="5" t="s">
        <v>33</v>
      </c>
    </row>
    <row r="4617" customFormat="false" ht="12.8" hidden="false" customHeight="false" outlineLevel="0" collapsed="false">
      <c r="A4617" s="2" t="s">
        <v>5093</v>
      </c>
      <c r="B4617" s="2" t="s">
        <v>652</v>
      </c>
      <c r="C4617" s="0" t="s">
        <v>78</v>
      </c>
      <c r="D4617" s="0" t="s">
        <v>42</v>
      </c>
      <c r="E4617" s="0" t="s">
        <v>147</v>
      </c>
      <c r="F4617" s="0" t="s">
        <v>453</v>
      </c>
      <c r="G4617" s="0" t="s">
        <v>19</v>
      </c>
      <c r="H4617" s="0" t="s">
        <v>5095</v>
      </c>
      <c r="I4617" s="0" t="n">
        <v>3</v>
      </c>
      <c r="J4617" s="0" t="n">
        <v>0</v>
      </c>
      <c r="K4617" s="0" t="s">
        <v>19</v>
      </c>
      <c r="L4617" s="3" t="n">
        <f aca="false">IF(K4617="Yes",(J4617-1)*0.98,-1)</f>
        <v>-1</v>
      </c>
      <c r="M4617" s="11" t="s">
        <v>62</v>
      </c>
    </row>
    <row r="4618" customFormat="false" ht="12.8" hidden="false" customHeight="false" outlineLevel="0" collapsed="false">
      <c r="A4618" s="2" t="s">
        <v>5096</v>
      </c>
      <c r="B4618" s="2" t="s">
        <v>142</v>
      </c>
      <c r="C4618" s="0" t="s">
        <v>1282</v>
      </c>
      <c r="D4618" s="0" t="s">
        <v>37</v>
      </c>
      <c r="E4618" s="0" t="s">
        <v>17</v>
      </c>
      <c r="F4618" s="0" t="s">
        <v>43</v>
      </c>
      <c r="G4618" s="0" t="s">
        <v>19</v>
      </c>
      <c r="H4618" s="0" t="s">
        <v>5097</v>
      </c>
      <c r="I4618" s="0" t="n">
        <v>3</v>
      </c>
      <c r="J4618" s="0" t="n">
        <v>1.93</v>
      </c>
      <c r="K4618" s="0" t="s">
        <v>21</v>
      </c>
      <c r="L4618" s="3" t="n">
        <f aca="false">IF(K4618="Yes",(J4618-1)*0.98,-1)</f>
        <v>0.9114</v>
      </c>
      <c r="M4618" s="11" t="s">
        <v>62</v>
      </c>
    </row>
    <row r="4619" customFormat="false" ht="12.8" hidden="false" customHeight="false" outlineLevel="0" collapsed="false">
      <c r="A4619" s="2" t="s">
        <v>5096</v>
      </c>
      <c r="B4619" s="2" t="s">
        <v>142</v>
      </c>
      <c r="C4619" s="6" t="s">
        <v>1282</v>
      </c>
      <c r="D4619" s="6" t="s">
        <v>37</v>
      </c>
      <c r="E4619" s="6" t="s">
        <v>17</v>
      </c>
      <c r="F4619" s="6" t="s">
        <v>43</v>
      </c>
      <c r="G4619" s="6" t="s">
        <v>19</v>
      </c>
      <c r="H4619" s="6" t="s">
        <v>5098</v>
      </c>
      <c r="I4619" s="6" t="n">
        <v>0</v>
      </c>
      <c r="J4619" s="6" t="n">
        <v>0</v>
      </c>
      <c r="K4619" s="3" t="str">
        <f aca="false">IF(I4619=1, "No","Yes")</f>
        <v>Yes</v>
      </c>
      <c r="L4619" s="7" t="n">
        <f aca="false">IF(I4619=1,-J4619,0.98)</f>
        <v>0.98</v>
      </c>
      <c r="M4619" s="12" t="s">
        <v>128</v>
      </c>
    </row>
    <row r="4620" customFormat="false" ht="12.8" hidden="false" customHeight="false" outlineLevel="0" collapsed="false">
      <c r="A4620" s="2" t="s">
        <v>5096</v>
      </c>
      <c r="B4620" s="2" t="s">
        <v>810</v>
      </c>
      <c r="C4620" s="0" t="s">
        <v>638</v>
      </c>
      <c r="D4620" s="0" t="s">
        <v>48</v>
      </c>
      <c r="E4620" s="0" t="s">
        <v>147</v>
      </c>
      <c r="F4620" s="0" t="s">
        <v>304</v>
      </c>
      <c r="G4620" s="0" t="s">
        <v>19</v>
      </c>
      <c r="H4620" s="0" t="s">
        <v>5099</v>
      </c>
      <c r="I4620" s="0" t="n">
        <v>3</v>
      </c>
      <c r="J4620" s="0" t="n">
        <v>1.42</v>
      </c>
      <c r="K4620" s="0" t="s">
        <v>21</v>
      </c>
      <c r="L4620" s="3" t="n">
        <f aca="false">IF(K4620="Yes",(J4620-1)*0.98,-1)</f>
        <v>0.4116</v>
      </c>
      <c r="M4620" s="4" t="s">
        <v>22</v>
      </c>
    </row>
    <row r="4621" customFormat="false" ht="12.8" hidden="false" customHeight="false" outlineLevel="0" collapsed="false">
      <c r="A4621" s="2" t="s">
        <v>5100</v>
      </c>
      <c r="B4621" s="2" t="s">
        <v>324</v>
      </c>
      <c r="C4621" s="0" t="s">
        <v>248</v>
      </c>
      <c r="D4621" s="0" t="s">
        <v>42</v>
      </c>
      <c r="E4621" s="0" t="s">
        <v>147</v>
      </c>
      <c r="F4621" s="0" t="s">
        <v>65</v>
      </c>
      <c r="G4621" s="0" t="s">
        <v>21</v>
      </c>
      <c r="H4621" s="0" t="s">
        <v>5101</v>
      </c>
      <c r="I4621" s="0" t="n">
        <v>1</v>
      </c>
      <c r="J4621" s="0" t="n">
        <v>0</v>
      </c>
      <c r="K4621" s="0" t="str">
        <f aca="false">IF(I4621=1,"Yes","No")</f>
        <v>Yes</v>
      </c>
      <c r="L4621" s="0" t="n">
        <f aca="false">IF(K4621="Yes",(J4621-1)*0.98,-1)</f>
        <v>-0.98</v>
      </c>
      <c r="M4621" s="5" t="s">
        <v>33</v>
      </c>
    </row>
    <row r="4622" customFormat="false" ht="12.8" hidden="false" customHeight="false" outlineLevel="0" collapsed="false">
      <c r="A4622" s="2" t="s">
        <v>5100</v>
      </c>
      <c r="B4622" s="2" t="s">
        <v>324</v>
      </c>
      <c r="C4622" s="0" t="s">
        <v>248</v>
      </c>
      <c r="D4622" s="0" t="s">
        <v>42</v>
      </c>
      <c r="E4622" s="0" t="s">
        <v>147</v>
      </c>
      <c r="F4622" s="0" t="s">
        <v>65</v>
      </c>
      <c r="G4622" s="0" t="s">
        <v>21</v>
      </c>
      <c r="H4622" s="0" t="s">
        <v>5101</v>
      </c>
      <c r="I4622" s="0" t="n">
        <v>1</v>
      </c>
      <c r="J4622" s="0" t="n">
        <v>1.36</v>
      </c>
      <c r="K4622" s="0" t="s">
        <v>21</v>
      </c>
      <c r="L4622" s="3" t="n">
        <f aca="false">IF(K4622="Yes",(J4622-1)*0.98,-1)</f>
        <v>0.3528</v>
      </c>
      <c r="M4622" s="4" t="s">
        <v>22</v>
      </c>
    </row>
    <row r="4623" customFormat="false" ht="12.8" hidden="false" customHeight="false" outlineLevel="0" collapsed="false">
      <c r="A4623" s="2" t="s">
        <v>5102</v>
      </c>
      <c r="B4623" s="2" t="s">
        <v>1185</v>
      </c>
      <c r="C4623" s="0" t="s">
        <v>223</v>
      </c>
      <c r="D4623" s="0" t="s">
        <v>16</v>
      </c>
      <c r="E4623" s="0" t="s">
        <v>147</v>
      </c>
      <c r="F4623" s="0" t="s">
        <v>18</v>
      </c>
      <c r="G4623" s="0" t="s">
        <v>19</v>
      </c>
      <c r="H4623" s="0" t="s">
        <v>5103</v>
      </c>
      <c r="I4623" s="0" t="n">
        <v>2</v>
      </c>
      <c r="J4623" s="0" t="n">
        <v>1.59</v>
      </c>
      <c r="K4623" s="0" t="s">
        <v>21</v>
      </c>
      <c r="L4623" s="3" t="n">
        <f aca="false">IF(K4623="Yes",(J4623-1)*0.98,-1)</f>
        <v>0.5782</v>
      </c>
      <c r="M4623" s="11" t="s">
        <v>62</v>
      </c>
    </row>
    <row r="4624" customFormat="false" ht="12.8" hidden="false" customHeight="false" outlineLevel="0" collapsed="false">
      <c r="A4624" s="9" t="s">
        <v>5102</v>
      </c>
      <c r="B4624" s="9" t="s">
        <v>1185</v>
      </c>
      <c r="C4624" s="6" t="s">
        <v>223</v>
      </c>
      <c r="D4624" s="6" t="s">
        <v>16</v>
      </c>
      <c r="E4624" s="6" t="s">
        <v>147</v>
      </c>
      <c r="F4624" s="6" t="s">
        <v>18</v>
      </c>
      <c r="G4624" s="6" t="s">
        <v>19</v>
      </c>
      <c r="H4624" s="6" t="s">
        <v>5103</v>
      </c>
      <c r="I4624" s="0" t="n">
        <v>2</v>
      </c>
      <c r="J4624" s="6" t="n">
        <v>0</v>
      </c>
      <c r="K4624" s="3" t="str">
        <f aca="false">IF(I4624=1,"Yes","No")</f>
        <v>No</v>
      </c>
      <c r="L4624" s="7" t="n">
        <f aca="false">IF(K4624="Yes",(J4624-1)*0.98,-1)</f>
        <v>-1</v>
      </c>
      <c r="M4624" s="10" t="s">
        <v>53</v>
      </c>
    </row>
    <row r="4625" customFormat="false" ht="12.8" hidden="false" customHeight="false" outlineLevel="0" collapsed="false">
      <c r="A4625" s="2" t="s">
        <v>5104</v>
      </c>
      <c r="B4625" s="2" t="s">
        <v>252</v>
      </c>
      <c r="C4625" s="0" t="s">
        <v>1338</v>
      </c>
      <c r="D4625" s="0" t="s">
        <v>37</v>
      </c>
      <c r="E4625" s="0" t="s">
        <v>147</v>
      </c>
      <c r="G4625" s="0" t="s">
        <v>19</v>
      </c>
      <c r="H4625" s="0" t="s">
        <v>5105</v>
      </c>
      <c r="I4625" s="0" t="n">
        <v>4</v>
      </c>
      <c r="J4625" s="0" t="n">
        <v>0</v>
      </c>
      <c r="K4625" s="0" t="str">
        <f aca="false">IF(I4625=1,"Yes","No")</f>
        <v>No</v>
      </c>
      <c r="L4625" s="0" t="n">
        <f aca="false">IF(K4625="Yes",(J4625-1)*0.98,-1)</f>
        <v>-1</v>
      </c>
      <c r="M4625" s="5" t="s">
        <v>33</v>
      </c>
    </row>
    <row r="4626" customFormat="false" ht="12.8" hidden="false" customHeight="false" outlineLevel="0" collapsed="false">
      <c r="A4626" s="2" t="s">
        <v>5106</v>
      </c>
      <c r="B4626" s="2" t="s">
        <v>205</v>
      </c>
      <c r="C4626" s="0" t="s">
        <v>1282</v>
      </c>
      <c r="D4626" s="0" t="s">
        <v>37</v>
      </c>
      <c r="E4626" s="0" t="s">
        <v>17</v>
      </c>
      <c r="F4626" s="0" t="s">
        <v>18</v>
      </c>
      <c r="G4626" s="0" t="s">
        <v>19</v>
      </c>
      <c r="H4626" s="0" t="s">
        <v>5107</v>
      </c>
      <c r="I4626" s="0" t="n">
        <v>4</v>
      </c>
      <c r="J4626" s="0" t="n">
        <v>0</v>
      </c>
      <c r="K4626" s="0" t="str">
        <f aca="false">IF(I4626=1,"Yes","No")</f>
        <v>No</v>
      </c>
      <c r="L4626" s="0" t="n">
        <f aca="false">IF(K4626="Yes",(J4626-1)*0.98,-1)</f>
        <v>-1</v>
      </c>
      <c r="M4626" s="5" t="s">
        <v>33</v>
      </c>
    </row>
    <row r="4627" customFormat="false" ht="12.8" hidden="false" customHeight="false" outlineLevel="0" collapsed="false">
      <c r="A4627" s="2" t="s">
        <v>5106</v>
      </c>
      <c r="B4627" s="2" t="s">
        <v>237</v>
      </c>
      <c r="C4627" s="0" t="s">
        <v>230</v>
      </c>
      <c r="D4627" s="0" t="s">
        <v>42</v>
      </c>
      <c r="E4627" s="0" t="s">
        <v>147</v>
      </c>
      <c r="F4627" s="0" t="s">
        <v>65</v>
      </c>
      <c r="G4627" s="0" t="s">
        <v>21</v>
      </c>
      <c r="H4627" s="0" t="s">
        <v>5108</v>
      </c>
      <c r="I4627" s="0" t="n">
        <v>0</v>
      </c>
      <c r="J4627" s="0" t="n">
        <v>0</v>
      </c>
      <c r="K4627" s="0" t="str">
        <f aca="false">IF(I4627=1,"Yes","No")</f>
        <v>No</v>
      </c>
      <c r="L4627" s="0" t="n">
        <f aca="false">IF(K4627="Yes",(J4627-1)*0.98,-1)</f>
        <v>-1</v>
      </c>
      <c r="M4627" s="5" t="s">
        <v>33</v>
      </c>
    </row>
    <row r="4628" customFormat="false" ht="12.8" hidden="false" customHeight="false" outlineLevel="0" collapsed="false">
      <c r="A4628" s="2" t="s">
        <v>5106</v>
      </c>
      <c r="B4628" s="2" t="s">
        <v>237</v>
      </c>
      <c r="C4628" s="0" t="s">
        <v>230</v>
      </c>
      <c r="D4628" s="0" t="s">
        <v>42</v>
      </c>
      <c r="E4628" s="0" t="s">
        <v>147</v>
      </c>
      <c r="F4628" s="0" t="s">
        <v>65</v>
      </c>
      <c r="G4628" s="0" t="s">
        <v>21</v>
      </c>
      <c r="H4628" s="0" t="s">
        <v>5108</v>
      </c>
      <c r="I4628" s="0" t="n">
        <v>0</v>
      </c>
      <c r="J4628" s="0" t="n">
        <v>0</v>
      </c>
      <c r="K4628" s="0" t="s">
        <v>19</v>
      </c>
      <c r="L4628" s="3" t="n">
        <f aca="false">IF(K4628="Yes",(J4628-1)*0.98,-1)</f>
        <v>-1</v>
      </c>
      <c r="M4628" s="4" t="s">
        <v>22</v>
      </c>
    </row>
    <row r="4629" customFormat="false" ht="12.8" hidden="false" customHeight="false" outlineLevel="0" collapsed="false">
      <c r="A4629" s="2" t="s">
        <v>5106</v>
      </c>
      <c r="B4629" s="2" t="s">
        <v>337</v>
      </c>
      <c r="C4629" s="0" t="s">
        <v>576</v>
      </c>
      <c r="D4629" s="0" t="s">
        <v>42</v>
      </c>
      <c r="E4629" s="0" t="s">
        <v>147</v>
      </c>
      <c r="F4629" s="0" t="s">
        <v>65</v>
      </c>
      <c r="G4629" s="0" t="s">
        <v>21</v>
      </c>
      <c r="H4629" s="0" t="s">
        <v>4236</v>
      </c>
      <c r="I4629" s="0" t="n">
        <v>0</v>
      </c>
      <c r="J4629" s="0" t="n">
        <v>0</v>
      </c>
      <c r="K4629" s="0" t="str">
        <f aca="false">IF(I4629=1,"Yes","No")</f>
        <v>No</v>
      </c>
      <c r="L4629" s="0" t="n">
        <f aca="false">IF(K4629="Yes",(J4629-1)*0.98,-1)</f>
        <v>-1</v>
      </c>
      <c r="M4629" s="5" t="s">
        <v>33</v>
      </c>
    </row>
    <row r="4630" customFormat="false" ht="12.8" hidden="false" customHeight="false" outlineLevel="0" collapsed="false">
      <c r="A4630" s="2" t="s">
        <v>5106</v>
      </c>
      <c r="B4630" s="2" t="s">
        <v>337</v>
      </c>
      <c r="C4630" s="0" t="s">
        <v>576</v>
      </c>
      <c r="D4630" s="0" t="s">
        <v>42</v>
      </c>
      <c r="E4630" s="0" t="s">
        <v>147</v>
      </c>
      <c r="F4630" s="0" t="s">
        <v>65</v>
      </c>
      <c r="G4630" s="0" t="s">
        <v>21</v>
      </c>
      <c r="H4630" s="0" t="s">
        <v>4236</v>
      </c>
      <c r="I4630" s="0" t="n">
        <v>0</v>
      </c>
      <c r="J4630" s="0" t="n">
        <v>0</v>
      </c>
      <c r="K4630" s="0" t="s">
        <v>19</v>
      </c>
      <c r="L4630" s="3" t="n">
        <f aca="false">IF(K4630="Yes",(J4630-1)*0.98,-1)</f>
        <v>-1</v>
      </c>
      <c r="M4630" s="4" t="s">
        <v>22</v>
      </c>
    </row>
    <row r="4631" customFormat="false" ht="12.8" hidden="false" customHeight="false" outlineLevel="0" collapsed="false">
      <c r="A4631" s="2" t="s">
        <v>5109</v>
      </c>
      <c r="B4631" s="2" t="s">
        <v>96</v>
      </c>
      <c r="C4631" s="0" t="s">
        <v>639</v>
      </c>
      <c r="D4631" s="0" t="s">
        <v>16</v>
      </c>
      <c r="E4631" s="0" t="s">
        <v>147</v>
      </c>
      <c r="F4631" s="0" t="s">
        <v>65</v>
      </c>
      <c r="G4631" s="0" t="s">
        <v>21</v>
      </c>
      <c r="H4631" s="0" t="s">
        <v>5110</v>
      </c>
      <c r="I4631" s="0" t="n">
        <v>1</v>
      </c>
      <c r="J4631" s="0" t="n">
        <v>0</v>
      </c>
      <c r="K4631" s="0" t="str">
        <f aca="false">IF(I4631=1,"Yes","No")</f>
        <v>Yes</v>
      </c>
      <c r="L4631" s="0" t="n">
        <f aca="false">IF(K4631="Yes",(J4631-1)*0.98,-1)</f>
        <v>-0.98</v>
      </c>
      <c r="M4631" s="5" t="s">
        <v>33</v>
      </c>
    </row>
    <row r="4632" customFormat="false" ht="12.8" hidden="false" customHeight="false" outlineLevel="0" collapsed="false">
      <c r="A4632" s="2" t="s">
        <v>5109</v>
      </c>
      <c r="B4632" s="2" t="s">
        <v>46</v>
      </c>
      <c r="C4632" s="0" t="s">
        <v>433</v>
      </c>
      <c r="D4632" s="0" t="s">
        <v>195</v>
      </c>
      <c r="E4632" s="0" t="s">
        <v>147</v>
      </c>
      <c r="G4632" s="0" t="s">
        <v>19</v>
      </c>
      <c r="H4632" s="0" t="s">
        <v>4963</v>
      </c>
      <c r="I4632" s="0" t="n">
        <v>1</v>
      </c>
      <c r="J4632" s="0" t="n">
        <v>0</v>
      </c>
      <c r="K4632" s="0" t="str">
        <f aca="false">IF(I4632=1,"Yes","No")</f>
        <v>Yes</v>
      </c>
      <c r="L4632" s="0" t="n">
        <f aca="false">IF(K4632="Yes",(J4632-1)*0.98,-1)</f>
        <v>-0.98</v>
      </c>
      <c r="M4632" s="5" t="s">
        <v>33</v>
      </c>
    </row>
    <row r="4633" customFormat="false" ht="12.8" hidden="false" customHeight="false" outlineLevel="0" collapsed="false">
      <c r="A4633" s="2" t="s">
        <v>5109</v>
      </c>
      <c r="B4633" s="2" t="s">
        <v>181</v>
      </c>
      <c r="C4633" s="0" t="s">
        <v>492</v>
      </c>
      <c r="D4633" s="0" t="s">
        <v>16</v>
      </c>
      <c r="E4633" s="0" t="s">
        <v>17</v>
      </c>
      <c r="F4633" s="0" t="s">
        <v>18</v>
      </c>
      <c r="G4633" s="0" t="s">
        <v>19</v>
      </c>
      <c r="H4633" s="0" t="s">
        <v>5111</v>
      </c>
      <c r="I4633" s="0" t="n">
        <v>2</v>
      </c>
      <c r="J4633" s="0" t="n">
        <v>1.26</v>
      </c>
      <c r="K4633" s="0" t="s">
        <v>21</v>
      </c>
      <c r="L4633" s="3" t="n">
        <f aca="false">IF(K4633="Yes",(J4633-1)*0.98,-1)</f>
        <v>0.2548</v>
      </c>
      <c r="M4633" s="4" t="s">
        <v>22</v>
      </c>
    </row>
    <row r="4634" customFormat="false" ht="12.8" hidden="false" customHeight="false" outlineLevel="0" collapsed="false">
      <c r="A4634" s="2" t="s">
        <v>5109</v>
      </c>
      <c r="B4634" s="2" t="s">
        <v>181</v>
      </c>
      <c r="C4634" s="0" t="s">
        <v>492</v>
      </c>
      <c r="D4634" s="0" t="s">
        <v>16</v>
      </c>
      <c r="E4634" s="0" t="s">
        <v>17</v>
      </c>
      <c r="F4634" s="0" t="s">
        <v>18</v>
      </c>
      <c r="G4634" s="0" t="s">
        <v>19</v>
      </c>
      <c r="H4634" s="0" t="s">
        <v>4116</v>
      </c>
      <c r="I4634" s="0" t="n">
        <v>3</v>
      </c>
      <c r="J4634" s="0" t="n">
        <v>1.62</v>
      </c>
      <c r="K4634" s="0" t="s">
        <v>21</v>
      </c>
      <c r="L4634" s="3" t="n">
        <f aca="false">IF(K4634="Yes",(J4634-1)*0.98,-1)</f>
        <v>0.6076</v>
      </c>
      <c r="M4634" s="11" t="s">
        <v>62</v>
      </c>
    </row>
    <row r="4635" customFormat="false" ht="12.8" hidden="false" customHeight="false" outlineLevel="0" collapsed="false">
      <c r="A4635" s="2" t="s">
        <v>5112</v>
      </c>
      <c r="B4635" s="2" t="s">
        <v>170</v>
      </c>
      <c r="C4635" s="0" t="s">
        <v>125</v>
      </c>
      <c r="D4635" s="0" t="s">
        <v>16</v>
      </c>
      <c r="E4635" s="0" t="s">
        <v>30</v>
      </c>
      <c r="F4635" s="0" t="s">
        <v>43</v>
      </c>
      <c r="G4635" s="0" t="s">
        <v>19</v>
      </c>
      <c r="H4635" s="0" t="s">
        <v>5113</v>
      </c>
      <c r="I4635" s="0" t="n">
        <v>2</v>
      </c>
      <c r="J4635" s="0" t="n">
        <v>1.76</v>
      </c>
      <c r="K4635" s="0" t="s">
        <v>21</v>
      </c>
      <c r="L4635" s="3" t="n">
        <f aca="false">IF(K4635="Yes",(J4635-1)*0.98,-1)</f>
        <v>0.7448</v>
      </c>
      <c r="M4635" s="4" t="s">
        <v>22</v>
      </c>
    </row>
    <row r="4636" customFormat="false" ht="12.8" hidden="false" customHeight="false" outlineLevel="0" collapsed="false">
      <c r="A4636" s="2" t="s">
        <v>5112</v>
      </c>
      <c r="B4636" s="2" t="s">
        <v>205</v>
      </c>
      <c r="C4636" s="0" t="s">
        <v>125</v>
      </c>
      <c r="D4636" s="0" t="s">
        <v>16</v>
      </c>
      <c r="E4636" s="0" t="s">
        <v>30</v>
      </c>
      <c r="F4636" s="0" t="s">
        <v>43</v>
      </c>
      <c r="G4636" s="0" t="s">
        <v>19</v>
      </c>
      <c r="H4636" s="0" t="s">
        <v>5114</v>
      </c>
      <c r="I4636" s="0" t="n">
        <v>1</v>
      </c>
      <c r="J4636" s="0" t="n">
        <v>1.38</v>
      </c>
      <c r="K4636" s="0" t="s">
        <v>21</v>
      </c>
      <c r="L4636" s="3" t="n">
        <f aca="false">IF(K4636="Yes",(J4636-1)*0.98,-1)</f>
        <v>0.3724</v>
      </c>
      <c r="M4636" s="4" t="s">
        <v>22</v>
      </c>
    </row>
    <row r="4637" customFormat="false" ht="12.8" hidden="false" customHeight="false" outlineLevel="0" collapsed="false">
      <c r="A4637" s="2" t="s">
        <v>5112</v>
      </c>
      <c r="B4637" s="2" t="s">
        <v>438</v>
      </c>
      <c r="C4637" s="0" t="s">
        <v>332</v>
      </c>
      <c r="D4637" s="0" t="s">
        <v>16</v>
      </c>
      <c r="E4637" s="0" t="s">
        <v>17</v>
      </c>
      <c r="F4637" s="0" t="s">
        <v>18</v>
      </c>
      <c r="G4637" s="0" t="s">
        <v>19</v>
      </c>
      <c r="H4637" s="0" t="s">
        <v>5115</v>
      </c>
      <c r="I4637" s="0" t="n">
        <v>1</v>
      </c>
      <c r="J4637" s="0" t="n">
        <v>1</v>
      </c>
      <c r="K4637" s="0" t="s">
        <v>21</v>
      </c>
      <c r="L4637" s="3" t="n">
        <f aca="false">IF(K4637="Yes",(J4637-1)*0.98,-1)</f>
        <v>0</v>
      </c>
      <c r="M4637" s="4" t="s">
        <v>22</v>
      </c>
    </row>
    <row r="4638" customFormat="false" ht="12.8" hidden="false" customHeight="false" outlineLevel="0" collapsed="false">
      <c r="A4638" s="2" t="s">
        <v>5116</v>
      </c>
      <c r="B4638" s="2" t="s">
        <v>445</v>
      </c>
      <c r="C4638" s="0" t="s">
        <v>495</v>
      </c>
      <c r="D4638" s="0" t="s">
        <v>42</v>
      </c>
      <c r="E4638" s="0" t="s">
        <v>147</v>
      </c>
      <c r="F4638" s="0" t="s">
        <v>304</v>
      </c>
      <c r="G4638" s="0" t="s">
        <v>19</v>
      </c>
      <c r="H4638" s="0" t="s">
        <v>5117</v>
      </c>
      <c r="I4638" s="0" t="n">
        <v>3</v>
      </c>
      <c r="J4638" s="0" t="n">
        <v>0</v>
      </c>
      <c r="K4638" s="0" t="str">
        <f aca="false">IF(I4638=1,"Yes","No")</f>
        <v>No</v>
      </c>
      <c r="L4638" s="0" t="n">
        <f aca="false">IF(K4638="Yes",(J4638-1)*0.98,-1)</f>
        <v>-1</v>
      </c>
      <c r="M4638" s="5" t="s">
        <v>33</v>
      </c>
    </row>
    <row r="4639" customFormat="false" ht="12.8" hidden="false" customHeight="false" outlineLevel="0" collapsed="false">
      <c r="A4639" s="2" t="s">
        <v>5116</v>
      </c>
      <c r="B4639" s="2" t="s">
        <v>109</v>
      </c>
      <c r="C4639" s="0" t="s">
        <v>495</v>
      </c>
      <c r="D4639" s="0" t="s">
        <v>29</v>
      </c>
      <c r="E4639" s="0" t="s">
        <v>147</v>
      </c>
      <c r="F4639" s="0" t="s">
        <v>65</v>
      </c>
      <c r="G4639" s="0" t="s">
        <v>21</v>
      </c>
      <c r="H4639" s="0" t="s">
        <v>5118</v>
      </c>
      <c r="I4639" s="0" t="n">
        <v>0</v>
      </c>
      <c r="J4639" s="0" t="n">
        <v>0</v>
      </c>
      <c r="K4639" s="0" t="s">
        <v>19</v>
      </c>
      <c r="L4639" s="3" t="n">
        <f aca="false">IF(K4639="Yes",(J4639-1)*0.98,-1)</f>
        <v>-1</v>
      </c>
      <c r="M4639" s="11" t="s">
        <v>62</v>
      </c>
    </row>
    <row r="4640" customFormat="false" ht="12.8" hidden="false" customHeight="false" outlineLevel="0" collapsed="false">
      <c r="A4640" s="2" t="s">
        <v>5116</v>
      </c>
      <c r="B4640" s="2" t="s">
        <v>90</v>
      </c>
      <c r="C4640" s="0" t="s">
        <v>119</v>
      </c>
      <c r="D4640" s="0" t="s">
        <v>42</v>
      </c>
      <c r="E4640" s="0" t="s">
        <v>79</v>
      </c>
      <c r="F4640" s="0" t="s">
        <v>80</v>
      </c>
      <c r="G4640" s="0" t="s">
        <v>19</v>
      </c>
      <c r="H4640" s="0" t="s">
        <v>5119</v>
      </c>
      <c r="I4640" s="0" t="n">
        <v>0</v>
      </c>
      <c r="J4640" s="0" t="n">
        <v>0</v>
      </c>
      <c r="K4640" s="0" t="s">
        <v>19</v>
      </c>
      <c r="L4640" s="3" t="n">
        <f aca="false">IF(K4640="Yes",(J4640-1)*0.98,-1)</f>
        <v>-1</v>
      </c>
      <c r="M4640" s="4" t="s">
        <v>22</v>
      </c>
    </row>
    <row r="4641" customFormat="false" ht="12.8" hidden="false" customHeight="false" outlineLevel="0" collapsed="false">
      <c r="A4641" s="2" t="s">
        <v>5116</v>
      </c>
      <c r="B4641" s="2" t="s">
        <v>255</v>
      </c>
      <c r="C4641" s="6" t="s">
        <v>1031</v>
      </c>
      <c r="D4641" s="6" t="s">
        <v>37</v>
      </c>
      <c r="E4641" s="6" t="s">
        <v>147</v>
      </c>
      <c r="F4641" s="6" t="s">
        <v>43</v>
      </c>
      <c r="G4641" s="6" t="s">
        <v>19</v>
      </c>
      <c r="H4641" s="6" t="s">
        <v>5120</v>
      </c>
      <c r="I4641" s="6" t="n">
        <v>1</v>
      </c>
      <c r="J4641" s="6" t="n">
        <v>7.25</v>
      </c>
      <c r="K4641" s="3" t="str">
        <f aca="false">IF(I4641=1, "No","Yes")</f>
        <v>No</v>
      </c>
      <c r="L4641" s="7" t="n">
        <f aca="false">IF(I4641=1,-J4641,0.98)</f>
        <v>-7.25</v>
      </c>
      <c r="M4641" s="8" t="s">
        <v>51</v>
      </c>
    </row>
    <row r="4642" customFormat="false" ht="12.8" hidden="false" customHeight="false" outlineLevel="0" collapsed="false">
      <c r="A4642" s="2" t="s">
        <v>5116</v>
      </c>
      <c r="B4642" s="2" t="s">
        <v>400</v>
      </c>
      <c r="C4642" s="0" t="s">
        <v>1246</v>
      </c>
      <c r="D4642" s="0" t="s">
        <v>16</v>
      </c>
      <c r="E4642" s="0" t="s">
        <v>147</v>
      </c>
      <c r="F4642" s="0" t="s">
        <v>18</v>
      </c>
      <c r="G4642" s="0" t="s">
        <v>19</v>
      </c>
      <c r="H4642" s="0" t="s">
        <v>5121</v>
      </c>
      <c r="I4642" s="0" t="n">
        <v>0</v>
      </c>
      <c r="J4642" s="0" t="n">
        <v>0</v>
      </c>
      <c r="K4642" s="0" t="s">
        <v>19</v>
      </c>
      <c r="L4642" s="3" t="n">
        <f aca="false">IF(K4642="Yes",(J4642-1)*0.98,-1)</f>
        <v>-1</v>
      </c>
      <c r="M4642" s="11" t="s">
        <v>62</v>
      </c>
    </row>
    <row r="4643" customFormat="false" ht="12.8" hidden="false" customHeight="false" outlineLevel="0" collapsed="false">
      <c r="A4643" s="9" t="s">
        <v>5116</v>
      </c>
      <c r="B4643" s="9" t="s">
        <v>400</v>
      </c>
      <c r="C4643" s="6" t="s">
        <v>1246</v>
      </c>
      <c r="D4643" s="6" t="s">
        <v>16</v>
      </c>
      <c r="E4643" s="6" t="s">
        <v>147</v>
      </c>
      <c r="F4643" s="6" t="s">
        <v>18</v>
      </c>
      <c r="G4643" s="6" t="s">
        <v>19</v>
      </c>
      <c r="H4643" s="6" t="s">
        <v>5121</v>
      </c>
      <c r="I4643" s="0" t="n">
        <v>0</v>
      </c>
      <c r="J4643" s="6" t="n">
        <v>0</v>
      </c>
      <c r="K4643" s="3" t="str">
        <f aca="false">IF(I4643=1,"Yes","No")</f>
        <v>No</v>
      </c>
      <c r="L4643" s="7" t="n">
        <f aca="false">IF(K4643="Yes",(J4643-1)*0.98,-1)</f>
        <v>-1</v>
      </c>
      <c r="M4643" s="10" t="s">
        <v>53</v>
      </c>
    </row>
    <row r="4644" customFormat="false" ht="12.8" hidden="false" customHeight="false" outlineLevel="0" collapsed="false">
      <c r="A4644" s="2" t="s">
        <v>5122</v>
      </c>
      <c r="B4644" s="2" t="s">
        <v>239</v>
      </c>
      <c r="C4644" s="6" t="s">
        <v>223</v>
      </c>
      <c r="D4644" s="6" t="s">
        <v>42</v>
      </c>
      <c r="E4644" s="6" t="s">
        <v>147</v>
      </c>
      <c r="F4644" s="6" t="s">
        <v>43</v>
      </c>
      <c r="G4644" s="6" t="s">
        <v>19</v>
      </c>
      <c r="H4644" s="6" t="s">
        <v>5123</v>
      </c>
      <c r="I4644" s="6" t="n">
        <v>3</v>
      </c>
      <c r="J4644" s="6" t="n">
        <v>0</v>
      </c>
      <c r="K4644" s="3" t="str">
        <f aca="false">IF(I4644=1, "No","Yes")</f>
        <v>Yes</v>
      </c>
      <c r="L4644" s="7" t="n">
        <f aca="false">IF(I4644=1,-J4644,0.98)</f>
        <v>0.98</v>
      </c>
      <c r="M4644" s="8" t="s">
        <v>51</v>
      </c>
    </row>
    <row r="4645" customFormat="false" ht="12.8" hidden="false" customHeight="false" outlineLevel="0" collapsed="false">
      <c r="A4645" s="9" t="s">
        <v>5122</v>
      </c>
      <c r="B4645" s="9" t="s">
        <v>239</v>
      </c>
      <c r="C4645" s="6" t="s">
        <v>223</v>
      </c>
      <c r="D4645" s="6" t="s">
        <v>42</v>
      </c>
      <c r="E4645" s="6" t="s">
        <v>147</v>
      </c>
      <c r="F4645" s="6" t="s">
        <v>43</v>
      </c>
      <c r="G4645" s="6" t="s">
        <v>19</v>
      </c>
      <c r="H4645" s="6" t="s">
        <v>5124</v>
      </c>
      <c r="I4645" s="0" t="n">
        <v>2</v>
      </c>
      <c r="J4645" s="6" t="n">
        <v>0</v>
      </c>
      <c r="K4645" s="3" t="str">
        <f aca="false">IF(I4645=1,"Yes","No")</f>
        <v>No</v>
      </c>
      <c r="L4645" s="7" t="n">
        <f aca="false">IF(K4645="Yes",(J4645-1)*0.98,-1)</f>
        <v>-1</v>
      </c>
      <c r="M4645" s="10" t="s">
        <v>53</v>
      </c>
    </row>
    <row r="4646" customFormat="false" ht="12.8" hidden="false" customHeight="false" outlineLevel="0" collapsed="false">
      <c r="A4646" s="2" t="s">
        <v>5125</v>
      </c>
      <c r="B4646" s="2" t="s">
        <v>90</v>
      </c>
      <c r="C4646" s="0" t="s">
        <v>532</v>
      </c>
      <c r="D4646" s="0" t="s">
        <v>16</v>
      </c>
      <c r="E4646" s="0" t="s">
        <v>17</v>
      </c>
      <c r="F4646" s="0" t="s">
        <v>18</v>
      </c>
      <c r="G4646" s="0" t="s">
        <v>19</v>
      </c>
      <c r="H4646" s="0" t="s">
        <v>5126</v>
      </c>
      <c r="I4646" s="0" t="n">
        <v>3</v>
      </c>
      <c r="J4646" s="0" t="n">
        <v>1.08</v>
      </c>
      <c r="K4646" s="0" t="s">
        <v>21</v>
      </c>
      <c r="L4646" s="3" t="n">
        <f aca="false">IF(K4646="Yes",(J4646-1)*0.98,-1)</f>
        <v>0.0784000000000001</v>
      </c>
      <c r="M4646" s="4" t="s">
        <v>22</v>
      </c>
    </row>
    <row r="4647" customFormat="false" ht="12.8" hidden="false" customHeight="false" outlineLevel="0" collapsed="false">
      <c r="A4647" s="2" t="s">
        <v>5127</v>
      </c>
      <c r="B4647" s="2" t="s">
        <v>1099</v>
      </c>
      <c r="C4647" s="0" t="s">
        <v>59</v>
      </c>
      <c r="D4647" s="0" t="s">
        <v>42</v>
      </c>
      <c r="E4647" s="0" t="s">
        <v>30</v>
      </c>
      <c r="F4647" s="0" t="s">
        <v>18</v>
      </c>
      <c r="G4647" s="0" t="s">
        <v>19</v>
      </c>
      <c r="H4647" s="0" t="s">
        <v>5128</v>
      </c>
      <c r="I4647" s="0" t="n">
        <v>1</v>
      </c>
      <c r="J4647" s="0" t="n">
        <v>1.08</v>
      </c>
      <c r="K4647" s="0" t="s">
        <v>21</v>
      </c>
      <c r="L4647" s="3" t="n">
        <f aca="false">IF(K4647="Yes",(J4647-1)*0.98,-1)</f>
        <v>0.0784000000000001</v>
      </c>
      <c r="M4647" s="11" t="s">
        <v>62</v>
      </c>
    </row>
    <row r="4648" customFormat="false" ht="12.8" hidden="false" customHeight="false" outlineLevel="0" collapsed="false">
      <c r="A4648" s="2" t="s">
        <v>5129</v>
      </c>
      <c r="B4648" s="2" t="s">
        <v>239</v>
      </c>
      <c r="C4648" s="0" t="s">
        <v>611</v>
      </c>
      <c r="D4648" s="0" t="s">
        <v>42</v>
      </c>
      <c r="E4648" s="0" t="s">
        <v>147</v>
      </c>
      <c r="F4648" s="0" t="s">
        <v>1055</v>
      </c>
      <c r="G4648" s="0" t="s">
        <v>21</v>
      </c>
      <c r="H4648" s="0" t="s">
        <v>5130</v>
      </c>
      <c r="I4648" s="0" t="n">
        <v>2</v>
      </c>
      <c r="J4648" s="0" t="n">
        <v>1.91</v>
      </c>
      <c r="K4648" s="0" t="s">
        <v>21</v>
      </c>
      <c r="L4648" s="3" t="n">
        <f aca="false">IF(K4648="Yes",(J4648-1)*0.98,-1)</f>
        <v>0.8918</v>
      </c>
      <c r="M4648" s="4" t="s">
        <v>22</v>
      </c>
    </row>
    <row r="4649" customFormat="false" ht="12.8" hidden="false" customHeight="false" outlineLevel="0" collapsed="false">
      <c r="A4649" s="2" t="s">
        <v>5131</v>
      </c>
      <c r="B4649" s="2" t="s">
        <v>205</v>
      </c>
      <c r="C4649" s="0" t="s">
        <v>68</v>
      </c>
      <c r="D4649" s="0" t="s">
        <v>29</v>
      </c>
      <c r="E4649" s="0" t="s">
        <v>147</v>
      </c>
      <c r="F4649" s="0" t="s">
        <v>65</v>
      </c>
      <c r="G4649" s="0" t="s">
        <v>21</v>
      </c>
      <c r="H4649" s="0" t="s">
        <v>5132</v>
      </c>
      <c r="I4649" s="0" t="n">
        <v>0</v>
      </c>
      <c r="J4649" s="0" t="n">
        <v>0</v>
      </c>
      <c r="K4649" s="0" t="s">
        <v>19</v>
      </c>
      <c r="L4649" s="3" t="n">
        <f aca="false">IF(K4649="Yes",(J4649-1)*0.98,-1)</f>
        <v>-1</v>
      </c>
      <c r="M4649" s="11" t="s">
        <v>62</v>
      </c>
    </row>
    <row r="4650" customFormat="false" ht="12.8" hidden="false" customHeight="false" outlineLevel="0" collapsed="false">
      <c r="A4650" s="2" t="s">
        <v>5131</v>
      </c>
      <c r="B4650" s="2" t="s">
        <v>452</v>
      </c>
      <c r="C4650" s="0" t="s">
        <v>584</v>
      </c>
      <c r="D4650" s="0" t="s">
        <v>16</v>
      </c>
      <c r="E4650" s="0" t="s">
        <v>147</v>
      </c>
      <c r="F4650" s="0" t="s">
        <v>65</v>
      </c>
      <c r="G4650" s="0" t="s">
        <v>21</v>
      </c>
      <c r="H4650" s="0" t="s">
        <v>5133</v>
      </c>
      <c r="I4650" s="0" t="n">
        <v>1</v>
      </c>
      <c r="J4650" s="0" t="n">
        <v>0</v>
      </c>
      <c r="K4650" s="0" t="str">
        <f aca="false">IF(I4650=1,"Yes","No")</f>
        <v>Yes</v>
      </c>
      <c r="L4650" s="0" t="n">
        <f aca="false">IF(K4650="Yes",(J4650-1)*0.98,-1)</f>
        <v>-0.98</v>
      </c>
      <c r="M4650" s="5" t="s">
        <v>33</v>
      </c>
    </row>
    <row r="4651" customFormat="false" ht="12.8" hidden="false" customHeight="false" outlineLevel="0" collapsed="false">
      <c r="A4651" s="2" t="s">
        <v>5134</v>
      </c>
      <c r="B4651" s="2" t="s">
        <v>142</v>
      </c>
      <c r="C4651" s="0" t="s">
        <v>457</v>
      </c>
      <c r="D4651" s="0" t="s">
        <v>16</v>
      </c>
      <c r="E4651" s="0" t="s">
        <v>17</v>
      </c>
      <c r="F4651" s="0" t="s">
        <v>18</v>
      </c>
      <c r="G4651" s="0" t="s">
        <v>19</v>
      </c>
      <c r="H4651" s="0" t="s">
        <v>5135</v>
      </c>
      <c r="I4651" s="0" t="n">
        <v>2</v>
      </c>
      <c r="J4651" s="0" t="n">
        <v>1.11</v>
      </c>
      <c r="K4651" s="0" t="s">
        <v>21</v>
      </c>
      <c r="L4651" s="3" t="n">
        <f aca="false">IF(K4651="Yes",(J4651-1)*0.98,-1)</f>
        <v>0.1078</v>
      </c>
      <c r="M4651" s="4" t="s">
        <v>22</v>
      </c>
    </row>
    <row r="4652" customFormat="false" ht="12.8" hidden="false" customHeight="false" outlineLevel="0" collapsed="false">
      <c r="A4652" s="2" t="s">
        <v>5134</v>
      </c>
      <c r="B4652" s="2" t="s">
        <v>142</v>
      </c>
      <c r="C4652" s="0" t="s">
        <v>457</v>
      </c>
      <c r="D4652" s="0" t="s">
        <v>16</v>
      </c>
      <c r="E4652" s="0" t="s">
        <v>17</v>
      </c>
      <c r="F4652" s="0" t="s">
        <v>18</v>
      </c>
      <c r="G4652" s="0" t="s">
        <v>19</v>
      </c>
      <c r="H4652" s="0" t="s">
        <v>4414</v>
      </c>
      <c r="I4652" s="0" t="n">
        <v>1</v>
      </c>
      <c r="J4652" s="0" t="n">
        <v>1.42</v>
      </c>
      <c r="K4652" s="0" t="s">
        <v>21</v>
      </c>
      <c r="L4652" s="3" t="n">
        <f aca="false">IF(K4652="Yes",(J4652-1)*0.98,-1)</f>
        <v>0.4116</v>
      </c>
      <c r="M4652" s="11" t="s">
        <v>62</v>
      </c>
    </row>
    <row r="4653" customFormat="false" ht="12.8" hidden="false" customHeight="false" outlineLevel="0" collapsed="false">
      <c r="A4653" s="2" t="s">
        <v>5134</v>
      </c>
      <c r="B4653" s="2" t="s">
        <v>186</v>
      </c>
      <c r="C4653" s="0" t="s">
        <v>1082</v>
      </c>
      <c r="D4653" s="0" t="s">
        <v>37</v>
      </c>
      <c r="E4653" s="0" t="s">
        <v>147</v>
      </c>
      <c r="G4653" s="0" t="s">
        <v>19</v>
      </c>
      <c r="H4653" s="0" t="s">
        <v>5136</v>
      </c>
      <c r="I4653" s="0" t="n">
        <v>3</v>
      </c>
      <c r="J4653" s="0" t="n">
        <v>0</v>
      </c>
      <c r="K4653" s="0" t="str">
        <f aca="false">IF(I4653=1,"Yes","No")</f>
        <v>No</v>
      </c>
      <c r="L4653" s="0" t="n">
        <f aca="false">IF(K4653="Yes",(J4653-1)*0.98,-1)</f>
        <v>-1</v>
      </c>
      <c r="M4653" s="5" t="s">
        <v>33</v>
      </c>
    </row>
    <row r="4654" customFormat="false" ht="12.8" hidden="false" customHeight="false" outlineLevel="0" collapsed="false">
      <c r="A4654" s="2" t="s">
        <v>5137</v>
      </c>
      <c r="B4654" s="2" t="s">
        <v>296</v>
      </c>
      <c r="C4654" s="0" t="s">
        <v>327</v>
      </c>
      <c r="D4654" s="0" t="s">
        <v>16</v>
      </c>
      <c r="E4654" s="0" t="s">
        <v>17</v>
      </c>
      <c r="F4654" s="0" t="s">
        <v>304</v>
      </c>
      <c r="G4654" s="0" t="s">
        <v>19</v>
      </c>
      <c r="H4654" s="0" t="s">
        <v>5138</v>
      </c>
      <c r="I4654" s="0" t="n">
        <v>1</v>
      </c>
      <c r="J4654" s="0" t="n">
        <v>1.13</v>
      </c>
      <c r="K4654" s="0" t="s">
        <v>21</v>
      </c>
      <c r="L4654" s="3" t="n">
        <f aca="false">IF(K4654="Yes",(J4654-1)*0.98,-1)</f>
        <v>0.1274</v>
      </c>
      <c r="M4654" s="4" t="s">
        <v>22</v>
      </c>
    </row>
    <row r="4655" customFormat="false" ht="12.8" hidden="false" customHeight="false" outlineLevel="0" collapsed="false">
      <c r="A4655" s="2" t="s">
        <v>5137</v>
      </c>
      <c r="B4655" s="2" t="s">
        <v>652</v>
      </c>
      <c r="C4655" s="0" t="s">
        <v>370</v>
      </c>
      <c r="D4655" s="0" t="s">
        <v>42</v>
      </c>
      <c r="E4655" s="0" t="s">
        <v>147</v>
      </c>
      <c r="F4655" s="0" t="s">
        <v>65</v>
      </c>
      <c r="G4655" s="0" t="s">
        <v>21</v>
      </c>
      <c r="H4655" s="0" t="s">
        <v>5139</v>
      </c>
      <c r="I4655" s="0" t="n">
        <v>0</v>
      </c>
      <c r="J4655" s="0" t="n">
        <v>0</v>
      </c>
      <c r="K4655" s="0" t="str">
        <f aca="false">IF(I4655=1,"Yes","No")</f>
        <v>No</v>
      </c>
      <c r="L4655" s="0" t="n">
        <f aca="false">IF(K4655="Yes",(J4655-1)*0.98,-1)</f>
        <v>-1</v>
      </c>
      <c r="M4655" s="5" t="s">
        <v>33</v>
      </c>
    </row>
    <row r="4656" customFormat="false" ht="12.8" hidden="false" customHeight="false" outlineLevel="0" collapsed="false">
      <c r="A4656" s="2" t="s">
        <v>5137</v>
      </c>
      <c r="B4656" s="2" t="s">
        <v>652</v>
      </c>
      <c r="C4656" s="0" t="s">
        <v>370</v>
      </c>
      <c r="D4656" s="0" t="s">
        <v>42</v>
      </c>
      <c r="E4656" s="0" t="s">
        <v>147</v>
      </c>
      <c r="F4656" s="0" t="s">
        <v>65</v>
      </c>
      <c r="G4656" s="0" t="s">
        <v>21</v>
      </c>
      <c r="H4656" s="0" t="s">
        <v>5139</v>
      </c>
      <c r="I4656" s="0" t="n">
        <v>0</v>
      </c>
      <c r="J4656" s="0" t="n">
        <v>0</v>
      </c>
      <c r="K4656" s="0" t="s">
        <v>19</v>
      </c>
      <c r="L4656" s="3" t="n">
        <f aca="false">IF(K4656="Yes",(J4656-1)*0.98,-1)</f>
        <v>-1</v>
      </c>
      <c r="M4656" s="4" t="s">
        <v>22</v>
      </c>
    </row>
    <row r="4657" customFormat="false" ht="12.8" hidden="false" customHeight="false" outlineLevel="0" collapsed="false">
      <c r="A4657" s="2" t="s">
        <v>5140</v>
      </c>
      <c r="B4657" s="2" t="s">
        <v>5141</v>
      </c>
      <c r="C4657" s="6" t="s">
        <v>526</v>
      </c>
      <c r="D4657" s="6" t="s">
        <v>16</v>
      </c>
      <c r="E4657" s="6" t="s">
        <v>147</v>
      </c>
      <c r="F4657" s="6" t="s">
        <v>43</v>
      </c>
      <c r="G4657" s="6" t="s">
        <v>19</v>
      </c>
      <c r="H4657" s="6" t="s">
        <v>5142</v>
      </c>
      <c r="I4657" s="6" t="n">
        <v>3</v>
      </c>
      <c r="J4657" s="6" t="n">
        <v>0</v>
      </c>
      <c r="K4657" s="3" t="str">
        <f aca="false">IF(I4657=1, "No","Yes")</f>
        <v>Yes</v>
      </c>
      <c r="L4657" s="7" t="n">
        <f aca="false">IF(I4657=1,-J4657,0.98)</f>
        <v>0.98</v>
      </c>
      <c r="M4657" s="8" t="s">
        <v>51</v>
      </c>
    </row>
    <row r="4658" customFormat="false" ht="12.8" hidden="false" customHeight="false" outlineLevel="0" collapsed="false">
      <c r="A4658" s="9" t="s">
        <v>5140</v>
      </c>
      <c r="B4658" s="9" t="s">
        <v>5141</v>
      </c>
      <c r="C4658" s="6" t="s">
        <v>526</v>
      </c>
      <c r="D4658" s="6" t="s">
        <v>16</v>
      </c>
      <c r="E4658" s="6" t="s">
        <v>147</v>
      </c>
      <c r="F4658" s="6" t="s">
        <v>43</v>
      </c>
      <c r="G4658" s="6" t="s">
        <v>19</v>
      </c>
      <c r="H4658" s="6" t="s">
        <v>5142</v>
      </c>
      <c r="I4658" s="6" t="n">
        <v>3</v>
      </c>
      <c r="J4658" s="6" t="n">
        <v>2.04</v>
      </c>
      <c r="K4658" s="3" t="s">
        <v>21</v>
      </c>
      <c r="L4658" s="6" t="n">
        <f aca="false">IF(K4658="Yes",(J4658-1)*0.98,-1)</f>
        <v>1.0192</v>
      </c>
      <c r="M4658" s="13" t="s">
        <v>184</v>
      </c>
    </row>
    <row r="4659" customFormat="false" ht="12.8" hidden="false" customHeight="false" outlineLevel="0" collapsed="false">
      <c r="A4659" s="9" t="s">
        <v>5140</v>
      </c>
      <c r="B4659" s="9" t="s">
        <v>5141</v>
      </c>
      <c r="C4659" s="6" t="s">
        <v>526</v>
      </c>
      <c r="D4659" s="6" t="s">
        <v>16</v>
      </c>
      <c r="E4659" s="6" t="s">
        <v>147</v>
      </c>
      <c r="F4659" s="6" t="s">
        <v>43</v>
      </c>
      <c r="G4659" s="6" t="s">
        <v>19</v>
      </c>
      <c r="H4659" s="6" t="s">
        <v>5143</v>
      </c>
      <c r="I4659" s="0" t="n">
        <v>4</v>
      </c>
      <c r="J4659" s="6" t="n">
        <v>0</v>
      </c>
      <c r="K4659" s="3" t="str">
        <f aca="false">IF(I4659=1,"Yes","No")</f>
        <v>No</v>
      </c>
      <c r="L4659" s="7" t="n">
        <f aca="false">IF(K4659="Yes",(J4659-1)*0.98,-1)</f>
        <v>-1</v>
      </c>
      <c r="M4659" s="10" t="s">
        <v>53</v>
      </c>
    </row>
    <row r="4660" customFormat="false" ht="12.8" hidden="false" customHeight="false" outlineLevel="0" collapsed="false">
      <c r="A4660" s="2" t="s">
        <v>5144</v>
      </c>
      <c r="B4660" s="2" t="s">
        <v>471</v>
      </c>
      <c r="C4660" s="6" t="s">
        <v>2105</v>
      </c>
      <c r="D4660" s="6" t="s">
        <v>37</v>
      </c>
      <c r="E4660" s="6" t="s">
        <v>147</v>
      </c>
      <c r="F4660" s="6" t="s">
        <v>43</v>
      </c>
      <c r="G4660" s="6" t="s">
        <v>19</v>
      </c>
      <c r="H4660" s="6" t="s">
        <v>5145</v>
      </c>
      <c r="I4660" s="6" t="n">
        <v>3</v>
      </c>
      <c r="J4660" s="6" t="n">
        <v>0</v>
      </c>
      <c r="K4660" s="3" t="str">
        <f aca="false">IF(I4660=1, "No","Yes")</f>
        <v>Yes</v>
      </c>
      <c r="L4660" s="7" t="n">
        <f aca="false">IF(I4660=1,-J4660,0.98)</f>
        <v>0.98</v>
      </c>
      <c r="M4660" s="8" t="s">
        <v>51</v>
      </c>
    </row>
    <row r="4661" customFormat="false" ht="12.8" hidden="false" customHeight="false" outlineLevel="0" collapsed="false">
      <c r="A4661" s="2" t="s">
        <v>5144</v>
      </c>
      <c r="B4661" s="2" t="s">
        <v>5146</v>
      </c>
      <c r="C4661" s="0" t="s">
        <v>403</v>
      </c>
      <c r="D4661" s="0" t="s">
        <v>42</v>
      </c>
      <c r="E4661" s="0" t="s">
        <v>147</v>
      </c>
      <c r="F4661" s="0" t="s">
        <v>65</v>
      </c>
      <c r="G4661" s="0" t="s">
        <v>21</v>
      </c>
      <c r="H4661" s="0" t="s">
        <v>4282</v>
      </c>
      <c r="I4661" s="0" t="n">
        <v>1</v>
      </c>
      <c r="J4661" s="0" t="n">
        <v>0</v>
      </c>
      <c r="K4661" s="0" t="str">
        <f aca="false">IF(I4661=1,"Yes","No")</f>
        <v>Yes</v>
      </c>
      <c r="L4661" s="0" t="n">
        <f aca="false">IF(K4661="Yes",(J4661-1)*0.98,-1)</f>
        <v>-0.98</v>
      </c>
      <c r="M4661" s="5" t="s">
        <v>33</v>
      </c>
    </row>
    <row r="4662" customFormat="false" ht="12.8" hidden="false" customHeight="false" outlineLevel="0" collapsed="false">
      <c r="A4662" s="2" t="s">
        <v>5144</v>
      </c>
      <c r="B4662" s="2" t="s">
        <v>5146</v>
      </c>
      <c r="C4662" s="0" t="s">
        <v>403</v>
      </c>
      <c r="D4662" s="0" t="s">
        <v>42</v>
      </c>
      <c r="E4662" s="0" t="s">
        <v>147</v>
      </c>
      <c r="F4662" s="0" t="s">
        <v>65</v>
      </c>
      <c r="G4662" s="0" t="s">
        <v>21</v>
      </c>
      <c r="H4662" s="0" t="s">
        <v>4282</v>
      </c>
      <c r="I4662" s="0" t="n">
        <v>1</v>
      </c>
      <c r="J4662" s="0" t="n">
        <v>1.85</v>
      </c>
      <c r="K4662" s="0" t="s">
        <v>21</v>
      </c>
      <c r="L4662" s="3" t="n">
        <f aca="false">IF(K4662="Yes",(J4662-1)*0.98,-1)</f>
        <v>0.833</v>
      </c>
      <c r="M4662" s="4" t="s">
        <v>22</v>
      </c>
    </row>
    <row r="4663" customFormat="false" ht="12.8" hidden="false" customHeight="false" outlineLevel="0" collapsed="false">
      <c r="A4663" s="2" t="s">
        <v>5147</v>
      </c>
      <c r="B4663" s="2" t="s">
        <v>205</v>
      </c>
      <c r="C4663" s="0" t="s">
        <v>403</v>
      </c>
      <c r="D4663" s="0" t="s">
        <v>42</v>
      </c>
      <c r="E4663" s="0" t="s">
        <v>147</v>
      </c>
      <c r="F4663" s="0" t="s">
        <v>65</v>
      </c>
      <c r="G4663" s="0" t="s">
        <v>21</v>
      </c>
      <c r="H4663" s="0" t="s">
        <v>5148</v>
      </c>
      <c r="I4663" s="0" t="n">
        <v>4</v>
      </c>
      <c r="J4663" s="0" t="n">
        <v>0</v>
      </c>
      <c r="K4663" s="0" t="str">
        <f aca="false">IF(I4663=1,"Yes","No")</f>
        <v>No</v>
      </c>
      <c r="L4663" s="0" t="n">
        <f aca="false">IF(K4663="Yes",(J4663-1)*0.98,-1)</f>
        <v>-1</v>
      </c>
      <c r="M4663" s="5" t="s">
        <v>33</v>
      </c>
    </row>
    <row r="4664" customFormat="false" ht="12.8" hidden="false" customHeight="false" outlineLevel="0" collapsed="false">
      <c r="A4664" s="2" t="s">
        <v>5147</v>
      </c>
      <c r="B4664" s="2" t="s">
        <v>205</v>
      </c>
      <c r="C4664" s="0" t="s">
        <v>403</v>
      </c>
      <c r="D4664" s="0" t="s">
        <v>42</v>
      </c>
      <c r="E4664" s="0" t="s">
        <v>147</v>
      </c>
      <c r="F4664" s="0" t="s">
        <v>65</v>
      </c>
      <c r="G4664" s="0" t="s">
        <v>21</v>
      </c>
      <c r="H4664" s="0" t="s">
        <v>5148</v>
      </c>
      <c r="I4664" s="0" t="n">
        <v>4</v>
      </c>
      <c r="J4664" s="0" t="n">
        <v>0</v>
      </c>
      <c r="K4664" s="0" t="s">
        <v>19</v>
      </c>
      <c r="L4664" s="3" t="n">
        <f aca="false">IF(K4664="Yes",(J4664-1)*0.98,-1)</f>
        <v>-1</v>
      </c>
      <c r="M4664" s="4" t="s">
        <v>22</v>
      </c>
    </row>
    <row r="4665" customFormat="false" ht="12.8" hidden="false" customHeight="false" outlineLevel="0" collapsed="false">
      <c r="A4665" s="2" t="s">
        <v>5149</v>
      </c>
      <c r="B4665" s="2" t="s">
        <v>5150</v>
      </c>
      <c r="C4665" s="6" t="s">
        <v>248</v>
      </c>
      <c r="D4665" s="6" t="s">
        <v>42</v>
      </c>
      <c r="E4665" s="6" t="s">
        <v>147</v>
      </c>
      <c r="F4665" s="6" t="s">
        <v>18</v>
      </c>
      <c r="G4665" s="6" t="s">
        <v>19</v>
      </c>
      <c r="H4665" s="6" t="s">
        <v>5151</v>
      </c>
      <c r="I4665" s="6" t="n">
        <v>3</v>
      </c>
      <c r="J4665" s="6" t="n">
        <v>0</v>
      </c>
      <c r="K4665" s="3" t="str">
        <f aca="false">IF(I4665=1, "No","Yes")</f>
        <v>Yes</v>
      </c>
      <c r="L4665" s="7" t="n">
        <f aca="false">IF(I4665=1,-J4665,0.98)</f>
        <v>0.98</v>
      </c>
      <c r="M4665" s="8" t="s">
        <v>51</v>
      </c>
    </row>
    <row r="4666" customFormat="false" ht="12.8" hidden="false" customHeight="false" outlineLevel="0" collapsed="false">
      <c r="A4666" s="2" t="s">
        <v>5149</v>
      </c>
      <c r="B4666" s="2" t="s">
        <v>124</v>
      </c>
      <c r="C4666" s="6" t="s">
        <v>1031</v>
      </c>
      <c r="D4666" s="6" t="s">
        <v>37</v>
      </c>
      <c r="E4666" s="6" t="s">
        <v>147</v>
      </c>
      <c r="F4666" s="6" t="s">
        <v>43</v>
      </c>
      <c r="G4666" s="6" t="s">
        <v>19</v>
      </c>
      <c r="H4666" s="6" t="s">
        <v>5152</v>
      </c>
      <c r="I4666" s="6" t="n">
        <v>2</v>
      </c>
      <c r="J4666" s="6" t="n">
        <v>0</v>
      </c>
      <c r="K4666" s="3" t="str">
        <f aca="false">IF(I4666=1, "No","Yes")</f>
        <v>Yes</v>
      </c>
      <c r="L4666" s="7" t="n">
        <f aca="false">IF(I4666=1,-J4666,0.98)</f>
        <v>0.98</v>
      </c>
      <c r="M4666" s="8" t="s">
        <v>51</v>
      </c>
    </row>
    <row r="4667" customFormat="false" ht="12.8" hidden="false" customHeight="false" outlineLevel="0" collapsed="false">
      <c r="A4667" s="2" t="s">
        <v>5149</v>
      </c>
      <c r="B4667" s="2" t="s">
        <v>124</v>
      </c>
      <c r="C4667" s="6" t="s">
        <v>1031</v>
      </c>
      <c r="D4667" s="6" t="s">
        <v>37</v>
      </c>
      <c r="E4667" s="6" t="s">
        <v>147</v>
      </c>
      <c r="F4667" s="6" t="s">
        <v>43</v>
      </c>
      <c r="G4667" s="6" t="s">
        <v>19</v>
      </c>
      <c r="H4667" s="6" t="s">
        <v>5152</v>
      </c>
      <c r="I4667" s="6" t="n">
        <v>2</v>
      </c>
      <c r="J4667" s="6" t="n">
        <v>0</v>
      </c>
      <c r="K4667" s="3" t="str">
        <f aca="false">IF(I4667=1, "No","Yes")</f>
        <v>Yes</v>
      </c>
      <c r="L4667" s="7" t="n">
        <f aca="false">IF(I4667=1,-J4667,0.98)</f>
        <v>0.98</v>
      </c>
      <c r="M4667" s="12" t="s">
        <v>128</v>
      </c>
    </row>
    <row r="4668" customFormat="false" ht="12.8" hidden="false" customHeight="false" outlineLevel="0" collapsed="false">
      <c r="A4668" s="2" t="s">
        <v>5153</v>
      </c>
      <c r="B4668" s="2" t="s">
        <v>445</v>
      </c>
      <c r="C4668" s="0" t="s">
        <v>248</v>
      </c>
      <c r="D4668" s="0" t="s">
        <v>16</v>
      </c>
      <c r="E4668" s="0" t="s">
        <v>147</v>
      </c>
      <c r="F4668" s="0" t="s">
        <v>18</v>
      </c>
      <c r="G4668" s="0" t="s">
        <v>19</v>
      </c>
      <c r="H4668" s="0" t="s">
        <v>5154</v>
      </c>
      <c r="I4668" s="0" t="n">
        <v>2</v>
      </c>
      <c r="J4668" s="0" t="n">
        <v>3.3</v>
      </c>
      <c r="K4668" s="0" t="s">
        <v>21</v>
      </c>
      <c r="L4668" s="3" t="n">
        <f aca="false">IF(K4668="Yes",(J4668-1)*0.98,-1)</f>
        <v>2.254</v>
      </c>
      <c r="M4668" s="11" t="s">
        <v>62</v>
      </c>
    </row>
    <row r="4669" customFormat="false" ht="12.8" hidden="false" customHeight="false" outlineLevel="0" collapsed="false">
      <c r="A4669" s="9" t="s">
        <v>5153</v>
      </c>
      <c r="B4669" s="9" t="s">
        <v>445</v>
      </c>
      <c r="C4669" s="6" t="s">
        <v>248</v>
      </c>
      <c r="D4669" s="6" t="s">
        <v>16</v>
      </c>
      <c r="E4669" s="6" t="s">
        <v>147</v>
      </c>
      <c r="F4669" s="6" t="s">
        <v>18</v>
      </c>
      <c r="G4669" s="6" t="s">
        <v>19</v>
      </c>
      <c r="H4669" s="6" t="s">
        <v>5154</v>
      </c>
      <c r="I4669" s="0" t="n">
        <v>2</v>
      </c>
      <c r="J4669" s="6" t="n">
        <v>0</v>
      </c>
      <c r="K4669" s="3" t="str">
        <f aca="false">IF(I4669=1,"Yes","No")</f>
        <v>No</v>
      </c>
      <c r="L4669" s="7" t="n">
        <f aca="false">IF(K4669="Yes",(J4669-1)*0.98,-1)</f>
        <v>-1</v>
      </c>
      <c r="M4669" s="10" t="s">
        <v>53</v>
      </c>
    </row>
    <row r="4670" customFormat="false" ht="12.8" hidden="false" customHeight="false" outlineLevel="0" collapsed="false">
      <c r="A4670" s="2" t="s">
        <v>5155</v>
      </c>
      <c r="B4670" s="2" t="s">
        <v>167</v>
      </c>
      <c r="C4670" s="0" t="s">
        <v>430</v>
      </c>
      <c r="D4670" s="0" t="s">
        <v>42</v>
      </c>
      <c r="E4670" s="0" t="s">
        <v>147</v>
      </c>
      <c r="F4670" s="0" t="s">
        <v>65</v>
      </c>
      <c r="G4670" s="0" t="s">
        <v>21</v>
      </c>
      <c r="H4670" s="0" t="s">
        <v>5156</v>
      </c>
      <c r="I4670" s="0" t="n">
        <v>3</v>
      </c>
      <c r="J4670" s="0" t="n">
        <v>0</v>
      </c>
      <c r="K4670" s="0" t="str">
        <f aca="false">IF(I4670=1,"Yes","No")</f>
        <v>No</v>
      </c>
      <c r="L4670" s="0" t="n">
        <f aca="false">IF(K4670="Yes",(J4670-1)*0.98,-1)</f>
        <v>-1</v>
      </c>
      <c r="M4670" s="5" t="s">
        <v>33</v>
      </c>
    </row>
    <row r="4671" customFormat="false" ht="12.8" hidden="false" customHeight="false" outlineLevel="0" collapsed="false">
      <c r="A4671" s="2" t="s">
        <v>5155</v>
      </c>
      <c r="B4671" s="2" t="s">
        <v>167</v>
      </c>
      <c r="C4671" s="0" t="s">
        <v>430</v>
      </c>
      <c r="D4671" s="0" t="s">
        <v>42</v>
      </c>
      <c r="E4671" s="0" t="s">
        <v>147</v>
      </c>
      <c r="F4671" s="0" t="s">
        <v>65</v>
      </c>
      <c r="G4671" s="0" t="s">
        <v>21</v>
      </c>
      <c r="H4671" s="0" t="s">
        <v>5156</v>
      </c>
      <c r="I4671" s="0" t="n">
        <v>3</v>
      </c>
      <c r="J4671" s="0" t="n">
        <v>0</v>
      </c>
      <c r="K4671" s="0" t="s">
        <v>19</v>
      </c>
      <c r="L4671" s="3" t="n">
        <f aca="false">IF(K4671="Yes",(J4671-1)*0.98,-1)</f>
        <v>-1</v>
      </c>
      <c r="M4671" s="4" t="s">
        <v>22</v>
      </c>
    </row>
    <row r="4672" customFormat="false" ht="12.8" hidden="false" customHeight="false" outlineLevel="0" collapsed="false">
      <c r="A4672" s="2" t="s">
        <v>5155</v>
      </c>
      <c r="B4672" s="2" t="s">
        <v>324</v>
      </c>
      <c r="C4672" s="0" t="s">
        <v>457</v>
      </c>
      <c r="D4672" s="0" t="s">
        <v>16</v>
      </c>
      <c r="E4672" s="0" t="s">
        <v>17</v>
      </c>
      <c r="F4672" s="0" t="s">
        <v>18</v>
      </c>
      <c r="G4672" s="0" t="s">
        <v>19</v>
      </c>
      <c r="H4672" s="0" t="s">
        <v>5157</v>
      </c>
      <c r="I4672" s="0" t="n">
        <v>1</v>
      </c>
      <c r="J4672" s="0" t="n">
        <v>1.09</v>
      </c>
      <c r="K4672" s="0" t="s">
        <v>21</v>
      </c>
      <c r="L4672" s="3" t="n">
        <f aca="false">IF(K4672="Yes",(J4672-1)*0.98,-1)</f>
        <v>0.0882000000000001</v>
      </c>
      <c r="M4672" s="4" t="s">
        <v>22</v>
      </c>
    </row>
    <row r="4673" customFormat="false" ht="12.8" hidden="false" customHeight="false" outlineLevel="0" collapsed="false">
      <c r="A4673" s="2" t="s">
        <v>5155</v>
      </c>
      <c r="B4673" s="2" t="s">
        <v>2154</v>
      </c>
      <c r="C4673" s="0" t="s">
        <v>2407</v>
      </c>
      <c r="D4673" s="0" t="s">
        <v>37</v>
      </c>
      <c r="E4673" s="0" t="s">
        <v>17</v>
      </c>
      <c r="F4673" s="0" t="s">
        <v>43</v>
      </c>
      <c r="G4673" s="0" t="s">
        <v>19</v>
      </c>
      <c r="H4673" s="0" t="s">
        <v>5158</v>
      </c>
      <c r="I4673" s="0" t="n">
        <v>3</v>
      </c>
      <c r="J4673" s="0" t="n">
        <v>1.29</v>
      </c>
      <c r="K4673" s="0" t="s">
        <v>21</v>
      </c>
      <c r="L4673" s="3" t="n">
        <f aca="false">IF(K4673="Yes",(J4673-1)*0.98,-1)</f>
        <v>0.2842</v>
      </c>
      <c r="M4673" s="11" t="s">
        <v>62</v>
      </c>
    </row>
    <row r="4674" customFormat="false" ht="12.8" hidden="false" customHeight="false" outlineLevel="0" collapsed="false">
      <c r="A4674" s="2" t="s">
        <v>5155</v>
      </c>
      <c r="B4674" s="2" t="s">
        <v>625</v>
      </c>
      <c r="C4674" s="0" t="s">
        <v>734</v>
      </c>
      <c r="D4674" s="0" t="s">
        <v>42</v>
      </c>
      <c r="E4674" s="0" t="s">
        <v>147</v>
      </c>
      <c r="F4674" s="0" t="s">
        <v>65</v>
      </c>
      <c r="G4674" s="0" t="s">
        <v>21</v>
      </c>
      <c r="H4674" s="0" t="s">
        <v>5159</v>
      </c>
      <c r="I4674" s="0" t="n">
        <v>0</v>
      </c>
      <c r="J4674" s="0" t="n">
        <v>0</v>
      </c>
      <c r="K4674" s="0" t="str">
        <f aca="false">IF(I4674=1,"Yes","No")</f>
        <v>No</v>
      </c>
      <c r="L4674" s="0" t="n">
        <f aca="false">IF(K4674="Yes",(J4674-1)*0.98,-1)</f>
        <v>-1</v>
      </c>
      <c r="M4674" s="5" t="s">
        <v>33</v>
      </c>
    </row>
    <row r="4675" customFormat="false" ht="12.8" hidden="false" customHeight="false" outlineLevel="0" collapsed="false">
      <c r="A4675" s="2" t="s">
        <v>5155</v>
      </c>
      <c r="B4675" s="2" t="s">
        <v>625</v>
      </c>
      <c r="C4675" s="0" t="s">
        <v>734</v>
      </c>
      <c r="D4675" s="0" t="s">
        <v>42</v>
      </c>
      <c r="E4675" s="0" t="s">
        <v>147</v>
      </c>
      <c r="F4675" s="0" t="s">
        <v>65</v>
      </c>
      <c r="G4675" s="0" t="s">
        <v>21</v>
      </c>
      <c r="H4675" s="0" t="s">
        <v>5159</v>
      </c>
      <c r="I4675" s="0" t="n">
        <v>0</v>
      </c>
      <c r="J4675" s="0" t="n">
        <v>0</v>
      </c>
      <c r="K4675" s="0" t="s">
        <v>19</v>
      </c>
      <c r="L4675" s="3" t="n">
        <f aca="false">IF(K4675="Yes",(J4675-1)*0.98,-1)</f>
        <v>-1</v>
      </c>
      <c r="M4675" s="4" t="s">
        <v>22</v>
      </c>
    </row>
    <row r="4676" customFormat="false" ht="12.8" hidden="false" customHeight="false" outlineLevel="0" collapsed="false">
      <c r="A4676" s="2" t="s">
        <v>5160</v>
      </c>
      <c r="B4676" s="2" t="s">
        <v>155</v>
      </c>
      <c r="C4676" s="0" t="s">
        <v>264</v>
      </c>
      <c r="D4676" s="0" t="s">
        <v>29</v>
      </c>
      <c r="E4676" s="0" t="s">
        <v>147</v>
      </c>
      <c r="F4676" s="0" t="s">
        <v>304</v>
      </c>
      <c r="G4676" s="0" t="s">
        <v>21</v>
      </c>
      <c r="H4676" s="0" t="s">
        <v>5161</v>
      </c>
      <c r="I4676" s="0" t="n">
        <v>2</v>
      </c>
      <c r="J4676" s="0" t="n">
        <v>1.48</v>
      </c>
      <c r="K4676" s="0" t="s">
        <v>21</v>
      </c>
      <c r="L4676" s="3" t="n">
        <f aca="false">IF(K4676="Yes",(J4676-1)*0.98,-1)</f>
        <v>0.4704</v>
      </c>
      <c r="M4676" s="4" t="s">
        <v>22</v>
      </c>
    </row>
    <row r="4677" customFormat="false" ht="12.8" hidden="false" customHeight="false" outlineLevel="0" collapsed="false">
      <c r="A4677" s="2" t="s">
        <v>5160</v>
      </c>
      <c r="B4677" s="2" t="s">
        <v>155</v>
      </c>
      <c r="C4677" s="0" t="s">
        <v>264</v>
      </c>
      <c r="D4677" s="0" t="s">
        <v>29</v>
      </c>
      <c r="E4677" s="0" t="s">
        <v>147</v>
      </c>
      <c r="F4677" s="0" t="s">
        <v>304</v>
      </c>
      <c r="G4677" s="0" t="s">
        <v>21</v>
      </c>
      <c r="H4677" s="0" t="s">
        <v>5162</v>
      </c>
      <c r="I4677" s="0" t="n">
        <v>3</v>
      </c>
      <c r="J4677" s="0" t="n">
        <v>2.63</v>
      </c>
      <c r="K4677" s="0" t="s">
        <v>21</v>
      </c>
      <c r="L4677" s="3" t="n">
        <f aca="false">IF(K4677="Yes",(J4677-1)*0.98,-1)</f>
        <v>1.5974</v>
      </c>
      <c r="M4677" s="11" t="s">
        <v>62</v>
      </c>
    </row>
    <row r="4678" customFormat="false" ht="12.8" hidden="false" customHeight="false" outlineLevel="0" collapsed="false">
      <c r="A4678" s="2" t="s">
        <v>5160</v>
      </c>
      <c r="B4678" s="2" t="s">
        <v>113</v>
      </c>
      <c r="C4678" s="6" t="s">
        <v>15</v>
      </c>
      <c r="D4678" s="6" t="s">
        <v>42</v>
      </c>
      <c r="E4678" s="6" t="s">
        <v>147</v>
      </c>
      <c r="F4678" s="6" t="s">
        <v>43</v>
      </c>
      <c r="G4678" s="6" t="s">
        <v>19</v>
      </c>
      <c r="H4678" s="6" t="s">
        <v>5163</v>
      </c>
      <c r="I4678" s="6" t="n">
        <v>3</v>
      </c>
      <c r="J4678" s="6" t="n">
        <v>0</v>
      </c>
      <c r="K4678" s="3" t="str">
        <f aca="false">IF(I4678=1, "No","Yes")</f>
        <v>Yes</v>
      </c>
      <c r="L4678" s="7" t="n">
        <f aca="false">IF(I4678=1,-J4678,0.98)</f>
        <v>0.98</v>
      </c>
      <c r="M4678" s="8" t="s">
        <v>51</v>
      </c>
    </row>
    <row r="4679" customFormat="false" ht="12.8" hidden="false" customHeight="false" outlineLevel="0" collapsed="false">
      <c r="A4679" s="9" t="s">
        <v>5160</v>
      </c>
      <c r="B4679" s="9" t="s">
        <v>113</v>
      </c>
      <c r="C4679" s="6" t="s">
        <v>15</v>
      </c>
      <c r="D4679" s="6" t="s">
        <v>42</v>
      </c>
      <c r="E4679" s="6" t="s">
        <v>147</v>
      </c>
      <c r="F4679" s="6" t="s">
        <v>43</v>
      </c>
      <c r="G4679" s="6" t="s">
        <v>19</v>
      </c>
      <c r="H4679" s="6" t="s">
        <v>5164</v>
      </c>
      <c r="I4679" s="0" t="n">
        <v>1</v>
      </c>
      <c r="J4679" s="6" t="n">
        <v>3.06</v>
      </c>
      <c r="K4679" s="3" t="str">
        <f aca="false">IF(I4679=1,"Yes","No")</f>
        <v>Yes</v>
      </c>
      <c r="L4679" s="7" t="n">
        <f aca="false">IF(K4679="Yes",(J4679-1)*0.98,-1)</f>
        <v>2.0188</v>
      </c>
      <c r="M4679" s="10" t="s">
        <v>53</v>
      </c>
    </row>
    <row r="4680" customFormat="false" ht="12.8" hidden="false" customHeight="false" outlineLevel="0" collapsed="false">
      <c r="A4680" s="2" t="s">
        <v>5160</v>
      </c>
      <c r="B4680" s="2" t="s">
        <v>23</v>
      </c>
      <c r="C4680" s="0" t="s">
        <v>15</v>
      </c>
      <c r="D4680" s="0" t="s">
        <v>42</v>
      </c>
      <c r="E4680" s="0" t="s">
        <v>147</v>
      </c>
      <c r="F4680" s="0" t="s">
        <v>65</v>
      </c>
      <c r="G4680" s="0" t="s">
        <v>21</v>
      </c>
      <c r="H4680" s="0" t="s">
        <v>4627</v>
      </c>
      <c r="I4680" s="0" t="n">
        <v>4</v>
      </c>
      <c r="J4680" s="0" t="n">
        <v>0</v>
      </c>
      <c r="K4680" s="0" t="str">
        <f aca="false">IF(I4680=1,"Yes","No")</f>
        <v>No</v>
      </c>
      <c r="L4680" s="0" t="n">
        <f aca="false">IF(K4680="Yes",(J4680-1)*0.98,-1)</f>
        <v>-1</v>
      </c>
      <c r="M4680" s="5" t="s">
        <v>33</v>
      </c>
    </row>
    <row r="4681" customFormat="false" ht="12.8" hidden="false" customHeight="false" outlineLevel="0" collapsed="false">
      <c r="A4681" s="2" t="s">
        <v>5160</v>
      </c>
      <c r="B4681" s="2" t="s">
        <v>23</v>
      </c>
      <c r="C4681" s="0" t="s">
        <v>15</v>
      </c>
      <c r="D4681" s="0" t="s">
        <v>42</v>
      </c>
      <c r="E4681" s="0" t="s">
        <v>147</v>
      </c>
      <c r="F4681" s="0" t="s">
        <v>65</v>
      </c>
      <c r="G4681" s="0" t="s">
        <v>21</v>
      </c>
      <c r="H4681" s="0" t="s">
        <v>4627</v>
      </c>
      <c r="I4681" s="0" t="n">
        <v>4</v>
      </c>
      <c r="J4681" s="0" t="n">
        <v>0</v>
      </c>
      <c r="K4681" s="0" t="s">
        <v>19</v>
      </c>
      <c r="L4681" s="3" t="n">
        <f aca="false">IF(K4681="Yes",(J4681-1)*0.98,-1)</f>
        <v>-1</v>
      </c>
      <c r="M4681" s="4" t="s">
        <v>22</v>
      </c>
    </row>
    <row r="4682" customFormat="false" ht="12.8" hidden="false" customHeight="false" outlineLevel="0" collapsed="false">
      <c r="A4682" s="2" t="s">
        <v>5165</v>
      </c>
      <c r="B4682" s="2" t="s">
        <v>130</v>
      </c>
      <c r="C4682" s="0" t="s">
        <v>230</v>
      </c>
      <c r="D4682" s="0" t="s">
        <v>29</v>
      </c>
      <c r="E4682" s="0" t="s">
        <v>147</v>
      </c>
      <c r="F4682" s="0" t="s">
        <v>65</v>
      </c>
      <c r="G4682" s="0" t="s">
        <v>21</v>
      </c>
      <c r="H4682" s="0" t="s">
        <v>5166</v>
      </c>
      <c r="I4682" s="0" t="n">
        <v>2</v>
      </c>
      <c r="J4682" s="0" t="n">
        <v>2.88</v>
      </c>
      <c r="K4682" s="0" t="s">
        <v>21</v>
      </c>
      <c r="L4682" s="3" t="n">
        <f aca="false">IF(K4682="Yes",(J4682-1)*0.98,-1)</f>
        <v>1.8424</v>
      </c>
      <c r="M4682" s="11" t="s">
        <v>62</v>
      </c>
    </row>
    <row r="4683" customFormat="false" ht="12.8" hidden="false" customHeight="false" outlineLevel="0" collapsed="false">
      <c r="A4683" s="2" t="s">
        <v>5165</v>
      </c>
      <c r="B4683" s="2" t="s">
        <v>331</v>
      </c>
      <c r="C4683" s="0" t="s">
        <v>230</v>
      </c>
      <c r="D4683" s="0" t="s">
        <v>42</v>
      </c>
      <c r="E4683" s="0" t="s">
        <v>147</v>
      </c>
      <c r="F4683" s="0" t="s">
        <v>65</v>
      </c>
      <c r="G4683" s="0" t="s">
        <v>21</v>
      </c>
      <c r="H4683" s="0" t="s">
        <v>5167</v>
      </c>
      <c r="I4683" s="0" t="n">
        <v>1</v>
      </c>
      <c r="J4683" s="0" t="n">
        <v>0</v>
      </c>
      <c r="K4683" s="0" t="str">
        <f aca="false">IF(I4683=1,"Yes","No")</f>
        <v>Yes</v>
      </c>
      <c r="L4683" s="0" t="n">
        <f aca="false">IF(K4683="Yes",(J4683-1)*0.98,-1)</f>
        <v>-0.98</v>
      </c>
      <c r="M4683" s="5" t="s">
        <v>33</v>
      </c>
    </row>
    <row r="4684" customFormat="false" ht="12.8" hidden="false" customHeight="false" outlineLevel="0" collapsed="false">
      <c r="A4684" s="2" t="s">
        <v>5165</v>
      </c>
      <c r="B4684" s="2" t="s">
        <v>331</v>
      </c>
      <c r="C4684" s="0" t="s">
        <v>230</v>
      </c>
      <c r="D4684" s="0" t="s">
        <v>42</v>
      </c>
      <c r="E4684" s="0" t="s">
        <v>147</v>
      </c>
      <c r="F4684" s="0" t="s">
        <v>65</v>
      </c>
      <c r="G4684" s="0" t="s">
        <v>21</v>
      </c>
      <c r="H4684" s="0" t="s">
        <v>5167</v>
      </c>
      <c r="I4684" s="0" t="n">
        <v>1</v>
      </c>
      <c r="J4684" s="0" t="n">
        <v>1.18</v>
      </c>
      <c r="K4684" s="0" t="s">
        <v>21</v>
      </c>
      <c r="L4684" s="3" t="n">
        <f aca="false">IF(K4684="Yes",(J4684-1)*0.98,-1)</f>
        <v>0.1764</v>
      </c>
      <c r="M4684" s="4" t="s">
        <v>22</v>
      </c>
    </row>
    <row r="4685" customFormat="false" ht="12.8" hidden="false" customHeight="false" outlineLevel="0" collapsed="false">
      <c r="A4685" s="2" t="s">
        <v>5165</v>
      </c>
      <c r="B4685" s="2" t="s">
        <v>337</v>
      </c>
      <c r="C4685" s="6" t="s">
        <v>194</v>
      </c>
      <c r="D4685" s="6" t="s">
        <v>42</v>
      </c>
      <c r="E4685" s="6" t="s">
        <v>147</v>
      </c>
      <c r="F4685" s="6" t="s">
        <v>18</v>
      </c>
      <c r="G4685" s="6" t="s">
        <v>19</v>
      </c>
      <c r="H4685" s="6" t="s">
        <v>5168</v>
      </c>
      <c r="I4685" s="6" t="n">
        <v>1</v>
      </c>
      <c r="J4685" s="6" t="n">
        <v>6.2</v>
      </c>
      <c r="K4685" s="3" t="str">
        <f aca="false">IF(I4685=1, "No","Yes")</f>
        <v>No</v>
      </c>
      <c r="L4685" s="7" t="n">
        <f aca="false">IF(I4685=1,-J4685,0.98)</f>
        <v>-6.2</v>
      </c>
      <c r="M4685" s="8" t="s">
        <v>51</v>
      </c>
    </row>
    <row r="4686" customFormat="false" ht="12.8" hidden="false" customHeight="false" outlineLevel="0" collapsed="false">
      <c r="A4686" s="2" t="s">
        <v>5165</v>
      </c>
      <c r="B4686" s="2" t="s">
        <v>337</v>
      </c>
      <c r="C4686" s="6" t="s">
        <v>194</v>
      </c>
      <c r="D4686" s="6" t="s">
        <v>42</v>
      </c>
      <c r="E4686" s="6" t="s">
        <v>147</v>
      </c>
      <c r="F4686" s="6" t="s">
        <v>18</v>
      </c>
      <c r="G4686" s="6" t="s">
        <v>19</v>
      </c>
      <c r="H4686" s="6" t="s">
        <v>5168</v>
      </c>
      <c r="I4686" s="6" t="n">
        <v>1</v>
      </c>
      <c r="J4686" s="6" t="n">
        <v>6.2</v>
      </c>
      <c r="K4686" s="3" t="str">
        <f aca="false">IF(I4686=1, "No","Yes")</f>
        <v>No</v>
      </c>
      <c r="L4686" s="7" t="n">
        <f aca="false">IF(I4686=1,-J4686,0.98)</f>
        <v>-6.2</v>
      </c>
      <c r="M4686" s="12" t="s">
        <v>128</v>
      </c>
    </row>
    <row r="4687" customFormat="false" ht="12.8" hidden="false" customHeight="false" outlineLevel="0" collapsed="false">
      <c r="A4687" s="9" t="s">
        <v>5169</v>
      </c>
      <c r="B4687" s="9" t="s">
        <v>14</v>
      </c>
      <c r="C4687" s="6" t="s">
        <v>584</v>
      </c>
      <c r="D4687" s="6" t="s">
        <v>16</v>
      </c>
      <c r="E4687" s="6" t="s">
        <v>147</v>
      </c>
      <c r="F4687" s="6" t="s">
        <v>18</v>
      </c>
      <c r="G4687" s="6" t="s">
        <v>19</v>
      </c>
      <c r="H4687" s="6" t="s">
        <v>5170</v>
      </c>
      <c r="I4687" s="0" t="n">
        <v>3</v>
      </c>
      <c r="J4687" s="6" t="n">
        <v>0</v>
      </c>
      <c r="K4687" s="3" t="str">
        <f aca="false">IF(I4687=1,"Yes","No")</f>
        <v>No</v>
      </c>
      <c r="L4687" s="7" t="n">
        <f aca="false">IF(K4687="Yes",(J4687-1)*0.98,-1)</f>
        <v>-1</v>
      </c>
      <c r="M4687" s="10" t="s">
        <v>53</v>
      </c>
    </row>
    <row r="4688" customFormat="false" ht="12.8" hidden="false" customHeight="false" outlineLevel="0" collapsed="false">
      <c r="A4688" s="2" t="s">
        <v>5171</v>
      </c>
      <c r="B4688" s="2" t="s">
        <v>14</v>
      </c>
      <c r="C4688" s="0" t="s">
        <v>406</v>
      </c>
      <c r="D4688" s="0" t="s">
        <v>16</v>
      </c>
      <c r="E4688" s="0" t="s">
        <v>17</v>
      </c>
      <c r="F4688" s="0" t="s">
        <v>18</v>
      </c>
      <c r="G4688" s="0" t="s">
        <v>19</v>
      </c>
      <c r="H4688" s="0" t="s">
        <v>5172</v>
      </c>
      <c r="I4688" s="0" t="n">
        <v>1</v>
      </c>
      <c r="J4688" s="0" t="n">
        <v>1.04</v>
      </c>
      <c r="K4688" s="0" t="s">
        <v>21</v>
      </c>
      <c r="L4688" s="3" t="n">
        <f aca="false">IF(K4688="Yes",(J4688-1)*0.98,-1)</f>
        <v>0.0392</v>
      </c>
      <c r="M4688" s="4" t="s">
        <v>22</v>
      </c>
    </row>
    <row r="4689" customFormat="false" ht="12.8" hidden="false" customHeight="false" outlineLevel="0" collapsed="false">
      <c r="A4689" s="2" t="s">
        <v>5171</v>
      </c>
      <c r="B4689" s="2" t="s">
        <v>101</v>
      </c>
      <c r="C4689" s="0" t="s">
        <v>406</v>
      </c>
      <c r="D4689" s="0" t="s">
        <v>16</v>
      </c>
      <c r="E4689" s="0" t="s">
        <v>87</v>
      </c>
      <c r="F4689" s="0" t="s">
        <v>18</v>
      </c>
      <c r="G4689" s="0" t="s">
        <v>21</v>
      </c>
      <c r="H4689" s="0" t="s">
        <v>5173</v>
      </c>
      <c r="I4689" s="0" t="n">
        <v>1</v>
      </c>
      <c r="J4689" s="0" t="n">
        <v>1.68</v>
      </c>
      <c r="K4689" s="0" t="s">
        <v>21</v>
      </c>
      <c r="L4689" s="3" t="n">
        <f aca="false">IF(K4689="Yes",(J4689-1)*0.98,-1)</f>
        <v>0.6664</v>
      </c>
      <c r="M4689" s="4" t="s">
        <v>22</v>
      </c>
    </row>
    <row r="4690" customFormat="false" ht="12.8" hidden="false" customHeight="false" outlineLevel="0" collapsed="false">
      <c r="A4690" s="2" t="s">
        <v>5174</v>
      </c>
      <c r="B4690" s="2" t="s">
        <v>5175</v>
      </c>
      <c r="C4690" s="0" t="s">
        <v>311</v>
      </c>
      <c r="D4690" s="0" t="s">
        <v>42</v>
      </c>
      <c r="E4690" s="0" t="s">
        <v>79</v>
      </c>
      <c r="F4690" s="0" t="s">
        <v>80</v>
      </c>
      <c r="G4690" s="0" t="s">
        <v>19</v>
      </c>
      <c r="H4690" s="0" t="s">
        <v>5176</v>
      </c>
      <c r="I4690" s="0" t="n">
        <v>1</v>
      </c>
      <c r="J4690" s="0" t="n">
        <v>1.1</v>
      </c>
      <c r="K4690" s="0" t="s">
        <v>21</v>
      </c>
      <c r="L4690" s="3" t="n">
        <f aca="false">IF(K4690="Yes",(J4690-1)*0.98,-1)</f>
        <v>0.0980000000000001</v>
      </c>
      <c r="M4690" s="4" t="s">
        <v>22</v>
      </c>
    </row>
    <row r="4691" customFormat="false" ht="12.8" hidden="false" customHeight="false" outlineLevel="0" collapsed="false">
      <c r="A4691" s="2" t="s">
        <v>5174</v>
      </c>
      <c r="B4691" s="2" t="s">
        <v>280</v>
      </c>
      <c r="C4691" s="0" t="s">
        <v>1088</v>
      </c>
      <c r="D4691" s="0" t="s">
        <v>37</v>
      </c>
      <c r="E4691" s="0" t="s">
        <v>147</v>
      </c>
      <c r="G4691" s="0" t="s">
        <v>19</v>
      </c>
      <c r="H4691" s="0" t="s">
        <v>5177</v>
      </c>
      <c r="I4691" s="0" t="n">
        <v>1</v>
      </c>
      <c r="J4691" s="0" t="n">
        <v>0</v>
      </c>
      <c r="K4691" s="0" t="str">
        <f aca="false">IF(I4691=1,"Yes","No")</f>
        <v>Yes</v>
      </c>
      <c r="L4691" s="0" t="n">
        <f aca="false">IF(K4691="Yes",(J4691-1)*0.98,-1)</f>
        <v>-0.98</v>
      </c>
      <c r="M4691" s="5" t="s">
        <v>33</v>
      </c>
    </row>
    <row r="4692" customFormat="false" ht="12.8" hidden="false" customHeight="false" outlineLevel="0" collapsed="false">
      <c r="A4692" s="2" t="s">
        <v>5178</v>
      </c>
      <c r="B4692" s="2" t="s">
        <v>310</v>
      </c>
      <c r="C4692" s="0" t="s">
        <v>382</v>
      </c>
      <c r="D4692" s="0" t="s">
        <v>29</v>
      </c>
      <c r="E4692" s="0" t="s">
        <v>147</v>
      </c>
      <c r="F4692" s="0" t="s">
        <v>43</v>
      </c>
      <c r="G4692" s="0" t="s">
        <v>19</v>
      </c>
      <c r="H4692" s="0" t="s">
        <v>5113</v>
      </c>
      <c r="I4692" s="0" t="n">
        <v>4</v>
      </c>
      <c r="J4692" s="0" t="n">
        <v>0</v>
      </c>
      <c r="K4692" s="0" t="str">
        <f aca="false">IF(I4692=1,"Yes","No")</f>
        <v>No</v>
      </c>
      <c r="L4692" s="0" t="n">
        <f aca="false">IF(K4692="Yes",(J4692-1)*0.98,-1)</f>
        <v>-1</v>
      </c>
      <c r="M4692" s="5" t="s">
        <v>33</v>
      </c>
    </row>
    <row r="4693" customFormat="false" ht="12.8" hidden="false" customHeight="false" outlineLevel="0" collapsed="false">
      <c r="A4693" s="2" t="s">
        <v>5178</v>
      </c>
      <c r="B4693" s="2" t="s">
        <v>310</v>
      </c>
      <c r="C4693" s="0" t="s">
        <v>382</v>
      </c>
      <c r="D4693" s="0" t="s">
        <v>29</v>
      </c>
      <c r="E4693" s="0" t="s">
        <v>147</v>
      </c>
      <c r="F4693" s="0" t="s">
        <v>43</v>
      </c>
      <c r="G4693" s="0" t="s">
        <v>19</v>
      </c>
      <c r="H4693" s="0" t="s">
        <v>5179</v>
      </c>
      <c r="I4693" s="0" t="n">
        <v>2</v>
      </c>
      <c r="J4693" s="0" t="n">
        <v>1.15</v>
      </c>
      <c r="K4693" s="0" t="s">
        <v>21</v>
      </c>
      <c r="L4693" s="3" t="n">
        <f aca="false">IF(K4693="Yes",(J4693-1)*0.98,-1)</f>
        <v>0.147</v>
      </c>
      <c r="M4693" s="11" t="s">
        <v>62</v>
      </c>
    </row>
    <row r="4694" customFormat="false" ht="12.8" hidden="false" customHeight="false" outlineLevel="0" collapsed="false">
      <c r="A4694" s="2" t="s">
        <v>5178</v>
      </c>
      <c r="B4694" s="2" t="s">
        <v>14</v>
      </c>
      <c r="C4694" s="6" t="s">
        <v>403</v>
      </c>
      <c r="D4694" s="6" t="s">
        <v>42</v>
      </c>
      <c r="E4694" s="6" t="s">
        <v>147</v>
      </c>
      <c r="F4694" s="6" t="s">
        <v>18</v>
      </c>
      <c r="G4694" s="6" t="s">
        <v>19</v>
      </c>
      <c r="H4694" s="6" t="s">
        <v>5180</v>
      </c>
      <c r="I4694" s="6" t="n">
        <v>4</v>
      </c>
      <c r="J4694" s="6" t="n">
        <v>0</v>
      </c>
      <c r="K4694" s="3" t="str">
        <f aca="false">IF(I4694=1, "No","Yes")</f>
        <v>Yes</v>
      </c>
      <c r="L4694" s="7" t="n">
        <f aca="false">IF(I4694=1,-J4694,0.98)</f>
        <v>0.98</v>
      </c>
      <c r="M4694" s="8" t="s">
        <v>51</v>
      </c>
    </row>
    <row r="4695" customFormat="false" ht="12.8" hidden="false" customHeight="false" outlineLevel="0" collapsed="false">
      <c r="A4695" s="2" t="s">
        <v>5178</v>
      </c>
      <c r="B4695" s="2" t="s">
        <v>14</v>
      </c>
      <c r="C4695" s="6" t="s">
        <v>403</v>
      </c>
      <c r="D4695" s="6" t="s">
        <v>42</v>
      </c>
      <c r="E4695" s="6" t="s">
        <v>147</v>
      </c>
      <c r="F4695" s="6" t="s">
        <v>18</v>
      </c>
      <c r="G4695" s="6" t="s">
        <v>19</v>
      </c>
      <c r="H4695" s="6" t="s">
        <v>5180</v>
      </c>
      <c r="I4695" s="6" t="n">
        <v>4</v>
      </c>
      <c r="J4695" s="6" t="n">
        <v>0</v>
      </c>
      <c r="K4695" s="3" t="str">
        <f aca="false">IF(I4695=1, "No","Yes")</f>
        <v>Yes</v>
      </c>
      <c r="L4695" s="7" t="n">
        <f aca="false">IF(I4695=1,-J4695,0.98)</f>
        <v>0.98</v>
      </c>
      <c r="M4695" s="12" t="s">
        <v>128</v>
      </c>
    </row>
    <row r="4696" customFormat="false" ht="12.8" hidden="false" customHeight="false" outlineLevel="0" collapsed="false">
      <c r="A4696" s="2" t="s">
        <v>5178</v>
      </c>
      <c r="B4696" s="2" t="s">
        <v>512</v>
      </c>
      <c r="C4696" s="0" t="s">
        <v>403</v>
      </c>
      <c r="D4696" s="0" t="s">
        <v>42</v>
      </c>
      <c r="E4696" s="0" t="s">
        <v>147</v>
      </c>
      <c r="F4696" s="0" t="s">
        <v>65</v>
      </c>
      <c r="G4696" s="0" t="s">
        <v>21</v>
      </c>
      <c r="H4696" s="0" t="s">
        <v>4365</v>
      </c>
      <c r="I4696" s="0" t="n">
        <v>1</v>
      </c>
      <c r="J4696" s="0" t="n">
        <v>0</v>
      </c>
      <c r="K4696" s="0" t="str">
        <f aca="false">IF(I4696=1,"Yes","No")</f>
        <v>Yes</v>
      </c>
      <c r="L4696" s="0" t="n">
        <f aca="false">IF(K4696="Yes",(J4696-1)*0.98,-1)</f>
        <v>-0.98</v>
      </c>
      <c r="M4696" s="5" t="s">
        <v>33</v>
      </c>
    </row>
    <row r="4697" customFormat="false" ht="12.8" hidden="false" customHeight="false" outlineLevel="0" collapsed="false">
      <c r="A4697" s="2" t="s">
        <v>5178</v>
      </c>
      <c r="B4697" s="2" t="s">
        <v>512</v>
      </c>
      <c r="C4697" s="0" t="s">
        <v>403</v>
      </c>
      <c r="D4697" s="0" t="s">
        <v>42</v>
      </c>
      <c r="E4697" s="0" t="s">
        <v>147</v>
      </c>
      <c r="F4697" s="0" t="s">
        <v>65</v>
      </c>
      <c r="G4697" s="0" t="s">
        <v>21</v>
      </c>
      <c r="H4697" s="0" t="s">
        <v>4365</v>
      </c>
      <c r="I4697" s="0" t="n">
        <v>1</v>
      </c>
      <c r="J4697" s="0" t="n">
        <v>1.2</v>
      </c>
      <c r="K4697" s="0" t="s">
        <v>21</v>
      </c>
      <c r="L4697" s="3" t="n">
        <f aca="false">IF(K4697="Yes",(J4697-1)*0.98,-1)</f>
        <v>0.196</v>
      </c>
      <c r="M4697" s="4" t="s">
        <v>22</v>
      </c>
    </row>
    <row r="4698" customFormat="false" ht="12.8" hidden="false" customHeight="false" outlineLevel="0" collapsed="false">
      <c r="A4698" s="2" t="s">
        <v>5178</v>
      </c>
      <c r="B4698" s="2" t="s">
        <v>480</v>
      </c>
      <c r="C4698" s="6" t="s">
        <v>403</v>
      </c>
      <c r="D4698" s="6" t="s">
        <v>29</v>
      </c>
      <c r="E4698" s="6" t="s">
        <v>147</v>
      </c>
      <c r="F4698" s="6" t="s">
        <v>770</v>
      </c>
      <c r="G4698" s="6" t="s">
        <v>21</v>
      </c>
      <c r="H4698" s="6" t="s">
        <v>5181</v>
      </c>
      <c r="I4698" s="6" t="n">
        <v>3</v>
      </c>
      <c r="J4698" s="6" t="n">
        <v>0</v>
      </c>
      <c r="K4698" s="3" t="str">
        <f aca="false">IF(I4698=1, "No","Yes")</f>
        <v>Yes</v>
      </c>
      <c r="L4698" s="7" t="n">
        <f aca="false">IF(I4698=1,-J4698,0.98)</f>
        <v>0.98</v>
      </c>
      <c r="M4698" s="8" t="s">
        <v>51</v>
      </c>
    </row>
    <row r="4699" customFormat="false" ht="12.8" hidden="false" customHeight="false" outlineLevel="0" collapsed="false">
      <c r="A4699" s="2" t="s">
        <v>5178</v>
      </c>
      <c r="B4699" s="2" t="s">
        <v>384</v>
      </c>
      <c r="C4699" s="0" t="s">
        <v>734</v>
      </c>
      <c r="D4699" s="0" t="s">
        <v>29</v>
      </c>
      <c r="E4699" s="0" t="s">
        <v>147</v>
      </c>
      <c r="F4699" s="0" t="s">
        <v>43</v>
      </c>
      <c r="G4699" s="0" t="s">
        <v>19</v>
      </c>
      <c r="H4699" s="0" t="s">
        <v>5182</v>
      </c>
      <c r="I4699" s="0" t="n">
        <v>1</v>
      </c>
      <c r="J4699" s="0" t="n">
        <v>0</v>
      </c>
      <c r="K4699" s="0" t="str">
        <f aca="false">IF(I4699=1,"Yes","No")</f>
        <v>Yes</v>
      </c>
      <c r="L4699" s="0" t="n">
        <f aca="false">IF(K4699="Yes",(J4699-1)*0.98,-1)</f>
        <v>-0.98</v>
      </c>
      <c r="M4699" s="5" t="s">
        <v>33</v>
      </c>
    </row>
    <row r="4700" customFormat="false" ht="12.8" hidden="false" customHeight="false" outlineLevel="0" collapsed="false">
      <c r="A4700" s="2" t="s">
        <v>5178</v>
      </c>
      <c r="B4700" s="2" t="s">
        <v>1954</v>
      </c>
      <c r="C4700" s="0" t="s">
        <v>734</v>
      </c>
      <c r="D4700" s="0" t="s">
        <v>29</v>
      </c>
      <c r="E4700" s="0" t="s">
        <v>147</v>
      </c>
      <c r="F4700" s="0" t="s">
        <v>65</v>
      </c>
      <c r="G4700" s="0" t="s">
        <v>21</v>
      </c>
      <c r="H4700" s="0" t="s">
        <v>5183</v>
      </c>
      <c r="I4700" s="0" t="n">
        <v>2</v>
      </c>
      <c r="J4700" s="0" t="n">
        <v>2.03</v>
      </c>
      <c r="K4700" s="0" t="s">
        <v>21</v>
      </c>
      <c r="L4700" s="3" t="n">
        <f aca="false">IF(K4700="Yes",(J4700-1)*0.98,-1)</f>
        <v>1.0094</v>
      </c>
      <c r="M4700" s="11" t="s">
        <v>62</v>
      </c>
    </row>
    <row r="4701" customFormat="false" ht="12.8" hidden="false" customHeight="false" outlineLevel="0" collapsed="false">
      <c r="A4701" s="2" t="s">
        <v>5184</v>
      </c>
      <c r="B4701" s="2" t="s">
        <v>456</v>
      </c>
      <c r="C4701" s="0" t="s">
        <v>15</v>
      </c>
      <c r="D4701" s="0" t="s">
        <v>29</v>
      </c>
      <c r="E4701" s="0" t="s">
        <v>147</v>
      </c>
      <c r="F4701" s="0" t="s">
        <v>43</v>
      </c>
      <c r="G4701" s="0" t="s">
        <v>19</v>
      </c>
      <c r="H4701" s="0" t="s">
        <v>5185</v>
      </c>
      <c r="I4701" s="0" t="n">
        <v>2</v>
      </c>
      <c r="J4701" s="0" t="n">
        <v>0</v>
      </c>
      <c r="K4701" s="0" t="str">
        <f aca="false">IF(I4701=1,"Yes","No")</f>
        <v>No</v>
      </c>
      <c r="L4701" s="0" t="n">
        <f aca="false">IF(K4701="Yes",(J4701-1)*0.98,-1)</f>
        <v>-1</v>
      </c>
      <c r="M4701" s="5" t="s">
        <v>33</v>
      </c>
    </row>
    <row r="4702" customFormat="false" ht="12.8" hidden="false" customHeight="false" outlineLevel="0" collapsed="false">
      <c r="A4702" s="9" t="s">
        <v>5184</v>
      </c>
      <c r="B4702" s="9" t="s">
        <v>456</v>
      </c>
      <c r="C4702" s="6" t="s">
        <v>15</v>
      </c>
      <c r="D4702" s="6" t="s">
        <v>29</v>
      </c>
      <c r="E4702" s="6" t="s">
        <v>147</v>
      </c>
      <c r="F4702" s="6" t="s">
        <v>43</v>
      </c>
      <c r="G4702" s="6" t="s">
        <v>19</v>
      </c>
      <c r="H4702" s="6" t="s">
        <v>5186</v>
      </c>
      <c r="I4702" s="6" t="n">
        <v>1</v>
      </c>
      <c r="J4702" s="6" t="n">
        <v>1.24</v>
      </c>
      <c r="K4702" s="3" t="s">
        <v>21</v>
      </c>
      <c r="L4702" s="6" t="n">
        <f aca="false">IF(K4702="Yes",(J4702-1)*0.98,-1)</f>
        <v>0.2352</v>
      </c>
      <c r="M4702" s="13" t="s">
        <v>184</v>
      </c>
    </row>
    <row r="4703" customFormat="false" ht="12.8" hidden="false" customHeight="false" outlineLevel="0" collapsed="false">
      <c r="A4703" s="9" t="s">
        <v>5184</v>
      </c>
      <c r="B4703" s="9" t="s">
        <v>384</v>
      </c>
      <c r="C4703" s="6" t="s">
        <v>608</v>
      </c>
      <c r="D4703" s="6" t="s">
        <v>42</v>
      </c>
      <c r="E4703" s="6" t="s">
        <v>147</v>
      </c>
      <c r="F4703" s="6" t="s">
        <v>43</v>
      </c>
      <c r="G4703" s="6" t="s">
        <v>19</v>
      </c>
      <c r="H4703" s="6" t="s">
        <v>5187</v>
      </c>
      <c r="I4703" s="0" t="n">
        <v>1</v>
      </c>
      <c r="J4703" s="6" t="n">
        <v>1.72</v>
      </c>
      <c r="K4703" s="3" t="str">
        <f aca="false">IF(I4703=1,"Yes","No")</f>
        <v>Yes</v>
      </c>
      <c r="L4703" s="7" t="n">
        <f aca="false">IF(K4703="Yes",(J4703-1)*0.98,-1)</f>
        <v>0.7056</v>
      </c>
      <c r="M4703" s="10" t="s">
        <v>53</v>
      </c>
    </row>
    <row r="4704" customFormat="false" ht="12.8" hidden="false" customHeight="false" outlineLevel="0" collapsed="false">
      <c r="A4704" s="2" t="s">
        <v>5184</v>
      </c>
      <c r="B4704" s="2" t="s">
        <v>105</v>
      </c>
      <c r="C4704" s="0" t="s">
        <v>59</v>
      </c>
      <c r="D4704" s="0" t="s">
        <v>29</v>
      </c>
      <c r="E4704" s="0" t="s">
        <v>30</v>
      </c>
      <c r="F4704" s="0" t="s">
        <v>43</v>
      </c>
      <c r="G4704" s="0" t="s">
        <v>19</v>
      </c>
      <c r="H4704" s="0" t="s">
        <v>5188</v>
      </c>
      <c r="I4704" s="0" t="n">
        <v>4</v>
      </c>
      <c r="J4704" s="0" t="n">
        <v>0</v>
      </c>
      <c r="K4704" s="0" t="s">
        <v>19</v>
      </c>
      <c r="L4704" s="3" t="n">
        <f aca="false">IF(K4704="Yes",(J4704-1)*0.98,-1)</f>
        <v>-1</v>
      </c>
      <c r="M4704" s="4" t="s">
        <v>22</v>
      </c>
    </row>
    <row r="4705" customFormat="false" ht="12.8" hidden="false" customHeight="false" outlineLevel="0" collapsed="false">
      <c r="A4705" s="9" t="s">
        <v>5189</v>
      </c>
      <c r="B4705" s="9" t="s">
        <v>14</v>
      </c>
      <c r="C4705" s="6" t="s">
        <v>1088</v>
      </c>
      <c r="D4705" s="6" t="s">
        <v>37</v>
      </c>
      <c r="E4705" s="6" t="s">
        <v>17</v>
      </c>
      <c r="F4705" s="6"/>
      <c r="G4705" s="6" t="s">
        <v>19</v>
      </c>
      <c r="H4705" s="6" t="s">
        <v>5190</v>
      </c>
      <c r="I4705" s="0" t="n">
        <v>3</v>
      </c>
      <c r="J4705" s="6" t="n">
        <v>0</v>
      </c>
      <c r="K4705" s="3" t="str">
        <f aca="false">IF(I4705=1,"Yes","No")</f>
        <v>No</v>
      </c>
      <c r="L4705" s="7" t="n">
        <f aca="false">IF(K4705="Yes",(J4705-1)*0.98,-1)</f>
        <v>-1</v>
      </c>
      <c r="M4705" s="10" t="s">
        <v>53</v>
      </c>
    </row>
    <row r="4706" customFormat="false" ht="12.8" hidden="false" customHeight="false" outlineLevel="0" collapsed="false">
      <c r="A4706" s="2" t="s">
        <v>5189</v>
      </c>
      <c r="B4706" s="2" t="s">
        <v>71</v>
      </c>
      <c r="C4706" s="0" t="s">
        <v>611</v>
      </c>
      <c r="D4706" s="0" t="s">
        <v>42</v>
      </c>
      <c r="E4706" s="0" t="s">
        <v>147</v>
      </c>
      <c r="F4706" s="0" t="s">
        <v>453</v>
      </c>
      <c r="G4706" s="0" t="s">
        <v>19</v>
      </c>
      <c r="H4706" s="0" t="s">
        <v>5191</v>
      </c>
      <c r="I4706" s="0" t="n">
        <v>1</v>
      </c>
      <c r="J4706" s="0" t="n">
        <v>0</v>
      </c>
      <c r="K4706" s="0" t="str">
        <f aca="false">IF(I4706=1,"Yes","No")</f>
        <v>Yes</v>
      </c>
      <c r="L4706" s="0" t="n">
        <f aca="false">IF(K4706="Yes",(J4706-1)*0.98,-1)</f>
        <v>-0.98</v>
      </c>
      <c r="M4706" s="5" t="s">
        <v>33</v>
      </c>
    </row>
    <row r="4707" customFormat="false" ht="12.8" hidden="false" customHeight="false" outlineLevel="0" collapsed="false">
      <c r="A4707" s="2" t="s">
        <v>5189</v>
      </c>
      <c r="B4707" s="2" t="s">
        <v>105</v>
      </c>
      <c r="C4707" s="6" t="s">
        <v>526</v>
      </c>
      <c r="D4707" s="6" t="s">
        <v>16</v>
      </c>
      <c r="E4707" s="6" t="s">
        <v>147</v>
      </c>
      <c r="F4707" s="6" t="s">
        <v>43</v>
      </c>
      <c r="G4707" s="6" t="s">
        <v>19</v>
      </c>
      <c r="H4707" s="6" t="s">
        <v>5192</v>
      </c>
      <c r="I4707" s="6" t="n">
        <v>3</v>
      </c>
      <c r="J4707" s="6" t="n">
        <v>0</v>
      </c>
      <c r="K4707" s="3" t="str">
        <f aca="false">IF(I4707=1, "No","Yes")</f>
        <v>Yes</v>
      </c>
      <c r="L4707" s="7" t="n">
        <f aca="false">IF(I4707=1,-J4707,0.98)</f>
        <v>0.98</v>
      </c>
      <c r="M4707" s="8" t="s">
        <v>51</v>
      </c>
    </row>
    <row r="4708" customFormat="false" ht="12.8" hidden="false" customHeight="false" outlineLevel="0" collapsed="false">
      <c r="A4708" s="9" t="s">
        <v>5189</v>
      </c>
      <c r="B4708" s="9" t="s">
        <v>105</v>
      </c>
      <c r="C4708" s="6" t="s">
        <v>526</v>
      </c>
      <c r="D4708" s="6" t="s">
        <v>16</v>
      </c>
      <c r="E4708" s="6" t="s">
        <v>147</v>
      </c>
      <c r="F4708" s="6" t="s">
        <v>43</v>
      </c>
      <c r="G4708" s="6" t="s">
        <v>19</v>
      </c>
      <c r="H4708" s="6" t="s">
        <v>5192</v>
      </c>
      <c r="I4708" s="6" t="n">
        <v>3</v>
      </c>
      <c r="J4708" s="6" t="n">
        <v>0</v>
      </c>
      <c r="K4708" s="3" t="s">
        <v>19</v>
      </c>
      <c r="L4708" s="6" t="n">
        <f aca="false">IF(K4708="Yes",(J4708-1)*0.98,-1)</f>
        <v>-1</v>
      </c>
      <c r="M4708" s="13" t="s">
        <v>184</v>
      </c>
    </row>
    <row r="4709" customFormat="false" ht="12.8" hidden="false" customHeight="false" outlineLevel="0" collapsed="false">
      <c r="A4709" s="9" t="s">
        <v>5189</v>
      </c>
      <c r="B4709" s="9" t="s">
        <v>105</v>
      </c>
      <c r="C4709" s="6" t="s">
        <v>526</v>
      </c>
      <c r="D4709" s="6" t="s">
        <v>16</v>
      </c>
      <c r="E4709" s="6" t="s">
        <v>147</v>
      </c>
      <c r="F4709" s="6" t="s">
        <v>43</v>
      </c>
      <c r="G4709" s="6" t="s">
        <v>19</v>
      </c>
      <c r="H4709" s="6" t="s">
        <v>5193</v>
      </c>
      <c r="I4709" s="0" t="n">
        <v>1</v>
      </c>
      <c r="J4709" s="6" t="n">
        <v>3.8</v>
      </c>
      <c r="K4709" s="3" t="str">
        <f aca="false">IF(I4709=1,"Yes","No")</f>
        <v>Yes</v>
      </c>
      <c r="L4709" s="7" t="n">
        <f aca="false">IF(K4709="Yes",(J4709-1)*0.98,-1)</f>
        <v>2.744</v>
      </c>
      <c r="M4709" s="10" t="s">
        <v>53</v>
      </c>
    </row>
    <row r="4710" customFormat="false" ht="12.8" hidden="false" customHeight="false" outlineLevel="0" collapsed="false">
      <c r="A4710" s="9" t="s">
        <v>5194</v>
      </c>
      <c r="B4710" s="9" t="s">
        <v>73</v>
      </c>
      <c r="C4710" s="6" t="s">
        <v>611</v>
      </c>
      <c r="D4710" s="6" t="s">
        <v>195</v>
      </c>
      <c r="E4710" s="6" t="s">
        <v>147</v>
      </c>
      <c r="F4710" s="6" t="s">
        <v>1413</v>
      </c>
      <c r="G4710" s="6" t="s">
        <v>19</v>
      </c>
      <c r="H4710" s="6" t="s">
        <v>5195</v>
      </c>
      <c r="I4710" s="6" t="n">
        <v>1</v>
      </c>
      <c r="J4710" s="6" t="n">
        <v>2.32</v>
      </c>
      <c r="K4710" s="3" t="s">
        <v>21</v>
      </c>
      <c r="L4710" s="6" t="n">
        <f aca="false">IF(K4710="Yes",(J4710-1)*0.98,-1)</f>
        <v>1.2936</v>
      </c>
      <c r="M4710" s="13" t="s">
        <v>184</v>
      </c>
    </row>
    <row r="4711" customFormat="false" ht="12.8" hidden="false" customHeight="false" outlineLevel="0" collapsed="false">
      <c r="A4711" s="2" t="s">
        <v>5196</v>
      </c>
      <c r="B4711" s="2" t="s">
        <v>888</v>
      </c>
      <c r="C4711" s="0" t="s">
        <v>1082</v>
      </c>
      <c r="D4711" s="0" t="s">
        <v>37</v>
      </c>
      <c r="E4711" s="0" t="s">
        <v>147</v>
      </c>
      <c r="G4711" s="0" t="s">
        <v>19</v>
      </c>
      <c r="H4711" s="0" t="s">
        <v>5197</v>
      </c>
      <c r="I4711" s="0" t="n">
        <v>1</v>
      </c>
      <c r="J4711" s="0" t="n">
        <v>0</v>
      </c>
      <c r="K4711" s="0" t="str">
        <f aca="false">IF(I4711=1,"Yes","No")</f>
        <v>Yes</v>
      </c>
      <c r="L4711" s="0" t="n">
        <f aca="false">IF(K4711="Yes",(J4711-1)*0.98,-1)</f>
        <v>-0.98</v>
      </c>
      <c r="M4711" s="5" t="s">
        <v>33</v>
      </c>
    </row>
    <row r="4712" customFormat="false" ht="12.8" hidden="false" customHeight="false" outlineLevel="0" collapsed="false">
      <c r="A4712" s="2" t="s">
        <v>5198</v>
      </c>
      <c r="B4712" s="2" t="s">
        <v>146</v>
      </c>
      <c r="C4712" s="6" t="s">
        <v>1082</v>
      </c>
      <c r="D4712" s="6" t="s">
        <v>37</v>
      </c>
      <c r="E4712" s="6" t="s">
        <v>147</v>
      </c>
      <c r="F4712" s="6" t="s">
        <v>43</v>
      </c>
      <c r="G4712" s="6" t="s">
        <v>19</v>
      </c>
      <c r="H4712" s="6" t="s">
        <v>5199</v>
      </c>
      <c r="I4712" s="6" t="n">
        <v>4</v>
      </c>
      <c r="J4712" s="6" t="n">
        <v>0</v>
      </c>
      <c r="K4712" s="3" t="str">
        <f aca="false">IF(I4712=1, "No","Yes")</f>
        <v>Yes</v>
      </c>
      <c r="L4712" s="7" t="n">
        <f aca="false">IF(I4712=1,-J4712,0.98)</f>
        <v>0.98</v>
      </c>
      <c r="M4712" s="8" t="s">
        <v>51</v>
      </c>
    </row>
    <row r="4713" customFormat="false" ht="12.8" hidden="false" customHeight="false" outlineLevel="0" collapsed="false">
      <c r="A4713" s="2" t="s">
        <v>5200</v>
      </c>
      <c r="B4713" s="2" t="s">
        <v>445</v>
      </c>
      <c r="C4713" s="6" t="s">
        <v>248</v>
      </c>
      <c r="D4713" s="6" t="s">
        <v>16</v>
      </c>
      <c r="E4713" s="6" t="s">
        <v>147</v>
      </c>
      <c r="F4713" s="6" t="s">
        <v>43</v>
      </c>
      <c r="G4713" s="6" t="s">
        <v>19</v>
      </c>
      <c r="H4713" s="6" t="s">
        <v>5201</v>
      </c>
      <c r="I4713" s="6" t="n">
        <v>4</v>
      </c>
      <c r="J4713" s="6" t="n">
        <v>0</v>
      </c>
      <c r="K4713" s="3" t="str">
        <f aca="false">IF(I4713=1, "No","Yes")</f>
        <v>Yes</v>
      </c>
      <c r="L4713" s="7" t="n">
        <f aca="false">IF(I4713=1,-J4713,0.98)</f>
        <v>0.98</v>
      </c>
      <c r="M4713" s="8" t="s">
        <v>51</v>
      </c>
    </row>
    <row r="4714" customFormat="false" ht="12.8" hidden="false" customHeight="false" outlineLevel="0" collapsed="false">
      <c r="A4714" s="9" t="s">
        <v>5200</v>
      </c>
      <c r="B4714" s="9" t="s">
        <v>445</v>
      </c>
      <c r="C4714" s="6" t="s">
        <v>248</v>
      </c>
      <c r="D4714" s="6" t="s">
        <v>16</v>
      </c>
      <c r="E4714" s="6" t="s">
        <v>147</v>
      </c>
      <c r="F4714" s="6" t="s">
        <v>43</v>
      </c>
      <c r="G4714" s="6" t="s">
        <v>19</v>
      </c>
      <c r="H4714" s="6" t="s">
        <v>5201</v>
      </c>
      <c r="I4714" s="6" t="n">
        <v>4</v>
      </c>
      <c r="J4714" s="6" t="n">
        <v>0</v>
      </c>
      <c r="K4714" s="3" t="s">
        <v>19</v>
      </c>
      <c r="L4714" s="6" t="n">
        <f aca="false">IF(K4714="Yes",(J4714-1)*0.98,-1)</f>
        <v>-1</v>
      </c>
      <c r="M4714" s="13" t="s">
        <v>184</v>
      </c>
    </row>
    <row r="4715" customFormat="false" ht="12.8" hidden="false" customHeight="false" outlineLevel="0" collapsed="false">
      <c r="A4715" s="9" t="s">
        <v>5200</v>
      </c>
      <c r="B4715" s="9" t="s">
        <v>445</v>
      </c>
      <c r="C4715" s="6" t="s">
        <v>248</v>
      </c>
      <c r="D4715" s="6" t="s">
        <v>16</v>
      </c>
      <c r="E4715" s="6" t="s">
        <v>147</v>
      </c>
      <c r="F4715" s="6" t="s">
        <v>43</v>
      </c>
      <c r="G4715" s="6" t="s">
        <v>19</v>
      </c>
      <c r="H4715" s="6" t="s">
        <v>5202</v>
      </c>
      <c r="I4715" s="0" t="n">
        <v>2</v>
      </c>
      <c r="J4715" s="6" t="n">
        <v>0</v>
      </c>
      <c r="K4715" s="3" t="str">
        <f aca="false">IF(I4715=1,"Yes","No")</f>
        <v>No</v>
      </c>
      <c r="L4715" s="7" t="n">
        <f aca="false">IF(K4715="Yes",(J4715-1)*0.98,-1)</f>
        <v>-1</v>
      </c>
      <c r="M4715" s="10" t="s">
        <v>53</v>
      </c>
    </row>
    <row r="4716" customFormat="false" ht="12.8" hidden="false" customHeight="false" outlineLevel="0" collapsed="false">
      <c r="A4716" s="2" t="s">
        <v>5203</v>
      </c>
      <c r="B4716" s="2" t="s">
        <v>162</v>
      </c>
      <c r="C4716" s="6" t="s">
        <v>332</v>
      </c>
      <c r="D4716" s="6" t="s">
        <v>29</v>
      </c>
      <c r="E4716" s="6" t="s">
        <v>147</v>
      </c>
      <c r="F4716" s="6" t="s">
        <v>770</v>
      </c>
      <c r="G4716" s="6" t="s">
        <v>21</v>
      </c>
      <c r="H4716" s="6" t="s">
        <v>5204</v>
      </c>
      <c r="I4716" s="6" t="n">
        <v>4</v>
      </c>
      <c r="J4716" s="6" t="n">
        <v>0</v>
      </c>
      <c r="K4716" s="3" t="str">
        <f aca="false">IF(I4716=1, "No","Yes")</f>
        <v>Yes</v>
      </c>
      <c r="L4716" s="7" t="n">
        <f aca="false">IF(I4716=1,-J4716,0.98)</f>
        <v>0.98</v>
      </c>
      <c r="M4716" s="8" t="s">
        <v>51</v>
      </c>
    </row>
    <row r="4717" customFormat="false" ht="12.8" hidden="false" customHeight="false" outlineLevel="0" collapsed="false">
      <c r="A4717" s="2" t="s">
        <v>5203</v>
      </c>
      <c r="B4717" s="2" t="s">
        <v>197</v>
      </c>
      <c r="C4717" s="0" t="s">
        <v>59</v>
      </c>
      <c r="D4717" s="0" t="s">
        <v>29</v>
      </c>
      <c r="E4717" s="0" t="s">
        <v>30</v>
      </c>
      <c r="F4717" s="0" t="s">
        <v>1055</v>
      </c>
      <c r="G4717" s="0" t="s">
        <v>21</v>
      </c>
      <c r="H4717" s="0" t="s">
        <v>5205</v>
      </c>
      <c r="I4717" s="0" t="n">
        <v>1</v>
      </c>
      <c r="J4717" s="0" t="n">
        <v>1.51</v>
      </c>
      <c r="K4717" s="0" t="s">
        <v>21</v>
      </c>
      <c r="L4717" s="3" t="n">
        <f aca="false">IF(K4717="Yes",(J4717-1)*0.98,-1)</f>
        <v>0.4998</v>
      </c>
      <c r="M4717" s="4" t="s">
        <v>22</v>
      </c>
    </row>
    <row r="4718" customFormat="false" ht="12.8" hidden="false" customHeight="false" outlineLevel="0" collapsed="false">
      <c r="A4718" s="9" t="s">
        <v>5206</v>
      </c>
      <c r="B4718" s="9" t="s">
        <v>149</v>
      </c>
      <c r="C4718" s="6" t="s">
        <v>382</v>
      </c>
      <c r="D4718" s="6" t="s">
        <v>48</v>
      </c>
      <c r="E4718" s="6" t="s">
        <v>147</v>
      </c>
      <c r="F4718" s="6" t="s">
        <v>65</v>
      </c>
      <c r="G4718" s="6" t="s">
        <v>21</v>
      </c>
      <c r="H4718" s="6" t="s">
        <v>5207</v>
      </c>
      <c r="I4718" s="6" t="n">
        <v>2</v>
      </c>
      <c r="J4718" s="6" t="n">
        <v>5.6</v>
      </c>
      <c r="K4718" s="3" t="s">
        <v>21</v>
      </c>
      <c r="L4718" s="6" t="n">
        <f aca="false">IF(K4718="Yes",(J4718-1)*0.98,-1)</f>
        <v>4.508</v>
      </c>
      <c r="M4718" s="13" t="s">
        <v>184</v>
      </c>
    </row>
    <row r="4719" customFormat="false" ht="12.8" hidden="false" customHeight="false" outlineLevel="0" collapsed="false">
      <c r="A4719" s="2" t="s">
        <v>5208</v>
      </c>
      <c r="B4719" s="2" t="s">
        <v>296</v>
      </c>
      <c r="C4719" s="6" t="s">
        <v>608</v>
      </c>
      <c r="D4719" s="6" t="s">
        <v>42</v>
      </c>
      <c r="E4719" s="6" t="s">
        <v>147</v>
      </c>
      <c r="F4719" s="6" t="s">
        <v>18</v>
      </c>
      <c r="G4719" s="6" t="s">
        <v>19</v>
      </c>
      <c r="H4719" s="6" t="s">
        <v>5209</v>
      </c>
      <c r="I4719" s="6" t="n">
        <v>2</v>
      </c>
      <c r="J4719" s="6" t="n">
        <v>0</v>
      </c>
      <c r="K4719" s="3" t="str">
        <f aca="false">IF(I4719=1, "No","Yes")</f>
        <v>Yes</v>
      </c>
      <c r="L4719" s="7" t="n">
        <f aca="false">IF(I4719=1,-J4719,0.98)</f>
        <v>0.98</v>
      </c>
      <c r="M4719" s="8" t="s">
        <v>51</v>
      </c>
    </row>
    <row r="4720" customFormat="false" ht="12.8" hidden="false" customHeight="false" outlineLevel="0" collapsed="false">
      <c r="A4720" s="2" t="s">
        <v>5208</v>
      </c>
      <c r="B4720" s="2" t="s">
        <v>245</v>
      </c>
      <c r="C4720" s="0" t="s">
        <v>1302</v>
      </c>
      <c r="D4720" s="0" t="s">
        <v>37</v>
      </c>
      <c r="E4720" s="0" t="s">
        <v>147</v>
      </c>
      <c r="G4720" s="0" t="s">
        <v>19</v>
      </c>
      <c r="H4720" s="0" t="s">
        <v>5210</v>
      </c>
      <c r="I4720" s="0" t="n">
        <v>1</v>
      </c>
      <c r="J4720" s="0" t="n">
        <v>0</v>
      </c>
      <c r="K4720" s="0" t="str">
        <f aca="false">IF(I4720=1,"Yes","No")</f>
        <v>Yes</v>
      </c>
      <c r="L4720" s="0" t="n">
        <f aca="false">IF(K4720="Yes",(J4720-1)*0.98,-1)</f>
        <v>-0.98</v>
      </c>
      <c r="M4720" s="5" t="s">
        <v>33</v>
      </c>
    </row>
    <row r="4721" customFormat="false" ht="12.8" hidden="false" customHeight="false" outlineLevel="0" collapsed="false">
      <c r="A4721" s="9" t="s">
        <v>5211</v>
      </c>
      <c r="B4721" s="9" t="s">
        <v>162</v>
      </c>
      <c r="C4721" s="6" t="s">
        <v>433</v>
      </c>
      <c r="D4721" s="6" t="s">
        <v>42</v>
      </c>
      <c r="E4721" s="6" t="s">
        <v>147</v>
      </c>
      <c r="F4721" s="6" t="s">
        <v>43</v>
      </c>
      <c r="G4721" s="6" t="s">
        <v>19</v>
      </c>
      <c r="H4721" s="6" t="s">
        <v>5212</v>
      </c>
      <c r="I4721" s="0" t="n">
        <v>2</v>
      </c>
      <c r="J4721" s="6" t="n">
        <v>0</v>
      </c>
      <c r="K4721" s="3" t="str">
        <f aca="false">IF(I4721=1,"Yes","No")</f>
        <v>No</v>
      </c>
      <c r="L4721" s="7" t="n">
        <f aca="false">IF(K4721="Yes",(J4721-1)*0.98,-1)</f>
        <v>-1</v>
      </c>
      <c r="M4721" s="10" t="s">
        <v>53</v>
      </c>
    </row>
    <row r="4722" customFormat="false" ht="12.8" hidden="false" customHeight="false" outlineLevel="0" collapsed="false">
      <c r="A4722" s="2" t="s">
        <v>5211</v>
      </c>
      <c r="B4722" s="2" t="s">
        <v>23</v>
      </c>
      <c r="C4722" s="6" t="s">
        <v>639</v>
      </c>
      <c r="D4722" s="6" t="s">
        <v>48</v>
      </c>
      <c r="E4722" s="6" t="s">
        <v>147</v>
      </c>
      <c r="F4722" s="6" t="s">
        <v>770</v>
      </c>
      <c r="G4722" s="6" t="s">
        <v>21</v>
      </c>
      <c r="H4722" s="6" t="s">
        <v>5213</v>
      </c>
      <c r="I4722" s="6" t="n">
        <v>3</v>
      </c>
      <c r="J4722" s="6" t="n">
        <v>0</v>
      </c>
      <c r="K4722" s="3" t="str">
        <f aca="false">IF(I4722=1, "No","Yes")</f>
        <v>Yes</v>
      </c>
      <c r="L4722" s="7" t="n">
        <f aca="false">IF(I4722=1,-J4722,0.98)</f>
        <v>0.98</v>
      </c>
      <c r="M4722" s="8" t="s">
        <v>51</v>
      </c>
    </row>
    <row r="4723" customFormat="false" ht="12.8" hidden="false" customHeight="false" outlineLevel="0" collapsed="false">
      <c r="A4723" s="2" t="s">
        <v>5211</v>
      </c>
      <c r="B4723" s="2" t="s">
        <v>252</v>
      </c>
      <c r="C4723" s="0" t="s">
        <v>1115</v>
      </c>
      <c r="D4723" s="0" t="s">
        <v>37</v>
      </c>
      <c r="E4723" s="0" t="s">
        <v>147</v>
      </c>
      <c r="G4723" s="0" t="s">
        <v>19</v>
      </c>
      <c r="H4723" s="0" t="s">
        <v>5082</v>
      </c>
      <c r="I4723" s="0" t="n">
        <v>4</v>
      </c>
      <c r="J4723" s="0" t="n">
        <v>0</v>
      </c>
      <c r="K4723" s="0" t="str">
        <f aca="false">IF(I4723=1,"Yes","No")</f>
        <v>No</v>
      </c>
      <c r="L4723" s="0" t="n">
        <f aca="false">IF(K4723="Yes",(J4723-1)*0.98,-1)</f>
        <v>-1</v>
      </c>
      <c r="M4723" s="5" t="s">
        <v>33</v>
      </c>
    </row>
    <row r="4724" customFormat="false" ht="12.8" hidden="false" customHeight="false" outlineLevel="0" collapsed="false">
      <c r="A4724" s="2" t="s">
        <v>5214</v>
      </c>
      <c r="B4724" s="2" t="s">
        <v>155</v>
      </c>
      <c r="C4724" s="0" t="s">
        <v>1371</v>
      </c>
      <c r="D4724" s="0" t="s">
        <v>16</v>
      </c>
      <c r="E4724" s="0" t="s">
        <v>30</v>
      </c>
      <c r="F4724" s="0" t="s">
        <v>43</v>
      </c>
      <c r="G4724" s="0" t="s">
        <v>19</v>
      </c>
      <c r="H4724" s="0" t="s">
        <v>5215</v>
      </c>
      <c r="I4724" s="0" t="n">
        <v>1</v>
      </c>
      <c r="J4724" s="0" t="n">
        <v>1.28</v>
      </c>
      <c r="K4724" s="0" t="s">
        <v>21</v>
      </c>
      <c r="L4724" s="3" t="n">
        <f aca="false">IF(K4724="Yes",(J4724-1)*0.98,-1)</f>
        <v>0.2744</v>
      </c>
      <c r="M4724" s="4" t="s">
        <v>22</v>
      </c>
    </row>
    <row r="4725" customFormat="false" ht="12.8" hidden="false" customHeight="false" outlineLevel="0" collapsed="false">
      <c r="A4725" s="2" t="s">
        <v>5214</v>
      </c>
      <c r="B4725" s="2" t="s">
        <v>96</v>
      </c>
      <c r="C4725" s="0" t="s">
        <v>1371</v>
      </c>
      <c r="D4725" s="0" t="s">
        <v>16</v>
      </c>
      <c r="E4725" s="0" t="s">
        <v>30</v>
      </c>
      <c r="F4725" s="0" t="s">
        <v>43</v>
      </c>
      <c r="G4725" s="0" t="s">
        <v>19</v>
      </c>
      <c r="H4725" s="0" t="s">
        <v>5216</v>
      </c>
      <c r="I4725" s="0" t="n">
        <v>1</v>
      </c>
      <c r="J4725" s="0" t="n">
        <v>1.78</v>
      </c>
      <c r="K4725" s="0" t="s">
        <v>21</v>
      </c>
      <c r="L4725" s="3" t="n">
        <f aca="false">IF(K4725="Yes",(J4725-1)*0.98,-1)</f>
        <v>0.7644</v>
      </c>
      <c r="M4725" s="4" t="s">
        <v>22</v>
      </c>
    </row>
    <row r="4726" customFormat="false" ht="12.8" hidden="false" customHeight="false" outlineLevel="0" collapsed="false">
      <c r="A4726" s="2" t="s">
        <v>5214</v>
      </c>
      <c r="B4726" s="2" t="s">
        <v>421</v>
      </c>
      <c r="C4726" s="6" t="s">
        <v>555</v>
      </c>
      <c r="D4726" s="6" t="s">
        <v>42</v>
      </c>
      <c r="E4726" s="6" t="s">
        <v>147</v>
      </c>
      <c r="F4726" s="6" t="s">
        <v>18</v>
      </c>
      <c r="G4726" s="6" t="s">
        <v>19</v>
      </c>
      <c r="H4726" s="6" t="s">
        <v>5217</v>
      </c>
      <c r="I4726" s="6" t="n">
        <v>0</v>
      </c>
      <c r="J4726" s="6" t="n">
        <v>0</v>
      </c>
      <c r="K4726" s="3" t="str">
        <f aca="false">IF(I4726=1, "No","Yes")</f>
        <v>Yes</v>
      </c>
      <c r="L4726" s="7" t="n">
        <f aca="false">IF(I4726=1,-J4726,0.98)</f>
        <v>0.98</v>
      </c>
      <c r="M4726" s="8" t="s">
        <v>51</v>
      </c>
    </row>
    <row r="4727" customFormat="false" ht="12.8" hidden="false" customHeight="false" outlineLevel="0" collapsed="false">
      <c r="A4727" s="2" t="s">
        <v>5214</v>
      </c>
      <c r="B4727" s="2" t="s">
        <v>400</v>
      </c>
      <c r="C4727" s="0" t="s">
        <v>555</v>
      </c>
      <c r="D4727" s="0" t="s">
        <v>42</v>
      </c>
      <c r="E4727" s="0" t="s">
        <v>147</v>
      </c>
      <c r="F4727" s="0" t="s">
        <v>453</v>
      </c>
      <c r="G4727" s="0" t="s">
        <v>19</v>
      </c>
      <c r="H4727" s="0" t="s">
        <v>5218</v>
      </c>
      <c r="I4727" s="0" t="n">
        <v>2</v>
      </c>
      <c r="J4727" s="0" t="n">
        <v>0</v>
      </c>
      <c r="K4727" s="0" t="str">
        <f aca="false">IF(I4727=1,"Yes","No")</f>
        <v>No</v>
      </c>
      <c r="L4727" s="0" t="n">
        <f aca="false">IF(K4727="Yes",(J4727-1)*0.98,-1)</f>
        <v>-1</v>
      </c>
      <c r="M4727" s="5" t="s">
        <v>33</v>
      </c>
    </row>
    <row r="4728" customFormat="false" ht="12.8" hidden="false" customHeight="false" outlineLevel="0" collapsed="false">
      <c r="A4728" s="2" t="s">
        <v>5219</v>
      </c>
      <c r="B4728" s="2" t="s">
        <v>331</v>
      </c>
      <c r="C4728" s="0" t="s">
        <v>248</v>
      </c>
      <c r="D4728" s="0" t="s">
        <v>29</v>
      </c>
      <c r="E4728" s="0" t="s">
        <v>147</v>
      </c>
      <c r="F4728" s="0" t="s">
        <v>65</v>
      </c>
      <c r="G4728" s="0" t="s">
        <v>21</v>
      </c>
      <c r="H4728" s="0" t="s">
        <v>5220</v>
      </c>
      <c r="I4728" s="0" t="n">
        <v>3</v>
      </c>
      <c r="J4728" s="0" t="n">
        <v>0</v>
      </c>
      <c r="K4728" s="0" t="s">
        <v>19</v>
      </c>
      <c r="L4728" s="3" t="n">
        <f aca="false">IF(K4728="Yes",(J4728-1)*0.98,-1)</f>
        <v>-1</v>
      </c>
      <c r="M4728" s="11" t="s">
        <v>62</v>
      </c>
    </row>
    <row r="4729" customFormat="false" ht="12.8" hidden="false" customHeight="false" outlineLevel="0" collapsed="false">
      <c r="A4729" s="2" t="s">
        <v>5219</v>
      </c>
      <c r="B4729" s="2" t="s">
        <v>331</v>
      </c>
      <c r="C4729" s="6" t="s">
        <v>248</v>
      </c>
      <c r="D4729" s="6" t="s">
        <v>29</v>
      </c>
      <c r="E4729" s="6" t="s">
        <v>147</v>
      </c>
      <c r="F4729" s="6" t="s">
        <v>65</v>
      </c>
      <c r="G4729" s="6" t="s">
        <v>21</v>
      </c>
      <c r="H4729" s="6" t="s">
        <v>5221</v>
      </c>
      <c r="I4729" s="6" t="n">
        <v>2</v>
      </c>
      <c r="J4729" s="6" t="n">
        <v>0</v>
      </c>
      <c r="K4729" s="3" t="str">
        <f aca="false">IF(I4729=1, "No","Yes")</f>
        <v>Yes</v>
      </c>
      <c r="L4729" s="7" t="n">
        <f aca="false">IF(I4729=1,-J4729,0.98)</f>
        <v>0.98</v>
      </c>
      <c r="M4729" s="8" t="s">
        <v>51</v>
      </c>
    </row>
    <row r="4730" customFormat="false" ht="12.8" hidden="false" customHeight="false" outlineLevel="0" collapsed="false">
      <c r="A4730" s="9" t="s">
        <v>5219</v>
      </c>
      <c r="B4730" s="9" t="s">
        <v>331</v>
      </c>
      <c r="C4730" s="6" t="s">
        <v>248</v>
      </c>
      <c r="D4730" s="6" t="s">
        <v>29</v>
      </c>
      <c r="E4730" s="6" t="s">
        <v>147</v>
      </c>
      <c r="F4730" s="6" t="s">
        <v>65</v>
      </c>
      <c r="G4730" s="6" t="s">
        <v>21</v>
      </c>
      <c r="H4730" s="6" t="s">
        <v>5221</v>
      </c>
      <c r="I4730" s="6" t="n">
        <v>2</v>
      </c>
      <c r="J4730" s="6" t="n">
        <v>8.77</v>
      </c>
      <c r="K4730" s="3" t="s">
        <v>21</v>
      </c>
      <c r="L4730" s="6" t="n">
        <f aca="false">IF(K4730="Yes",(J4730-1)*0.98,-1)</f>
        <v>7.6146</v>
      </c>
      <c r="M4730" s="13" t="s">
        <v>184</v>
      </c>
    </row>
    <row r="4731" customFormat="false" ht="12.8" hidden="false" customHeight="false" outlineLevel="0" collapsed="false">
      <c r="A4731" s="2" t="s">
        <v>5219</v>
      </c>
      <c r="B4731" s="2" t="s">
        <v>421</v>
      </c>
      <c r="C4731" s="0" t="s">
        <v>59</v>
      </c>
      <c r="D4731" s="0" t="s">
        <v>16</v>
      </c>
      <c r="E4731" s="0" t="s">
        <v>30</v>
      </c>
      <c r="F4731" s="0" t="s">
        <v>65</v>
      </c>
      <c r="G4731" s="0" t="s">
        <v>21</v>
      </c>
      <c r="H4731" s="0" t="s">
        <v>5222</v>
      </c>
      <c r="I4731" s="0" t="n">
        <v>0</v>
      </c>
      <c r="J4731" s="0" t="n">
        <v>0</v>
      </c>
      <c r="K4731" s="0" t="s">
        <v>19</v>
      </c>
      <c r="L4731" s="3" t="n">
        <f aca="false">IF(K4731="Yes",(J4731-1)*0.98,-1)</f>
        <v>-1</v>
      </c>
      <c r="M4731" s="4" t="s">
        <v>22</v>
      </c>
    </row>
    <row r="4732" customFormat="false" ht="12.8" hidden="false" customHeight="false" outlineLevel="0" collapsed="false">
      <c r="A4732" s="2" t="s">
        <v>5223</v>
      </c>
      <c r="B4732" s="2" t="s">
        <v>310</v>
      </c>
      <c r="C4732" s="6" t="s">
        <v>403</v>
      </c>
      <c r="D4732" s="6" t="s">
        <v>42</v>
      </c>
      <c r="E4732" s="6" t="s">
        <v>147</v>
      </c>
      <c r="F4732" s="6" t="s">
        <v>18</v>
      </c>
      <c r="G4732" s="6" t="s">
        <v>19</v>
      </c>
      <c r="H4732" s="6" t="s">
        <v>5224</v>
      </c>
      <c r="I4732" s="6" t="n">
        <v>2</v>
      </c>
      <c r="J4732" s="6" t="n">
        <v>0</v>
      </c>
      <c r="K4732" s="3" t="str">
        <f aca="false">IF(I4732=1, "No","Yes")</f>
        <v>Yes</v>
      </c>
      <c r="L4732" s="7" t="n">
        <f aca="false">IF(I4732=1,-J4732,0.98)</f>
        <v>0.98</v>
      </c>
      <c r="M4732" s="8" t="s">
        <v>51</v>
      </c>
    </row>
    <row r="4733" customFormat="false" ht="12.8" hidden="false" customHeight="false" outlineLevel="0" collapsed="false">
      <c r="A4733" s="2" t="s">
        <v>5225</v>
      </c>
      <c r="B4733" s="2" t="s">
        <v>375</v>
      </c>
      <c r="C4733" s="0" t="s">
        <v>406</v>
      </c>
      <c r="D4733" s="0" t="s">
        <v>16</v>
      </c>
      <c r="E4733" s="0" t="s">
        <v>79</v>
      </c>
      <c r="F4733" s="0" t="s">
        <v>80</v>
      </c>
      <c r="G4733" s="0" t="s">
        <v>19</v>
      </c>
      <c r="H4733" s="0" t="s">
        <v>5226</v>
      </c>
      <c r="I4733" s="0" t="n">
        <v>4</v>
      </c>
      <c r="J4733" s="0" t="n">
        <v>0</v>
      </c>
      <c r="K4733" s="0" t="s">
        <v>19</v>
      </c>
      <c r="L4733" s="3" t="n">
        <f aca="false">IF(K4733="Yes",(J4733-1)*0.98,-1)</f>
        <v>-1</v>
      </c>
      <c r="M4733" s="4" t="s">
        <v>22</v>
      </c>
    </row>
    <row r="4734" customFormat="false" ht="12.8" hidden="false" customHeight="false" outlineLevel="0" collapsed="false">
      <c r="A4734" s="2" t="s">
        <v>5227</v>
      </c>
      <c r="B4734" s="2" t="s">
        <v>90</v>
      </c>
      <c r="C4734" s="0" t="s">
        <v>3476</v>
      </c>
      <c r="D4734" s="0" t="s">
        <v>37</v>
      </c>
      <c r="E4734" s="0" t="s">
        <v>17</v>
      </c>
      <c r="F4734" s="0" t="s">
        <v>18</v>
      </c>
      <c r="G4734" s="0" t="s">
        <v>19</v>
      </c>
      <c r="H4734" s="0" t="s">
        <v>5228</v>
      </c>
      <c r="I4734" s="0" t="n">
        <v>2</v>
      </c>
      <c r="J4734" s="0" t="n">
        <v>0</v>
      </c>
      <c r="K4734" s="0" t="str">
        <f aca="false">IF(I4734=1,"Yes","No")</f>
        <v>No</v>
      </c>
      <c r="L4734" s="0" t="n">
        <f aca="false">IF(K4734="Yes",(J4734-1)*0.98,-1)</f>
        <v>-1</v>
      </c>
      <c r="M4734" s="5" t="s">
        <v>33</v>
      </c>
    </row>
    <row r="4735" customFormat="false" ht="12.8" hidden="false" customHeight="false" outlineLevel="0" collapsed="false">
      <c r="A4735" s="2" t="s">
        <v>5227</v>
      </c>
      <c r="B4735" s="2" t="s">
        <v>400</v>
      </c>
      <c r="C4735" s="0" t="s">
        <v>526</v>
      </c>
      <c r="D4735" s="0" t="s">
        <v>29</v>
      </c>
      <c r="E4735" s="0" t="s">
        <v>147</v>
      </c>
      <c r="F4735" s="0" t="s">
        <v>65</v>
      </c>
      <c r="G4735" s="0" t="s">
        <v>21</v>
      </c>
      <c r="H4735" s="0" t="s">
        <v>5229</v>
      </c>
      <c r="I4735" s="0" t="n">
        <v>1</v>
      </c>
      <c r="J4735" s="0" t="n">
        <v>2.69</v>
      </c>
      <c r="K4735" s="0" t="s">
        <v>21</v>
      </c>
      <c r="L4735" s="3" t="n">
        <f aca="false">IF(K4735="Yes",(J4735-1)*0.98,-1)</f>
        <v>1.6562</v>
      </c>
      <c r="M4735" s="11" t="s">
        <v>62</v>
      </c>
    </row>
    <row r="4736" customFormat="false" ht="12.8" hidden="false" customHeight="false" outlineLevel="0" collapsed="false">
      <c r="A4736" s="2" t="s">
        <v>5227</v>
      </c>
      <c r="B4736" s="2" t="s">
        <v>400</v>
      </c>
      <c r="C4736" s="6" t="s">
        <v>526</v>
      </c>
      <c r="D4736" s="6" t="s">
        <v>29</v>
      </c>
      <c r="E4736" s="6" t="s">
        <v>147</v>
      </c>
      <c r="F4736" s="6" t="s">
        <v>65</v>
      </c>
      <c r="G4736" s="6" t="s">
        <v>21</v>
      </c>
      <c r="H4736" s="6" t="s">
        <v>5230</v>
      </c>
      <c r="I4736" s="6" t="n">
        <v>2</v>
      </c>
      <c r="J4736" s="6" t="n">
        <v>0</v>
      </c>
      <c r="K4736" s="3" t="str">
        <f aca="false">IF(I4736=1, "No","Yes")</f>
        <v>Yes</v>
      </c>
      <c r="L4736" s="7" t="n">
        <f aca="false">IF(I4736=1,-J4736,0.98)</f>
        <v>0.98</v>
      </c>
      <c r="M4736" s="8" t="s">
        <v>51</v>
      </c>
    </row>
    <row r="4737" customFormat="false" ht="12.8" hidden="false" customHeight="false" outlineLevel="0" collapsed="false">
      <c r="A4737" s="9" t="s">
        <v>5227</v>
      </c>
      <c r="B4737" s="9" t="s">
        <v>400</v>
      </c>
      <c r="C4737" s="6" t="s">
        <v>526</v>
      </c>
      <c r="D4737" s="6" t="s">
        <v>29</v>
      </c>
      <c r="E4737" s="6" t="s">
        <v>147</v>
      </c>
      <c r="F4737" s="6" t="s">
        <v>65</v>
      </c>
      <c r="G4737" s="6" t="s">
        <v>21</v>
      </c>
      <c r="H4737" s="6" t="s">
        <v>5230</v>
      </c>
      <c r="I4737" s="6" t="n">
        <v>2</v>
      </c>
      <c r="J4737" s="6" t="n">
        <v>2.78</v>
      </c>
      <c r="K4737" s="3" t="s">
        <v>21</v>
      </c>
      <c r="L4737" s="6" t="n">
        <f aca="false">IF(K4737="Yes",(J4737-1)*0.98,-1)</f>
        <v>1.7444</v>
      </c>
      <c r="M4737" s="13" t="s">
        <v>184</v>
      </c>
    </row>
    <row r="4738" customFormat="false" ht="12.8" hidden="false" customHeight="false" outlineLevel="0" collapsed="false">
      <c r="A4738" s="2" t="s">
        <v>5231</v>
      </c>
      <c r="B4738" s="2" t="s">
        <v>657</v>
      </c>
      <c r="C4738" s="0" t="s">
        <v>638</v>
      </c>
      <c r="D4738" s="0" t="s">
        <v>195</v>
      </c>
      <c r="E4738" s="0" t="s">
        <v>147</v>
      </c>
      <c r="G4738" s="0" t="s">
        <v>19</v>
      </c>
      <c r="H4738" s="0" t="s">
        <v>2242</v>
      </c>
      <c r="I4738" s="0" t="n">
        <v>0</v>
      </c>
      <c r="J4738" s="0" t="n">
        <v>0</v>
      </c>
      <c r="K4738" s="0" t="str">
        <f aca="false">IF(I4738=1,"Yes","No")</f>
        <v>No</v>
      </c>
      <c r="L4738" s="0" t="n">
        <f aca="false">IF(K4738="Yes",(J4738-1)*0.98,-1)</f>
        <v>-1</v>
      </c>
      <c r="M4738" s="5" t="s">
        <v>33</v>
      </c>
    </row>
    <row r="4739" customFormat="false" ht="12.8" hidden="false" customHeight="false" outlineLevel="0" collapsed="false">
      <c r="A4739" s="2" t="s">
        <v>5231</v>
      </c>
      <c r="B4739" s="2" t="s">
        <v>505</v>
      </c>
      <c r="C4739" s="6" t="s">
        <v>41</v>
      </c>
      <c r="D4739" s="6" t="s">
        <v>42</v>
      </c>
      <c r="E4739" s="6" t="s">
        <v>147</v>
      </c>
      <c r="F4739" s="6" t="s">
        <v>18</v>
      </c>
      <c r="G4739" s="6" t="s">
        <v>19</v>
      </c>
      <c r="H4739" s="6" t="s">
        <v>5201</v>
      </c>
      <c r="I4739" s="6" t="n">
        <v>0</v>
      </c>
      <c r="J4739" s="6" t="n">
        <v>0</v>
      </c>
      <c r="K4739" s="3" t="str">
        <f aca="false">IF(I4739=1, "No","Yes")</f>
        <v>Yes</v>
      </c>
      <c r="L4739" s="7" t="n">
        <f aca="false">IF(I4739=1,-J4739,0.98)</f>
        <v>0.98</v>
      </c>
      <c r="M4739" s="8" t="s">
        <v>51</v>
      </c>
    </row>
    <row r="4740" customFormat="false" ht="12.8" hidden="false" customHeight="false" outlineLevel="0" collapsed="false">
      <c r="A4740" s="2" t="s">
        <v>5232</v>
      </c>
      <c r="B4740" s="2" t="s">
        <v>810</v>
      </c>
      <c r="C4740" s="6" t="s">
        <v>68</v>
      </c>
      <c r="D4740" s="6" t="s">
        <v>42</v>
      </c>
      <c r="E4740" s="6" t="s">
        <v>147</v>
      </c>
      <c r="F4740" s="6" t="s">
        <v>18</v>
      </c>
      <c r="G4740" s="6" t="s">
        <v>19</v>
      </c>
      <c r="H4740" s="6" t="s">
        <v>5233</v>
      </c>
      <c r="I4740" s="6" t="n">
        <v>3</v>
      </c>
      <c r="J4740" s="6" t="n">
        <v>0</v>
      </c>
      <c r="K4740" s="3" t="str">
        <f aca="false">IF(I4740=1, "No","Yes")</f>
        <v>Yes</v>
      </c>
      <c r="L4740" s="7" t="n">
        <f aca="false">IF(I4740=1,-J4740,0.98)</f>
        <v>0.98</v>
      </c>
      <c r="M4740" s="8" t="s">
        <v>51</v>
      </c>
    </row>
    <row r="4741" customFormat="false" ht="12.8" hidden="false" customHeight="false" outlineLevel="0" collapsed="false">
      <c r="A4741" s="2" t="s">
        <v>5232</v>
      </c>
      <c r="B4741" s="2" t="s">
        <v>1099</v>
      </c>
      <c r="C4741" s="0" t="s">
        <v>611</v>
      </c>
      <c r="D4741" s="0" t="s">
        <v>42</v>
      </c>
      <c r="E4741" s="0" t="s">
        <v>147</v>
      </c>
      <c r="F4741" s="0" t="s">
        <v>65</v>
      </c>
      <c r="G4741" s="0" t="s">
        <v>21</v>
      </c>
      <c r="H4741" s="0" t="s">
        <v>5234</v>
      </c>
      <c r="I4741" s="0" t="n">
        <v>1</v>
      </c>
      <c r="J4741" s="0" t="n">
        <v>0</v>
      </c>
      <c r="K4741" s="0" t="str">
        <f aca="false">IF(I4741=1,"Yes","No")</f>
        <v>Yes</v>
      </c>
      <c r="L4741" s="0" t="n">
        <f aca="false">IF(K4741="Yes",(J4741-1)*0.98,-1)</f>
        <v>-0.98</v>
      </c>
      <c r="M4741" s="5" t="s">
        <v>33</v>
      </c>
    </row>
    <row r="4742" customFormat="false" ht="12.8" hidden="false" customHeight="false" outlineLevel="0" collapsed="false">
      <c r="A4742" s="2" t="s">
        <v>5232</v>
      </c>
      <c r="B4742" s="2" t="s">
        <v>1099</v>
      </c>
      <c r="C4742" s="0" t="s">
        <v>611</v>
      </c>
      <c r="D4742" s="0" t="s">
        <v>42</v>
      </c>
      <c r="E4742" s="0" t="s">
        <v>147</v>
      </c>
      <c r="F4742" s="0" t="s">
        <v>65</v>
      </c>
      <c r="G4742" s="0" t="s">
        <v>21</v>
      </c>
      <c r="H4742" s="0" t="s">
        <v>5234</v>
      </c>
      <c r="I4742" s="0" t="n">
        <v>1</v>
      </c>
      <c r="J4742" s="0" t="n">
        <v>1.61</v>
      </c>
      <c r="K4742" s="0" t="s">
        <v>21</v>
      </c>
      <c r="L4742" s="3" t="n">
        <f aca="false">IF(K4742="Yes",(J4742-1)*0.98,-1)</f>
        <v>0.5978</v>
      </c>
      <c r="M4742" s="4" t="s">
        <v>22</v>
      </c>
    </row>
    <row r="4743" customFormat="false" ht="12.8" hidden="false" customHeight="false" outlineLevel="0" collapsed="false">
      <c r="A4743" s="2" t="s">
        <v>5235</v>
      </c>
      <c r="B4743" s="2" t="s">
        <v>445</v>
      </c>
      <c r="C4743" s="0" t="s">
        <v>91</v>
      </c>
      <c r="D4743" s="0" t="s">
        <v>42</v>
      </c>
      <c r="E4743" s="0" t="s">
        <v>30</v>
      </c>
      <c r="F4743" s="0" t="s">
        <v>18</v>
      </c>
      <c r="G4743" s="0" t="s">
        <v>19</v>
      </c>
      <c r="H4743" s="0" t="s">
        <v>5236</v>
      </c>
      <c r="I4743" s="0" t="n">
        <v>2</v>
      </c>
      <c r="J4743" s="0" t="n">
        <v>1.17</v>
      </c>
      <c r="K4743" s="0" t="s">
        <v>21</v>
      </c>
      <c r="L4743" s="3" t="n">
        <f aca="false">IF(K4743="Yes",(J4743-1)*0.98,-1)</f>
        <v>0.1666</v>
      </c>
      <c r="M4743" s="11" t="s">
        <v>62</v>
      </c>
    </row>
    <row r="4744" customFormat="false" ht="12.8" hidden="false" customHeight="false" outlineLevel="0" collapsed="false">
      <c r="A4744" s="2" t="s">
        <v>5235</v>
      </c>
      <c r="B4744" s="2" t="s">
        <v>536</v>
      </c>
      <c r="C4744" s="0" t="s">
        <v>230</v>
      </c>
      <c r="D4744" s="0" t="s">
        <v>42</v>
      </c>
      <c r="E4744" s="0" t="s">
        <v>147</v>
      </c>
      <c r="F4744" s="0" t="s">
        <v>65</v>
      </c>
      <c r="G4744" s="0" t="s">
        <v>21</v>
      </c>
      <c r="H4744" s="0" t="s">
        <v>5237</v>
      </c>
      <c r="I4744" s="0" t="n">
        <v>0</v>
      </c>
      <c r="J4744" s="0" t="n">
        <v>0</v>
      </c>
      <c r="K4744" s="0" t="str">
        <f aca="false">IF(I4744=1,"Yes","No")</f>
        <v>No</v>
      </c>
      <c r="L4744" s="0" t="n">
        <f aca="false">IF(K4744="Yes",(J4744-1)*0.98,-1)</f>
        <v>-1</v>
      </c>
      <c r="M4744" s="5" t="s">
        <v>33</v>
      </c>
    </row>
    <row r="4745" customFormat="false" ht="12.8" hidden="false" customHeight="false" outlineLevel="0" collapsed="false">
      <c r="A4745" s="2" t="s">
        <v>5235</v>
      </c>
      <c r="B4745" s="2" t="s">
        <v>536</v>
      </c>
      <c r="C4745" s="0" t="s">
        <v>230</v>
      </c>
      <c r="D4745" s="0" t="s">
        <v>42</v>
      </c>
      <c r="E4745" s="0" t="s">
        <v>147</v>
      </c>
      <c r="F4745" s="0" t="s">
        <v>65</v>
      </c>
      <c r="G4745" s="0" t="s">
        <v>21</v>
      </c>
      <c r="H4745" s="0" t="s">
        <v>5237</v>
      </c>
      <c r="I4745" s="0" t="n">
        <v>0</v>
      </c>
      <c r="J4745" s="0" t="n">
        <v>0</v>
      </c>
      <c r="K4745" s="0" t="s">
        <v>19</v>
      </c>
      <c r="L4745" s="3" t="n">
        <f aca="false">IF(K4745="Yes",(J4745-1)*0.98,-1)</f>
        <v>-1</v>
      </c>
      <c r="M4745" s="4" t="s">
        <v>22</v>
      </c>
    </row>
    <row r="4746" customFormat="false" ht="12.8" hidden="false" customHeight="false" outlineLevel="0" collapsed="false">
      <c r="A4746" s="9" t="s">
        <v>5238</v>
      </c>
      <c r="B4746" s="9" t="s">
        <v>445</v>
      </c>
      <c r="C4746" s="6" t="s">
        <v>15</v>
      </c>
      <c r="D4746" s="6" t="s">
        <v>42</v>
      </c>
      <c r="E4746" s="6" t="s">
        <v>147</v>
      </c>
      <c r="F4746" s="6" t="s">
        <v>43</v>
      </c>
      <c r="G4746" s="6" t="s">
        <v>19</v>
      </c>
      <c r="H4746" s="6" t="s">
        <v>5239</v>
      </c>
      <c r="I4746" s="0" t="n">
        <v>2</v>
      </c>
      <c r="J4746" s="6" t="n">
        <v>0</v>
      </c>
      <c r="K4746" s="3" t="str">
        <f aca="false">IF(I4746=1,"Yes","No")</f>
        <v>No</v>
      </c>
      <c r="L4746" s="7" t="n">
        <f aca="false">IF(K4746="Yes",(J4746-1)*0.98,-1)</f>
        <v>-1</v>
      </c>
      <c r="M4746" s="10" t="s">
        <v>53</v>
      </c>
    </row>
    <row r="4747" customFormat="false" ht="12.8" hidden="false" customHeight="false" outlineLevel="0" collapsed="false">
      <c r="A4747" s="2" t="s">
        <v>5240</v>
      </c>
      <c r="B4747" s="2" t="s">
        <v>58</v>
      </c>
      <c r="C4747" s="0" t="s">
        <v>382</v>
      </c>
      <c r="D4747" s="0" t="s">
        <v>29</v>
      </c>
      <c r="E4747" s="0" t="s">
        <v>147</v>
      </c>
      <c r="F4747" s="0" t="s">
        <v>65</v>
      </c>
      <c r="G4747" s="0" t="s">
        <v>21</v>
      </c>
      <c r="H4747" s="0" t="s">
        <v>5241</v>
      </c>
      <c r="I4747" s="0" t="n">
        <v>3</v>
      </c>
      <c r="J4747" s="0" t="n">
        <v>0</v>
      </c>
      <c r="K4747" s="0" t="s">
        <v>19</v>
      </c>
      <c r="L4747" s="3" t="n">
        <f aca="false">IF(K4747="Yes",(J4747-1)*0.98,-1)</f>
        <v>-1</v>
      </c>
      <c r="M4747" s="11" t="s">
        <v>62</v>
      </c>
    </row>
    <row r="4748" customFormat="false" ht="12.8" hidden="false" customHeight="false" outlineLevel="0" collapsed="false">
      <c r="A4748" s="9" t="s">
        <v>5242</v>
      </c>
      <c r="B4748" s="9" t="s">
        <v>23</v>
      </c>
      <c r="C4748" s="6" t="s">
        <v>495</v>
      </c>
      <c r="D4748" s="6" t="s">
        <v>42</v>
      </c>
      <c r="E4748" s="6" t="s">
        <v>147</v>
      </c>
      <c r="F4748" s="6" t="s">
        <v>43</v>
      </c>
      <c r="G4748" s="6" t="s">
        <v>19</v>
      </c>
      <c r="H4748" s="6" t="s">
        <v>5076</v>
      </c>
      <c r="I4748" s="0" t="n">
        <v>2</v>
      </c>
      <c r="J4748" s="6" t="n">
        <v>0</v>
      </c>
      <c r="K4748" s="3" t="str">
        <f aca="false">IF(I4748=1,"Yes","No")</f>
        <v>No</v>
      </c>
      <c r="L4748" s="7" t="n">
        <f aca="false">IF(K4748="Yes",(J4748-1)*0.98,-1)</f>
        <v>-1</v>
      </c>
      <c r="M4748" s="10" t="s">
        <v>53</v>
      </c>
    </row>
    <row r="4749" customFormat="false" ht="12.8" hidden="false" customHeight="false" outlineLevel="0" collapsed="false">
      <c r="A4749" s="2" t="s">
        <v>5242</v>
      </c>
      <c r="B4749" s="2" t="s">
        <v>130</v>
      </c>
      <c r="C4749" s="0" t="s">
        <v>608</v>
      </c>
      <c r="D4749" s="0" t="s">
        <v>16</v>
      </c>
      <c r="E4749" s="0" t="s">
        <v>147</v>
      </c>
      <c r="F4749" s="0" t="s">
        <v>18</v>
      </c>
      <c r="G4749" s="0" t="s">
        <v>19</v>
      </c>
      <c r="H4749" s="0" t="s">
        <v>5243</v>
      </c>
      <c r="I4749" s="0" t="n">
        <v>3</v>
      </c>
      <c r="J4749" s="0" t="n">
        <v>1.88</v>
      </c>
      <c r="K4749" s="0" t="s">
        <v>21</v>
      </c>
      <c r="L4749" s="3" t="n">
        <f aca="false">IF(K4749="Yes",(J4749-1)*0.98,-1)</f>
        <v>0.8624</v>
      </c>
      <c r="M4749" s="11" t="s">
        <v>62</v>
      </c>
    </row>
    <row r="4750" customFormat="false" ht="12.8" hidden="false" customHeight="false" outlineLevel="0" collapsed="false">
      <c r="A4750" s="9" t="s">
        <v>5242</v>
      </c>
      <c r="B4750" s="9" t="s">
        <v>130</v>
      </c>
      <c r="C4750" s="6" t="s">
        <v>608</v>
      </c>
      <c r="D4750" s="6" t="s">
        <v>16</v>
      </c>
      <c r="E4750" s="6" t="s">
        <v>147</v>
      </c>
      <c r="F4750" s="6" t="s">
        <v>18</v>
      </c>
      <c r="G4750" s="6" t="s">
        <v>19</v>
      </c>
      <c r="H4750" s="6" t="s">
        <v>5243</v>
      </c>
      <c r="I4750" s="0" t="n">
        <v>3</v>
      </c>
      <c r="J4750" s="6" t="n">
        <v>0</v>
      </c>
      <c r="K4750" s="3" t="str">
        <f aca="false">IF(I4750=1,"Yes","No")</f>
        <v>No</v>
      </c>
      <c r="L4750" s="7" t="n">
        <f aca="false">IF(K4750="Yes",(J4750-1)*0.98,-1)</f>
        <v>-1</v>
      </c>
      <c r="M4750" s="10" t="s">
        <v>53</v>
      </c>
    </row>
    <row r="4751" customFormat="false" ht="12.8" hidden="false" customHeight="false" outlineLevel="0" collapsed="false">
      <c r="A4751" s="2" t="s">
        <v>5242</v>
      </c>
      <c r="B4751" s="2" t="s">
        <v>77</v>
      </c>
      <c r="C4751" s="0" t="s">
        <v>734</v>
      </c>
      <c r="D4751" s="0" t="s">
        <v>16</v>
      </c>
      <c r="E4751" s="0" t="s">
        <v>147</v>
      </c>
      <c r="F4751" s="0" t="s">
        <v>65</v>
      </c>
      <c r="G4751" s="0" t="s">
        <v>21</v>
      </c>
      <c r="H4751" s="0" t="s">
        <v>5244</v>
      </c>
      <c r="I4751" s="0" t="n">
        <v>4</v>
      </c>
      <c r="J4751" s="0" t="n">
        <v>0</v>
      </c>
      <c r="K4751" s="0" t="str">
        <f aca="false">IF(I4751=1,"Yes","No")</f>
        <v>No</v>
      </c>
      <c r="L4751" s="0" t="n">
        <f aca="false">IF(K4751="Yes",(J4751-1)*0.98,-1)</f>
        <v>-1</v>
      </c>
      <c r="M4751" s="5" t="s">
        <v>33</v>
      </c>
    </row>
    <row r="4752" customFormat="false" ht="12.8" hidden="false" customHeight="false" outlineLevel="0" collapsed="false">
      <c r="A4752" s="2" t="s">
        <v>5242</v>
      </c>
      <c r="B4752" s="2" t="s">
        <v>331</v>
      </c>
      <c r="C4752" s="0" t="s">
        <v>1314</v>
      </c>
      <c r="D4752" s="0" t="s">
        <v>37</v>
      </c>
      <c r="E4752" s="0" t="s">
        <v>17</v>
      </c>
      <c r="F4752" s="0" t="s">
        <v>18</v>
      </c>
      <c r="G4752" s="0" t="s">
        <v>19</v>
      </c>
      <c r="H4752" s="0" t="s">
        <v>5245</v>
      </c>
      <c r="I4752" s="0" t="n">
        <v>1</v>
      </c>
      <c r="J4752" s="0" t="n">
        <v>0</v>
      </c>
      <c r="K4752" s="0" t="str">
        <f aca="false">IF(I4752=1,"Yes","No")</f>
        <v>Yes</v>
      </c>
      <c r="L4752" s="0" t="n">
        <f aca="false">IF(K4752="Yes",(J4752-1)*0.98,-1)</f>
        <v>-0.98</v>
      </c>
      <c r="M4752" s="5" t="s">
        <v>33</v>
      </c>
    </row>
    <row r="4753" customFormat="false" ht="12.8" hidden="false" customHeight="false" outlineLevel="0" collapsed="false">
      <c r="A4753" s="2" t="s">
        <v>5242</v>
      </c>
      <c r="B4753" s="2" t="s">
        <v>237</v>
      </c>
      <c r="C4753" s="0" t="s">
        <v>1302</v>
      </c>
      <c r="D4753" s="0" t="s">
        <v>37</v>
      </c>
      <c r="E4753" s="0" t="s">
        <v>147</v>
      </c>
      <c r="G4753" s="0" t="s">
        <v>19</v>
      </c>
      <c r="H4753" s="0" t="s">
        <v>5246</v>
      </c>
      <c r="I4753" s="0" t="n">
        <v>1</v>
      </c>
      <c r="J4753" s="0" t="n">
        <v>0</v>
      </c>
      <c r="K4753" s="0" t="str">
        <f aca="false">IF(I4753=1,"Yes","No")</f>
        <v>Yes</v>
      </c>
      <c r="L4753" s="0" t="n">
        <f aca="false">IF(K4753="Yes",(J4753-1)*0.98,-1)</f>
        <v>-0.98</v>
      </c>
      <c r="M4753" s="5" t="s">
        <v>33</v>
      </c>
    </row>
    <row r="4754" customFormat="false" ht="12.8" hidden="false" customHeight="false" outlineLevel="0" collapsed="false">
      <c r="A4754" s="2" t="s">
        <v>5242</v>
      </c>
      <c r="B4754" s="2" t="s">
        <v>273</v>
      </c>
      <c r="C4754" s="6" t="s">
        <v>1314</v>
      </c>
      <c r="D4754" s="6" t="s">
        <v>37</v>
      </c>
      <c r="E4754" s="6" t="s">
        <v>79</v>
      </c>
      <c r="F4754" s="6" t="s">
        <v>80</v>
      </c>
      <c r="G4754" s="6" t="s">
        <v>19</v>
      </c>
      <c r="H4754" s="6" t="s">
        <v>5247</v>
      </c>
      <c r="I4754" s="6" t="n">
        <v>4</v>
      </c>
      <c r="J4754" s="6" t="n">
        <v>0</v>
      </c>
      <c r="K4754" s="3" t="str">
        <f aca="false">IF(I4754=1, "No","Yes")</f>
        <v>Yes</v>
      </c>
      <c r="L4754" s="7" t="n">
        <f aca="false">IF(I4754=1,-J4754,0.98)</f>
        <v>0.98</v>
      </c>
      <c r="M4754" s="8" t="s">
        <v>51</v>
      </c>
    </row>
    <row r="4755" customFormat="false" ht="12.8" hidden="false" customHeight="false" outlineLevel="0" collapsed="false">
      <c r="A4755" s="2" t="s">
        <v>5242</v>
      </c>
      <c r="B4755" s="2" t="s">
        <v>273</v>
      </c>
      <c r="C4755" s="6" t="s">
        <v>1314</v>
      </c>
      <c r="D4755" s="6" t="s">
        <v>37</v>
      </c>
      <c r="E4755" s="6" t="s">
        <v>79</v>
      </c>
      <c r="F4755" s="6" t="s">
        <v>80</v>
      </c>
      <c r="G4755" s="6" t="s">
        <v>19</v>
      </c>
      <c r="H4755" s="6" t="s">
        <v>5247</v>
      </c>
      <c r="I4755" s="6" t="n">
        <v>4</v>
      </c>
      <c r="J4755" s="6" t="n">
        <v>0</v>
      </c>
      <c r="K4755" s="3" t="str">
        <f aca="false">IF(I4755=1, "No","Yes")</f>
        <v>Yes</v>
      </c>
      <c r="L4755" s="7" t="n">
        <f aca="false">IF(I4755=1,-J4755,0.98)</f>
        <v>0.98</v>
      </c>
      <c r="M4755" s="12" t="s">
        <v>128</v>
      </c>
    </row>
    <row r="4756" customFormat="false" ht="12.8" hidden="false" customHeight="false" outlineLevel="0" collapsed="false">
      <c r="A4756" s="2" t="s">
        <v>5248</v>
      </c>
      <c r="B4756" s="2" t="s">
        <v>5249</v>
      </c>
      <c r="C4756" s="6" t="s">
        <v>223</v>
      </c>
      <c r="D4756" s="6" t="s">
        <v>16</v>
      </c>
      <c r="E4756" s="6" t="s">
        <v>147</v>
      </c>
      <c r="F4756" s="6" t="s">
        <v>43</v>
      </c>
      <c r="G4756" s="6" t="s">
        <v>19</v>
      </c>
      <c r="H4756" s="6" t="s">
        <v>5250</v>
      </c>
      <c r="I4756" s="6" t="n">
        <v>4</v>
      </c>
      <c r="J4756" s="6" t="n">
        <v>0</v>
      </c>
      <c r="K4756" s="3" t="str">
        <f aca="false">IF(I4756=1, "No","Yes")</f>
        <v>Yes</v>
      </c>
      <c r="L4756" s="7" t="n">
        <f aca="false">IF(I4756=1,-J4756,0.98)</f>
        <v>0.98</v>
      </c>
      <c r="M4756" s="8" t="s">
        <v>51</v>
      </c>
    </row>
    <row r="4757" customFormat="false" ht="12.8" hidden="false" customHeight="false" outlineLevel="0" collapsed="false">
      <c r="A4757" s="9" t="s">
        <v>5248</v>
      </c>
      <c r="B4757" s="9" t="s">
        <v>5249</v>
      </c>
      <c r="C4757" s="6" t="s">
        <v>223</v>
      </c>
      <c r="D4757" s="6" t="s">
        <v>16</v>
      </c>
      <c r="E4757" s="6" t="s">
        <v>147</v>
      </c>
      <c r="F4757" s="6" t="s">
        <v>43</v>
      </c>
      <c r="G4757" s="6" t="s">
        <v>19</v>
      </c>
      <c r="H4757" s="6" t="s">
        <v>5250</v>
      </c>
      <c r="I4757" s="6" t="n">
        <v>4</v>
      </c>
      <c r="J4757" s="6" t="n">
        <v>0</v>
      </c>
      <c r="K4757" s="3" t="s">
        <v>19</v>
      </c>
      <c r="L4757" s="6" t="n">
        <f aca="false">IF(K4757="Yes",(J4757-1)*0.98,-1)</f>
        <v>-1</v>
      </c>
      <c r="M4757" s="13" t="s">
        <v>184</v>
      </c>
    </row>
    <row r="4758" customFormat="false" ht="12.8" hidden="false" customHeight="false" outlineLevel="0" collapsed="false">
      <c r="A4758" s="9" t="s">
        <v>5248</v>
      </c>
      <c r="B4758" s="9" t="s">
        <v>5249</v>
      </c>
      <c r="C4758" s="6" t="s">
        <v>223</v>
      </c>
      <c r="D4758" s="6" t="s">
        <v>16</v>
      </c>
      <c r="E4758" s="6" t="s">
        <v>147</v>
      </c>
      <c r="F4758" s="6" t="s">
        <v>43</v>
      </c>
      <c r="G4758" s="6" t="s">
        <v>19</v>
      </c>
      <c r="H4758" s="6" t="s">
        <v>5251</v>
      </c>
      <c r="I4758" s="0" t="n">
        <v>2</v>
      </c>
      <c r="J4758" s="6" t="n">
        <v>0</v>
      </c>
      <c r="K4758" s="3" t="str">
        <f aca="false">IF(I4758=1,"Yes","No")</f>
        <v>No</v>
      </c>
      <c r="L4758" s="7" t="n">
        <f aca="false">IF(K4758="Yes",(J4758-1)*0.98,-1)</f>
        <v>-1</v>
      </c>
      <c r="M4758" s="10" t="s">
        <v>53</v>
      </c>
    </row>
    <row r="4759" customFormat="false" ht="12.8" hidden="false" customHeight="false" outlineLevel="0" collapsed="false">
      <c r="A4759" s="2" t="s">
        <v>5252</v>
      </c>
      <c r="B4759" s="2" t="s">
        <v>452</v>
      </c>
      <c r="C4759" s="0" t="s">
        <v>248</v>
      </c>
      <c r="D4759" s="0" t="s">
        <v>29</v>
      </c>
      <c r="E4759" s="0" t="s">
        <v>147</v>
      </c>
      <c r="F4759" s="0" t="s">
        <v>1055</v>
      </c>
      <c r="G4759" s="0" t="s">
        <v>21</v>
      </c>
      <c r="H4759" s="0" t="s">
        <v>5253</v>
      </c>
      <c r="I4759" s="0" t="n">
        <v>4</v>
      </c>
      <c r="J4759" s="0" t="n">
        <v>0</v>
      </c>
      <c r="K4759" s="0" t="s">
        <v>19</v>
      </c>
      <c r="L4759" s="3" t="n">
        <f aca="false">IF(K4759="Yes",(J4759-1)*0.98,-1)</f>
        <v>-1</v>
      </c>
      <c r="M4759" s="4" t="s">
        <v>22</v>
      </c>
    </row>
    <row r="4760" customFormat="false" ht="12.8" hidden="false" customHeight="false" outlineLevel="0" collapsed="false">
      <c r="A4760" s="2" t="s">
        <v>5254</v>
      </c>
      <c r="B4760" s="2" t="s">
        <v>5255</v>
      </c>
      <c r="C4760" s="0" t="s">
        <v>271</v>
      </c>
      <c r="D4760" s="0" t="s">
        <v>42</v>
      </c>
      <c r="E4760" s="0" t="s">
        <v>147</v>
      </c>
      <c r="F4760" s="0" t="s">
        <v>304</v>
      </c>
      <c r="G4760" s="0" t="s">
        <v>19</v>
      </c>
      <c r="H4760" s="0" t="s">
        <v>5256</v>
      </c>
      <c r="I4760" s="0" t="n">
        <v>4</v>
      </c>
      <c r="J4760" s="0" t="n">
        <v>0</v>
      </c>
      <c r="K4760" s="0" t="str">
        <f aca="false">IF(I4760=1,"Yes","No")</f>
        <v>No</v>
      </c>
      <c r="L4760" s="0" t="n">
        <f aca="false">IF(K4760="Yes",(J4760-1)*0.98,-1)</f>
        <v>-1</v>
      </c>
      <c r="M4760" s="5" t="s">
        <v>33</v>
      </c>
    </row>
    <row r="4761" customFormat="false" ht="12.8" hidden="false" customHeight="false" outlineLevel="0" collapsed="false">
      <c r="A4761" s="2" t="s">
        <v>5257</v>
      </c>
      <c r="B4761" s="2" t="s">
        <v>5258</v>
      </c>
      <c r="C4761" s="0" t="s">
        <v>639</v>
      </c>
      <c r="D4761" s="0" t="s">
        <v>16</v>
      </c>
      <c r="E4761" s="0" t="s">
        <v>147</v>
      </c>
      <c r="F4761" s="0" t="s">
        <v>18</v>
      </c>
      <c r="G4761" s="0" t="s">
        <v>19</v>
      </c>
      <c r="H4761" s="0" t="s">
        <v>5259</v>
      </c>
      <c r="I4761" s="0" t="n">
        <v>1</v>
      </c>
      <c r="J4761" s="0" t="n">
        <v>1.09</v>
      </c>
      <c r="K4761" s="0" t="s">
        <v>21</v>
      </c>
      <c r="L4761" s="3" t="n">
        <f aca="false">IF(K4761="Yes",(J4761-1)*0.98,-1)</f>
        <v>0.0882000000000001</v>
      </c>
      <c r="M4761" s="11" t="s">
        <v>62</v>
      </c>
    </row>
    <row r="4762" customFormat="false" ht="12.8" hidden="false" customHeight="false" outlineLevel="0" collapsed="false">
      <c r="A4762" s="9" t="s">
        <v>5257</v>
      </c>
      <c r="B4762" s="9" t="s">
        <v>5258</v>
      </c>
      <c r="C4762" s="6" t="s">
        <v>639</v>
      </c>
      <c r="D4762" s="6" t="s">
        <v>16</v>
      </c>
      <c r="E4762" s="6" t="s">
        <v>147</v>
      </c>
      <c r="F4762" s="6" t="s">
        <v>18</v>
      </c>
      <c r="G4762" s="6" t="s">
        <v>19</v>
      </c>
      <c r="H4762" s="6" t="s">
        <v>5259</v>
      </c>
      <c r="I4762" s="0" t="n">
        <v>1</v>
      </c>
      <c r="J4762" s="6" t="n">
        <v>1.94</v>
      </c>
      <c r="K4762" s="3" t="str">
        <f aca="false">IF(I4762=1,"Yes","No")</f>
        <v>Yes</v>
      </c>
      <c r="L4762" s="7" t="n">
        <f aca="false">IF(K4762="Yes",(J4762-1)*0.98,-1)</f>
        <v>0.9212</v>
      </c>
      <c r="M4762" s="10" t="s">
        <v>53</v>
      </c>
    </row>
    <row r="4763" customFormat="false" ht="12.8" hidden="false" customHeight="false" outlineLevel="0" collapsed="false">
      <c r="A4763" s="2" t="s">
        <v>5260</v>
      </c>
      <c r="B4763" s="2" t="s">
        <v>5261</v>
      </c>
      <c r="C4763" s="0" t="s">
        <v>68</v>
      </c>
      <c r="D4763" s="0" t="s">
        <v>42</v>
      </c>
      <c r="E4763" s="0" t="s">
        <v>147</v>
      </c>
      <c r="F4763" s="0" t="s">
        <v>65</v>
      </c>
      <c r="G4763" s="0" t="s">
        <v>21</v>
      </c>
      <c r="H4763" s="0" t="s">
        <v>5262</v>
      </c>
      <c r="I4763" s="0" t="n">
        <v>0</v>
      </c>
      <c r="J4763" s="0" t="n">
        <v>0</v>
      </c>
      <c r="K4763" s="0" t="str">
        <f aca="false">IF(I4763=1,"Yes","No")</f>
        <v>No</v>
      </c>
      <c r="L4763" s="0" t="n">
        <f aca="false">IF(K4763="Yes",(J4763-1)*0.98,-1)</f>
        <v>-1</v>
      </c>
      <c r="M4763" s="5" t="s">
        <v>33</v>
      </c>
    </row>
    <row r="4764" customFormat="false" ht="12.8" hidden="false" customHeight="false" outlineLevel="0" collapsed="false">
      <c r="A4764" s="2" t="s">
        <v>5260</v>
      </c>
      <c r="B4764" s="2" t="s">
        <v>5261</v>
      </c>
      <c r="C4764" s="0" t="s">
        <v>68</v>
      </c>
      <c r="D4764" s="0" t="s">
        <v>42</v>
      </c>
      <c r="E4764" s="0" t="s">
        <v>147</v>
      </c>
      <c r="F4764" s="0" t="s">
        <v>65</v>
      </c>
      <c r="G4764" s="0" t="s">
        <v>21</v>
      </c>
      <c r="H4764" s="0" t="s">
        <v>5262</v>
      </c>
      <c r="I4764" s="0" t="n">
        <v>0</v>
      </c>
      <c r="J4764" s="0" t="n">
        <v>0</v>
      </c>
      <c r="K4764" s="0" t="s">
        <v>19</v>
      </c>
      <c r="L4764" s="3" t="n">
        <f aca="false">IF(K4764="Yes",(J4764-1)*0.98,-1)</f>
        <v>-1</v>
      </c>
      <c r="M4764" s="4" t="s">
        <v>22</v>
      </c>
    </row>
    <row r="4765" customFormat="false" ht="12.8" hidden="false" customHeight="false" outlineLevel="0" collapsed="false">
      <c r="A4765" s="9" t="s">
        <v>5260</v>
      </c>
      <c r="B4765" s="9" t="s">
        <v>130</v>
      </c>
      <c r="C4765" s="6" t="s">
        <v>506</v>
      </c>
      <c r="D4765" s="6" t="s">
        <v>102</v>
      </c>
      <c r="E4765" s="6" t="s">
        <v>147</v>
      </c>
      <c r="F4765" s="6" t="s">
        <v>49</v>
      </c>
      <c r="G4765" s="6" t="s">
        <v>19</v>
      </c>
      <c r="H4765" s="6" t="s">
        <v>5263</v>
      </c>
      <c r="I4765" s="0" t="n">
        <v>2</v>
      </c>
      <c r="J4765" s="6" t="n">
        <v>0</v>
      </c>
      <c r="K4765" s="3" t="str">
        <f aca="false">IF(I4765=1,"Yes","No")</f>
        <v>No</v>
      </c>
      <c r="L4765" s="7" t="n">
        <f aca="false">IF(K4765="Yes",(J4765-1)*0.98,-1)</f>
        <v>-1</v>
      </c>
      <c r="M4765" s="10" t="s">
        <v>53</v>
      </c>
    </row>
    <row r="4766" customFormat="false" ht="12.8" hidden="false" customHeight="false" outlineLevel="0" collapsed="false">
      <c r="A4766" s="9" t="s">
        <v>5264</v>
      </c>
      <c r="B4766" s="9" t="s">
        <v>186</v>
      </c>
      <c r="C4766" s="6" t="s">
        <v>430</v>
      </c>
      <c r="D4766" s="6" t="s">
        <v>16</v>
      </c>
      <c r="E4766" s="6" t="s">
        <v>147</v>
      </c>
      <c r="F4766" s="6" t="s">
        <v>18</v>
      </c>
      <c r="G4766" s="6" t="s">
        <v>19</v>
      </c>
      <c r="H4766" s="6" t="s">
        <v>5265</v>
      </c>
      <c r="I4766" s="0" t="n">
        <v>2</v>
      </c>
      <c r="J4766" s="6" t="n">
        <v>0</v>
      </c>
      <c r="K4766" s="3" t="str">
        <f aca="false">IF(I4766=1,"Yes","No")</f>
        <v>No</v>
      </c>
      <c r="L4766" s="7" t="n">
        <f aca="false">IF(K4766="Yes",(J4766-1)*0.98,-1)</f>
        <v>-1</v>
      </c>
      <c r="M4766" s="10" t="s">
        <v>53</v>
      </c>
    </row>
    <row r="4767" customFormat="false" ht="12.8" hidden="false" customHeight="false" outlineLevel="0" collapsed="false">
      <c r="A4767" s="2" t="s">
        <v>5264</v>
      </c>
      <c r="B4767" s="2" t="s">
        <v>310</v>
      </c>
      <c r="C4767" s="0" t="s">
        <v>74</v>
      </c>
      <c r="D4767" s="0" t="s">
        <v>37</v>
      </c>
      <c r="E4767" s="0" t="s">
        <v>30</v>
      </c>
      <c r="F4767" s="0" t="s">
        <v>65</v>
      </c>
      <c r="G4767" s="0" t="s">
        <v>21</v>
      </c>
      <c r="H4767" s="0" t="s">
        <v>5266</v>
      </c>
      <c r="I4767" s="0" t="n">
        <v>0</v>
      </c>
      <c r="J4767" s="0" t="n">
        <v>0</v>
      </c>
      <c r="K4767" s="0" t="s">
        <v>19</v>
      </c>
      <c r="L4767" s="3" t="n">
        <f aca="false">IF(K4767="Yes",(J4767-1)*0.98,-1)</f>
        <v>-1</v>
      </c>
      <c r="M4767" s="4" t="s">
        <v>22</v>
      </c>
    </row>
    <row r="4768" customFormat="false" ht="12.8" hidden="false" customHeight="false" outlineLevel="0" collapsed="false">
      <c r="A4768" s="2" t="s">
        <v>5264</v>
      </c>
      <c r="B4768" s="2" t="s">
        <v>364</v>
      </c>
      <c r="C4768" s="0" t="s">
        <v>74</v>
      </c>
      <c r="D4768" s="0" t="s">
        <v>37</v>
      </c>
      <c r="E4768" s="0" t="s">
        <v>30</v>
      </c>
      <c r="F4768" s="0" t="s">
        <v>43</v>
      </c>
      <c r="G4768" s="0" t="s">
        <v>19</v>
      </c>
      <c r="H4768" s="0" t="s">
        <v>5267</v>
      </c>
      <c r="I4768" s="0" t="n">
        <v>4</v>
      </c>
      <c r="J4768" s="0" t="n">
        <v>0</v>
      </c>
      <c r="K4768" s="0" t="s">
        <v>19</v>
      </c>
      <c r="L4768" s="3" t="n">
        <f aca="false">IF(K4768="Yes",(J4768-1)*0.98,-1)</f>
        <v>-1</v>
      </c>
      <c r="M4768" s="4" t="s">
        <v>22</v>
      </c>
    </row>
    <row r="4769" customFormat="false" ht="12.8" hidden="false" customHeight="false" outlineLevel="0" collapsed="false">
      <c r="A4769" s="2" t="s">
        <v>5268</v>
      </c>
      <c r="B4769" s="2" t="s">
        <v>222</v>
      </c>
      <c r="C4769" s="0" t="s">
        <v>47</v>
      </c>
      <c r="D4769" s="0" t="s">
        <v>29</v>
      </c>
      <c r="E4769" s="0" t="s">
        <v>30</v>
      </c>
      <c r="F4769" s="0" t="s">
        <v>304</v>
      </c>
      <c r="G4769" s="0" t="s">
        <v>21</v>
      </c>
      <c r="H4769" s="0" t="s">
        <v>5269</v>
      </c>
      <c r="I4769" s="0" t="n">
        <v>1</v>
      </c>
      <c r="J4769" s="0" t="n">
        <v>1.74</v>
      </c>
      <c r="K4769" s="0" t="s">
        <v>21</v>
      </c>
      <c r="L4769" s="3" t="n">
        <f aca="false">IF(K4769="Yes",(J4769-1)*0.98,-1)</f>
        <v>0.7252</v>
      </c>
      <c r="M4769" s="4" t="s">
        <v>22</v>
      </c>
    </row>
    <row r="4770" customFormat="false" ht="12.8" hidden="false" customHeight="false" outlineLevel="0" collapsed="false">
      <c r="A4770" s="2" t="s">
        <v>5268</v>
      </c>
      <c r="B4770" s="2" t="s">
        <v>222</v>
      </c>
      <c r="C4770" s="6" t="s">
        <v>47</v>
      </c>
      <c r="D4770" s="6" t="s">
        <v>29</v>
      </c>
      <c r="E4770" s="6" t="s">
        <v>30</v>
      </c>
      <c r="F4770" s="6" t="s">
        <v>304</v>
      </c>
      <c r="G4770" s="6" t="s">
        <v>21</v>
      </c>
      <c r="H4770" s="6" t="s">
        <v>5270</v>
      </c>
      <c r="I4770" s="6" t="n">
        <v>0</v>
      </c>
      <c r="J4770" s="6" t="n">
        <v>0</v>
      </c>
      <c r="K4770" s="3" t="str">
        <f aca="false">IF(I4770=1, "No","Yes")</f>
        <v>Yes</v>
      </c>
      <c r="L4770" s="7" t="n">
        <f aca="false">IF(I4770=1,-J4770,0.98)</f>
        <v>0.98</v>
      </c>
      <c r="M4770" s="8" t="s">
        <v>51</v>
      </c>
    </row>
    <row r="4771" customFormat="false" ht="12.8" hidden="false" customHeight="false" outlineLevel="0" collapsed="false">
      <c r="A4771" s="2" t="s">
        <v>5268</v>
      </c>
      <c r="B4771" s="2" t="s">
        <v>331</v>
      </c>
      <c r="C4771" s="0" t="s">
        <v>256</v>
      </c>
      <c r="D4771" s="0" t="s">
        <v>16</v>
      </c>
      <c r="E4771" s="0" t="s">
        <v>17</v>
      </c>
      <c r="F4771" s="0" t="s">
        <v>18</v>
      </c>
      <c r="G4771" s="0" t="s">
        <v>19</v>
      </c>
      <c r="H4771" s="0" t="s">
        <v>2764</v>
      </c>
      <c r="I4771" s="0" t="n">
        <v>2</v>
      </c>
      <c r="J4771" s="0" t="n">
        <v>1.31</v>
      </c>
      <c r="K4771" s="0" t="s">
        <v>21</v>
      </c>
      <c r="L4771" s="3" t="n">
        <f aca="false">IF(K4771="Yes",(J4771-1)*0.98,-1)</f>
        <v>0.3038</v>
      </c>
      <c r="M4771" s="4" t="s">
        <v>22</v>
      </c>
    </row>
    <row r="4772" customFormat="false" ht="12.8" hidden="false" customHeight="false" outlineLevel="0" collapsed="false">
      <c r="A4772" s="2" t="s">
        <v>5271</v>
      </c>
      <c r="B4772" s="2" t="s">
        <v>421</v>
      </c>
      <c r="C4772" s="6" t="s">
        <v>230</v>
      </c>
      <c r="D4772" s="6" t="s">
        <v>42</v>
      </c>
      <c r="E4772" s="6" t="s">
        <v>147</v>
      </c>
      <c r="F4772" s="6" t="s">
        <v>18</v>
      </c>
      <c r="G4772" s="6" t="s">
        <v>19</v>
      </c>
      <c r="H4772" s="6" t="s">
        <v>5272</v>
      </c>
      <c r="I4772" s="6" t="n">
        <v>4</v>
      </c>
      <c r="J4772" s="6" t="n">
        <v>0</v>
      </c>
      <c r="K4772" s="3" t="str">
        <f aca="false">IF(I4772=1, "No","Yes")</f>
        <v>Yes</v>
      </c>
      <c r="L4772" s="7" t="n">
        <f aca="false">IF(I4772=1,-J4772,0.98)</f>
        <v>0.98</v>
      </c>
      <c r="M4772" s="8" t="s">
        <v>51</v>
      </c>
    </row>
    <row r="4773" customFormat="false" ht="12.8" hidden="false" customHeight="false" outlineLevel="0" collapsed="false">
      <c r="A4773" s="2" t="s">
        <v>5273</v>
      </c>
      <c r="B4773" s="2" t="s">
        <v>280</v>
      </c>
      <c r="C4773" s="0" t="s">
        <v>1282</v>
      </c>
      <c r="D4773" s="0" t="s">
        <v>37</v>
      </c>
      <c r="E4773" s="0" t="s">
        <v>17</v>
      </c>
      <c r="F4773" s="0" t="s">
        <v>18</v>
      </c>
      <c r="G4773" s="0" t="s">
        <v>19</v>
      </c>
      <c r="H4773" s="0" t="s">
        <v>5274</v>
      </c>
      <c r="I4773" s="0" t="n">
        <v>0</v>
      </c>
      <c r="J4773" s="0" t="n">
        <v>0</v>
      </c>
      <c r="K4773" s="0" t="str">
        <f aca="false">IF(I4773=1,"Yes","No")</f>
        <v>No</v>
      </c>
      <c r="L4773" s="0" t="n">
        <f aca="false">IF(K4773="Yes",(J4773-1)*0.98,-1)</f>
        <v>-1</v>
      </c>
      <c r="M4773" s="5" t="s">
        <v>33</v>
      </c>
    </row>
    <row r="4774" customFormat="false" ht="12.8" hidden="false" customHeight="false" outlineLevel="0" collapsed="false">
      <c r="A4774" s="2" t="s">
        <v>5275</v>
      </c>
      <c r="B4774" s="2" t="s">
        <v>96</v>
      </c>
      <c r="C4774" s="0" t="s">
        <v>532</v>
      </c>
      <c r="D4774" s="0" t="s">
        <v>42</v>
      </c>
      <c r="E4774" s="0" t="s">
        <v>79</v>
      </c>
      <c r="F4774" s="0" t="s">
        <v>80</v>
      </c>
      <c r="G4774" s="0" t="s">
        <v>19</v>
      </c>
      <c r="H4774" s="0" t="s">
        <v>5276</v>
      </c>
      <c r="I4774" s="0" t="n">
        <v>0</v>
      </c>
      <c r="J4774" s="0" t="n">
        <v>0</v>
      </c>
      <c r="K4774" s="0" t="s">
        <v>19</v>
      </c>
      <c r="L4774" s="3" t="n">
        <f aca="false">IF(K4774="Yes",(J4774-1)*0.98,-1)</f>
        <v>-1</v>
      </c>
      <c r="M4774" s="4" t="s">
        <v>22</v>
      </c>
    </row>
    <row r="4775" customFormat="false" ht="12.8" hidden="false" customHeight="false" outlineLevel="0" collapsed="false">
      <c r="A4775" s="2" t="s">
        <v>5275</v>
      </c>
      <c r="B4775" s="2" t="s">
        <v>181</v>
      </c>
      <c r="C4775" s="6" t="s">
        <v>1192</v>
      </c>
      <c r="D4775" s="6" t="s">
        <v>37</v>
      </c>
      <c r="E4775" s="6" t="s">
        <v>147</v>
      </c>
      <c r="F4775" s="6" t="s">
        <v>43</v>
      </c>
      <c r="G4775" s="6" t="s">
        <v>19</v>
      </c>
      <c r="H4775" s="6" t="s">
        <v>5277</v>
      </c>
      <c r="I4775" s="6" t="n">
        <v>2</v>
      </c>
      <c r="J4775" s="6" t="n">
        <v>0</v>
      </c>
      <c r="K4775" s="3" t="str">
        <f aca="false">IF(I4775=1, "No","Yes")</f>
        <v>Yes</v>
      </c>
      <c r="L4775" s="7" t="n">
        <f aca="false">IF(I4775=1,-J4775,0.98)</f>
        <v>0.98</v>
      </c>
      <c r="M4775" s="8" t="s">
        <v>51</v>
      </c>
    </row>
    <row r="4776" customFormat="false" ht="12.8" hidden="false" customHeight="false" outlineLevel="0" collapsed="false">
      <c r="A4776" s="2" t="s">
        <v>5275</v>
      </c>
      <c r="B4776" s="2" t="s">
        <v>181</v>
      </c>
      <c r="C4776" s="6" t="s">
        <v>1192</v>
      </c>
      <c r="D4776" s="6" t="s">
        <v>37</v>
      </c>
      <c r="E4776" s="6" t="s">
        <v>147</v>
      </c>
      <c r="F4776" s="6" t="s">
        <v>43</v>
      </c>
      <c r="G4776" s="6" t="s">
        <v>19</v>
      </c>
      <c r="H4776" s="6" t="s">
        <v>5277</v>
      </c>
      <c r="I4776" s="6" t="n">
        <v>2</v>
      </c>
      <c r="J4776" s="6" t="n">
        <v>0</v>
      </c>
      <c r="K4776" s="3" t="str">
        <f aca="false">IF(I4776=1, "No","Yes")</f>
        <v>Yes</v>
      </c>
      <c r="L4776" s="7" t="n">
        <f aca="false">IF(I4776=1,-J4776,0.98)</f>
        <v>0.98</v>
      </c>
      <c r="M4776" s="12" t="s">
        <v>128</v>
      </c>
    </row>
    <row r="4777" customFormat="false" ht="12.8" hidden="false" customHeight="false" outlineLevel="0" collapsed="false">
      <c r="A4777" s="2" t="s">
        <v>5278</v>
      </c>
      <c r="B4777" s="2" t="s">
        <v>222</v>
      </c>
      <c r="C4777" s="0" t="s">
        <v>78</v>
      </c>
      <c r="D4777" s="0" t="s">
        <v>42</v>
      </c>
      <c r="E4777" s="0" t="s">
        <v>147</v>
      </c>
      <c r="F4777" s="0" t="s">
        <v>65</v>
      </c>
      <c r="G4777" s="0" t="s">
        <v>21</v>
      </c>
      <c r="H4777" s="0" t="s">
        <v>5118</v>
      </c>
      <c r="I4777" s="0" t="n">
        <v>3</v>
      </c>
      <c r="J4777" s="0" t="n">
        <v>0</v>
      </c>
      <c r="K4777" s="0" t="str">
        <f aca="false">IF(I4777=1,"Yes","No")</f>
        <v>No</v>
      </c>
      <c r="L4777" s="0" t="n">
        <f aca="false">IF(K4777="Yes",(J4777-1)*0.98,-1)</f>
        <v>-1</v>
      </c>
      <c r="M4777" s="5" t="s">
        <v>33</v>
      </c>
    </row>
    <row r="4778" customFormat="false" ht="12.8" hidden="false" customHeight="false" outlineLevel="0" collapsed="false">
      <c r="A4778" s="2" t="s">
        <v>5278</v>
      </c>
      <c r="B4778" s="2" t="s">
        <v>222</v>
      </c>
      <c r="C4778" s="0" t="s">
        <v>78</v>
      </c>
      <c r="D4778" s="0" t="s">
        <v>42</v>
      </c>
      <c r="E4778" s="0" t="s">
        <v>147</v>
      </c>
      <c r="F4778" s="0" t="s">
        <v>65</v>
      </c>
      <c r="G4778" s="0" t="s">
        <v>21</v>
      </c>
      <c r="H4778" s="0" t="s">
        <v>5118</v>
      </c>
      <c r="I4778" s="0" t="n">
        <v>3</v>
      </c>
      <c r="J4778" s="0" t="n">
        <v>0</v>
      </c>
      <c r="K4778" s="0" t="s">
        <v>19</v>
      </c>
      <c r="L4778" s="3" t="n">
        <f aca="false">IF(K4778="Yes",(J4778-1)*0.98,-1)</f>
        <v>-1</v>
      </c>
      <c r="M4778" s="4" t="s">
        <v>22</v>
      </c>
    </row>
    <row r="4779" customFormat="false" ht="12.8" hidden="false" customHeight="false" outlineLevel="0" collapsed="false">
      <c r="A4779" s="2" t="s">
        <v>5279</v>
      </c>
      <c r="B4779" s="2" t="s">
        <v>71</v>
      </c>
      <c r="C4779" s="0" t="s">
        <v>15</v>
      </c>
      <c r="D4779" s="0" t="s">
        <v>29</v>
      </c>
      <c r="E4779" s="0" t="s">
        <v>147</v>
      </c>
      <c r="F4779" s="0" t="s">
        <v>65</v>
      </c>
      <c r="G4779" s="0" t="s">
        <v>21</v>
      </c>
      <c r="H4779" s="0" t="s">
        <v>5280</v>
      </c>
      <c r="I4779" s="0" t="n">
        <v>3</v>
      </c>
      <c r="J4779" s="0" t="n">
        <v>2.27</v>
      </c>
      <c r="K4779" s="0" t="s">
        <v>21</v>
      </c>
      <c r="L4779" s="3" t="n">
        <f aca="false">IF(K4779="Yes",(J4779-1)*0.98,-1)</f>
        <v>1.2446</v>
      </c>
      <c r="M4779" s="11" t="s">
        <v>62</v>
      </c>
    </row>
    <row r="4780" customFormat="false" ht="12.8" hidden="false" customHeight="false" outlineLevel="0" collapsed="false">
      <c r="A4780" s="2" t="s">
        <v>5281</v>
      </c>
      <c r="B4780" s="2" t="s">
        <v>35</v>
      </c>
      <c r="C4780" s="0" t="s">
        <v>638</v>
      </c>
      <c r="D4780" s="0" t="s">
        <v>195</v>
      </c>
      <c r="E4780" s="0" t="s">
        <v>147</v>
      </c>
      <c r="G4780" s="0" t="s">
        <v>19</v>
      </c>
      <c r="H4780" s="0" t="s">
        <v>5282</v>
      </c>
      <c r="I4780" s="0" t="n">
        <v>4</v>
      </c>
      <c r="J4780" s="0" t="n">
        <v>0</v>
      </c>
      <c r="K4780" s="0" t="str">
        <f aca="false">IF(I4780=1,"Yes","No")</f>
        <v>No</v>
      </c>
      <c r="L4780" s="0" t="n">
        <f aca="false">IF(K4780="Yes",(J4780-1)*0.98,-1)</f>
        <v>-1</v>
      </c>
      <c r="M4780" s="5" t="s">
        <v>33</v>
      </c>
    </row>
    <row r="4781" customFormat="false" ht="12.8" hidden="false" customHeight="false" outlineLevel="0" collapsed="false">
      <c r="A4781" s="2" t="s">
        <v>5281</v>
      </c>
      <c r="B4781" s="2" t="s">
        <v>536</v>
      </c>
      <c r="C4781" s="0" t="s">
        <v>370</v>
      </c>
      <c r="D4781" s="0" t="s">
        <v>16</v>
      </c>
      <c r="E4781" s="0" t="s">
        <v>147</v>
      </c>
      <c r="F4781" s="0" t="s">
        <v>65</v>
      </c>
      <c r="G4781" s="0" t="s">
        <v>21</v>
      </c>
      <c r="H4781" s="0" t="s">
        <v>5283</v>
      </c>
      <c r="I4781" s="0" t="n">
        <v>2</v>
      </c>
      <c r="J4781" s="0" t="n">
        <v>0</v>
      </c>
      <c r="K4781" s="0" t="str">
        <f aca="false">IF(I4781=1,"Yes","No")</f>
        <v>No</v>
      </c>
      <c r="L4781" s="0" t="n">
        <f aca="false">IF(K4781="Yes",(J4781-1)*0.98,-1)</f>
        <v>-1</v>
      </c>
      <c r="M4781" s="5" t="s">
        <v>33</v>
      </c>
    </row>
    <row r="4782" customFormat="false" ht="12.8" hidden="false" customHeight="false" outlineLevel="0" collapsed="false">
      <c r="A4782" s="2" t="s">
        <v>5281</v>
      </c>
      <c r="B4782" s="2" t="s">
        <v>1250</v>
      </c>
      <c r="C4782" s="0" t="s">
        <v>495</v>
      </c>
      <c r="D4782" s="0" t="s">
        <v>29</v>
      </c>
      <c r="E4782" s="0" t="s">
        <v>147</v>
      </c>
      <c r="F4782" s="0" t="s">
        <v>65</v>
      </c>
      <c r="G4782" s="0" t="s">
        <v>21</v>
      </c>
      <c r="H4782" s="0" t="s">
        <v>5284</v>
      </c>
      <c r="I4782" s="0" t="n">
        <v>0</v>
      </c>
      <c r="J4782" s="0" t="n">
        <v>0</v>
      </c>
      <c r="K4782" s="0" t="s">
        <v>19</v>
      </c>
      <c r="L4782" s="3" t="n">
        <f aca="false">IF(K4782="Yes",(J4782-1)*0.98,-1)</f>
        <v>-1</v>
      </c>
      <c r="M4782" s="11" t="s">
        <v>62</v>
      </c>
    </row>
    <row r="4783" customFormat="false" ht="12.8" hidden="false" customHeight="false" outlineLevel="0" collapsed="false">
      <c r="A4783" s="2" t="s">
        <v>5285</v>
      </c>
      <c r="B4783" s="2" t="s">
        <v>255</v>
      </c>
      <c r="C4783" s="0" t="s">
        <v>403</v>
      </c>
      <c r="D4783" s="0" t="s">
        <v>29</v>
      </c>
      <c r="E4783" s="0" t="s">
        <v>147</v>
      </c>
      <c r="F4783" s="0" t="s">
        <v>65</v>
      </c>
      <c r="G4783" s="0" t="s">
        <v>21</v>
      </c>
      <c r="H4783" s="0" t="s">
        <v>5286</v>
      </c>
      <c r="I4783" s="0" t="n">
        <v>3</v>
      </c>
      <c r="J4783" s="0" t="n">
        <v>1.54</v>
      </c>
      <c r="K4783" s="0" t="s">
        <v>21</v>
      </c>
      <c r="L4783" s="3" t="n">
        <f aca="false">IF(K4783="Yes",(J4783-1)*0.98,-1)</f>
        <v>0.5292</v>
      </c>
      <c r="M4783" s="11" t="s">
        <v>62</v>
      </c>
    </row>
    <row r="4784" customFormat="false" ht="12.8" hidden="false" customHeight="false" outlineLevel="0" collapsed="false">
      <c r="A4784" s="2" t="s">
        <v>5287</v>
      </c>
      <c r="B4784" s="2" t="s">
        <v>167</v>
      </c>
      <c r="C4784" s="0" t="s">
        <v>2407</v>
      </c>
      <c r="D4784" s="0" t="s">
        <v>37</v>
      </c>
      <c r="E4784" s="0" t="s">
        <v>147</v>
      </c>
      <c r="G4784" s="0" t="s">
        <v>19</v>
      </c>
      <c r="H4784" s="0" t="s">
        <v>5288</v>
      </c>
      <c r="I4784" s="0" t="n">
        <v>3</v>
      </c>
      <c r="J4784" s="0" t="n">
        <v>0</v>
      </c>
      <c r="K4784" s="0" t="str">
        <f aca="false">IF(I4784=1,"Yes","No")</f>
        <v>No</v>
      </c>
      <c r="L4784" s="0" t="n">
        <f aca="false">IF(K4784="Yes",(J4784-1)*0.98,-1)</f>
        <v>-1</v>
      </c>
      <c r="M4784" s="5" t="s">
        <v>33</v>
      </c>
    </row>
    <row r="4785" customFormat="false" ht="12.8" hidden="false" customHeight="false" outlineLevel="0" collapsed="false">
      <c r="A4785" s="2" t="s">
        <v>5289</v>
      </c>
      <c r="B4785" s="2" t="s">
        <v>193</v>
      </c>
      <c r="C4785" s="6" t="s">
        <v>294</v>
      </c>
      <c r="D4785" s="6" t="s">
        <v>16</v>
      </c>
      <c r="E4785" s="6" t="s">
        <v>17</v>
      </c>
      <c r="F4785" s="6" t="s">
        <v>43</v>
      </c>
      <c r="G4785" s="6" t="s">
        <v>19</v>
      </c>
      <c r="H4785" s="6" t="s">
        <v>5290</v>
      </c>
      <c r="I4785" s="6" t="n">
        <v>3</v>
      </c>
      <c r="J4785" s="6" t="n">
        <v>0</v>
      </c>
      <c r="K4785" s="3" t="str">
        <f aca="false">IF(I4785=1, "No","Yes")</f>
        <v>Yes</v>
      </c>
      <c r="L4785" s="7" t="n">
        <f aca="false">IF(I4785=1,-J4785,0.98)</f>
        <v>0.98</v>
      </c>
      <c r="M4785" s="8" t="s">
        <v>51</v>
      </c>
    </row>
    <row r="4786" customFormat="false" ht="12.8" hidden="false" customHeight="false" outlineLevel="0" collapsed="false">
      <c r="A4786" s="2" t="s">
        <v>5291</v>
      </c>
      <c r="B4786" s="2" t="s">
        <v>337</v>
      </c>
      <c r="C4786" s="0" t="s">
        <v>611</v>
      </c>
      <c r="D4786" s="0" t="s">
        <v>42</v>
      </c>
      <c r="E4786" s="0" t="s">
        <v>147</v>
      </c>
      <c r="F4786" s="0" t="s">
        <v>65</v>
      </c>
      <c r="G4786" s="0" t="s">
        <v>21</v>
      </c>
      <c r="H4786" s="0" t="s">
        <v>5292</v>
      </c>
      <c r="I4786" s="0" t="n">
        <v>3</v>
      </c>
      <c r="J4786" s="0" t="n">
        <v>0</v>
      </c>
      <c r="K4786" s="0" t="str">
        <f aca="false">IF(I4786=1,"Yes","No")</f>
        <v>No</v>
      </c>
      <c r="L4786" s="0" t="n">
        <f aca="false">IF(K4786="Yes",(J4786-1)*0.98,-1)</f>
        <v>-1</v>
      </c>
      <c r="M4786" s="5" t="s">
        <v>33</v>
      </c>
    </row>
    <row r="4787" customFormat="false" ht="12.8" hidden="false" customHeight="false" outlineLevel="0" collapsed="false">
      <c r="A4787" s="2" t="s">
        <v>5291</v>
      </c>
      <c r="B4787" s="2" t="s">
        <v>337</v>
      </c>
      <c r="C4787" s="0" t="s">
        <v>611</v>
      </c>
      <c r="D4787" s="0" t="s">
        <v>42</v>
      </c>
      <c r="E4787" s="0" t="s">
        <v>147</v>
      </c>
      <c r="F4787" s="0" t="s">
        <v>65</v>
      </c>
      <c r="G4787" s="0" t="s">
        <v>21</v>
      </c>
      <c r="H4787" s="0" t="s">
        <v>5292</v>
      </c>
      <c r="I4787" s="0" t="n">
        <v>3</v>
      </c>
      <c r="J4787" s="0" t="n">
        <v>0</v>
      </c>
      <c r="K4787" s="0" t="s">
        <v>19</v>
      </c>
      <c r="L4787" s="3" t="n">
        <f aca="false">IF(K4787="Yes",(J4787-1)*0.98,-1)</f>
        <v>-1</v>
      </c>
      <c r="M4787" s="4" t="s">
        <v>22</v>
      </c>
    </row>
    <row r="4788" customFormat="false" ht="12.8" hidden="false" customHeight="false" outlineLevel="0" collapsed="false">
      <c r="A4788" s="2" t="s">
        <v>5291</v>
      </c>
      <c r="B4788" s="2" t="s">
        <v>337</v>
      </c>
      <c r="C4788" s="6" t="s">
        <v>611</v>
      </c>
      <c r="D4788" s="6" t="s">
        <v>42</v>
      </c>
      <c r="E4788" s="6" t="s">
        <v>147</v>
      </c>
      <c r="F4788" s="6" t="s">
        <v>65</v>
      </c>
      <c r="G4788" s="6" t="s">
        <v>21</v>
      </c>
      <c r="H4788" s="6" t="s">
        <v>5293</v>
      </c>
      <c r="I4788" s="6" t="n">
        <v>2</v>
      </c>
      <c r="J4788" s="6" t="n">
        <v>0</v>
      </c>
      <c r="K4788" s="3" t="str">
        <f aca="false">IF(I4788=1, "No","Yes")</f>
        <v>Yes</v>
      </c>
      <c r="L4788" s="7" t="n">
        <f aca="false">IF(I4788=1,-J4788,0.98)</f>
        <v>0.98</v>
      </c>
      <c r="M4788" s="8" t="s">
        <v>51</v>
      </c>
    </row>
    <row r="4789" customFormat="false" ht="12.8" hidden="false" customHeight="false" outlineLevel="0" collapsed="false">
      <c r="A4789" s="2" t="s">
        <v>5294</v>
      </c>
      <c r="B4789" s="2" t="s">
        <v>452</v>
      </c>
      <c r="C4789" s="0" t="s">
        <v>125</v>
      </c>
      <c r="D4789" s="0" t="s">
        <v>42</v>
      </c>
      <c r="E4789" s="0" t="s">
        <v>30</v>
      </c>
      <c r="F4789" s="0" t="s">
        <v>18</v>
      </c>
      <c r="G4789" s="0" t="s">
        <v>19</v>
      </c>
      <c r="H4789" s="0" t="s">
        <v>5295</v>
      </c>
      <c r="I4789" s="0" t="n">
        <v>0</v>
      </c>
      <c r="J4789" s="0" t="n">
        <v>0</v>
      </c>
      <c r="K4789" s="0" t="s">
        <v>19</v>
      </c>
      <c r="L4789" s="3" t="n">
        <f aca="false">IF(K4789="Yes",(J4789-1)*0.98,-1)</f>
        <v>-1</v>
      </c>
      <c r="M4789" s="11" t="s">
        <v>62</v>
      </c>
    </row>
    <row r="4790" customFormat="false" ht="12.8" hidden="false" customHeight="false" outlineLevel="0" collapsed="false">
      <c r="A4790" s="2" t="s">
        <v>5294</v>
      </c>
      <c r="B4790" s="2" t="s">
        <v>563</v>
      </c>
      <c r="C4790" s="0" t="s">
        <v>125</v>
      </c>
      <c r="D4790" s="0" t="s">
        <v>42</v>
      </c>
      <c r="E4790" s="0" t="s">
        <v>30</v>
      </c>
      <c r="F4790" s="0" t="s">
        <v>18</v>
      </c>
      <c r="G4790" s="0" t="s">
        <v>19</v>
      </c>
      <c r="H4790" s="0" t="s">
        <v>5296</v>
      </c>
      <c r="I4790" s="0" t="n">
        <v>2</v>
      </c>
      <c r="J4790" s="0" t="n">
        <v>3.15</v>
      </c>
      <c r="K4790" s="0" t="s">
        <v>21</v>
      </c>
      <c r="L4790" s="3" t="n">
        <f aca="false">IF(K4790="Yes",(J4790-1)*0.98,-1)</f>
        <v>2.107</v>
      </c>
      <c r="M4790" s="11" t="s">
        <v>62</v>
      </c>
    </row>
    <row r="4791" customFormat="false" ht="12.8" hidden="false" customHeight="false" outlineLevel="0" collapsed="false">
      <c r="A4791" s="2" t="s">
        <v>5297</v>
      </c>
      <c r="B4791" s="2" t="s">
        <v>162</v>
      </c>
      <c r="C4791" s="6" t="s">
        <v>433</v>
      </c>
      <c r="D4791" s="6" t="s">
        <v>48</v>
      </c>
      <c r="E4791" s="6" t="s">
        <v>147</v>
      </c>
      <c r="F4791" s="6" t="s">
        <v>43</v>
      </c>
      <c r="G4791" s="6" t="s">
        <v>19</v>
      </c>
      <c r="H4791" s="6" t="s">
        <v>5298</v>
      </c>
      <c r="I4791" s="6" t="n">
        <v>2</v>
      </c>
      <c r="J4791" s="6" t="n">
        <v>0</v>
      </c>
      <c r="K4791" s="3" t="str">
        <f aca="false">IF(I4791=1, "No","Yes")</f>
        <v>Yes</v>
      </c>
      <c r="L4791" s="7" t="n">
        <f aca="false">IF(I4791=1,-J4791,0.98)</f>
        <v>0.98</v>
      </c>
      <c r="M4791" s="8" t="s">
        <v>51</v>
      </c>
    </row>
    <row r="4792" customFormat="false" ht="12.8" hidden="false" customHeight="false" outlineLevel="0" collapsed="false">
      <c r="A4792" s="9" t="s">
        <v>5297</v>
      </c>
      <c r="B4792" s="9" t="s">
        <v>162</v>
      </c>
      <c r="C4792" s="6" t="s">
        <v>433</v>
      </c>
      <c r="D4792" s="6" t="s">
        <v>48</v>
      </c>
      <c r="E4792" s="6" t="s">
        <v>147</v>
      </c>
      <c r="F4792" s="6" t="s">
        <v>43</v>
      </c>
      <c r="G4792" s="6" t="s">
        <v>19</v>
      </c>
      <c r="H4792" s="6" t="s">
        <v>5298</v>
      </c>
      <c r="I4792" s="6" t="n">
        <v>2</v>
      </c>
      <c r="J4792" s="6" t="n">
        <v>4.81</v>
      </c>
      <c r="K4792" s="3" t="s">
        <v>21</v>
      </c>
      <c r="L4792" s="6" t="n">
        <f aca="false">IF(K4792="Yes",(J4792-1)*0.98,-1)</f>
        <v>3.7338</v>
      </c>
      <c r="M4792" s="13" t="s">
        <v>184</v>
      </c>
    </row>
    <row r="4793" customFormat="false" ht="12.8" hidden="false" customHeight="false" outlineLevel="0" collapsed="false">
      <c r="A4793" s="2" t="s">
        <v>5297</v>
      </c>
      <c r="B4793" s="2" t="s">
        <v>5299</v>
      </c>
      <c r="C4793" s="6" t="s">
        <v>1115</v>
      </c>
      <c r="D4793" s="6" t="s">
        <v>37</v>
      </c>
      <c r="E4793" s="6"/>
      <c r="F4793" s="6" t="s">
        <v>65</v>
      </c>
      <c r="G4793" s="6" t="s">
        <v>21</v>
      </c>
      <c r="H4793" s="6" t="s">
        <v>5300</v>
      </c>
      <c r="I4793" s="6" t="n">
        <v>0</v>
      </c>
      <c r="J4793" s="6" t="n">
        <v>0</v>
      </c>
      <c r="K4793" s="3" t="str">
        <f aca="false">IF(I4793=1, "No","Yes")</f>
        <v>Yes</v>
      </c>
      <c r="L4793" s="7" t="n">
        <f aca="false">IF(I4793=1,-J4793,0.98)</f>
        <v>0.98</v>
      </c>
      <c r="M4793" s="12" t="s">
        <v>128</v>
      </c>
    </row>
    <row r="4794" customFormat="false" ht="12.8" hidden="false" customHeight="false" outlineLevel="0" collapsed="false">
      <c r="A4794" s="2" t="s">
        <v>5301</v>
      </c>
      <c r="B4794" s="2" t="s">
        <v>27</v>
      </c>
      <c r="C4794" s="6" t="s">
        <v>492</v>
      </c>
      <c r="D4794" s="6" t="s">
        <v>48</v>
      </c>
      <c r="E4794" s="6" t="s">
        <v>17</v>
      </c>
      <c r="F4794" s="6" t="s">
        <v>18</v>
      </c>
      <c r="G4794" s="6" t="s">
        <v>19</v>
      </c>
      <c r="H4794" s="6" t="s">
        <v>5302</v>
      </c>
      <c r="I4794" s="6" t="n">
        <v>0</v>
      </c>
      <c r="J4794" s="6" t="n">
        <v>0</v>
      </c>
      <c r="K4794" s="3" t="str">
        <f aca="false">IF(I4794=1, "No","Yes")</f>
        <v>Yes</v>
      </c>
      <c r="L4794" s="7" t="n">
        <f aca="false">IF(I4794=1,-J4794,0.98)</f>
        <v>0.98</v>
      </c>
      <c r="M4794" s="8" t="s">
        <v>51</v>
      </c>
    </row>
    <row r="4795" customFormat="false" ht="12.8" hidden="false" customHeight="false" outlineLevel="0" collapsed="false">
      <c r="A4795" s="9" t="s">
        <v>5301</v>
      </c>
      <c r="B4795" s="9" t="s">
        <v>27</v>
      </c>
      <c r="C4795" s="6" t="s">
        <v>492</v>
      </c>
      <c r="D4795" s="6" t="s">
        <v>48</v>
      </c>
      <c r="E4795" s="6" t="s">
        <v>17</v>
      </c>
      <c r="F4795" s="6" t="s">
        <v>18</v>
      </c>
      <c r="G4795" s="6" t="s">
        <v>19</v>
      </c>
      <c r="H4795" s="6" t="s">
        <v>5302</v>
      </c>
      <c r="I4795" s="6" t="n">
        <v>0</v>
      </c>
      <c r="J4795" s="6" t="n">
        <v>0</v>
      </c>
      <c r="K4795" s="3" t="s">
        <v>19</v>
      </c>
      <c r="L4795" s="6" t="n">
        <f aca="false">IF(K4795="Yes",(J4795-1)*0.98,-1)</f>
        <v>-1</v>
      </c>
      <c r="M4795" s="13" t="s">
        <v>184</v>
      </c>
    </row>
    <row r="4796" customFormat="false" ht="12.8" hidden="false" customHeight="false" outlineLevel="0" collapsed="false">
      <c r="A4796" s="2" t="s">
        <v>5301</v>
      </c>
      <c r="B4796" s="2" t="s">
        <v>186</v>
      </c>
      <c r="C4796" s="0" t="s">
        <v>433</v>
      </c>
      <c r="D4796" s="0" t="s">
        <v>16</v>
      </c>
      <c r="E4796" s="0" t="s">
        <v>147</v>
      </c>
      <c r="F4796" s="0" t="s">
        <v>18</v>
      </c>
      <c r="G4796" s="0" t="s">
        <v>19</v>
      </c>
      <c r="H4796" s="0" t="s">
        <v>5303</v>
      </c>
      <c r="I4796" s="0" t="n">
        <v>1</v>
      </c>
      <c r="J4796" s="0" t="n">
        <v>1.91</v>
      </c>
      <c r="K4796" s="0" t="s">
        <v>21</v>
      </c>
      <c r="L4796" s="3" t="n">
        <f aca="false">IF(K4796="Yes",(J4796-1)*0.98,-1)</f>
        <v>0.8918</v>
      </c>
      <c r="M4796" s="11" t="s">
        <v>62</v>
      </c>
    </row>
    <row r="4797" customFormat="false" ht="12.8" hidden="false" customHeight="false" outlineLevel="0" collapsed="false">
      <c r="A4797" s="9" t="s">
        <v>5301</v>
      </c>
      <c r="B4797" s="9" t="s">
        <v>186</v>
      </c>
      <c r="C4797" s="6" t="s">
        <v>433</v>
      </c>
      <c r="D4797" s="6" t="s">
        <v>16</v>
      </c>
      <c r="E4797" s="6" t="s">
        <v>147</v>
      </c>
      <c r="F4797" s="6" t="s">
        <v>18</v>
      </c>
      <c r="G4797" s="6" t="s">
        <v>19</v>
      </c>
      <c r="H4797" s="6" t="s">
        <v>5303</v>
      </c>
      <c r="I4797" s="0" t="n">
        <v>1</v>
      </c>
      <c r="J4797" s="6" t="n">
        <v>4.91</v>
      </c>
      <c r="K4797" s="3" t="str">
        <f aca="false">IF(I4797=1,"Yes","No")</f>
        <v>Yes</v>
      </c>
      <c r="L4797" s="7" t="n">
        <f aca="false">IF(K4797="Yes",(J4797-1)*0.98,-1)</f>
        <v>3.8318</v>
      </c>
      <c r="M4797" s="10" t="s">
        <v>53</v>
      </c>
    </row>
    <row r="4798" customFormat="false" ht="12.8" hidden="false" customHeight="false" outlineLevel="0" collapsed="false">
      <c r="A4798" s="2" t="s">
        <v>5301</v>
      </c>
      <c r="B4798" s="2" t="s">
        <v>255</v>
      </c>
      <c r="C4798" s="0" t="s">
        <v>492</v>
      </c>
      <c r="D4798" s="0" t="s">
        <v>42</v>
      </c>
      <c r="E4798" s="0" t="s">
        <v>79</v>
      </c>
      <c r="F4798" s="0" t="s">
        <v>80</v>
      </c>
      <c r="G4798" s="0" t="s">
        <v>19</v>
      </c>
      <c r="H4798" s="0" t="s">
        <v>5304</v>
      </c>
      <c r="I4798" s="0" t="n">
        <v>1</v>
      </c>
      <c r="J4798" s="0" t="n">
        <v>2.41</v>
      </c>
      <c r="K4798" s="0" t="s">
        <v>21</v>
      </c>
      <c r="L4798" s="3" t="n">
        <f aca="false">IF(K4798="Yes",(J4798-1)*0.98,-1)</f>
        <v>1.3818</v>
      </c>
      <c r="M4798" s="4" t="s">
        <v>22</v>
      </c>
    </row>
    <row r="4799" customFormat="false" ht="12.8" hidden="false" customHeight="false" outlineLevel="0" collapsed="false">
      <c r="A4799" s="2" t="s">
        <v>5305</v>
      </c>
      <c r="B4799" s="2" t="s">
        <v>289</v>
      </c>
      <c r="C4799" s="0" t="s">
        <v>406</v>
      </c>
      <c r="D4799" s="0" t="s">
        <v>16</v>
      </c>
      <c r="E4799" s="0" t="s">
        <v>79</v>
      </c>
      <c r="F4799" s="0" t="s">
        <v>80</v>
      </c>
      <c r="G4799" s="0" t="s">
        <v>19</v>
      </c>
      <c r="H4799" s="0" t="s">
        <v>5306</v>
      </c>
      <c r="I4799" s="0" t="n">
        <v>1</v>
      </c>
      <c r="J4799" s="0" t="n">
        <v>2.26</v>
      </c>
      <c r="K4799" s="0" t="s">
        <v>21</v>
      </c>
      <c r="L4799" s="3" t="n">
        <f aca="false">IF(K4799="Yes",(J4799-1)*0.98,-1)</f>
        <v>1.2348</v>
      </c>
      <c r="M4799" s="4" t="s">
        <v>22</v>
      </c>
    </row>
    <row r="4800" customFormat="false" ht="12.8" hidden="false" customHeight="false" outlineLevel="0" collapsed="false">
      <c r="A4800" s="2" t="s">
        <v>5307</v>
      </c>
      <c r="B4800" s="2" t="s">
        <v>159</v>
      </c>
      <c r="C4800" s="0" t="s">
        <v>271</v>
      </c>
      <c r="D4800" s="0" t="s">
        <v>29</v>
      </c>
      <c r="E4800" s="0" t="s">
        <v>147</v>
      </c>
      <c r="F4800" s="0" t="s">
        <v>428</v>
      </c>
      <c r="G4800" s="0" t="s">
        <v>21</v>
      </c>
      <c r="H4800" s="0" t="s">
        <v>5308</v>
      </c>
      <c r="I4800" s="0" t="n">
        <v>4</v>
      </c>
      <c r="J4800" s="0" t="n">
        <v>0</v>
      </c>
      <c r="K4800" s="0" t="str">
        <f aca="false">IF(I4800=1,"Yes","No")</f>
        <v>No</v>
      </c>
      <c r="L4800" s="0" t="n">
        <f aca="false">IF(K4800="Yes",(J4800-1)*0.98,-1)</f>
        <v>-1</v>
      </c>
      <c r="M4800" s="5" t="s">
        <v>33</v>
      </c>
    </row>
    <row r="4801" customFormat="false" ht="12.8" hidden="false" customHeight="false" outlineLevel="0" collapsed="false">
      <c r="A4801" s="2" t="s">
        <v>5307</v>
      </c>
      <c r="B4801" s="2" t="s">
        <v>343</v>
      </c>
      <c r="C4801" s="6" t="s">
        <v>370</v>
      </c>
      <c r="D4801" s="6" t="s">
        <v>42</v>
      </c>
      <c r="E4801" s="6" t="s">
        <v>147</v>
      </c>
      <c r="F4801" s="6" t="s">
        <v>18</v>
      </c>
      <c r="G4801" s="6" t="s">
        <v>19</v>
      </c>
      <c r="H4801" s="6" t="s">
        <v>5309</v>
      </c>
      <c r="I4801" s="6" t="n">
        <v>2</v>
      </c>
      <c r="J4801" s="6" t="n">
        <v>0</v>
      </c>
      <c r="K4801" s="3" t="str">
        <f aca="false">IF(I4801=1, "No","Yes")</f>
        <v>Yes</v>
      </c>
      <c r="L4801" s="7" t="n">
        <f aca="false">IF(I4801=1,-J4801,0.98)</f>
        <v>0.98</v>
      </c>
      <c r="M4801" s="8" t="s">
        <v>51</v>
      </c>
    </row>
    <row r="4802" customFormat="false" ht="12.8" hidden="false" customHeight="false" outlineLevel="0" collapsed="false">
      <c r="A4802" s="2" t="s">
        <v>5310</v>
      </c>
      <c r="B4802" s="2" t="s">
        <v>280</v>
      </c>
      <c r="C4802" s="0" t="s">
        <v>59</v>
      </c>
      <c r="D4802" s="0" t="s">
        <v>42</v>
      </c>
      <c r="E4802" s="0" t="s">
        <v>30</v>
      </c>
      <c r="F4802" s="0" t="s">
        <v>43</v>
      </c>
      <c r="G4802" s="0" t="s">
        <v>19</v>
      </c>
      <c r="H4802" s="0" t="s">
        <v>5311</v>
      </c>
      <c r="I4802" s="0" t="n">
        <v>2</v>
      </c>
      <c r="J4802" s="0" t="n">
        <v>1.48</v>
      </c>
      <c r="K4802" s="0" t="s">
        <v>21</v>
      </c>
      <c r="L4802" s="3" t="n">
        <f aca="false">IF(K4802="Yes",(J4802-1)*0.98,-1)</f>
        <v>0.4704</v>
      </c>
      <c r="M4802" s="11" t="s">
        <v>62</v>
      </c>
    </row>
    <row r="4803" customFormat="false" ht="12.8" hidden="false" customHeight="false" outlineLevel="0" collapsed="false">
      <c r="A4803" s="2" t="s">
        <v>5312</v>
      </c>
      <c r="B4803" s="2" t="s">
        <v>90</v>
      </c>
      <c r="C4803" s="0" t="s">
        <v>78</v>
      </c>
      <c r="D4803" s="0" t="s">
        <v>29</v>
      </c>
      <c r="E4803" s="0" t="s">
        <v>147</v>
      </c>
      <c r="F4803" s="0" t="s">
        <v>65</v>
      </c>
      <c r="G4803" s="0" t="s">
        <v>21</v>
      </c>
      <c r="H4803" s="0" t="s">
        <v>5313</v>
      </c>
      <c r="I4803" s="0" t="n">
        <v>2</v>
      </c>
      <c r="J4803" s="0" t="n">
        <v>2.47</v>
      </c>
      <c r="K4803" s="0" t="s">
        <v>21</v>
      </c>
      <c r="L4803" s="3" t="n">
        <f aca="false">IF(K4803="Yes",(J4803-1)*0.98,-1)</f>
        <v>1.4406</v>
      </c>
      <c r="M4803" s="11" t="s">
        <v>62</v>
      </c>
    </row>
    <row r="4804" customFormat="false" ht="12.8" hidden="false" customHeight="false" outlineLevel="0" collapsed="false">
      <c r="A4804" s="2" t="s">
        <v>5312</v>
      </c>
      <c r="B4804" s="2" t="s">
        <v>90</v>
      </c>
      <c r="C4804" s="6" t="s">
        <v>78</v>
      </c>
      <c r="D4804" s="6" t="s">
        <v>29</v>
      </c>
      <c r="E4804" s="6" t="s">
        <v>147</v>
      </c>
      <c r="F4804" s="6" t="s">
        <v>65</v>
      </c>
      <c r="G4804" s="6" t="s">
        <v>21</v>
      </c>
      <c r="H4804" s="6" t="s">
        <v>5314</v>
      </c>
      <c r="I4804" s="6" t="n">
        <v>3</v>
      </c>
      <c r="J4804" s="6" t="n">
        <v>0</v>
      </c>
      <c r="K4804" s="3" t="str">
        <f aca="false">IF(I4804=1, "No","Yes")</f>
        <v>Yes</v>
      </c>
      <c r="L4804" s="7" t="n">
        <f aca="false">IF(I4804=1,-J4804,0.98)</f>
        <v>0.98</v>
      </c>
      <c r="M4804" s="8" t="s">
        <v>51</v>
      </c>
    </row>
    <row r="4805" customFormat="false" ht="12.8" hidden="false" customHeight="false" outlineLevel="0" collapsed="false">
      <c r="A4805" s="9" t="s">
        <v>5312</v>
      </c>
      <c r="B4805" s="9" t="s">
        <v>90</v>
      </c>
      <c r="C4805" s="6" t="s">
        <v>78</v>
      </c>
      <c r="D4805" s="6" t="s">
        <v>29</v>
      </c>
      <c r="E4805" s="6" t="s">
        <v>147</v>
      </c>
      <c r="F4805" s="6" t="s">
        <v>65</v>
      </c>
      <c r="G4805" s="6" t="s">
        <v>21</v>
      </c>
      <c r="H4805" s="6" t="s">
        <v>5314</v>
      </c>
      <c r="I4805" s="6" t="n">
        <v>3</v>
      </c>
      <c r="J4805" s="6" t="n">
        <v>1.91</v>
      </c>
      <c r="K4805" s="3" t="s">
        <v>21</v>
      </c>
      <c r="L4805" s="6" t="n">
        <f aca="false">IF(K4805="Yes",(J4805-1)*0.98,-1)</f>
        <v>0.8918</v>
      </c>
      <c r="M4805" s="13" t="s">
        <v>184</v>
      </c>
    </row>
    <row r="4806" customFormat="false" ht="12.8" hidden="false" customHeight="false" outlineLevel="0" collapsed="false">
      <c r="A4806" s="2" t="s">
        <v>5315</v>
      </c>
      <c r="B4806" s="2" t="s">
        <v>186</v>
      </c>
      <c r="C4806" s="0" t="s">
        <v>179</v>
      </c>
      <c r="D4806" s="0" t="s">
        <v>16</v>
      </c>
      <c r="E4806" s="0" t="s">
        <v>147</v>
      </c>
      <c r="F4806" s="0" t="s">
        <v>18</v>
      </c>
      <c r="G4806" s="0" t="s">
        <v>19</v>
      </c>
      <c r="H4806" s="0" t="s">
        <v>5316</v>
      </c>
      <c r="I4806" s="0" t="n">
        <v>4</v>
      </c>
      <c r="J4806" s="0" t="n">
        <v>0</v>
      </c>
      <c r="K4806" s="0" t="s">
        <v>19</v>
      </c>
      <c r="L4806" s="3" t="n">
        <f aca="false">IF(K4806="Yes",(J4806-1)*0.98,-1)</f>
        <v>-1</v>
      </c>
      <c r="M4806" s="11" t="s">
        <v>62</v>
      </c>
    </row>
    <row r="4807" customFormat="false" ht="12.8" hidden="false" customHeight="false" outlineLevel="0" collapsed="false">
      <c r="A4807" s="9" t="s">
        <v>5315</v>
      </c>
      <c r="B4807" s="9" t="s">
        <v>186</v>
      </c>
      <c r="C4807" s="6" t="s">
        <v>179</v>
      </c>
      <c r="D4807" s="6" t="s">
        <v>16</v>
      </c>
      <c r="E4807" s="6" t="s">
        <v>147</v>
      </c>
      <c r="F4807" s="6" t="s">
        <v>18</v>
      </c>
      <c r="G4807" s="6" t="s">
        <v>19</v>
      </c>
      <c r="H4807" s="6" t="s">
        <v>5316</v>
      </c>
      <c r="I4807" s="0" t="n">
        <v>4</v>
      </c>
      <c r="J4807" s="6" t="n">
        <v>0</v>
      </c>
      <c r="K4807" s="3" t="str">
        <f aca="false">IF(I4807=1,"Yes","No")</f>
        <v>No</v>
      </c>
      <c r="L4807" s="7" t="n">
        <f aca="false">IF(K4807="Yes",(J4807-1)*0.98,-1)</f>
        <v>-1</v>
      </c>
      <c r="M4807" s="10" t="s">
        <v>53</v>
      </c>
    </row>
    <row r="4808" customFormat="false" ht="12.8" hidden="false" customHeight="false" outlineLevel="0" collapsed="false">
      <c r="A4808" s="2" t="s">
        <v>5315</v>
      </c>
      <c r="B4808" s="2" t="s">
        <v>96</v>
      </c>
      <c r="C4808" s="0" t="s">
        <v>68</v>
      </c>
      <c r="D4808" s="0" t="s">
        <v>195</v>
      </c>
      <c r="E4808" s="0" t="s">
        <v>147</v>
      </c>
      <c r="G4808" s="0" t="s">
        <v>19</v>
      </c>
      <c r="H4808" s="0" t="s">
        <v>5317</v>
      </c>
      <c r="I4808" s="0" t="n">
        <v>2</v>
      </c>
      <c r="J4808" s="0" t="n">
        <v>0</v>
      </c>
      <c r="K4808" s="0" t="str">
        <f aca="false">IF(I4808=1,"Yes","No")</f>
        <v>No</v>
      </c>
      <c r="L4808" s="0" t="n">
        <f aca="false">IF(K4808="Yes",(J4808-1)*0.98,-1)</f>
        <v>-1</v>
      </c>
      <c r="M4808" s="5" t="s">
        <v>33</v>
      </c>
    </row>
    <row r="4809" customFormat="false" ht="12.8" hidden="false" customHeight="false" outlineLevel="0" collapsed="false">
      <c r="A4809" s="9" t="s">
        <v>5315</v>
      </c>
      <c r="B4809" s="9" t="s">
        <v>77</v>
      </c>
      <c r="C4809" s="6" t="s">
        <v>584</v>
      </c>
      <c r="D4809" s="6" t="s">
        <v>16</v>
      </c>
      <c r="E4809" s="6" t="s">
        <v>147</v>
      </c>
      <c r="F4809" s="6" t="s">
        <v>43</v>
      </c>
      <c r="G4809" s="6" t="s">
        <v>19</v>
      </c>
      <c r="H4809" s="6" t="s">
        <v>5318</v>
      </c>
      <c r="I4809" s="0" t="n">
        <v>0</v>
      </c>
      <c r="J4809" s="6" t="n">
        <v>0</v>
      </c>
      <c r="K4809" s="3" t="str">
        <f aca="false">IF(I4809=1,"Yes","No")</f>
        <v>No</v>
      </c>
      <c r="L4809" s="7" t="n">
        <f aca="false">IF(K4809="Yes",(J4809-1)*0.98,-1)</f>
        <v>-1</v>
      </c>
      <c r="M4809" s="10" t="s">
        <v>53</v>
      </c>
    </row>
    <row r="4810" customFormat="false" ht="12.8" hidden="false" customHeight="false" outlineLevel="0" collapsed="false">
      <c r="A4810" s="2" t="s">
        <v>5315</v>
      </c>
      <c r="B4810" s="2" t="s">
        <v>159</v>
      </c>
      <c r="C4810" s="6" t="s">
        <v>68</v>
      </c>
      <c r="D4810" s="6" t="s">
        <v>102</v>
      </c>
      <c r="E4810" s="6" t="s">
        <v>147</v>
      </c>
      <c r="F4810" s="6" t="s">
        <v>65</v>
      </c>
      <c r="G4810" s="6" t="s">
        <v>21</v>
      </c>
      <c r="H4810" s="6" t="s">
        <v>5319</v>
      </c>
      <c r="I4810" s="6" t="n">
        <v>2</v>
      </c>
      <c r="J4810" s="6" t="n">
        <v>0</v>
      </c>
      <c r="K4810" s="3" t="str">
        <f aca="false">IF(I4810=1, "No","Yes")</f>
        <v>Yes</v>
      </c>
      <c r="L4810" s="7" t="n">
        <f aca="false">IF(I4810=1,-J4810,0.98)</f>
        <v>0.98</v>
      </c>
      <c r="M4810" s="8" t="s">
        <v>51</v>
      </c>
    </row>
    <row r="4811" customFormat="false" ht="12.8" hidden="false" customHeight="false" outlineLevel="0" collapsed="false">
      <c r="A4811" s="9" t="s">
        <v>5315</v>
      </c>
      <c r="B4811" s="9" t="s">
        <v>159</v>
      </c>
      <c r="C4811" s="6" t="s">
        <v>68</v>
      </c>
      <c r="D4811" s="6" t="s">
        <v>102</v>
      </c>
      <c r="E4811" s="6" t="s">
        <v>147</v>
      </c>
      <c r="F4811" s="6" t="s">
        <v>65</v>
      </c>
      <c r="G4811" s="6" t="s">
        <v>21</v>
      </c>
      <c r="H4811" s="6" t="s">
        <v>5319</v>
      </c>
      <c r="I4811" s="6" t="n">
        <v>2</v>
      </c>
      <c r="J4811" s="6" t="n">
        <v>3.2</v>
      </c>
      <c r="K4811" s="3" t="s">
        <v>21</v>
      </c>
      <c r="L4811" s="6" t="n">
        <f aca="false">IF(K4811="Yes",(J4811-1)*0.98,-1)</f>
        <v>2.156</v>
      </c>
      <c r="M4811" s="13" t="s">
        <v>184</v>
      </c>
    </row>
    <row r="4812" customFormat="false" ht="12.8" hidden="false" customHeight="false" outlineLevel="0" collapsed="false">
      <c r="A4812" s="2" t="s">
        <v>5315</v>
      </c>
      <c r="B4812" s="2" t="s">
        <v>343</v>
      </c>
      <c r="C4812" s="0" t="s">
        <v>555</v>
      </c>
      <c r="D4812" s="0" t="s">
        <v>102</v>
      </c>
      <c r="E4812" s="0" t="s">
        <v>87</v>
      </c>
      <c r="F4812" s="0" t="s">
        <v>49</v>
      </c>
      <c r="G4812" s="0" t="s">
        <v>19</v>
      </c>
      <c r="H4812" s="0" t="s">
        <v>5320</v>
      </c>
      <c r="I4812" s="0" t="n">
        <v>2</v>
      </c>
      <c r="J4812" s="0" t="n">
        <v>1.17</v>
      </c>
      <c r="K4812" s="0" t="s">
        <v>21</v>
      </c>
      <c r="L4812" s="3" t="n">
        <f aca="false">IF(K4812="Yes",(J4812-1)*0.98,-1)</f>
        <v>0.1666</v>
      </c>
      <c r="M4812" s="4" t="s">
        <v>22</v>
      </c>
    </row>
    <row r="4813" customFormat="false" ht="12.8" hidden="false" customHeight="false" outlineLevel="0" collapsed="false">
      <c r="A4813" s="9" t="s">
        <v>5321</v>
      </c>
      <c r="B4813" s="9" t="s">
        <v>130</v>
      </c>
      <c r="C4813" s="6" t="s">
        <v>382</v>
      </c>
      <c r="D4813" s="6" t="s">
        <v>16</v>
      </c>
      <c r="E4813" s="6" t="s">
        <v>147</v>
      </c>
      <c r="F4813" s="6" t="s">
        <v>18</v>
      </c>
      <c r="G4813" s="6" t="s">
        <v>19</v>
      </c>
      <c r="H4813" s="6" t="s">
        <v>5322</v>
      </c>
      <c r="I4813" s="0" t="n">
        <v>2</v>
      </c>
      <c r="J4813" s="6" t="n">
        <v>0</v>
      </c>
      <c r="K4813" s="3" t="str">
        <f aca="false">IF(I4813=1,"Yes","No")</f>
        <v>No</v>
      </c>
      <c r="L4813" s="7" t="n">
        <f aca="false">IF(K4813="Yes",(J4813-1)*0.98,-1)</f>
        <v>-1</v>
      </c>
      <c r="M4813" s="10" t="s">
        <v>53</v>
      </c>
    </row>
    <row r="4814" customFormat="false" ht="12.8" hidden="false" customHeight="false" outlineLevel="0" collapsed="false">
      <c r="A4814" s="9" t="s">
        <v>5323</v>
      </c>
      <c r="B4814" s="9" t="s">
        <v>14</v>
      </c>
      <c r="C4814" s="6" t="s">
        <v>382</v>
      </c>
      <c r="D4814" s="6" t="s">
        <v>42</v>
      </c>
      <c r="E4814" s="6" t="s">
        <v>147</v>
      </c>
      <c r="F4814" s="6" t="s">
        <v>770</v>
      </c>
      <c r="G4814" s="6" t="s">
        <v>21</v>
      </c>
      <c r="H4814" s="6" t="s">
        <v>5324</v>
      </c>
      <c r="I4814" s="6" t="n">
        <v>1</v>
      </c>
      <c r="J4814" s="6" t="n">
        <v>3.4</v>
      </c>
      <c r="K4814" s="3" t="s">
        <v>21</v>
      </c>
      <c r="L4814" s="6" t="n">
        <f aca="false">IF(K4814="Yes",(J4814-1)*0.98,-1)</f>
        <v>2.352</v>
      </c>
      <c r="M4814" s="13" t="s">
        <v>184</v>
      </c>
    </row>
    <row r="4815" customFormat="false" ht="12.8" hidden="false" customHeight="false" outlineLevel="0" collapsed="false">
      <c r="A4815" s="2" t="s">
        <v>5323</v>
      </c>
      <c r="B4815" s="2" t="s">
        <v>149</v>
      </c>
      <c r="C4815" s="0" t="s">
        <v>1082</v>
      </c>
      <c r="D4815" s="0" t="s">
        <v>37</v>
      </c>
      <c r="E4815" s="0" t="s">
        <v>147</v>
      </c>
      <c r="G4815" s="0" t="s">
        <v>19</v>
      </c>
      <c r="H4815" s="0" t="s">
        <v>5325</v>
      </c>
      <c r="I4815" s="0" t="n">
        <v>2</v>
      </c>
      <c r="J4815" s="0" t="n">
        <v>0</v>
      </c>
      <c r="K4815" s="0" t="str">
        <f aca="false">IF(I4815=1,"Yes","No")</f>
        <v>No</v>
      </c>
      <c r="L4815" s="0" t="n">
        <f aca="false">IF(K4815="Yes",(J4815-1)*0.98,-1)</f>
        <v>-1</v>
      </c>
      <c r="M4815" s="5" t="s">
        <v>33</v>
      </c>
    </row>
    <row r="4816" customFormat="false" ht="12.8" hidden="false" customHeight="false" outlineLevel="0" collapsed="false">
      <c r="A4816" s="2" t="s">
        <v>5323</v>
      </c>
      <c r="B4816" s="2" t="s">
        <v>181</v>
      </c>
      <c r="C4816" s="0" t="s">
        <v>1082</v>
      </c>
      <c r="D4816" s="0" t="s">
        <v>37</v>
      </c>
      <c r="E4816" s="0" t="s">
        <v>147</v>
      </c>
      <c r="G4816" s="0" t="s">
        <v>19</v>
      </c>
      <c r="H4816" s="0" t="s">
        <v>5210</v>
      </c>
      <c r="I4816" s="0" t="n">
        <v>2</v>
      </c>
      <c r="J4816" s="0" t="n">
        <v>0</v>
      </c>
      <c r="K4816" s="0" t="str">
        <f aca="false">IF(I4816=1,"Yes","No")</f>
        <v>No</v>
      </c>
      <c r="L4816" s="0" t="n">
        <f aca="false">IF(K4816="Yes",(J4816-1)*0.98,-1)</f>
        <v>-1</v>
      </c>
      <c r="M4816" s="5" t="s">
        <v>33</v>
      </c>
    </row>
    <row r="4817" customFormat="false" ht="12.8" hidden="false" customHeight="false" outlineLevel="0" collapsed="false">
      <c r="A4817" s="2" t="s">
        <v>5323</v>
      </c>
      <c r="B4817" s="2" t="s">
        <v>280</v>
      </c>
      <c r="C4817" s="0" t="s">
        <v>1082</v>
      </c>
      <c r="D4817" s="0" t="s">
        <v>37</v>
      </c>
      <c r="E4817" s="0" t="s">
        <v>147</v>
      </c>
      <c r="G4817" s="0" t="s">
        <v>19</v>
      </c>
      <c r="H4817" s="0" t="s">
        <v>5326</v>
      </c>
      <c r="I4817" s="0" t="n">
        <v>0</v>
      </c>
      <c r="J4817" s="0" t="n">
        <v>0</v>
      </c>
      <c r="K4817" s="0" t="str">
        <f aca="false">IF(I4817=1,"Yes","No")</f>
        <v>No</v>
      </c>
      <c r="L4817" s="0" t="n">
        <f aca="false">IF(K4817="Yes",(J4817-1)*0.98,-1)</f>
        <v>-1</v>
      </c>
      <c r="M4817" s="5" t="s">
        <v>33</v>
      </c>
    </row>
    <row r="4818" customFormat="false" ht="12.8" hidden="false" customHeight="false" outlineLevel="0" collapsed="false">
      <c r="A4818" s="2" t="s">
        <v>5323</v>
      </c>
      <c r="B4818" s="2" t="s">
        <v>239</v>
      </c>
      <c r="C4818" s="0" t="s">
        <v>223</v>
      </c>
      <c r="D4818" s="0" t="s">
        <v>16</v>
      </c>
      <c r="E4818" s="0" t="s">
        <v>147</v>
      </c>
      <c r="F4818" s="0" t="s">
        <v>65</v>
      </c>
      <c r="G4818" s="0" t="s">
        <v>21</v>
      </c>
      <c r="H4818" s="0" t="s">
        <v>5327</v>
      </c>
      <c r="I4818" s="0" t="n">
        <v>2</v>
      </c>
      <c r="J4818" s="0" t="n">
        <v>0</v>
      </c>
      <c r="K4818" s="0" t="str">
        <f aca="false">IF(I4818=1,"Yes","No")</f>
        <v>No</v>
      </c>
      <c r="L4818" s="0" t="n">
        <f aca="false">IF(K4818="Yes",(J4818-1)*0.98,-1)</f>
        <v>-1</v>
      </c>
      <c r="M4818" s="5" t="s">
        <v>33</v>
      </c>
    </row>
    <row r="4819" customFormat="false" ht="12.8" hidden="false" customHeight="false" outlineLevel="0" collapsed="false">
      <c r="A4819" s="2" t="s">
        <v>5328</v>
      </c>
      <c r="B4819" s="2" t="s">
        <v>255</v>
      </c>
      <c r="C4819" s="0" t="s">
        <v>639</v>
      </c>
      <c r="D4819" s="0" t="s">
        <v>42</v>
      </c>
      <c r="E4819" s="0" t="s">
        <v>147</v>
      </c>
      <c r="F4819" s="0" t="s">
        <v>65</v>
      </c>
      <c r="G4819" s="0" t="s">
        <v>21</v>
      </c>
      <c r="H4819" s="0" t="s">
        <v>5329</v>
      </c>
      <c r="I4819" s="0" t="n">
        <v>1</v>
      </c>
      <c r="J4819" s="0" t="n">
        <v>0</v>
      </c>
      <c r="K4819" s="0" t="str">
        <f aca="false">IF(I4819=1,"Yes","No")</f>
        <v>Yes</v>
      </c>
      <c r="L4819" s="0" t="n">
        <f aca="false">IF(K4819="Yes",(J4819-1)*0.98,-1)</f>
        <v>-0.98</v>
      </c>
      <c r="M4819" s="5" t="s">
        <v>33</v>
      </c>
    </row>
    <row r="4820" customFormat="false" ht="12.8" hidden="false" customHeight="false" outlineLevel="0" collapsed="false">
      <c r="A4820" s="2" t="s">
        <v>5328</v>
      </c>
      <c r="B4820" s="2" t="s">
        <v>255</v>
      </c>
      <c r="C4820" s="0" t="s">
        <v>639</v>
      </c>
      <c r="D4820" s="0" t="s">
        <v>42</v>
      </c>
      <c r="E4820" s="0" t="s">
        <v>147</v>
      </c>
      <c r="F4820" s="0" t="s">
        <v>65</v>
      </c>
      <c r="G4820" s="0" t="s">
        <v>21</v>
      </c>
      <c r="H4820" s="0" t="s">
        <v>5329</v>
      </c>
      <c r="I4820" s="0" t="n">
        <v>1</v>
      </c>
      <c r="J4820" s="0" t="n">
        <v>1.72</v>
      </c>
      <c r="K4820" s="0" t="s">
        <v>21</v>
      </c>
      <c r="L4820" s="3" t="n">
        <f aca="false">IF(K4820="Yes",(J4820-1)*0.98,-1)</f>
        <v>0.7056</v>
      </c>
      <c r="M4820" s="4" t="s">
        <v>22</v>
      </c>
    </row>
    <row r="4821" customFormat="false" ht="12.8" hidden="false" customHeight="false" outlineLevel="0" collapsed="false">
      <c r="A4821" s="2" t="s">
        <v>5330</v>
      </c>
      <c r="B4821" s="2" t="s">
        <v>109</v>
      </c>
      <c r="C4821" s="6" t="s">
        <v>495</v>
      </c>
      <c r="D4821" s="6" t="s">
        <v>42</v>
      </c>
      <c r="E4821" s="6" t="s">
        <v>147</v>
      </c>
      <c r="F4821" s="6" t="s">
        <v>18</v>
      </c>
      <c r="G4821" s="6" t="s">
        <v>19</v>
      </c>
      <c r="H4821" s="6" t="s">
        <v>5331</v>
      </c>
      <c r="I4821" s="6" t="n">
        <v>2</v>
      </c>
      <c r="J4821" s="6" t="n">
        <v>0</v>
      </c>
      <c r="K4821" s="3" t="str">
        <f aca="false">IF(I4821=1, "No","Yes")</f>
        <v>Yes</v>
      </c>
      <c r="L4821" s="7" t="n">
        <f aca="false">IF(I4821=1,-J4821,0.98)</f>
        <v>0.98</v>
      </c>
      <c r="M4821" s="8" t="s">
        <v>51</v>
      </c>
    </row>
    <row r="4822" customFormat="false" ht="12.8" hidden="false" customHeight="false" outlineLevel="0" collapsed="false">
      <c r="A4822" s="2" t="s">
        <v>5330</v>
      </c>
      <c r="B4822" s="2" t="s">
        <v>1099</v>
      </c>
      <c r="C4822" s="0" t="s">
        <v>59</v>
      </c>
      <c r="D4822" s="0" t="s">
        <v>29</v>
      </c>
      <c r="E4822" s="0" t="s">
        <v>30</v>
      </c>
      <c r="F4822" s="0" t="s">
        <v>43</v>
      </c>
      <c r="G4822" s="0" t="s">
        <v>19</v>
      </c>
      <c r="H4822" s="0" t="s">
        <v>5113</v>
      </c>
      <c r="I4822" s="0" t="n">
        <v>3</v>
      </c>
      <c r="J4822" s="0" t="n">
        <v>1.97</v>
      </c>
      <c r="K4822" s="0" t="s">
        <v>21</v>
      </c>
      <c r="L4822" s="3" t="n">
        <f aca="false">IF(K4822="Yes",(J4822-1)*0.98,-1)</f>
        <v>0.9506</v>
      </c>
      <c r="M4822" s="4" t="s">
        <v>22</v>
      </c>
    </row>
    <row r="4823" customFormat="false" ht="12.8" hidden="false" customHeight="false" outlineLevel="0" collapsed="false">
      <c r="A4823" s="2" t="s">
        <v>5332</v>
      </c>
      <c r="B4823" s="2" t="s">
        <v>296</v>
      </c>
      <c r="C4823" s="6" t="s">
        <v>1192</v>
      </c>
      <c r="D4823" s="6" t="s">
        <v>37</v>
      </c>
      <c r="E4823" s="6" t="s">
        <v>147</v>
      </c>
      <c r="F4823" s="6" t="s">
        <v>43</v>
      </c>
      <c r="G4823" s="6" t="s">
        <v>19</v>
      </c>
      <c r="H4823" s="6" t="s">
        <v>5333</v>
      </c>
      <c r="I4823" s="6" t="n">
        <v>4</v>
      </c>
      <c r="J4823" s="6" t="n">
        <v>0</v>
      </c>
      <c r="K4823" s="3" t="str">
        <f aca="false">IF(I4823=1, "No","Yes")</f>
        <v>Yes</v>
      </c>
      <c r="L4823" s="7" t="n">
        <f aca="false">IF(I4823=1,-J4823,0.98)</f>
        <v>0.98</v>
      </c>
      <c r="M4823" s="8" t="s">
        <v>51</v>
      </c>
    </row>
    <row r="4824" customFormat="false" ht="12.8" hidden="false" customHeight="false" outlineLevel="0" collapsed="false">
      <c r="A4824" s="2" t="s">
        <v>5332</v>
      </c>
      <c r="B4824" s="2" t="s">
        <v>471</v>
      </c>
      <c r="C4824" s="0" t="s">
        <v>125</v>
      </c>
      <c r="D4824" s="0" t="s">
        <v>102</v>
      </c>
      <c r="E4824" s="0" t="s">
        <v>30</v>
      </c>
      <c r="F4824" s="0" t="s">
        <v>65</v>
      </c>
      <c r="G4824" s="0" t="s">
        <v>21</v>
      </c>
      <c r="H4824" s="0" t="s">
        <v>5334</v>
      </c>
      <c r="I4824" s="0" t="n">
        <v>4</v>
      </c>
      <c r="J4824" s="0" t="n">
        <v>0</v>
      </c>
      <c r="K4824" s="0" t="s">
        <v>19</v>
      </c>
      <c r="L4824" s="3" t="n">
        <f aca="false">IF(K4824="Yes",(J4824-1)*0.98,-1)</f>
        <v>-1</v>
      </c>
      <c r="M4824" s="4" t="s">
        <v>22</v>
      </c>
    </row>
    <row r="4825" customFormat="false" ht="12.8" hidden="false" customHeight="false" outlineLevel="0" collapsed="false">
      <c r="A4825" s="2" t="s">
        <v>5335</v>
      </c>
      <c r="B4825" s="2" t="s">
        <v>27</v>
      </c>
      <c r="C4825" s="0" t="s">
        <v>1150</v>
      </c>
      <c r="D4825" s="0" t="s">
        <v>37</v>
      </c>
      <c r="E4825" s="0" t="s">
        <v>17</v>
      </c>
      <c r="F4825" s="0" t="s">
        <v>43</v>
      </c>
      <c r="G4825" s="0" t="s">
        <v>19</v>
      </c>
      <c r="H4825" s="0" t="s">
        <v>2979</v>
      </c>
      <c r="I4825" s="0" t="n">
        <v>3</v>
      </c>
      <c r="J4825" s="0" t="n">
        <v>2.02</v>
      </c>
      <c r="K4825" s="0" t="s">
        <v>21</v>
      </c>
      <c r="L4825" s="3" t="n">
        <f aca="false">IF(K4825="Yes",(J4825-1)*0.98,-1)</f>
        <v>0.9996</v>
      </c>
      <c r="M4825" s="11" t="s">
        <v>62</v>
      </c>
    </row>
    <row r="4826" customFormat="false" ht="12.8" hidden="false" customHeight="false" outlineLevel="0" collapsed="false">
      <c r="A4826" s="2" t="s">
        <v>5335</v>
      </c>
      <c r="B4826" s="2" t="s">
        <v>27</v>
      </c>
      <c r="C4826" s="6" t="s">
        <v>1150</v>
      </c>
      <c r="D4826" s="6" t="s">
        <v>37</v>
      </c>
      <c r="E4826" s="6" t="s">
        <v>17</v>
      </c>
      <c r="F4826" s="6" t="s">
        <v>43</v>
      </c>
      <c r="G4826" s="6" t="s">
        <v>19</v>
      </c>
      <c r="H4826" s="6" t="s">
        <v>5336</v>
      </c>
      <c r="I4826" s="6" t="n">
        <v>0</v>
      </c>
      <c r="J4826" s="6" t="n">
        <v>0</v>
      </c>
      <c r="K4826" s="3" t="str">
        <f aca="false">IF(I4826=1, "No","Yes")</f>
        <v>Yes</v>
      </c>
      <c r="L4826" s="7" t="n">
        <f aca="false">IF(I4826=1,-J4826,0.98)</f>
        <v>0.98</v>
      </c>
      <c r="M4826" s="12" t="s">
        <v>128</v>
      </c>
    </row>
    <row r="4827" customFormat="false" ht="12.8" hidden="false" customHeight="false" outlineLevel="0" collapsed="false">
      <c r="A4827" s="2" t="s">
        <v>5335</v>
      </c>
      <c r="B4827" s="2" t="s">
        <v>193</v>
      </c>
      <c r="C4827" s="0" t="s">
        <v>311</v>
      </c>
      <c r="D4827" s="0" t="s">
        <v>48</v>
      </c>
      <c r="E4827" s="0" t="s">
        <v>87</v>
      </c>
      <c r="F4827" s="0" t="s">
        <v>18</v>
      </c>
      <c r="G4827" s="0" t="s">
        <v>19</v>
      </c>
      <c r="H4827" s="0" t="s">
        <v>5337</v>
      </c>
      <c r="I4827" s="0" t="n">
        <v>3</v>
      </c>
      <c r="J4827" s="0" t="n">
        <v>0</v>
      </c>
      <c r="K4827" s="0" t="str">
        <f aca="false">IF(I4827=1,"Yes","No")</f>
        <v>No</v>
      </c>
      <c r="L4827" s="0" t="n">
        <f aca="false">IF(K4827="Yes",(J4827-1)*0.98,-1)</f>
        <v>-1</v>
      </c>
      <c r="M4827" s="5" t="s">
        <v>33</v>
      </c>
    </row>
    <row r="4828" customFormat="false" ht="12.8" hidden="false" customHeight="false" outlineLevel="0" collapsed="false">
      <c r="A4828" s="2" t="s">
        <v>5338</v>
      </c>
      <c r="B4828" s="2" t="s">
        <v>139</v>
      </c>
      <c r="C4828" s="0" t="s">
        <v>194</v>
      </c>
      <c r="D4828" s="0" t="s">
        <v>16</v>
      </c>
      <c r="E4828" s="0" t="s">
        <v>147</v>
      </c>
      <c r="F4828" s="0" t="s">
        <v>18</v>
      </c>
      <c r="G4828" s="0" t="s">
        <v>19</v>
      </c>
      <c r="H4828" s="0" t="s">
        <v>5339</v>
      </c>
      <c r="I4828" s="0" t="n">
        <v>1</v>
      </c>
      <c r="J4828" s="0" t="n">
        <v>1.17</v>
      </c>
      <c r="K4828" s="0" t="s">
        <v>21</v>
      </c>
      <c r="L4828" s="3" t="n">
        <f aca="false">IF(K4828="Yes",(J4828-1)*0.98,-1)</f>
        <v>0.1666</v>
      </c>
      <c r="M4828" s="11" t="s">
        <v>62</v>
      </c>
    </row>
    <row r="4829" customFormat="false" ht="12.8" hidden="false" customHeight="false" outlineLevel="0" collapsed="false">
      <c r="A4829" s="9" t="s">
        <v>5338</v>
      </c>
      <c r="B4829" s="9" t="s">
        <v>139</v>
      </c>
      <c r="C4829" s="6" t="s">
        <v>194</v>
      </c>
      <c r="D4829" s="6" t="s">
        <v>16</v>
      </c>
      <c r="E4829" s="6" t="s">
        <v>147</v>
      </c>
      <c r="F4829" s="6" t="s">
        <v>18</v>
      </c>
      <c r="G4829" s="6" t="s">
        <v>19</v>
      </c>
      <c r="H4829" s="6" t="s">
        <v>5339</v>
      </c>
      <c r="I4829" s="0" t="n">
        <v>1</v>
      </c>
      <c r="J4829" s="6" t="n">
        <v>1.95</v>
      </c>
      <c r="K4829" s="3" t="str">
        <f aca="false">IF(I4829=1,"Yes","No")</f>
        <v>Yes</v>
      </c>
      <c r="L4829" s="7" t="n">
        <f aca="false">IF(K4829="Yes",(J4829-1)*0.98,-1)</f>
        <v>0.931</v>
      </c>
      <c r="M4829" s="10" t="s">
        <v>53</v>
      </c>
    </row>
    <row r="4830" customFormat="false" ht="12.8" hidden="false" customHeight="false" outlineLevel="0" collapsed="false">
      <c r="A4830" s="2" t="s">
        <v>5338</v>
      </c>
      <c r="B4830" s="2" t="s">
        <v>90</v>
      </c>
      <c r="C4830" s="0" t="s">
        <v>194</v>
      </c>
      <c r="D4830" s="0" t="s">
        <v>16</v>
      </c>
      <c r="E4830" s="0" t="s">
        <v>147</v>
      </c>
      <c r="F4830" s="0" t="s">
        <v>18</v>
      </c>
      <c r="G4830" s="0" t="s">
        <v>19</v>
      </c>
      <c r="H4830" s="0" t="s">
        <v>5340</v>
      </c>
      <c r="I4830" s="0" t="n">
        <v>0</v>
      </c>
      <c r="J4830" s="0" t="n">
        <v>0</v>
      </c>
      <c r="K4830" s="0" t="s">
        <v>19</v>
      </c>
      <c r="L4830" s="3" t="n">
        <f aca="false">IF(K4830="Yes",(J4830-1)*0.98,-1)</f>
        <v>-1</v>
      </c>
      <c r="M4830" s="11" t="s">
        <v>62</v>
      </c>
    </row>
    <row r="4831" customFormat="false" ht="12.8" hidden="false" customHeight="false" outlineLevel="0" collapsed="false">
      <c r="A4831" s="9" t="s">
        <v>5338</v>
      </c>
      <c r="B4831" s="9" t="s">
        <v>90</v>
      </c>
      <c r="C4831" s="6" t="s">
        <v>194</v>
      </c>
      <c r="D4831" s="6" t="s">
        <v>16</v>
      </c>
      <c r="E4831" s="6" t="s">
        <v>147</v>
      </c>
      <c r="F4831" s="6" t="s">
        <v>18</v>
      </c>
      <c r="G4831" s="6" t="s">
        <v>19</v>
      </c>
      <c r="H4831" s="6" t="s">
        <v>5340</v>
      </c>
      <c r="I4831" s="0" t="n">
        <v>0</v>
      </c>
      <c r="J4831" s="6" t="n">
        <v>0</v>
      </c>
      <c r="K4831" s="3" t="str">
        <f aca="false">IF(I4831=1,"Yes","No")</f>
        <v>No</v>
      </c>
      <c r="L4831" s="7" t="n">
        <f aca="false">IF(K4831="Yes",(J4831-1)*0.98,-1)</f>
        <v>-1</v>
      </c>
      <c r="M4831" s="10" t="s">
        <v>53</v>
      </c>
    </row>
    <row r="4832" customFormat="false" ht="12.8" hidden="false" customHeight="false" outlineLevel="0" collapsed="false">
      <c r="A4832" s="2" t="s">
        <v>5341</v>
      </c>
      <c r="B4832" s="2" t="s">
        <v>101</v>
      </c>
      <c r="C4832" s="0" t="s">
        <v>611</v>
      </c>
      <c r="D4832" s="0" t="s">
        <v>16</v>
      </c>
      <c r="E4832" s="0" t="s">
        <v>87</v>
      </c>
      <c r="F4832" s="0" t="s">
        <v>152</v>
      </c>
      <c r="G4832" s="0" t="s">
        <v>19</v>
      </c>
      <c r="H4832" s="0" t="s">
        <v>5342</v>
      </c>
      <c r="I4832" s="0" t="n">
        <v>3</v>
      </c>
      <c r="J4832" s="0" t="n">
        <v>0</v>
      </c>
      <c r="K4832" s="0" t="str">
        <f aca="false">IF(I4832=1,"Yes","No")</f>
        <v>No</v>
      </c>
      <c r="L4832" s="0" t="n">
        <f aca="false">IF(K4832="Yes",(J4832-1)*0.98,-1)</f>
        <v>-1</v>
      </c>
      <c r="M4832" s="5" t="s">
        <v>33</v>
      </c>
    </row>
    <row r="4833" customFormat="false" ht="12.8" hidden="false" customHeight="false" outlineLevel="0" collapsed="false">
      <c r="A4833" s="2" t="s">
        <v>5341</v>
      </c>
      <c r="B4833" s="2" t="s">
        <v>101</v>
      </c>
      <c r="C4833" s="0" t="s">
        <v>611</v>
      </c>
      <c r="D4833" s="0" t="s">
        <v>16</v>
      </c>
      <c r="E4833" s="0" t="s">
        <v>87</v>
      </c>
      <c r="F4833" s="0" t="s">
        <v>152</v>
      </c>
      <c r="G4833" s="0" t="s">
        <v>19</v>
      </c>
      <c r="H4833" s="0" t="s">
        <v>5342</v>
      </c>
      <c r="I4833" s="0" t="n">
        <v>3</v>
      </c>
      <c r="J4833" s="0" t="n">
        <v>1.27</v>
      </c>
      <c r="K4833" s="0" t="s">
        <v>21</v>
      </c>
      <c r="L4833" s="3" t="n">
        <f aca="false">IF(K4833="Yes",(J4833-1)*0.98,-1)</f>
        <v>0.2646</v>
      </c>
      <c r="M4833" s="4" t="s">
        <v>22</v>
      </c>
    </row>
    <row r="4834" customFormat="false" ht="12.8" hidden="false" customHeight="false" outlineLevel="0" collapsed="false">
      <c r="A4834" s="2" t="s">
        <v>5341</v>
      </c>
      <c r="B4834" s="2" t="s">
        <v>101</v>
      </c>
      <c r="C4834" s="0" t="s">
        <v>611</v>
      </c>
      <c r="D4834" s="0" t="s">
        <v>16</v>
      </c>
      <c r="E4834" s="0" t="s">
        <v>87</v>
      </c>
      <c r="F4834" s="0" t="s">
        <v>152</v>
      </c>
      <c r="G4834" s="0" t="s">
        <v>19</v>
      </c>
      <c r="H4834" s="0" t="s">
        <v>5343</v>
      </c>
      <c r="I4834" s="0" t="n">
        <v>2</v>
      </c>
      <c r="J4834" s="0" t="n">
        <v>1.59</v>
      </c>
      <c r="K4834" s="0" t="s">
        <v>21</v>
      </c>
      <c r="L4834" s="3" t="n">
        <f aca="false">IF(K4834="Yes",(J4834-1)*0.98,-1)</f>
        <v>0.5782</v>
      </c>
      <c r="M4834" s="11" t="s">
        <v>62</v>
      </c>
    </row>
    <row r="4835" customFormat="false" ht="12.8" hidden="false" customHeight="false" outlineLevel="0" collapsed="false">
      <c r="A4835" s="2" t="s">
        <v>5341</v>
      </c>
      <c r="B4835" s="2" t="s">
        <v>205</v>
      </c>
      <c r="C4835" s="0" t="s">
        <v>114</v>
      </c>
      <c r="D4835" s="0" t="s">
        <v>42</v>
      </c>
      <c r="E4835" s="0" t="s">
        <v>79</v>
      </c>
      <c r="F4835" s="0" t="s">
        <v>80</v>
      </c>
      <c r="G4835" s="0" t="s">
        <v>19</v>
      </c>
      <c r="H4835" s="0" t="s">
        <v>5304</v>
      </c>
      <c r="I4835" s="0" t="n">
        <v>1</v>
      </c>
      <c r="J4835" s="0" t="n">
        <v>1.19</v>
      </c>
      <c r="K4835" s="0" t="s">
        <v>21</v>
      </c>
      <c r="L4835" s="3" t="n">
        <f aca="false">IF(K4835="Yes",(J4835-1)*0.98,-1)</f>
        <v>0.1862</v>
      </c>
      <c r="M4835" s="4" t="s">
        <v>22</v>
      </c>
    </row>
    <row r="4836" customFormat="false" ht="12.8" hidden="false" customHeight="false" outlineLevel="0" collapsed="false">
      <c r="A4836" s="2" t="s">
        <v>5344</v>
      </c>
      <c r="B4836" s="2" t="s">
        <v>35</v>
      </c>
      <c r="C4836" s="0" t="s">
        <v>150</v>
      </c>
      <c r="D4836" s="0" t="s">
        <v>16</v>
      </c>
      <c r="E4836" s="0" t="s">
        <v>17</v>
      </c>
      <c r="F4836" s="0" t="s">
        <v>18</v>
      </c>
      <c r="G4836" s="0" t="s">
        <v>19</v>
      </c>
      <c r="H4836" s="0" t="s">
        <v>5345</v>
      </c>
      <c r="I4836" s="0" t="n">
        <v>3</v>
      </c>
      <c r="J4836" s="0" t="n">
        <v>0</v>
      </c>
      <c r="K4836" s="0" t="s">
        <v>19</v>
      </c>
      <c r="L4836" s="3" t="n">
        <f aca="false">IF(K4836="Yes",(J4836-1)*0.98,-1)</f>
        <v>-1</v>
      </c>
      <c r="M4836" s="4" t="s">
        <v>22</v>
      </c>
    </row>
    <row r="4837" customFormat="false" ht="12.8" hidden="false" customHeight="false" outlineLevel="0" collapsed="false">
      <c r="A4837" s="2" t="s">
        <v>5344</v>
      </c>
      <c r="B4837" s="2" t="s">
        <v>35</v>
      </c>
      <c r="C4837" s="0" t="s">
        <v>150</v>
      </c>
      <c r="D4837" s="0" t="s">
        <v>16</v>
      </c>
      <c r="E4837" s="0" t="s">
        <v>17</v>
      </c>
      <c r="F4837" s="0" t="s">
        <v>18</v>
      </c>
      <c r="G4837" s="0" t="s">
        <v>19</v>
      </c>
      <c r="H4837" s="0" t="s">
        <v>5346</v>
      </c>
      <c r="I4837" s="0" t="n">
        <v>1</v>
      </c>
      <c r="J4837" s="0" t="n">
        <v>1.25</v>
      </c>
      <c r="K4837" s="0" t="s">
        <v>21</v>
      </c>
      <c r="L4837" s="3" t="n">
        <f aca="false">IF(K4837="Yes",(J4837-1)*0.98,-1)</f>
        <v>0.245</v>
      </c>
      <c r="M4837" s="11" t="s">
        <v>62</v>
      </c>
    </row>
    <row r="4838" customFormat="false" ht="12.8" hidden="false" customHeight="false" outlineLevel="0" collapsed="false">
      <c r="A4838" s="2" t="s">
        <v>5344</v>
      </c>
      <c r="B4838" s="2" t="s">
        <v>293</v>
      </c>
      <c r="C4838" s="0" t="s">
        <v>1378</v>
      </c>
      <c r="D4838" s="0" t="s">
        <v>37</v>
      </c>
      <c r="E4838" s="0" t="s">
        <v>147</v>
      </c>
      <c r="F4838" s="0" t="s">
        <v>1653</v>
      </c>
      <c r="G4838" s="0" t="s">
        <v>21</v>
      </c>
      <c r="H4838" s="0" t="s">
        <v>5347</v>
      </c>
      <c r="I4838" s="0" t="n">
        <v>2</v>
      </c>
      <c r="J4838" s="0" t="n">
        <v>1.59</v>
      </c>
      <c r="K4838" s="0" t="s">
        <v>21</v>
      </c>
      <c r="L4838" s="3" t="n">
        <f aca="false">IF(K4838="Yes",(J4838-1)*0.98,-1)</f>
        <v>0.5782</v>
      </c>
      <c r="M4838" s="4" t="s">
        <v>22</v>
      </c>
    </row>
    <row r="4839" customFormat="false" ht="12.8" hidden="false" customHeight="false" outlineLevel="0" collapsed="false">
      <c r="A4839" s="2" t="s">
        <v>5348</v>
      </c>
      <c r="B4839" s="2" t="s">
        <v>83</v>
      </c>
      <c r="C4839" s="0" t="s">
        <v>638</v>
      </c>
      <c r="D4839" s="0" t="s">
        <v>102</v>
      </c>
      <c r="E4839" s="0" t="s">
        <v>147</v>
      </c>
      <c r="F4839" s="0" t="s">
        <v>43</v>
      </c>
      <c r="G4839" s="0" t="s">
        <v>19</v>
      </c>
      <c r="H4839" s="0" t="s">
        <v>5349</v>
      </c>
      <c r="I4839" s="0" t="n">
        <v>2</v>
      </c>
      <c r="J4839" s="0" t="n">
        <v>3.93</v>
      </c>
      <c r="K4839" s="0" t="s">
        <v>21</v>
      </c>
      <c r="L4839" s="3" t="n">
        <f aca="false">IF(K4839="Yes",(J4839-1)*0.98,-1)</f>
        <v>2.8714</v>
      </c>
      <c r="M4839" s="11" t="s">
        <v>62</v>
      </c>
    </row>
    <row r="4840" customFormat="false" ht="12.8" hidden="false" customHeight="false" outlineLevel="0" collapsed="false">
      <c r="A4840" s="9" t="s">
        <v>5348</v>
      </c>
      <c r="B4840" s="9" t="s">
        <v>83</v>
      </c>
      <c r="C4840" s="6" t="s">
        <v>638</v>
      </c>
      <c r="D4840" s="6" t="s">
        <v>102</v>
      </c>
      <c r="E4840" s="6" t="s">
        <v>147</v>
      </c>
      <c r="F4840" s="6" t="s">
        <v>43</v>
      </c>
      <c r="G4840" s="6" t="s">
        <v>19</v>
      </c>
      <c r="H4840" s="6" t="s">
        <v>5349</v>
      </c>
      <c r="I4840" s="0" t="n">
        <v>2</v>
      </c>
      <c r="J4840" s="6" t="n">
        <v>0</v>
      </c>
      <c r="K4840" s="3" t="str">
        <f aca="false">IF(I4840=1,"Yes","No")</f>
        <v>No</v>
      </c>
      <c r="L4840" s="7" t="n">
        <f aca="false">IF(K4840="Yes",(J4840-1)*0.98,-1)</f>
        <v>-1</v>
      </c>
      <c r="M4840" s="10" t="s">
        <v>53</v>
      </c>
    </row>
    <row r="4841" customFormat="false" ht="12.8" hidden="false" customHeight="false" outlineLevel="0" collapsed="false">
      <c r="A4841" s="2" t="s">
        <v>5348</v>
      </c>
      <c r="B4841" s="2" t="s">
        <v>4393</v>
      </c>
      <c r="C4841" s="0" t="s">
        <v>406</v>
      </c>
      <c r="D4841" s="0" t="s">
        <v>16</v>
      </c>
      <c r="E4841" s="0" t="s">
        <v>17</v>
      </c>
      <c r="F4841" s="0" t="s">
        <v>18</v>
      </c>
      <c r="G4841" s="0" t="s">
        <v>19</v>
      </c>
      <c r="H4841" s="0" t="s">
        <v>5350</v>
      </c>
      <c r="I4841" s="0" t="n">
        <v>2</v>
      </c>
      <c r="J4841" s="0" t="n">
        <v>1.34</v>
      </c>
      <c r="K4841" s="0" t="s">
        <v>21</v>
      </c>
      <c r="L4841" s="3" t="n">
        <f aca="false">IF(K4841="Yes",(J4841-1)*0.98,-1)</f>
        <v>0.3332</v>
      </c>
      <c r="M4841" s="4" t="s">
        <v>22</v>
      </c>
    </row>
    <row r="4842" customFormat="false" ht="12.8" hidden="false" customHeight="false" outlineLevel="0" collapsed="false">
      <c r="A4842" s="2" t="s">
        <v>5351</v>
      </c>
      <c r="B4842" s="2" t="s">
        <v>445</v>
      </c>
      <c r="C4842" s="6" t="s">
        <v>373</v>
      </c>
      <c r="D4842" s="6" t="s">
        <v>16</v>
      </c>
      <c r="E4842" s="6" t="s">
        <v>147</v>
      </c>
      <c r="F4842" s="6" t="s">
        <v>43</v>
      </c>
      <c r="G4842" s="6" t="s">
        <v>19</v>
      </c>
      <c r="H4842" s="6" t="s">
        <v>5352</v>
      </c>
      <c r="I4842" s="6" t="n">
        <v>0</v>
      </c>
      <c r="J4842" s="6" t="n">
        <v>0</v>
      </c>
      <c r="K4842" s="3" t="str">
        <f aca="false">IF(I4842=1, "No","Yes")</f>
        <v>Yes</v>
      </c>
      <c r="L4842" s="7" t="n">
        <f aca="false">IF(I4842=1,-J4842,0.98)</f>
        <v>0.98</v>
      </c>
      <c r="M4842" s="8" t="s">
        <v>51</v>
      </c>
    </row>
    <row r="4843" customFormat="false" ht="12.8" hidden="false" customHeight="false" outlineLevel="0" collapsed="false">
      <c r="A4843" s="9" t="s">
        <v>5351</v>
      </c>
      <c r="B4843" s="9" t="s">
        <v>445</v>
      </c>
      <c r="C4843" s="6" t="s">
        <v>373</v>
      </c>
      <c r="D4843" s="6" t="s">
        <v>16</v>
      </c>
      <c r="E4843" s="6" t="s">
        <v>147</v>
      </c>
      <c r="F4843" s="6" t="s">
        <v>43</v>
      </c>
      <c r="G4843" s="6" t="s">
        <v>19</v>
      </c>
      <c r="H4843" s="6" t="s">
        <v>5352</v>
      </c>
      <c r="I4843" s="6" t="n">
        <v>0</v>
      </c>
      <c r="J4843" s="6" t="n">
        <v>0</v>
      </c>
      <c r="K4843" s="3" t="s">
        <v>19</v>
      </c>
      <c r="L4843" s="6" t="n">
        <f aca="false">IF(K4843="Yes",(J4843-1)*0.98,-1)</f>
        <v>-1</v>
      </c>
      <c r="M4843" s="13" t="s">
        <v>184</v>
      </c>
    </row>
    <row r="4844" customFormat="false" ht="12.8" hidden="false" customHeight="false" outlineLevel="0" collapsed="false">
      <c r="A4844" s="9" t="s">
        <v>5351</v>
      </c>
      <c r="B4844" s="9" t="s">
        <v>445</v>
      </c>
      <c r="C4844" s="6" t="s">
        <v>373</v>
      </c>
      <c r="D4844" s="6" t="s">
        <v>16</v>
      </c>
      <c r="E4844" s="6" t="s">
        <v>147</v>
      </c>
      <c r="F4844" s="6" t="s">
        <v>43</v>
      </c>
      <c r="G4844" s="6" t="s">
        <v>19</v>
      </c>
      <c r="H4844" s="6" t="s">
        <v>5353</v>
      </c>
      <c r="I4844" s="0" t="n">
        <v>0</v>
      </c>
      <c r="J4844" s="6" t="n">
        <v>0</v>
      </c>
      <c r="K4844" s="3" t="str">
        <f aca="false">IF(I4844=1,"Yes","No")</f>
        <v>No</v>
      </c>
      <c r="L4844" s="7" t="n">
        <f aca="false">IF(K4844="Yes",(J4844-1)*0.98,-1)</f>
        <v>-1</v>
      </c>
      <c r="M4844" s="10" t="s">
        <v>53</v>
      </c>
    </row>
    <row r="4845" customFormat="false" ht="12.8" hidden="false" customHeight="false" outlineLevel="0" collapsed="false">
      <c r="A4845" s="9" t="s">
        <v>5351</v>
      </c>
      <c r="B4845" s="9" t="s">
        <v>113</v>
      </c>
      <c r="C4845" s="6" t="s">
        <v>430</v>
      </c>
      <c r="D4845" s="6" t="s">
        <v>42</v>
      </c>
      <c r="E4845" s="6" t="s">
        <v>147</v>
      </c>
      <c r="F4845" s="6" t="s">
        <v>43</v>
      </c>
      <c r="G4845" s="6" t="s">
        <v>19</v>
      </c>
      <c r="H4845" s="6" t="s">
        <v>5354</v>
      </c>
      <c r="I4845" s="0" t="n">
        <v>4</v>
      </c>
      <c r="J4845" s="6" t="n">
        <v>0</v>
      </c>
      <c r="K4845" s="3" t="str">
        <f aca="false">IF(I4845=1,"Yes","No")</f>
        <v>No</v>
      </c>
      <c r="L4845" s="7" t="n">
        <f aca="false">IF(K4845="Yes",(J4845-1)*0.98,-1)</f>
        <v>-1</v>
      </c>
      <c r="M4845" s="10" t="s">
        <v>53</v>
      </c>
    </row>
    <row r="4846" customFormat="false" ht="12.8" hidden="false" customHeight="false" outlineLevel="0" collapsed="false">
      <c r="A4846" s="2" t="s">
        <v>5351</v>
      </c>
      <c r="B4846" s="2" t="s">
        <v>46</v>
      </c>
      <c r="C4846" s="0" t="s">
        <v>406</v>
      </c>
      <c r="D4846" s="0" t="s">
        <v>48</v>
      </c>
      <c r="E4846" s="0" t="s">
        <v>87</v>
      </c>
      <c r="F4846" s="0" t="s">
        <v>18</v>
      </c>
      <c r="G4846" s="0" t="s">
        <v>21</v>
      </c>
      <c r="H4846" s="0" t="s">
        <v>5355</v>
      </c>
      <c r="I4846" s="0" t="n">
        <v>1</v>
      </c>
      <c r="J4846" s="0" t="n">
        <v>1.61</v>
      </c>
      <c r="K4846" s="0" t="s">
        <v>21</v>
      </c>
      <c r="L4846" s="3" t="n">
        <f aca="false">IF(K4846="Yes",(J4846-1)*0.98,-1)</f>
        <v>0.5978</v>
      </c>
      <c r="M4846" s="11" t="s">
        <v>62</v>
      </c>
    </row>
    <row r="4847" customFormat="false" ht="12.8" hidden="false" customHeight="false" outlineLevel="0" collapsed="false">
      <c r="A4847" s="9" t="s">
        <v>5351</v>
      </c>
      <c r="B4847" s="9" t="s">
        <v>46</v>
      </c>
      <c r="C4847" s="6" t="s">
        <v>406</v>
      </c>
      <c r="D4847" s="6" t="s">
        <v>48</v>
      </c>
      <c r="E4847" s="6" t="s">
        <v>87</v>
      </c>
      <c r="F4847" s="6" t="s">
        <v>18</v>
      </c>
      <c r="G4847" s="6" t="s">
        <v>21</v>
      </c>
      <c r="H4847" s="6" t="s">
        <v>5355</v>
      </c>
      <c r="I4847" s="0" t="n">
        <v>1</v>
      </c>
      <c r="J4847" s="6" t="n">
        <v>2.9</v>
      </c>
      <c r="K4847" s="3" t="str">
        <f aca="false">IF(I4847=1,"Yes","No")</f>
        <v>Yes</v>
      </c>
      <c r="L4847" s="7" t="n">
        <f aca="false">IF(K4847="Yes",(J4847-1)*0.98,-1)</f>
        <v>1.862</v>
      </c>
      <c r="M4847" s="10" t="s">
        <v>53</v>
      </c>
    </row>
    <row r="4848" customFormat="false" ht="12.8" hidden="false" customHeight="false" outlineLevel="0" collapsed="false">
      <c r="A4848" s="2" t="s">
        <v>5351</v>
      </c>
      <c r="B4848" s="2" t="s">
        <v>306</v>
      </c>
      <c r="C4848" s="0" t="s">
        <v>406</v>
      </c>
      <c r="D4848" s="0" t="s">
        <v>16</v>
      </c>
      <c r="E4848" s="0" t="s">
        <v>17</v>
      </c>
      <c r="F4848" s="0" t="s">
        <v>18</v>
      </c>
      <c r="G4848" s="0" t="s">
        <v>19</v>
      </c>
      <c r="H4848" s="0" t="s">
        <v>5356</v>
      </c>
      <c r="I4848" s="0" t="n">
        <v>1</v>
      </c>
      <c r="J4848" s="0" t="n">
        <v>1.19</v>
      </c>
      <c r="K4848" s="0" t="s">
        <v>21</v>
      </c>
      <c r="L4848" s="3" t="n">
        <f aca="false">IF(K4848="Yes",(J4848-1)*0.98,-1)</f>
        <v>0.1862</v>
      </c>
      <c r="M4848" s="4" t="s">
        <v>22</v>
      </c>
    </row>
    <row r="4849" customFormat="false" ht="12.8" hidden="false" customHeight="false" outlineLevel="0" collapsed="false">
      <c r="A4849" s="2" t="s">
        <v>5357</v>
      </c>
      <c r="B4849" s="2" t="s">
        <v>4435</v>
      </c>
      <c r="C4849" s="0" t="s">
        <v>532</v>
      </c>
      <c r="D4849" s="0" t="s">
        <v>48</v>
      </c>
      <c r="E4849" s="0" t="s">
        <v>17</v>
      </c>
      <c r="F4849" s="0" t="s">
        <v>65</v>
      </c>
      <c r="G4849" s="0" t="s">
        <v>21</v>
      </c>
      <c r="H4849" s="0" t="s">
        <v>5358</v>
      </c>
      <c r="I4849" s="0" t="n">
        <v>0</v>
      </c>
      <c r="J4849" s="0" t="n">
        <v>0</v>
      </c>
      <c r="K4849" s="0" t="s">
        <v>19</v>
      </c>
      <c r="L4849" s="3" t="n">
        <f aca="false">IF(K4849="Yes",(J4849-1)*0.98,-1)</f>
        <v>-1</v>
      </c>
      <c r="M4849" s="11" t="s">
        <v>62</v>
      </c>
    </row>
    <row r="4850" customFormat="false" ht="12.8" hidden="false" customHeight="false" outlineLevel="0" collapsed="false">
      <c r="A4850" s="9" t="s">
        <v>5357</v>
      </c>
      <c r="B4850" s="9" t="s">
        <v>4435</v>
      </c>
      <c r="C4850" s="6" t="s">
        <v>532</v>
      </c>
      <c r="D4850" s="6" t="s">
        <v>48</v>
      </c>
      <c r="E4850" s="6" t="s">
        <v>17</v>
      </c>
      <c r="F4850" s="6" t="s">
        <v>65</v>
      </c>
      <c r="G4850" s="6" t="s">
        <v>21</v>
      </c>
      <c r="H4850" s="6" t="s">
        <v>5358</v>
      </c>
      <c r="I4850" s="0" t="n">
        <v>0</v>
      </c>
      <c r="J4850" s="6" t="n">
        <v>0</v>
      </c>
      <c r="K4850" s="3" t="str">
        <f aca="false">IF(I4850=1,"Yes","No")</f>
        <v>No</v>
      </c>
      <c r="L4850" s="7" t="n">
        <f aca="false">IF(K4850="Yes",(J4850-1)*0.98,-1)</f>
        <v>-1</v>
      </c>
      <c r="M4850" s="10" t="s">
        <v>53</v>
      </c>
    </row>
    <row r="4851" customFormat="false" ht="12.8" hidden="false" customHeight="false" outlineLevel="0" collapsed="false">
      <c r="A4851" s="2" t="s">
        <v>5357</v>
      </c>
      <c r="B4851" s="2" t="s">
        <v>471</v>
      </c>
      <c r="C4851" s="0" t="s">
        <v>1371</v>
      </c>
      <c r="D4851" s="0" t="s">
        <v>42</v>
      </c>
      <c r="E4851" s="0" t="s">
        <v>30</v>
      </c>
      <c r="F4851" s="0" t="s">
        <v>18</v>
      </c>
      <c r="G4851" s="0" t="s">
        <v>19</v>
      </c>
      <c r="H4851" s="0" t="s">
        <v>5359</v>
      </c>
      <c r="I4851" s="0" t="n">
        <v>2</v>
      </c>
      <c r="J4851" s="0" t="n">
        <v>1.95</v>
      </c>
      <c r="K4851" s="0" t="s">
        <v>21</v>
      </c>
      <c r="L4851" s="3" t="n">
        <f aca="false">IF(K4851="Yes",(J4851-1)*0.98,-1)</f>
        <v>0.931</v>
      </c>
      <c r="M4851" s="11" t="s">
        <v>62</v>
      </c>
    </row>
    <row r="4852" customFormat="false" ht="12.8" hidden="false" customHeight="false" outlineLevel="0" collapsed="false">
      <c r="A4852" s="2" t="s">
        <v>5360</v>
      </c>
      <c r="B4852" s="2" t="s">
        <v>27</v>
      </c>
      <c r="C4852" s="0" t="s">
        <v>1082</v>
      </c>
      <c r="D4852" s="0" t="s">
        <v>37</v>
      </c>
      <c r="E4852" s="0" t="s">
        <v>147</v>
      </c>
      <c r="G4852" s="0" t="s">
        <v>19</v>
      </c>
      <c r="H4852" s="0" t="s">
        <v>5361</v>
      </c>
      <c r="I4852" s="0" t="n">
        <v>2</v>
      </c>
      <c r="J4852" s="0" t="n">
        <v>0</v>
      </c>
      <c r="K4852" s="0" t="str">
        <f aca="false">IF(I4852=1,"Yes","No")</f>
        <v>No</v>
      </c>
      <c r="L4852" s="0" t="n">
        <f aca="false">IF(K4852="Yes",(J4852-1)*0.98,-1)</f>
        <v>-1</v>
      </c>
      <c r="M4852" s="5" t="s">
        <v>33</v>
      </c>
    </row>
    <row r="4853" customFormat="false" ht="12.8" hidden="false" customHeight="false" outlineLevel="0" collapsed="false">
      <c r="A4853" s="9" t="s">
        <v>5360</v>
      </c>
      <c r="B4853" s="9" t="s">
        <v>159</v>
      </c>
      <c r="C4853" s="6" t="s">
        <v>584</v>
      </c>
      <c r="D4853" s="6" t="s">
        <v>16</v>
      </c>
      <c r="E4853" s="6" t="s">
        <v>147</v>
      </c>
      <c r="F4853" s="6" t="s">
        <v>18</v>
      </c>
      <c r="G4853" s="6" t="s">
        <v>19</v>
      </c>
      <c r="H4853" s="6" t="s">
        <v>5362</v>
      </c>
      <c r="I4853" s="6" t="n">
        <v>4</v>
      </c>
      <c r="J4853" s="6" t="n">
        <v>0</v>
      </c>
      <c r="K4853" s="3" t="s">
        <v>19</v>
      </c>
      <c r="L4853" s="6" t="n">
        <f aca="false">IF(K4853="Yes",(J4853-1)*0.98,-1)</f>
        <v>-1</v>
      </c>
      <c r="M4853" s="13" t="s">
        <v>184</v>
      </c>
    </row>
    <row r="4854" customFormat="false" ht="12.8" hidden="false" customHeight="false" outlineLevel="0" collapsed="false">
      <c r="A4854" s="9" t="s">
        <v>5360</v>
      </c>
      <c r="B4854" s="9" t="s">
        <v>159</v>
      </c>
      <c r="C4854" s="6" t="s">
        <v>584</v>
      </c>
      <c r="D4854" s="6" t="s">
        <v>16</v>
      </c>
      <c r="E4854" s="6" t="s">
        <v>147</v>
      </c>
      <c r="F4854" s="6" t="s">
        <v>18</v>
      </c>
      <c r="G4854" s="6" t="s">
        <v>19</v>
      </c>
      <c r="H4854" s="6" t="s">
        <v>5363</v>
      </c>
      <c r="I4854" s="6" t="n">
        <v>3</v>
      </c>
      <c r="J4854" s="6" t="n">
        <v>1.89</v>
      </c>
      <c r="K4854" s="3" t="s">
        <v>21</v>
      </c>
      <c r="L4854" s="6" t="n">
        <f aca="false">IF(K4854="Yes",(J4854-1)*0.98,-1)</f>
        <v>0.8722</v>
      </c>
      <c r="M4854" s="13" t="s">
        <v>184</v>
      </c>
    </row>
    <row r="4855" customFormat="false" ht="12.8" hidden="false" customHeight="false" outlineLevel="0" collapsed="false">
      <c r="A4855" s="2" t="s">
        <v>5364</v>
      </c>
      <c r="B4855" s="2" t="s">
        <v>222</v>
      </c>
      <c r="C4855" s="0" t="s">
        <v>311</v>
      </c>
      <c r="D4855" s="0" t="s">
        <v>16</v>
      </c>
      <c r="E4855" s="0" t="s">
        <v>17</v>
      </c>
      <c r="F4855" s="0" t="s">
        <v>18</v>
      </c>
      <c r="G4855" s="0" t="s">
        <v>19</v>
      </c>
      <c r="H4855" s="0" t="s">
        <v>5365</v>
      </c>
      <c r="I4855" s="0" t="n">
        <v>2</v>
      </c>
      <c r="J4855" s="0" t="n">
        <v>1.36</v>
      </c>
      <c r="K4855" s="0" t="s">
        <v>21</v>
      </c>
      <c r="L4855" s="3" t="n">
        <f aca="false">IF(K4855="Yes",(J4855-1)*0.98,-1)</f>
        <v>0.3528</v>
      </c>
      <c r="M4855" s="4" t="s">
        <v>22</v>
      </c>
    </row>
    <row r="4856" customFormat="false" ht="12.8" hidden="false" customHeight="false" outlineLevel="0" collapsed="false">
      <c r="A4856" s="2" t="s">
        <v>5364</v>
      </c>
      <c r="B4856" s="2" t="s">
        <v>222</v>
      </c>
      <c r="C4856" s="0" t="s">
        <v>311</v>
      </c>
      <c r="D4856" s="0" t="s">
        <v>16</v>
      </c>
      <c r="E4856" s="0" t="s">
        <v>17</v>
      </c>
      <c r="F4856" s="0" t="s">
        <v>18</v>
      </c>
      <c r="G4856" s="0" t="s">
        <v>19</v>
      </c>
      <c r="H4856" s="0" t="s">
        <v>5366</v>
      </c>
      <c r="I4856" s="0" t="n">
        <v>3</v>
      </c>
      <c r="J4856" s="0" t="n">
        <v>0</v>
      </c>
      <c r="K4856" s="0" t="s">
        <v>19</v>
      </c>
      <c r="L4856" s="3" t="n">
        <f aca="false">IF(K4856="Yes",(J4856-1)*0.98,-1)</f>
        <v>-1</v>
      </c>
      <c r="M4856" s="11" t="s">
        <v>62</v>
      </c>
    </row>
    <row r="4857" customFormat="false" ht="12.8" hidden="false" customHeight="false" outlineLevel="0" collapsed="false">
      <c r="A4857" s="2" t="s">
        <v>5364</v>
      </c>
      <c r="B4857" s="2" t="s">
        <v>276</v>
      </c>
      <c r="C4857" s="0" t="s">
        <v>382</v>
      </c>
      <c r="D4857" s="0" t="s">
        <v>16</v>
      </c>
      <c r="E4857" s="0" t="s">
        <v>147</v>
      </c>
      <c r="F4857" s="0" t="s">
        <v>18</v>
      </c>
      <c r="G4857" s="0" t="s">
        <v>19</v>
      </c>
      <c r="H4857" s="0" t="s">
        <v>5367</v>
      </c>
      <c r="I4857" s="0" t="n">
        <v>1</v>
      </c>
      <c r="J4857" s="0" t="n">
        <v>1.41</v>
      </c>
      <c r="K4857" s="0" t="s">
        <v>21</v>
      </c>
      <c r="L4857" s="3" t="n">
        <f aca="false">IF(K4857="Yes",(J4857-1)*0.98,-1)</f>
        <v>0.4018</v>
      </c>
      <c r="M4857" s="11" t="s">
        <v>62</v>
      </c>
    </row>
    <row r="4858" customFormat="false" ht="12.8" hidden="false" customHeight="false" outlineLevel="0" collapsed="false">
      <c r="A4858" s="9" t="s">
        <v>5364</v>
      </c>
      <c r="B4858" s="9" t="s">
        <v>276</v>
      </c>
      <c r="C4858" s="6" t="s">
        <v>382</v>
      </c>
      <c r="D4858" s="6" t="s">
        <v>16</v>
      </c>
      <c r="E4858" s="6" t="s">
        <v>147</v>
      </c>
      <c r="F4858" s="6" t="s">
        <v>18</v>
      </c>
      <c r="G4858" s="6" t="s">
        <v>19</v>
      </c>
      <c r="H4858" s="6" t="s">
        <v>5367</v>
      </c>
      <c r="I4858" s="0" t="n">
        <v>1</v>
      </c>
      <c r="J4858" s="6" t="n">
        <v>6.46</v>
      </c>
      <c r="K4858" s="3" t="str">
        <f aca="false">IF(I4858=1,"Yes","No")</f>
        <v>Yes</v>
      </c>
      <c r="L4858" s="7" t="n">
        <f aca="false">IF(K4858="Yes",(J4858-1)*0.98,-1)</f>
        <v>5.3508</v>
      </c>
      <c r="M4858" s="10" t="s">
        <v>53</v>
      </c>
    </row>
    <row r="4859" customFormat="false" ht="12.8" hidden="false" customHeight="false" outlineLevel="0" collapsed="false">
      <c r="A4859" s="2" t="s">
        <v>5368</v>
      </c>
      <c r="B4859" s="2" t="s">
        <v>186</v>
      </c>
      <c r="C4859" s="6" t="s">
        <v>359</v>
      </c>
      <c r="D4859" s="6" t="s">
        <v>16</v>
      </c>
      <c r="E4859" s="6" t="s">
        <v>17</v>
      </c>
      <c r="F4859" s="6" t="s">
        <v>43</v>
      </c>
      <c r="G4859" s="6" t="s">
        <v>19</v>
      </c>
      <c r="H4859" s="6" t="s">
        <v>5369</v>
      </c>
      <c r="I4859" s="6" t="n">
        <v>3</v>
      </c>
      <c r="J4859" s="6" t="n">
        <v>0</v>
      </c>
      <c r="K4859" s="3" t="str">
        <f aca="false">IF(I4859=1, "No","Yes")</f>
        <v>Yes</v>
      </c>
      <c r="L4859" s="7" t="n">
        <f aca="false">IF(I4859=1,-J4859,0.98)</f>
        <v>0.98</v>
      </c>
      <c r="M4859" s="8" t="s">
        <v>51</v>
      </c>
    </row>
    <row r="4860" customFormat="false" ht="12.8" hidden="false" customHeight="false" outlineLevel="0" collapsed="false">
      <c r="A4860" s="9" t="s">
        <v>5368</v>
      </c>
      <c r="B4860" s="9" t="s">
        <v>96</v>
      </c>
      <c r="C4860" s="6" t="s">
        <v>248</v>
      </c>
      <c r="D4860" s="6" t="s">
        <v>42</v>
      </c>
      <c r="E4860" s="6" t="s">
        <v>147</v>
      </c>
      <c r="F4860" s="6" t="s">
        <v>43</v>
      </c>
      <c r="G4860" s="6" t="s">
        <v>19</v>
      </c>
      <c r="H4860" s="6" t="s">
        <v>5370</v>
      </c>
      <c r="I4860" s="0" t="n">
        <v>1</v>
      </c>
      <c r="J4860" s="6" t="n">
        <v>2.34</v>
      </c>
      <c r="K4860" s="3" t="str">
        <f aca="false">IF(I4860=1,"Yes","No")</f>
        <v>Yes</v>
      </c>
      <c r="L4860" s="7" t="n">
        <f aca="false">IF(K4860="Yes",(J4860-1)*0.98,-1)</f>
        <v>1.3132</v>
      </c>
      <c r="M4860" s="10" t="s">
        <v>53</v>
      </c>
    </row>
    <row r="4861" customFormat="false" ht="12.8" hidden="false" customHeight="false" outlineLevel="0" collapsed="false">
      <c r="A4861" s="2" t="s">
        <v>5368</v>
      </c>
      <c r="B4861" s="2" t="s">
        <v>135</v>
      </c>
      <c r="C4861" s="0" t="s">
        <v>359</v>
      </c>
      <c r="D4861" s="0" t="s">
        <v>42</v>
      </c>
      <c r="E4861" s="0" t="s">
        <v>87</v>
      </c>
      <c r="F4861" s="0" t="s">
        <v>18</v>
      </c>
      <c r="G4861" s="0" t="s">
        <v>21</v>
      </c>
      <c r="H4861" s="0" t="s">
        <v>5371</v>
      </c>
      <c r="I4861" s="0" t="n">
        <v>3</v>
      </c>
      <c r="J4861" s="0" t="n">
        <v>3.75</v>
      </c>
      <c r="K4861" s="0" t="s">
        <v>21</v>
      </c>
      <c r="L4861" s="3" t="n">
        <f aca="false">IF(K4861="Yes",(J4861-1)*0.98,-1)</f>
        <v>2.695</v>
      </c>
      <c r="M4861" s="11" t="s">
        <v>62</v>
      </c>
    </row>
    <row r="4862" customFormat="false" ht="12.8" hidden="false" customHeight="false" outlineLevel="0" collapsed="false">
      <c r="A4862" s="9" t="s">
        <v>5368</v>
      </c>
      <c r="B4862" s="9" t="s">
        <v>135</v>
      </c>
      <c r="C4862" s="6" t="s">
        <v>359</v>
      </c>
      <c r="D4862" s="6" t="s">
        <v>42</v>
      </c>
      <c r="E4862" s="6" t="s">
        <v>87</v>
      </c>
      <c r="F4862" s="6" t="s">
        <v>18</v>
      </c>
      <c r="G4862" s="6" t="s">
        <v>21</v>
      </c>
      <c r="H4862" s="6" t="s">
        <v>5371</v>
      </c>
      <c r="I4862" s="0" t="n">
        <v>3</v>
      </c>
      <c r="J4862" s="6" t="n">
        <v>0</v>
      </c>
      <c r="K4862" s="3" t="str">
        <f aca="false">IF(I4862=1,"Yes","No")</f>
        <v>No</v>
      </c>
      <c r="L4862" s="7" t="n">
        <f aca="false">IF(K4862="Yes",(J4862-1)*0.98,-1)</f>
        <v>-1</v>
      </c>
      <c r="M4862" s="10" t="s">
        <v>53</v>
      </c>
    </row>
    <row r="4863" customFormat="false" ht="12.8" hidden="false" customHeight="false" outlineLevel="0" collapsed="false">
      <c r="A4863" s="2" t="s">
        <v>5372</v>
      </c>
      <c r="B4863" s="2" t="s">
        <v>159</v>
      </c>
      <c r="C4863" s="0" t="s">
        <v>15</v>
      </c>
      <c r="D4863" s="0" t="s">
        <v>29</v>
      </c>
      <c r="E4863" s="0" t="s">
        <v>147</v>
      </c>
      <c r="F4863" s="0" t="s">
        <v>65</v>
      </c>
      <c r="G4863" s="0" t="s">
        <v>21</v>
      </c>
      <c r="H4863" s="0" t="s">
        <v>5373</v>
      </c>
      <c r="I4863" s="0" t="n">
        <v>3</v>
      </c>
      <c r="J4863" s="0" t="n">
        <v>1.48</v>
      </c>
      <c r="K4863" s="0" t="s">
        <v>21</v>
      </c>
      <c r="L4863" s="3" t="n">
        <f aca="false">IF(K4863="Yes",(J4863-1)*0.98,-1)</f>
        <v>0.4704</v>
      </c>
      <c r="M4863" s="11" t="s">
        <v>62</v>
      </c>
    </row>
    <row r="4864" customFormat="false" ht="12.8" hidden="false" customHeight="false" outlineLevel="0" collapsed="false">
      <c r="A4864" s="2" t="s">
        <v>5372</v>
      </c>
      <c r="B4864" s="2" t="s">
        <v>159</v>
      </c>
      <c r="C4864" s="6" t="s">
        <v>15</v>
      </c>
      <c r="D4864" s="6" t="s">
        <v>29</v>
      </c>
      <c r="E4864" s="6" t="s">
        <v>147</v>
      </c>
      <c r="F4864" s="6" t="s">
        <v>65</v>
      </c>
      <c r="G4864" s="6" t="s">
        <v>21</v>
      </c>
      <c r="H4864" s="6" t="s">
        <v>5374</v>
      </c>
      <c r="I4864" s="6" t="n">
        <v>0</v>
      </c>
      <c r="J4864" s="6" t="n">
        <v>0</v>
      </c>
      <c r="K4864" s="3" t="str">
        <f aca="false">IF(I4864=1, "No","Yes")</f>
        <v>Yes</v>
      </c>
      <c r="L4864" s="7" t="n">
        <f aca="false">IF(I4864=1,-J4864,0.98)</f>
        <v>0.98</v>
      </c>
      <c r="M4864" s="8" t="s">
        <v>51</v>
      </c>
    </row>
    <row r="4865" customFormat="false" ht="12.8" hidden="false" customHeight="false" outlineLevel="0" collapsed="false">
      <c r="A4865" s="9" t="s">
        <v>5372</v>
      </c>
      <c r="B4865" s="9" t="s">
        <v>159</v>
      </c>
      <c r="C4865" s="6" t="s">
        <v>15</v>
      </c>
      <c r="D4865" s="6" t="s">
        <v>29</v>
      </c>
      <c r="E4865" s="6" t="s">
        <v>147</v>
      </c>
      <c r="F4865" s="6" t="s">
        <v>65</v>
      </c>
      <c r="G4865" s="6" t="s">
        <v>21</v>
      </c>
      <c r="H4865" s="6" t="s">
        <v>5374</v>
      </c>
      <c r="I4865" s="6" t="n">
        <v>0</v>
      </c>
      <c r="J4865" s="6" t="n">
        <v>0</v>
      </c>
      <c r="K4865" s="3" t="s">
        <v>19</v>
      </c>
      <c r="L4865" s="6" t="n">
        <f aca="false">IF(K4865="Yes",(J4865-1)*0.98,-1)</f>
        <v>-1</v>
      </c>
      <c r="M4865" s="13" t="s">
        <v>184</v>
      </c>
    </row>
    <row r="4866" customFormat="false" ht="12.8" hidden="false" customHeight="false" outlineLevel="0" collapsed="false">
      <c r="A4866" s="2" t="s">
        <v>5375</v>
      </c>
      <c r="B4866" s="2" t="s">
        <v>445</v>
      </c>
      <c r="C4866" s="0" t="s">
        <v>150</v>
      </c>
      <c r="D4866" s="0" t="s">
        <v>16</v>
      </c>
      <c r="E4866" s="0" t="s">
        <v>17</v>
      </c>
      <c r="F4866" s="0" t="s">
        <v>18</v>
      </c>
      <c r="G4866" s="0" t="s">
        <v>19</v>
      </c>
      <c r="H4866" s="0" t="s">
        <v>5376</v>
      </c>
      <c r="I4866" s="0" t="n">
        <v>4</v>
      </c>
      <c r="J4866" s="0" t="n">
        <v>0</v>
      </c>
      <c r="K4866" s="0" t="s">
        <v>19</v>
      </c>
      <c r="L4866" s="3" t="n">
        <f aca="false">IF(K4866="Yes",(J4866-1)*0.98,-1)</f>
        <v>-1</v>
      </c>
      <c r="M4866" s="4" t="s">
        <v>22</v>
      </c>
    </row>
    <row r="4867" customFormat="false" ht="12.8" hidden="false" customHeight="false" outlineLevel="0" collapsed="false">
      <c r="A4867" s="2" t="s">
        <v>5377</v>
      </c>
      <c r="B4867" s="2" t="s">
        <v>445</v>
      </c>
      <c r="C4867" s="0" t="s">
        <v>215</v>
      </c>
      <c r="D4867" s="0" t="s">
        <v>16</v>
      </c>
      <c r="E4867" s="0" t="s">
        <v>17</v>
      </c>
      <c r="F4867" s="0" t="s">
        <v>18</v>
      </c>
      <c r="G4867" s="0" t="s">
        <v>19</v>
      </c>
      <c r="H4867" s="0" t="s">
        <v>5378</v>
      </c>
      <c r="I4867" s="0" t="n">
        <v>4</v>
      </c>
      <c r="J4867" s="0" t="n">
        <v>0</v>
      </c>
      <c r="K4867" s="0" t="s">
        <v>19</v>
      </c>
      <c r="L4867" s="3" t="n">
        <f aca="false">IF(K4867="Yes",(J4867-1)*0.98,-1)</f>
        <v>-1</v>
      </c>
      <c r="M4867" s="4" t="s">
        <v>22</v>
      </c>
    </row>
    <row r="4868" customFormat="false" ht="12.8" hidden="false" customHeight="false" outlineLevel="0" collapsed="false">
      <c r="A4868" s="2" t="s">
        <v>5377</v>
      </c>
      <c r="B4868" s="2" t="s">
        <v>222</v>
      </c>
      <c r="C4868" s="0" t="s">
        <v>1338</v>
      </c>
      <c r="D4868" s="0" t="s">
        <v>37</v>
      </c>
      <c r="E4868" s="0" t="s">
        <v>17</v>
      </c>
      <c r="F4868" s="0" t="s">
        <v>43</v>
      </c>
      <c r="G4868" s="0" t="s">
        <v>19</v>
      </c>
      <c r="H4868" s="0" t="s">
        <v>5336</v>
      </c>
      <c r="I4868" s="0" t="n">
        <v>1</v>
      </c>
      <c r="J4868" s="0" t="n">
        <v>1.37</v>
      </c>
      <c r="K4868" s="0" t="s">
        <v>21</v>
      </c>
      <c r="L4868" s="3" t="n">
        <f aca="false">IF(K4868="Yes",(J4868-1)*0.98,-1)</f>
        <v>0.3626</v>
      </c>
      <c r="M4868" s="11" t="s">
        <v>62</v>
      </c>
    </row>
    <row r="4869" customFormat="false" ht="12.8" hidden="false" customHeight="false" outlineLevel="0" collapsed="false">
      <c r="A4869" s="2" t="s">
        <v>5377</v>
      </c>
      <c r="B4869" s="2" t="s">
        <v>222</v>
      </c>
      <c r="C4869" s="6" t="s">
        <v>1338</v>
      </c>
      <c r="D4869" s="6" t="s">
        <v>37</v>
      </c>
      <c r="E4869" s="6" t="s">
        <v>17</v>
      </c>
      <c r="F4869" s="6" t="s">
        <v>43</v>
      </c>
      <c r="G4869" s="6" t="s">
        <v>19</v>
      </c>
      <c r="H4869" s="6" t="s">
        <v>5379</v>
      </c>
      <c r="I4869" s="6" t="n">
        <v>0</v>
      </c>
      <c r="J4869" s="6" t="n">
        <v>0</v>
      </c>
      <c r="K4869" s="3" t="str">
        <f aca="false">IF(I4869=1, "No","Yes")</f>
        <v>Yes</v>
      </c>
      <c r="L4869" s="7" t="n">
        <f aca="false">IF(I4869=1,-J4869,0.98)</f>
        <v>0.98</v>
      </c>
      <c r="M4869" s="12" t="s">
        <v>128</v>
      </c>
    </row>
    <row r="4870" customFormat="false" ht="12.8" hidden="false" customHeight="false" outlineLevel="0" collapsed="false">
      <c r="A4870" s="2" t="s">
        <v>5380</v>
      </c>
      <c r="B4870" s="2" t="s">
        <v>23</v>
      </c>
      <c r="C4870" s="0" t="s">
        <v>373</v>
      </c>
      <c r="D4870" s="0" t="s">
        <v>102</v>
      </c>
      <c r="E4870" s="0" t="s">
        <v>147</v>
      </c>
      <c r="F4870" s="0" t="s">
        <v>453</v>
      </c>
      <c r="G4870" s="0" t="s">
        <v>19</v>
      </c>
      <c r="H4870" s="0" t="s">
        <v>5381</v>
      </c>
      <c r="I4870" s="0" t="n">
        <v>2</v>
      </c>
      <c r="J4870" s="0" t="n">
        <v>1.61</v>
      </c>
      <c r="K4870" s="0" t="s">
        <v>21</v>
      </c>
      <c r="L4870" s="3" t="n">
        <f aca="false">IF(K4870="Yes",(J4870-1)*0.98,-1)</f>
        <v>0.5978</v>
      </c>
      <c r="M4870" s="4" t="s">
        <v>22</v>
      </c>
    </row>
    <row r="4871" customFormat="false" ht="12.8" hidden="false" customHeight="false" outlineLevel="0" collapsed="false">
      <c r="A4871" s="2" t="s">
        <v>5380</v>
      </c>
      <c r="B4871" s="2" t="s">
        <v>536</v>
      </c>
      <c r="C4871" s="0" t="s">
        <v>59</v>
      </c>
      <c r="D4871" s="0" t="s">
        <v>42</v>
      </c>
      <c r="E4871" s="0" t="s">
        <v>30</v>
      </c>
      <c r="F4871" s="0" t="s">
        <v>18</v>
      </c>
      <c r="G4871" s="0" t="s">
        <v>19</v>
      </c>
      <c r="H4871" s="0" t="s">
        <v>5382</v>
      </c>
      <c r="I4871" s="0" t="n">
        <v>1</v>
      </c>
      <c r="J4871" s="0" t="n">
        <v>1.59</v>
      </c>
      <c r="K4871" s="0" t="s">
        <v>21</v>
      </c>
      <c r="L4871" s="3" t="n">
        <f aca="false">IF(K4871="Yes",(J4871-1)*0.98,-1)</f>
        <v>0.5782</v>
      </c>
      <c r="M4871" s="11" t="s">
        <v>62</v>
      </c>
    </row>
    <row r="4872" customFormat="false" ht="12.8" hidden="false" customHeight="false" outlineLevel="0" collapsed="false">
      <c r="A4872" s="2" t="s">
        <v>5380</v>
      </c>
      <c r="B4872" s="2" t="s">
        <v>536</v>
      </c>
      <c r="C4872" s="6" t="s">
        <v>59</v>
      </c>
      <c r="D4872" s="6" t="s">
        <v>42</v>
      </c>
      <c r="E4872" s="6" t="s">
        <v>30</v>
      </c>
      <c r="F4872" s="6" t="s">
        <v>18</v>
      </c>
      <c r="G4872" s="6" t="s">
        <v>19</v>
      </c>
      <c r="H4872" s="6" t="s">
        <v>5383</v>
      </c>
      <c r="I4872" s="6" t="n">
        <v>0</v>
      </c>
      <c r="J4872" s="6" t="n">
        <v>0</v>
      </c>
      <c r="K4872" s="3" t="str">
        <f aca="false">IF(I4872=1, "No","Yes")</f>
        <v>Yes</v>
      </c>
      <c r="L4872" s="7" t="n">
        <f aca="false">IF(I4872=1,-J4872,0.98)</f>
        <v>0.98</v>
      </c>
      <c r="M4872" s="8" t="s">
        <v>51</v>
      </c>
    </row>
    <row r="4873" customFormat="false" ht="12.8" hidden="false" customHeight="false" outlineLevel="0" collapsed="false">
      <c r="A4873" s="2" t="s">
        <v>5380</v>
      </c>
      <c r="B4873" s="2" t="s">
        <v>536</v>
      </c>
      <c r="C4873" s="6" t="s">
        <v>59</v>
      </c>
      <c r="D4873" s="6" t="s">
        <v>42</v>
      </c>
      <c r="E4873" s="6" t="s">
        <v>30</v>
      </c>
      <c r="F4873" s="6" t="s">
        <v>18</v>
      </c>
      <c r="G4873" s="6" t="s">
        <v>19</v>
      </c>
      <c r="H4873" s="6" t="s">
        <v>5383</v>
      </c>
      <c r="I4873" s="6" t="n">
        <v>0</v>
      </c>
      <c r="J4873" s="6" t="n">
        <v>0</v>
      </c>
      <c r="K4873" s="3" t="str">
        <f aca="false">IF(I4873=1, "No","Yes")</f>
        <v>Yes</v>
      </c>
      <c r="L4873" s="7" t="n">
        <f aca="false">IF(I4873=1,-J4873,0.98)</f>
        <v>0.98</v>
      </c>
      <c r="M4873" s="12" t="s">
        <v>128</v>
      </c>
    </row>
    <row r="4874" customFormat="false" ht="12.8" hidden="false" customHeight="false" outlineLevel="0" collapsed="false">
      <c r="A4874" s="2" t="s">
        <v>5384</v>
      </c>
      <c r="B4874" s="2" t="s">
        <v>445</v>
      </c>
      <c r="C4874" s="0" t="s">
        <v>2117</v>
      </c>
      <c r="D4874" s="0" t="s">
        <v>37</v>
      </c>
      <c r="E4874" s="0" t="s">
        <v>17</v>
      </c>
      <c r="F4874" s="0" t="s">
        <v>18</v>
      </c>
      <c r="G4874" s="0" t="s">
        <v>19</v>
      </c>
      <c r="H4874" s="0" t="s">
        <v>5385</v>
      </c>
      <c r="I4874" s="0" t="n">
        <v>4</v>
      </c>
      <c r="J4874" s="0" t="n">
        <v>0</v>
      </c>
      <c r="K4874" s="0" t="str">
        <f aca="false">IF(I4874=1,"Yes","No")</f>
        <v>No</v>
      </c>
      <c r="L4874" s="0" t="n">
        <f aca="false">IF(K4874="Yes",(J4874-1)*0.98,-1)</f>
        <v>-1</v>
      </c>
      <c r="M4874" s="5" t="s">
        <v>33</v>
      </c>
    </row>
    <row r="4875" customFormat="false" ht="12.8" hidden="false" customHeight="false" outlineLevel="0" collapsed="false">
      <c r="A4875" s="2" t="s">
        <v>5384</v>
      </c>
      <c r="B4875" s="2" t="s">
        <v>71</v>
      </c>
      <c r="C4875" s="0" t="s">
        <v>218</v>
      </c>
      <c r="D4875" s="0" t="s">
        <v>16</v>
      </c>
      <c r="E4875" s="0" t="s">
        <v>17</v>
      </c>
      <c r="F4875" s="0" t="s">
        <v>18</v>
      </c>
      <c r="G4875" s="0" t="s">
        <v>19</v>
      </c>
      <c r="H4875" s="0" t="s">
        <v>5386</v>
      </c>
      <c r="I4875" s="0" t="n">
        <v>4</v>
      </c>
      <c r="J4875" s="0" t="n">
        <v>0</v>
      </c>
      <c r="K4875" s="0" t="s">
        <v>19</v>
      </c>
      <c r="L4875" s="3" t="n">
        <f aca="false">IF(K4875="Yes",(J4875-1)*0.98,-1)</f>
        <v>-1</v>
      </c>
      <c r="M4875" s="4" t="s">
        <v>22</v>
      </c>
    </row>
    <row r="4876" customFormat="false" ht="12.8" hidden="false" customHeight="false" outlineLevel="0" collapsed="false">
      <c r="A4876" s="2" t="s">
        <v>5387</v>
      </c>
      <c r="B4876" s="2" t="s">
        <v>657</v>
      </c>
      <c r="C4876" s="0" t="s">
        <v>2117</v>
      </c>
      <c r="D4876" s="0" t="s">
        <v>37</v>
      </c>
      <c r="E4876" s="0" t="s">
        <v>147</v>
      </c>
      <c r="G4876" s="0" t="s">
        <v>19</v>
      </c>
      <c r="H4876" s="0" t="s">
        <v>4947</v>
      </c>
      <c r="I4876" s="0" t="n">
        <v>1</v>
      </c>
      <c r="J4876" s="0" t="n">
        <v>0</v>
      </c>
      <c r="K4876" s="0" t="str">
        <f aca="false">IF(I4876=1,"Yes","No")</f>
        <v>Yes</v>
      </c>
      <c r="L4876" s="0" t="n">
        <f aca="false">IF(K4876="Yes",(J4876-1)*0.98,-1)</f>
        <v>-0.98</v>
      </c>
      <c r="M4876" s="5" t="s">
        <v>33</v>
      </c>
    </row>
    <row r="4877" customFormat="false" ht="12.8" hidden="false" customHeight="false" outlineLevel="0" collapsed="false">
      <c r="A4877" s="2" t="s">
        <v>5387</v>
      </c>
      <c r="B4877" s="2" t="s">
        <v>289</v>
      </c>
      <c r="C4877" s="0" t="s">
        <v>492</v>
      </c>
      <c r="D4877" s="0" t="s">
        <v>16</v>
      </c>
      <c r="E4877" s="0" t="s">
        <v>79</v>
      </c>
      <c r="F4877" s="0" t="s">
        <v>80</v>
      </c>
      <c r="G4877" s="0" t="s">
        <v>19</v>
      </c>
      <c r="H4877" s="0" t="s">
        <v>5388</v>
      </c>
      <c r="I4877" s="0" t="n">
        <v>1</v>
      </c>
      <c r="J4877" s="0" t="n">
        <v>1.51</v>
      </c>
      <c r="K4877" s="0" t="s">
        <v>21</v>
      </c>
      <c r="L4877" s="3" t="n">
        <f aca="false">IF(K4877="Yes",(J4877-1)*0.98,-1)</f>
        <v>0.4998</v>
      </c>
      <c r="M4877" s="4" t="s">
        <v>22</v>
      </c>
    </row>
    <row r="4878" customFormat="false" ht="12.8" hidden="false" customHeight="false" outlineLevel="0" collapsed="false">
      <c r="A4878" s="2" t="s">
        <v>5387</v>
      </c>
      <c r="B4878" s="2" t="s">
        <v>280</v>
      </c>
      <c r="C4878" s="0" t="s">
        <v>430</v>
      </c>
      <c r="D4878" s="0" t="s">
        <v>42</v>
      </c>
      <c r="E4878" s="0" t="s">
        <v>147</v>
      </c>
      <c r="F4878" s="0" t="s">
        <v>65</v>
      </c>
      <c r="G4878" s="0" t="s">
        <v>21</v>
      </c>
      <c r="H4878" s="0" t="s">
        <v>5389</v>
      </c>
      <c r="I4878" s="0" t="n">
        <v>0</v>
      </c>
      <c r="J4878" s="0" t="n">
        <v>0</v>
      </c>
      <c r="K4878" s="0" t="str">
        <f aca="false">IF(I4878=1,"Yes","No")</f>
        <v>No</v>
      </c>
      <c r="L4878" s="0" t="n">
        <f aca="false">IF(K4878="Yes",(J4878-1)*0.98,-1)</f>
        <v>-1</v>
      </c>
      <c r="M4878" s="5" t="s">
        <v>33</v>
      </c>
    </row>
    <row r="4879" customFormat="false" ht="12.8" hidden="false" customHeight="false" outlineLevel="0" collapsed="false">
      <c r="A4879" s="2" t="s">
        <v>5387</v>
      </c>
      <c r="B4879" s="2" t="s">
        <v>280</v>
      </c>
      <c r="C4879" s="0" t="s">
        <v>430</v>
      </c>
      <c r="D4879" s="0" t="s">
        <v>42</v>
      </c>
      <c r="E4879" s="0" t="s">
        <v>147</v>
      </c>
      <c r="F4879" s="0" t="s">
        <v>65</v>
      </c>
      <c r="G4879" s="0" t="s">
        <v>21</v>
      </c>
      <c r="H4879" s="0" t="s">
        <v>5389</v>
      </c>
      <c r="I4879" s="0" t="n">
        <v>0</v>
      </c>
      <c r="J4879" s="0" t="n">
        <v>0</v>
      </c>
      <c r="K4879" s="0" t="s">
        <v>19</v>
      </c>
      <c r="L4879" s="3" t="n">
        <f aca="false">IF(K4879="Yes",(J4879-1)*0.98,-1)</f>
        <v>-1</v>
      </c>
      <c r="M4879" s="4" t="s">
        <v>22</v>
      </c>
    </row>
    <row r="4880" customFormat="false" ht="12.8" hidden="false" customHeight="false" outlineLevel="0" collapsed="false">
      <c r="A4880" s="2" t="s">
        <v>5390</v>
      </c>
      <c r="B4880" s="2" t="s">
        <v>162</v>
      </c>
      <c r="C4880" s="0" t="s">
        <v>56</v>
      </c>
      <c r="D4880" s="0" t="s">
        <v>16</v>
      </c>
      <c r="E4880" s="0" t="s">
        <v>17</v>
      </c>
      <c r="F4880" s="0" t="s">
        <v>103</v>
      </c>
      <c r="G4880" s="0" t="s">
        <v>19</v>
      </c>
      <c r="H4880" s="0" t="s">
        <v>5391</v>
      </c>
      <c r="I4880" s="0" t="n">
        <v>2</v>
      </c>
      <c r="J4880" s="0" t="n">
        <v>2.46</v>
      </c>
      <c r="K4880" s="0" t="s">
        <v>21</v>
      </c>
      <c r="L4880" s="3" t="n">
        <f aca="false">IF(K4880="Yes",(J4880-1)*0.98,-1)</f>
        <v>1.4308</v>
      </c>
      <c r="M4880" s="11" t="s">
        <v>62</v>
      </c>
    </row>
    <row r="4881" customFormat="false" ht="12.8" hidden="false" customHeight="false" outlineLevel="0" collapsed="false">
      <c r="A4881" s="9" t="s">
        <v>5390</v>
      </c>
      <c r="B4881" s="9" t="s">
        <v>162</v>
      </c>
      <c r="C4881" s="6" t="s">
        <v>56</v>
      </c>
      <c r="D4881" s="6" t="s">
        <v>16</v>
      </c>
      <c r="E4881" s="6" t="s">
        <v>17</v>
      </c>
      <c r="F4881" s="6" t="s">
        <v>103</v>
      </c>
      <c r="G4881" s="6" t="s">
        <v>19</v>
      </c>
      <c r="H4881" s="6" t="s">
        <v>5391</v>
      </c>
      <c r="I4881" s="0" t="n">
        <v>2</v>
      </c>
      <c r="J4881" s="6" t="n">
        <v>0</v>
      </c>
      <c r="K4881" s="3" t="str">
        <f aca="false">IF(I4881=1,"Yes","No")</f>
        <v>No</v>
      </c>
      <c r="L4881" s="7" t="n">
        <f aca="false">IF(K4881="Yes",(J4881-1)*0.98,-1)</f>
        <v>-1</v>
      </c>
      <c r="M4881" s="10" t="s">
        <v>53</v>
      </c>
    </row>
    <row r="4882" customFormat="false" ht="12.8" hidden="false" customHeight="false" outlineLevel="0" collapsed="false">
      <c r="A4882" s="2" t="s">
        <v>5390</v>
      </c>
      <c r="B4882" s="2" t="s">
        <v>306</v>
      </c>
      <c r="C4882" s="0" t="s">
        <v>56</v>
      </c>
      <c r="D4882" s="0" t="s">
        <v>16</v>
      </c>
      <c r="E4882" s="0" t="s">
        <v>87</v>
      </c>
      <c r="F4882" s="0" t="s">
        <v>18</v>
      </c>
      <c r="G4882" s="0" t="s">
        <v>19</v>
      </c>
      <c r="H4882" s="0" t="s">
        <v>5392</v>
      </c>
      <c r="I4882" s="0" t="n">
        <v>2</v>
      </c>
      <c r="J4882" s="0" t="n">
        <v>1.35</v>
      </c>
      <c r="K4882" s="0" t="s">
        <v>21</v>
      </c>
      <c r="L4882" s="3" t="n">
        <f aca="false">IF(K4882="Yes",(J4882-1)*0.98,-1)</f>
        <v>0.343</v>
      </c>
      <c r="M4882" s="4" t="s">
        <v>22</v>
      </c>
    </row>
    <row r="4883" customFormat="false" ht="12.8" hidden="false" customHeight="false" outlineLevel="0" collapsed="false">
      <c r="A4883" s="2" t="s">
        <v>5390</v>
      </c>
      <c r="B4883" s="2" t="s">
        <v>289</v>
      </c>
      <c r="C4883" s="0" t="s">
        <v>734</v>
      </c>
      <c r="D4883" s="0" t="s">
        <v>29</v>
      </c>
      <c r="E4883" s="0" t="s">
        <v>147</v>
      </c>
      <c r="F4883" s="0" t="s">
        <v>428</v>
      </c>
      <c r="G4883" s="0" t="s">
        <v>21</v>
      </c>
      <c r="H4883" s="0" t="s">
        <v>1876</v>
      </c>
      <c r="I4883" s="0" t="n">
        <v>2</v>
      </c>
      <c r="J4883" s="0" t="n">
        <v>0</v>
      </c>
      <c r="K4883" s="0" t="str">
        <f aca="false">IF(I4883=1,"Yes","No")</f>
        <v>No</v>
      </c>
      <c r="L4883" s="0" t="n">
        <f aca="false">IF(K4883="Yes",(J4883-1)*0.98,-1)</f>
        <v>-1</v>
      </c>
      <c r="M4883" s="5" t="s">
        <v>33</v>
      </c>
    </row>
    <row r="4884" customFormat="false" ht="12.8" hidden="false" customHeight="false" outlineLevel="0" collapsed="false">
      <c r="A4884" s="9" t="s">
        <v>5390</v>
      </c>
      <c r="B4884" s="9" t="s">
        <v>239</v>
      </c>
      <c r="C4884" s="6" t="s">
        <v>91</v>
      </c>
      <c r="D4884" s="6" t="s">
        <v>42</v>
      </c>
      <c r="E4884" s="6" t="s">
        <v>30</v>
      </c>
      <c r="F4884" s="6" t="s">
        <v>770</v>
      </c>
      <c r="G4884" s="6" t="s">
        <v>21</v>
      </c>
      <c r="H4884" s="6" t="s">
        <v>5393</v>
      </c>
      <c r="I4884" s="0" t="n">
        <v>4</v>
      </c>
      <c r="J4884" s="6" t="n">
        <v>0</v>
      </c>
      <c r="K4884" s="3" t="str">
        <f aca="false">IF(I4884=1,"Yes","No")</f>
        <v>No</v>
      </c>
      <c r="L4884" s="7" t="n">
        <f aca="false">IF(K4884="Yes",(J4884-1)*0.98,-1)</f>
        <v>-1</v>
      </c>
      <c r="M4884" s="10" t="s">
        <v>53</v>
      </c>
    </row>
    <row r="4885" customFormat="false" ht="12.8" hidden="false" customHeight="false" outlineLevel="0" collapsed="false">
      <c r="A4885" s="2" t="s">
        <v>5394</v>
      </c>
      <c r="B4885" s="2" t="s">
        <v>289</v>
      </c>
      <c r="C4885" s="0" t="s">
        <v>86</v>
      </c>
      <c r="D4885" s="0" t="s">
        <v>16</v>
      </c>
      <c r="E4885" s="0" t="s">
        <v>79</v>
      </c>
      <c r="F4885" s="0" t="s">
        <v>80</v>
      </c>
      <c r="G4885" s="0" t="s">
        <v>19</v>
      </c>
      <c r="H4885" s="0" t="s">
        <v>5395</v>
      </c>
      <c r="I4885" s="0" t="n">
        <v>1</v>
      </c>
      <c r="J4885" s="0" t="n">
        <v>1.16</v>
      </c>
      <c r="K4885" s="0" t="s">
        <v>21</v>
      </c>
      <c r="L4885" s="3" t="n">
        <f aca="false">IF(K4885="Yes",(J4885-1)*0.98,-1)</f>
        <v>0.1568</v>
      </c>
      <c r="M4885" s="4" t="s">
        <v>22</v>
      </c>
    </row>
    <row r="4886" customFormat="false" ht="12.8" hidden="false" customHeight="false" outlineLevel="0" collapsed="false">
      <c r="A4886" s="2" t="s">
        <v>5394</v>
      </c>
      <c r="B4886" s="2" t="s">
        <v>289</v>
      </c>
      <c r="C4886" s="0" t="s">
        <v>86</v>
      </c>
      <c r="D4886" s="0" t="s">
        <v>16</v>
      </c>
      <c r="E4886" s="0" t="s">
        <v>79</v>
      </c>
      <c r="F4886" s="0" t="s">
        <v>80</v>
      </c>
      <c r="G4886" s="0" t="s">
        <v>19</v>
      </c>
      <c r="H4886" s="0" t="s">
        <v>5396</v>
      </c>
      <c r="I4886" s="0" t="n">
        <v>3</v>
      </c>
      <c r="J4886" s="0" t="n">
        <v>1.39</v>
      </c>
      <c r="K4886" s="0" t="s">
        <v>21</v>
      </c>
      <c r="L4886" s="3" t="n">
        <f aca="false">IF(K4886="Yes",(J4886-1)*0.98,-1)</f>
        <v>0.3822</v>
      </c>
      <c r="M4886" s="11" t="s">
        <v>62</v>
      </c>
    </row>
    <row r="4887" customFormat="false" ht="12.8" hidden="false" customHeight="false" outlineLevel="0" collapsed="false">
      <c r="A4887" s="2" t="s">
        <v>5397</v>
      </c>
      <c r="B4887" s="2" t="s">
        <v>5398</v>
      </c>
      <c r="C4887" s="0" t="s">
        <v>24</v>
      </c>
      <c r="D4887" s="0" t="s">
        <v>16</v>
      </c>
      <c r="E4887" s="0" t="s">
        <v>17</v>
      </c>
      <c r="F4887" s="0" t="s">
        <v>18</v>
      </c>
      <c r="G4887" s="0" t="s">
        <v>19</v>
      </c>
      <c r="H4887" s="0" t="s">
        <v>5399</v>
      </c>
      <c r="I4887" s="0" t="n">
        <v>2</v>
      </c>
      <c r="J4887" s="0" t="n">
        <v>1.05</v>
      </c>
      <c r="K4887" s="0" t="s">
        <v>21</v>
      </c>
      <c r="L4887" s="3" t="n">
        <f aca="false">IF(K4887="Yes",(J4887-1)*0.98,-1)</f>
        <v>0.049</v>
      </c>
      <c r="M4887" s="4" t="s">
        <v>22</v>
      </c>
    </row>
    <row r="4888" customFormat="false" ht="12.8" hidden="false" customHeight="false" outlineLevel="0" collapsed="false">
      <c r="A4888" s="2" t="s">
        <v>5400</v>
      </c>
      <c r="B4888" s="2" t="s">
        <v>124</v>
      </c>
      <c r="C4888" s="0" t="s">
        <v>78</v>
      </c>
      <c r="D4888" s="0" t="s">
        <v>16</v>
      </c>
      <c r="E4888" s="0" t="s">
        <v>17</v>
      </c>
      <c r="F4888" s="0" t="s">
        <v>18</v>
      </c>
      <c r="G4888" s="0" t="s">
        <v>19</v>
      </c>
      <c r="H4888" s="0" t="s">
        <v>5401</v>
      </c>
      <c r="I4888" s="0" t="n">
        <v>1</v>
      </c>
      <c r="J4888" s="0" t="n">
        <v>1.17</v>
      </c>
      <c r="K4888" s="0" t="s">
        <v>21</v>
      </c>
      <c r="L4888" s="3" t="n">
        <f aca="false">IF(K4888="Yes",(J4888-1)*0.98,-1)</f>
        <v>0.1666</v>
      </c>
      <c r="M4888" s="4" t="s">
        <v>22</v>
      </c>
    </row>
    <row r="4889" customFormat="false" ht="12.8" hidden="false" customHeight="false" outlineLevel="0" collapsed="false">
      <c r="A4889" s="2" t="s">
        <v>5402</v>
      </c>
      <c r="B4889" s="2" t="s">
        <v>23</v>
      </c>
      <c r="C4889" s="0" t="s">
        <v>373</v>
      </c>
      <c r="D4889" s="0" t="s">
        <v>195</v>
      </c>
      <c r="E4889" s="0" t="s">
        <v>147</v>
      </c>
      <c r="G4889" s="0" t="s">
        <v>19</v>
      </c>
      <c r="H4889" s="0" t="s">
        <v>5403</v>
      </c>
      <c r="I4889" s="0" t="n">
        <v>1</v>
      </c>
      <c r="J4889" s="0" t="n">
        <v>0</v>
      </c>
      <c r="K4889" s="0" t="str">
        <f aca="false">IF(I4889=1,"Yes","No")</f>
        <v>Yes</v>
      </c>
      <c r="L4889" s="0" t="n">
        <f aca="false">IF(K4889="Yes",(J4889-1)*0.98,-1)</f>
        <v>-0.98</v>
      </c>
      <c r="M4889" s="5" t="s">
        <v>33</v>
      </c>
    </row>
    <row r="4890" customFormat="false" ht="12.8" hidden="false" customHeight="false" outlineLevel="0" collapsed="false">
      <c r="A4890" s="2" t="s">
        <v>5402</v>
      </c>
      <c r="B4890" s="2" t="s">
        <v>810</v>
      </c>
      <c r="C4890" s="0" t="s">
        <v>373</v>
      </c>
      <c r="D4890" s="0" t="s">
        <v>195</v>
      </c>
      <c r="E4890" s="0" t="s">
        <v>147</v>
      </c>
      <c r="G4890" s="0" t="s">
        <v>19</v>
      </c>
      <c r="H4890" s="0" t="s">
        <v>5404</v>
      </c>
      <c r="I4890" s="0" t="n">
        <v>1</v>
      </c>
      <c r="J4890" s="0" t="n">
        <v>0</v>
      </c>
      <c r="K4890" s="0" t="str">
        <f aca="false">IF(I4890=1,"Yes","No")</f>
        <v>Yes</v>
      </c>
      <c r="L4890" s="0" t="n">
        <f aca="false">IF(K4890="Yes",(J4890-1)*0.98,-1)</f>
        <v>-0.98</v>
      </c>
      <c r="M4890" s="5" t="s">
        <v>33</v>
      </c>
    </row>
    <row r="4891" customFormat="false" ht="12.8" hidden="false" customHeight="false" outlineLevel="0" collapsed="false">
      <c r="A4891" s="2" t="s">
        <v>5402</v>
      </c>
      <c r="B4891" s="2" t="s">
        <v>888</v>
      </c>
      <c r="C4891" s="0" t="s">
        <v>1031</v>
      </c>
      <c r="D4891" s="0" t="s">
        <v>37</v>
      </c>
      <c r="E4891" s="0" t="s">
        <v>147</v>
      </c>
      <c r="G4891" s="0" t="s">
        <v>19</v>
      </c>
      <c r="H4891" s="0" t="s">
        <v>5405</v>
      </c>
      <c r="I4891" s="0" t="n">
        <v>4</v>
      </c>
      <c r="J4891" s="0" t="n">
        <v>0</v>
      </c>
      <c r="K4891" s="0" t="str">
        <f aca="false">IF(I4891=1,"Yes","No")</f>
        <v>No</v>
      </c>
      <c r="L4891" s="0" t="n">
        <f aca="false">IF(K4891="Yes",(J4891-1)*0.98,-1)</f>
        <v>-1</v>
      </c>
      <c r="M4891" s="5" t="s">
        <v>33</v>
      </c>
    </row>
    <row r="4892" customFormat="false" ht="12.8" hidden="false" customHeight="false" outlineLevel="0" collapsed="false">
      <c r="A4892" s="2" t="s">
        <v>5406</v>
      </c>
      <c r="B4892" s="2" t="s">
        <v>445</v>
      </c>
      <c r="C4892" s="0" t="s">
        <v>311</v>
      </c>
      <c r="D4892" s="0" t="s">
        <v>16</v>
      </c>
      <c r="E4892" s="0" t="s">
        <v>17</v>
      </c>
      <c r="F4892" s="0" t="s">
        <v>18</v>
      </c>
      <c r="G4892" s="0" t="s">
        <v>19</v>
      </c>
      <c r="H4892" s="0" t="s">
        <v>5407</v>
      </c>
      <c r="I4892" s="0" t="n">
        <v>2</v>
      </c>
      <c r="J4892" s="0" t="n">
        <v>2.21</v>
      </c>
      <c r="K4892" s="0" t="s">
        <v>21</v>
      </c>
      <c r="L4892" s="3" t="n">
        <f aca="false">IF(K4892="Yes",(J4892-1)*0.98,-1)</f>
        <v>1.1858</v>
      </c>
      <c r="M4892" s="4" t="s">
        <v>22</v>
      </c>
    </row>
    <row r="4893" customFormat="false" ht="12.8" hidden="false" customHeight="false" outlineLevel="0" collapsed="false">
      <c r="A4893" s="2" t="s">
        <v>5406</v>
      </c>
      <c r="B4893" s="2" t="s">
        <v>4672</v>
      </c>
      <c r="C4893" s="0" t="s">
        <v>311</v>
      </c>
      <c r="D4893" s="0" t="s">
        <v>16</v>
      </c>
      <c r="E4893" s="0" t="s">
        <v>87</v>
      </c>
      <c r="F4893" s="0" t="s">
        <v>18</v>
      </c>
      <c r="G4893" s="0" t="s">
        <v>21</v>
      </c>
      <c r="H4893" s="0" t="s">
        <v>4181</v>
      </c>
      <c r="I4893" s="0" t="n">
        <v>4</v>
      </c>
      <c r="J4893" s="0" t="n">
        <v>0</v>
      </c>
      <c r="K4893" s="0" t="s">
        <v>19</v>
      </c>
      <c r="L4893" s="3" t="n">
        <f aca="false">IF(K4893="Yes",(J4893-1)*0.98,-1)</f>
        <v>-1</v>
      </c>
      <c r="M4893" s="4" t="s">
        <v>22</v>
      </c>
    </row>
    <row r="4894" customFormat="false" ht="12.8" hidden="false" customHeight="false" outlineLevel="0" collapsed="false">
      <c r="A4894" s="2" t="s">
        <v>5406</v>
      </c>
      <c r="B4894" s="2" t="s">
        <v>146</v>
      </c>
      <c r="C4894" s="0" t="s">
        <v>1031</v>
      </c>
      <c r="D4894" s="0" t="s">
        <v>37</v>
      </c>
      <c r="E4894" s="0" t="s">
        <v>17</v>
      </c>
      <c r="F4894" s="0" t="s">
        <v>65</v>
      </c>
      <c r="G4894" s="0" t="s">
        <v>21</v>
      </c>
      <c r="H4894" s="0" t="s">
        <v>4429</v>
      </c>
      <c r="I4894" s="0" t="n">
        <v>4</v>
      </c>
      <c r="J4894" s="0" t="n">
        <v>0</v>
      </c>
      <c r="K4894" s="0" t="str">
        <f aca="false">IF(I4894=1,"Yes","No")</f>
        <v>No</v>
      </c>
      <c r="L4894" s="0" t="n">
        <f aca="false">IF(K4894="Yes",(J4894-1)*0.98,-1)</f>
        <v>-1</v>
      </c>
      <c r="M4894" s="5" t="s">
        <v>33</v>
      </c>
    </row>
    <row r="4895" customFormat="false" ht="12.8" hidden="false" customHeight="false" outlineLevel="0" collapsed="false">
      <c r="A4895" s="2" t="s">
        <v>5406</v>
      </c>
      <c r="B4895" s="2" t="s">
        <v>146</v>
      </c>
      <c r="C4895" s="0" t="s">
        <v>1031</v>
      </c>
      <c r="D4895" s="0" t="s">
        <v>37</v>
      </c>
      <c r="E4895" s="0" t="s">
        <v>17</v>
      </c>
      <c r="F4895" s="0" t="s">
        <v>65</v>
      </c>
      <c r="G4895" s="0" t="s">
        <v>21</v>
      </c>
      <c r="H4895" s="0" t="s">
        <v>4429</v>
      </c>
      <c r="I4895" s="0" t="n">
        <v>4</v>
      </c>
      <c r="J4895" s="0" t="n">
        <v>2.1</v>
      </c>
      <c r="K4895" s="0" t="s">
        <v>21</v>
      </c>
      <c r="L4895" s="3" t="n">
        <f aca="false">IF(K4895="Yes",(J4895-1)*0.98,-1)</f>
        <v>1.078</v>
      </c>
      <c r="M4895" s="4" t="s">
        <v>22</v>
      </c>
    </row>
    <row r="4896" customFormat="false" ht="12.8" hidden="false" customHeight="false" outlineLevel="0" collapsed="false">
      <c r="A4896" s="2" t="s">
        <v>5408</v>
      </c>
      <c r="B4896" s="2" t="s">
        <v>222</v>
      </c>
      <c r="C4896" s="0" t="s">
        <v>608</v>
      </c>
      <c r="D4896" s="0" t="s">
        <v>16</v>
      </c>
      <c r="E4896" s="0" t="s">
        <v>147</v>
      </c>
      <c r="F4896" s="0" t="s">
        <v>18</v>
      </c>
      <c r="G4896" s="0" t="s">
        <v>19</v>
      </c>
      <c r="H4896" s="0" t="s">
        <v>5409</v>
      </c>
      <c r="I4896" s="0" t="n">
        <v>3</v>
      </c>
      <c r="J4896" s="0" t="n">
        <v>2.36</v>
      </c>
      <c r="K4896" s="0" t="s">
        <v>21</v>
      </c>
      <c r="L4896" s="3" t="n">
        <f aca="false">IF(K4896="Yes",(J4896-1)*0.98,-1)</f>
        <v>1.3328</v>
      </c>
      <c r="M4896" s="11" t="s">
        <v>62</v>
      </c>
    </row>
    <row r="4897" customFormat="false" ht="12.8" hidden="false" customHeight="false" outlineLevel="0" collapsed="false">
      <c r="A4897" s="9" t="s">
        <v>5408</v>
      </c>
      <c r="B4897" s="9" t="s">
        <v>222</v>
      </c>
      <c r="C4897" s="6" t="s">
        <v>608</v>
      </c>
      <c r="D4897" s="6" t="s">
        <v>16</v>
      </c>
      <c r="E4897" s="6" t="s">
        <v>147</v>
      </c>
      <c r="F4897" s="6" t="s">
        <v>18</v>
      </c>
      <c r="G4897" s="6" t="s">
        <v>19</v>
      </c>
      <c r="H4897" s="6" t="s">
        <v>5410</v>
      </c>
      <c r="I4897" s="6" t="n">
        <v>0</v>
      </c>
      <c r="J4897" s="6" t="n">
        <v>0</v>
      </c>
      <c r="K4897" s="3" t="s">
        <v>19</v>
      </c>
      <c r="L4897" s="6" t="n">
        <f aca="false">IF(K4897="Yes",(J4897-1)*0.98,-1)</f>
        <v>-1</v>
      </c>
      <c r="M4897" s="13" t="s">
        <v>184</v>
      </c>
    </row>
    <row r="4898" customFormat="false" ht="12.8" hidden="false" customHeight="false" outlineLevel="0" collapsed="false">
      <c r="A4898" s="9" t="s">
        <v>5408</v>
      </c>
      <c r="B4898" s="9" t="s">
        <v>222</v>
      </c>
      <c r="C4898" s="6" t="s">
        <v>608</v>
      </c>
      <c r="D4898" s="6" t="s">
        <v>16</v>
      </c>
      <c r="E4898" s="6" t="s">
        <v>147</v>
      </c>
      <c r="F4898" s="6" t="s">
        <v>18</v>
      </c>
      <c r="G4898" s="6" t="s">
        <v>19</v>
      </c>
      <c r="H4898" s="6" t="s">
        <v>5409</v>
      </c>
      <c r="I4898" s="0" t="n">
        <v>3</v>
      </c>
      <c r="J4898" s="6" t="n">
        <v>0</v>
      </c>
      <c r="K4898" s="3" t="str">
        <f aca="false">IF(I4898=1,"Yes","No")</f>
        <v>No</v>
      </c>
      <c r="L4898" s="7" t="n">
        <f aca="false">IF(K4898="Yes",(J4898-1)*0.98,-1)</f>
        <v>-1</v>
      </c>
      <c r="M4898" s="10" t="s">
        <v>53</v>
      </c>
    </row>
    <row r="4899" customFormat="false" ht="12.8" hidden="false" customHeight="false" outlineLevel="0" collapsed="false">
      <c r="A4899" s="2" t="s">
        <v>5411</v>
      </c>
      <c r="B4899" s="2" t="s">
        <v>162</v>
      </c>
      <c r="C4899" s="0" t="s">
        <v>56</v>
      </c>
      <c r="D4899" s="0" t="s">
        <v>16</v>
      </c>
      <c r="E4899" s="0" t="s">
        <v>17</v>
      </c>
      <c r="F4899" s="0" t="s">
        <v>18</v>
      </c>
      <c r="G4899" s="0" t="s">
        <v>19</v>
      </c>
      <c r="H4899" s="0" t="s">
        <v>5412</v>
      </c>
      <c r="I4899" s="0" t="n">
        <v>2</v>
      </c>
      <c r="J4899" s="0" t="n">
        <v>1.16</v>
      </c>
      <c r="K4899" s="0" t="s">
        <v>21</v>
      </c>
      <c r="L4899" s="3" t="n">
        <f aca="false">IF(K4899="Yes",(J4899-1)*0.98,-1)</f>
        <v>0.1568</v>
      </c>
      <c r="M4899" s="4" t="s">
        <v>22</v>
      </c>
    </row>
    <row r="4900" customFormat="false" ht="12.8" hidden="false" customHeight="false" outlineLevel="0" collapsed="false">
      <c r="A4900" s="2" t="s">
        <v>5411</v>
      </c>
      <c r="B4900" s="2" t="s">
        <v>364</v>
      </c>
      <c r="C4900" s="0" t="s">
        <v>271</v>
      </c>
      <c r="D4900" s="0" t="s">
        <v>42</v>
      </c>
      <c r="E4900" s="0" t="s">
        <v>147</v>
      </c>
      <c r="F4900" s="0" t="s">
        <v>304</v>
      </c>
      <c r="G4900" s="0" t="s">
        <v>19</v>
      </c>
      <c r="H4900" s="0" t="s">
        <v>5413</v>
      </c>
      <c r="I4900" s="0" t="n">
        <v>3</v>
      </c>
      <c r="J4900" s="0" t="n">
        <v>0</v>
      </c>
      <c r="K4900" s="0" t="str">
        <f aca="false">IF(I4900=1,"Yes","No")</f>
        <v>No</v>
      </c>
      <c r="L4900" s="0" t="n">
        <f aca="false">IF(K4900="Yes",(J4900-1)*0.98,-1)</f>
        <v>-1</v>
      </c>
      <c r="M4900" s="5" t="s">
        <v>33</v>
      </c>
    </row>
    <row r="4901" customFormat="false" ht="12.8" hidden="false" customHeight="false" outlineLevel="0" collapsed="false">
      <c r="A4901" s="2" t="s">
        <v>5414</v>
      </c>
      <c r="B4901" s="2" t="s">
        <v>113</v>
      </c>
      <c r="C4901" s="0" t="s">
        <v>225</v>
      </c>
      <c r="D4901" s="0" t="s">
        <v>16</v>
      </c>
      <c r="E4901" s="0" t="s">
        <v>17</v>
      </c>
      <c r="F4901" s="0" t="s">
        <v>18</v>
      </c>
      <c r="G4901" s="0" t="s">
        <v>19</v>
      </c>
      <c r="H4901" s="0" t="s">
        <v>5392</v>
      </c>
      <c r="I4901" s="0" t="n">
        <v>3</v>
      </c>
      <c r="J4901" s="0" t="n">
        <v>0</v>
      </c>
      <c r="K4901" s="0" t="s">
        <v>19</v>
      </c>
      <c r="L4901" s="3" t="n">
        <f aca="false">IF(K4901="Yes",(J4901-1)*0.98,-1)</f>
        <v>-1</v>
      </c>
      <c r="M4901" s="4" t="s">
        <v>22</v>
      </c>
    </row>
    <row r="4902" customFormat="false" ht="12.8" hidden="false" customHeight="false" outlineLevel="0" collapsed="false">
      <c r="A4902" s="2" t="s">
        <v>5414</v>
      </c>
      <c r="B4902" s="2" t="s">
        <v>113</v>
      </c>
      <c r="C4902" s="0" t="s">
        <v>225</v>
      </c>
      <c r="D4902" s="0" t="s">
        <v>16</v>
      </c>
      <c r="E4902" s="0" t="s">
        <v>17</v>
      </c>
      <c r="F4902" s="0" t="s">
        <v>18</v>
      </c>
      <c r="G4902" s="0" t="s">
        <v>19</v>
      </c>
      <c r="H4902" s="0" t="s">
        <v>4116</v>
      </c>
      <c r="I4902" s="0" t="n">
        <v>1</v>
      </c>
      <c r="J4902" s="0" t="n">
        <v>2.18</v>
      </c>
      <c r="K4902" s="0" t="s">
        <v>21</v>
      </c>
      <c r="L4902" s="3" t="n">
        <f aca="false">IF(K4902="Yes",(J4902-1)*0.98,-1)</f>
        <v>1.1564</v>
      </c>
      <c r="M4902" s="11" t="s">
        <v>62</v>
      </c>
    </row>
    <row r="4903" customFormat="false" ht="12.8" hidden="false" customHeight="false" outlineLevel="0" collapsed="false">
      <c r="A4903" s="2" t="s">
        <v>5415</v>
      </c>
      <c r="B4903" s="2" t="s">
        <v>4739</v>
      </c>
      <c r="C4903" s="6" t="s">
        <v>297</v>
      </c>
      <c r="D4903" s="6" t="s">
        <v>16</v>
      </c>
      <c r="E4903" s="6" t="s">
        <v>17</v>
      </c>
      <c r="F4903" s="6" t="s">
        <v>43</v>
      </c>
      <c r="G4903" s="6" t="s">
        <v>19</v>
      </c>
      <c r="H4903" s="6" t="s">
        <v>5416</v>
      </c>
      <c r="I4903" s="6" t="n">
        <v>3</v>
      </c>
      <c r="J4903" s="6" t="n">
        <v>0</v>
      </c>
      <c r="K4903" s="3" t="str">
        <f aca="false">IF(I4903=1, "No","Yes")</f>
        <v>Yes</v>
      </c>
      <c r="L4903" s="7" t="n">
        <f aca="false">IF(I4903=1,-J4903,0.98)</f>
        <v>0.98</v>
      </c>
      <c r="M4903" s="8" t="s">
        <v>51</v>
      </c>
    </row>
    <row r="4904" customFormat="false" ht="12.8" hidden="false" customHeight="false" outlineLevel="0" collapsed="false">
      <c r="A4904" s="2" t="s">
        <v>5415</v>
      </c>
      <c r="B4904" s="2" t="s">
        <v>162</v>
      </c>
      <c r="C4904" s="0" t="s">
        <v>457</v>
      </c>
      <c r="D4904" s="0" t="s">
        <v>16</v>
      </c>
      <c r="E4904" s="0" t="s">
        <v>17</v>
      </c>
      <c r="F4904" s="0" t="s">
        <v>18</v>
      </c>
      <c r="G4904" s="0" t="s">
        <v>19</v>
      </c>
      <c r="H4904" s="0" t="s">
        <v>4937</v>
      </c>
      <c r="I4904" s="0" t="n">
        <v>1</v>
      </c>
      <c r="J4904" s="0" t="n">
        <v>1.66</v>
      </c>
      <c r="K4904" s="0" t="s">
        <v>21</v>
      </c>
      <c r="L4904" s="3" t="n">
        <f aca="false">IF(K4904="Yes",(J4904-1)*0.98,-1)</f>
        <v>0.6468</v>
      </c>
      <c r="M4904" s="4" t="s">
        <v>22</v>
      </c>
    </row>
    <row r="4905" customFormat="false" ht="12.8" hidden="false" customHeight="false" outlineLevel="0" collapsed="false">
      <c r="A4905" s="2" t="s">
        <v>5415</v>
      </c>
      <c r="B4905" s="2" t="s">
        <v>810</v>
      </c>
      <c r="C4905" s="0" t="s">
        <v>223</v>
      </c>
      <c r="D4905" s="0" t="s">
        <v>16</v>
      </c>
      <c r="E4905" s="0" t="s">
        <v>147</v>
      </c>
      <c r="F4905" s="0" t="s">
        <v>18</v>
      </c>
      <c r="G4905" s="0" t="s">
        <v>19</v>
      </c>
      <c r="H4905" s="0" t="s">
        <v>5417</v>
      </c>
      <c r="I4905" s="0" t="n">
        <v>3</v>
      </c>
      <c r="J4905" s="0" t="n">
        <v>1.57</v>
      </c>
      <c r="K4905" s="0" t="s">
        <v>21</v>
      </c>
      <c r="L4905" s="3" t="n">
        <f aca="false">IF(K4905="Yes",(J4905-1)*0.98,-1)</f>
        <v>0.5586</v>
      </c>
      <c r="M4905" s="11" t="s">
        <v>62</v>
      </c>
    </row>
    <row r="4906" customFormat="false" ht="12.8" hidden="false" customHeight="false" outlineLevel="0" collapsed="false">
      <c r="A4906" s="9" t="s">
        <v>5415</v>
      </c>
      <c r="B4906" s="9" t="s">
        <v>810</v>
      </c>
      <c r="C4906" s="6" t="s">
        <v>223</v>
      </c>
      <c r="D4906" s="6" t="s">
        <v>16</v>
      </c>
      <c r="E4906" s="6" t="s">
        <v>147</v>
      </c>
      <c r="F4906" s="6" t="s">
        <v>18</v>
      </c>
      <c r="G4906" s="6" t="s">
        <v>19</v>
      </c>
      <c r="H4906" s="6" t="s">
        <v>5418</v>
      </c>
      <c r="I4906" s="6" t="n">
        <v>0</v>
      </c>
      <c r="J4906" s="6" t="n">
        <v>0</v>
      </c>
      <c r="K4906" s="3" t="s">
        <v>19</v>
      </c>
      <c r="L4906" s="6" t="n">
        <f aca="false">IF(K4906="Yes",(J4906-1)*0.98,-1)</f>
        <v>-1</v>
      </c>
      <c r="M4906" s="13" t="s">
        <v>184</v>
      </c>
    </row>
    <row r="4907" customFormat="false" ht="12.8" hidden="false" customHeight="false" outlineLevel="0" collapsed="false">
      <c r="A4907" s="9" t="s">
        <v>5415</v>
      </c>
      <c r="B4907" s="9" t="s">
        <v>810</v>
      </c>
      <c r="C4907" s="6" t="s">
        <v>223</v>
      </c>
      <c r="D4907" s="6" t="s">
        <v>16</v>
      </c>
      <c r="E4907" s="6" t="s">
        <v>147</v>
      </c>
      <c r="F4907" s="6" t="s">
        <v>18</v>
      </c>
      <c r="G4907" s="6" t="s">
        <v>19</v>
      </c>
      <c r="H4907" s="6" t="s">
        <v>5417</v>
      </c>
      <c r="I4907" s="0" t="n">
        <v>3</v>
      </c>
      <c r="J4907" s="6" t="n">
        <v>0</v>
      </c>
      <c r="K4907" s="3" t="str">
        <f aca="false">IF(I4907=1,"Yes","No")</f>
        <v>No</v>
      </c>
      <c r="L4907" s="7" t="n">
        <f aca="false">IF(K4907="Yes",(J4907-1)*0.98,-1)</f>
        <v>-1</v>
      </c>
      <c r="M4907" s="10" t="s">
        <v>53</v>
      </c>
    </row>
    <row r="4908" customFormat="false" ht="12.8" hidden="false" customHeight="false" outlineLevel="0" collapsed="false">
      <c r="A4908" s="2" t="s">
        <v>5415</v>
      </c>
      <c r="B4908" s="2" t="s">
        <v>364</v>
      </c>
      <c r="C4908" s="0" t="s">
        <v>495</v>
      </c>
      <c r="D4908" s="0" t="s">
        <v>16</v>
      </c>
      <c r="E4908" s="0" t="s">
        <v>147</v>
      </c>
      <c r="F4908" s="0" t="s">
        <v>18</v>
      </c>
      <c r="G4908" s="0" t="s">
        <v>19</v>
      </c>
      <c r="H4908" s="0" t="s">
        <v>5419</v>
      </c>
      <c r="I4908" s="0" t="n">
        <v>3</v>
      </c>
      <c r="J4908" s="0" t="n">
        <v>1.08</v>
      </c>
      <c r="K4908" s="0" t="s">
        <v>21</v>
      </c>
      <c r="L4908" s="3" t="n">
        <f aca="false">IF(K4908="Yes",(J4908-1)*0.98,-1)</f>
        <v>0.0784000000000001</v>
      </c>
      <c r="M4908" s="11" t="s">
        <v>62</v>
      </c>
    </row>
    <row r="4909" customFormat="false" ht="12.8" hidden="false" customHeight="false" outlineLevel="0" collapsed="false">
      <c r="A4909" s="9" t="s">
        <v>5415</v>
      </c>
      <c r="B4909" s="9" t="s">
        <v>364</v>
      </c>
      <c r="C4909" s="6" t="s">
        <v>495</v>
      </c>
      <c r="D4909" s="6" t="s">
        <v>16</v>
      </c>
      <c r="E4909" s="6" t="s">
        <v>147</v>
      </c>
      <c r="F4909" s="6" t="s">
        <v>18</v>
      </c>
      <c r="G4909" s="6" t="s">
        <v>19</v>
      </c>
      <c r="H4909" s="6" t="s">
        <v>5419</v>
      </c>
      <c r="I4909" s="0" t="n">
        <v>3</v>
      </c>
      <c r="J4909" s="6" t="n">
        <v>0</v>
      </c>
      <c r="K4909" s="3" t="str">
        <f aca="false">IF(I4909=1,"Yes","No")</f>
        <v>No</v>
      </c>
      <c r="L4909" s="7" t="n">
        <f aca="false">IF(K4909="Yes",(J4909-1)*0.98,-1)</f>
        <v>-1</v>
      </c>
      <c r="M4909" s="10" t="s">
        <v>53</v>
      </c>
    </row>
    <row r="4910" customFormat="false" ht="12.8" hidden="false" customHeight="false" outlineLevel="0" collapsed="false">
      <c r="A4910" s="2" t="s">
        <v>5420</v>
      </c>
      <c r="B4910" s="2" t="s">
        <v>310</v>
      </c>
      <c r="C4910" s="6" t="s">
        <v>1302</v>
      </c>
      <c r="D4910" s="6" t="s">
        <v>37</v>
      </c>
      <c r="E4910" s="6" t="s">
        <v>147</v>
      </c>
      <c r="F4910" s="6" t="s">
        <v>43</v>
      </c>
      <c r="G4910" s="6" t="s">
        <v>19</v>
      </c>
      <c r="H4910" s="6" t="s">
        <v>5421</v>
      </c>
      <c r="I4910" s="6" t="n">
        <v>0</v>
      </c>
      <c r="J4910" s="6" t="n">
        <v>0</v>
      </c>
      <c r="K4910" s="3" t="str">
        <f aca="false">IF(I4910=1, "No","Yes")</f>
        <v>Yes</v>
      </c>
      <c r="L4910" s="7" t="n">
        <f aca="false">IF(I4910=1,-J4910,0.98)</f>
        <v>0.98</v>
      </c>
      <c r="M4910" s="8" t="s">
        <v>51</v>
      </c>
    </row>
    <row r="4911" customFormat="false" ht="12.8" hidden="false" customHeight="false" outlineLevel="0" collapsed="false">
      <c r="A4911" s="2" t="s">
        <v>5420</v>
      </c>
      <c r="B4911" s="2" t="s">
        <v>310</v>
      </c>
      <c r="C4911" s="6" t="s">
        <v>1302</v>
      </c>
      <c r="D4911" s="6" t="s">
        <v>37</v>
      </c>
      <c r="E4911" s="6" t="s">
        <v>147</v>
      </c>
      <c r="F4911" s="6" t="s">
        <v>43</v>
      </c>
      <c r="G4911" s="6" t="s">
        <v>19</v>
      </c>
      <c r="H4911" s="6" t="s">
        <v>5421</v>
      </c>
      <c r="I4911" s="6" t="n">
        <v>0</v>
      </c>
      <c r="J4911" s="6" t="n">
        <v>0</v>
      </c>
      <c r="K4911" s="3" t="str">
        <f aca="false">IF(I4911=1, "No","Yes")</f>
        <v>Yes</v>
      </c>
      <c r="L4911" s="7" t="n">
        <f aca="false">IF(I4911=1,-J4911,0.98)</f>
        <v>0.98</v>
      </c>
      <c r="M4911" s="12" t="s">
        <v>128</v>
      </c>
    </row>
    <row r="4912" customFormat="false" ht="12.8" hidden="false" customHeight="false" outlineLevel="0" collapsed="false">
      <c r="A4912" s="2" t="s">
        <v>5420</v>
      </c>
      <c r="B4912" s="2" t="s">
        <v>293</v>
      </c>
      <c r="C4912" s="0" t="s">
        <v>332</v>
      </c>
      <c r="D4912" s="0" t="s">
        <v>16</v>
      </c>
      <c r="E4912" s="0" t="s">
        <v>79</v>
      </c>
      <c r="F4912" s="0" t="s">
        <v>80</v>
      </c>
      <c r="G4912" s="0" t="s">
        <v>19</v>
      </c>
      <c r="H4912" s="0" t="s">
        <v>5422</v>
      </c>
      <c r="I4912" s="0" t="n">
        <v>0</v>
      </c>
      <c r="J4912" s="0" t="n">
        <v>0</v>
      </c>
      <c r="K4912" s="0" t="s">
        <v>19</v>
      </c>
      <c r="L4912" s="3" t="n">
        <f aca="false">IF(K4912="Yes",(J4912-1)*0.98,-1)</f>
        <v>-1</v>
      </c>
      <c r="M4912" s="4" t="s">
        <v>22</v>
      </c>
    </row>
    <row r="4913" customFormat="false" ht="12.8" hidden="false" customHeight="false" outlineLevel="0" collapsed="false">
      <c r="A4913" s="2" t="s">
        <v>5423</v>
      </c>
      <c r="B4913" s="2" t="s">
        <v>289</v>
      </c>
      <c r="C4913" s="0" t="s">
        <v>131</v>
      </c>
      <c r="D4913" s="0" t="s">
        <v>16</v>
      </c>
      <c r="E4913" s="0" t="s">
        <v>17</v>
      </c>
      <c r="F4913" s="0" t="s">
        <v>18</v>
      </c>
      <c r="G4913" s="0" t="s">
        <v>19</v>
      </c>
      <c r="H4913" s="0" t="s">
        <v>2764</v>
      </c>
      <c r="I4913" s="0" t="n">
        <v>2</v>
      </c>
      <c r="J4913" s="0" t="n">
        <v>2.1</v>
      </c>
      <c r="K4913" s="0" t="s">
        <v>21</v>
      </c>
      <c r="L4913" s="3" t="n">
        <f aca="false">IF(K4913="Yes",(J4913-1)*0.98,-1)</f>
        <v>1.078</v>
      </c>
      <c r="M4913" s="4" t="s">
        <v>22</v>
      </c>
    </row>
    <row r="4914" customFormat="false" ht="12.8" hidden="false" customHeight="false" outlineLevel="0" collapsed="false">
      <c r="A4914" s="2" t="s">
        <v>5423</v>
      </c>
      <c r="B4914" s="2" t="s">
        <v>289</v>
      </c>
      <c r="C4914" s="0" t="s">
        <v>131</v>
      </c>
      <c r="D4914" s="0" t="s">
        <v>16</v>
      </c>
      <c r="E4914" s="0" t="s">
        <v>17</v>
      </c>
      <c r="F4914" s="0" t="s">
        <v>18</v>
      </c>
      <c r="G4914" s="0" t="s">
        <v>19</v>
      </c>
      <c r="H4914" s="0" t="s">
        <v>5424</v>
      </c>
      <c r="I4914" s="0" t="n">
        <v>3</v>
      </c>
      <c r="J4914" s="0" t="n">
        <v>0</v>
      </c>
      <c r="K4914" s="0" t="s">
        <v>19</v>
      </c>
      <c r="L4914" s="3" t="n">
        <f aca="false">IF(K4914="Yes",(J4914-1)*0.98,-1)</f>
        <v>-1</v>
      </c>
      <c r="M4914" s="11" t="s">
        <v>62</v>
      </c>
    </row>
    <row r="4915" customFormat="false" ht="12.8" hidden="false" customHeight="false" outlineLevel="0" collapsed="false">
      <c r="A4915" s="2" t="s">
        <v>5423</v>
      </c>
      <c r="B4915" s="2" t="s">
        <v>280</v>
      </c>
      <c r="C4915" s="0" t="s">
        <v>359</v>
      </c>
      <c r="D4915" s="0" t="s">
        <v>42</v>
      </c>
      <c r="E4915" s="0" t="s">
        <v>79</v>
      </c>
      <c r="F4915" s="0" t="s">
        <v>80</v>
      </c>
      <c r="G4915" s="0" t="s">
        <v>19</v>
      </c>
      <c r="H4915" s="0" t="s">
        <v>5425</v>
      </c>
      <c r="I4915" s="0" t="n">
        <v>1</v>
      </c>
      <c r="J4915" s="0" t="n">
        <v>1.33</v>
      </c>
      <c r="K4915" s="0" t="s">
        <v>21</v>
      </c>
      <c r="L4915" s="3" t="n">
        <f aca="false">IF(K4915="Yes",(J4915-1)*0.98,-1)</f>
        <v>0.3234</v>
      </c>
      <c r="M4915" s="4" t="s">
        <v>22</v>
      </c>
    </row>
    <row r="4916" customFormat="false" ht="12.8" hidden="false" customHeight="false" outlineLevel="0" collapsed="false">
      <c r="A4916" s="2" t="s">
        <v>5426</v>
      </c>
      <c r="B4916" s="2" t="s">
        <v>4822</v>
      </c>
      <c r="C4916" s="0" t="s">
        <v>114</v>
      </c>
      <c r="D4916" s="0" t="s">
        <v>42</v>
      </c>
      <c r="E4916" s="0" t="s">
        <v>17</v>
      </c>
      <c r="F4916" s="0" t="s">
        <v>65</v>
      </c>
      <c r="G4916" s="0" t="s">
        <v>21</v>
      </c>
      <c r="H4916" s="0" t="s">
        <v>5427</v>
      </c>
      <c r="I4916" s="0" t="n">
        <v>2</v>
      </c>
      <c r="J4916" s="0" t="n">
        <v>1.72</v>
      </c>
      <c r="K4916" s="0" t="s">
        <v>21</v>
      </c>
      <c r="L4916" s="3" t="n">
        <f aca="false">IF(K4916="Yes",(J4916-1)*0.98,-1)</f>
        <v>0.7056</v>
      </c>
      <c r="M4916" s="11" t="s">
        <v>62</v>
      </c>
    </row>
    <row r="4917" customFormat="false" ht="12.8" hidden="false" customHeight="false" outlineLevel="0" collapsed="false">
      <c r="A4917" s="2" t="s">
        <v>5426</v>
      </c>
      <c r="B4917" s="2" t="s">
        <v>4822</v>
      </c>
      <c r="C4917" s="6" t="s">
        <v>114</v>
      </c>
      <c r="D4917" s="6" t="s">
        <v>42</v>
      </c>
      <c r="E4917" s="6" t="s">
        <v>17</v>
      </c>
      <c r="F4917" s="6" t="s">
        <v>65</v>
      </c>
      <c r="G4917" s="6" t="s">
        <v>21</v>
      </c>
      <c r="H4917" s="6" t="s">
        <v>5428</v>
      </c>
      <c r="I4917" s="6" t="n">
        <v>3</v>
      </c>
      <c r="J4917" s="6" t="n">
        <v>0</v>
      </c>
      <c r="K4917" s="3" t="str">
        <f aca="false">IF(I4917=1, "No","Yes")</f>
        <v>Yes</v>
      </c>
      <c r="L4917" s="7" t="n">
        <f aca="false">IF(I4917=1,-J4917,0.98)</f>
        <v>0.98</v>
      </c>
      <c r="M4917" s="8" t="s">
        <v>51</v>
      </c>
    </row>
    <row r="4918" customFormat="false" ht="12.8" hidden="false" customHeight="false" outlineLevel="0" collapsed="false">
      <c r="A4918" s="9" t="s">
        <v>5426</v>
      </c>
      <c r="B4918" s="9" t="s">
        <v>4822</v>
      </c>
      <c r="C4918" s="6" t="s">
        <v>114</v>
      </c>
      <c r="D4918" s="6" t="s">
        <v>42</v>
      </c>
      <c r="E4918" s="6" t="s">
        <v>17</v>
      </c>
      <c r="F4918" s="6" t="s">
        <v>65</v>
      </c>
      <c r="G4918" s="6" t="s">
        <v>21</v>
      </c>
      <c r="H4918" s="6" t="s">
        <v>5428</v>
      </c>
      <c r="I4918" s="6" t="n">
        <v>3</v>
      </c>
      <c r="J4918" s="6" t="n">
        <v>0</v>
      </c>
      <c r="K4918" s="3" t="s">
        <v>19</v>
      </c>
      <c r="L4918" s="6" t="n">
        <f aca="false">IF(K4918="Yes",(J4918-1)*0.98,-1)</f>
        <v>-1</v>
      </c>
      <c r="M4918" s="13" t="s">
        <v>184</v>
      </c>
    </row>
    <row r="4919" customFormat="false" ht="12.8" hidden="false" customHeight="false" outlineLevel="0" collapsed="false">
      <c r="A4919" s="9" t="s">
        <v>5426</v>
      </c>
      <c r="B4919" s="9" t="s">
        <v>4822</v>
      </c>
      <c r="C4919" s="6" t="s">
        <v>114</v>
      </c>
      <c r="D4919" s="6" t="s">
        <v>42</v>
      </c>
      <c r="E4919" s="6" t="s">
        <v>17</v>
      </c>
      <c r="F4919" s="6" t="s">
        <v>65</v>
      </c>
      <c r="G4919" s="6" t="s">
        <v>21</v>
      </c>
      <c r="H4919" s="6" t="s">
        <v>5427</v>
      </c>
      <c r="I4919" s="0" t="n">
        <v>2</v>
      </c>
      <c r="J4919" s="6" t="n">
        <v>0</v>
      </c>
      <c r="K4919" s="3" t="str">
        <f aca="false">IF(I4919=1,"Yes","No")</f>
        <v>No</v>
      </c>
      <c r="L4919" s="7" t="n">
        <f aca="false">IF(K4919="Yes",(J4919-1)*0.98,-1)</f>
        <v>-1</v>
      </c>
      <c r="M4919" s="10" t="s">
        <v>53</v>
      </c>
    </row>
    <row r="4920" customFormat="false" ht="12.8" hidden="false" customHeight="false" outlineLevel="0" collapsed="false">
      <c r="A4920" s="2" t="s">
        <v>5426</v>
      </c>
      <c r="B4920" s="2" t="s">
        <v>471</v>
      </c>
      <c r="C4920" s="6" t="s">
        <v>59</v>
      </c>
      <c r="D4920" s="6" t="s">
        <v>16</v>
      </c>
      <c r="E4920" s="6" t="s">
        <v>30</v>
      </c>
      <c r="F4920" s="6" t="s">
        <v>18</v>
      </c>
      <c r="G4920" s="6" t="s">
        <v>19</v>
      </c>
      <c r="H4920" s="6" t="s">
        <v>5429</v>
      </c>
      <c r="I4920" s="6" t="n">
        <v>0</v>
      </c>
      <c r="J4920" s="6" t="n">
        <v>0</v>
      </c>
      <c r="K4920" s="3" t="str">
        <f aca="false">IF(I4920=1, "No","Yes")</f>
        <v>Yes</v>
      </c>
      <c r="L4920" s="7" t="n">
        <f aca="false">IF(I4920=1,-J4920,0.98)</f>
        <v>0.98</v>
      </c>
      <c r="M4920" s="8" t="s">
        <v>51</v>
      </c>
    </row>
    <row r="4921" customFormat="false" ht="12.8" hidden="false" customHeight="false" outlineLevel="0" collapsed="false">
      <c r="A4921" s="2" t="s">
        <v>5430</v>
      </c>
      <c r="B4921" s="2" t="s">
        <v>245</v>
      </c>
      <c r="C4921" s="0" t="s">
        <v>91</v>
      </c>
      <c r="D4921" s="0" t="s">
        <v>29</v>
      </c>
      <c r="E4921" s="0" t="s">
        <v>30</v>
      </c>
      <c r="F4921" s="0" t="s">
        <v>770</v>
      </c>
      <c r="G4921" s="0" t="s">
        <v>21</v>
      </c>
      <c r="H4921" s="0" t="s">
        <v>5431</v>
      </c>
      <c r="I4921" s="0" t="n">
        <v>4</v>
      </c>
      <c r="J4921" s="0" t="n">
        <v>0</v>
      </c>
      <c r="K4921" s="0" t="s">
        <v>19</v>
      </c>
      <c r="L4921" s="3" t="n">
        <f aca="false">IF(K4921="Yes",(J4921-1)*0.98,-1)</f>
        <v>-1</v>
      </c>
      <c r="M4921" s="11" t="s">
        <v>62</v>
      </c>
    </row>
    <row r="4922" customFormat="false" ht="12.8" hidden="false" customHeight="false" outlineLevel="0" collapsed="false">
      <c r="A4922" s="2" t="s">
        <v>5432</v>
      </c>
      <c r="B4922" s="2" t="s">
        <v>5433</v>
      </c>
      <c r="C4922" s="0" t="s">
        <v>311</v>
      </c>
      <c r="D4922" s="0" t="s">
        <v>16</v>
      </c>
      <c r="E4922" s="0" t="s">
        <v>17</v>
      </c>
      <c r="F4922" s="0" t="s">
        <v>18</v>
      </c>
      <c r="G4922" s="0" t="s">
        <v>19</v>
      </c>
      <c r="H4922" s="0" t="s">
        <v>5434</v>
      </c>
      <c r="I4922" s="0" t="n">
        <v>0</v>
      </c>
      <c r="J4922" s="0" t="n">
        <v>0</v>
      </c>
      <c r="K4922" s="0" t="s">
        <v>19</v>
      </c>
      <c r="L4922" s="3" t="n">
        <f aca="false">IF(K4922="Yes",(J4922-1)*0.98,-1)</f>
        <v>-1</v>
      </c>
      <c r="M4922" s="4" t="s">
        <v>22</v>
      </c>
    </row>
    <row r="4923" customFormat="false" ht="12.8" hidden="false" customHeight="false" outlineLevel="0" collapsed="false">
      <c r="A4923" s="2" t="s">
        <v>5435</v>
      </c>
      <c r="B4923" s="2" t="s">
        <v>46</v>
      </c>
      <c r="C4923" s="0" t="s">
        <v>435</v>
      </c>
      <c r="D4923" s="0" t="s">
        <v>102</v>
      </c>
      <c r="E4923" s="0" t="s">
        <v>87</v>
      </c>
      <c r="F4923" s="0" t="s">
        <v>18</v>
      </c>
      <c r="G4923" s="0" t="s">
        <v>19</v>
      </c>
      <c r="H4923" s="0" t="s">
        <v>5436</v>
      </c>
      <c r="I4923" s="0" t="n">
        <v>4</v>
      </c>
      <c r="J4923" s="0" t="n">
        <v>0</v>
      </c>
      <c r="K4923" s="0" t="str">
        <f aca="false">IF(I4923=1,"Yes","No")</f>
        <v>No</v>
      </c>
      <c r="L4923" s="0" t="n">
        <f aca="false">IF(K4923="Yes",(J4923-1)*0.98,-1)</f>
        <v>-1</v>
      </c>
      <c r="M4923" s="5" t="s">
        <v>33</v>
      </c>
    </row>
    <row r="4924" customFormat="false" ht="12.8" hidden="false" customHeight="false" outlineLevel="0" collapsed="false">
      <c r="A4924" s="2" t="s">
        <v>5435</v>
      </c>
      <c r="B4924" s="2" t="s">
        <v>1006</v>
      </c>
      <c r="C4924" s="0" t="s">
        <v>74</v>
      </c>
      <c r="D4924" s="0" t="s">
        <v>37</v>
      </c>
      <c r="E4924" s="0" t="s">
        <v>30</v>
      </c>
      <c r="F4924" s="0" t="s">
        <v>43</v>
      </c>
      <c r="G4924" s="0" t="s">
        <v>19</v>
      </c>
      <c r="H4924" s="0" t="s">
        <v>5437</v>
      </c>
      <c r="I4924" s="0" t="n">
        <v>2</v>
      </c>
      <c r="J4924" s="0" t="n">
        <v>1.25</v>
      </c>
      <c r="K4924" s="0" t="s">
        <v>21</v>
      </c>
      <c r="L4924" s="3" t="n">
        <f aca="false">IF(K4924="Yes",(J4924-1)*0.98,-1)</f>
        <v>0.245</v>
      </c>
      <c r="M4924" s="4" t="s">
        <v>22</v>
      </c>
    </row>
    <row r="4925" customFormat="false" ht="12.8" hidden="false" customHeight="false" outlineLevel="0" collapsed="false">
      <c r="A4925" s="2" t="s">
        <v>5438</v>
      </c>
      <c r="B4925" s="2" t="s">
        <v>124</v>
      </c>
      <c r="C4925" s="0" t="s">
        <v>225</v>
      </c>
      <c r="D4925" s="0" t="s">
        <v>16</v>
      </c>
      <c r="E4925" s="0" t="s">
        <v>17</v>
      </c>
      <c r="F4925" s="0" t="s">
        <v>18</v>
      </c>
      <c r="G4925" s="0" t="s">
        <v>19</v>
      </c>
      <c r="H4925" s="0" t="s">
        <v>5439</v>
      </c>
      <c r="I4925" s="0" t="n">
        <v>1</v>
      </c>
      <c r="J4925" s="0" t="n">
        <v>1.12</v>
      </c>
      <c r="K4925" s="0" t="s">
        <v>21</v>
      </c>
      <c r="L4925" s="3" t="n">
        <f aca="false">IF(K4925="Yes",(J4925-1)*0.98,-1)</f>
        <v>0.1176</v>
      </c>
      <c r="M4925" s="4" t="s">
        <v>22</v>
      </c>
    </row>
    <row r="4926" customFormat="false" ht="12.8" hidden="false" customHeight="false" outlineLevel="0" collapsed="false">
      <c r="A4926" s="2" t="s">
        <v>5440</v>
      </c>
      <c r="B4926" s="2" t="s">
        <v>14</v>
      </c>
      <c r="C4926" s="0" t="s">
        <v>271</v>
      </c>
      <c r="D4926" s="0" t="s">
        <v>16</v>
      </c>
      <c r="E4926" s="0" t="s">
        <v>147</v>
      </c>
      <c r="F4926" s="0" t="s">
        <v>18</v>
      </c>
      <c r="G4926" s="0" t="s">
        <v>19</v>
      </c>
      <c r="H4926" s="0" t="s">
        <v>5441</v>
      </c>
      <c r="I4926" s="0" t="n">
        <v>0</v>
      </c>
      <c r="J4926" s="0" t="n">
        <v>0</v>
      </c>
      <c r="K4926" s="0" t="s">
        <v>19</v>
      </c>
      <c r="L4926" s="3" t="n">
        <f aca="false">IF(K4926="Yes",(J4926-1)*0.98,-1)</f>
        <v>-1</v>
      </c>
      <c r="M4926" s="11" t="s">
        <v>62</v>
      </c>
    </row>
    <row r="4927" customFormat="false" ht="12.8" hidden="false" customHeight="false" outlineLevel="0" collapsed="false">
      <c r="A4927" s="9" t="s">
        <v>5440</v>
      </c>
      <c r="B4927" s="9" t="s">
        <v>14</v>
      </c>
      <c r="C4927" s="6" t="s">
        <v>271</v>
      </c>
      <c r="D4927" s="6" t="s">
        <v>16</v>
      </c>
      <c r="E4927" s="6" t="s">
        <v>147</v>
      </c>
      <c r="F4927" s="6" t="s">
        <v>18</v>
      </c>
      <c r="G4927" s="6" t="s">
        <v>19</v>
      </c>
      <c r="H4927" s="6" t="s">
        <v>5441</v>
      </c>
      <c r="I4927" s="0" t="n">
        <v>0</v>
      </c>
      <c r="J4927" s="6" t="n">
        <v>0</v>
      </c>
      <c r="K4927" s="3" t="str">
        <f aca="false">IF(I4927=1,"Yes","No")</f>
        <v>No</v>
      </c>
      <c r="L4927" s="7" t="n">
        <f aca="false">IF(K4927="Yes",(J4927-1)*0.98,-1)</f>
        <v>-1</v>
      </c>
      <c r="M4927" s="10" t="s">
        <v>53</v>
      </c>
    </row>
    <row r="4928" customFormat="false" ht="12.8" hidden="false" customHeight="false" outlineLevel="0" collapsed="false">
      <c r="A4928" s="2" t="s">
        <v>5440</v>
      </c>
      <c r="B4928" s="2" t="s">
        <v>146</v>
      </c>
      <c r="C4928" s="0" t="s">
        <v>3476</v>
      </c>
      <c r="D4928" s="0" t="s">
        <v>37</v>
      </c>
      <c r="E4928" s="0" t="s">
        <v>147</v>
      </c>
      <c r="F4928" s="0" t="s">
        <v>770</v>
      </c>
      <c r="G4928" s="0" t="s">
        <v>21</v>
      </c>
      <c r="H4928" s="0" t="s">
        <v>5442</v>
      </c>
      <c r="I4928" s="0" t="n">
        <v>1</v>
      </c>
      <c r="J4928" s="0" t="n">
        <v>1.48</v>
      </c>
      <c r="K4928" s="0" t="s">
        <v>21</v>
      </c>
      <c r="L4928" s="3" t="n">
        <f aca="false">IF(K4928="Yes",(J4928-1)*0.98,-1)</f>
        <v>0.4704</v>
      </c>
      <c r="M4928" s="4" t="s">
        <v>22</v>
      </c>
    </row>
    <row r="4929" customFormat="false" ht="12.8" hidden="false" customHeight="false" outlineLevel="0" collapsed="false">
      <c r="A4929" s="2" t="s">
        <v>5440</v>
      </c>
      <c r="B4929" s="2" t="s">
        <v>146</v>
      </c>
      <c r="C4929" s="0" t="s">
        <v>3476</v>
      </c>
      <c r="D4929" s="0" t="s">
        <v>37</v>
      </c>
      <c r="E4929" s="0" t="s">
        <v>147</v>
      </c>
      <c r="F4929" s="0" t="s">
        <v>770</v>
      </c>
      <c r="G4929" s="0" t="s">
        <v>21</v>
      </c>
      <c r="H4929" s="0" t="s">
        <v>5443</v>
      </c>
      <c r="I4929" s="0" t="n">
        <v>2</v>
      </c>
      <c r="J4929" s="0" t="n">
        <v>2.08</v>
      </c>
      <c r="K4929" s="0" t="s">
        <v>21</v>
      </c>
      <c r="L4929" s="3" t="n">
        <f aca="false">IF(K4929="Yes",(J4929-1)*0.98,-1)</f>
        <v>1.0584</v>
      </c>
      <c r="M4929" s="11" t="s">
        <v>62</v>
      </c>
    </row>
    <row r="4930" customFormat="false" ht="12.8" hidden="false" customHeight="false" outlineLevel="0" collapsed="false">
      <c r="A4930" s="2" t="s">
        <v>5440</v>
      </c>
      <c r="B4930" s="2" t="s">
        <v>146</v>
      </c>
      <c r="C4930" s="6" t="s">
        <v>3476</v>
      </c>
      <c r="D4930" s="6" t="s">
        <v>37</v>
      </c>
      <c r="E4930" s="6" t="s">
        <v>147</v>
      </c>
      <c r="F4930" s="6" t="s">
        <v>770</v>
      </c>
      <c r="G4930" s="6" t="s">
        <v>21</v>
      </c>
      <c r="H4930" s="6" t="s">
        <v>5444</v>
      </c>
      <c r="I4930" s="6" t="n">
        <v>4</v>
      </c>
      <c r="J4930" s="6" t="n">
        <v>0</v>
      </c>
      <c r="K4930" s="3" t="str">
        <f aca="false">IF(I4930=1, "No","Yes")</f>
        <v>Yes</v>
      </c>
      <c r="L4930" s="7" t="n">
        <f aca="false">IF(I4930=1,-J4930,0.98)</f>
        <v>0.98</v>
      </c>
      <c r="M4930" s="8" t="s">
        <v>51</v>
      </c>
    </row>
    <row r="4931" customFormat="false" ht="12.8" hidden="false" customHeight="false" outlineLevel="0" collapsed="false">
      <c r="A4931" s="9" t="s">
        <v>5440</v>
      </c>
      <c r="B4931" s="9" t="s">
        <v>146</v>
      </c>
      <c r="C4931" s="6" t="s">
        <v>3476</v>
      </c>
      <c r="D4931" s="6" t="s">
        <v>37</v>
      </c>
      <c r="E4931" s="6" t="s">
        <v>147</v>
      </c>
      <c r="F4931" s="6" t="s">
        <v>770</v>
      </c>
      <c r="G4931" s="6" t="s">
        <v>21</v>
      </c>
      <c r="H4931" s="6" t="s">
        <v>5443</v>
      </c>
      <c r="I4931" s="0" t="n">
        <v>2</v>
      </c>
      <c r="J4931" s="6" t="n">
        <v>0</v>
      </c>
      <c r="K4931" s="3" t="str">
        <f aca="false">IF(I4931=1,"Yes","No")</f>
        <v>No</v>
      </c>
      <c r="L4931" s="7" t="n">
        <f aca="false">IF(K4931="Yes",(J4931-1)*0.98,-1)</f>
        <v>-1</v>
      </c>
      <c r="M4931" s="10" t="s">
        <v>53</v>
      </c>
    </row>
    <row r="4932" customFormat="false" ht="12.8" hidden="false" customHeight="false" outlineLevel="0" collapsed="false">
      <c r="A4932" s="2" t="s">
        <v>5440</v>
      </c>
      <c r="B4932" s="2" t="s">
        <v>109</v>
      </c>
      <c r="C4932" s="6" t="s">
        <v>495</v>
      </c>
      <c r="D4932" s="6" t="s">
        <v>42</v>
      </c>
      <c r="E4932" s="6" t="s">
        <v>147</v>
      </c>
      <c r="F4932" s="6" t="s">
        <v>43</v>
      </c>
      <c r="G4932" s="6" t="s">
        <v>19</v>
      </c>
      <c r="H4932" s="6" t="s">
        <v>5445</v>
      </c>
      <c r="I4932" s="6" t="n">
        <v>3</v>
      </c>
      <c r="J4932" s="6" t="n">
        <v>0</v>
      </c>
      <c r="K4932" s="3" t="str">
        <f aca="false">IF(I4932=1, "No","Yes")</f>
        <v>Yes</v>
      </c>
      <c r="L4932" s="7" t="n">
        <f aca="false">IF(I4932=1,-J4932,0.98)</f>
        <v>0.98</v>
      </c>
      <c r="M4932" s="8" t="s">
        <v>51</v>
      </c>
    </row>
    <row r="4933" customFormat="false" ht="12.8" hidden="false" customHeight="false" outlineLevel="0" collapsed="false">
      <c r="A4933" s="9" t="s">
        <v>5440</v>
      </c>
      <c r="B4933" s="9" t="s">
        <v>109</v>
      </c>
      <c r="C4933" s="6" t="s">
        <v>495</v>
      </c>
      <c r="D4933" s="6" t="s">
        <v>42</v>
      </c>
      <c r="E4933" s="6" t="s">
        <v>147</v>
      </c>
      <c r="F4933" s="6" t="s">
        <v>43</v>
      </c>
      <c r="G4933" s="6" t="s">
        <v>19</v>
      </c>
      <c r="H4933" s="6" t="s">
        <v>5446</v>
      </c>
      <c r="I4933" s="0" t="n">
        <v>2</v>
      </c>
      <c r="J4933" s="6" t="n">
        <v>0</v>
      </c>
      <c r="K4933" s="3" t="str">
        <f aca="false">IF(I4933=1,"Yes","No")</f>
        <v>No</v>
      </c>
      <c r="L4933" s="7" t="n">
        <f aca="false">IF(K4933="Yes",(J4933-1)*0.98,-1)</f>
        <v>-1</v>
      </c>
      <c r="M4933" s="10" t="s">
        <v>53</v>
      </c>
    </row>
    <row r="4934" customFormat="false" ht="12.8" hidden="false" customHeight="false" outlineLevel="0" collapsed="false">
      <c r="A4934" s="2" t="s">
        <v>5447</v>
      </c>
      <c r="B4934" s="2" t="s">
        <v>113</v>
      </c>
      <c r="C4934" s="0" t="s">
        <v>1082</v>
      </c>
      <c r="D4934" s="0" t="s">
        <v>37</v>
      </c>
      <c r="E4934" s="0" t="s">
        <v>147</v>
      </c>
      <c r="F4934" s="0" t="s">
        <v>770</v>
      </c>
      <c r="G4934" s="0" t="s">
        <v>21</v>
      </c>
      <c r="H4934" s="0" t="s">
        <v>5448</v>
      </c>
      <c r="I4934" s="0" t="n">
        <v>2</v>
      </c>
      <c r="J4934" s="0" t="n">
        <v>1.69</v>
      </c>
      <c r="K4934" s="0" t="s">
        <v>21</v>
      </c>
      <c r="L4934" s="3" t="n">
        <f aca="false">IF(K4934="Yes",(J4934-1)*0.98,-1)</f>
        <v>0.6762</v>
      </c>
      <c r="M4934" s="11" t="s">
        <v>62</v>
      </c>
    </row>
    <row r="4935" customFormat="false" ht="12.8" hidden="false" customHeight="false" outlineLevel="0" collapsed="false">
      <c r="A4935" s="9" t="s">
        <v>5447</v>
      </c>
      <c r="B4935" s="9" t="s">
        <v>113</v>
      </c>
      <c r="C4935" s="6" t="s">
        <v>1082</v>
      </c>
      <c r="D4935" s="6" t="s">
        <v>37</v>
      </c>
      <c r="E4935" s="6" t="s">
        <v>147</v>
      </c>
      <c r="F4935" s="6" t="s">
        <v>770</v>
      </c>
      <c r="G4935" s="6" t="s">
        <v>21</v>
      </c>
      <c r="H4935" s="6" t="s">
        <v>5448</v>
      </c>
      <c r="I4935" s="0" t="n">
        <v>2</v>
      </c>
      <c r="J4935" s="6" t="n">
        <v>0</v>
      </c>
      <c r="K4935" s="3" t="str">
        <f aca="false">IF(I4935=1,"Yes","No")</f>
        <v>No</v>
      </c>
      <c r="L4935" s="7" t="n">
        <f aca="false">IF(K4935="Yes",(J4935-1)*0.98,-1)</f>
        <v>-1</v>
      </c>
      <c r="M4935" s="10" t="s">
        <v>53</v>
      </c>
    </row>
    <row r="4936" customFormat="false" ht="12.8" hidden="false" customHeight="false" outlineLevel="0" collapsed="false">
      <c r="A4936" s="2" t="s">
        <v>5447</v>
      </c>
      <c r="B4936" s="2" t="s">
        <v>364</v>
      </c>
      <c r="C4936" s="0" t="s">
        <v>15</v>
      </c>
      <c r="D4936" s="0" t="s">
        <v>16</v>
      </c>
      <c r="E4936" s="0" t="s">
        <v>147</v>
      </c>
      <c r="F4936" s="0" t="s">
        <v>65</v>
      </c>
      <c r="G4936" s="0" t="s">
        <v>21</v>
      </c>
      <c r="H4936" s="0" t="s">
        <v>5449</v>
      </c>
      <c r="I4936" s="0" t="n">
        <v>1</v>
      </c>
      <c r="J4936" s="0" t="n">
        <v>0</v>
      </c>
      <c r="K4936" s="0" t="str">
        <f aca="false">IF(I4936=1,"Yes","No")</f>
        <v>Yes</v>
      </c>
      <c r="L4936" s="0" t="n">
        <f aca="false">IF(K4936="Yes",(J4936-1)*0.98,-1)</f>
        <v>-0.98</v>
      </c>
      <c r="M4936" s="5" t="s">
        <v>33</v>
      </c>
    </row>
    <row r="4937" customFormat="false" ht="12.8" hidden="false" customHeight="false" outlineLevel="0" collapsed="false">
      <c r="A4937" s="2" t="s">
        <v>5447</v>
      </c>
      <c r="B4937" s="2" t="s">
        <v>245</v>
      </c>
      <c r="C4937" s="0" t="s">
        <v>256</v>
      </c>
      <c r="D4937" s="0" t="s">
        <v>42</v>
      </c>
      <c r="E4937" s="0" t="s">
        <v>79</v>
      </c>
      <c r="F4937" s="0" t="s">
        <v>80</v>
      </c>
      <c r="G4937" s="0" t="s">
        <v>19</v>
      </c>
      <c r="H4937" s="0" t="s">
        <v>5450</v>
      </c>
      <c r="I4937" s="0" t="n">
        <v>0</v>
      </c>
      <c r="J4937" s="0" t="n">
        <v>0</v>
      </c>
      <c r="K4937" s="0" t="s">
        <v>19</v>
      </c>
      <c r="L4937" s="3" t="n">
        <f aca="false">IF(K4937="Yes",(J4937-1)*0.98,-1)</f>
        <v>-1</v>
      </c>
      <c r="M4937" s="4" t="s">
        <v>22</v>
      </c>
    </row>
    <row r="4938" customFormat="false" ht="12.8" hidden="false" customHeight="false" outlineLevel="0" collapsed="false">
      <c r="A4938" s="9" t="s">
        <v>5447</v>
      </c>
      <c r="B4938" s="9" t="s">
        <v>245</v>
      </c>
      <c r="C4938" s="6" t="s">
        <v>256</v>
      </c>
      <c r="D4938" s="6" t="s">
        <v>42</v>
      </c>
      <c r="E4938" s="6" t="s">
        <v>79</v>
      </c>
      <c r="F4938" s="6" t="s">
        <v>80</v>
      </c>
      <c r="G4938" s="6" t="s">
        <v>19</v>
      </c>
      <c r="H4938" s="6" t="s">
        <v>5451</v>
      </c>
      <c r="I4938" s="0" t="n">
        <v>1</v>
      </c>
      <c r="J4938" s="6" t="n">
        <v>19.5</v>
      </c>
      <c r="K4938" s="3" t="str">
        <f aca="false">IF(I4938=1,"Yes","No")</f>
        <v>Yes</v>
      </c>
      <c r="L4938" s="7" t="n">
        <f aca="false">IF(K4938="Yes",(J4938-1)*0.98,-1)</f>
        <v>18.13</v>
      </c>
      <c r="M4938" s="10" t="s">
        <v>53</v>
      </c>
    </row>
    <row r="4939" customFormat="false" ht="12.8" hidden="false" customHeight="false" outlineLevel="0" collapsed="false">
      <c r="A4939" s="2" t="s">
        <v>5452</v>
      </c>
      <c r="B4939" s="2" t="s">
        <v>162</v>
      </c>
      <c r="C4939" s="0" t="s">
        <v>259</v>
      </c>
      <c r="D4939" s="0" t="s">
        <v>16</v>
      </c>
      <c r="E4939" s="0" t="s">
        <v>17</v>
      </c>
      <c r="F4939" s="0" t="s">
        <v>18</v>
      </c>
      <c r="G4939" s="0" t="s">
        <v>19</v>
      </c>
      <c r="H4939" s="0" t="s">
        <v>5453</v>
      </c>
      <c r="I4939" s="0" t="n">
        <v>1</v>
      </c>
      <c r="J4939" s="0" t="n">
        <v>1.31</v>
      </c>
      <c r="K4939" s="0" t="s">
        <v>21</v>
      </c>
      <c r="L4939" s="3" t="n">
        <f aca="false">IF(K4939="Yes",(J4939-1)*0.98,-1)</f>
        <v>0.3038</v>
      </c>
      <c r="M4939" s="4" t="s">
        <v>22</v>
      </c>
    </row>
    <row r="4940" customFormat="false" ht="12.8" hidden="false" customHeight="false" outlineLevel="0" collapsed="false">
      <c r="A4940" s="2" t="s">
        <v>5452</v>
      </c>
      <c r="B4940" s="2" t="s">
        <v>162</v>
      </c>
      <c r="C4940" s="0" t="s">
        <v>259</v>
      </c>
      <c r="D4940" s="0" t="s">
        <v>16</v>
      </c>
      <c r="E4940" s="0" t="s">
        <v>17</v>
      </c>
      <c r="F4940" s="0" t="s">
        <v>18</v>
      </c>
      <c r="G4940" s="0" t="s">
        <v>19</v>
      </c>
      <c r="H4940" s="0" t="s">
        <v>5454</v>
      </c>
      <c r="I4940" s="0" t="n">
        <v>2</v>
      </c>
      <c r="J4940" s="0" t="n">
        <v>1.34</v>
      </c>
      <c r="K4940" s="0" t="s">
        <v>21</v>
      </c>
      <c r="L4940" s="3" t="n">
        <f aca="false">IF(K4940="Yes",(J4940-1)*0.98,-1)</f>
        <v>0.3332</v>
      </c>
      <c r="M4940" s="11" t="s">
        <v>62</v>
      </c>
    </row>
    <row r="4941" customFormat="false" ht="12.8" hidden="false" customHeight="false" outlineLevel="0" collapsed="false">
      <c r="A4941" s="2" t="s">
        <v>5452</v>
      </c>
      <c r="B4941" s="2" t="s">
        <v>149</v>
      </c>
      <c r="C4941" s="6" t="s">
        <v>74</v>
      </c>
      <c r="D4941" s="6" t="s">
        <v>37</v>
      </c>
      <c r="E4941" s="6" t="s">
        <v>30</v>
      </c>
      <c r="F4941" s="6" t="s">
        <v>31</v>
      </c>
      <c r="G4941" s="6" t="s">
        <v>19</v>
      </c>
      <c r="H4941" s="6" t="s">
        <v>5455</v>
      </c>
      <c r="I4941" s="6" t="n">
        <v>2</v>
      </c>
      <c r="J4941" s="6" t="n">
        <v>0</v>
      </c>
      <c r="K4941" s="3" t="str">
        <f aca="false">IF(I4941=1, "No","Yes")</f>
        <v>Yes</v>
      </c>
      <c r="L4941" s="7" t="n">
        <f aca="false">IF(I4941=1,-J4941,0.98)</f>
        <v>0.98</v>
      </c>
      <c r="M4941" s="8" t="s">
        <v>51</v>
      </c>
    </row>
    <row r="4942" customFormat="false" ht="12.8" hidden="false" customHeight="false" outlineLevel="0" collapsed="false">
      <c r="A4942" s="2" t="s">
        <v>5452</v>
      </c>
      <c r="B4942" s="2" t="s">
        <v>149</v>
      </c>
      <c r="C4942" s="6" t="s">
        <v>74</v>
      </c>
      <c r="D4942" s="6" t="s">
        <v>37</v>
      </c>
      <c r="E4942" s="6" t="s">
        <v>30</v>
      </c>
      <c r="F4942" s="6" t="s">
        <v>31</v>
      </c>
      <c r="G4942" s="6" t="s">
        <v>19</v>
      </c>
      <c r="H4942" s="6" t="s">
        <v>5455</v>
      </c>
      <c r="I4942" s="6" t="n">
        <v>2</v>
      </c>
      <c r="J4942" s="6" t="n">
        <v>0</v>
      </c>
      <c r="K4942" s="3" t="str">
        <f aca="false">IF(I4942=1, "No","Yes")</f>
        <v>Yes</v>
      </c>
      <c r="L4942" s="7" t="n">
        <f aca="false">IF(I4942=1,-J4942,0.98)</f>
        <v>0.98</v>
      </c>
      <c r="M4942" s="12" t="s">
        <v>128</v>
      </c>
    </row>
    <row r="4943" customFormat="false" ht="12.8" hidden="false" customHeight="false" outlineLevel="0" collapsed="false">
      <c r="A4943" s="9" t="s">
        <v>5452</v>
      </c>
      <c r="B4943" s="9" t="s">
        <v>149</v>
      </c>
      <c r="C4943" s="6" t="s">
        <v>74</v>
      </c>
      <c r="D4943" s="6" t="s">
        <v>37</v>
      </c>
      <c r="E4943" s="6" t="s">
        <v>30</v>
      </c>
      <c r="F4943" s="6" t="s">
        <v>31</v>
      </c>
      <c r="G4943" s="6" t="s">
        <v>19</v>
      </c>
      <c r="H4943" s="6" t="s">
        <v>5456</v>
      </c>
      <c r="I4943" s="0" t="n">
        <v>4</v>
      </c>
      <c r="J4943" s="6" t="n">
        <v>0</v>
      </c>
      <c r="K4943" s="3" t="str">
        <f aca="false">IF(I4943=1,"Yes","No")</f>
        <v>No</v>
      </c>
      <c r="L4943" s="7" t="n">
        <f aca="false">IF(K4943="Yes",(J4943-1)*0.98,-1)</f>
        <v>-1</v>
      </c>
      <c r="M4943" s="10" t="s">
        <v>53</v>
      </c>
    </row>
    <row r="4944" customFormat="false" ht="12.8" hidden="false" customHeight="false" outlineLevel="0" collapsed="false">
      <c r="A4944" s="2" t="s">
        <v>5452</v>
      </c>
      <c r="B4944" s="2" t="s">
        <v>77</v>
      </c>
      <c r="C4944" s="0" t="s">
        <v>74</v>
      </c>
      <c r="D4944" s="0" t="s">
        <v>37</v>
      </c>
      <c r="E4944" s="0" t="s">
        <v>30</v>
      </c>
      <c r="F4944" s="0" t="s">
        <v>65</v>
      </c>
      <c r="G4944" s="0" t="s">
        <v>21</v>
      </c>
      <c r="H4944" s="0" t="s">
        <v>4398</v>
      </c>
      <c r="I4944" s="0" t="n">
        <v>1</v>
      </c>
      <c r="J4944" s="0" t="n">
        <v>2.66</v>
      </c>
      <c r="K4944" s="0" t="s">
        <v>21</v>
      </c>
      <c r="L4944" s="3" t="n">
        <f aca="false">IF(K4944="Yes",(J4944-1)*0.98,-1)</f>
        <v>1.6268</v>
      </c>
      <c r="M4944" s="4" t="s">
        <v>22</v>
      </c>
    </row>
    <row r="4945" customFormat="false" ht="12.8" hidden="false" customHeight="false" outlineLevel="0" collapsed="false">
      <c r="A4945" s="2" t="s">
        <v>5452</v>
      </c>
      <c r="B4945" s="2" t="s">
        <v>252</v>
      </c>
      <c r="C4945" s="0" t="s">
        <v>74</v>
      </c>
      <c r="D4945" s="0" t="s">
        <v>37</v>
      </c>
      <c r="E4945" s="0" t="s">
        <v>30</v>
      </c>
      <c r="F4945" s="0" t="s">
        <v>43</v>
      </c>
      <c r="G4945" s="0" t="s">
        <v>19</v>
      </c>
      <c r="H4945" s="0" t="s">
        <v>5457</v>
      </c>
      <c r="I4945" s="0" t="n">
        <v>1</v>
      </c>
      <c r="J4945" s="0" t="n">
        <v>1.36</v>
      </c>
      <c r="K4945" s="0" t="s">
        <v>21</v>
      </c>
      <c r="L4945" s="3" t="n">
        <f aca="false">IF(K4945="Yes",(J4945-1)*0.98,-1)</f>
        <v>0.3528</v>
      </c>
      <c r="M4945" s="4" t="s">
        <v>22</v>
      </c>
    </row>
    <row r="4946" customFormat="false" ht="12.8" hidden="false" customHeight="false" outlineLevel="0" collapsed="false">
      <c r="A4946" s="2" t="s">
        <v>5452</v>
      </c>
      <c r="B4946" s="2" t="s">
        <v>245</v>
      </c>
      <c r="C4946" s="0" t="s">
        <v>74</v>
      </c>
      <c r="D4946" s="0" t="s">
        <v>37</v>
      </c>
      <c r="E4946" s="0" t="s">
        <v>30</v>
      </c>
      <c r="F4946" s="0" t="s">
        <v>65</v>
      </c>
      <c r="G4946" s="0" t="s">
        <v>21</v>
      </c>
      <c r="H4946" s="0" t="s">
        <v>5458</v>
      </c>
      <c r="I4946" s="0" t="n">
        <v>4</v>
      </c>
      <c r="J4946" s="0" t="n">
        <v>0</v>
      </c>
      <c r="K4946" s="0" t="s">
        <v>19</v>
      </c>
      <c r="L4946" s="3" t="n">
        <f aca="false">IF(K4946="Yes",(J4946-1)*0.98,-1)</f>
        <v>-1</v>
      </c>
      <c r="M4946" s="4" t="s">
        <v>22</v>
      </c>
    </row>
    <row r="4947" customFormat="false" ht="12.8" hidden="false" customHeight="false" outlineLevel="0" collapsed="false">
      <c r="A4947" s="2" t="s">
        <v>5452</v>
      </c>
      <c r="B4947" s="2" t="s">
        <v>245</v>
      </c>
      <c r="C4947" s="0" t="s">
        <v>74</v>
      </c>
      <c r="D4947" s="0" t="s">
        <v>37</v>
      </c>
      <c r="E4947" s="0" t="s">
        <v>30</v>
      </c>
      <c r="F4947" s="0" t="s">
        <v>65</v>
      </c>
      <c r="G4947" s="0" t="s">
        <v>21</v>
      </c>
      <c r="H4947" s="0" t="s">
        <v>5459</v>
      </c>
      <c r="I4947" s="0" t="n">
        <v>3</v>
      </c>
      <c r="J4947" s="0" t="n">
        <v>5.5</v>
      </c>
      <c r="K4947" s="0" t="s">
        <v>21</v>
      </c>
      <c r="L4947" s="3" t="n">
        <f aca="false">IF(K4947="Yes",(J4947-1)*0.98,-1)</f>
        <v>4.41</v>
      </c>
      <c r="M4947" s="11" t="s">
        <v>62</v>
      </c>
    </row>
    <row r="4948" customFormat="false" ht="12.8" hidden="false" customHeight="false" outlineLevel="0" collapsed="false">
      <c r="A4948" s="2" t="s">
        <v>5452</v>
      </c>
      <c r="B4948" s="2" t="s">
        <v>239</v>
      </c>
      <c r="C4948" s="0" t="s">
        <v>74</v>
      </c>
      <c r="D4948" s="0" t="s">
        <v>37</v>
      </c>
      <c r="E4948" s="0" t="s">
        <v>30</v>
      </c>
      <c r="F4948" s="0" t="s">
        <v>65</v>
      </c>
      <c r="G4948" s="0" t="s">
        <v>21</v>
      </c>
      <c r="H4948" s="0" t="s">
        <v>2171</v>
      </c>
      <c r="I4948" s="0" t="s">
        <v>133</v>
      </c>
      <c r="J4948" s="0" t="n">
        <v>0</v>
      </c>
      <c r="K4948" s="0" t="s">
        <v>19</v>
      </c>
      <c r="L4948" s="3" t="n">
        <f aca="false">IF(K4948="Yes",(J4948-1)*0.98,-1)</f>
        <v>-1</v>
      </c>
      <c r="M4948" s="4" t="s">
        <v>22</v>
      </c>
    </row>
    <row r="4949" customFormat="false" ht="12.8" hidden="false" customHeight="false" outlineLevel="0" collapsed="false">
      <c r="A4949" s="2" t="s">
        <v>5452</v>
      </c>
      <c r="B4949" s="2" t="s">
        <v>239</v>
      </c>
      <c r="C4949" s="0" t="s">
        <v>74</v>
      </c>
      <c r="D4949" s="0" t="s">
        <v>37</v>
      </c>
      <c r="E4949" s="0" t="s">
        <v>30</v>
      </c>
      <c r="F4949" s="0" t="s">
        <v>65</v>
      </c>
      <c r="G4949" s="0" t="s">
        <v>21</v>
      </c>
      <c r="H4949" s="0" t="s">
        <v>5460</v>
      </c>
      <c r="I4949" s="0" t="n">
        <v>4</v>
      </c>
      <c r="J4949" s="0" t="n">
        <v>0</v>
      </c>
      <c r="K4949" s="0" t="s">
        <v>19</v>
      </c>
      <c r="L4949" s="3" t="n">
        <f aca="false">IF(K4949="Yes",(J4949-1)*0.98,-1)</f>
        <v>-1</v>
      </c>
      <c r="M4949" s="11" t="s">
        <v>62</v>
      </c>
    </row>
    <row r="4950" customFormat="false" ht="12.8" hidden="false" customHeight="false" outlineLevel="0" collapsed="false">
      <c r="A4950" s="2" t="s">
        <v>5461</v>
      </c>
      <c r="B4950" s="2" t="s">
        <v>4739</v>
      </c>
      <c r="C4950" s="0" t="s">
        <v>47</v>
      </c>
      <c r="D4950" s="0" t="s">
        <v>42</v>
      </c>
      <c r="E4950" s="0" t="s">
        <v>30</v>
      </c>
      <c r="F4950" s="0" t="s">
        <v>18</v>
      </c>
      <c r="G4950" s="0" t="s">
        <v>19</v>
      </c>
      <c r="H4950" s="0" t="s">
        <v>5462</v>
      </c>
      <c r="I4950" s="0" t="n">
        <v>2</v>
      </c>
      <c r="J4950" s="0" t="n">
        <v>1.46</v>
      </c>
      <c r="K4950" s="0" t="s">
        <v>21</v>
      </c>
      <c r="L4950" s="3" t="n">
        <f aca="false">IF(K4950="Yes",(J4950-1)*0.98,-1)</f>
        <v>0.4508</v>
      </c>
      <c r="M4950" s="11" t="s">
        <v>62</v>
      </c>
    </row>
    <row r="4951" customFormat="false" ht="12.8" hidden="false" customHeight="false" outlineLevel="0" collapsed="false">
      <c r="A4951" s="2" t="s">
        <v>5461</v>
      </c>
      <c r="B4951" s="2" t="s">
        <v>4739</v>
      </c>
      <c r="C4951" s="6" t="s">
        <v>47</v>
      </c>
      <c r="D4951" s="6" t="s">
        <v>42</v>
      </c>
      <c r="E4951" s="6" t="s">
        <v>30</v>
      </c>
      <c r="F4951" s="6" t="s">
        <v>18</v>
      </c>
      <c r="G4951" s="6" t="s">
        <v>19</v>
      </c>
      <c r="H4951" s="6" t="s">
        <v>5463</v>
      </c>
      <c r="I4951" s="6" t="n">
        <v>3</v>
      </c>
      <c r="J4951" s="6" t="n">
        <v>0</v>
      </c>
      <c r="K4951" s="3" t="str">
        <f aca="false">IF(I4951=1, "No","Yes")</f>
        <v>Yes</v>
      </c>
      <c r="L4951" s="7" t="n">
        <f aca="false">IF(I4951=1,-J4951,0.98)</f>
        <v>0.98</v>
      </c>
      <c r="M4951" s="8" t="s">
        <v>51</v>
      </c>
    </row>
    <row r="4952" customFormat="false" ht="12.8" hidden="false" customHeight="false" outlineLevel="0" collapsed="false">
      <c r="A4952" s="2" t="s">
        <v>5461</v>
      </c>
      <c r="B4952" s="2" t="s">
        <v>4739</v>
      </c>
      <c r="C4952" s="6" t="s">
        <v>47</v>
      </c>
      <c r="D4952" s="6" t="s">
        <v>42</v>
      </c>
      <c r="E4952" s="6" t="s">
        <v>30</v>
      </c>
      <c r="F4952" s="6" t="s">
        <v>18</v>
      </c>
      <c r="G4952" s="6" t="s">
        <v>19</v>
      </c>
      <c r="H4952" s="6" t="s">
        <v>5463</v>
      </c>
      <c r="I4952" s="6" t="n">
        <v>3</v>
      </c>
      <c r="J4952" s="6" t="n">
        <v>0</v>
      </c>
      <c r="K4952" s="3" t="str">
        <f aca="false">IF(I4952=1, "No","Yes")</f>
        <v>Yes</v>
      </c>
      <c r="L4952" s="7" t="n">
        <f aca="false">IF(I4952=1,-J4952,0.98)</f>
        <v>0.98</v>
      </c>
      <c r="M4952" s="12" t="s">
        <v>128</v>
      </c>
    </row>
    <row r="4953" customFormat="false" ht="12.8" hidden="false" customHeight="false" outlineLevel="0" collapsed="false">
      <c r="A4953" s="2" t="s">
        <v>5461</v>
      </c>
      <c r="B4953" s="2" t="s">
        <v>480</v>
      </c>
      <c r="C4953" s="0" t="s">
        <v>332</v>
      </c>
      <c r="D4953" s="0" t="s">
        <v>16</v>
      </c>
      <c r="E4953" s="0" t="s">
        <v>87</v>
      </c>
      <c r="F4953" s="0" t="s">
        <v>18</v>
      </c>
      <c r="G4953" s="0" t="s">
        <v>21</v>
      </c>
      <c r="H4953" s="0" t="s">
        <v>5464</v>
      </c>
      <c r="I4953" s="0" t="n">
        <v>4</v>
      </c>
      <c r="J4953" s="0" t="n">
        <v>0</v>
      </c>
      <c r="K4953" s="0" t="s">
        <v>19</v>
      </c>
      <c r="L4953" s="3" t="n">
        <f aca="false">IF(K4953="Yes",(J4953-1)*0.98,-1)</f>
        <v>-1</v>
      </c>
      <c r="M4953" s="4" t="s">
        <v>22</v>
      </c>
    </row>
    <row r="4954" customFormat="false" ht="12.8" hidden="false" customHeight="false" outlineLevel="0" collapsed="false">
      <c r="A4954" s="2" t="s">
        <v>5461</v>
      </c>
      <c r="B4954" s="2" t="s">
        <v>245</v>
      </c>
      <c r="C4954" s="0" t="s">
        <v>125</v>
      </c>
      <c r="D4954" s="0" t="s">
        <v>42</v>
      </c>
      <c r="E4954" s="0" t="s">
        <v>30</v>
      </c>
      <c r="F4954" s="0" t="s">
        <v>18</v>
      </c>
      <c r="G4954" s="0" t="s">
        <v>19</v>
      </c>
      <c r="H4954" s="0" t="s">
        <v>5465</v>
      </c>
      <c r="I4954" s="0" t="n">
        <v>2</v>
      </c>
      <c r="J4954" s="0" t="n">
        <v>1.23</v>
      </c>
      <c r="K4954" s="0" t="s">
        <v>21</v>
      </c>
      <c r="L4954" s="3" t="n">
        <f aca="false">IF(K4954="Yes",(J4954-1)*0.98,-1)</f>
        <v>0.2254</v>
      </c>
      <c r="M4954" s="11" t="s">
        <v>62</v>
      </c>
    </row>
    <row r="4955" customFormat="false" ht="12.8" hidden="false" customHeight="false" outlineLevel="0" collapsed="false">
      <c r="A4955" s="2" t="s">
        <v>5466</v>
      </c>
      <c r="B4955" s="2" t="s">
        <v>55</v>
      </c>
      <c r="C4955" s="0" t="s">
        <v>373</v>
      </c>
      <c r="D4955" s="0" t="s">
        <v>16</v>
      </c>
      <c r="E4955" s="0" t="s">
        <v>147</v>
      </c>
      <c r="F4955" s="0" t="s">
        <v>18</v>
      </c>
      <c r="G4955" s="0" t="s">
        <v>19</v>
      </c>
      <c r="H4955" s="0" t="s">
        <v>5467</v>
      </c>
      <c r="I4955" s="0" t="n">
        <v>3</v>
      </c>
      <c r="J4955" s="0" t="n">
        <v>1.57</v>
      </c>
      <c r="K4955" s="0" t="s">
        <v>21</v>
      </c>
      <c r="L4955" s="3" t="n">
        <f aca="false">IF(K4955="Yes",(J4955-1)*0.98,-1)</f>
        <v>0.5586</v>
      </c>
      <c r="M4955" s="11" t="s">
        <v>62</v>
      </c>
    </row>
    <row r="4956" customFormat="false" ht="12.8" hidden="false" customHeight="false" outlineLevel="0" collapsed="false">
      <c r="A4956" s="9" t="s">
        <v>5466</v>
      </c>
      <c r="B4956" s="9" t="s">
        <v>55</v>
      </c>
      <c r="C4956" s="6" t="s">
        <v>373</v>
      </c>
      <c r="D4956" s="6" t="s">
        <v>16</v>
      </c>
      <c r="E4956" s="6" t="s">
        <v>147</v>
      </c>
      <c r="F4956" s="6" t="s">
        <v>18</v>
      </c>
      <c r="G4956" s="6" t="s">
        <v>19</v>
      </c>
      <c r="H4956" s="6" t="s">
        <v>5467</v>
      </c>
      <c r="I4956" s="0" t="n">
        <v>3</v>
      </c>
      <c r="J4956" s="6" t="n">
        <v>0</v>
      </c>
      <c r="K4956" s="3" t="str">
        <f aca="false">IF(I4956=1,"Yes","No")</f>
        <v>No</v>
      </c>
      <c r="L4956" s="7" t="n">
        <f aca="false">IF(K4956="Yes",(J4956-1)*0.98,-1)</f>
        <v>-1</v>
      </c>
      <c r="M4956" s="10" t="s">
        <v>53</v>
      </c>
    </row>
    <row r="4957" customFormat="false" ht="12.8" hidden="false" customHeight="false" outlineLevel="0" collapsed="false">
      <c r="A4957" s="2" t="s">
        <v>5468</v>
      </c>
      <c r="B4957" s="2" t="s">
        <v>157</v>
      </c>
      <c r="C4957" s="0" t="s">
        <v>230</v>
      </c>
      <c r="D4957" s="0" t="s">
        <v>42</v>
      </c>
      <c r="E4957" s="0" t="s">
        <v>79</v>
      </c>
      <c r="F4957" s="0" t="s">
        <v>80</v>
      </c>
      <c r="G4957" s="0" t="s">
        <v>19</v>
      </c>
      <c r="H4957" s="0" t="s">
        <v>5469</v>
      </c>
      <c r="I4957" s="0" t="n">
        <v>3</v>
      </c>
      <c r="J4957" s="0" t="n">
        <v>2.82</v>
      </c>
      <c r="K4957" s="0" t="s">
        <v>21</v>
      </c>
      <c r="L4957" s="3" t="n">
        <f aca="false">IF(K4957="Yes",(J4957-1)*0.98,-1)</f>
        <v>1.7836</v>
      </c>
      <c r="M4957" s="4" t="s">
        <v>22</v>
      </c>
    </row>
    <row r="4958" customFormat="false" ht="12.8" hidden="false" customHeight="false" outlineLevel="0" collapsed="false">
      <c r="A4958" s="2" t="s">
        <v>5470</v>
      </c>
      <c r="B4958" s="2" t="s">
        <v>113</v>
      </c>
      <c r="C4958" s="0" t="s">
        <v>114</v>
      </c>
      <c r="D4958" s="0" t="s">
        <v>16</v>
      </c>
      <c r="E4958" s="0" t="s">
        <v>17</v>
      </c>
      <c r="F4958" s="0" t="s">
        <v>18</v>
      </c>
      <c r="G4958" s="0" t="s">
        <v>19</v>
      </c>
      <c r="H4958" s="0" t="s">
        <v>5471</v>
      </c>
      <c r="I4958" s="0" t="n">
        <v>1</v>
      </c>
      <c r="J4958" s="0" t="n">
        <v>1.07</v>
      </c>
      <c r="K4958" s="0" t="s">
        <v>21</v>
      </c>
      <c r="L4958" s="3" t="n">
        <f aca="false">IF(K4958="Yes",(J4958-1)*0.98,-1)</f>
        <v>0.0686000000000001</v>
      </c>
      <c r="M4958" s="4" t="s">
        <v>22</v>
      </c>
    </row>
    <row r="4959" customFormat="false" ht="12.8" hidden="false" customHeight="false" outlineLevel="0" collapsed="false">
      <c r="A4959" s="2" t="s">
        <v>5470</v>
      </c>
      <c r="B4959" s="2" t="s">
        <v>162</v>
      </c>
      <c r="C4959" s="0" t="s">
        <v>773</v>
      </c>
      <c r="D4959" s="0" t="s">
        <v>16</v>
      </c>
      <c r="E4959" s="0" t="s">
        <v>17</v>
      </c>
      <c r="F4959" s="0" t="s">
        <v>18</v>
      </c>
      <c r="G4959" s="0" t="s">
        <v>19</v>
      </c>
      <c r="H4959" s="0" t="s">
        <v>5472</v>
      </c>
      <c r="I4959" s="0" t="n">
        <v>0</v>
      </c>
      <c r="J4959" s="0" t="n">
        <v>0</v>
      </c>
      <c r="K4959" s="0" t="s">
        <v>19</v>
      </c>
      <c r="L4959" s="3" t="n">
        <f aca="false">IF(K4959="Yes",(J4959-1)*0.98,-1)</f>
        <v>-1</v>
      </c>
      <c r="M4959" s="4" t="s">
        <v>22</v>
      </c>
    </row>
    <row r="4960" customFormat="false" ht="12.8" hidden="false" customHeight="false" outlineLevel="0" collapsed="false">
      <c r="A4960" s="2" t="s">
        <v>5470</v>
      </c>
      <c r="B4960" s="2" t="s">
        <v>296</v>
      </c>
      <c r="C4960" s="0" t="s">
        <v>91</v>
      </c>
      <c r="D4960" s="0" t="s">
        <v>16</v>
      </c>
      <c r="E4960" s="0" t="s">
        <v>30</v>
      </c>
      <c r="F4960" s="0" t="s">
        <v>43</v>
      </c>
      <c r="G4960" s="0" t="s">
        <v>19</v>
      </c>
      <c r="H4960" s="0" t="s">
        <v>5473</v>
      </c>
      <c r="I4960" s="0" t="n">
        <v>0</v>
      </c>
      <c r="J4960" s="0" t="n">
        <v>0</v>
      </c>
      <c r="K4960" s="0" t="s">
        <v>19</v>
      </c>
      <c r="L4960" s="3" t="n">
        <f aca="false">IF(K4960="Yes",(J4960-1)*0.98,-1)</f>
        <v>-1</v>
      </c>
      <c r="M4960" s="4" t="s">
        <v>22</v>
      </c>
    </row>
    <row r="4961" customFormat="false" ht="12.8" hidden="false" customHeight="false" outlineLevel="0" collapsed="false">
      <c r="A4961" s="2" t="s">
        <v>5474</v>
      </c>
      <c r="B4961" s="2" t="s">
        <v>139</v>
      </c>
      <c r="C4961" s="0" t="s">
        <v>495</v>
      </c>
      <c r="D4961" s="0" t="s">
        <v>42</v>
      </c>
      <c r="E4961" s="0" t="s">
        <v>147</v>
      </c>
      <c r="F4961" s="0" t="s">
        <v>304</v>
      </c>
      <c r="G4961" s="0" t="s">
        <v>19</v>
      </c>
      <c r="H4961" s="0" t="s">
        <v>5475</v>
      </c>
      <c r="I4961" s="0" t="n">
        <v>2</v>
      </c>
      <c r="J4961" s="0" t="n">
        <v>0</v>
      </c>
      <c r="K4961" s="0" t="str">
        <f aca="false">IF(I4961=1,"Yes","No")</f>
        <v>No</v>
      </c>
      <c r="L4961" s="0" t="n">
        <f aca="false">IF(K4961="Yes",(J4961-1)*0.98,-1)</f>
        <v>-1</v>
      </c>
      <c r="M4961" s="5" t="s">
        <v>33</v>
      </c>
    </row>
    <row r="4962" customFormat="false" ht="12.8" hidden="false" customHeight="false" outlineLevel="0" collapsed="false">
      <c r="A4962" s="2" t="s">
        <v>5474</v>
      </c>
      <c r="B4962" s="2" t="s">
        <v>130</v>
      </c>
      <c r="C4962" s="0" t="s">
        <v>495</v>
      </c>
      <c r="D4962" s="0" t="s">
        <v>42</v>
      </c>
      <c r="E4962" s="0" t="s">
        <v>147</v>
      </c>
      <c r="F4962" s="0" t="s">
        <v>31</v>
      </c>
      <c r="G4962" s="0" t="s">
        <v>19</v>
      </c>
      <c r="H4962" s="0" t="s">
        <v>5476</v>
      </c>
      <c r="I4962" s="0" t="n">
        <v>1</v>
      </c>
      <c r="J4962" s="0" t="n">
        <v>0</v>
      </c>
      <c r="K4962" s="0" t="str">
        <f aca="false">IF(I4962=1,"Yes","No")</f>
        <v>Yes</v>
      </c>
      <c r="L4962" s="0" t="n">
        <f aca="false">IF(K4962="Yes",(J4962-1)*0.98,-1)</f>
        <v>-0.98</v>
      </c>
      <c r="M4962" s="5" t="s">
        <v>33</v>
      </c>
    </row>
    <row r="4963" customFormat="false" ht="12.8" hidden="false" customHeight="false" outlineLevel="0" collapsed="false">
      <c r="A4963" s="2" t="s">
        <v>5474</v>
      </c>
      <c r="B4963" s="2" t="s">
        <v>130</v>
      </c>
      <c r="C4963" s="0" t="s">
        <v>495</v>
      </c>
      <c r="D4963" s="0" t="s">
        <v>42</v>
      </c>
      <c r="E4963" s="0" t="s">
        <v>147</v>
      </c>
      <c r="F4963" s="0" t="s">
        <v>31</v>
      </c>
      <c r="G4963" s="0" t="s">
        <v>19</v>
      </c>
      <c r="H4963" s="0" t="s">
        <v>5476</v>
      </c>
      <c r="I4963" s="0" t="n">
        <v>1</v>
      </c>
      <c r="J4963" s="0" t="n">
        <v>1.31</v>
      </c>
      <c r="K4963" s="0" t="s">
        <v>21</v>
      </c>
      <c r="L4963" s="3" t="n">
        <f aca="false">IF(K4963="Yes",(J4963-1)*0.98,-1)</f>
        <v>0.3038</v>
      </c>
      <c r="M4963" s="4" t="s">
        <v>22</v>
      </c>
    </row>
    <row r="4964" customFormat="false" ht="12.8" hidden="false" customHeight="false" outlineLevel="0" collapsed="false">
      <c r="A4964" s="2" t="s">
        <v>5474</v>
      </c>
      <c r="B4964" s="2" t="s">
        <v>130</v>
      </c>
      <c r="C4964" s="6" t="s">
        <v>495</v>
      </c>
      <c r="D4964" s="6" t="s">
        <v>42</v>
      </c>
      <c r="E4964" s="6" t="s">
        <v>147</v>
      </c>
      <c r="F4964" s="6" t="s">
        <v>31</v>
      </c>
      <c r="G4964" s="6" t="s">
        <v>19</v>
      </c>
      <c r="H4964" s="6" t="s">
        <v>5477</v>
      </c>
      <c r="I4964" s="6" t="n">
        <v>0</v>
      </c>
      <c r="J4964" s="6" t="n">
        <v>0</v>
      </c>
      <c r="K4964" s="3" t="str">
        <f aca="false">IF(I4964=1, "No","Yes")</f>
        <v>Yes</v>
      </c>
      <c r="L4964" s="7" t="n">
        <f aca="false">IF(I4964=1,-J4964,0.98)</f>
        <v>0.98</v>
      </c>
      <c r="M4964" s="8" t="s">
        <v>51</v>
      </c>
    </row>
    <row r="4965" customFormat="false" ht="12.8" hidden="false" customHeight="false" outlineLevel="0" collapsed="false">
      <c r="A4965" s="9" t="s">
        <v>5478</v>
      </c>
      <c r="B4965" s="9" t="s">
        <v>170</v>
      </c>
      <c r="C4965" s="6" t="s">
        <v>576</v>
      </c>
      <c r="D4965" s="6" t="s">
        <v>16</v>
      </c>
      <c r="E4965" s="6" t="s">
        <v>147</v>
      </c>
      <c r="F4965" s="6" t="s">
        <v>43</v>
      </c>
      <c r="G4965" s="6" t="s">
        <v>19</v>
      </c>
      <c r="H4965" s="6" t="s">
        <v>5479</v>
      </c>
      <c r="I4965" s="0" t="n">
        <v>2</v>
      </c>
      <c r="J4965" s="6" t="n">
        <v>0</v>
      </c>
      <c r="K4965" s="3" t="str">
        <f aca="false">IF(I4965=1,"Yes","No")</f>
        <v>No</v>
      </c>
      <c r="L4965" s="7" t="n">
        <f aca="false">IF(K4965="Yes",(J4965-1)*0.98,-1)</f>
        <v>-1</v>
      </c>
      <c r="M4965" s="10" t="s">
        <v>53</v>
      </c>
    </row>
    <row r="4966" customFormat="false" ht="12.8" hidden="false" customHeight="false" outlineLevel="0" collapsed="false">
      <c r="A4966" s="2" t="s">
        <v>5478</v>
      </c>
      <c r="B4966" s="2" t="s">
        <v>239</v>
      </c>
      <c r="C4966" s="0" t="s">
        <v>74</v>
      </c>
      <c r="D4966" s="0" t="s">
        <v>37</v>
      </c>
      <c r="E4966" s="0" t="s">
        <v>30</v>
      </c>
      <c r="F4966" s="0" t="s">
        <v>65</v>
      </c>
      <c r="G4966" s="0" t="s">
        <v>21</v>
      </c>
      <c r="H4966" s="0" t="s">
        <v>5480</v>
      </c>
      <c r="I4966" s="0" t="n">
        <v>2</v>
      </c>
      <c r="J4966" s="0" t="n">
        <v>1.8</v>
      </c>
      <c r="K4966" s="0" t="s">
        <v>21</v>
      </c>
      <c r="L4966" s="3" t="n">
        <f aca="false">IF(K4966="Yes",(J4966-1)*0.98,-1)</f>
        <v>0.784</v>
      </c>
      <c r="M4966" s="4" t="s">
        <v>22</v>
      </c>
    </row>
    <row r="4967" customFormat="false" ht="12.8" hidden="false" customHeight="false" outlineLevel="0" collapsed="false">
      <c r="A4967" s="2" t="s">
        <v>5478</v>
      </c>
      <c r="B4967" s="2" t="s">
        <v>239</v>
      </c>
      <c r="C4967" s="0" t="s">
        <v>74</v>
      </c>
      <c r="D4967" s="0" t="s">
        <v>37</v>
      </c>
      <c r="E4967" s="0" t="s">
        <v>30</v>
      </c>
      <c r="F4967" s="0" t="s">
        <v>65</v>
      </c>
      <c r="G4967" s="0" t="s">
        <v>21</v>
      </c>
      <c r="H4967" s="0" t="s">
        <v>5481</v>
      </c>
      <c r="I4967" s="0" t="n">
        <v>0</v>
      </c>
      <c r="J4967" s="0" t="n">
        <v>0</v>
      </c>
      <c r="K4967" s="0" t="s">
        <v>19</v>
      </c>
      <c r="L4967" s="3" t="n">
        <f aca="false">IF(K4967="Yes",(J4967-1)*0.98,-1)</f>
        <v>-1</v>
      </c>
      <c r="M4967" s="11" t="s">
        <v>62</v>
      </c>
    </row>
    <row r="4968" customFormat="false" ht="12.8" hidden="false" customHeight="false" outlineLevel="0" collapsed="false">
      <c r="A4968" s="2" t="s">
        <v>5482</v>
      </c>
      <c r="B4968" s="2" t="s">
        <v>135</v>
      </c>
      <c r="C4968" s="0" t="s">
        <v>294</v>
      </c>
      <c r="D4968" s="0" t="s">
        <v>42</v>
      </c>
      <c r="E4968" s="0" t="s">
        <v>87</v>
      </c>
      <c r="F4968" s="0" t="s">
        <v>316</v>
      </c>
      <c r="G4968" s="0" t="s">
        <v>21</v>
      </c>
      <c r="H4968" s="0" t="s">
        <v>5483</v>
      </c>
      <c r="I4968" s="0" t="n">
        <v>2</v>
      </c>
      <c r="J4968" s="0" t="n">
        <v>4.23</v>
      </c>
      <c r="K4968" s="0" t="s">
        <v>21</v>
      </c>
      <c r="L4968" s="3" t="n">
        <f aca="false">IF(K4968="Yes",(J4968-1)*0.98,-1)</f>
        <v>3.1654</v>
      </c>
      <c r="M4968" s="4" t="s">
        <v>22</v>
      </c>
    </row>
    <row r="4969" customFormat="false" ht="12.8" hidden="false" customHeight="false" outlineLevel="0" collapsed="false">
      <c r="A4969" s="2" t="s">
        <v>5482</v>
      </c>
      <c r="B4969" s="2" t="s">
        <v>512</v>
      </c>
      <c r="C4969" s="0" t="s">
        <v>74</v>
      </c>
      <c r="D4969" s="0" t="s">
        <v>37</v>
      </c>
      <c r="E4969" s="0" t="s">
        <v>30</v>
      </c>
      <c r="F4969" s="0" t="s">
        <v>43</v>
      </c>
      <c r="G4969" s="0" t="s">
        <v>19</v>
      </c>
      <c r="H4969" s="0" t="s">
        <v>5484</v>
      </c>
      <c r="I4969" s="0" t="n">
        <v>1</v>
      </c>
      <c r="J4969" s="0" t="n">
        <v>1.42</v>
      </c>
      <c r="K4969" s="0" t="s">
        <v>21</v>
      </c>
      <c r="L4969" s="3" t="n">
        <f aca="false">IF(K4969="Yes",(J4969-1)*0.98,-1)</f>
        <v>0.4116</v>
      </c>
      <c r="M4969" s="4" t="s">
        <v>22</v>
      </c>
    </row>
    <row r="4970" customFormat="false" ht="12.8" hidden="false" customHeight="false" outlineLevel="0" collapsed="false">
      <c r="A4970" s="2" t="s">
        <v>5482</v>
      </c>
      <c r="B4970" s="2" t="s">
        <v>181</v>
      </c>
      <c r="C4970" s="0" t="s">
        <v>150</v>
      </c>
      <c r="D4970" s="0" t="s">
        <v>16</v>
      </c>
      <c r="E4970" s="0" t="s">
        <v>79</v>
      </c>
      <c r="F4970" s="0" t="s">
        <v>80</v>
      </c>
      <c r="G4970" s="0" t="s">
        <v>19</v>
      </c>
      <c r="H4970" s="0" t="s">
        <v>5485</v>
      </c>
      <c r="I4970" s="0" t="n">
        <v>1</v>
      </c>
      <c r="J4970" s="0" t="n">
        <v>1.48</v>
      </c>
      <c r="K4970" s="0" t="s">
        <v>21</v>
      </c>
      <c r="L4970" s="3" t="n">
        <f aca="false">IF(K4970="Yes",(J4970-1)*0.98,-1)</f>
        <v>0.4704</v>
      </c>
      <c r="M4970" s="4" t="s">
        <v>22</v>
      </c>
    </row>
    <row r="4971" customFormat="false" ht="12.8" hidden="false" customHeight="false" outlineLevel="0" collapsed="false">
      <c r="A4971" s="2" t="s">
        <v>5482</v>
      </c>
      <c r="B4971" s="2" t="s">
        <v>245</v>
      </c>
      <c r="C4971" s="0" t="s">
        <v>1371</v>
      </c>
      <c r="D4971" s="0" t="s">
        <v>16</v>
      </c>
      <c r="E4971" s="0" t="s">
        <v>30</v>
      </c>
      <c r="F4971" s="0" t="s">
        <v>65</v>
      </c>
      <c r="G4971" s="0" t="s">
        <v>21</v>
      </c>
      <c r="H4971" s="0" t="s">
        <v>5486</v>
      </c>
      <c r="I4971" s="0" t="n">
        <v>0</v>
      </c>
      <c r="J4971" s="0" t="n">
        <v>0</v>
      </c>
      <c r="K4971" s="0" t="s">
        <v>19</v>
      </c>
      <c r="L4971" s="3" t="n">
        <f aca="false">IF(K4971="Yes",(J4971-1)*0.98,-1)</f>
        <v>-1</v>
      </c>
      <c r="M4971" s="4" t="s">
        <v>22</v>
      </c>
    </row>
    <row r="4972" customFormat="false" ht="12.8" hidden="false" customHeight="false" outlineLevel="0" collapsed="false">
      <c r="A4972" s="2" t="s">
        <v>5487</v>
      </c>
      <c r="B4972" s="2" t="s">
        <v>1396</v>
      </c>
      <c r="C4972" s="0" t="s">
        <v>1192</v>
      </c>
      <c r="D4972" s="0" t="s">
        <v>37</v>
      </c>
      <c r="E4972" s="0" t="s">
        <v>17</v>
      </c>
      <c r="F4972" s="0" t="s">
        <v>43</v>
      </c>
      <c r="G4972" s="0" t="s">
        <v>19</v>
      </c>
      <c r="H4972" s="0" t="s">
        <v>5488</v>
      </c>
      <c r="I4972" s="0" t="n">
        <v>0</v>
      </c>
      <c r="J4972" s="0" t="n">
        <v>0</v>
      </c>
      <c r="K4972" s="0" t="s">
        <v>19</v>
      </c>
      <c r="L4972" s="3" t="n">
        <f aca="false">IF(K4972="Yes",(J4972-1)*0.98,-1)</f>
        <v>-1</v>
      </c>
      <c r="M4972" s="11" t="s">
        <v>62</v>
      </c>
    </row>
    <row r="4973" customFormat="false" ht="12.8" hidden="false" customHeight="false" outlineLevel="0" collapsed="false">
      <c r="A4973" s="2" t="s">
        <v>5487</v>
      </c>
      <c r="B4973" s="2" t="s">
        <v>915</v>
      </c>
      <c r="C4973" s="0" t="s">
        <v>218</v>
      </c>
      <c r="D4973" s="0" t="s">
        <v>16</v>
      </c>
      <c r="E4973" s="0" t="s">
        <v>17</v>
      </c>
      <c r="F4973" s="0" t="s">
        <v>18</v>
      </c>
      <c r="G4973" s="0" t="s">
        <v>19</v>
      </c>
      <c r="H4973" s="0" t="s">
        <v>5489</v>
      </c>
      <c r="I4973" s="0" t="n">
        <v>1</v>
      </c>
      <c r="J4973" s="0" t="n">
        <v>1.18</v>
      </c>
      <c r="K4973" s="0" t="s">
        <v>21</v>
      </c>
      <c r="L4973" s="3" t="n">
        <f aca="false">IF(K4973="Yes",(J4973-1)*0.98,-1)</f>
        <v>0.1764</v>
      </c>
      <c r="M4973" s="4" t="s">
        <v>22</v>
      </c>
    </row>
    <row r="4974" customFormat="false" ht="12.8" hidden="false" customHeight="false" outlineLevel="0" collapsed="false">
      <c r="A4974" s="2" t="s">
        <v>5487</v>
      </c>
      <c r="B4974" s="2" t="s">
        <v>915</v>
      </c>
      <c r="C4974" s="0" t="s">
        <v>218</v>
      </c>
      <c r="D4974" s="0" t="s">
        <v>16</v>
      </c>
      <c r="E4974" s="0" t="s">
        <v>17</v>
      </c>
      <c r="F4974" s="0" t="s">
        <v>18</v>
      </c>
      <c r="G4974" s="0" t="s">
        <v>19</v>
      </c>
      <c r="H4974" s="0" t="s">
        <v>5490</v>
      </c>
      <c r="I4974" s="0" t="n">
        <v>0</v>
      </c>
      <c r="J4974" s="0" t="n">
        <v>0</v>
      </c>
      <c r="K4974" s="0" t="s">
        <v>19</v>
      </c>
      <c r="L4974" s="3" t="n">
        <f aca="false">IF(K4974="Yes",(J4974-1)*0.98,-1)</f>
        <v>-1</v>
      </c>
      <c r="M4974" s="11" t="s">
        <v>62</v>
      </c>
    </row>
    <row r="4975" customFormat="false" ht="12.8" hidden="false" customHeight="false" outlineLevel="0" collapsed="false">
      <c r="A4975" s="2" t="s">
        <v>5487</v>
      </c>
      <c r="B4975" s="2" t="s">
        <v>124</v>
      </c>
      <c r="C4975" s="0" t="s">
        <v>357</v>
      </c>
      <c r="D4975" s="0" t="s">
        <v>16</v>
      </c>
      <c r="E4975" s="0" t="s">
        <v>79</v>
      </c>
      <c r="F4975" s="0" t="s">
        <v>80</v>
      </c>
      <c r="G4975" s="0" t="s">
        <v>19</v>
      </c>
      <c r="H4975" s="0" t="s">
        <v>5491</v>
      </c>
      <c r="I4975" s="0" t="n">
        <v>1</v>
      </c>
      <c r="J4975" s="0" t="n">
        <v>1.7</v>
      </c>
      <c r="K4975" s="0" t="s">
        <v>21</v>
      </c>
      <c r="L4975" s="3" t="n">
        <f aca="false">IF(K4975="Yes",(J4975-1)*0.98,-1)</f>
        <v>0.686</v>
      </c>
      <c r="M4975" s="4" t="s">
        <v>22</v>
      </c>
    </row>
    <row r="4976" customFormat="false" ht="12.8" hidden="false" customHeight="false" outlineLevel="0" collapsed="false">
      <c r="A4976" s="2" t="s">
        <v>5492</v>
      </c>
      <c r="B4976" s="2" t="s">
        <v>142</v>
      </c>
      <c r="C4976" s="0" t="s">
        <v>131</v>
      </c>
      <c r="D4976" s="0" t="s">
        <v>16</v>
      </c>
      <c r="E4976" s="0" t="s">
        <v>87</v>
      </c>
      <c r="F4976" s="0" t="s">
        <v>18</v>
      </c>
      <c r="G4976" s="0" t="s">
        <v>21</v>
      </c>
      <c r="H4976" s="0" t="s">
        <v>5493</v>
      </c>
      <c r="I4976" s="0" t="n">
        <v>2</v>
      </c>
      <c r="J4976" s="0" t="n">
        <v>1.45</v>
      </c>
      <c r="K4976" s="0" t="s">
        <v>21</v>
      </c>
      <c r="L4976" s="3" t="n">
        <f aca="false">IF(K4976="Yes",(J4976-1)*0.98,-1)</f>
        <v>0.441</v>
      </c>
      <c r="M4976" s="4" t="s">
        <v>22</v>
      </c>
    </row>
    <row r="4977" customFormat="false" ht="12.8" hidden="false" customHeight="false" outlineLevel="0" collapsed="false">
      <c r="A4977" s="2" t="s">
        <v>5492</v>
      </c>
      <c r="B4977" s="2" t="s">
        <v>113</v>
      </c>
      <c r="C4977" s="0" t="s">
        <v>59</v>
      </c>
      <c r="D4977" s="0" t="s">
        <v>42</v>
      </c>
      <c r="E4977" s="0" t="s">
        <v>30</v>
      </c>
      <c r="F4977" s="0" t="s">
        <v>18</v>
      </c>
      <c r="G4977" s="0" t="s">
        <v>19</v>
      </c>
      <c r="H4977" s="0" t="s">
        <v>5494</v>
      </c>
      <c r="I4977" s="0" t="n">
        <v>0</v>
      </c>
      <c r="J4977" s="0" t="n">
        <v>0</v>
      </c>
      <c r="K4977" s="0" t="s">
        <v>19</v>
      </c>
      <c r="L4977" s="3" t="n">
        <f aca="false">IF(K4977="Yes",(J4977-1)*0.98,-1)</f>
        <v>-1</v>
      </c>
      <c r="M4977" s="11" t="s">
        <v>62</v>
      </c>
    </row>
    <row r="4978" customFormat="false" ht="12.8" hidden="false" customHeight="false" outlineLevel="0" collapsed="false">
      <c r="A4978" s="2" t="s">
        <v>5492</v>
      </c>
      <c r="B4978" s="2" t="s">
        <v>113</v>
      </c>
      <c r="C4978" s="6" t="s">
        <v>59</v>
      </c>
      <c r="D4978" s="6" t="s">
        <v>42</v>
      </c>
      <c r="E4978" s="6" t="s">
        <v>30</v>
      </c>
      <c r="F4978" s="6" t="s">
        <v>18</v>
      </c>
      <c r="G4978" s="6" t="s">
        <v>19</v>
      </c>
      <c r="H4978" s="6" t="s">
        <v>5495</v>
      </c>
      <c r="I4978" s="6" t="n">
        <v>4</v>
      </c>
      <c r="J4978" s="6" t="n">
        <v>0</v>
      </c>
      <c r="K4978" s="3" t="str">
        <f aca="false">IF(I4978=1, "No","Yes")</f>
        <v>Yes</v>
      </c>
      <c r="L4978" s="7" t="n">
        <f aca="false">IF(I4978=1,-J4978,0.98)</f>
        <v>0.98</v>
      </c>
      <c r="M4978" s="8" t="s">
        <v>51</v>
      </c>
    </row>
    <row r="4979" customFormat="false" ht="12.8" hidden="false" customHeight="false" outlineLevel="0" collapsed="false">
      <c r="A4979" s="2" t="s">
        <v>5492</v>
      </c>
      <c r="B4979" s="2" t="s">
        <v>113</v>
      </c>
      <c r="C4979" s="6" t="s">
        <v>59</v>
      </c>
      <c r="D4979" s="6" t="s">
        <v>42</v>
      </c>
      <c r="E4979" s="6" t="s">
        <v>30</v>
      </c>
      <c r="F4979" s="6" t="s">
        <v>18</v>
      </c>
      <c r="G4979" s="6" t="s">
        <v>19</v>
      </c>
      <c r="H4979" s="6" t="s">
        <v>5495</v>
      </c>
      <c r="I4979" s="6" t="n">
        <v>4</v>
      </c>
      <c r="J4979" s="6" t="n">
        <v>0</v>
      </c>
      <c r="K4979" s="3" t="str">
        <f aca="false">IF(I4979=1, "No","Yes")</f>
        <v>Yes</v>
      </c>
      <c r="L4979" s="7" t="n">
        <f aca="false">IF(I4979=1,-J4979,0.98)</f>
        <v>0.98</v>
      </c>
      <c r="M4979" s="12" t="s">
        <v>128</v>
      </c>
    </row>
    <row r="4980" customFormat="false" ht="12.8" hidden="false" customHeight="false" outlineLevel="0" collapsed="false">
      <c r="A4980" s="2" t="s">
        <v>5492</v>
      </c>
      <c r="B4980" s="2" t="s">
        <v>239</v>
      </c>
      <c r="C4980" s="0" t="s">
        <v>1371</v>
      </c>
      <c r="D4980" s="0" t="s">
        <v>42</v>
      </c>
      <c r="E4980" s="0" t="s">
        <v>30</v>
      </c>
      <c r="F4980" s="0" t="s">
        <v>18</v>
      </c>
      <c r="G4980" s="0" t="s">
        <v>19</v>
      </c>
      <c r="H4980" s="0" t="s">
        <v>5496</v>
      </c>
      <c r="I4980" s="0" t="n">
        <v>2</v>
      </c>
      <c r="J4980" s="0" t="n">
        <v>1.5</v>
      </c>
      <c r="K4980" s="0" t="s">
        <v>21</v>
      </c>
      <c r="L4980" s="3" t="n">
        <f aca="false">IF(K4980="Yes",(J4980-1)*0.98,-1)</f>
        <v>0.49</v>
      </c>
      <c r="M4980" s="11" t="s">
        <v>62</v>
      </c>
    </row>
    <row r="4981" customFormat="false" ht="12.8" hidden="false" customHeight="false" outlineLevel="0" collapsed="false">
      <c r="A4981" s="2" t="s">
        <v>5497</v>
      </c>
      <c r="B4981" s="2" t="s">
        <v>149</v>
      </c>
      <c r="C4981" s="0" t="s">
        <v>56</v>
      </c>
      <c r="D4981" s="0" t="s">
        <v>42</v>
      </c>
      <c r="E4981" s="0" t="s">
        <v>79</v>
      </c>
      <c r="F4981" s="0" t="s">
        <v>80</v>
      </c>
      <c r="G4981" s="0" t="s">
        <v>19</v>
      </c>
      <c r="H4981" s="0" t="s">
        <v>5498</v>
      </c>
      <c r="I4981" s="0" t="n">
        <v>3</v>
      </c>
      <c r="J4981" s="0" t="n">
        <v>1.09</v>
      </c>
      <c r="K4981" s="0" t="s">
        <v>21</v>
      </c>
      <c r="L4981" s="3" t="n">
        <f aca="false">IF(K4981="Yes",(J4981-1)*0.98,-1)</f>
        <v>0.0882000000000001</v>
      </c>
      <c r="M4981" s="4" t="s">
        <v>22</v>
      </c>
    </row>
    <row r="4982" customFormat="false" ht="12.8" hidden="false" customHeight="false" outlineLevel="0" collapsed="false">
      <c r="A4982" s="2" t="s">
        <v>5497</v>
      </c>
      <c r="B4982" s="2" t="s">
        <v>375</v>
      </c>
      <c r="C4982" s="0" t="s">
        <v>1371</v>
      </c>
      <c r="D4982" s="0" t="s">
        <v>42</v>
      </c>
      <c r="E4982" s="0" t="s">
        <v>30</v>
      </c>
      <c r="F4982" s="0" t="s">
        <v>43</v>
      </c>
      <c r="G4982" s="0" t="s">
        <v>19</v>
      </c>
      <c r="H4982" s="0" t="s">
        <v>5499</v>
      </c>
      <c r="I4982" s="0" t="n">
        <v>0</v>
      </c>
      <c r="J4982" s="0" t="n">
        <v>0</v>
      </c>
      <c r="K4982" s="0" t="s">
        <v>19</v>
      </c>
      <c r="L4982" s="3" t="n">
        <f aca="false">IF(K4982="Yes",(J4982-1)*0.98,-1)</f>
        <v>-1</v>
      </c>
      <c r="M4982" s="11" t="s">
        <v>62</v>
      </c>
    </row>
    <row r="4983" customFormat="false" ht="12.8" hidden="false" customHeight="false" outlineLevel="0" collapsed="false">
      <c r="A4983" s="2" t="s">
        <v>5500</v>
      </c>
      <c r="B4983" s="2" t="s">
        <v>139</v>
      </c>
      <c r="C4983" s="0" t="s">
        <v>24</v>
      </c>
      <c r="D4983" s="0" t="s">
        <v>16</v>
      </c>
      <c r="E4983" s="0" t="s">
        <v>17</v>
      </c>
      <c r="F4983" s="0" t="s">
        <v>18</v>
      </c>
      <c r="G4983" s="0" t="s">
        <v>19</v>
      </c>
      <c r="H4983" s="0" t="s">
        <v>4542</v>
      </c>
      <c r="I4983" s="0" t="n">
        <v>2</v>
      </c>
      <c r="J4983" s="0" t="n">
        <v>1.08</v>
      </c>
      <c r="K4983" s="0" t="s">
        <v>21</v>
      </c>
      <c r="L4983" s="3" t="n">
        <f aca="false">IF(K4983="Yes",(J4983-1)*0.98,-1)</f>
        <v>0.0784000000000001</v>
      </c>
      <c r="M4983" s="4" t="s">
        <v>22</v>
      </c>
    </row>
    <row r="4984" customFormat="false" ht="12.8" hidden="false" customHeight="false" outlineLevel="0" collapsed="false">
      <c r="A4984" s="2" t="s">
        <v>5500</v>
      </c>
      <c r="B4984" s="2" t="s">
        <v>170</v>
      </c>
      <c r="C4984" s="0" t="s">
        <v>24</v>
      </c>
      <c r="D4984" s="0" t="s">
        <v>48</v>
      </c>
      <c r="E4984" s="0" t="s">
        <v>87</v>
      </c>
      <c r="F4984" s="0" t="s">
        <v>18</v>
      </c>
      <c r="G4984" s="0" t="s">
        <v>21</v>
      </c>
      <c r="H4984" s="0" t="s">
        <v>5501</v>
      </c>
      <c r="I4984" s="0" t="n">
        <v>2</v>
      </c>
      <c r="J4984" s="0" t="n">
        <v>1.77</v>
      </c>
      <c r="K4984" s="0" t="s">
        <v>21</v>
      </c>
      <c r="L4984" s="3" t="n">
        <f aca="false">IF(K4984="Yes",(J4984-1)*0.98,-1)</f>
        <v>0.7546</v>
      </c>
      <c r="M4984" s="4" t="s">
        <v>22</v>
      </c>
    </row>
    <row r="4985" customFormat="false" ht="12.8" hidden="false" customHeight="false" outlineLevel="0" collapsed="false">
      <c r="A4985" s="2" t="s">
        <v>5500</v>
      </c>
      <c r="B4985" s="2" t="s">
        <v>101</v>
      </c>
      <c r="C4985" s="0" t="s">
        <v>74</v>
      </c>
      <c r="D4985" s="0" t="s">
        <v>37</v>
      </c>
      <c r="E4985" s="0" t="s">
        <v>30</v>
      </c>
      <c r="F4985" s="0" t="s">
        <v>43</v>
      </c>
      <c r="G4985" s="0" t="s">
        <v>19</v>
      </c>
      <c r="H4985" s="0" t="s">
        <v>5502</v>
      </c>
      <c r="I4985" s="0" t="n">
        <v>2</v>
      </c>
      <c r="J4985" s="0" t="n">
        <v>1.05</v>
      </c>
      <c r="K4985" s="0" t="s">
        <v>21</v>
      </c>
      <c r="L4985" s="3" t="n">
        <f aca="false">IF(K4985="Yes",(J4985-1)*0.98,-1)</f>
        <v>0.049</v>
      </c>
      <c r="M4985" s="4" t="s">
        <v>22</v>
      </c>
    </row>
    <row r="4986" customFormat="false" ht="12.8" hidden="false" customHeight="false" outlineLevel="0" collapsed="false">
      <c r="A4986" s="2" t="s">
        <v>5500</v>
      </c>
      <c r="B4986" s="2" t="s">
        <v>252</v>
      </c>
      <c r="C4986" s="0" t="s">
        <v>91</v>
      </c>
      <c r="D4986" s="0" t="s">
        <v>29</v>
      </c>
      <c r="E4986" s="0" t="s">
        <v>30</v>
      </c>
      <c r="F4986" s="0" t="s">
        <v>18</v>
      </c>
      <c r="G4986" s="0" t="s">
        <v>19</v>
      </c>
      <c r="H4986" s="0" t="s">
        <v>5503</v>
      </c>
      <c r="I4986" s="0" t="n">
        <v>2</v>
      </c>
      <c r="J4986" s="0" t="n">
        <v>1.42</v>
      </c>
      <c r="K4986" s="0" t="s">
        <v>21</v>
      </c>
      <c r="L4986" s="3" t="n">
        <f aca="false">IF(K4986="Yes",(J4986-1)*0.98,-1)</f>
        <v>0.4116</v>
      </c>
      <c r="M4986" s="4" t="s">
        <v>22</v>
      </c>
    </row>
    <row r="4987" customFormat="false" ht="12.8" hidden="false" customHeight="false" outlineLevel="0" collapsed="false">
      <c r="A4987" s="2" t="s">
        <v>5500</v>
      </c>
      <c r="B4987" s="2" t="s">
        <v>245</v>
      </c>
      <c r="C4987" s="0" t="s">
        <v>91</v>
      </c>
      <c r="D4987" s="0" t="s">
        <v>42</v>
      </c>
      <c r="E4987" s="0" t="s">
        <v>30</v>
      </c>
      <c r="F4987" s="0" t="s">
        <v>18</v>
      </c>
      <c r="G4987" s="0" t="s">
        <v>19</v>
      </c>
      <c r="H4987" s="0" t="s">
        <v>5504</v>
      </c>
      <c r="I4987" s="0" t="n">
        <v>3</v>
      </c>
      <c r="J4987" s="0" t="n">
        <v>1.65</v>
      </c>
      <c r="K4987" s="0" t="s">
        <v>21</v>
      </c>
      <c r="L4987" s="3" t="n">
        <f aca="false">IF(K4987="Yes",(J4987-1)*0.98,-1)</f>
        <v>0.637</v>
      </c>
      <c r="M4987" s="11" t="s">
        <v>62</v>
      </c>
    </row>
    <row r="4988" customFormat="false" ht="12.8" hidden="false" customHeight="false" outlineLevel="0" collapsed="false">
      <c r="A4988" s="2" t="s">
        <v>5505</v>
      </c>
      <c r="B4988" s="2" t="s">
        <v>149</v>
      </c>
      <c r="C4988" s="0" t="s">
        <v>435</v>
      </c>
      <c r="D4988" s="0" t="s">
        <v>195</v>
      </c>
      <c r="E4988" s="0" t="s">
        <v>17</v>
      </c>
      <c r="F4988" s="0" t="s">
        <v>18</v>
      </c>
      <c r="G4988" s="0" t="s">
        <v>19</v>
      </c>
      <c r="H4988" s="0" t="s">
        <v>5506</v>
      </c>
      <c r="I4988" s="0" t="n">
        <v>4</v>
      </c>
      <c r="J4988" s="0" t="n">
        <v>0</v>
      </c>
      <c r="K4988" s="0" t="s">
        <v>19</v>
      </c>
      <c r="L4988" s="3" t="n">
        <f aca="false">IF(K4988="Yes",(J4988-1)*0.98,-1)</f>
        <v>-1</v>
      </c>
      <c r="M4988" s="4" t="s">
        <v>22</v>
      </c>
    </row>
    <row r="4989" customFormat="false" ht="12.8" hidden="false" customHeight="false" outlineLevel="0" collapsed="false">
      <c r="A4989" s="2" t="s">
        <v>5505</v>
      </c>
      <c r="B4989" s="2" t="s">
        <v>149</v>
      </c>
      <c r="C4989" s="0" t="s">
        <v>435</v>
      </c>
      <c r="D4989" s="0" t="s">
        <v>195</v>
      </c>
      <c r="E4989" s="0" t="s">
        <v>17</v>
      </c>
      <c r="F4989" s="0" t="s">
        <v>18</v>
      </c>
      <c r="G4989" s="0" t="s">
        <v>19</v>
      </c>
      <c r="H4989" s="0" t="s">
        <v>5507</v>
      </c>
      <c r="I4989" s="0" t="n">
        <v>2</v>
      </c>
      <c r="J4989" s="0" t="n">
        <v>1.81</v>
      </c>
      <c r="K4989" s="0" t="s">
        <v>21</v>
      </c>
      <c r="L4989" s="3" t="n">
        <f aca="false">IF(K4989="Yes",(J4989-1)*0.98,-1)</f>
        <v>0.7938</v>
      </c>
      <c r="M4989" s="11" t="s">
        <v>62</v>
      </c>
    </row>
    <row r="4990" customFormat="false" ht="12.8" hidden="false" customHeight="false" outlineLevel="0" collapsed="false">
      <c r="A4990" s="2" t="s">
        <v>5505</v>
      </c>
      <c r="B4990" s="2" t="s">
        <v>512</v>
      </c>
      <c r="C4990" s="0" t="s">
        <v>74</v>
      </c>
      <c r="D4990" s="0" t="s">
        <v>37</v>
      </c>
      <c r="E4990" s="0" t="s">
        <v>30</v>
      </c>
      <c r="G4990" s="0" t="s">
        <v>19</v>
      </c>
      <c r="H4990" s="0" t="s">
        <v>5508</v>
      </c>
      <c r="I4990" s="0" t="n">
        <v>1</v>
      </c>
      <c r="J4990" s="0" t="n">
        <v>1.13</v>
      </c>
      <c r="K4990" s="0" t="s">
        <v>21</v>
      </c>
      <c r="L4990" s="3" t="n">
        <f aca="false">IF(K4990="Yes",(J4990-1)*0.98,-1)</f>
        <v>0.1274</v>
      </c>
      <c r="M4990" s="11" t="s">
        <v>62</v>
      </c>
    </row>
    <row r="4991" customFormat="false" ht="12.8" hidden="false" customHeight="false" outlineLevel="0" collapsed="false">
      <c r="A4991" s="2" t="s">
        <v>5509</v>
      </c>
      <c r="B4991" s="2" t="s">
        <v>5510</v>
      </c>
      <c r="C4991" s="0" t="s">
        <v>1094</v>
      </c>
      <c r="D4991" s="0" t="s">
        <v>37</v>
      </c>
      <c r="E4991" s="0" t="s">
        <v>17</v>
      </c>
      <c r="G4991" s="0" t="s">
        <v>19</v>
      </c>
      <c r="H4991" s="0" t="s">
        <v>5511</v>
      </c>
      <c r="I4991" s="0" t="n">
        <v>1</v>
      </c>
      <c r="J4991" s="0" t="n">
        <v>1.26</v>
      </c>
      <c r="K4991" s="0" t="s">
        <v>21</v>
      </c>
      <c r="L4991" s="3" t="n">
        <f aca="false">IF(K4991="Yes",(J4991-1)*0.98,-1)</f>
        <v>0.2548</v>
      </c>
      <c r="M4991" s="11" t="s">
        <v>62</v>
      </c>
    </row>
    <row r="4992" customFormat="false" ht="12.8" hidden="false" customHeight="false" outlineLevel="0" collapsed="false">
      <c r="A4992" s="2" t="s">
        <v>5509</v>
      </c>
      <c r="B4992" s="2" t="s">
        <v>5510</v>
      </c>
      <c r="C4992" s="6" t="s">
        <v>1094</v>
      </c>
      <c r="D4992" s="6" t="s">
        <v>37</v>
      </c>
      <c r="E4992" s="6" t="s">
        <v>17</v>
      </c>
      <c r="F4992" s="6"/>
      <c r="G4992" s="6" t="s">
        <v>19</v>
      </c>
      <c r="H4992" s="6" t="s">
        <v>5512</v>
      </c>
      <c r="I4992" s="6" t="n">
        <v>0</v>
      </c>
      <c r="J4992" s="6" t="n">
        <v>0</v>
      </c>
      <c r="K4992" s="3" t="str">
        <f aca="false">IF(I4992=1, "No","Yes")</f>
        <v>Yes</v>
      </c>
      <c r="L4992" s="7" t="n">
        <f aca="false">IF(I4992=1,-J4992,0.98)</f>
        <v>0.98</v>
      </c>
      <c r="M4992" s="12" t="s">
        <v>128</v>
      </c>
    </row>
    <row r="4993" customFormat="false" ht="12.8" hidden="false" customHeight="false" outlineLevel="0" collapsed="false">
      <c r="A4993" s="9" t="s">
        <v>5509</v>
      </c>
      <c r="B4993" s="9" t="s">
        <v>5510</v>
      </c>
      <c r="C4993" s="6" t="s">
        <v>1094</v>
      </c>
      <c r="D4993" s="6" t="s">
        <v>37</v>
      </c>
      <c r="E4993" s="6" t="s">
        <v>17</v>
      </c>
      <c r="F4993" s="6"/>
      <c r="G4993" s="6" t="s">
        <v>19</v>
      </c>
      <c r="H4993" s="6" t="s">
        <v>5511</v>
      </c>
      <c r="I4993" s="0" t="n">
        <v>1</v>
      </c>
      <c r="J4993" s="6" t="n">
        <v>2.68</v>
      </c>
      <c r="K4993" s="3" t="str">
        <f aca="false">IF(I4993=1,"Yes","No")</f>
        <v>Yes</v>
      </c>
      <c r="L4993" s="7" t="n">
        <f aca="false">IF(K4993="Yes",(J4993-1)*0.98,-1)</f>
        <v>1.6464</v>
      </c>
      <c r="M4993" s="10" t="s">
        <v>53</v>
      </c>
    </row>
    <row r="4994" customFormat="false" ht="12.8" hidden="false" customHeight="false" outlineLevel="0" collapsed="false">
      <c r="A4994" s="2" t="s">
        <v>5509</v>
      </c>
      <c r="B4994" s="2" t="s">
        <v>4518</v>
      </c>
      <c r="C4994" s="0" t="s">
        <v>457</v>
      </c>
      <c r="D4994" s="0" t="s">
        <v>16</v>
      </c>
      <c r="E4994" s="0" t="s">
        <v>17</v>
      </c>
      <c r="F4994" s="0" t="s">
        <v>18</v>
      </c>
      <c r="G4994" s="0" t="s">
        <v>19</v>
      </c>
      <c r="H4994" s="0" t="s">
        <v>5513</v>
      </c>
      <c r="I4994" s="0" t="n">
        <v>2</v>
      </c>
      <c r="J4994" s="0" t="n">
        <v>1.16</v>
      </c>
      <c r="K4994" s="0" t="s">
        <v>21</v>
      </c>
      <c r="L4994" s="3" t="n">
        <f aca="false">IF(K4994="Yes",(J4994-1)*0.98,-1)</f>
        <v>0.1568</v>
      </c>
      <c r="M4994" s="4" t="s">
        <v>22</v>
      </c>
    </row>
    <row r="4995" customFormat="false" ht="12.8" hidden="false" customHeight="false" outlineLevel="0" collapsed="false">
      <c r="A4995" s="2" t="s">
        <v>5514</v>
      </c>
      <c r="B4995" s="2" t="s">
        <v>186</v>
      </c>
      <c r="C4995" s="0" t="s">
        <v>215</v>
      </c>
      <c r="D4995" s="0" t="s">
        <v>16</v>
      </c>
      <c r="E4995" s="0" t="s">
        <v>17</v>
      </c>
      <c r="F4995" s="0" t="s">
        <v>103</v>
      </c>
      <c r="G4995" s="0" t="s">
        <v>19</v>
      </c>
      <c r="H4995" s="0" t="s">
        <v>5515</v>
      </c>
      <c r="I4995" s="0" t="n">
        <v>1</v>
      </c>
      <c r="J4995" s="0" t="n">
        <v>3.35</v>
      </c>
      <c r="K4995" s="0" t="s">
        <v>21</v>
      </c>
      <c r="L4995" s="3" t="n">
        <f aca="false">IF(K4995="Yes",(J4995-1)*0.98,-1)</f>
        <v>2.303</v>
      </c>
      <c r="M4995" s="11" t="s">
        <v>62</v>
      </c>
    </row>
    <row r="4996" customFormat="false" ht="12.8" hidden="false" customHeight="false" outlineLevel="0" collapsed="false">
      <c r="A4996" s="9" t="s">
        <v>5514</v>
      </c>
      <c r="B4996" s="9" t="s">
        <v>186</v>
      </c>
      <c r="C4996" s="6" t="s">
        <v>215</v>
      </c>
      <c r="D4996" s="6" t="s">
        <v>16</v>
      </c>
      <c r="E4996" s="6" t="s">
        <v>17</v>
      </c>
      <c r="F4996" s="6" t="s">
        <v>103</v>
      </c>
      <c r="G4996" s="6" t="s">
        <v>19</v>
      </c>
      <c r="H4996" s="6" t="s">
        <v>5515</v>
      </c>
      <c r="I4996" s="0" t="n">
        <v>1</v>
      </c>
      <c r="J4996" s="6" t="n">
        <v>20</v>
      </c>
      <c r="K4996" s="3" t="str">
        <f aca="false">IF(I4996=1,"Yes","No")</f>
        <v>Yes</v>
      </c>
      <c r="L4996" s="7" t="n">
        <f aca="false">IF(K4996="Yes",(J4996-1)*0.98,-1)</f>
        <v>18.62</v>
      </c>
      <c r="M4996" s="10" t="s">
        <v>53</v>
      </c>
    </row>
    <row r="4997" customFormat="false" ht="12.8" hidden="false" customHeight="false" outlineLevel="0" collapsed="false">
      <c r="A4997" s="2" t="s">
        <v>5516</v>
      </c>
      <c r="B4997" s="2" t="s">
        <v>445</v>
      </c>
      <c r="C4997" s="6" t="s">
        <v>271</v>
      </c>
      <c r="D4997" s="6" t="s">
        <v>16</v>
      </c>
      <c r="E4997" s="6" t="s">
        <v>17</v>
      </c>
      <c r="F4997" s="6" t="s">
        <v>43</v>
      </c>
      <c r="G4997" s="6" t="s">
        <v>19</v>
      </c>
      <c r="H4997" s="6" t="s">
        <v>5517</v>
      </c>
      <c r="I4997" s="6" t="n">
        <v>1</v>
      </c>
      <c r="J4997" s="6" t="n">
        <v>3.69</v>
      </c>
      <c r="K4997" s="3" t="str">
        <f aca="false">IF(I4997=1, "No","Yes")</f>
        <v>No</v>
      </c>
      <c r="L4997" s="7" t="n">
        <f aca="false">IF(I4997=1,-J4997,0.98)</f>
        <v>-3.69</v>
      </c>
      <c r="M4997" s="8" t="s">
        <v>51</v>
      </c>
    </row>
    <row r="4998" customFormat="false" ht="12.8" hidden="false" customHeight="false" outlineLevel="0" collapsed="false">
      <c r="A4998" s="2" t="s">
        <v>5518</v>
      </c>
      <c r="B4998" s="2" t="s">
        <v>926</v>
      </c>
      <c r="C4998" s="0" t="s">
        <v>150</v>
      </c>
      <c r="D4998" s="0" t="s">
        <v>16</v>
      </c>
      <c r="E4998" s="0" t="s">
        <v>17</v>
      </c>
      <c r="F4998" s="0" t="s">
        <v>18</v>
      </c>
      <c r="G4998" s="0" t="s">
        <v>19</v>
      </c>
      <c r="H4998" s="0" t="s">
        <v>5519</v>
      </c>
      <c r="I4998" s="0" t="n">
        <v>3</v>
      </c>
      <c r="J4998" s="0" t="n">
        <v>0</v>
      </c>
      <c r="K4998" s="0" t="s">
        <v>19</v>
      </c>
      <c r="L4998" s="3" t="n">
        <f aca="false">IF(K4998="Yes",(J4998-1)*0.98,-1)</f>
        <v>-1</v>
      </c>
      <c r="M4998" s="4" t="s">
        <v>22</v>
      </c>
    </row>
    <row r="4999" customFormat="false" ht="12.8" hidden="false" customHeight="false" outlineLevel="0" collapsed="false">
      <c r="A4999" s="2" t="s">
        <v>5518</v>
      </c>
      <c r="B4999" s="2" t="s">
        <v>239</v>
      </c>
      <c r="C4999" s="0" t="s">
        <v>74</v>
      </c>
      <c r="D4999" s="0" t="s">
        <v>37</v>
      </c>
      <c r="E4999" s="0" t="s">
        <v>30</v>
      </c>
      <c r="F4999" s="0" t="s">
        <v>43</v>
      </c>
      <c r="G4999" s="0" t="s">
        <v>19</v>
      </c>
      <c r="H4999" s="0" t="s">
        <v>5520</v>
      </c>
      <c r="I4999" s="0" t="n">
        <v>1</v>
      </c>
      <c r="J4999" s="0" t="n">
        <v>1.1</v>
      </c>
      <c r="K4999" s="0" t="s">
        <v>21</v>
      </c>
      <c r="L4999" s="3" t="n">
        <f aca="false">IF(K4999="Yes",(J4999-1)*0.98,-1)</f>
        <v>0.0980000000000001</v>
      </c>
      <c r="M4999" s="4" t="s">
        <v>22</v>
      </c>
    </row>
    <row r="5000" customFormat="false" ht="12.8" hidden="false" customHeight="false" outlineLevel="0" collapsed="false">
      <c r="A5000" s="2" t="s">
        <v>5518</v>
      </c>
      <c r="B5000" s="2" t="s">
        <v>239</v>
      </c>
      <c r="C5000" s="0" t="s">
        <v>74</v>
      </c>
      <c r="D5000" s="0" t="s">
        <v>37</v>
      </c>
      <c r="E5000" s="0" t="s">
        <v>30</v>
      </c>
      <c r="F5000" s="0" t="s">
        <v>43</v>
      </c>
      <c r="G5000" s="0" t="s">
        <v>19</v>
      </c>
      <c r="H5000" s="0" t="s">
        <v>5521</v>
      </c>
      <c r="I5000" s="0" t="n">
        <v>2</v>
      </c>
      <c r="J5000" s="0" t="n">
        <v>1.48</v>
      </c>
      <c r="K5000" s="0" t="s">
        <v>21</v>
      </c>
      <c r="L5000" s="3" t="n">
        <f aca="false">IF(K5000="Yes",(J5000-1)*0.98,-1)</f>
        <v>0.4704</v>
      </c>
      <c r="M5000" s="11" t="s">
        <v>62</v>
      </c>
    </row>
    <row r="5001" customFormat="false" ht="12.8" hidden="false" customHeight="false" outlineLevel="0" collapsed="false">
      <c r="A5001" s="2" t="s">
        <v>5518</v>
      </c>
      <c r="B5001" s="2" t="s">
        <v>239</v>
      </c>
      <c r="C5001" s="6" t="s">
        <v>74</v>
      </c>
      <c r="D5001" s="6" t="s">
        <v>37</v>
      </c>
      <c r="E5001" s="6" t="s">
        <v>30</v>
      </c>
      <c r="F5001" s="6" t="s">
        <v>43</v>
      </c>
      <c r="G5001" s="6" t="s">
        <v>19</v>
      </c>
      <c r="H5001" s="6" t="s">
        <v>5522</v>
      </c>
      <c r="I5001" s="6" t="n">
        <v>0</v>
      </c>
      <c r="J5001" s="6" t="n">
        <v>0</v>
      </c>
      <c r="K5001" s="3" t="str">
        <f aca="false">IF(I5001=1, "No","Yes")</f>
        <v>Yes</v>
      </c>
      <c r="L5001" s="7" t="n">
        <f aca="false">IF(I5001=1,-J5001,0.98)</f>
        <v>0.98</v>
      </c>
      <c r="M5001" s="12" t="s">
        <v>128</v>
      </c>
    </row>
    <row r="5002" customFormat="false" ht="12.8" hidden="false" customHeight="false" outlineLevel="0" collapsed="false">
      <c r="A5002" s="9" t="s">
        <v>5518</v>
      </c>
      <c r="B5002" s="9" t="s">
        <v>239</v>
      </c>
      <c r="C5002" s="6" t="s">
        <v>74</v>
      </c>
      <c r="D5002" s="6" t="s">
        <v>37</v>
      </c>
      <c r="E5002" s="6" t="s">
        <v>30</v>
      </c>
      <c r="F5002" s="6" t="s">
        <v>43</v>
      </c>
      <c r="G5002" s="6" t="s">
        <v>19</v>
      </c>
      <c r="H5002" s="6" t="s">
        <v>5521</v>
      </c>
      <c r="I5002" s="0" t="n">
        <v>2</v>
      </c>
      <c r="J5002" s="6" t="n">
        <v>0</v>
      </c>
      <c r="K5002" s="3" t="str">
        <f aca="false">IF(I5002=1,"Yes","No")</f>
        <v>No</v>
      </c>
      <c r="L5002" s="7" t="n">
        <f aca="false">IF(K5002="Yes",(J5002-1)*0.98,-1)</f>
        <v>-1</v>
      </c>
      <c r="M5002" s="10" t="s">
        <v>53</v>
      </c>
    </row>
    <row r="5003" customFormat="false" ht="12.8" hidden="false" customHeight="false" outlineLevel="0" collapsed="false">
      <c r="A5003" s="2" t="s">
        <v>5523</v>
      </c>
      <c r="B5003" s="2" t="s">
        <v>445</v>
      </c>
      <c r="C5003" s="0" t="s">
        <v>1341</v>
      </c>
      <c r="D5003" s="0" t="s">
        <v>37</v>
      </c>
      <c r="E5003" s="0" t="s">
        <v>17</v>
      </c>
      <c r="F5003" s="0" t="s">
        <v>18</v>
      </c>
      <c r="G5003" s="0" t="s">
        <v>19</v>
      </c>
      <c r="H5003" s="0" t="s">
        <v>5524</v>
      </c>
      <c r="I5003" s="0" t="n">
        <v>2</v>
      </c>
      <c r="J5003" s="0" t="n">
        <v>0</v>
      </c>
      <c r="K5003" s="0" t="str">
        <f aca="false">IF(I5003=1,"Yes","No")</f>
        <v>No</v>
      </c>
      <c r="L5003" s="0" t="n">
        <f aca="false">IF(K5003="Yes",(J5003-1)*0.98,-1)</f>
        <v>-1</v>
      </c>
      <c r="M5003" s="5" t="s">
        <v>33</v>
      </c>
    </row>
    <row r="5004" customFormat="false" ht="12.8" hidden="false" customHeight="false" outlineLevel="0" collapsed="false">
      <c r="A5004" s="2" t="s">
        <v>5523</v>
      </c>
      <c r="B5004" s="2" t="s">
        <v>71</v>
      </c>
      <c r="C5004" s="6" t="s">
        <v>1341</v>
      </c>
      <c r="D5004" s="6" t="s">
        <v>37</v>
      </c>
      <c r="E5004" s="6" t="s">
        <v>79</v>
      </c>
      <c r="F5004" s="6" t="s">
        <v>80</v>
      </c>
      <c r="G5004" s="6" t="s">
        <v>19</v>
      </c>
      <c r="H5004" s="6" t="s">
        <v>5525</v>
      </c>
      <c r="I5004" s="6" t="n">
        <v>2</v>
      </c>
      <c r="J5004" s="6" t="n">
        <v>0</v>
      </c>
      <c r="K5004" s="3" t="str">
        <f aca="false">IF(I5004=1, "No","Yes")</f>
        <v>Yes</v>
      </c>
      <c r="L5004" s="7" t="n">
        <f aca="false">IF(I5004=1,-J5004,0.98)</f>
        <v>0.98</v>
      </c>
      <c r="M5004" s="8" t="s">
        <v>51</v>
      </c>
    </row>
    <row r="5005" customFormat="false" ht="12.8" hidden="false" customHeight="false" outlineLevel="0" collapsed="false">
      <c r="A5005" s="2" t="s">
        <v>5523</v>
      </c>
      <c r="B5005" s="2" t="s">
        <v>888</v>
      </c>
      <c r="C5005" s="0" t="s">
        <v>119</v>
      </c>
      <c r="D5005" s="0" t="s">
        <v>42</v>
      </c>
      <c r="E5005" s="0" t="s">
        <v>79</v>
      </c>
      <c r="F5005" s="0" t="s">
        <v>80</v>
      </c>
      <c r="G5005" s="0" t="s">
        <v>19</v>
      </c>
      <c r="H5005" s="0" t="s">
        <v>5526</v>
      </c>
      <c r="I5005" s="0" t="n">
        <v>3</v>
      </c>
      <c r="J5005" s="0" t="n">
        <v>1.79</v>
      </c>
      <c r="K5005" s="0" t="s">
        <v>21</v>
      </c>
      <c r="L5005" s="3" t="n">
        <f aca="false">IF(K5005="Yes",(J5005-1)*0.98,-1)</f>
        <v>0.7742</v>
      </c>
      <c r="M5005" s="4" t="s">
        <v>22</v>
      </c>
    </row>
    <row r="5006" customFormat="false" ht="12.8" hidden="false" customHeight="false" outlineLevel="0" collapsed="false">
      <c r="A5006" s="2" t="s">
        <v>5527</v>
      </c>
      <c r="B5006" s="2" t="s">
        <v>113</v>
      </c>
      <c r="C5006" s="0" t="s">
        <v>78</v>
      </c>
      <c r="D5006" s="0" t="s">
        <v>16</v>
      </c>
      <c r="E5006" s="0" t="s">
        <v>17</v>
      </c>
      <c r="F5006" s="0" t="s">
        <v>18</v>
      </c>
      <c r="G5006" s="0" t="s">
        <v>19</v>
      </c>
      <c r="H5006" s="0" t="s">
        <v>5528</v>
      </c>
      <c r="I5006" s="0" t="n">
        <v>1</v>
      </c>
      <c r="J5006" s="0" t="n">
        <v>1.1</v>
      </c>
      <c r="K5006" s="0" t="s">
        <v>21</v>
      </c>
      <c r="L5006" s="3" t="n">
        <f aca="false">IF(K5006="Yes",(J5006-1)*0.98,-1)</f>
        <v>0.0980000000000001</v>
      </c>
      <c r="M5006" s="4" t="s">
        <v>22</v>
      </c>
    </row>
    <row r="5007" customFormat="false" ht="12.8" hidden="false" customHeight="false" outlineLevel="0" collapsed="false">
      <c r="A5007" s="2" t="s">
        <v>5527</v>
      </c>
      <c r="B5007" s="2" t="s">
        <v>113</v>
      </c>
      <c r="C5007" s="0" t="s">
        <v>78</v>
      </c>
      <c r="D5007" s="0" t="s">
        <v>16</v>
      </c>
      <c r="E5007" s="0" t="s">
        <v>17</v>
      </c>
      <c r="F5007" s="0" t="s">
        <v>18</v>
      </c>
      <c r="G5007" s="0" t="s">
        <v>19</v>
      </c>
      <c r="H5007" s="0" t="s">
        <v>5529</v>
      </c>
      <c r="I5007" s="0" t="n">
        <v>0</v>
      </c>
      <c r="J5007" s="0" t="n">
        <v>0</v>
      </c>
      <c r="K5007" s="0" t="s">
        <v>19</v>
      </c>
      <c r="L5007" s="3" t="n">
        <f aca="false">IF(K5007="Yes",(J5007-1)*0.98,-1)</f>
        <v>-1</v>
      </c>
      <c r="M5007" s="11" t="s">
        <v>62</v>
      </c>
    </row>
    <row r="5008" customFormat="false" ht="12.8" hidden="false" customHeight="false" outlineLevel="0" collapsed="false">
      <c r="A5008" s="2" t="s">
        <v>5527</v>
      </c>
      <c r="B5008" s="2" t="s">
        <v>46</v>
      </c>
      <c r="C5008" s="0" t="s">
        <v>15</v>
      </c>
      <c r="D5008" s="0" t="s">
        <v>16</v>
      </c>
      <c r="E5008" s="0" t="s">
        <v>17</v>
      </c>
      <c r="F5008" s="0" t="s">
        <v>18</v>
      </c>
      <c r="G5008" s="0" t="s">
        <v>19</v>
      </c>
      <c r="H5008" s="0" t="s">
        <v>5530</v>
      </c>
      <c r="I5008" s="0" t="n">
        <v>1</v>
      </c>
      <c r="J5008" s="0" t="n">
        <v>1.04</v>
      </c>
      <c r="K5008" s="0" t="s">
        <v>21</v>
      </c>
      <c r="L5008" s="3" t="n">
        <f aca="false">IF(K5008="Yes",(J5008-1)*0.98,-1)</f>
        <v>0.0392</v>
      </c>
      <c r="M5008" s="4" t="s">
        <v>22</v>
      </c>
    </row>
    <row r="5009" customFormat="false" ht="12.8" hidden="false" customHeight="false" outlineLevel="0" collapsed="false">
      <c r="A5009" s="2" t="s">
        <v>5527</v>
      </c>
      <c r="B5009" s="2" t="s">
        <v>657</v>
      </c>
      <c r="C5009" s="0" t="s">
        <v>15</v>
      </c>
      <c r="D5009" s="0" t="s">
        <v>42</v>
      </c>
      <c r="E5009" s="0" t="s">
        <v>79</v>
      </c>
      <c r="F5009" s="0" t="s">
        <v>80</v>
      </c>
      <c r="G5009" s="0" t="s">
        <v>19</v>
      </c>
      <c r="H5009" s="0" t="s">
        <v>5531</v>
      </c>
      <c r="I5009" s="0" t="n">
        <v>4</v>
      </c>
      <c r="J5009" s="0" t="n">
        <v>0</v>
      </c>
      <c r="K5009" s="0" t="s">
        <v>19</v>
      </c>
      <c r="L5009" s="3" t="n">
        <f aca="false">IF(K5009="Yes",(J5009-1)*0.98,-1)</f>
        <v>-1</v>
      </c>
      <c r="M5009" s="4" t="s">
        <v>22</v>
      </c>
    </row>
    <row r="5010" customFormat="false" ht="12.8" hidden="false" customHeight="false" outlineLevel="0" collapsed="false">
      <c r="A5010" s="2" t="s">
        <v>5527</v>
      </c>
      <c r="B5010" s="2" t="s">
        <v>471</v>
      </c>
      <c r="C5010" s="0" t="s">
        <v>74</v>
      </c>
      <c r="D5010" s="0" t="s">
        <v>37</v>
      </c>
      <c r="E5010" s="0" t="s">
        <v>30</v>
      </c>
      <c r="F5010" s="0" t="s">
        <v>65</v>
      </c>
      <c r="G5010" s="0" t="s">
        <v>21</v>
      </c>
      <c r="H5010" s="0" t="s">
        <v>5532</v>
      </c>
      <c r="I5010" s="0" t="n">
        <v>2</v>
      </c>
      <c r="J5010" s="0" t="n">
        <v>1.42</v>
      </c>
      <c r="K5010" s="0" t="s">
        <v>21</v>
      </c>
      <c r="L5010" s="3" t="n">
        <f aca="false">IF(K5010="Yes",(J5010-1)*0.98,-1)</f>
        <v>0.4116</v>
      </c>
      <c r="M5010" s="4" t="s">
        <v>22</v>
      </c>
    </row>
    <row r="5011" customFormat="false" ht="12.8" hidden="false" customHeight="false" outlineLevel="0" collapsed="false">
      <c r="A5011" s="2" t="s">
        <v>5533</v>
      </c>
      <c r="B5011" s="2" t="s">
        <v>5534</v>
      </c>
      <c r="C5011" s="0" t="s">
        <v>1338</v>
      </c>
      <c r="D5011" s="0" t="s">
        <v>37</v>
      </c>
      <c r="E5011" s="0" t="s">
        <v>17</v>
      </c>
      <c r="F5011" s="0" t="s">
        <v>18</v>
      </c>
      <c r="G5011" s="0" t="s">
        <v>19</v>
      </c>
      <c r="H5011" s="0" t="s">
        <v>5535</v>
      </c>
      <c r="I5011" s="0" t="n">
        <v>4</v>
      </c>
      <c r="J5011" s="0" t="n">
        <v>0</v>
      </c>
      <c r="K5011" s="0" t="str">
        <f aca="false">IF(I5011=1,"Yes","No")</f>
        <v>No</v>
      </c>
      <c r="L5011" s="0" t="n">
        <f aca="false">IF(K5011="Yes",(J5011-1)*0.98,-1)</f>
        <v>-1</v>
      </c>
      <c r="M5011" s="5" t="s">
        <v>33</v>
      </c>
    </row>
    <row r="5012" customFormat="false" ht="12.8" hidden="false" customHeight="false" outlineLevel="0" collapsed="false">
      <c r="A5012" s="2" t="s">
        <v>5533</v>
      </c>
      <c r="B5012" s="2" t="s">
        <v>5534</v>
      </c>
      <c r="C5012" s="6" t="s">
        <v>1338</v>
      </c>
      <c r="D5012" s="6" t="s">
        <v>37</v>
      </c>
      <c r="E5012" s="6" t="s">
        <v>17</v>
      </c>
      <c r="F5012" s="6" t="s">
        <v>18</v>
      </c>
      <c r="G5012" s="6" t="s">
        <v>19</v>
      </c>
      <c r="H5012" s="6" t="s">
        <v>5536</v>
      </c>
      <c r="I5012" s="6" t="n">
        <v>3</v>
      </c>
      <c r="J5012" s="6" t="n">
        <v>0</v>
      </c>
      <c r="K5012" s="3" t="str">
        <f aca="false">IF(I5012=1, "No","Yes")</f>
        <v>Yes</v>
      </c>
      <c r="L5012" s="7" t="n">
        <f aca="false">IF(I5012=1,-J5012,0.98)</f>
        <v>0.98</v>
      </c>
      <c r="M5012" s="8" t="s">
        <v>51</v>
      </c>
    </row>
    <row r="5013" customFormat="false" ht="12.8" hidden="false" customHeight="false" outlineLevel="0" collapsed="false">
      <c r="A5013" s="9" t="s">
        <v>5533</v>
      </c>
      <c r="B5013" s="9" t="s">
        <v>5534</v>
      </c>
      <c r="C5013" s="6" t="s">
        <v>1338</v>
      </c>
      <c r="D5013" s="6" t="s">
        <v>37</v>
      </c>
      <c r="E5013" s="6" t="s">
        <v>17</v>
      </c>
      <c r="F5013" s="6" t="s">
        <v>18</v>
      </c>
      <c r="G5013" s="6" t="s">
        <v>19</v>
      </c>
      <c r="H5013" s="6" t="s">
        <v>5536</v>
      </c>
      <c r="I5013" s="6" t="n">
        <v>3</v>
      </c>
      <c r="J5013" s="6" t="n">
        <v>0</v>
      </c>
      <c r="K5013" s="3" t="s">
        <v>19</v>
      </c>
      <c r="L5013" s="6" t="n">
        <f aca="false">IF(K5013="Yes",(J5013-1)*0.98,-1)</f>
        <v>-1</v>
      </c>
      <c r="M5013" s="13" t="s">
        <v>184</v>
      </c>
    </row>
    <row r="5014" customFormat="false" ht="12.8" hidden="false" customHeight="false" outlineLevel="0" collapsed="false">
      <c r="A5014" s="2" t="s">
        <v>5533</v>
      </c>
      <c r="B5014" s="2" t="s">
        <v>5537</v>
      </c>
      <c r="C5014" s="0" t="s">
        <v>56</v>
      </c>
      <c r="D5014" s="0" t="s">
        <v>42</v>
      </c>
      <c r="E5014" s="0" t="s">
        <v>17</v>
      </c>
      <c r="F5014" s="0" t="s">
        <v>316</v>
      </c>
      <c r="G5014" s="0" t="s">
        <v>21</v>
      </c>
      <c r="H5014" s="0" t="s">
        <v>5538</v>
      </c>
      <c r="I5014" s="0" t="n">
        <v>2</v>
      </c>
      <c r="J5014" s="0" t="n">
        <v>1.64</v>
      </c>
      <c r="K5014" s="0" t="s">
        <v>21</v>
      </c>
      <c r="L5014" s="3" t="n">
        <f aca="false">IF(K5014="Yes",(J5014-1)*0.98,-1)</f>
        <v>0.6272</v>
      </c>
      <c r="M5014" s="11" t="s">
        <v>62</v>
      </c>
    </row>
    <row r="5015" customFormat="false" ht="12.8" hidden="false" customHeight="false" outlineLevel="0" collapsed="false">
      <c r="A5015" s="2" t="s">
        <v>5539</v>
      </c>
      <c r="B5015" s="2" t="s">
        <v>897</v>
      </c>
      <c r="C5015" s="0" t="s">
        <v>1094</v>
      </c>
      <c r="D5015" s="0" t="s">
        <v>37</v>
      </c>
      <c r="E5015" s="0" t="s">
        <v>87</v>
      </c>
      <c r="F5015" s="0" t="s">
        <v>18</v>
      </c>
      <c r="G5015" s="0" t="s">
        <v>19</v>
      </c>
      <c r="H5015" s="0" t="s">
        <v>5540</v>
      </c>
      <c r="I5015" s="0" t="n">
        <v>1</v>
      </c>
      <c r="J5015" s="0" t="n">
        <v>1.74</v>
      </c>
      <c r="K5015" s="0" t="s">
        <v>21</v>
      </c>
      <c r="L5015" s="3" t="n">
        <f aca="false">IF(K5015="Yes",(J5015-1)*0.98,-1)</f>
        <v>0.7252</v>
      </c>
      <c r="M5015" s="4" t="s">
        <v>22</v>
      </c>
    </row>
    <row r="5016" customFormat="false" ht="12.8" hidden="false" customHeight="false" outlineLevel="0" collapsed="false">
      <c r="A5016" s="2" t="s">
        <v>5539</v>
      </c>
      <c r="B5016" s="2" t="s">
        <v>55</v>
      </c>
      <c r="C5016" s="6" t="s">
        <v>359</v>
      </c>
      <c r="D5016" s="6" t="s">
        <v>16</v>
      </c>
      <c r="E5016" s="6" t="s">
        <v>17</v>
      </c>
      <c r="F5016" s="6" t="s">
        <v>43</v>
      </c>
      <c r="G5016" s="6" t="s">
        <v>19</v>
      </c>
      <c r="H5016" s="6" t="s">
        <v>5541</v>
      </c>
      <c r="I5016" s="6" t="n">
        <v>3</v>
      </c>
      <c r="J5016" s="6" t="n">
        <v>0</v>
      </c>
      <c r="K5016" s="3" t="str">
        <f aca="false">IF(I5016=1, "No","Yes")</f>
        <v>Yes</v>
      </c>
      <c r="L5016" s="7" t="n">
        <f aca="false">IF(I5016=1,-J5016,0.98)</f>
        <v>0.98</v>
      </c>
      <c r="M5016" s="8" t="s">
        <v>51</v>
      </c>
    </row>
    <row r="5017" customFormat="false" ht="12.8" hidden="false" customHeight="false" outlineLevel="0" collapsed="false">
      <c r="A5017" s="2" t="s">
        <v>5539</v>
      </c>
      <c r="B5017" s="2" t="s">
        <v>364</v>
      </c>
      <c r="C5017" s="0" t="s">
        <v>359</v>
      </c>
      <c r="D5017" s="0" t="s">
        <v>16</v>
      </c>
      <c r="E5017" s="0" t="s">
        <v>17</v>
      </c>
      <c r="F5017" s="0" t="s">
        <v>18</v>
      </c>
      <c r="G5017" s="0" t="s">
        <v>19</v>
      </c>
      <c r="H5017" s="0" t="s">
        <v>4281</v>
      </c>
      <c r="I5017" s="0" t="n">
        <v>3</v>
      </c>
      <c r="J5017" s="0" t="n">
        <v>1.14</v>
      </c>
      <c r="K5017" s="0" t="s">
        <v>21</v>
      </c>
      <c r="L5017" s="3" t="n">
        <f aca="false">IF(K5017="Yes",(J5017-1)*0.98,-1)</f>
        <v>0.1372</v>
      </c>
      <c r="M5017" s="4" t="s">
        <v>22</v>
      </c>
    </row>
    <row r="5018" customFormat="false" ht="12.8" hidden="false" customHeight="false" outlineLevel="0" collapsed="false">
      <c r="A5018" s="2" t="s">
        <v>5539</v>
      </c>
      <c r="B5018" s="2" t="s">
        <v>364</v>
      </c>
      <c r="C5018" s="0" t="s">
        <v>359</v>
      </c>
      <c r="D5018" s="0" t="s">
        <v>16</v>
      </c>
      <c r="E5018" s="0" t="s">
        <v>17</v>
      </c>
      <c r="F5018" s="0" t="s">
        <v>18</v>
      </c>
      <c r="G5018" s="0" t="s">
        <v>19</v>
      </c>
      <c r="H5018" s="0" t="s">
        <v>5542</v>
      </c>
      <c r="I5018" s="0" t="n">
        <v>1</v>
      </c>
      <c r="J5018" s="0" t="n">
        <v>1.26</v>
      </c>
      <c r="K5018" s="0" t="s">
        <v>21</v>
      </c>
      <c r="L5018" s="3" t="n">
        <f aca="false">IF(K5018="Yes",(J5018-1)*0.98,-1)</f>
        <v>0.2548</v>
      </c>
      <c r="M5018" s="11" t="s">
        <v>62</v>
      </c>
    </row>
    <row r="5019" customFormat="false" ht="12.8" hidden="false" customHeight="false" outlineLevel="0" collapsed="false">
      <c r="A5019" s="2" t="s">
        <v>5539</v>
      </c>
      <c r="B5019" s="2" t="s">
        <v>364</v>
      </c>
      <c r="C5019" s="6" t="s">
        <v>359</v>
      </c>
      <c r="D5019" s="6" t="s">
        <v>16</v>
      </c>
      <c r="E5019" s="6" t="s">
        <v>17</v>
      </c>
      <c r="F5019" s="6" t="s">
        <v>18</v>
      </c>
      <c r="G5019" s="6" t="s">
        <v>19</v>
      </c>
      <c r="H5019" s="6" t="s">
        <v>5543</v>
      </c>
      <c r="I5019" s="6" t="n">
        <v>4</v>
      </c>
      <c r="J5019" s="6" t="n">
        <v>0</v>
      </c>
      <c r="K5019" s="3" t="str">
        <f aca="false">IF(I5019=1, "No","Yes")</f>
        <v>Yes</v>
      </c>
      <c r="L5019" s="7" t="n">
        <f aca="false">IF(I5019=1,-J5019,0.98)</f>
        <v>0.98</v>
      </c>
      <c r="M5019" s="12" t="s">
        <v>128</v>
      </c>
    </row>
    <row r="5020" customFormat="false" ht="12.8" hidden="false" customHeight="false" outlineLevel="0" collapsed="false">
      <c r="A5020" s="2" t="s">
        <v>5539</v>
      </c>
      <c r="B5020" s="2" t="s">
        <v>245</v>
      </c>
      <c r="C5020" s="0" t="s">
        <v>59</v>
      </c>
      <c r="D5020" s="0" t="s">
        <v>42</v>
      </c>
      <c r="E5020" s="0" t="s">
        <v>30</v>
      </c>
      <c r="F5020" s="0" t="s">
        <v>18</v>
      </c>
      <c r="G5020" s="0" t="s">
        <v>19</v>
      </c>
      <c r="H5020" s="0" t="s">
        <v>5544</v>
      </c>
      <c r="I5020" s="0" t="n">
        <v>3</v>
      </c>
      <c r="J5020" s="0" t="n">
        <v>1.27</v>
      </c>
      <c r="K5020" s="0" t="s">
        <v>21</v>
      </c>
      <c r="L5020" s="3" t="n">
        <f aca="false">IF(K5020="Yes",(J5020-1)*0.98,-1)</f>
        <v>0.2646</v>
      </c>
      <c r="M5020" s="11" t="s">
        <v>62</v>
      </c>
    </row>
    <row r="5021" customFormat="false" ht="12.8" hidden="false" customHeight="false" outlineLevel="0" collapsed="false">
      <c r="A5021" s="2" t="s">
        <v>5545</v>
      </c>
      <c r="B5021" s="2" t="s">
        <v>94</v>
      </c>
      <c r="C5021" s="0" t="s">
        <v>773</v>
      </c>
      <c r="D5021" s="0" t="s">
        <v>16</v>
      </c>
      <c r="E5021" s="0" t="s">
        <v>17</v>
      </c>
      <c r="F5021" s="0" t="s">
        <v>18</v>
      </c>
      <c r="G5021" s="0" t="s">
        <v>19</v>
      </c>
      <c r="H5021" s="0" t="s">
        <v>4934</v>
      </c>
      <c r="I5021" s="0" t="n">
        <v>1</v>
      </c>
      <c r="J5021" s="0" t="n">
        <v>1.06</v>
      </c>
      <c r="K5021" s="0" t="s">
        <v>21</v>
      </c>
      <c r="L5021" s="3" t="n">
        <f aca="false">IF(K5021="Yes",(J5021-1)*0.98,-1)</f>
        <v>0.0588000000000001</v>
      </c>
      <c r="M5021" s="4" t="s">
        <v>22</v>
      </c>
    </row>
    <row r="5022" customFormat="false" ht="12.8" hidden="false" customHeight="false" outlineLevel="0" collapsed="false">
      <c r="A5022" s="2" t="s">
        <v>5545</v>
      </c>
      <c r="B5022" s="2" t="s">
        <v>94</v>
      </c>
      <c r="C5022" s="0" t="s">
        <v>773</v>
      </c>
      <c r="D5022" s="0" t="s">
        <v>16</v>
      </c>
      <c r="E5022" s="0" t="s">
        <v>17</v>
      </c>
      <c r="F5022" s="0" t="s">
        <v>18</v>
      </c>
      <c r="G5022" s="0" t="s">
        <v>19</v>
      </c>
      <c r="H5022" s="0" t="s">
        <v>5546</v>
      </c>
      <c r="I5022" s="0" t="n">
        <v>2</v>
      </c>
      <c r="J5022" s="0" t="n">
        <v>5.04</v>
      </c>
      <c r="K5022" s="0" t="s">
        <v>21</v>
      </c>
      <c r="L5022" s="3" t="n">
        <f aca="false">IF(K5022="Yes",(J5022-1)*0.98,-1)</f>
        <v>3.9592</v>
      </c>
      <c r="M5022" s="11" t="s">
        <v>62</v>
      </c>
    </row>
    <row r="5023" customFormat="false" ht="12.8" hidden="false" customHeight="false" outlineLevel="0" collapsed="false">
      <c r="A5023" s="2" t="s">
        <v>5547</v>
      </c>
      <c r="B5023" s="2" t="s">
        <v>926</v>
      </c>
      <c r="C5023" s="6" t="s">
        <v>1341</v>
      </c>
      <c r="D5023" s="6" t="s">
        <v>37</v>
      </c>
      <c r="E5023" s="6" t="s">
        <v>87</v>
      </c>
      <c r="F5023" s="6" t="s">
        <v>1413</v>
      </c>
      <c r="G5023" s="6" t="s">
        <v>19</v>
      </c>
      <c r="H5023" s="6" t="s">
        <v>5548</v>
      </c>
      <c r="I5023" s="6" t="n">
        <v>4</v>
      </c>
      <c r="J5023" s="6" t="n">
        <v>0</v>
      </c>
      <c r="K5023" s="3" t="str">
        <f aca="false">IF(I5023=1, "No","Yes")</f>
        <v>Yes</v>
      </c>
      <c r="L5023" s="7" t="n">
        <f aca="false">IF(I5023=1,-J5023,0.98)</f>
        <v>0.98</v>
      </c>
      <c r="M5023" s="8" t="s">
        <v>51</v>
      </c>
    </row>
    <row r="5024" customFormat="false" ht="12.8" hidden="false" customHeight="false" outlineLevel="0" collapsed="false">
      <c r="A5024" s="2" t="s">
        <v>5547</v>
      </c>
      <c r="B5024" s="2" t="s">
        <v>83</v>
      </c>
      <c r="C5024" s="0" t="s">
        <v>264</v>
      </c>
      <c r="D5024" s="0" t="s">
        <v>42</v>
      </c>
      <c r="E5024" s="0" t="s">
        <v>17</v>
      </c>
      <c r="F5024" s="0" t="s">
        <v>31</v>
      </c>
      <c r="G5024" s="0" t="s">
        <v>19</v>
      </c>
      <c r="H5024" s="0" t="s">
        <v>5549</v>
      </c>
      <c r="I5024" s="0" t="n">
        <v>2</v>
      </c>
      <c r="J5024" s="0" t="n">
        <v>0</v>
      </c>
      <c r="K5024" s="0" t="str">
        <f aca="false">IF(I5024=1,"Yes","No")</f>
        <v>No</v>
      </c>
      <c r="L5024" s="0" t="n">
        <f aca="false">IF(K5024="Yes",(J5024-1)*0.98,-1)</f>
        <v>-1</v>
      </c>
      <c r="M5024" s="5" t="s">
        <v>33</v>
      </c>
    </row>
    <row r="5025" customFormat="false" ht="12.8" hidden="false" customHeight="false" outlineLevel="0" collapsed="false">
      <c r="A5025" s="2" t="s">
        <v>5547</v>
      </c>
      <c r="B5025" s="2" t="s">
        <v>83</v>
      </c>
      <c r="C5025" s="0" t="s">
        <v>264</v>
      </c>
      <c r="D5025" s="0" t="s">
        <v>42</v>
      </c>
      <c r="E5025" s="0" t="s">
        <v>17</v>
      </c>
      <c r="F5025" s="0" t="s">
        <v>31</v>
      </c>
      <c r="G5025" s="0" t="s">
        <v>19</v>
      </c>
      <c r="H5025" s="0" t="s">
        <v>5549</v>
      </c>
      <c r="I5025" s="0" t="n">
        <v>2</v>
      </c>
      <c r="J5025" s="0" t="n">
        <v>1.46</v>
      </c>
      <c r="K5025" s="0" t="s">
        <v>21</v>
      </c>
      <c r="L5025" s="3" t="n">
        <f aca="false">IF(K5025="Yes",(J5025-1)*0.98,-1)</f>
        <v>0.4508</v>
      </c>
      <c r="M5025" s="4" t="s">
        <v>22</v>
      </c>
    </row>
    <row r="5026" customFormat="false" ht="12.8" hidden="false" customHeight="false" outlineLevel="0" collapsed="false">
      <c r="A5026" s="2" t="s">
        <v>5547</v>
      </c>
      <c r="B5026" s="2" t="s">
        <v>162</v>
      </c>
      <c r="C5026" s="0" t="s">
        <v>259</v>
      </c>
      <c r="D5026" s="0" t="s">
        <v>16</v>
      </c>
      <c r="E5026" s="0" t="s">
        <v>87</v>
      </c>
      <c r="F5026" s="0" t="s">
        <v>18</v>
      </c>
      <c r="G5026" s="0" t="s">
        <v>21</v>
      </c>
      <c r="H5026" s="0" t="s">
        <v>5550</v>
      </c>
      <c r="I5026" s="0" t="n">
        <v>4</v>
      </c>
      <c r="J5026" s="0" t="n">
        <v>0</v>
      </c>
      <c r="K5026" s="0" t="s">
        <v>19</v>
      </c>
      <c r="L5026" s="3" t="n">
        <f aca="false">IF(K5026="Yes",(J5026-1)*0.98,-1)</f>
        <v>-1</v>
      </c>
      <c r="M5026" s="4" t="s">
        <v>22</v>
      </c>
    </row>
    <row r="5027" customFormat="false" ht="12.8" hidden="false" customHeight="false" outlineLevel="0" collapsed="false">
      <c r="A5027" s="2" t="s">
        <v>5547</v>
      </c>
      <c r="B5027" s="2" t="s">
        <v>96</v>
      </c>
      <c r="C5027" s="0" t="s">
        <v>1341</v>
      </c>
      <c r="D5027" s="0" t="s">
        <v>37</v>
      </c>
      <c r="E5027" s="0" t="s">
        <v>17</v>
      </c>
      <c r="F5027" s="0" t="s">
        <v>43</v>
      </c>
      <c r="G5027" s="0" t="s">
        <v>19</v>
      </c>
      <c r="H5027" s="0" t="s">
        <v>5551</v>
      </c>
      <c r="I5027" s="0" t="n">
        <v>2</v>
      </c>
      <c r="J5027" s="0" t="n">
        <v>1.44</v>
      </c>
      <c r="K5027" s="0" t="s">
        <v>21</v>
      </c>
      <c r="L5027" s="3" t="n">
        <f aca="false">IF(K5027="Yes",(J5027-1)*0.98,-1)</f>
        <v>0.4312</v>
      </c>
      <c r="M5027" s="11" t="s">
        <v>62</v>
      </c>
    </row>
    <row r="5028" customFormat="false" ht="12.8" hidden="false" customHeight="false" outlineLevel="0" collapsed="false">
      <c r="A5028" s="2" t="s">
        <v>5547</v>
      </c>
      <c r="B5028" s="2" t="s">
        <v>96</v>
      </c>
      <c r="C5028" s="6" t="s">
        <v>1341</v>
      </c>
      <c r="D5028" s="6" t="s">
        <v>37</v>
      </c>
      <c r="E5028" s="6" t="s">
        <v>17</v>
      </c>
      <c r="F5028" s="6" t="s">
        <v>43</v>
      </c>
      <c r="G5028" s="6" t="s">
        <v>19</v>
      </c>
      <c r="H5028" s="6" t="s">
        <v>5552</v>
      </c>
      <c r="I5028" s="6" t="n">
        <v>4</v>
      </c>
      <c r="J5028" s="6" t="n">
        <v>0</v>
      </c>
      <c r="K5028" s="3" t="str">
        <f aca="false">IF(I5028=1, "No","Yes")</f>
        <v>Yes</v>
      </c>
      <c r="L5028" s="7" t="n">
        <f aca="false">IF(I5028=1,-J5028,0.98)</f>
        <v>0.98</v>
      </c>
      <c r="M5028" s="12" t="s">
        <v>128</v>
      </c>
    </row>
    <row r="5029" customFormat="false" ht="12.8" hidden="false" customHeight="false" outlineLevel="0" collapsed="false">
      <c r="A5029" s="2" t="s">
        <v>5553</v>
      </c>
      <c r="B5029" s="2" t="s">
        <v>71</v>
      </c>
      <c r="C5029" s="0" t="s">
        <v>194</v>
      </c>
      <c r="D5029" s="0" t="s">
        <v>195</v>
      </c>
      <c r="E5029" s="0" t="s">
        <v>17</v>
      </c>
      <c r="G5029" s="0" t="s">
        <v>19</v>
      </c>
      <c r="H5029" s="0" t="s">
        <v>3661</v>
      </c>
      <c r="I5029" s="0" t="n">
        <v>3</v>
      </c>
      <c r="J5029" s="0" t="n">
        <v>0</v>
      </c>
      <c r="K5029" s="0" t="str">
        <f aca="false">IF(I5029=1,"Yes","No")</f>
        <v>No</v>
      </c>
      <c r="L5029" s="0" t="n">
        <f aca="false">IF(K5029="Yes",(J5029-1)*0.98,-1)</f>
        <v>-1</v>
      </c>
      <c r="M5029" s="5" t="s">
        <v>33</v>
      </c>
    </row>
    <row r="5030" customFormat="false" ht="12.8" hidden="false" customHeight="false" outlineLevel="0" collapsed="false">
      <c r="A5030" s="9" t="s">
        <v>5553</v>
      </c>
      <c r="B5030" s="9" t="s">
        <v>71</v>
      </c>
      <c r="C5030" s="6" t="s">
        <v>194</v>
      </c>
      <c r="D5030" s="6" t="s">
        <v>195</v>
      </c>
      <c r="E5030" s="6" t="s">
        <v>17</v>
      </c>
      <c r="F5030" s="6"/>
      <c r="G5030" s="6" t="s">
        <v>19</v>
      </c>
      <c r="H5030" s="6" t="s">
        <v>2684</v>
      </c>
      <c r="I5030" s="6" t="n">
        <v>1</v>
      </c>
      <c r="J5030" s="6" t="n">
        <v>3.85</v>
      </c>
      <c r="K5030" s="3" t="s">
        <v>21</v>
      </c>
      <c r="L5030" s="6" t="n">
        <f aca="false">IF(K5030="Yes",(J5030-1)*0.98,-1)</f>
        <v>2.793</v>
      </c>
      <c r="M5030" s="13" t="s">
        <v>184</v>
      </c>
    </row>
    <row r="5031" customFormat="false" ht="12.8" hidden="false" customHeight="false" outlineLevel="0" collapsed="false">
      <c r="A5031" s="2" t="s">
        <v>5553</v>
      </c>
      <c r="B5031" s="2" t="s">
        <v>77</v>
      </c>
      <c r="C5031" s="0" t="s">
        <v>74</v>
      </c>
      <c r="D5031" s="0" t="s">
        <v>37</v>
      </c>
      <c r="E5031" s="0" t="s">
        <v>30</v>
      </c>
      <c r="F5031" s="0" t="s">
        <v>65</v>
      </c>
      <c r="G5031" s="0" t="s">
        <v>21</v>
      </c>
      <c r="H5031" s="0" t="s">
        <v>5554</v>
      </c>
      <c r="I5031" s="0" t="n">
        <v>2</v>
      </c>
      <c r="J5031" s="0" t="n">
        <v>1.22</v>
      </c>
      <c r="K5031" s="0" t="s">
        <v>21</v>
      </c>
      <c r="L5031" s="3" t="n">
        <f aca="false">IF(K5031="Yes",(J5031-1)*0.98,-1)</f>
        <v>0.2156</v>
      </c>
      <c r="M5031" s="4" t="s">
        <v>22</v>
      </c>
    </row>
    <row r="5032" customFormat="false" ht="12.8" hidden="false" customHeight="false" outlineLevel="0" collapsed="false">
      <c r="A5032" s="2" t="s">
        <v>5553</v>
      </c>
      <c r="B5032" s="2" t="s">
        <v>193</v>
      </c>
      <c r="C5032" s="0" t="s">
        <v>125</v>
      </c>
      <c r="D5032" s="0" t="s">
        <v>42</v>
      </c>
      <c r="E5032" s="0" t="s">
        <v>30</v>
      </c>
      <c r="F5032" s="0" t="s">
        <v>18</v>
      </c>
      <c r="G5032" s="0" t="s">
        <v>19</v>
      </c>
      <c r="H5032" s="0" t="s">
        <v>5555</v>
      </c>
      <c r="I5032" s="0" t="n">
        <v>2</v>
      </c>
      <c r="J5032" s="0" t="n">
        <v>1.14</v>
      </c>
      <c r="K5032" s="0" t="s">
        <v>21</v>
      </c>
      <c r="L5032" s="3" t="n">
        <f aca="false">IF(K5032="Yes",(J5032-1)*0.98,-1)</f>
        <v>0.1372</v>
      </c>
      <c r="M5032" s="11" t="s">
        <v>62</v>
      </c>
    </row>
    <row r="5033" customFormat="false" ht="12.8" hidden="false" customHeight="false" outlineLevel="0" collapsed="false">
      <c r="A5033" s="2" t="s">
        <v>5553</v>
      </c>
      <c r="B5033" s="2" t="s">
        <v>193</v>
      </c>
      <c r="C5033" s="6" t="s">
        <v>125</v>
      </c>
      <c r="D5033" s="6" t="s">
        <v>42</v>
      </c>
      <c r="E5033" s="6" t="s">
        <v>30</v>
      </c>
      <c r="F5033" s="6" t="s">
        <v>18</v>
      </c>
      <c r="G5033" s="6" t="s">
        <v>19</v>
      </c>
      <c r="H5033" s="6" t="s">
        <v>5556</v>
      </c>
      <c r="I5033" s="6" t="n">
        <v>1</v>
      </c>
      <c r="J5033" s="6" t="n">
        <v>4.06</v>
      </c>
      <c r="K5033" s="3" t="str">
        <f aca="false">IF(I5033=1, "No","Yes")</f>
        <v>No</v>
      </c>
      <c r="L5033" s="7" t="n">
        <f aca="false">IF(I5033=1,-J5033,0.98)</f>
        <v>-4.06</v>
      </c>
      <c r="M5033" s="8" t="s">
        <v>51</v>
      </c>
    </row>
    <row r="5034" customFormat="false" ht="12.8" hidden="false" customHeight="false" outlineLevel="0" collapsed="false">
      <c r="A5034" s="2" t="s">
        <v>5553</v>
      </c>
      <c r="B5034" s="2" t="s">
        <v>471</v>
      </c>
      <c r="C5034" s="0" t="s">
        <v>74</v>
      </c>
      <c r="D5034" s="0" t="s">
        <v>37</v>
      </c>
      <c r="E5034" s="0" t="s">
        <v>30</v>
      </c>
      <c r="F5034" s="0" t="s">
        <v>43</v>
      </c>
      <c r="G5034" s="0" t="s">
        <v>19</v>
      </c>
      <c r="H5034" s="0" t="s">
        <v>5557</v>
      </c>
      <c r="I5034" s="0" t="n">
        <v>1</v>
      </c>
      <c r="J5034" s="0" t="n">
        <v>1.04</v>
      </c>
      <c r="K5034" s="0" t="s">
        <v>21</v>
      </c>
      <c r="L5034" s="3" t="n">
        <f aca="false">IF(K5034="Yes",(J5034-1)*0.98,-1)</f>
        <v>0.0392</v>
      </c>
      <c r="M5034" s="4" t="s">
        <v>22</v>
      </c>
    </row>
    <row r="5035" customFormat="false" ht="12.8" hidden="false" customHeight="false" outlineLevel="0" collapsed="false">
      <c r="A5035" s="2" t="s">
        <v>5553</v>
      </c>
      <c r="B5035" s="2" t="s">
        <v>410</v>
      </c>
      <c r="C5035" s="0" t="s">
        <v>74</v>
      </c>
      <c r="D5035" s="0" t="s">
        <v>37</v>
      </c>
      <c r="E5035" s="0" t="s">
        <v>30</v>
      </c>
      <c r="F5035" s="0" t="s">
        <v>65</v>
      </c>
      <c r="G5035" s="0" t="s">
        <v>21</v>
      </c>
      <c r="H5035" s="0" t="s">
        <v>5558</v>
      </c>
      <c r="I5035" s="0" t="n">
        <v>2</v>
      </c>
      <c r="J5035" s="0" t="n">
        <v>1.26</v>
      </c>
      <c r="K5035" s="0" t="s">
        <v>21</v>
      </c>
      <c r="L5035" s="3" t="n">
        <f aca="false">IF(K5035="Yes",(J5035-1)*0.98,-1)</f>
        <v>0.2548</v>
      </c>
      <c r="M5035" s="4" t="s">
        <v>22</v>
      </c>
    </row>
    <row r="5036" customFormat="false" ht="12.8" hidden="false" customHeight="false" outlineLevel="0" collapsed="false">
      <c r="A5036" s="2" t="s">
        <v>5559</v>
      </c>
      <c r="B5036" s="2" t="s">
        <v>5560</v>
      </c>
      <c r="C5036" s="0" t="s">
        <v>68</v>
      </c>
      <c r="D5036" s="0" t="s">
        <v>42</v>
      </c>
      <c r="E5036" s="0" t="s">
        <v>79</v>
      </c>
      <c r="F5036" s="0" t="s">
        <v>80</v>
      </c>
      <c r="G5036" s="0" t="s">
        <v>19</v>
      </c>
      <c r="H5036" s="0" t="s">
        <v>5561</v>
      </c>
      <c r="I5036" s="0" t="n">
        <v>1</v>
      </c>
      <c r="J5036" s="0" t="n">
        <v>1.97</v>
      </c>
      <c r="K5036" s="0" t="s">
        <v>21</v>
      </c>
      <c r="L5036" s="3" t="n">
        <f aca="false">IF(K5036="Yes",(J5036-1)*0.98,-1)</f>
        <v>0.9506</v>
      </c>
      <c r="M5036" s="4" t="s">
        <v>22</v>
      </c>
    </row>
    <row r="5037" customFormat="false" ht="12.8" hidden="false" customHeight="false" outlineLevel="0" collapsed="false">
      <c r="A5037" s="9" t="s">
        <v>5559</v>
      </c>
      <c r="B5037" s="9" t="s">
        <v>4579</v>
      </c>
      <c r="C5037" s="6" t="s">
        <v>68</v>
      </c>
      <c r="D5037" s="6" t="s">
        <v>48</v>
      </c>
      <c r="E5037" s="6" t="s">
        <v>87</v>
      </c>
      <c r="F5037" s="6" t="s">
        <v>18</v>
      </c>
      <c r="G5037" s="6" t="s">
        <v>21</v>
      </c>
      <c r="H5037" s="6" t="s">
        <v>4370</v>
      </c>
      <c r="I5037" s="0" t="n">
        <v>1</v>
      </c>
      <c r="J5037" s="6" t="n">
        <v>2.12</v>
      </c>
      <c r="K5037" s="3" t="str">
        <f aca="false">IF(I5037=1,"Yes","No")</f>
        <v>Yes</v>
      </c>
      <c r="L5037" s="7" t="n">
        <f aca="false">IF(K5037="Yes",(J5037-1)*0.98,-1)</f>
        <v>1.0976</v>
      </c>
      <c r="M5037" s="10" t="s">
        <v>53</v>
      </c>
    </row>
    <row r="5038" customFormat="false" ht="12.8" hidden="false" customHeight="false" outlineLevel="0" collapsed="false">
      <c r="A5038" s="2" t="s">
        <v>5559</v>
      </c>
      <c r="B5038" s="2" t="s">
        <v>471</v>
      </c>
      <c r="C5038" s="0" t="s">
        <v>59</v>
      </c>
      <c r="D5038" s="0" t="s">
        <v>48</v>
      </c>
      <c r="E5038" s="0" t="s">
        <v>30</v>
      </c>
      <c r="F5038" s="0" t="s">
        <v>65</v>
      </c>
      <c r="G5038" s="0" t="s">
        <v>21</v>
      </c>
      <c r="H5038" s="0" t="s">
        <v>5562</v>
      </c>
      <c r="I5038" s="0" t="n">
        <v>1</v>
      </c>
      <c r="J5038" s="0" t="n">
        <v>1.65</v>
      </c>
      <c r="K5038" s="0" t="s">
        <v>21</v>
      </c>
      <c r="L5038" s="3" t="n">
        <f aca="false">IF(K5038="Yes",(J5038-1)*0.98,-1)</f>
        <v>0.637</v>
      </c>
      <c r="M5038" s="4" t="s">
        <v>22</v>
      </c>
    </row>
    <row r="5039" customFormat="false" ht="12.8" hidden="false" customHeight="false" outlineLevel="0" collapsed="false">
      <c r="A5039" s="2" t="s">
        <v>5563</v>
      </c>
      <c r="B5039" s="2" t="s">
        <v>471</v>
      </c>
      <c r="C5039" s="0" t="s">
        <v>59</v>
      </c>
      <c r="D5039" s="0" t="s">
        <v>29</v>
      </c>
      <c r="E5039" s="0" t="s">
        <v>30</v>
      </c>
      <c r="F5039" s="0" t="s">
        <v>43</v>
      </c>
      <c r="G5039" s="0" t="s">
        <v>19</v>
      </c>
      <c r="H5039" s="0" t="s">
        <v>5564</v>
      </c>
      <c r="I5039" s="0" t="n">
        <v>1</v>
      </c>
      <c r="J5039" s="0" t="n">
        <v>1.05</v>
      </c>
      <c r="K5039" s="0" t="s">
        <v>21</v>
      </c>
      <c r="L5039" s="3" t="n">
        <f aca="false">IF(K5039="Yes",(J5039-1)*0.98,-1)</f>
        <v>0.049</v>
      </c>
      <c r="M5039" s="4" t="s">
        <v>22</v>
      </c>
    </row>
    <row r="5040" customFormat="false" ht="12.8" hidden="false" customHeight="false" outlineLevel="0" collapsed="false">
      <c r="A5040" s="2" t="s">
        <v>5563</v>
      </c>
      <c r="B5040" s="2" t="s">
        <v>471</v>
      </c>
      <c r="C5040" s="0" t="s">
        <v>59</v>
      </c>
      <c r="D5040" s="0" t="s">
        <v>29</v>
      </c>
      <c r="E5040" s="0" t="s">
        <v>30</v>
      </c>
      <c r="F5040" s="0" t="s">
        <v>43</v>
      </c>
      <c r="G5040" s="0" t="s">
        <v>19</v>
      </c>
      <c r="H5040" s="0" t="s">
        <v>5565</v>
      </c>
      <c r="I5040" s="0" t="n">
        <v>2</v>
      </c>
      <c r="J5040" s="0" t="n">
        <v>1.26</v>
      </c>
      <c r="K5040" s="0" t="s">
        <v>21</v>
      </c>
      <c r="L5040" s="3" t="n">
        <f aca="false">IF(K5040="Yes",(J5040-1)*0.98,-1)</f>
        <v>0.2548</v>
      </c>
      <c r="M5040" s="11" t="s">
        <v>62</v>
      </c>
    </row>
    <row r="5041" customFormat="false" ht="12.8" hidden="false" customHeight="false" outlineLevel="0" collapsed="false">
      <c r="A5041" s="2" t="s">
        <v>5566</v>
      </c>
      <c r="B5041" s="2" t="s">
        <v>885</v>
      </c>
      <c r="C5041" s="0" t="s">
        <v>327</v>
      </c>
      <c r="D5041" s="0" t="s">
        <v>16</v>
      </c>
      <c r="E5041" s="0" t="s">
        <v>87</v>
      </c>
      <c r="F5041" s="0" t="s">
        <v>18</v>
      </c>
      <c r="G5041" s="0" t="s">
        <v>21</v>
      </c>
      <c r="H5041" s="0" t="s">
        <v>5464</v>
      </c>
      <c r="I5041" s="0" t="n">
        <v>3</v>
      </c>
      <c r="J5041" s="0" t="n">
        <v>0</v>
      </c>
      <c r="K5041" s="0" t="s">
        <v>19</v>
      </c>
      <c r="L5041" s="3" t="n">
        <f aca="false">IF(K5041="Yes",(J5041-1)*0.98,-1)</f>
        <v>-1</v>
      </c>
      <c r="M5041" s="4" t="s">
        <v>22</v>
      </c>
    </row>
    <row r="5042" customFormat="false" ht="12.8" hidden="false" customHeight="false" outlineLevel="0" collapsed="false">
      <c r="A5042" s="2" t="s">
        <v>5566</v>
      </c>
      <c r="B5042" s="2" t="s">
        <v>885</v>
      </c>
      <c r="C5042" s="0" t="s">
        <v>327</v>
      </c>
      <c r="D5042" s="0" t="s">
        <v>16</v>
      </c>
      <c r="E5042" s="0" t="s">
        <v>87</v>
      </c>
      <c r="F5042" s="0" t="s">
        <v>18</v>
      </c>
      <c r="G5042" s="0" t="s">
        <v>21</v>
      </c>
      <c r="H5042" s="0" t="s">
        <v>5567</v>
      </c>
      <c r="I5042" s="0" t="n">
        <v>2</v>
      </c>
      <c r="J5042" s="0" t="n">
        <v>2.74</v>
      </c>
      <c r="K5042" s="0" t="s">
        <v>21</v>
      </c>
      <c r="L5042" s="3" t="n">
        <f aca="false">IF(K5042="Yes",(J5042-1)*0.98,-1)</f>
        <v>1.7052</v>
      </c>
      <c r="M5042" s="11" t="s">
        <v>62</v>
      </c>
    </row>
    <row r="5043" customFormat="false" ht="12.8" hidden="false" customHeight="false" outlineLevel="0" collapsed="false">
      <c r="A5043" s="9" t="s">
        <v>5566</v>
      </c>
      <c r="B5043" s="9" t="s">
        <v>885</v>
      </c>
      <c r="C5043" s="6" t="s">
        <v>327</v>
      </c>
      <c r="D5043" s="6" t="s">
        <v>16</v>
      </c>
      <c r="E5043" s="6" t="s">
        <v>87</v>
      </c>
      <c r="F5043" s="6" t="s">
        <v>18</v>
      </c>
      <c r="G5043" s="6" t="s">
        <v>21</v>
      </c>
      <c r="H5043" s="6" t="s">
        <v>5567</v>
      </c>
      <c r="I5043" s="0" t="n">
        <v>2</v>
      </c>
      <c r="J5043" s="6" t="n">
        <v>0</v>
      </c>
      <c r="K5043" s="3" t="str">
        <f aca="false">IF(I5043=1,"Yes","No")</f>
        <v>No</v>
      </c>
      <c r="L5043" s="7" t="n">
        <f aca="false">IF(K5043="Yes",(J5043-1)*0.98,-1)</f>
        <v>-1</v>
      </c>
      <c r="M5043" s="10" t="s">
        <v>53</v>
      </c>
    </row>
    <row r="5044" customFormat="false" ht="12.8" hidden="false" customHeight="false" outlineLevel="0" collapsed="false">
      <c r="A5044" s="2" t="s">
        <v>5566</v>
      </c>
      <c r="B5044" s="2" t="s">
        <v>139</v>
      </c>
      <c r="C5044" s="0" t="s">
        <v>47</v>
      </c>
      <c r="D5044" s="0" t="s">
        <v>42</v>
      </c>
      <c r="E5044" s="0" t="s">
        <v>30</v>
      </c>
      <c r="F5044" s="0" t="s">
        <v>43</v>
      </c>
      <c r="G5044" s="0" t="s">
        <v>19</v>
      </c>
      <c r="H5044" s="0" t="s">
        <v>5568</v>
      </c>
      <c r="I5044" s="0" t="n">
        <v>0</v>
      </c>
      <c r="J5044" s="0" t="n">
        <v>0</v>
      </c>
      <c r="K5044" s="0" t="s">
        <v>19</v>
      </c>
      <c r="L5044" s="3" t="n">
        <f aca="false">IF(K5044="Yes",(J5044-1)*0.98,-1)</f>
        <v>-1</v>
      </c>
      <c r="M5044" s="11" t="s">
        <v>62</v>
      </c>
    </row>
    <row r="5045" customFormat="false" ht="12.8" hidden="false" customHeight="false" outlineLevel="0" collapsed="false">
      <c r="A5045" s="2" t="s">
        <v>5566</v>
      </c>
      <c r="B5045" s="2" t="s">
        <v>14</v>
      </c>
      <c r="C5045" s="0" t="s">
        <v>47</v>
      </c>
      <c r="D5045" s="0" t="s">
        <v>48</v>
      </c>
      <c r="E5045" s="0" t="s">
        <v>30</v>
      </c>
      <c r="F5045" s="0" t="s">
        <v>65</v>
      </c>
      <c r="G5045" s="0" t="s">
        <v>21</v>
      </c>
      <c r="H5045" s="0" t="s">
        <v>4354</v>
      </c>
      <c r="I5045" s="0" t="n">
        <v>1</v>
      </c>
      <c r="J5045" s="0" t="n">
        <v>1.46</v>
      </c>
      <c r="K5045" s="0" t="s">
        <v>21</v>
      </c>
      <c r="L5045" s="3" t="n">
        <f aca="false">IF(K5045="Yes",(J5045-1)*0.98,-1)</f>
        <v>0.4508</v>
      </c>
      <c r="M5045" s="4" t="s">
        <v>22</v>
      </c>
    </row>
    <row r="5046" customFormat="false" ht="12.8" hidden="false" customHeight="false" outlineLevel="0" collapsed="false">
      <c r="A5046" s="2" t="s">
        <v>5569</v>
      </c>
      <c r="B5046" s="2" t="s">
        <v>885</v>
      </c>
      <c r="C5046" s="0" t="s">
        <v>24</v>
      </c>
      <c r="D5046" s="0" t="s">
        <v>16</v>
      </c>
      <c r="E5046" s="0" t="s">
        <v>17</v>
      </c>
      <c r="F5046" s="0" t="s">
        <v>18</v>
      </c>
      <c r="G5046" s="0" t="s">
        <v>19</v>
      </c>
      <c r="H5046" s="0" t="s">
        <v>5570</v>
      </c>
      <c r="I5046" s="0" t="n">
        <v>1</v>
      </c>
      <c r="J5046" s="0" t="n">
        <v>1.52</v>
      </c>
      <c r="K5046" s="0" t="s">
        <v>21</v>
      </c>
      <c r="L5046" s="3" t="n">
        <f aca="false">IF(K5046="Yes",(J5046-1)*0.98,-1)</f>
        <v>0.5096</v>
      </c>
      <c r="M5046" s="4" t="s">
        <v>22</v>
      </c>
    </row>
    <row r="5047" customFormat="false" ht="12.8" hidden="false" customHeight="false" outlineLevel="0" collapsed="false">
      <c r="A5047" s="2" t="s">
        <v>5569</v>
      </c>
      <c r="B5047" s="2" t="s">
        <v>885</v>
      </c>
      <c r="C5047" s="0" t="s">
        <v>24</v>
      </c>
      <c r="D5047" s="0" t="s">
        <v>16</v>
      </c>
      <c r="E5047" s="0" t="s">
        <v>17</v>
      </c>
      <c r="F5047" s="0" t="s">
        <v>18</v>
      </c>
      <c r="G5047" s="0" t="s">
        <v>19</v>
      </c>
      <c r="H5047" s="0" t="s">
        <v>5571</v>
      </c>
      <c r="I5047" s="0" t="n">
        <v>0</v>
      </c>
      <c r="J5047" s="0" t="n">
        <v>0</v>
      </c>
      <c r="K5047" s="0" t="s">
        <v>19</v>
      </c>
      <c r="L5047" s="3" t="n">
        <f aca="false">IF(K5047="Yes",(J5047-1)*0.98,-1)</f>
        <v>-1</v>
      </c>
      <c r="M5047" s="11" t="s">
        <v>62</v>
      </c>
    </row>
    <row r="5048" customFormat="false" ht="12.8" hidden="false" customHeight="false" outlineLevel="0" collapsed="false">
      <c r="A5048" s="2" t="s">
        <v>5569</v>
      </c>
      <c r="B5048" s="2" t="s">
        <v>83</v>
      </c>
      <c r="C5048" s="0" t="s">
        <v>179</v>
      </c>
      <c r="D5048" s="0" t="s">
        <v>102</v>
      </c>
      <c r="E5048" s="0" t="s">
        <v>17</v>
      </c>
      <c r="F5048" s="0" t="s">
        <v>929</v>
      </c>
      <c r="G5048" s="0" t="s">
        <v>19</v>
      </c>
      <c r="H5048" s="0" t="s">
        <v>5572</v>
      </c>
      <c r="I5048" s="0" t="n">
        <v>1</v>
      </c>
      <c r="J5048" s="0" t="n">
        <v>1.1</v>
      </c>
      <c r="K5048" s="0" t="s">
        <v>21</v>
      </c>
      <c r="L5048" s="3" t="n">
        <f aca="false">IF(K5048="Yes",(J5048-1)*0.98,-1)</f>
        <v>0.0980000000000001</v>
      </c>
      <c r="M5048" s="4" t="s">
        <v>22</v>
      </c>
    </row>
    <row r="5049" customFormat="false" ht="12.8" hidden="false" customHeight="false" outlineLevel="0" collapsed="false">
      <c r="A5049" s="2" t="s">
        <v>5569</v>
      </c>
      <c r="B5049" s="2" t="s">
        <v>14</v>
      </c>
      <c r="C5049" s="0" t="s">
        <v>359</v>
      </c>
      <c r="D5049" s="0" t="s">
        <v>16</v>
      </c>
      <c r="E5049" s="0" t="s">
        <v>17</v>
      </c>
      <c r="F5049" s="0" t="s">
        <v>18</v>
      </c>
      <c r="G5049" s="0" t="s">
        <v>19</v>
      </c>
      <c r="H5049" s="0" t="s">
        <v>5489</v>
      </c>
      <c r="I5049" s="0" t="n">
        <v>2</v>
      </c>
      <c r="J5049" s="0" t="n">
        <v>1.2</v>
      </c>
      <c r="K5049" s="0" t="s">
        <v>21</v>
      </c>
      <c r="L5049" s="3" t="n">
        <f aca="false">IF(K5049="Yes",(J5049-1)*0.98,-1)</f>
        <v>0.196</v>
      </c>
      <c r="M5049" s="4" t="s">
        <v>22</v>
      </c>
    </row>
    <row r="5050" customFormat="false" ht="12.8" hidden="false" customHeight="false" outlineLevel="0" collapsed="false">
      <c r="A5050" s="2" t="s">
        <v>5569</v>
      </c>
      <c r="B5050" s="2" t="s">
        <v>14</v>
      </c>
      <c r="C5050" s="0" t="s">
        <v>359</v>
      </c>
      <c r="D5050" s="0" t="s">
        <v>16</v>
      </c>
      <c r="E5050" s="0" t="s">
        <v>17</v>
      </c>
      <c r="F5050" s="0" t="s">
        <v>18</v>
      </c>
      <c r="G5050" s="0" t="s">
        <v>19</v>
      </c>
      <c r="H5050" s="0" t="s">
        <v>5573</v>
      </c>
      <c r="I5050" s="0" t="n">
        <v>1</v>
      </c>
      <c r="J5050" s="0" t="n">
        <v>1.39</v>
      </c>
      <c r="K5050" s="0" t="s">
        <v>21</v>
      </c>
      <c r="L5050" s="3" t="n">
        <f aca="false">IF(K5050="Yes",(J5050-1)*0.98,-1)</f>
        <v>0.3822</v>
      </c>
      <c r="M5050" s="11" t="s">
        <v>62</v>
      </c>
    </row>
    <row r="5051" customFormat="false" ht="12.8" hidden="false" customHeight="false" outlineLevel="0" collapsed="false">
      <c r="A5051" s="2" t="s">
        <v>5574</v>
      </c>
      <c r="B5051" s="2" t="s">
        <v>5575</v>
      </c>
      <c r="C5051" s="0" t="s">
        <v>78</v>
      </c>
      <c r="D5051" s="0" t="s">
        <v>42</v>
      </c>
      <c r="E5051" s="0" t="s">
        <v>79</v>
      </c>
      <c r="F5051" s="0" t="s">
        <v>80</v>
      </c>
      <c r="G5051" s="0" t="s">
        <v>19</v>
      </c>
      <c r="H5051" s="0" t="s">
        <v>5576</v>
      </c>
      <c r="I5051" s="0" t="n">
        <v>1</v>
      </c>
      <c r="J5051" s="0" t="n">
        <v>2.91</v>
      </c>
      <c r="K5051" s="0" t="s">
        <v>21</v>
      </c>
      <c r="L5051" s="3" t="n">
        <f aca="false">IF(K5051="Yes",(J5051-1)*0.98,-1)</f>
        <v>1.8718</v>
      </c>
      <c r="M5051" s="4" t="s">
        <v>22</v>
      </c>
    </row>
    <row r="5052" customFormat="false" ht="12.8" hidden="false" customHeight="false" outlineLevel="0" collapsed="false">
      <c r="A5052" s="2" t="s">
        <v>5577</v>
      </c>
      <c r="B5052" s="2" t="s">
        <v>252</v>
      </c>
      <c r="C5052" s="0" t="s">
        <v>59</v>
      </c>
      <c r="D5052" s="0" t="s">
        <v>42</v>
      </c>
      <c r="E5052" s="0" t="s">
        <v>30</v>
      </c>
      <c r="F5052" s="0" t="s">
        <v>43</v>
      </c>
      <c r="G5052" s="0" t="s">
        <v>19</v>
      </c>
      <c r="H5052" s="0" t="s">
        <v>5578</v>
      </c>
      <c r="I5052" s="0" t="n">
        <v>0</v>
      </c>
      <c r="J5052" s="0" t="n">
        <v>0</v>
      </c>
      <c r="K5052" s="0" t="s">
        <v>19</v>
      </c>
      <c r="L5052" s="3" t="n">
        <f aca="false">IF(K5052="Yes",(J5052-1)*0.98,-1)</f>
        <v>-1</v>
      </c>
      <c r="M5052" s="11" t="s">
        <v>62</v>
      </c>
    </row>
    <row r="5053" customFormat="false" ht="12.8" hidden="false" customHeight="false" outlineLevel="0" collapsed="false">
      <c r="A5053" s="2" t="s">
        <v>5579</v>
      </c>
      <c r="B5053" s="2" t="s">
        <v>193</v>
      </c>
      <c r="C5053" s="0" t="s">
        <v>74</v>
      </c>
      <c r="D5053" s="0" t="s">
        <v>37</v>
      </c>
      <c r="E5053" s="0" t="s">
        <v>30</v>
      </c>
      <c r="F5053" s="0" t="s">
        <v>65</v>
      </c>
      <c r="G5053" s="0" t="s">
        <v>21</v>
      </c>
      <c r="H5053" s="0" t="s">
        <v>5532</v>
      </c>
      <c r="I5053" s="0" t="n">
        <v>2</v>
      </c>
      <c r="J5053" s="0" t="n">
        <v>2.32</v>
      </c>
      <c r="K5053" s="0" t="s">
        <v>21</v>
      </c>
      <c r="L5053" s="3" t="n">
        <f aca="false">IF(K5053="Yes",(J5053-1)*0.98,-1)</f>
        <v>1.2936</v>
      </c>
      <c r="M5053" s="4" t="s">
        <v>22</v>
      </c>
    </row>
    <row r="5054" customFormat="false" ht="12.8" hidden="false" customHeight="false" outlineLevel="0" collapsed="false">
      <c r="A5054" s="2" t="s">
        <v>5579</v>
      </c>
      <c r="B5054" s="2" t="s">
        <v>331</v>
      </c>
      <c r="C5054" s="0" t="s">
        <v>91</v>
      </c>
      <c r="D5054" s="0" t="s">
        <v>42</v>
      </c>
      <c r="E5054" s="0" t="s">
        <v>30</v>
      </c>
      <c r="F5054" s="0" t="s">
        <v>18</v>
      </c>
      <c r="G5054" s="0" t="s">
        <v>19</v>
      </c>
      <c r="H5054" s="0" t="s">
        <v>5580</v>
      </c>
      <c r="I5054" s="0" t="n">
        <v>0</v>
      </c>
      <c r="J5054" s="0" t="n">
        <v>0</v>
      </c>
      <c r="K5054" s="0" t="s">
        <v>19</v>
      </c>
      <c r="L5054" s="3" t="n">
        <f aca="false">IF(K5054="Yes",(J5054-1)*0.98,-1)</f>
        <v>-1</v>
      </c>
      <c r="M5054" s="11" t="s">
        <v>62</v>
      </c>
    </row>
    <row r="5055" customFormat="false" ht="12.8" hidden="false" customHeight="false" outlineLevel="0" collapsed="false">
      <c r="A5055" s="9" t="s">
        <v>5581</v>
      </c>
      <c r="B5055" s="9" t="s">
        <v>94</v>
      </c>
      <c r="C5055" s="6" t="s">
        <v>259</v>
      </c>
      <c r="D5055" s="6" t="s">
        <v>42</v>
      </c>
      <c r="E5055" s="6" t="s">
        <v>17</v>
      </c>
      <c r="F5055" s="6" t="s">
        <v>304</v>
      </c>
      <c r="G5055" s="6" t="s">
        <v>19</v>
      </c>
      <c r="H5055" s="6" t="s">
        <v>3623</v>
      </c>
      <c r="I5055" s="0" t="n">
        <v>1</v>
      </c>
      <c r="J5055" s="6" t="n">
        <v>3.15</v>
      </c>
      <c r="K5055" s="3" t="str">
        <f aca="false">IF(I5055=1,"Yes","No")</f>
        <v>Yes</v>
      </c>
      <c r="L5055" s="7" t="n">
        <f aca="false">IF(K5055="Yes",(J5055-1)*0.98,-1)</f>
        <v>2.107</v>
      </c>
      <c r="M5055" s="10" t="s">
        <v>53</v>
      </c>
    </row>
    <row r="5056" customFormat="false" ht="12.8" hidden="false" customHeight="false" outlineLevel="0" collapsed="false">
      <c r="A5056" s="2" t="s">
        <v>5581</v>
      </c>
      <c r="B5056" s="2" t="s">
        <v>445</v>
      </c>
      <c r="C5056" s="0" t="s">
        <v>259</v>
      </c>
      <c r="D5056" s="0" t="s">
        <v>16</v>
      </c>
      <c r="E5056" s="0" t="s">
        <v>17</v>
      </c>
      <c r="F5056" s="0" t="s">
        <v>18</v>
      </c>
      <c r="G5056" s="0" t="s">
        <v>19</v>
      </c>
      <c r="H5056" s="0" t="s">
        <v>5582</v>
      </c>
      <c r="I5056" s="0" t="n">
        <v>1</v>
      </c>
      <c r="J5056" s="0" t="n">
        <v>1.16</v>
      </c>
      <c r="K5056" s="0" t="s">
        <v>21</v>
      </c>
      <c r="L5056" s="3" t="n">
        <f aca="false">IF(K5056="Yes",(J5056-1)*0.98,-1)</f>
        <v>0.1568</v>
      </c>
      <c r="M5056" s="4" t="s">
        <v>22</v>
      </c>
    </row>
    <row r="5057" customFormat="false" ht="12.8" hidden="false" customHeight="false" outlineLevel="0" collapsed="false">
      <c r="A5057" s="2" t="s">
        <v>5581</v>
      </c>
      <c r="B5057" s="2" t="s">
        <v>77</v>
      </c>
      <c r="C5057" s="6" t="s">
        <v>125</v>
      </c>
      <c r="D5057" s="6" t="s">
        <v>16</v>
      </c>
      <c r="E5057" s="6" t="s">
        <v>30</v>
      </c>
      <c r="F5057" s="6" t="s">
        <v>18</v>
      </c>
      <c r="G5057" s="6" t="s">
        <v>19</v>
      </c>
      <c r="H5057" s="6" t="s">
        <v>5583</v>
      </c>
      <c r="I5057" s="6" t="n">
        <v>2</v>
      </c>
      <c r="J5057" s="6" t="n">
        <v>0</v>
      </c>
      <c r="K5057" s="3" t="str">
        <f aca="false">IF(I5057=1, "No","Yes")</f>
        <v>Yes</v>
      </c>
      <c r="L5057" s="7" t="n">
        <f aca="false">IF(I5057=1,-J5057,0.98)</f>
        <v>0.98</v>
      </c>
      <c r="M5057" s="8" t="s">
        <v>51</v>
      </c>
    </row>
    <row r="5058" customFormat="false" ht="12.8" hidden="false" customHeight="false" outlineLevel="0" collapsed="false">
      <c r="A5058" s="2" t="s">
        <v>5581</v>
      </c>
      <c r="B5058" s="2" t="s">
        <v>77</v>
      </c>
      <c r="C5058" s="6" t="s">
        <v>125</v>
      </c>
      <c r="D5058" s="6" t="s">
        <v>16</v>
      </c>
      <c r="E5058" s="6" t="s">
        <v>30</v>
      </c>
      <c r="F5058" s="6" t="s">
        <v>18</v>
      </c>
      <c r="G5058" s="6" t="s">
        <v>19</v>
      </c>
      <c r="H5058" s="6" t="s">
        <v>5583</v>
      </c>
      <c r="I5058" s="6" t="n">
        <v>2</v>
      </c>
      <c r="J5058" s="6" t="n">
        <v>0</v>
      </c>
      <c r="K5058" s="3" t="str">
        <f aca="false">IF(I5058=1, "No","Yes")</f>
        <v>Yes</v>
      </c>
      <c r="L5058" s="7" t="n">
        <f aca="false">IF(I5058=1,-J5058,0.98)</f>
        <v>0.98</v>
      </c>
      <c r="M5058" s="12" t="s">
        <v>128</v>
      </c>
    </row>
    <row r="5059" customFormat="false" ht="12.8" hidden="false" customHeight="false" outlineLevel="0" collapsed="false">
      <c r="A5059" s="2" t="s">
        <v>5584</v>
      </c>
      <c r="B5059" s="2" t="s">
        <v>135</v>
      </c>
      <c r="C5059" s="0" t="s">
        <v>256</v>
      </c>
      <c r="D5059" s="0" t="s">
        <v>16</v>
      </c>
      <c r="E5059" s="0" t="s">
        <v>17</v>
      </c>
      <c r="F5059" s="0" t="s">
        <v>18</v>
      </c>
      <c r="G5059" s="0" t="s">
        <v>19</v>
      </c>
      <c r="H5059" s="0" t="s">
        <v>5585</v>
      </c>
      <c r="I5059" s="0" t="n">
        <v>4</v>
      </c>
      <c r="J5059" s="0" t="n">
        <v>0</v>
      </c>
      <c r="K5059" s="0" t="s">
        <v>19</v>
      </c>
      <c r="L5059" s="3" t="n">
        <f aca="false">IF(K5059="Yes",(J5059-1)*0.98,-1)</f>
        <v>-1</v>
      </c>
      <c r="M5059" s="4" t="s">
        <v>22</v>
      </c>
    </row>
    <row r="5060" customFormat="false" ht="12.8" hidden="false" customHeight="false" outlineLevel="0" collapsed="false">
      <c r="A5060" s="2" t="s">
        <v>5584</v>
      </c>
      <c r="B5060" s="2" t="s">
        <v>135</v>
      </c>
      <c r="C5060" s="0" t="s">
        <v>256</v>
      </c>
      <c r="D5060" s="0" t="s">
        <v>16</v>
      </c>
      <c r="E5060" s="0" t="s">
        <v>17</v>
      </c>
      <c r="F5060" s="0" t="s">
        <v>18</v>
      </c>
      <c r="G5060" s="0" t="s">
        <v>19</v>
      </c>
      <c r="H5060" s="0" t="s">
        <v>5586</v>
      </c>
      <c r="I5060" s="0" t="n">
        <v>0</v>
      </c>
      <c r="J5060" s="0" t="n">
        <v>0</v>
      </c>
      <c r="K5060" s="0" t="s">
        <v>19</v>
      </c>
      <c r="L5060" s="3" t="n">
        <f aca="false">IF(K5060="Yes",(J5060-1)*0.98,-1)</f>
        <v>-1</v>
      </c>
      <c r="M5060" s="11" t="s">
        <v>62</v>
      </c>
    </row>
    <row r="5061" customFormat="false" ht="12.8" hidden="false" customHeight="false" outlineLevel="0" collapsed="false">
      <c r="A5061" s="2" t="s">
        <v>5584</v>
      </c>
      <c r="B5061" s="2" t="s">
        <v>245</v>
      </c>
      <c r="C5061" s="0" t="s">
        <v>74</v>
      </c>
      <c r="D5061" s="0" t="s">
        <v>37</v>
      </c>
      <c r="E5061" s="0" t="s">
        <v>30</v>
      </c>
      <c r="F5061" s="0" t="s">
        <v>770</v>
      </c>
      <c r="G5061" s="0" t="s">
        <v>21</v>
      </c>
      <c r="H5061" s="0" t="s">
        <v>5587</v>
      </c>
      <c r="I5061" s="0" t="n">
        <v>0</v>
      </c>
      <c r="J5061" s="0" t="n">
        <v>0</v>
      </c>
      <c r="K5061" s="0" t="s">
        <v>19</v>
      </c>
      <c r="L5061" s="3" t="n">
        <f aca="false">IF(K5061="Yes",(J5061-1)*0.98,-1)</f>
        <v>-1</v>
      </c>
      <c r="M5061" s="11" t="s">
        <v>62</v>
      </c>
    </row>
    <row r="5062" customFormat="false" ht="12.8" hidden="false" customHeight="false" outlineLevel="0" collapsed="false">
      <c r="A5062" s="9" t="s">
        <v>5584</v>
      </c>
      <c r="B5062" s="9" t="s">
        <v>245</v>
      </c>
      <c r="C5062" s="6" t="s">
        <v>74</v>
      </c>
      <c r="D5062" s="6" t="s">
        <v>37</v>
      </c>
      <c r="E5062" s="6" t="s">
        <v>30</v>
      </c>
      <c r="F5062" s="6" t="s">
        <v>770</v>
      </c>
      <c r="G5062" s="6" t="s">
        <v>21</v>
      </c>
      <c r="H5062" s="6" t="s">
        <v>5587</v>
      </c>
      <c r="I5062" s="0" t="n">
        <v>0</v>
      </c>
      <c r="J5062" s="6" t="n">
        <v>0</v>
      </c>
      <c r="K5062" s="3" t="str">
        <f aca="false">IF(I5062=1,"Yes","No")</f>
        <v>No</v>
      </c>
      <c r="L5062" s="7" t="n">
        <f aca="false">IF(K5062="Yes",(J5062-1)*0.98,-1)</f>
        <v>-1</v>
      </c>
      <c r="M5062" s="10" t="s">
        <v>53</v>
      </c>
    </row>
    <row r="5063" customFormat="false" ht="12.8" hidden="false" customHeight="false" outlineLevel="0" collapsed="false">
      <c r="A5063" s="2" t="s">
        <v>5584</v>
      </c>
      <c r="B5063" s="2" t="s">
        <v>239</v>
      </c>
      <c r="C5063" s="0" t="s">
        <v>74</v>
      </c>
      <c r="D5063" s="0" t="s">
        <v>37</v>
      </c>
      <c r="E5063" s="0" t="s">
        <v>30</v>
      </c>
      <c r="F5063" s="0" t="s">
        <v>43</v>
      </c>
      <c r="G5063" s="0" t="s">
        <v>19</v>
      </c>
      <c r="H5063" s="0" t="s">
        <v>5588</v>
      </c>
      <c r="I5063" s="0" t="n">
        <v>3</v>
      </c>
      <c r="J5063" s="0" t="n">
        <v>1.15</v>
      </c>
      <c r="K5063" s="0" t="s">
        <v>21</v>
      </c>
      <c r="L5063" s="3" t="n">
        <f aca="false">IF(K5063="Yes",(J5063-1)*0.98,-1)</f>
        <v>0.147</v>
      </c>
      <c r="M5063" s="4" t="s">
        <v>22</v>
      </c>
    </row>
    <row r="5064" customFormat="false" ht="12.8" hidden="false" customHeight="false" outlineLevel="0" collapsed="false">
      <c r="A5064" s="2" t="s">
        <v>5584</v>
      </c>
      <c r="B5064" s="2" t="s">
        <v>1185</v>
      </c>
      <c r="C5064" s="0" t="s">
        <v>74</v>
      </c>
      <c r="D5064" s="0" t="s">
        <v>37</v>
      </c>
      <c r="E5064" s="0" t="s">
        <v>30</v>
      </c>
      <c r="F5064" s="0" t="s">
        <v>65</v>
      </c>
      <c r="G5064" s="0" t="s">
        <v>21</v>
      </c>
      <c r="H5064" s="0" t="s">
        <v>5589</v>
      </c>
      <c r="I5064" s="0" t="n">
        <v>0</v>
      </c>
      <c r="J5064" s="0" t="n">
        <v>0</v>
      </c>
      <c r="K5064" s="0" t="s">
        <v>19</v>
      </c>
      <c r="L5064" s="3" t="n">
        <f aca="false">IF(K5064="Yes",(J5064-1)*0.98,-1)</f>
        <v>-1</v>
      </c>
      <c r="M5064" s="4" t="s">
        <v>22</v>
      </c>
    </row>
    <row r="5065" customFormat="false" ht="12.8" hidden="false" customHeight="false" outlineLevel="0" collapsed="false">
      <c r="A5065" s="2" t="s">
        <v>5584</v>
      </c>
      <c r="B5065" s="2" t="s">
        <v>1250</v>
      </c>
      <c r="C5065" s="0" t="s">
        <v>28</v>
      </c>
      <c r="D5065" s="0" t="s">
        <v>42</v>
      </c>
      <c r="E5065" s="0" t="s">
        <v>30</v>
      </c>
      <c r="F5065" s="0" t="s">
        <v>43</v>
      </c>
      <c r="G5065" s="0" t="s">
        <v>19</v>
      </c>
      <c r="H5065" s="0" t="s">
        <v>5590</v>
      </c>
      <c r="I5065" s="0" t="n">
        <v>0</v>
      </c>
      <c r="J5065" s="0" t="n">
        <v>0</v>
      </c>
      <c r="K5065" s="0" t="s">
        <v>19</v>
      </c>
      <c r="L5065" s="3" t="n">
        <f aca="false">IF(K5065="Yes",(J5065-1)*0.98,-1)</f>
        <v>-1</v>
      </c>
      <c r="M5065" s="11" t="s">
        <v>62</v>
      </c>
    </row>
    <row r="5066" customFormat="false" ht="12.8" hidden="false" customHeight="false" outlineLevel="0" collapsed="false">
      <c r="A5066" s="9" t="s">
        <v>5584</v>
      </c>
      <c r="B5066" s="9" t="s">
        <v>1250</v>
      </c>
      <c r="C5066" s="6" t="s">
        <v>28</v>
      </c>
      <c r="D5066" s="6" t="s">
        <v>42</v>
      </c>
      <c r="E5066" s="6" t="s">
        <v>30</v>
      </c>
      <c r="F5066" s="6" t="s">
        <v>43</v>
      </c>
      <c r="G5066" s="6" t="s">
        <v>19</v>
      </c>
      <c r="H5066" s="6" t="s">
        <v>5591</v>
      </c>
      <c r="I5066" s="6" t="n">
        <v>0</v>
      </c>
      <c r="J5066" s="6" t="n">
        <v>0</v>
      </c>
      <c r="K5066" s="3" t="s">
        <v>19</v>
      </c>
      <c r="L5066" s="6" t="n">
        <f aca="false">IF(K5066="Yes",(J5066-1)*0.98,-1)</f>
        <v>-1</v>
      </c>
      <c r="M5066" s="13" t="s">
        <v>184</v>
      </c>
    </row>
    <row r="5067" customFormat="false" ht="12.8" hidden="false" customHeight="false" outlineLevel="0" collapsed="false">
      <c r="A5067" s="2" t="s">
        <v>5592</v>
      </c>
      <c r="B5067" s="2" t="s">
        <v>5261</v>
      </c>
      <c r="C5067" s="6" t="s">
        <v>773</v>
      </c>
      <c r="D5067" s="6" t="s">
        <v>102</v>
      </c>
      <c r="E5067" s="6" t="s">
        <v>87</v>
      </c>
      <c r="F5067" s="6" t="s">
        <v>65</v>
      </c>
      <c r="G5067" s="6" t="s">
        <v>21</v>
      </c>
      <c r="H5067" s="6" t="s">
        <v>5593</v>
      </c>
      <c r="I5067" s="6" t="n">
        <v>3</v>
      </c>
      <c r="J5067" s="6" t="n">
        <v>0</v>
      </c>
      <c r="K5067" s="3" t="str">
        <f aca="false">IF(I5067=1, "No","Yes")</f>
        <v>Yes</v>
      </c>
      <c r="L5067" s="7" t="n">
        <f aca="false">IF(I5067=1,-J5067,0.98)</f>
        <v>0.98</v>
      </c>
      <c r="M5067" s="8" t="s">
        <v>51</v>
      </c>
    </row>
    <row r="5068" customFormat="false" ht="12.8" hidden="false" customHeight="false" outlineLevel="0" collapsed="false">
      <c r="A5068" s="9" t="s">
        <v>5592</v>
      </c>
      <c r="B5068" s="9" t="s">
        <v>5261</v>
      </c>
      <c r="C5068" s="6" t="s">
        <v>773</v>
      </c>
      <c r="D5068" s="6" t="s">
        <v>102</v>
      </c>
      <c r="E5068" s="6" t="s">
        <v>87</v>
      </c>
      <c r="F5068" s="6" t="s">
        <v>65</v>
      </c>
      <c r="G5068" s="6" t="s">
        <v>21</v>
      </c>
      <c r="H5068" s="6" t="s">
        <v>5593</v>
      </c>
      <c r="I5068" s="6" t="n">
        <v>3</v>
      </c>
      <c r="J5068" s="6" t="n">
        <v>2.28</v>
      </c>
      <c r="K5068" s="3" t="s">
        <v>21</v>
      </c>
      <c r="L5068" s="6" t="n">
        <f aca="false">IF(K5068="Yes",(J5068-1)*0.98,-1)</f>
        <v>1.2544</v>
      </c>
      <c r="M5068" s="13" t="s">
        <v>184</v>
      </c>
    </row>
    <row r="5069" customFormat="false" ht="12.8" hidden="false" customHeight="false" outlineLevel="0" collapsed="false">
      <c r="A5069" s="2" t="s">
        <v>5592</v>
      </c>
      <c r="B5069" s="2" t="s">
        <v>1250</v>
      </c>
      <c r="C5069" s="0" t="s">
        <v>59</v>
      </c>
      <c r="D5069" s="0" t="s">
        <v>48</v>
      </c>
      <c r="E5069" s="0" t="s">
        <v>30</v>
      </c>
      <c r="F5069" s="0" t="s">
        <v>65</v>
      </c>
      <c r="G5069" s="0" t="s">
        <v>21</v>
      </c>
      <c r="H5069" s="0" t="s">
        <v>5594</v>
      </c>
      <c r="I5069" s="0" t="n">
        <v>0</v>
      </c>
      <c r="J5069" s="0" t="n">
        <v>0</v>
      </c>
      <c r="K5069" s="0" t="s">
        <v>19</v>
      </c>
      <c r="L5069" s="3" t="n">
        <f aca="false">IF(K5069="Yes",(J5069-1)*0.98,-1)</f>
        <v>-1</v>
      </c>
      <c r="M5069" s="4" t="s">
        <v>22</v>
      </c>
    </row>
    <row r="5070" customFormat="false" ht="12.8" hidden="false" customHeight="false" outlineLevel="0" collapsed="false">
      <c r="A5070" s="9" t="s">
        <v>5592</v>
      </c>
      <c r="B5070" s="9" t="s">
        <v>1250</v>
      </c>
      <c r="C5070" s="6" t="s">
        <v>59</v>
      </c>
      <c r="D5070" s="6" t="s">
        <v>48</v>
      </c>
      <c r="E5070" s="6" t="s">
        <v>30</v>
      </c>
      <c r="F5070" s="6" t="s">
        <v>65</v>
      </c>
      <c r="G5070" s="6" t="s">
        <v>21</v>
      </c>
      <c r="H5070" s="6" t="s">
        <v>5595</v>
      </c>
      <c r="I5070" s="0" t="n">
        <v>0</v>
      </c>
      <c r="J5070" s="6" t="n">
        <v>0</v>
      </c>
      <c r="K5070" s="3" t="str">
        <f aca="false">IF(I5070=1,"Yes","No")</f>
        <v>No</v>
      </c>
      <c r="L5070" s="7" t="n">
        <f aca="false">IF(K5070="Yes",(J5070-1)*0.98,-1)</f>
        <v>-1</v>
      </c>
      <c r="M5070" s="10" t="s">
        <v>53</v>
      </c>
    </row>
    <row r="5071" customFormat="false" ht="12.8" hidden="false" customHeight="false" outlineLevel="0" collapsed="false">
      <c r="A5071" s="9" t="s">
        <v>5592</v>
      </c>
      <c r="B5071" s="9" t="s">
        <v>1250</v>
      </c>
      <c r="C5071" s="6" t="s">
        <v>59</v>
      </c>
      <c r="D5071" s="6" t="s">
        <v>48</v>
      </c>
      <c r="E5071" s="6" t="s">
        <v>30</v>
      </c>
      <c r="F5071" s="6" t="s">
        <v>65</v>
      </c>
      <c r="G5071" s="6" t="s">
        <v>21</v>
      </c>
      <c r="H5071" s="6" t="s">
        <v>5596</v>
      </c>
      <c r="I5071" s="0" t="n">
        <v>1</v>
      </c>
      <c r="J5071" s="6" t="n">
        <v>14.5</v>
      </c>
      <c r="K5071" s="3" t="str">
        <f aca="false">IF(I5071=1,"Yes","No")</f>
        <v>Yes</v>
      </c>
      <c r="L5071" s="7" t="n">
        <f aca="false">IF(K5071="Yes",(J5071-1)*0.98,-1)</f>
        <v>13.23</v>
      </c>
      <c r="M5071" s="10" t="s">
        <v>53</v>
      </c>
    </row>
    <row r="5072" customFormat="false" ht="12.8" hidden="false" customHeight="false" outlineLevel="0" collapsed="false">
      <c r="A5072" s="2" t="s">
        <v>5597</v>
      </c>
      <c r="B5072" s="2" t="s">
        <v>810</v>
      </c>
      <c r="C5072" s="0" t="s">
        <v>327</v>
      </c>
      <c r="D5072" s="0" t="s">
        <v>16</v>
      </c>
      <c r="E5072" s="0" t="s">
        <v>17</v>
      </c>
      <c r="F5072" s="0" t="s">
        <v>18</v>
      </c>
      <c r="G5072" s="0" t="s">
        <v>19</v>
      </c>
      <c r="H5072" s="0" t="s">
        <v>5513</v>
      </c>
      <c r="I5072" s="0" t="n">
        <v>2</v>
      </c>
      <c r="J5072" s="0" t="n">
        <v>1.51</v>
      </c>
      <c r="K5072" s="0" t="s">
        <v>21</v>
      </c>
      <c r="L5072" s="3" t="n">
        <f aca="false">IF(K5072="Yes",(J5072-1)*0.98,-1)</f>
        <v>0.4998</v>
      </c>
      <c r="M5072" s="4" t="s">
        <v>22</v>
      </c>
    </row>
    <row r="5073" customFormat="false" ht="12.8" hidden="false" customHeight="false" outlineLevel="0" collapsed="false">
      <c r="A5073" s="2" t="s">
        <v>5597</v>
      </c>
      <c r="B5073" s="2" t="s">
        <v>135</v>
      </c>
      <c r="C5073" s="0" t="s">
        <v>230</v>
      </c>
      <c r="D5073" s="0" t="s">
        <v>42</v>
      </c>
      <c r="E5073" s="0" t="s">
        <v>79</v>
      </c>
      <c r="F5073" s="0" t="s">
        <v>80</v>
      </c>
      <c r="G5073" s="0" t="s">
        <v>19</v>
      </c>
      <c r="H5073" s="0" t="s">
        <v>5598</v>
      </c>
      <c r="I5073" s="0" t="n">
        <v>2</v>
      </c>
      <c r="J5073" s="0" t="n">
        <v>1.79</v>
      </c>
      <c r="K5073" s="0" t="s">
        <v>21</v>
      </c>
      <c r="L5073" s="3" t="n">
        <f aca="false">IF(K5073="Yes",(J5073-1)*0.98,-1)</f>
        <v>0.7742</v>
      </c>
      <c r="M5073" s="4" t="s">
        <v>22</v>
      </c>
    </row>
    <row r="5074" customFormat="false" ht="12.8" hidden="false" customHeight="false" outlineLevel="0" collapsed="false">
      <c r="A5074" s="9" t="s">
        <v>5597</v>
      </c>
      <c r="B5074" s="9" t="s">
        <v>135</v>
      </c>
      <c r="C5074" s="6" t="s">
        <v>230</v>
      </c>
      <c r="D5074" s="6" t="s">
        <v>42</v>
      </c>
      <c r="E5074" s="6" t="s">
        <v>79</v>
      </c>
      <c r="F5074" s="6" t="s">
        <v>80</v>
      </c>
      <c r="G5074" s="6" t="s">
        <v>19</v>
      </c>
      <c r="H5074" s="6" t="s">
        <v>5599</v>
      </c>
      <c r="I5074" s="0" t="n">
        <v>4</v>
      </c>
      <c r="J5074" s="6" t="n">
        <v>0</v>
      </c>
      <c r="K5074" s="3" t="str">
        <f aca="false">IF(I5074=1,"Yes","No")</f>
        <v>No</v>
      </c>
      <c r="L5074" s="7" t="n">
        <f aca="false">IF(K5074="Yes",(J5074-1)*0.98,-1)</f>
        <v>-1</v>
      </c>
      <c r="M5074" s="10" t="s">
        <v>53</v>
      </c>
    </row>
    <row r="5075" customFormat="false" ht="12.8" hidden="false" customHeight="false" outlineLevel="0" collapsed="false">
      <c r="A5075" s="2" t="s">
        <v>5600</v>
      </c>
      <c r="B5075" s="2" t="s">
        <v>222</v>
      </c>
      <c r="C5075" s="6" t="s">
        <v>114</v>
      </c>
      <c r="D5075" s="6" t="s">
        <v>16</v>
      </c>
      <c r="E5075" s="6" t="s">
        <v>17</v>
      </c>
      <c r="F5075" s="6" t="s">
        <v>43</v>
      </c>
      <c r="G5075" s="6" t="s">
        <v>19</v>
      </c>
      <c r="H5075" s="6" t="s">
        <v>5601</v>
      </c>
      <c r="I5075" s="6" t="n">
        <v>4</v>
      </c>
      <c r="J5075" s="6" t="n">
        <v>0</v>
      </c>
      <c r="K5075" s="3" t="str">
        <f aca="false">IF(I5075=1, "No","Yes")</f>
        <v>Yes</v>
      </c>
      <c r="L5075" s="7" t="n">
        <f aca="false">IF(I5075=1,-J5075,0.98)</f>
        <v>0.98</v>
      </c>
      <c r="M5075" s="8" t="s">
        <v>51</v>
      </c>
    </row>
    <row r="5076" customFormat="false" ht="12.8" hidden="false" customHeight="false" outlineLevel="0" collapsed="false">
      <c r="A5076" s="2" t="s">
        <v>5600</v>
      </c>
      <c r="B5076" s="2" t="s">
        <v>222</v>
      </c>
      <c r="C5076" s="6" t="s">
        <v>114</v>
      </c>
      <c r="D5076" s="6" t="s">
        <v>16</v>
      </c>
      <c r="E5076" s="6" t="s">
        <v>17</v>
      </c>
      <c r="F5076" s="6" t="s">
        <v>43</v>
      </c>
      <c r="G5076" s="6" t="s">
        <v>19</v>
      </c>
      <c r="H5076" s="6" t="s">
        <v>5601</v>
      </c>
      <c r="I5076" s="6" t="n">
        <v>4</v>
      </c>
      <c r="J5076" s="6" t="n">
        <v>0</v>
      </c>
      <c r="K5076" s="3" t="str">
        <f aca="false">IF(I5076=1, "No","Yes")</f>
        <v>Yes</v>
      </c>
      <c r="L5076" s="7" t="n">
        <f aca="false">IF(I5076=1,-J5076,0.98)</f>
        <v>0.98</v>
      </c>
      <c r="M5076" s="12" t="s">
        <v>128</v>
      </c>
    </row>
    <row r="5077" customFormat="false" ht="12.8" hidden="false" customHeight="false" outlineLevel="0" collapsed="false">
      <c r="A5077" s="2" t="s">
        <v>5600</v>
      </c>
      <c r="B5077" s="2" t="s">
        <v>14</v>
      </c>
      <c r="C5077" s="6" t="s">
        <v>125</v>
      </c>
      <c r="D5077" s="6" t="s">
        <v>16</v>
      </c>
      <c r="E5077" s="6" t="s">
        <v>30</v>
      </c>
      <c r="F5077" s="6" t="s">
        <v>18</v>
      </c>
      <c r="G5077" s="6" t="s">
        <v>19</v>
      </c>
      <c r="H5077" s="6" t="s">
        <v>5602</v>
      </c>
      <c r="I5077" s="6" t="n">
        <v>2</v>
      </c>
      <c r="J5077" s="6" t="n">
        <v>0</v>
      </c>
      <c r="K5077" s="3" t="str">
        <f aca="false">IF(I5077=1, "No","Yes")</f>
        <v>Yes</v>
      </c>
      <c r="L5077" s="7" t="n">
        <f aca="false">IF(I5077=1,-J5077,0.98)</f>
        <v>0.98</v>
      </c>
      <c r="M5077" s="8" t="s">
        <v>51</v>
      </c>
    </row>
    <row r="5078" customFormat="false" ht="12.8" hidden="false" customHeight="false" outlineLevel="0" collapsed="false">
      <c r="A5078" s="2" t="s">
        <v>5600</v>
      </c>
      <c r="B5078" s="2" t="s">
        <v>14</v>
      </c>
      <c r="C5078" s="6" t="s">
        <v>125</v>
      </c>
      <c r="D5078" s="6" t="s">
        <v>16</v>
      </c>
      <c r="E5078" s="6" t="s">
        <v>30</v>
      </c>
      <c r="F5078" s="6" t="s">
        <v>18</v>
      </c>
      <c r="G5078" s="6" t="s">
        <v>19</v>
      </c>
      <c r="H5078" s="6" t="s">
        <v>5602</v>
      </c>
      <c r="I5078" s="6" t="n">
        <v>2</v>
      </c>
      <c r="J5078" s="6" t="n">
        <v>0</v>
      </c>
      <c r="K5078" s="3" t="str">
        <f aca="false">IF(I5078=1, "No","Yes")</f>
        <v>Yes</v>
      </c>
      <c r="L5078" s="7" t="n">
        <f aca="false">IF(I5078=1,-J5078,0.98)</f>
        <v>0.98</v>
      </c>
      <c r="M5078" s="12" t="s">
        <v>128</v>
      </c>
    </row>
    <row r="5079" customFormat="false" ht="12.8" hidden="false" customHeight="false" outlineLevel="0" collapsed="false">
      <c r="A5079" s="2" t="s">
        <v>5600</v>
      </c>
      <c r="B5079" s="2" t="s">
        <v>480</v>
      </c>
      <c r="C5079" s="0" t="s">
        <v>125</v>
      </c>
      <c r="D5079" s="0" t="s">
        <v>42</v>
      </c>
      <c r="E5079" s="0" t="s">
        <v>30</v>
      </c>
      <c r="F5079" s="0" t="s">
        <v>43</v>
      </c>
      <c r="G5079" s="0" t="s">
        <v>19</v>
      </c>
      <c r="H5079" s="0" t="s">
        <v>5603</v>
      </c>
      <c r="I5079" s="0" t="n">
        <v>2</v>
      </c>
      <c r="J5079" s="0" t="n">
        <v>1.19</v>
      </c>
      <c r="K5079" s="0" t="s">
        <v>21</v>
      </c>
      <c r="L5079" s="3" t="n">
        <f aca="false">IF(K5079="Yes",(J5079-1)*0.98,-1)</f>
        <v>0.1862</v>
      </c>
      <c r="M5079" s="11" t="s">
        <v>62</v>
      </c>
    </row>
    <row r="5080" customFormat="false" ht="12.8" hidden="false" customHeight="false" outlineLevel="0" collapsed="false">
      <c r="A5080" s="9" t="s">
        <v>5600</v>
      </c>
      <c r="B5080" s="9" t="s">
        <v>480</v>
      </c>
      <c r="C5080" s="6" t="s">
        <v>125</v>
      </c>
      <c r="D5080" s="6" t="s">
        <v>42</v>
      </c>
      <c r="E5080" s="6" t="s">
        <v>30</v>
      </c>
      <c r="F5080" s="6" t="s">
        <v>43</v>
      </c>
      <c r="G5080" s="6" t="s">
        <v>19</v>
      </c>
      <c r="H5080" s="6" t="s">
        <v>5604</v>
      </c>
      <c r="I5080" s="6" t="n">
        <v>3</v>
      </c>
      <c r="J5080" s="6" t="n">
        <v>0</v>
      </c>
      <c r="K5080" s="3" t="s">
        <v>19</v>
      </c>
      <c r="L5080" s="6" t="n">
        <f aca="false">IF(K5080="Yes",(J5080-1)*0.98,-1)</f>
        <v>-1</v>
      </c>
      <c r="M5080" s="13" t="s">
        <v>184</v>
      </c>
    </row>
    <row r="5081" customFormat="false" ht="12.8" hidden="false" customHeight="false" outlineLevel="0" collapsed="false">
      <c r="A5081" s="2" t="s">
        <v>5600</v>
      </c>
      <c r="B5081" s="2" t="s">
        <v>1185</v>
      </c>
      <c r="C5081" s="6" t="s">
        <v>59</v>
      </c>
      <c r="D5081" s="6" t="s">
        <v>16</v>
      </c>
      <c r="E5081" s="6" t="s">
        <v>30</v>
      </c>
      <c r="F5081" s="6" t="s">
        <v>65</v>
      </c>
      <c r="G5081" s="6" t="s">
        <v>21</v>
      </c>
      <c r="H5081" s="6" t="s">
        <v>4699</v>
      </c>
      <c r="I5081" s="6" t="n">
        <v>2</v>
      </c>
      <c r="J5081" s="6" t="n">
        <v>0</v>
      </c>
      <c r="K5081" s="3" t="str">
        <f aca="false">IF(I5081=1, "No","Yes")</f>
        <v>Yes</v>
      </c>
      <c r="L5081" s="7" t="n">
        <f aca="false">IF(I5081=1,-J5081,0.98)</f>
        <v>0.98</v>
      </c>
      <c r="M5081" s="8" t="s">
        <v>51</v>
      </c>
    </row>
    <row r="5082" customFormat="false" ht="12.8" hidden="false" customHeight="false" outlineLevel="0" collapsed="false">
      <c r="A5082" s="2" t="s">
        <v>5605</v>
      </c>
      <c r="B5082" s="2" t="s">
        <v>2615</v>
      </c>
      <c r="C5082" s="0" t="s">
        <v>15</v>
      </c>
      <c r="D5082" s="0" t="s">
        <v>16</v>
      </c>
      <c r="E5082" s="0" t="s">
        <v>17</v>
      </c>
      <c r="F5082" s="0" t="s">
        <v>18</v>
      </c>
      <c r="G5082" s="0" t="s">
        <v>19</v>
      </c>
      <c r="H5082" s="0" t="s">
        <v>5606</v>
      </c>
      <c r="I5082" s="0" t="n">
        <v>1</v>
      </c>
      <c r="J5082" s="0" t="n">
        <v>1.08</v>
      </c>
      <c r="K5082" s="0" t="s">
        <v>21</v>
      </c>
      <c r="L5082" s="3" t="n">
        <f aca="false">IF(K5082="Yes",(J5082-1)*0.98,-1)</f>
        <v>0.0784000000000001</v>
      </c>
      <c r="M5082" s="4" t="s">
        <v>22</v>
      </c>
    </row>
    <row r="5083" customFormat="false" ht="12.8" hidden="false" customHeight="false" outlineLevel="0" collapsed="false">
      <c r="A5083" s="2" t="s">
        <v>5607</v>
      </c>
      <c r="B5083" s="2" t="s">
        <v>410</v>
      </c>
      <c r="C5083" s="0" t="s">
        <v>74</v>
      </c>
      <c r="D5083" s="0" t="s">
        <v>37</v>
      </c>
      <c r="E5083" s="0" t="s">
        <v>30</v>
      </c>
      <c r="F5083" s="0" t="s">
        <v>65</v>
      </c>
      <c r="G5083" s="0" t="s">
        <v>21</v>
      </c>
      <c r="H5083" s="0" t="s">
        <v>5266</v>
      </c>
      <c r="I5083" s="0" t="n">
        <v>0</v>
      </c>
      <c r="J5083" s="0" t="n">
        <v>0</v>
      </c>
      <c r="K5083" s="0" t="s">
        <v>19</v>
      </c>
      <c r="L5083" s="3" t="n">
        <f aca="false">IF(K5083="Yes",(J5083-1)*0.98,-1)</f>
        <v>-1</v>
      </c>
      <c r="M5083" s="4" t="s">
        <v>22</v>
      </c>
    </row>
    <row r="5084" customFormat="false" ht="12.8" hidden="false" customHeight="false" outlineLevel="0" collapsed="false">
      <c r="A5084" s="2" t="s">
        <v>5608</v>
      </c>
      <c r="B5084" s="2" t="s">
        <v>897</v>
      </c>
      <c r="C5084" s="0" t="s">
        <v>24</v>
      </c>
      <c r="D5084" s="0" t="s">
        <v>16</v>
      </c>
      <c r="E5084" s="0" t="s">
        <v>17</v>
      </c>
      <c r="F5084" s="0" t="s">
        <v>18</v>
      </c>
      <c r="G5084" s="0" t="s">
        <v>19</v>
      </c>
      <c r="H5084" s="0" t="s">
        <v>5609</v>
      </c>
      <c r="I5084" s="0" t="n">
        <v>1</v>
      </c>
      <c r="J5084" s="0" t="n">
        <v>1.32</v>
      </c>
      <c r="K5084" s="0" t="s">
        <v>21</v>
      </c>
      <c r="L5084" s="3" t="n">
        <f aca="false">IF(K5084="Yes",(J5084-1)*0.98,-1)</f>
        <v>0.3136</v>
      </c>
      <c r="M5084" s="4" t="s">
        <v>22</v>
      </c>
    </row>
    <row r="5085" customFormat="false" ht="12.8" hidden="false" customHeight="false" outlineLevel="0" collapsed="false">
      <c r="A5085" s="2" t="s">
        <v>5608</v>
      </c>
      <c r="B5085" s="2" t="s">
        <v>14</v>
      </c>
      <c r="C5085" s="0" t="s">
        <v>24</v>
      </c>
      <c r="D5085" s="0" t="s">
        <v>48</v>
      </c>
      <c r="E5085" s="0" t="s">
        <v>87</v>
      </c>
      <c r="F5085" s="0" t="s">
        <v>18</v>
      </c>
      <c r="G5085" s="0" t="s">
        <v>19</v>
      </c>
      <c r="H5085" s="0" t="s">
        <v>5610</v>
      </c>
      <c r="I5085" s="0" t="n">
        <v>3</v>
      </c>
      <c r="J5085" s="0" t="n">
        <v>0</v>
      </c>
      <c r="K5085" s="0" t="str">
        <f aca="false">IF(I5085=1,"Yes","No")</f>
        <v>No</v>
      </c>
      <c r="L5085" s="0" t="n">
        <f aca="false">IF(K5085="Yes",(J5085-1)*0.98,-1)</f>
        <v>-1</v>
      </c>
      <c r="M5085" s="5" t="s">
        <v>33</v>
      </c>
    </row>
    <row r="5086" customFormat="false" ht="12.8" hidden="false" customHeight="false" outlineLevel="0" collapsed="false">
      <c r="A5086" s="2" t="s">
        <v>5608</v>
      </c>
      <c r="B5086" s="2" t="s">
        <v>14</v>
      </c>
      <c r="C5086" s="0" t="s">
        <v>24</v>
      </c>
      <c r="D5086" s="0" t="s">
        <v>48</v>
      </c>
      <c r="E5086" s="0" t="s">
        <v>87</v>
      </c>
      <c r="F5086" s="0" t="s">
        <v>18</v>
      </c>
      <c r="G5086" s="0" t="s">
        <v>19</v>
      </c>
      <c r="H5086" s="0" t="s">
        <v>5610</v>
      </c>
      <c r="I5086" s="0" t="n">
        <v>3</v>
      </c>
      <c r="J5086" s="0" t="n">
        <v>0</v>
      </c>
      <c r="K5086" s="0" t="s">
        <v>19</v>
      </c>
      <c r="L5086" s="3" t="n">
        <f aca="false">IF(K5086="Yes",(J5086-1)*0.98,-1)</f>
        <v>-1</v>
      </c>
      <c r="M5086" s="4" t="s">
        <v>22</v>
      </c>
    </row>
    <row r="5087" customFormat="false" ht="12.8" hidden="false" customHeight="false" outlineLevel="0" collapsed="false">
      <c r="A5087" s="2" t="s">
        <v>5611</v>
      </c>
      <c r="B5087" s="2" t="s">
        <v>77</v>
      </c>
      <c r="C5087" s="0" t="s">
        <v>74</v>
      </c>
      <c r="D5087" s="0" t="s">
        <v>37</v>
      </c>
      <c r="E5087" s="0" t="s">
        <v>30</v>
      </c>
      <c r="G5087" s="0" t="s">
        <v>19</v>
      </c>
      <c r="H5087" s="0" t="s">
        <v>5612</v>
      </c>
      <c r="I5087" s="0" t="n">
        <v>2</v>
      </c>
      <c r="J5087" s="0" t="n">
        <v>1.64</v>
      </c>
      <c r="K5087" s="0" t="s">
        <v>21</v>
      </c>
      <c r="L5087" s="3" t="n">
        <f aca="false">IF(K5087="Yes",(J5087-1)*0.98,-1)</f>
        <v>0.6272</v>
      </c>
      <c r="M5087" s="11" t="s">
        <v>62</v>
      </c>
    </row>
    <row r="5088" customFormat="false" ht="12.8" hidden="false" customHeight="false" outlineLevel="0" collapsed="false">
      <c r="A5088" s="2" t="s">
        <v>5611</v>
      </c>
      <c r="B5088" s="2" t="s">
        <v>252</v>
      </c>
      <c r="C5088" s="0" t="s">
        <v>74</v>
      </c>
      <c r="D5088" s="0" t="s">
        <v>37</v>
      </c>
      <c r="E5088" s="0" t="s">
        <v>30</v>
      </c>
      <c r="F5088" s="0" t="s">
        <v>43</v>
      </c>
      <c r="G5088" s="0" t="s">
        <v>19</v>
      </c>
      <c r="H5088" s="0" t="s">
        <v>5613</v>
      </c>
      <c r="I5088" s="0" t="n">
        <v>2</v>
      </c>
      <c r="J5088" s="0" t="n">
        <v>1.19</v>
      </c>
      <c r="K5088" s="0" t="s">
        <v>21</v>
      </c>
      <c r="L5088" s="3" t="n">
        <f aca="false">IF(K5088="Yes",(J5088-1)*0.98,-1)</f>
        <v>0.1862</v>
      </c>
      <c r="M5088" s="4" t="s">
        <v>22</v>
      </c>
    </row>
    <row r="5089" customFormat="false" ht="12.8" hidden="false" customHeight="false" outlineLevel="0" collapsed="false">
      <c r="A5089" s="2" t="s">
        <v>5611</v>
      </c>
      <c r="B5089" s="2" t="s">
        <v>280</v>
      </c>
      <c r="C5089" s="0" t="s">
        <v>91</v>
      </c>
      <c r="D5089" s="0" t="s">
        <v>42</v>
      </c>
      <c r="E5089" s="0" t="s">
        <v>30</v>
      </c>
      <c r="F5089" s="0" t="s">
        <v>43</v>
      </c>
      <c r="G5089" s="0" t="s">
        <v>19</v>
      </c>
      <c r="H5089" s="0" t="s">
        <v>5614</v>
      </c>
      <c r="I5089" s="0" t="n">
        <v>0</v>
      </c>
      <c r="J5089" s="0" t="n">
        <v>0</v>
      </c>
      <c r="K5089" s="0" t="s">
        <v>19</v>
      </c>
      <c r="L5089" s="3" t="n">
        <f aca="false">IF(K5089="Yes",(J5089-1)*0.98,-1)</f>
        <v>-1</v>
      </c>
      <c r="M5089" s="11" t="s">
        <v>62</v>
      </c>
    </row>
    <row r="5090" customFormat="false" ht="12.8" hidden="false" customHeight="false" outlineLevel="0" collapsed="false">
      <c r="A5090" s="9" t="s">
        <v>5615</v>
      </c>
      <c r="B5090" s="9" t="s">
        <v>926</v>
      </c>
      <c r="C5090" s="6" t="s">
        <v>1371</v>
      </c>
      <c r="D5090" s="6" t="s">
        <v>16</v>
      </c>
      <c r="E5090" s="6" t="s">
        <v>87</v>
      </c>
      <c r="F5090" s="6" t="s">
        <v>18</v>
      </c>
      <c r="G5090" s="6" t="s">
        <v>21</v>
      </c>
      <c r="H5090" s="6" t="s">
        <v>5616</v>
      </c>
      <c r="I5090" s="0" t="n">
        <v>4</v>
      </c>
      <c r="J5090" s="6" t="n">
        <v>0</v>
      </c>
      <c r="K5090" s="3" t="str">
        <f aca="false">IF(I5090=1,"Yes","No")</f>
        <v>No</v>
      </c>
      <c r="L5090" s="7" t="n">
        <f aca="false">IF(K5090="Yes",(J5090-1)*0.98,-1)</f>
        <v>-1</v>
      </c>
      <c r="M5090" s="10" t="s">
        <v>53</v>
      </c>
    </row>
    <row r="5091" customFormat="false" ht="12.8" hidden="false" customHeight="false" outlineLevel="0" collapsed="false">
      <c r="A5091" s="2" t="s">
        <v>5615</v>
      </c>
      <c r="B5091" s="2" t="s">
        <v>252</v>
      </c>
      <c r="C5091" s="0" t="s">
        <v>59</v>
      </c>
      <c r="D5091" s="0" t="s">
        <v>42</v>
      </c>
      <c r="E5091" s="0" t="s">
        <v>30</v>
      </c>
      <c r="F5091" s="0" t="s">
        <v>18</v>
      </c>
      <c r="G5091" s="0" t="s">
        <v>19</v>
      </c>
      <c r="H5091" s="0" t="s">
        <v>5617</v>
      </c>
      <c r="I5091" s="0" t="n">
        <v>4</v>
      </c>
      <c r="J5091" s="0" t="n">
        <v>0</v>
      </c>
      <c r="K5091" s="0" t="s">
        <v>19</v>
      </c>
      <c r="L5091" s="3" t="n">
        <f aca="false">IF(K5091="Yes",(J5091-1)*0.98,-1)</f>
        <v>-1</v>
      </c>
      <c r="M5091" s="11" t="s">
        <v>62</v>
      </c>
    </row>
    <row r="5092" customFormat="false" ht="12.8" hidden="false" customHeight="false" outlineLevel="0" collapsed="false">
      <c r="A5092" s="2" t="s">
        <v>5615</v>
      </c>
      <c r="B5092" s="2" t="s">
        <v>252</v>
      </c>
      <c r="C5092" s="6" t="s">
        <v>59</v>
      </c>
      <c r="D5092" s="6" t="s">
        <v>42</v>
      </c>
      <c r="E5092" s="6" t="s">
        <v>30</v>
      </c>
      <c r="F5092" s="6" t="s">
        <v>18</v>
      </c>
      <c r="G5092" s="6" t="s">
        <v>19</v>
      </c>
      <c r="H5092" s="6" t="s">
        <v>5618</v>
      </c>
      <c r="I5092" s="6" t="n">
        <v>3</v>
      </c>
      <c r="J5092" s="6" t="n">
        <v>0</v>
      </c>
      <c r="K5092" s="3" t="str">
        <f aca="false">IF(I5092=1, "No","Yes")</f>
        <v>Yes</v>
      </c>
      <c r="L5092" s="7" t="n">
        <f aca="false">IF(I5092=1,-J5092,0.98)</f>
        <v>0.98</v>
      </c>
      <c r="M5092" s="8" t="s">
        <v>51</v>
      </c>
    </row>
    <row r="5093" customFormat="false" ht="12.8" hidden="false" customHeight="false" outlineLevel="0" collapsed="false">
      <c r="A5093" s="2" t="s">
        <v>5619</v>
      </c>
      <c r="B5093" s="2" t="s">
        <v>130</v>
      </c>
      <c r="C5093" s="0" t="s">
        <v>1341</v>
      </c>
      <c r="D5093" s="0" t="s">
        <v>37</v>
      </c>
      <c r="E5093" s="0" t="s">
        <v>17</v>
      </c>
      <c r="F5093" s="0" t="s">
        <v>18</v>
      </c>
      <c r="G5093" s="0" t="s">
        <v>19</v>
      </c>
      <c r="H5093" s="0" t="s">
        <v>5620</v>
      </c>
      <c r="I5093" s="0" t="n">
        <v>2</v>
      </c>
      <c r="J5093" s="0" t="n">
        <v>0</v>
      </c>
      <c r="K5093" s="0" t="str">
        <f aca="false">IF(I5093=1,"Yes","No")</f>
        <v>No</v>
      </c>
      <c r="L5093" s="0" t="n">
        <f aca="false">IF(K5093="Yes",(J5093-1)*0.98,-1)</f>
        <v>-1</v>
      </c>
      <c r="M5093" s="5" t="s">
        <v>33</v>
      </c>
    </row>
    <row r="5094" customFormat="false" ht="12.8" hidden="false" customHeight="false" outlineLevel="0" collapsed="false">
      <c r="A5094" s="2" t="s">
        <v>5621</v>
      </c>
      <c r="B5094" s="2" t="s">
        <v>94</v>
      </c>
      <c r="C5094" s="0" t="s">
        <v>47</v>
      </c>
      <c r="D5094" s="0" t="s">
        <v>42</v>
      </c>
      <c r="E5094" s="0" t="s">
        <v>79</v>
      </c>
      <c r="F5094" s="0" t="s">
        <v>80</v>
      </c>
      <c r="G5094" s="0" t="s">
        <v>19</v>
      </c>
      <c r="H5094" s="0" t="s">
        <v>5622</v>
      </c>
      <c r="I5094" s="0" t="n">
        <v>2</v>
      </c>
      <c r="J5094" s="0" t="n">
        <v>1.62</v>
      </c>
      <c r="K5094" s="0" t="s">
        <v>21</v>
      </c>
      <c r="L5094" s="3" t="n">
        <f aca="false">IF(K5094="Yes",(J5094-1)*0.98,-1)</f>
        <v>0.6076</v>
      </c>
      <c r="M5094" s="4" t="s">
        <v>22</v>
      </c>
    </row>
    <row r="5095" customFormat="false" ht="12.8" hidden="false" customHeight="false" outlineLevel="0" collapsed="false">
      <c r="A5095" s="2" t="s">
        <v>5621</v>
      </c>
      <c r="B5095" s="2" t="s">
        <v>46</v>
      </c>
      <c r="C5095" s="0" t="s">
        <v>264</v>
      </c>
      <c r="D5095" s="0" t="s">
        <v>16</v>
      </c>
      <c r="E5095" s="0" t="s">
        <v>87</v>
      </c>
      <c r="F5095" s="0" t="s">
        <v>18</v>
      </c>
      <c r="G5095" s="0" t="s">
        <v>21</v>
      </c>
      <c r="H5095" s="0" t="s">
        <v>5623</v>
      </c>
      <c r="I5095" s="0" t="n">
        <v>3</v>
      </c>
      <c r="J5095" s="0" t="n">
        <v>0</v>
      </c>
      <c r="K5095" s="0" t="s">
        <v>19</v>
      </c>
      <c r="L5095" s="3" t="n">
        <f aca="false">IF(K5095="Yes",(J5095-1)*0.98,-1)</f>
        <v>-1</v>
      </c>
      <c r="M5095" s="4" t="s">
        <v>22</v>
      </c>
    </row>
    <row r="5096" customFormat="false" ht="12.8" hidden="false" customHeight="false" outlineLevel="0" collapsed="false">
      <c r="A5096" s="2" t="s">
        <v>5624</v>
      </c>
      <c r="B5096" s="2" t="s">
        <v>170</v>
      </c>
      <c r="C5096" s="0" t="s">
        <v>248</v>
      </c>
      <c r="D5096" s="0" t="s">
        <v>16</v>
      </c>
      <c r="E5096" s="0" t="s">
        <v>17</v>
      </c>
      <c r="F5096" s="0" t="s">
        <v>18</v>
      </c>
      <c r="G5096" s="0" t="s">
        <v>19</v>
      </c>
      <c r="H5096" s="0" t="s">
        <v>5625</v>
      </c>
      <c r="I5096" s="0" t="n">
        <v>0</v>
      </c>
      <c r="J5096" s="0" t="n">
        <v>0</v>
      </c>
      <c r="K5096" s="0" t="s">
        <v>19</v>
      </c>
      <c r="L5096" s="3" t="n">
        <f aca="false">IF(K5096="Yes",(J5096-1)*0.98,-1)</f>
        <v>-1</v>
      </c>
      <c r="M5096" s="4" t="s">
        <v>22</v>
      </c>
    </row>
    <row r="5097" customFormat="false" ht="12.8" hidden="false" customHeight="false" outlineLevel="0" collapsed="false">
      <c r="A5097" s="2" t="s">
        <v>5624</v>
      </c>
      <c r="B5097" s="2" t="s">
        <v>186</v>
      </c>
      <c r="C5097" s="0" t="s">
        <v>114</v>
      </c>
      <c r="D5097" s="0" t="s">
        <v>16</v>
      </c>
      <c r="E5097" s="0" t="s">
        <v>17</v>
      </c>
      <c r="F5097" s="0" t="s">
        <v>18</v>
      </c>
      <c r="G5097" s="0" t="s">
        <v>19</v>
      </c>
      <c r="H5097" s="0" t="s">
        <v>5528</v>
      </c>
      <c r="I5097" s="0" t="n">
        <v>1</v>
      </c>
      <c r="J5097" s="0" t="n">
        <v>1.11</v>
      </c>
      <c r="K5097" s="0" t="s">
        <v>21</v>
      </c>
      <c r="L5097" s="3" t="n">
        <f aca="false">IF(K5097="Yes",(J5097-1)*0.98,-1)</f>
        <v>0.1078</v>
      </c>
      <c r="M5097" s="4" t="s">
        <v>22</v>
      </c>
    </row>
    <row r="5098" customFormat="false" ht="12.8" hidden="false" customHeight="false" outlineLevel="0" collapsed="false">
      <c r="A5098" s="2" t="s">
        <v>5626</v>
      </c>
      <c r="B5098" s="2" t="s">
        <v>1396</v>
      </c>
      <c r="C5098" s="0" t="s">
        <v>86</v>
      </c>
      <c r="D5098" s="0" t="s">
        <v>16</v>
      </c>
      <c r="E5098" s="0" t="s">
        <v>17</v>
      </c>
      <c r="F5098" s="0" t="s">
        <v>1055</v>
      </c>
      <c r="G5098" s="0" t="s">
        <v>21</v>
      </c>
      <c r="H5098" s="0" t="s">
        <v>5627</v>
      </c>
      <c r="I5098" s="0" t="n">
        <v>1</v>
      </c>
      <c r="J5098" s="0" t="n">
        <v>1.12</v>
      </c>
      <c r="K5098" s="0" t="s">
        <v>21</v>
      </c>
      <c r="L5098" s="3" t="n">
        <f aca="false">IF(K5098="Yes",(J5098-1)*0.98,-1)</f>
        <v>0.1176</v>
      </c>
      <c r="M5098" s="4" t="s">
        <v>22</v>
      </c>
    </row>
    <row r="5099" customFormat="false" ht="12.8" hidden="false" customHeight="false" outlineLevel="0" collapsed="false">
      <c r="A5099" s="2" t="s">
        <v>5626</v>
      </c>
      <c r="B5099" s="2" t="s">
        <v>445</v>
      </c>
      <c r="C5099" s="0" t="s">
        <v>59</v>
      </c>
      <c r="D5099" s="0" t="s">
        <v>42</v>
      </c>
      <c r="E5099" s="0" t="s">
        <v>30</v>
      </c>
      <c r="F5099" s="0" t="s">
        <v>18</v>
      </c>
      <c r="G5099" s="0" t="s">
        <v>19</v>
      </c>
      <c r="H5099" s="0" t="s">
        <v>5628</v>
      </c>
      <c r="I5099" s="0" t="n">
        <v>2</v>
      </c>
      <c r="J5099" s="0" t="n">
        <v>1.24</v>
      </c>
      <c r="K5099" s="0" t="s">
        <v>21</v>
      </c>
      <c r="L5099" s="3" t="n">
        <f aca="false">IF(K5099="Yes",(J5099-1)*0.98,-1)</f>
        <v>0.2352</v>
      </c>
      <c r="M5099" s="11" t="s">
        <v>62</v>
      </c>
    </row>
    <row r="5100" customFormat="false" ht="12.8" hidden="false" customHeight="false" outlineLevel="0" collapsed="false">
      <c r="A5100" s="2" t="s">
        <v>5626</v>
      </c>
      <c r="B5100" s="2" t="s">
        <v>146</v>
      </c>
      <c r="C5100" s="0" t="s">
        <v>86</v>
      </c>
      <c r="D5100" s="0" t="s">
        <v>16</v>
      </c>
      <c r="E5100" s="0" t="s">
        <v>17</v>
      </c>
      <c r="F5100" s="0" t="s">
        <v>18</v>
      </c>
      <c r="G5100" s="0" t="s">
        <v>19</v>
      </c>
      <c r="H5100" s="0" t="s">
        <v>5629</v>
      </c>
      <c r="I5100" s="0" t="n">
        <v>1</v>
      </c>
      <c r="J5100" s="0" t="n">
        <v>1.06</v>
      </c>
      <c r="K5100" s="0" t="s">
        <v>21</v>
      </c>
      <c r="L5100" s="3" t="n">
        <f aca="false">IF(K5100="Yes",(J5100-1)*0.98,-1)</f>
        <v>0.0588000000000001</v>
      </c>
      <c r="M5100" s="4" t="s">
        <v>22</v>
      </c>
    </row>
    <row r="5101" customFormat="false" ht="12.8" hidden="false" customHeight="false" outlineLevel="0" collapsed="false">
      <c r="A5101" s="2" t="s">
        <v>5626</v>
      </c>
      <c r="B5101" s="2" t="s">
        <v>146</v>
      </c>
      <c r="C5101" s="0" t="s">
        <v>86</v>
      </c>
      <c r="D5101" s="0" t="s">
        <v>16</v>
      </c>
      <c r="E5101" s="0" t="s">
        <v>17</v>
      </c>
      <c r="F5101" s="0" t="s">
        <v>18</v>
      </c>
      <c r="G5101" s="0" t="s">
        <v>19</v>
      </c>
      <c r="H5101" s="0" t="s">
        <v>5630</v>
      </c>
      <c r="I5101" s="0" t="n">
        <v>0</v>
      </c>
      <c r="J5101" s="0" t="n">
        <v>0</v>
      </c>
      <c r="K5101" s="0" t="s">
        <v>19</v>
      </c>
      <c r="L5101" s="3" t="n">
        <f aca="false">IF(K5101="Yes",(J5101-1)*0.98,-1)</f>
        <v>-1</v>
      </c>
      <c r="M5101" s="11" t="s">
        <v>62</v>
      </c>
    </row>
    <row r="5102" customFormat="false" ht="12.8" hidden="false" customHeight="false" outlineLevel="0" collapsed="false">
      <c r="A5102" s="2" t="s">
        <v>5631</v>
      </c>
      <c r="B5102" s="2" t="s">
        <v>5632</v>
      </c>
      <c r="C5102" s="0" t="s">
        <v>359</v>
      </c>
      <c r="D5102" s="0" t="s">
        <v>16</v>
      </c>
      <c r="E5102" s="0" t="s">
        <v>17</v>
      </c>
      <c r="F5102" s="0" t="s">
        <v>18</v>
      </c>
      <c r="G5102" s="0" t="s">
        <v>19</v>
      </c>
      <c r="H5102" s="0" t="s">
        <v>5633</v>
      </c>
      <c r="I5102" s="0" t="n">
        <v>1</v>
      </c>
      <c r="J5102" s="0" t="n">
        <v>1.05</v>
      </c>
      <c r="K5102" s="0" t="s">
        <v>21</v>
      </c>
      <c r="L5102" s="3" t="n">
        <f aca="false">IF(K5102="Yes",(J5102-1)*0.98,-1)</f>
        <v>0.049</v>
      </c>
      <c r="M5102" s="4" t="s">
        <v>22</v>
      </c>
    </row>
    <row r="5103" customFormat="false" ht="12.8" hidden="false" customHeight="false" outlineLevel="0" collapsed="false">
      <c r="A5103" s="2" t="s">
        <v>5631</v>
      </c>
      <c r="B5103" s="2" t="s">
        <v>5632</v>
      </c>
      <c r="C5103" s="0" t="s">
        <v>359</v>
      </c>
      <c r="D5103" s="0" t="s">
        <v>16</v>
      </c>
      <c r="E5103" s="0" t="s">
        <v>17</v>
      </c>
      <c r="F5103" s="0" t="s">
        <v>18</v>
      </c>
      <c r="G5103" s="0" t="s">
        <v>19</v>
      </c>
      <c r="H5103" s="0" t="s">
        <v>5634</v>
      </c>
      <c r="I5103" s="0" t="n">
        <v>3</v>
      </c>
      <c r="J5103" s="0" t="n">
        <v>0</v>
      </c>
      <c r="K5103" s="0" t="s">
        <v>19</v>
      </c>
      <c r="L5103" s="3" t="n">
        <f aca="false">IF(K5103="Yes",(J5103-1)*0.98,-1)</f>
        <v>-1</v>
      </c>
      <c r="M5103" s="11" t="s">
        <v>62</v>
      </c>
    </row>
    <row r="5104" customFormat="false" ht="12.8" hidden="false" customHeight="false" outlineLevel="0" collapsed="false">
      <c r="A5104" s="2" t="s">
        <v>5631</v>
      </c>
      <c r="B5104" s="2" t="s">
        <v>4679</v>
      </c>
      <c r="C5104" s="0" t="s">
        <v>110</v>
      </c>
      <c r="D5104" s="0" t="s">
        <v>16</v>
      </c>
      <c r="E5104" s="0" t="s">
        <v>17</v>
      </c>
      <c r="F5104" s="0" t="s">
        <v>18</v>
      </c>
      <c r="G5104" s="0" t="s">
        <v>19</v>
      </c>
      <c r="H5104" s="0" t="s">
        <v>2974</v>
      </c>
      <c r="I5104" s="0" t="n">
        <v>4</v>
      </c>
      <c r="J5104" s="0" t="n">
        <v>0</v>
      </c>
      <c r="K5104" s="0" t="s">
        <v>19</v>
      </c>
      <c r="L5104" s="3" t="n">
        <f aca="false">IF(K5104="Yes",(J5104-1)*0.98,-1)</f>
        <v>-1</v>
      </c>
      <c r="M5104" s="4" t="s">
        <v>22</v>
      </c>
    </row>
    <row r="5105" customFormat="false" ht="12.8" hidden="false" customHeight="false" outlineLevel="0" collapsed="false">
      <c r="A5105" s="2" t="s">
        <v>5631</v>
      </c>
      <c r="B5105" s="2" t="s">
        <v>4679</v>
      </c>
      <c r="C5105" s="0" t="s">
        <v>110</v>
      </c>
      <c r="D5105" s="0" t="s">
        <v>16</v>
      </c>
      <c r="E5105" s="0" t="s">
        <v>17</v>
      </c>
      <c r="F5105" s="0" t="s">
        <v>18</v>
      </c>
      <c r="G5105" s="0" t="s">
        <v>19</v>
      </c>
      <c r="H5105" s="0" t="s">
        <v>4718</v>
      </c>
      <c r="I5105" s="0" t="s">
        <v>133</v>
      </c>
      <c r="J5105" s="0" t="n">
        <v>0</v>
      </c>
      <c r="K5105" s="0" t="s">
        <v>19</v>
      </c>
      <c r="L5105" s="3" t="n">
        <f aca="false">IF(K5105="Yes",(J5105-1)*0.98,-1)</f>
        <v>-1</v>
      </c>
      <c r="M5105" s="11" t="s">
        <v>62</v>
      </c>
    </row>
    <row r="5106" customFormat="false" ht="12.8" hidden="false" customHeight="false" outlineLevel="0" collapsed="false">
      <c r="A5106" s="2" t="s">
        <v>5631</v>
      </c>
      <c r="B5106" s="2" t="s">
        <v>94</v>
      </c>
      <c r="C5106" s="0" t="s">
        <v>119</v>
      </c>
      <c r="D5106" s="0" t="s">
        <v>16</v>
      </c>
      <c r="E5106" s="0" t="s">
        <v>17</v>
      </c>
      <c r="F5106" s="0" t="s">
        <v>18</v>
      </c>
      <c r="G5106" s="0" t="s">
        <v>19</v>
      </c>
      <c r="H5106" s="0" t="s">
        <v>5635</v>
      </c>
      <c r="I5106" s="0" t="n">
        <v>1</v>
      </c>
      <c r="J5106" s="0" t="n">
        <v>1.3</v>
      </c>
      <c r="K5106" s="0" t="s">
        <v>21</v>
      </c>
      <c r="L5106" s="3" t="n">
        <f aca="false">IF(K5106="Yes",(J5106-1)*0.98,-1)</f>
        <v>0.294</v>
      </c>
      <c r="M5106" s="4" t="s">
        <v>22</v>
      </c>
    </row>
    <row r="5107" customFormat="false" ht="12.8" hidden="false" customHeight="false" outlineLevel="0" collapsed="false">
      <c r="A5107" s="2" t="s">
        <v>5631</v>
      </c>
      <c r="B5107" s="2" t="s">
        <v>55</v>
      </c>
      <c r="C5107" s="0" t="s">
        <v>56</v>
      </c>
      <c r="D5107" s="0" t="s">
        <v>16</v>
      </c>
      <c r="E5107" s="0" t="s">
        <v>17</v>
      </c>
      <c r="F5107" s="0" t="s">
        <v>18</v>
      </c>
      <c r="G5107" s="0" t="s">
        <v>19</v>
      </c>
      <c r="H5107" s="0" t="s">
        <v>5636</v>
      </c>
      <c r="I5107" s="0" t="n">
        <v>0</v>
      </c>
      <c r="J5107" s="0" t="n">
        <v>0</v>
      </c>
      <c r="K5107" s="0" t="s">
        <v>19</v>
      </c>
      <c r="L5107" s="3" t="n">
        <f aca="false">IF(K5107="Yes",(J5107-1)*0.98,-1)</f>
        <v>-1</v>
      </c>
      <c r="M5107" s="4" t="s">
        <v>22</v>
      </c>
    </row>
    <row r="5108" customFormat="false" ht="12.8" hidden="false" customHeight="false" outlineLevel="0" collapsed="false">
      <c r="A5108" s="2" t="s">
        <v>5631</v>
      </c>
      <c r="B5108" s="2" t="s">
        <v>4491</v>
      </c>
      <c r="C5108" s="6" t="s">
        <v>215</v>
      </c>
      <c r="D5108" s="6" t="s">
        <v>16</v>
      </c>
      <c r="E5108" s="6" t="s">
        <v>17</v>
      </c>
      <c r="F5108" s="6" t="s">
        <v>43</v>
      </c>
      <c r="G5108" s="6" t="s">
        <v>19</v>
      </c>
      <c r="H5108" s="6" t="s">
        <v>5637</v>
      </c>
      <c r="I5108" s="6" t="n">
        <v>4</v>
      </c>
      <c r="J5108" s="6" t="n">
        <v>0</v>
      </c>
      <c r="K5108" s="3" t="str">
        <f aca="false">IF(I5108=1, "No","Yes")</f>
        <v>Yes</v>
      </c>
      <c r="L5108" s="7" t="n">
        <f aca="false">IF(I5108=1,-J5108,0.98)</f>
        <v>0.98</v>
      </c>
      <c r="M5108" s="8" t="s">
        <v>51</v>
      </c>
    </row>
    <row r="5109" customFormat="false" ht="12.8" hidden="false" customHeight="false" outlineLevel="0" collapsed="false">
      <c r="A5109" s="2" t="s">
        <v>5631</v>
      </c>
      <c r="B5109" s="2" t="s">
        <v>5638</v>
      </c>
      <c r="C5109" s="0" t="s">
        <v>56</v>
      </c>
      <c r="D5109" s="0" t="s">
        <v>16</v>
      </c>
      <c r="E5109" s="0" t="s">
        <v>87</v>
      </c>
      <c r="F5109" s="0" t="s">
        <v>18</v>
      </c>
      <c r="G5109" s="0" t="s">
        <v>21</v>
      </c>
      <c r="H5109" s="0" t="s">
        <v>5639</v>
      </c>
      <c r="I5109" s="0" t="n">
        <v>1</v>
      </c>
      <c r="J5109" s="0" t="n">
        <v>1.96</v>
      </c>
      <c r="K5109" s="0" t="s">
        <v>21</v>
      </c>
      <c r="L5109" s="3" t="n">
        <f aca="false">IF(K5109="Yes",(J5109-1)*0.98,-1)</f>
        <v>0.9408</v>
      </c>
      <c r="M5109" s="4" t="s">
        <v>22</v>
      </c>
    </row>
    <row r="5110" customFormat="false" ht="12.8" hidden="false" customHeight="false" outlineLevel="0" collapsed="false">
      <c r="A5110" s="9" t="s">
        <v>5631</v>
      </c>
      <c r="B5110" s="9" t="s">
        <v>5640</v>
      </c>
      <c r="C5110" s="6" t="s">
        <v>56</v>
      </c>
      <c r="D5110" s="6" t="s">
        <v>42</v>
      </c>
      <c r="E5110" s="6" t="s">
        <v>87</v>
      </c>
      <c r="F5110" s="6" t="s">
        <v>65</v>
      </c>
      <c r="G5110" s="6" t="s">
        <v>21</v>
      </c>
      <c r="H5110" s="6" t="s">
        <v>5641</v>
      </c>
      <c r="I5110" s="6" t="n">
        <v>1</v>
      </c>
      <c r="J5110" s="6" t="n">
        <v>1.79</v>
      </c>
      <c r="K5110" s="3" t="s">
        <v>21</v>
      </c>
      <c r="L5110" s="6" t="n">
        <f aca="false">IF(K5110="Yes",(J5110-1)*0.98,-1)</f>
        <v>0.7742</v>
      </c>
      <c r="M5110" s="13" t="s">
        <v>184</v>
      </c>
    </row>
    <row r="5111" customFormat="false" ht="12.8" hidden="false" customHeight="false" outlineLevel="0" collapsed="false">
      <c r="A5111" s="2" t="s">
        <v>5631</v>
      </c>
      <c r="B5111" s="2" t="s">
        <v>512</v>
      </c>
      <c r="C5111" s="0" t="s">
        <v>225</v>
      </c>
      <c r="D5111" s="0" t="s">
        <v>42</v>
      </c>
      <c r="E5111" s="0" t="s">
        <v>79</v>
      </c>
      <c r="F5111" s="0" t="s">
        <v>80</v>
      </c>
      <c r="G5111" s="0" t="s">
        <v>19</v>
      </c>
      <c r="H5111" s="0" t="s">
        <v>5642</v>
      </c>
      <c r="I5111" s="0" t="n">
        <v>1</v>
      </c>
      <c r="J5111" s="0" t="n">
        <v>1.83</v>
      </c>
      <c r="K5111" s="0" t="s">
        <v>21</v>
      </c>
      <c r="L5111" s="3" t="n">
        <f aca="false">IF(K5111="Yes",(J5111-1)*0.98,-1)</f>
        <v>0.8134</v>
      </c>
      <c r="M5111" s="4" t="s">
        <v>22</v>
      </c>
    </row>
    <row r="5112" customFormat="false" ht="12.8" hidden="false" customHeight="false" outlineLevel="0" collapsed="false">
      <c r="A5112" s="2" t="s">
        <v>5643</v>
      </c>
      <c r="B5112" s="2" t="s">
        <v>885</v>
      </c>
      <c r="C5112" s="0" t="s">
        <v>1031</v>
      </c>
      <c r="D5112" s="0" t="s">
        <v>37</v>
      </c>
      <c r="E5112" s="0" t="s">
        <v>87</v>
      </c>
      <c r="F5112" s="0" t="s">
        <v>18</v>
      </c>
      <c r="G5112" s="0" t="s">
        <v>19</v>
      </c>
      <c r="H5112" s="0" t="s">
        <v>5644</v>
      </c>
      <c r="I5112" s="0" t="n">
        <v>1</v>
      </c>
      <c r="J5112" s="0" t="n">
        <v>2.06</v>
      </c>
      <c r="K5112" s="0" t="s">
        <v>21</v>
      </c>
      <c r="L5112" s="3" t="n">
        <f aca="false">IF(K5112="Yes",(J5112-1)*0.98,-1)</f>
        <v>1.0388</v>
      </c>
      <c r="M5112" s="4" t="s">
        <v>22</v>
      </c>
    </row>
    <row r="5113" customFormat="false" ht="12.8" hidden="false" customHeight="false" outlineLevel="0" collapsed="false">
      <c r="A5113" s="9" t="s">
        <v>5643</v>
      </c>
      <c r="B5113" s="9" t="s">
        <v>139</v>
      </c>
      <c r="C5113" s="6" t="s">
        <v>1302</v>
      </c>
      <c r="D5113" s="6" t="s">
        <v>37</v>
      </c>
      <c r="E5113" s="6" t="s">
        <v>87</v>
      </c>
      <c r="F5113" s="6"/>
      <c r="G5113" s="6" t="s">
        <v>19</v>
      </c>
      <c r="H5113" s="6" t="s">
        <v>2829</v>
      </c>
      <c r="I5113" s="0" t="n">
        <v>1</v>
      </c>
      <c r="J5113" s="6" t="n">
        <v>1.44</v>
      </c>
      <c r="K5113" s="3" t="str">
        <f aca="false">IF(I5113=1,"Yes","No")</f>
        <v>Yes</v>
      </c>
      <c r="L5113" s="7" t="n">
        <f aca="false">IF(K5113="Yes",(J5113-1)*0.98,-1)</f>
        <v>0.4312</v>
      </c>
      <c r="M5113" s="10" t="s">
        <v>53</v>
      </c>
    </row>
    <row r="5114" customFormat="false" ht="12.8" hidden="false" customHeight="false" outlineLevel="0" collapsed="false">
      <c r="A5114" s="2" t="s">
        <v>5643</v>
      </c>
      <c r="B5114" s="2" t="s">
        <v>142</v>
      </c>
      <c r="C5114" s="6" t="s">
        <v>131</v>
      </c>
      <c r="D5114" s="6" t="s">
        <v>195</v>
      </c>
      <c r="E5114" s="6" t="s">
        <v>87</v>
      </c>
      <c r="F5114" s="6" t="s">
        <v>18</v>
      </c>
      <c r="G5114" s="6" t="s">
        <v>19</v>
      </c>
      <c r="H5114" s="6" t="s">
        <v>5645</v>
      </c>
      <c r="I5114" s="6" t="n">
        <v>3</v>
      </c>
      <c r="J5114" s="6" t="n">
        <v>0</v>
      </c>
      <c r="K5114" s="3" t="str">
        <f aca="false">IF(I5114=1, "No","Yes")</f>
        <v>Yes</v>
      </c>
      <c r="L5114" s="7" t="n">
        <f aca="false">IF(I5114=1,-J5114,0.98)</f>
        <v>0.98</v>
      </c>
      <c r="M5114" s="8" t="s">
        <v>51</v>
      </c>
    </row>
    <row r="5115" customFormat="false" ht="12.8" hidden="false" customHeight="false" outlineLevel="0" collapsed="false">
      <c r="A5115" s="9" t="s">
        <v>5643</v>
      </c>
      <c r="B5115" s="9" t="s">
        <v>142</v>
      </c>
      <c r="C5115" s="6" t="s">
        <v>131</v>
      </c>
      <c r="D5115" s="6" t="s">
        <v>195</v>
      </c>
      <c r="E5115" s="6" t="s">
        <v>87</v>
      </c>
      <c r="F5115" s="6" t="s">
        <v>18</v>
      </c>
      <c r="G5115" s="6" t="s">
        <v>19</v>
      </c>
      <c r="H5115" s="6" t="s">
        <v>5646</v>
      </c>
      <c r="I5115" s="0" t="n">
        <v>2</v>
      </c>
      <c r="J5115" s="6" t="n">
        <v>0</v>
      </c>
      <c r="K5115" s="3" t="str">
        <f aca="false">IF(I5115=1,"Yes","No")</f>
        <v>No</v>
      </c>
      <c r="L5115" s="7" t="n">
        <f aca="false">IF(K5115="Yes",(J5115-1)*0.98,-1)</f>
        <v>-1</v>
      </c>
      <c r="M5115" s="10" t="s">
        <v>53</v>
      </c>
    </row>
    <row r="5116" customFormat="false" ht="12.8" hidden="false" customHeight="false" outlineLevel="0" collapsed="false">
      <c r="A5116" s="2" t="s">
        <v>5643</v>
      </c>
      <c r="B5116" s="2" t="s">
        <v>46</v>
      </c>
      <c r="C5116" s="6" t="s">
        <v>131</v>
      </c>
      <c r="D5116" s="6" t="s">
        <v>195</v>
      </c>
      <c r="E5116" s="6" t="s">
        <v>87</v>
      </c>
      <c r="F5116" s="6"/>
      <c r="G5116" s="6" t="s">
        <v>19</v>
      </c>
      <c r="H5116" s="6" t="s">
        <v>5647</v>
      </c>
      <c r="I5116" s="6" t="n">
        <v>3</v>
      </c>
      <c r="J5116" s="6" t="n">
        <v>0</v>
      </c>
      <c r="K5116" s="3" t="str">
        <f aca="false">IF(I5116=1, "No","Yes")</f>
        <v>Yes</v>
      </c>
      <c r="L5116" s="7" t="n">
        <f aca="false">IF(I5116=1,-J5116,0.98)</f>
        <v>0.98</v>
      </c>
      <c r="M5116" s="8" t="s">
        <v>51</v>
      </c>
    </row>
    <row r="5117" customFormat="false" ht="12.8" hidden="false" customHeight="false" outlineLevel="0" collapsed="false">
      <c r="A5117" s="9" t="s">
        <v>5643</v>
      </c>
      <c r="B5117" s="9" t="s">
        <v>46</v>
      </c>
      <c r="C5117" s="6" t="s">
        <v>131</v>
      </c>
      <c r="D5117" s="6" t="s">
        <v>195</v>
      </c>
      <c r="E5117" s="6" t="s">
        <v>87</v>
      </c>
      <c r="F5117" s="6"/>
      <c r="G5117" s="6" t="s">
        <v>19</v>
      </c>
      <c r="H5117" s="6" t="s">
        <v>5648</v>
      </c>
      <c r="I5117" s="0" t="n">
        <v>2</v>
      </c>
      <c r="J5117" s="6" t="n">
        <v>0</v>
      </c>
      <c r="K5117" s="3" t="str">
        <f aca="false">IF(I5117=1,"Yes","No")</f>
        <v>No</v>
      </c>
      <c r="L5117" s="7" t="n">
        <f aca="false">IF(K5117="Yes",(J5117-1)*0.98,-1)</f>
        <v>-1</v>
      </c>
      <c r="M5117" s="10" t="s">
        <v>53</v>
      </c>
    </row>
    <row r="5118" customFormat="false" ht="12.8" hidden="false" customHeight="false" outlineLevel="0" collapsed="false">
      <c r="A5118" s="2" t="s">
        <v>5643</v>
      </c>
      <c r="B5118" s="2" t="s">
        <v>109</v>
      </c>
      <c r="C5118" s="0" t="s">
        <v>1031</v>
      </c>
      <c r="D5118" s="0" t="s">
        <v>37</v>
      </c>
      <c r="E5118" s="0" t="s">
        <v>17</v>
      </c>
      <c r="G5118" s="0" t="s">
        <v>19</v>
      </c>
      <c r="H5118" s="0" t="s">
        <v>5649</v>
      </c>
      <c r="I5118" s="0" t="n">
        <v>2</v>
      </c>
      <c r="J5118" s="0" t="n">
        <v>1.37</v>
      </c>
      <c r="K5118" s="0" t="s">
        <v>21</v>
      </c>
      <c r="L5118" s="3" t="n">
        <f aca="false">IF(K5118="Yes",(J5118-1)*0.98,-1)</f>
        <v>0.3626</v>
      </c>
      <c r="M5118" s="11" t="s">
        <v>62</v>
      </c>
    </row>
    <row r="5119" customFormat="false" ht="12.8" hidden="false" customHeight="false" outlineLevel="0" collapsed="false">
      <c r="A5119" s="9" t="s">
        <v>5643</v>
      </c>
      <c r="B5119" s="9" t="s">
        <v>109</v>
      </c>
      <c r="C5119" s="6" t="s">
        <v>1031</v>
      </c>
      <c r="D5119" s="6" t="s">
        <v>37</v>
      </c>
      <c r="E5119" s="6" t="s">
        <v>17</v>
      </c>
      <c r="F5119" s="6"/>
      <c r="G5119" s="6" t="s">
        <v>19</v>
      </c>
      <c r="H5119" s="6" t="s">
        <v>5649</v>
      </c>
      <c r="I5119" s="0" t="n">
        <v>2</v>
      </c>
      <c r="J5119" s="6" t="n">
        <v>0</v>
      </c>
      <c r="K5119" s="3" t="str">
        <f aca="false">IF(I5119=1,"Yes","No")</f>
        <v>No</v>
      </c>
      <c r="L5119" s="7" t="n">
        <f aca="false">IF(K5119="Yes",(J5119-1)*0.98,-1)</f>
        <v>-1</v>
      </c>
      <c r="M5119" s="10" t="s">
        <v>53</v>
      </c>
    </row>
    <row r="5120" customFormat="false" ht="12.8" hidden="false" customHeight="false" outlineLevel="0" collapsed="false">
      <c r="A5120" s="2" t="s">
        <v>5643</v>
      </c>
      <c r="B5120" s="2" t="s">
        <v>205</v>
      </c>
      <c r="C5120" s="0" t="s">
        <v>59</v>
      </c>
      <c r="D5120" s="0" t="s">
        <v>42</v>
      </c>
      <c r="E5120" s="0" t="s">
        <v>30</v>
      </c>
      <c r="F5120" s="0" t="s">
        <v>18</v>
      </c>
      <c r="G5120" s="0" t="s">
        <v>19</v>
      </c>
      <c r="H5120" s="0" t="s">
        <v>5650</v>
      </c>
      <c r="I5120" s="0" t="n">
        <v>3</v>
      </c>
      <c r="J5120" s="0" t="n">
        <v>1.59</v>
      </c>
      <c r="K5120" s="0" t="s">
        <v>21</v>
      </c>
      <c r="L5120" s="3" t="n">
        <f aca="false">IF(K5120="Yes",(J5120-1)*0.98,-1)</f>
        <v>0.5782</v>
      </c>
      <c r="M5120" s="11" t="s">
        <v>62</v>
      </c>
    </row>
    <row r="5121" customFormat="false" ht="12.8" hidden="false" customHeight="false" outlineLevel="0" collapsed="false">
      <c r="A5121" s="2" t="s">
        <v>5643</v>
      </c>
      <c r="B5121" s="2" t="s">
        <v>205</v>
      </c>
      <c r="C5121" s="6" t="s">
        <v>59</v>
      </c>
      <c r="D5121" s="6" t="s">
        <v>42</v>
      </c>
      <c r="E5121" s="6" t="s">
        <v>30</v>
      </c>
      <c r="F5121" s="6" t="s">
        <v>18</v>
      </c>
      <c r="G5121" s="6" t="s">
        <v>19</v>
      </c>
      <c r="H5121" s="6" t="s">
        <v>5651</v>
      </c>
      <c r="I5121" s="6" t="n">
        <v>1</v>
      </c>
      <c r="J5121" s="6" t="n">
        <v>7.8</v>
      </c>
      <c r="K5121" s="3" t="str">
        <f aca="false">IF(I5121=1, "No","Yes")</f>
        <v>No</v>
      </c>
      <c r="L5121" s="7" t="n">
        <f aca="false">IF(I5121=1,-J5121,0.98)</f>
        <v>-7.8</v>
      </c>
      <c r="M5121" s="8" t="s">
        <v>51</v>
      </c>
    </row>
    <row r="5122" customFormat="false" ht="12.8" hidden="false" customHeight="false" outlineLevel="0" collapsed="false">
      <c r="A5122" s="2" t="s">
        <v>5643</v>
      </c>
      <c r="B5122" s="2" t="s">
        <v>205</v>
      </c>
      <c r="C5122" s="6" t="s">
        <v>59</v>
      </c>
      <c r="D5122" s="6" t="s">
        <v>42</v>
      </c>
      <c r="E5122" s="6" t="s">
        <v>30</v>
      </c>
      <c r="F5122" s="6" t="s">
        <v>18</v>
      </c>
      <c r="G5122" s="6" t="s">
        <v>19</v>
      </c>
      <c r="H5122" s="6" t="s">
        <v>5651</v>
      </c>
      <c r="I5122" s="6" t="n">
        <v>1</v>
      </c>
      <c r="J5122" s="6" t="n">
        <v>7.8</v>
      </c>
      <c r="K5122" s="3" t="str">
        <f aca="false">IF(I5122=1, "No","Yes")</f>
        <v>No</v>
      </c>
      <c r="L5122" s="7" t="n">
        <f aca="false">IF(I5122=1,-J5122,0.98)</f>
        <v>-7.8</v>
      </c>
      <c r="M5122" s="12" t="s">
        <v>128</v>
      </c>
    </row>
    <row r="5123" customFormat="false" ht="12.8" hidden="false" customHeight="false" outlineLevel="0" collapsed="false">
      <c r="A5123" s="2" t="s">
        <v>5643</v>
      </c>
      <c r="B5123" s="2" t="s">
        <v>527</v>
      </c>
      <c r="C5123" s="6" t="s">
        <v>59</v>
      </c>
      <c r="D5123" s="6" t="s">
        <v>16</v>
      </c>
      <c r="E5123" s="6" t="s">
        <v>30</v>
      </c>
      <c r="F5123" s="6" t="s">
        <v>18</v>
      </c>
      <c r="G5123" s="6" t="s">
        <v>19</v>
      </c>
      <c r="H5123" s="6" t="s">
        <v>5652</v>
      </c>
      <c r="I5123" s="6" t="n">
        <v>2</v>
      </c>
      <c r="J5123" s="6" t="n">
        <v>0</v>
      </c>
      <c r="K5123" s="3" t="str">
        <f aca="false">IF(I5123=1, "No","Yes")</f>
        <v>Yes</v>
      </c>
      <c r="L5123" s="7" t="n">
        <f aca="false">IF(I5123=1,-J5123,0.98)</f>
        <v>0.98</v>
      </c>
      <c r="M5123" s="8" t="s">
        <v>51</v>
      </c>
    </row>
    <row r="5124" customFormat="false" ht="12.8" hidden="false" customHeight="false" outlineLevel="0" collapsed="false">
      <c r="A5124" s="2" t="s">
        <v>5643</v>
      </c>
      <c r="B5124" s="2" t="s">
        <v>527</v>
      </c>
      <c r="C5124" s="6" t="s">
        <v>59</v>
      </c>
      <c r="D5124" s="6" t="s">
        <v>16</v>
      </c>
      <c r="E5124" s="6" t="s">
        <v>30</v>
      </c>
      <c r="F5124" s="6" t="s">
        <v>18</v>
      </c>
      <c r="G5124" s="6" t="s">
        <v>19</v>
      </c>
      <c r="H5124" s="6" t="s">
        <v>5652</v>
      </c>
      <c r="I5124" s="6" t="n">
        <v>2</v>
      </c>
      <c r="J5124" s="6" t="n">
        <v>0</v>
      </c>
      <c r="K5124" s="3" t="str">
        <f aca="false">IF(I5124=1, "No","Yes")</f>
        <v>Yes</v>
      </c>
      <c r="L5124" s="7" t="n">
        <f aca="false">IF(I5124=1,-J5124,0.98)</f>
        <v>0.98</v>
      </c>
      <c r="M5124" s="12" t="s">
        <v>128</v>
      </c>
    </row>
    <row r="5125" customFormat="false" ht="12.8" hidden="false" customHeight="false" outlineLevel="0" collapsed="false">
      <c r="A5125" s="2" t="s">
        <v>5653</v>
      </c>
      <c r="B5125" s="2" t="s">
        <v>113</v>
      </c>
      <c r="C5125" s="0" t="s">
        <v>1302</v>
      </c>
      <c r="D5125" s="0" t="s">
        <v>37</v>
      </c>
      <c r="E5125" s="0" t="s">
        <v>17</v>
      </c>
      <c r="G5125" s="0" t="s">
        <v>19</v>
      </c>
      <c r="H5125" s="0" t="s">
        <v>5654</v>
      </c>
      <c r="I5125" s="0" t="s">
        <v>133</v>
      </c>
      <c r="J5125" s="0" t="n">
        <v>0</v>
      </c>
      <c r="K5125" s="0" t="s">
        <v>19</v>
      </c>
      <c r="L5125" s="3" t="n">
        <f aca="false">IF(K5125="Yes",(J5125-1)*0.98,-1)</f>
        <v>-1</v>
      </c>
      <c r="M5125" s="11" t="s">
        <v>62</v>
      </c>
    </row>
    <row r="5126" customFormat="false" ht="12.8" hidden="false" customHeight="false" outlineLevel="0" collapsed="false">
      <c r="A5126" s="2" t="s">
        <v>5653</v>
      </c>
      <c r="B5126" s="2" t="s">
        <v>113</v>
      </c>
      <c r="C5126" s="6" t="s">
        <v>1302</v>
      </c>
      <c r="D5126" s="6" t="s">
        <v>37</v>
      </c>
      <c r="E5126" s="6" t="s">
        <v>17</v>
      </c>
      <c r="F5126" s="6"/>
      <c r="G5126" s="6" t="s">
        <v>19</v>
      </c>
      <c r="H5126" s="6" t="s">
        <v>3747</v>
      </c>
      <c r="I5126" s="6" t="n">
        <v>0</v>
      </c>
      <c r="J5126" s="6" t="n">
        <v>0</v>
      </c>
      <c r="K5126" s="3" t="str">
        <f aca="false">IF(I5126=1, "No","Yes")</f>
        <v>Yes</v>
      </c>
      <c r="L5126" s="7" t="n">
        <f aca="false">IF(I5126=1,-J5126,0.98)</f>
        <v>0.98</v>
      </c>
      <c r="M5126" s="12" t="s">
        <v>128</v>
      </c>
    </row>
    <row r="5127" customFormat="false" ht="12.8" hidden="false" customHeight="false" outlineLevel="0" collapsed="false">
      <c r="A5127" s="9" t="s">
        <v>5653</v>
      </c>
      <c r="B5127" s="9" t="s">
        <v>113</v>
      </c>
      <c r="C5127" s="6" t="s">
        <v>1302</v>
      </c>
      <c r="D5127" s="6" t="s">
        <v>37</v>
      </c>
      <c r="E5127" s="6" t="s">
        <v>17</v>
      </c>
      <c r="F5127" s="6"/>
      <c r="G5127" s="6" t="s">
        <v>19</v>
      </c>
      <c r="H5127" s="6" t="s">
        <v>5654</v>
      </c>
      <c r="I5127" s="0" t="s">
        <v>133</v>
      </c>
      <c r="J5127" s="6" t="n">
        <v>0</v>
      </c>
      <c r="K5127" s="3" t="str">
        <f aca="false">IF(I5127=1,"Yes","No")</f>
        <v>No</v>
      </c>
      <c r="L5127" s="7" t="n">
        <f aca="false">IF(K5127="Yes",(J5127-1)*0.98,-1)</f>
        <v>-1</v>
      </c>
      <c r="M5127" s="10" t="s">
        <v>53</v>
      </c>
    </row>
    <row r="5128" customFormat="false" ht="12.8" hidden="false" customHeight="false" outlineLevel="0" collapsed="false">
      <c r="A5128" s="2" t="s">
        <v>5653</v>
      </c>
      <c r="B5128" s="2" t="s">
        <v>23</v>
      </c>
      <c r="C5128" s="0" t="s">
        <v>1302</v>
      </c>
      <c r="D5128" s="0" t="s">
        <v>37</v>
      </c>
      <c r="E5128" s="0" t="s">
        <v>87</v>
      </c>
      <c r="G5128" s="0" t="s">
        <v>19</v>
      </c>
      <c r="H5128" s="0" t="s">
        <v>5655</v>
      </c>
      <c r="I5128" s="0" t="n">
        <v>1</v>
      </c>
      <c r="J5128" s="0" t="n">
        <v>2.07</v>
      </c>
      <c r="K5128" s="0" t="s">
        <v>21</v>
      </c>
      <c r="L5128" s="3" t="n">
        <f aca="false">IF(K5128="Yes",(J5128-1)*0.98,-1)</f>
        <v>1.0486</v>
      </c>
      <c r="M5128" s="11" t="s">
        <v>62</v>
      </c>
    </row>
    <row r="5129" customFormat="false" ht="12.8" hidden="false" customHeight="false" outlineLevel="0" collapsed="false">
      <c r="A5129" s="2" t="s">
        <v>5653</v>
      </c>
      <c r="B5129" s="2" t="s">
        <v>23</v>
      </c>
      <c r="C5129" s="6" t="s">
        <v>1302</v>
      </c>
      <c r="D5129" s="6" t="s">
        <v>37</v>
      </c>
      <c r="E5129" s="6" t="s">
        <v>87</v>
      </c>
      <c r="F5129" s="6"/>
      <c r="G5129" s="6" t="s">
        <v>19</v>
      </c>
      <c r="H5129" s="6" t="s">
        <v>5656</v>
      </c>
      <c r="I5129" s="6" t="n">
        <v>3</v>
      </c>
      <c r="J5129" s="6" t="n">
        <v>0</v>
      </c>
      <c r="K5129" s="3" t="str">
        <f aca="false">IF(I5129=1, "No","Yes")</f>
        <v>Yes</v>
      </c>
      <c r="L5129" s="7" t="n">
        <f aca="false">IF(I5129=1,-J5129,0.98)</f>
        <v>0.98</v>
      </c>
      <c r="M5129" s="8" t="s">
        <v>51</v>
      </c>
    </row>
    <row r="5130" customFormat="false" ht="12.8" hidden="false" customHeight="false" outlineLevel="0" collapsed="false">
      <c r="A5130" s="9" t="s">
        <v>5653</v>
      </c>
      <c r="B5130" s="9" t="s">
        <v>23</v>
      </c>
      <c r="C5130" s="6" t="s">
        <v>1302</v>
      </c>
      <c r="D5130" s="6" t="s">
        <v>37</v>
      </c>
      <c r="E5130" s="6" t="s">
        <v>87</v>
      </c>
      <c r="F5130" s="6"/>
      <c r="G5130" s="6" t="s">
        <v>19</v>
      </c>
      <c r="H5130" s="6" t="s">
        <v>5655</v>
      </c>
      <c r="I5130" s="0" t="n">
        <v>1</v>
      </c>
      <c r="J5130" s="6" t="n">
        <v>8.34</v>
      </c>
      <c r="K5130" s="3" t="str">
        <f aca="false">IF(I5130=1,"Yes","No")</f>
        <v>Yes</v>
      </c>
      <c r="L5130" s="7" t="n">
        <f aca="false">IF(K5130="Yes",(J5130-1)*0.98,-1)</f>
        <v>7.1932</v>
      </c>
      <c r="M5130" s="10" t="s">
        <v>53</v>
      </c>
    </row>
    <row r="5131" customFormat="false" ht="12.8" hidden="false" customHeight="false" outlineLevel="0" collapsed="false">
      <c r="A5131" s="2" t="s">
        <v>5653</v>
      </c>
      <c r="B5131" s="2" t="s">
        <v>376</v>
      </c>
      <c r="C5131" s="0" t="s">
        <v>1371</v>
      </c>
      <c r="D5131" s="0" t="s">
        <v>42</v>
      </c>
      <c r="E5131" s="0" t="s">
        <v>30</v>
      </c>
      <c r="F5131" s="0" t="s">
        <v>18</v>
      </c>
      <c r="G5131" s="0" t="s">
        <v>19</v>
      </c>
      <c r="H5131" s="0" t="s">
        <v>5657</v>
      </c>
      <c r="I5131" s="0" t="n">
        <v>2</v>
      </c>
      <c r="J5131" s="0" t="n">
        <v>1.38</v>
      </c>
      <c r="K5131" s="0" t="s">
        <v>21</v>
      </c>
      <c r="L5131" s="3" t="n">
        <f aca="false">IF(K5131="Yes",(J5131-1)*0.98,-1)</f>
        <v>0.3724</v>
      </c>
      <c r="M5131" s="11" t="s">
        <v>62</v>
      </c>
    </row>
    <row r="5132" customFormat="false" ht="12.8" hidden="false" customHeight="false" outlineLevel="0" collapsed="false">
      <c r="A5132" s="2" t="s">
        <v>5658</v>
      </c>
      <c r="B5132" s="2" t="s">
        <v>885</v>
      </c>
      <c r="C5132" s="0" t="s">
        <v>1031</v>
      </c>
      <c r="D5132" s="0" t="s">
        <v>37</v>
      </c>
      <c r="E5132" s="0" t="s">
        <v>87</v>
      </c>
      <c r="F5132" s="0" t="s">
        <v>18</v>
      </c>
      <c r="G5132" s="0" t="s">
        <v>21</v>
      </c>
      <c r="H5132" s="0" t="s">
        <v>5659</v>
      </c>
      <c r="I5132" s="0" t="n">
        <v>1</v>
      </c>
      <c r="J5132" s="0" t="n">
        <v>1.66</v>
      </c>
      <c r="K5132" s="0" t="s">
        <v>21</v>
      </c>
      <c r="L5132" s="3" t="n">
        <f aca="false">IF(K5132="Yes",(J5132-1)*0.98,-1)</f>
        <v>0.6468</v>
      </c>
      <c r="M5132" s="11" t="s">
        <v>62</v>
      </c>
    </row>
    <row r="5133" customFormat="false" ht="12.8" hidden="false" customHeight="false" outlineLevel="0" collapsed="false">
      <c r="A5133" s="9" t="s">
        <v>5658</v>
      </c>
      <c r="B5133" s="9" t="s">
        <v>885</v>
      </c>
      <c r="C5133" s="6" t="s">
        <v>1031</v>
      </c>
      <c r="D5133" s="6" t="s">
        <v>37</v>
      </c>
      <c r="E5133" s="6" t="s">
        <v>87</v>
      </c>
      <c r="F5133" s="6" t="s">
        <v>18</v>
      </c>
      <c r="G5133" s="6" t="s">
        <v>21</v>
      </c>
      <c r="H5133" s="6" t="s">
        <v>5659</v>
      </c>
      <c r="I5133" s="0" t="n">
        <v>1</v>
      </c>
      <c r="J5133" s="6" t="n">
        <v>4.5</v>
      </c>
      <c r="K5133" s="3" t="str">
        <f aca="false">IF(I5133=1,"Yes","No")</f>
        <v>Yes</v>
      </c>
      <c r="L5133" s="7" t="n">
        <f aca="false">IF(K5133="Yes",(J5133-1)*0.98,-1)</f>
        <v>3.43</v>
      </c>
      <c r="M5133" s="10" t="s">
        <v>53</v>
      </c>
    </row>
    <row r="5134" customFormat="false" ht="12.8" hidden="false" customHeight="false" outlineLevel="0" collapsed="false">
      <c r="A5134" s="2" t="s">
        <v>5658</v>
      </c>
      <c r="B5134" s="2" t="s">
        <v>113</v>
      </c>
      <c r="C5134" s="0" t="s">
        <v>1302</v>
      </c>
      <c r="D5134" s="0" t="s">
        <v>37</v>
      </c>
      <c r="E5134" s="0" t="s">
        <v>87</v>
      </c>
      <c r="F5134" s="0" t="s">
        <v>18</v>
      </c>
      <c r="G5134" s="0" t="s">
        <v>19</v>
      </c>
      <c r="H5134" s="0" t="s">
        <v>5660</v>
      </c>
      <c r="I5134" s="0" t="n">
        <v>2</v>
      </c>
      <c r="J5134" s="0" t="n">
        <v>1.53</v>
      </c>
      <c r="K5134" s="0" t="s">
        <v>21</v>
      </c>
      <c r="L5134" s="3" t="n">
        <f aca="false">IF(K5134="Yes",(J5134-1)*0.98,-1)</f>
        <v>0.5194</v>
      </c>
      <c r="M5134" s="4" t="s">
        <v>22</v>
      </c>
    </row>
    <row r="5135" customFormat="false" ht="12.8" hidden="false" customHeight="false" outlineLevel="0" collapsed="false">
      <c r="A5135" s="2" t="s">
        <v>5658</v>
      </c>
      <c r="B5135" s="2" t="s">
        <v>23</v>
      </c>
      <c r="C5135" s="0" t="s">
        <v>1302</v>
      </c>
      <c r="D5135" s="0" t="s">
        <v>37</v>
      </c>
      <c r="E5135" s="0" t="s">
        <v>17</v>
      </c>
      <c r="G5135" s="0" t="s">
        <v>19</v>
      </c>
      <c r="H5135" s="0" t="s">
        <v>5661</v>
      </c>
      <c r="I5135" s="0" t="n">
        <v>2</v>
      </c>
      <c r="J5135" s="0" t="n">
        <v>2.52</v>
      </c>
      <c r="K5135" s="0" t="s">
        <v>21</v>
      </c>
      <c r="L5135" s="3" t="n">
        <f aca="false">IF(K5135="Yes",(J5135-1)*0.98,-1)</f>
        <v>1.4896</v>
      </c>
      <c r="M5135" s="11" t="s">
        <v>62</v>
      </c>
    </row>
    <row r="5136" customFormat="false" ht="12.8" hidden="false" customHeight="false" outlineLevel="0" collapsed="false">
      <c r="A5136" s="9" t="s">
        <v>5658</v>
      </c>
      <c r="B5136" s="9" t="s">
        <v>23</v>
      </c>
      <c r="C5136" s="6" t="s">
        <v>1302</v>
      </c>
      <c r="D5136" s="6" t="s">
        <v>37</v>
      </c>
      <c r="E5136" s="6" t="s">
        <v>17</v>
      </c>
      <c r="F5136" s="6"/>
      <c r="G5136" s="6" t="s">
        <v>19</v>
      </c>
      <c r="H5136" s="6" t="s">
        <v>5661</v>
      </c>
      <c r="I5136" s="0" t="n">
        <v>2</v>
      </c>
      <c r="J5136" s="6" t="n">
        <v>0</v>
      </c>
      <c r="K5136" s="3" t="str">
        <f aca="false">IF(I5136=1,"Yes","No")</f>
        <v>No</v>
      </c>
      <c r="L5136" s="7" t="n">
        <f aca="false">IF(K5136="Yes",(J5136-1)*0.98,-1)</f>
        <v>-1</v>
      </c>
      <c r="M5136" s="10" t="s">
        <v>53</v>
      </c>
    </row>
    <row r="5137" customFormat="false" ht="12.8" hidden="false" customHeight="false" outlineLevel="0" collapsed="false">
      <c r="A5137" s="2" t="s">
        <v>5658</v>
      </c>
      <c r="B5137" s="2" t="s">
        <v>71</v>
      </c>
      <c r="C5137" s="0" t="s">
        <v>218</v>
      </c>
      <c r="D5137" s="0" t="s">
        <v>16</v>
      </c>
      <c r="E5137" s="0" t="s">
        <v>17</v>
      </c>
      <c r="F5137" s="0" t="s">
        <v>18</v>
      </c>
      <c r="G5137" s="0" t="s">
        <v>19</v>
      </c>
      <c r="H5137" s="0" t="s">
        <v>5662</v>
      </c>
      <c r="I5137" s="0" t="n">
        <v>1</v>
      </c>
      <c r="J5137" s="0" t="n">
        <v>1.04</v>
      </c>
      <c r="K5137" s="0" t="s">
        <v>21</v>
      </c>
      <c r="L5137" s="3" t="n">
        <f aca="false">IF(K5137="Yes",(J5137-1)*0.98,-1)</f>
        <v>0.0392</v>
      </c>
      <c r="M5137" s="4" t="s">
        <v>22</v>
      </c>
    </row>
    <row r="5138" customFormat="false" ht="12.8" hidden="false" customHeight="false" outlineLevel="0" collapsed="false">
      <c r="A5138" s="2" t="s">
        <v>5663</v>
      </c>
      <c r="B5138" s="2" t="s">
        <v>94</v>
      </c>
      <c r="C5138" s="0" t="s">
        <v>150</v>
      </c>
      <c r="D5138" s="0" t="s">
        <v>16</v>
      </c>
      <c r="E5138" s="0" t="s">
        <v>17</v>
      </c>
      <c r="F5138" s="0" t="s">
        <v>18</v>
      </c>
      <c r="G5138" s="0" t="s">
        <v>19</v>
      </c>
      <c r="H5138" s="0" t="s">
        <v>5664</v>
      </c>
      <c r="I5138" s="0" t="n">
        <v>1</v>
      </c>
      <c r="J5138" s="0" t="n">
        <v>1.29</v>
      </c>
      <c r="K5138" s="0" t="s">
        <v>21</v>
      </c>
      <c r="L5138" s="3" t="n">
        <f aca="false">IF(K5138="Yes",(J5138-1)*0.98,-1)</f>
        <v>0.2842</v>
      </c>
      <c r="M5138" s="4" t="s">
        <v>22</v>
      </c>
    </row>
    <row r="5139" customFormat="false" ht="12.8" hidden="false" customHeight="false" outlineLevel="0" collapsed="false">
      <c r="A5139" s="2" t="s">
        <v>5663</v>
      </c>
      <c r="B5139" s="2" t="s">
        <v>94</v>
      </c>
      <c r="C5139" s="0" t="s">
        <v>150</v>
      </c>
      <c r="D5139" s="0" t="s">
        <v>16</v>
      </c>
      <c r="E5139" s="0" t="s">
        <v>17</v>
      </c>
      <c r="F5139" s="0" t="s">
        <v>18</v>
      </c>
      <c r="G5139" s="0" t="s">
        <v>19</v>
      </c>
      <c r="H5139" s="0" t="s">
        <v>5665</v>
      </c>
      <c r="I5139" s="0" t="n">
        <v>0</v>
      </c>
      <c r="J5139" s="0" t="n">
        <v>0</v>
      </c>
      <c r="K5139" s="0" t="s">
        <v>19</v>
      </c>
      <c r="L5139" s="3" t="n">
        <f aca="false">IF(K5139="Yes",(J5139-1)*0.98,-1)</f>
        <v>-1</v>
      </c>
      <c r="M5139" s="11" t="s">
        <v>62</v>
      </c>
    </row>
    <row r="5140" customFormat="false" ht="12.8" hidden="false" customHeight="false" outlineLevel="0" collapsed="false">
      <c r="A5140" s="2" t="s">
        <v>5666</v>
      </c>
      <c r="B5140" s="2" t="s">
        <v>55</v>
      </c>
      <c r="C5140" s="0" t="s">
        <v>24</v>
      </c>
      <c r="D5140" s="0" t="s">
        <v>48</v>
      </c>
      <c r="E5140" s="0" t="s">
        <v>87</v>
      </c>
      <c r="F5140" s="0" t="s">
        <v>18</v>
      </c>
      <c r="G5140" s="0" t="s">
        <v>21</v>
      </c>
      <c r="H5140" s="0" t="s">
        <v>5667</v>
      </c>
      <c r="I5140" s="0" t="s">
        <v>133</v>
      </c>
      <c r="J5140" s="0" t="n">
        <v>0</v>
      </c>
      <c r="K5140" s="0" t="s">
        <v>19</v>
      </c>
      <c r="L5140" s="3" t="n">
        <f aca="false">IF(K5140="Yes",(J5140-1)*0.98,-1)</f>
        <v>-1</v>
      </c>
      <c r="M5140" s="4" t="s">
        <v>22</v>
      </c>
    </row>
    <row r="5141" customFormat="false" ht="12.8" hidden="false" customHeight="false" outlineLevel="0" collapsed="false">
      <c r="A5141" s="2" t="s">
        <v>5668</v>
      </c>
      <c r="B5141" s="2" t="s">
        <v>1396</v>
      </c>
      <c r="C5141" s="0" t="s">
        <v>248</v>
      </c>
      <c r="D5141" s="0" t="s">
        <v>16</v>
      </c>
      <c r="E5141" s="0" t="s">
        <v>17</v>
      </c>
      <c r="F5141" s="0" t="s">
        <v>18</v>
      </c>
      <c r="G5141" s="0" t="s">
        <v>19</v>
      </c>
      <c r="H5141" s="0" t="s">
        <v>4539</v>
      </c>
      <c r="I5141" s="0" t="n">
        <v>4</v>
      </c>
      <c r="J5141" s="0" t="n">
        <v>0</v>
      </c>
      <c r="K5141" s="0" t="s">
        <v>19</v>
      </c>
      <c r="L5141" s="3" t="n">
        <f aca="false">IF(K5141="Yes",(J5141-1)*0.98,-1)</f>
        <v>-1</v>
      </c>
      <c r="M5141" s="4" t="s">
        <v>22</v>
      </c>
    </row>
    <row r="5142" customFormat="false" ht="12.8" hidden="false" customHeight="false" outlineLevel="0" collapsed="false">
      <c r="A5142" s="2" t="s">
        <v>5668</v>
      </c>
      <c r="B5142" s="2" t="s">
        <v>1396</v>
      </c>
      <c r="C5142" s="0" t="s">
        <v>248</v>
      </c>
      <c r="D5142" s="0" t="s">
        <v>16</v>
      </c>
      <c r="E5142" s="0" t="s">
        <v>17</v>
      </c>
      <c r="F5142" s="0" t="s">
        <v>18</v>
      </c>
      <c r="G5142" s="0" t="s">
        <v>19</v>
      </c>
      <c r="H5142" s="0" t="s">
        <v>5669</v>
      </c>
      <c r="I5142" s="0" t="n">
        <v>0</v>
      </c>
      <c r="J5142" s="0" t="n">
        <v>0</v>
      </c>
      <c r="K5142" s="0" t="s">
        <v>19</v>
      </c>
      <c r="L5142" s="3" t="n">
        <f aca="false">IF(K5142="Yes",(J5142-1)*0.98,-1)</f>
        <v>-1</v>
      </c>
      <c r="M5142" s="11" t="s">
        <v>62</v>
      </c>
    </row>
    <row r="5143" customFormat="false" ht="12.8" hidden="false" customHeight="false" outlineLevel="0" collapsed="false">
      <c r="A5143" s="2" t="s">
        <v>5668</v>
      </c>
      <c r="B5143" s="2" t="s">
        <v>94</v>
      </c>
      <c r="C5143" s="0" t="s">
        <v>1192</v>
      </c>
      <c r="D5143" s="0" t="s">
        <v>37</v>
      </c>
      <c r="E5143" s="0" t="s">
        <v>87</v>
      </c>
      <c r="F5143" s="0" t="s">
        <v>298</v>
      </c>
      <c r="G5143" s="0" t="s">
        <v>19</v>
      </c>
      <c r="H5143" s="0" t="s">
        <v>5670</v>
      </c>
      <c r="I5143" s="0" t="n">
        <v>2</v>
      </c>
      <c r="J5143" s="0" t="n">
        <v>1.96</v>
      </c>
      <c r="K5143" s="0" t="s">
        <v>21</v>
      </c>
      <c r="L5143" s="3" t="n">
        <f aca="false">IF(K5143="Yes",(J5143-1)*0.98,-1)</f>
        <v>0.9408</v>
      </c>
      <c r="M5143" s="11" t="s">
        <v>62</v>
      </c>
    </row>
    <row r="5144" customFormat="false" ht="12.8" hidden="false" customHeight="false" outlineLevel="0" collapsed="false">
      <c r="A5144" s="2" t="s">
        <v>5668</v>
      </c>
      <c r="B5144" s="2" t="s">
        <v>94</v>
      </c>
      <c r="C5144" s="6" t="s">
        <v>1192</v>
      </c>
      <c r="D5144" s="6" t="s">
        <v>37</v>
      </c>
      <c r="E5144" s="6" t="s">
        <v>87</v>
      </c>
      <c r="F5144" s="6" t="s">
        <v>298</v>
      </c>
      <c r="G5144" s="6" t="s">
        <v>19</v>
      </c>
      <c r="H5144" s="6" t="s">
        <v>5671</v>
      </c>
      <c r="I5144" s="6" t="n">
        <v>3</v>
      </c>
      <c r="J5144" s="6" t="n">
        <v>0</v>
      </c>
      <c r="K5144" s="3" t="str">
        <f aca="false">IF(I5144=1, "No","Yes")</f>
        <v>Yes</v>
      </c>
      <c r="L5144" s="7" t="n">
        <f aca="false">IF(I5144=1,-J5144,0.98)</f>
        <v>0.98</v>
      </c>
      <c r="M5144" s="8" t="s">
        <v>51</v>
      </c>
    </row>
    <row r="5145" customFormat="false" ht="12.8" hidden="false" customHeight="false" outlineLevel="0" collapsed="false">
      <c r="A5145" s="9" t="s">
        <v>5668</v>
      </c>
      <c r="B5145" s="9" t="s">
        <v>94</v>
      </c>
      <c r="C5145" s="6" t="s">
        <v>1192</v>
      </c>
      <c r="D5145" s="6" t="s">
        <v>37</v>
      </c>
      <c r="E5145" s="6" t="s">
        <v>87</v>
      </c>
      <c r="F5145" s="6" t="s">
        <v>298</v>
      </c>
      <c r="G5145" s="6" t="s">
        <v>19</v>
      </c>
      <c r="H5145" s="6" t="s">
        <v>5670</v>
      </c>
      <c r="I5145" s="0" t="n">
        <v>2</v>
      </c>
      <c r="J5145" s="6" t="n">
        <v>0</v>
      </c>
      <c r="K5145" s="3" t="str">
        <f aca="false">IF(I5145=1,"Yes","No")</f>
        <v>No</v>
      </c>
      <c r="L5145" s="7" t="n">
        <f aca="false">IF(K5145="Yes",(J5145-1)*0.98,-1)</f>
        <v>-1</v>
      </c>
      <c r="M5145" s="10" t="s">
        <v>53</v>
      </c>
    </row>
    <row r="5146" customFormat="false" ht="12.8" hidden="false" customHeight="false" outlineLevel="0" collapsed="false">
      <c r="A5146" s="2" t="s">
        <v>5668</v>
      </c>
      <c r="B5146" s="2" t="s">
        <v>130</v>
      </c>
      <c r="C5146" s="6" t="s">
        <v>1371</v>
      </c>
      <c r="D5146" s="6" t="s">
        <v>42</v>
      </c>
      <c r="E5146" s="6" t="s">
        <v>30</v>
      </c>
      <c r="F5146" s="6" t="s">
        <v>18</v>
      </c>
      <c r="G5146" s="6" t="s">
        <v>19</v>
      </c>
      <c r="H5146" s="6" t="s">
        <v>5672</v>
      </c>
      <c r="I5146" s="6" t="n">
        <v>3</v>
      </c>
      <c r="J5146" s="6" t="n">
        <v>0</v>
      </c>
      <c r="K5146" s="3" t="str">
        <f aca="false">IF(I5146=1, "No","Yes")</f>
        <v>Yes</v>
      </c>
      <c r="L5146" s="7" t="n">
        <f aca="false">IF(I5146=1,-J5146,0.98)</f>
        <v>0.98</v>
      </c>
      <c r="M5146" s="8" t="s">
        <v>51</v>
      </c>
    </row>
    <row r="5147" customFormat="false" ht="12.8" hidden="false" customHeight="false" outlineLevel="0" collapsed="false">
      <c r="A5147" s="2" t="s">
        <v>5673</v>
      </c>
      <c r="B5147" s="2" t="s">
        <v>139</v>
      </c>
      <c r="C5147" s="0" t="s">
        <v>47</v>
      </c>
      <c r="D5147" s="0" t="s">
        <v>42</v>
      </c>
      <c r="E5147" s="0" t="s">
        <v>30</v>
      </c>
      <c r="F5147" s="0" t="s">
        <v>43</v>
      </c>
      <c r="G5147" s="0" t="s">
        <v>19</v>
      </c>
      <c r="H5147" s="0" t="s">
        <v>5674</v>
      </c>
      <c r="I5147" s="0" t="n">
        <v>0</v>
      </c>
      <c r="J5147" s="0" t="n">
        <v>0</v>
      </c>
      <c r="K5147" s="0" t="s">
        <v>19</v>
      </c>
      <c r="L5147" s="3" t="n">
        <f aca="false">IF(K5147="Yes",(J5147-1)*0.98,-1)</f>
        <v>-1</v>
      </c>
      <c r="M5147" s="11" t="s">
        <v>62</v>
      </c>
    </row>
    <row r="5148" customFormat="false" ht="12.8" hidden="false" customHeight="false" outlineLevel="0" collapsed="false">
      <c r="A5148" s="2" t="s">
        <v>5673</v>
      </c>
      <c r="B5148" s="2" t="s">
        <v>170</v>
      </c>
      <c r="C5148" s="0" t="s">
        <v>47</v>
      </c>
      <c r="D5148" s="0" t="s">
        <v>42</v>
      </c>
      <c r="E5148" s="0" t="s">
        <v>30</v>
      </c>
      <c r="F5148" s="0" t="s">
        <v>43</v>
      </c>
      <c r="G5148" s="0" t="s">
        <v>19</v>
      </c>
      <c r="H5148" s="0" t="s">
        <v>5675</v>
      </c>
      <c r="I5148" s="0" t="n">
        <v>4</v>
      </c>
      <c r="J5148" s="0" t="n">
        <v>0</v>
      </c>
      <c r="K5148" s="0" t="s">
        <v>19</v>
      </c>
      <c r="L5148" s="3" t="n">
        <f aca="false">IF(K5148="Yes",(J5148-1)*0.98,-1)</f>
        <v>-1</v>
      </c>
      <c r="M5148" s="11" t="s">
        <v>62</v>
      </c>
    </row>
    <row r="5149" customFormat="false" ht="12.8" hidden="false" customHeight="false" outlineLevel="0" collapsed="false">
      <c r="A5149" s="9" t="s">
        <v>5673</v>
      </c>
      <c r="B5149" s="9" t="s">
        <v>170</v>
      </c>
      <c r="C5149" s="6" t="s">
        <v>47</v>
      </c>
      <c r="D5149" s="6" t="s">
        <v>42</v>
      </c>
      <c r="E5149" s="6" t="s">
        <v>30</v>
      </c>
      <c r="F5149" s="6" t="s">
        <v>43</v>
      </c>
      <c r="G5149" s="6" t="s">
        <v>19</v>
      </c>
      <c r="H5149" s="6" t="s">
        <v>5676</v>
      </c>
      <c r="I5149" s="6" t="n">
        <v>2</v>
      </c>
      <c r="J5149" s="6" t="n">
        <v>2.58</v>
      </c>
      <c r="K5149" s="3" t="s">
        <v>21</v>
      </c>
      <c r="L5149" s="6" t="n">
        <f aca="false">IF(K5149="Yes",(J5149-1)*0.98,-1)</f>
        <v>1.5484</v>
      </c>
      <c r="M5149" s="13" t="s">
        <v>184</v>
      </c>
    </row>
    <row r="5150" customFormat="false" ht="12.8" hidden="false" customHeight="false" outlineLevel="0" collapsed="false">
      <c r="A5150" s="2" t="s">
        <v>5677</v>
      </c>
      <c r="B5150" s="2" t="s">
        <v>135</v>
      </c>
      <c r="C5150" s="0" t="s">
        <v>47</v>
      </c>
      <c r="D5150" s="0" t="s">
        <v>42</v>
      </c>
      <c r="E5150" s="0" t="s">
        <v>30</v>
      </c>
      <c r="F5150" s="0" t="s">
        <v>18</v>
      </c>
      <c r="G5150" s="0" t="s">
        <v>19</v>
      </c>
      <c r="H5150" s="0" t="s">
        <v>5678</v>
      </c>
      <c r="I5150" s="0" t="n">
        <v>0</v>
      </c>
      <c r="J5150" s="0" t="n">
        <v>0</v>
      </c>
      <c r="K5150" s="0" t="s">
        <v>19</v>
      </c>
      <c r="L5150" s="3" t="n">
        <f aca="false">IF(K5150="Yes",(J5150-1)*0.98,-1)</f>
        <v>-1</v>
      </c>
      <c r="M5150" s="11" t="s">
        <v>62</v>
      </c>
    </row>
    <row r="5151" customFormat="false" ht="12.8" hidden="false" customHeight="false" outlineLevel="0" collapsed="false">
      <c r="A5151" s="2" t="s">
        <v>5679</v>
      </c>
      <c r="B5151" s="2" t="s">
        <v>445</v>
      </c>
      <c r="C5151" s="0" t="s">
        <v>1371</v>
      </c>
      <c r="D5151" s="0" t="s">
        <v>42</v>
      </c>
      <c r="E5151" s="0" t="s">
        <v>30</v>
      </c>
      <c r="F5151" s="0" t="s">
        <v>18</v>
      </c>
      <c r="G5151" s="0" t="s">
        <v>19</v>
      </c>
      <c r="H5151" s="0" t="s">
        <v>5680</v>
      </c>
      <c r="I5151" s="0" t="n">
        <v>0</v>
      </c>
      <c r="J5151" s="0" t="n">
        <v>0</v>
      </c>
      <c r="K5151" s="0" t="s">
        <v>19</v>
      </c>
      <c r="L5151" s="3" t="n">
        <f aca="false">IF(K5151="Yes",(J5151-1)*0.98,-1)</f>
        <v>-1</v>
      </c>
      <c r="M5151" s="11" t="s">
        <v>62</v>
      </c>
    </row>
    <row r="5152" customFormat="false" ht="12.8" hidden="false" customHeight="false" outlineLevel="0" collapsed="false">
      <c r="A5152" s="2" t="s">
        <v>5679</v>
      </c>
      <c r="B5152" s="2" t="s">
        <v>14</v>
      </c>
      <c r="C5152" s="0" t="s">
        <v>78</v>
      </c>
      <c r="D5152" s="0" t="s">
        <v>16</v>
      </c>
      <c r="E5152" s="0" t="s">
        <v>17</v>
      </c>
      <c r="F5152" s="0" t="s">
        <v>18</v>
      </c>
      <c r="G5152" s="0" t="s">
        <v>19</v>
      </c>
      <c r="H5152" s="0" t="s">
        <v>5681</v>
      </c>
      <c r="I5152" s="0" t="n">
        <v>2</v>
      </c>
      <c r="J5152" s="0" t="n">
        <v>1.16</v>
      </c>
      <c r="K5152" s="0" t="s">
        <v>21</v>
      </c>
      <c r="L5152" s="3" t="n">
        <f aca="false">IF(K5152="Yes",(J5152-1)*0.98,-1)</f>
        <v>0.1568</v>
      </c>
      <c r="M5152" s="4" t="s">
        <v>22</v>
      </c>
    </row>
    <row r="5153" customFormat="false" ht="12.8" hidden="false" customHeight="false" outlineLevel="0" collapsed="false">
      <c r="A5153" s="2" t="s">
        <v>5679</v>
      </c>
      <c r="B5153" s="2" t="s">
        <v>331</v>
      </c>
      <c r="C5153" s="0" t="s">
        <v>125</v>
      </c>
      <c r="D5153" s="0" t="s">
        <v>29</v>
      </c>
      <c r="E5153" s="0" t="s">
        <v>30</v>
      </c>
      <c r="F5153" s="0" t="s">
        <v>43</v>
      </c>
      <c r="G5153" s="0" t="s">
        <v>19</v>
      </c>
      <c r="H5153" s="0" t="s">
        <v>5682</v>
      </c>
      <c r="I5153" s="0" t="n">
        <v>0</v>
      </c>
      <c r="J5153" s="0" t="n">
        <v>0</v>
      </c>
      <c r="K5153" s="0" t="s">
        <v>19</v>
      </c>
      <c r="L5153" s="3" t="n">
        <f aca="false">IF(K5153="Yes",(J5153-1)*0.98,-1)</f>
        <v>-1</v>
      </c>
      <c r="M5153" s="4" t="s">
        <v>22</v>
      </c>
    </row>
    <row r="5154" customFormat="false" ht="12.8" hidden="false" customHeight="false" outlineLevel="0" collapsed="false">
      <c r="A5154" s="2" t="s">
        <v>5679</v>
      </c>
      <c r="B5154" s="2" t="s">
        <v>331</v>
      </c>
      <c r="C5154" s="0" t="s">
        <v>125</v>
      </c>
      <c r="D5154" s="0" t="s">
        <v>29</v>
      </c>
      <c r="E5154" s="0" t="s">
        <v>30</v>
      </c>
      <c r="F5154" s="0" t="s">
        <v>43</v>
      </c>
      <c r="G5154" s="0" t="s">
        <v>19</v>
      </c>
      <c r="H5154" s="0" t="s">
        <v>5618</v>
      </c>
      <c r="I5154" s="0" t="n">
        <v>2</v>
      </c>
      <c r="J5154" s="0" t="n">
        <v>1.71</v>
      </c>
      <c r="K5154" s="0" t="s">
        <v>21</v>
      </c>
      <c r="L5154" s="3" t="n">
        <f aca="false">IF(K5154="Yes",(J5154-1)*0.98,-1)</f>
        <v>0.6958</v>
      </c>
      <c r="M5154" s="11" t="s">
        <v>62</v>
      </c>
    </row>
    <row r="5155" customFormat="false" ht="12.8" hidden="false" customHeight="false" outlineLevel="0" collapsed="false">
      <c r="A5155" s="2" t="s">
        <v>5683</v>
      </c>
      <c r="B5155" s="2" t="s">
        <v>512</v>
      </c>
      <c r="C5155" s="0" t="s">
        <v>74</v>
      </c>
      <c r="D5155" s="0" t="s">
        <v>37</v>
      </c>
      <c r="E5155" s="0" t="s">
        <v>30</v>
      </c>
      <c r="F5155" s="0" t="s">
        <v>65</v>
      </c>
      <c r="G5155" s="0" t="s">
        <v>21</v>
      </c>
      <c r="H5155" s="0" t="s">
        <v>5684</v>
      </c>
      <c r="I5155" s="0" t="n">
        <v>1</v>
      </c>
      <c r="J5155" s="0" t="n">
        <v>1.29</v>
      </c>
      <c r="K5155" s="0" t="s">
        <v>21</v>
      </c>
      <c r="L5155" s="3" t="n">
        <f aca="false">IF(K5155="Yes",(J5155-1)*0.98,-1)</f>
        <v>0.2842</v>
      </c>
      <c r="M5155" s="4" t="s">
        <v>22</v>
      </c>
    </row>
    <row r="5156" customFormat="false" ht="12.8" hidden="false" customHeight="false" outlineLevel="0" collapsed="false">
      <c r="A5156" s="2" t="s">
        <v>5683</v>
      </c>
      <c r="B5156" s="2" t="s">
        <v>512</v>
      </c>
      <c r="C5156" s="0" t="s">
        <v>74</v>
      </c>
      <c r="D5156" s="0" t="s">
        <v>37</v>
      </c>
      <c r="E5156" s="0" t="s">
        <v>30</v>
      </c>
      <c r="F5156" s="0" t="s">
        <v>65</v>
      </c>
      <c r="G5156" s="0" t="s">
        <v>21</v>
      </c>
      <c r="H5156" s="0" t="s">
        <v>5484</v>
      </c>
      <c r="I5156" s="0" t="n">
        <v>2</v>
      </c>
      <c r="J5156" s="0" t="n">
        <v>1.63</v>
      </c>
      <c r="K5156" s="0" t="s">
        <v>21</v>
      </c>
      <c r="L5156" s="3" t="n">
        <f aca="false">IF(K5156="Yes",(J5156-1)*0.98,-1)</f>
        <v>0.6174</v>
      </c>
      <c r="M5156" s="11" t="s">
        <v>62</v>
      </c>
    </row>
    <row r="5157" customFormat="false" ht="12.8" hidden="false" customHeight="false" outlineLevel="0" collapsed="false">
      <c r="A5157" s="2" t="s">
        <v>5683</v>
      </c>
      <c r="B5157" s="2" t="s">
        <v>252</v>
      </c>
      <c r="C5157" s="0" t="s">
        <v>59</v>
      </c>
      <c r="D5157" s="0" t="s">
        <v>42</v>
      </c>
      <c r="E5157" s="0" t="s">
        <v>30</v>
      </c>
      <c r="F5157" s="0" t="s">
        <v>18</v>
      </c>
      <c r="G5157" s="0" t="s">
        <v>19</v>
      </c>
      <c r="H5157" s="0" t="s">
        <v>5685</v>
      </c>
      <c r="I5157" s="0" t="n">
        <v>0</v>
      </c>
      <c r="J5157" s="0" t="n">
        <v>0</v>
      </c>
      <c r="K5157" s="0" t="s">
        <v>19</v>
      </c>
      <c r="L5157" s="3" t="n">
        <f aca="false">IF(K5157="Yes",(J5157-1)*0.98,-1)</f>
        <v>-1</v>
      </c>
      <c r="M5157" s="11" t="s">
        <v>62</v>
      </c>
    </row>
    <row r="5158" customFormat="false" ht="12.8" hidden="false" customHeight="false" outlineLevel="0" collapsed="false">
      <c r="A5158" s="2" t="s">
        <v>5683</v>
      </c>
      <c r="B5158" s="2" t="s">
        <v>280</v>
      </c>
      <c r="C5158" s="0" t="s">
        <v>74</v>
      </c>
      <c r="D5158" s="0" t="s">
        <v>37</v>
      </c>
      <c r="E5158" s="0" t="s">
        <v>30</v>
      </c>
      <c r="F5158" s="0" t="s">
        <v>65</v>
      </c>
      <c r="G5158" s="0" t="s">
        <v>21</v>
      </c>
      <c r="H5158" s="0" t="s">
        <v>5686</v>
      </c>
      <c r="I5158" s="0" t="n">
        <v>2</v>
      </c>
      <c r="J5158" s="0" t="n">
        <v>1.73</v>
      </c>
      <c r="K5158" s="0" t="s">
        <v>21</v>
      </c>
      <c r="L5158" s="3" t="n">
        <f aca="false">IF(K5158="Yes",(J5158-1)*0.98,-1)</f>
        <v>0.7154</v>
      </c>
      <c r="M5158" s="4" t="s">
        <v>22</v>
      </c>
    </row>
    <row r="5159" customFormat="false" ht="12.8" hidden="false" customHeight="false" outlineLevel="0" collapsed="false">
      <c r="A5159" s="2" t="s">
        <v>5683</v>
      </c>
      <c r="B5159" s="2" t="s">
        <v>343</v>
      </c>
      <c r="C5159" s="0" t="s">
        <v>74</v>
      </c>
      <c r="D5159" s="0" t="s">
        <v>37</v>
      </c>
      <c r="E5159" s="0" t="s">
        <v>30</v>
      </c>
      <c r="F5159" s="0" t="s">
        <v>43</v>
      </c>
      <c r="G5159" s="0" t="s">
        <v>19</v>
      </c>
      <c r="H5159" s="0" t="s">
        <v>5687</v>
      </c>
      <c r="I5159" s="0" t="n">
        <v>0</v>
      </c>
      <c r="J5159" s="0" t="n">
        <v>0</v>
      </c>
      <c r="K5159" s="0" t="s">
        <v>19</v>
      </c>
      <c r="L5159" s="3" t="n">
        <f aca="false">IF(K5159="Yes",(J5159-1)*0.98,-1)</f>
        <v>-1</v>
      </c>
      <c r="M5159" s="4" t="s">
        <v>22</v>
      </c>
    </row>
    <row r="5160" customFormat="false" ht="12.8" hidden="false" customHeight="false" outlineLevel="0" collapsed="false">
      <c r="A5160" s="2" t="s">
        <v>5683</v>
      </c>
      <c r="B5160" s="2" t="s">
        <v>343</v>
      </c>
      <c r="C5160" s="0" t="s">
        <v>74</v>
      </c>
      <c r="D5160" s="0" t="s">
        <v>37</v>
      </c>
      <c r="E5160" s="0" t="s">
        <v>30</v>
      </c>
      <c r="F5160" s="0" t="s">
        <v>43</v>
      </c>
      <c r="G5160" s="0" t="s">
        <v>19</v>
      </c>
      <c r="H5160" s="0" t="s">
        <v>5688</v>
      </c>
      <c r="I5160" s="0" t="n">
        <v>2</v>
      </c>
      <c r="J5160" s="0" t="n">
        <v>1.31</v>
      </c>
      <c r="K5160" s="0" t="s">
        <v>21</v>
      </c>
      <c r="L5160" s="3" t="n">
        <f aca="false">IF(K5160="Yes",(J5160-1)*0.98,-1)</f>
        <v>0.3038</v>
      </c>
      <c r="M5160" s="11" t="s">
        <v>62</v>
      </c>
    </row>
    <row r="5161" customFormat="false" ht="12.8" hidden="false" customHeight="false" outlineLevel="0" collapsed="false">
      <c r="A5161" s="9" t="s">
        <v>5683</v>
      </c>
      <c r="B5161" s="9" t="s">
        <v>343</v>
      </c>
      <c r="C5161" s="6" t="s">
        <v>74</v>
      </c>
      <c r="D5161" s="6" t="s">
        <v>37</v>
      </c>
      <c r="E5161" s="6" t="s">
        <v>30</v>
      </c>
      <c r="F5161" s="6" t="s">
        <v>43</v>
      </c>
      <c r="G5161" s="6" t="s">
        <v>19</v>
      </c>
      <c r="H5161" s="6" t="s">
        <v>5688</v>
      </c>
      <c r="I5161" s="0" t="n">
        <v>2</v>
      </c>
      <c r="J5161" s="6" t="n">
        <v>0</v>
      </c>
      <c r="K5161" s="3" t="str">
        <f aca="false">IF(I5161=1,"Yes","No")</f>
        <v>No</v>
      </c>
      <c r="L5161" s="7" t="n">
        <f aca="false">IF(K5161="Yes",(J5161-1)*0.98,-1)</f>
        <v>-1</v>
      </c>
      <c r="M5161" s="10" t="s">
        <v>53</v>
      </c>
    </row>
    <row r="5162" customFormat="false" ht="12.8" hidden="false" customHeight="false" outlineLevel="0" collapsed="false">
      <c r="A5162" s="2" t="s">
        <v>5689</v>
      </c>
      <c r="B5162" s="2" t="s">
        <v>5690</v>
      </c>
      <c r="C5162" s="0" t="s">
        <v>1371</v>
      </c>
      <c r="D5162" s="0" t="s">
        <v>42</v>
      </c>
      <c r="E5162" s="0" t="s">
        <v>30</v>
      </c>
      <c r="F5162" s="0" t="s">
        <v>316</v>
      </c>
      <c r="G5162" s="0" t="s">
        <v>19</v>
      </c>
      <c r="H5162" s="0" t="s">
        <v>5691</v>
      </c>
      <c r="I5162" s="0" t="n">
        <v>1</v>
      </c>
      <c r="J5162" s="0" t="n">
        <v>1.33</v>
      </c>
      <c r="K5162" s="0" t="s">
        <v>21</v>
      </c>
      <c r="L5162" s="3" t="n">
        <f aca="false">IF(K5162="Yes",(J5162-1)*0.98,-1)</f>
        <v>0.3234</v>
      </c>
      <c r="M5162" s="4" t="s">
        <v>22</v>
      </c>
    </row>
    <row r="5163" customFormat="false" ht="12.8" hidden="false" customHeight="false" outlineLevel="0" collapsed="false">
      <c r="A5163" s="2" t="s">
        <v>5689</v>
      </c>
      <c r="B5163" s="2" t="s">
        <v>885</v>
      </c>
      <c r="C5163" s="0" t="s">
        <v>225</v>
      </c>
      <c r="D5163" s="0" t="s">
        <v>16</v>
      </c>
      <c r="E5163" s="0" t="s">
        <v>17</v>
      </c>
      <c r="F5163" s="0" t="s">
        <v>18</v>
      </c>
      <c r="G5163" s="0" t="s">
        <v>19</v>
      </c>
      <c r="H5163" s="0" t="s">
        <v>5692</v>
      </c>
      <c r="I5163" s="0" t="n">
        <v>1</v>
      </c>
      <c r="J5163" s="0" t="n">
        <v>1.15</v>
      </c>
      <c r="K5163" s="0" t="s">
        <v>21</v>
      </c>
      <c r="L5163" s="3" t="n">
        <f aca="false">IF(K5163="Yes",(J5163-1)*0.98,-1)</f>
        <v>0.147</v>
      </c>
      <c r="M5163" s="4" t="s">
        <v>22</v>
      </c>
    </row>
    <row r="5164" customFormat="false" ht="12.8" hidden="false" customHeight="false" outlineLevel="0" collapsed="false">
      <c r="A5164" s="2" t="s">
        <v>5689</v>
      </c>
      <c r="B5164" s="2" t="s">
        <v>5693</v>
      </c>
      <c r="C5164" s="0" t="s">
        <v>1371</v>
      </c>
      <c r="D5164" s="0" t="s">
        <v>16</v>
      </c>
      <c r="E5164" s="0" t="s">
        <v>17</v>
      </c>
      <c r="F5164" s="0" t="s">
        <v>18</v>
      </c>
      <c r="G5164" s="0" t="s">
        <v>19</v>
      </c>
      <c r="H5164" s="0" t="s">
        <v>5694</v>
      </c>
      <c r="I5164" s="0" t="n">
        <v>2</v>
      </c>
      <c r="J5164" s="0" t="n">
        <v>1.24</v>
      </c>
      <c r="K5164" s="0" t="s">
        <v>21</v>
      </c>
      <c r="L5164" s="3" t="n">
        <f aca="false">IF(K5164="Yes",(J5164-1)*0.98,-1)</f>
        <v>0.2352</v>
      </c>
      <c r="M5164" s="4" t="s">
        <v>22</v>
      </c>
    </row>
    <row r="5165" customFormat="false" ht="12.8" hidden="false" customHeight="false" outlineLevel="0" collapsed="false">
      <c r="A5165" s="2" t="s">
        <v>5689</v>
      </c>
      <c r="B5165" s="2" t="s">
        <v>5693</v>
      </c>
      <c r="C5165" s="0" t="s">
        <v>1371</v>
      </c>
      <c r="D5165" s="0" t="s">
        <v>16</v>
      </c>
      <c r="E5165" s="0" t="s">
        <v>17</v>
      </c>
      <c r="F5165" s="0" t="s">
        <v>18</v>
      </c>
      <c r="G5165" s="0" t="s">
        <v>19</v>
      </c>
      <c r="H5165" s="0" t="s">
        <v>4942</v>
      </c>
      <c r="I5165" s="0" t="n">
        <v>0</v>
      </c>
      <c r="J5165" s="0" t="n">
        <v>0</v>
      </c>
      <c r="K5165" s="0" t="s">
        <v>19</v>
      </c>
      <c r="L5165" s="3" t="n">
        <f aca="false">IF(K5165="Yes",(J5165-1)*0.98,-1)</f>
        <v>-1</v>
      </c>
      <c r="M5165" s="11" t="s">
        <v>62</v>
      </c>
    </row>
    <row r="5166" customFormat="false" ht="12.8" hidden="false" customHeight="false" outlineLevel="0" collapsed="false">
      <c r="A5166" s="2" t="s">
        <v>5689</v>
      </c>
      <c r="B5166" s="2" t="s">
        <v>5695</v>
      </c>
      <c r="C5166" s="0" t="s">
        <v>1371</v>
      </c>
      <c r="D5166" s="0" t="s">
        <v>16</v>
      </c>
      <c r="E5166" s="0" t="s">
        <v>17</v>
      </c>
      <c r="F5166" s="0" t="s">
        <v>18</v>
      </c>
      <c r="G5166" s="0" t="s">
        <v>19</v>
      </c>
      <c r="H5166" s="0" t="s">
        <v>5696</v>
      </c>
      <c r="I5166" s="0" t="n">
        <v>1</v>
      </c>
      <c r="J5166" s="0" t="n">
        <v>1.2</v>
      </c>
      <c r="K5166" s="0" t="s">
        <v>21</v>
      </c>
      <c r="L5166" s="3" t="n">
        <f aca="false">IF(K5166="Yes",(J5166-1)*0.98,-1)</f>
        <v>0.196</v>
      </c>
      <c r="M5166" s="4" t="s">
        <v>22</v>
      </c>
    </row>
    <row r="5167" customFormat="false" ht="12.8" hidden="false" customHeight="false" outlineLevel="0" collapsed="false">
      <c r="A5167" s="2" t="s">
        <v>5689</v>
      </c>
      <c r="B5167" s="2" t="s">
        <v>5695</v>
      </c>
      <c r="C5167" s="0" t="s">
        <v>1371</v>
      </c>
      <c r="D5167" s="0" t="s">
        <v>16</v>
      </c>
      <c r="E5167" s="0" t="s">
        <v>17</v>
      </c>
      <c r="F5167" s="0" t="s">
        <v>18</v>
      </c>
      <c r="G5167" s="0" t="s">
        <v>19</v>
      </c>
      <c r="H5167" s="0" t="s">
        <v>5697</v>
      </c>
      <c r="I5167" s="0" t="n">
        <v>2</v>
      </c>
      <c r="J5167" s="0" t="n">
        <v>1.36</v>
      </c>
      <c r="K5167" s="0" t="s">
        <v>21</v>
      </c>
      <c r="L5167" s="3" t="n">
        <f aca="false">IF(K5167="Yes",(J5167-1)*0.98,-1)</f>
        <v>0.3528</v>
      </c>
      <c r="M5167" s="11" t="s">
        <v>62</v>
      </c>
    </row>
    <row r="5168" customFormat="false" ht="12.8" hidden="false" customHeight="false" outlineLevel="0" collapsed="false">
      <c r="A5168" s="2" t="s">
        <v>5698</v>
      </c>
      <c r="B5168" s="2" t="s">
        <v>130</v>
      </c>
      <c r="C5168" s="0" t="s">
        <v>28</v>
      </c>
      <c r="D5168" s="0" t="s">
        <v>42</v>
      </c>
      <c r="E5168" s="0" t="s">
        <v>30</v>
      </c>
      <c r="F5168" s="0" t="s">
        <v>43</v>
      </c>
      <c r="G5168" s="0" t="s">
        <v>19</v>
      </c>
      <c r="H5168" s="0" t="s">
        <v>5699</v>
      </c>
      <c r="I5168" s="0" t="n">
        <v>1</v>
      </c>
      <c r="J5168" s="0" t="n">
        <v>3.75</v>
      </c>
      <c r="K5168" s="0" t="s">
        <v>21</v>
      </c>
      <c r="L5168" s="3" t="n">
        <f aca="false">IF(K5168="Yes",(J5168-1)*0.98,-1)</f>
        <v>2.695</v>
      </c>
      <c r="M5168" s="11" t="s">
        <v>62</v>
      </c>
    </row>
    <row r="5169" customFormat="false" ht="12.8" hidden="false" customHeight="false" outlineLevel="0" collapsed="false">
      <c r="A5169" s="2" t="s">
        <v>5698</v>
      </c>
      <c r="B5169" s="2" t="s">
        <v>157</v>
      </c>
      <c r="C5169" s="6" t="s">
        <v>28</v>
      </c>
      <c r="D5169" s="6" t="s">
        <v>29</v>
      </c>
      <c r="E5169" s="6" t="s">
        <v>30</v>
      </c>
      <c r="F5169" s="6" t="s">
        <v>65</v>
      </c>
      <c r="G5169" s="6" t="s">
        <v>21</v>
      </c>
      <c r="H5169" s="6" t="s">
        <v>5700</v>
      </c>
      <c r="I5169" s="6" t="n">
        <v>2</v>
      </c>
      <c r="J5169" s="6" t="n">
        <v>0</v>
      </c>
      <c r="K5169" s="3" t="str">
        <f aca="false">IF(I5169=1, "No","Yes")</f>
        <v>Yes</v>
      </c>
      <c r="L5169" s="7" t="n">
        <f aca="false">IF(I5169=1,-J5169,0.98)</f>
        <v>0.98</v>
      </c>
      <c r="M5169" s="12" t="s">
        <v>128</v>
      </c>
    </row>
    <row r="5170" customFormat="false" ht="12.8" hidden="false" customHeight="false" outlineLevel="0" collapsed="false">
      <c r="A5170" s="9" t="s">
        <v>5698</v>
      </c>
      <c r="B5170" s="9" t="s">
        <v>157</v>
      </c>
      <c r="C5170" s="6" t="s">
        <v>28</v>
      </c>
      <c r="D5170" s="6" t="s">
        <v>29</v>
      </c>
      <c r="E5170" s="6" t="s">
        <v>30</v>
      </c>
      <c r="F5170" s="6" t="s">
        <v>65</v>
      </c>
      <c r="G5170" s="6" t="s">
        <v>21</v>
      </c>
      <c r="H5170" s="6" t="s">
        <v>5700</v>
      </c>
      <c r="I5170" s="6" t="n">
        <v>2</v>
      </c>
      <c r="J5170" s="6" t="n">
        <v>4.2</v>
      </c>
      <c r="K5170" s="3" t="s">
        <v>21</v>
      </c>
      <c r="L5170" s="6" t="n">
        <f aca="false">IF(K5170="Yes",(J5170-1)*0.98,-1)</f>
        <v>3.136</v>
      </c>
      <c r="M5170" s="13" t="s">
        <v>184</v>
      </c>
    </row>
    <row r="5171" customFormat="false" ht="12.8" hidden="false" customHeight="false" outlineLevel="0" collapsed="false">
      <c r="A5171" s="2" t="s">
        <v>5701</v>
      </c>
      <c r="B5171" s="2" t="s">
        <v>445</v>
      </c>
      <c r="C5171" s="0" t="s">
        <v>259</v>
      </c>
      <c r="D5171" s="0" t="s">
        <v>16</v>
      </c>
      <c r="E5171" s="0" t="s">
        <v>17</v>
      </c>
      <c r="F5171" s="0" t="s">
        <v>18</v>
      </c>
      <c r="G5171" s="0" t="s">
        <v>19</v>
      </c>
      <c r="H5171" s="0" t="s">
        <v>5702</v>
      </c>
      <c r="I5171" s="0" t="n">
        <v>1</v>
      </c>
      <c r="J5171" s="0" t="n">
        <v>1.15</v>
      </c>
      <c r="K5171" s="0" t="s">
        <v>21</v>
      </c>
      <c r="L5171" s="3" t="n">
        <f aca="false">IF(K5171="Yes",(J5171-1)*0.98,-1)</f>
        <v>0.147</v>
      </c>
      <c r="M5171" s="4" t="s">
        <v>22</v>
      </c>
    </row>
    <row r="5172" customFormat="false" ht="12.8" hidden="false" customHeight="false" outlineLevel="0" collapsed="false">
      <c r="A5172" s="2" t="s">
        <v>5701</v>
      </c>
      <c r="B5172" s="2" t="s">
        <v>445</v>
      </c>
      <c r="C5172" s="0" t="s">
        <v>259</v>
      </c>
      <c r="D5172" s="0" t="s">
        <v>16</v>
      </c>
      <c r="E5172" s="0" t="s">
        <v>17</v>
      </c>
      <c r="F5172" s="0" t="s">
        <v>18</v>
      </c>
      <c r="G5172" s="0" t="s">
        <v>19</v>
      </c>
      <c r="H5172" s="0" t="s">
        <v>5703</v>
      </c>
      <c r="I5172" s="0" t="n">
        <v>3</v>
      </c>
      <c r="J5172" s="0" t="n">
        <v>2.24</v>
      </c>
      <c r="K5172" s="0" t="s">
        <v>21</v>
      </c>
      <c r="L5172" s="3" t="n">
        <f aca="false">IF(K5172="Yes",(J5172-1)*0.98,-1)</f>
        <v>1.2152</v>
      </c>
      <c r="M5172" s="11" t="s">
        <v>62</v>
      </c>
    </row>
    <row r="5173" customFormat="false" ht="12.8" hidden="false" customHeight="false" outlineLevel="0" collapsed="false">
      <c r="A5173" s="2" t="s">
        <v>5704</v>
      </c>
      <c r="B5173" s="2" t="s">
        <v>77</v>
      </c>
      <c r="C5173" s="6" t="s">
        <v>91</v>
      </c>
      <c r="D5173" s="6" t="s">
        <v>29</v>
      </c>
      <c r="E5173" s="6" t="s">
        <v>30</v>
      </c>
      <c r="F5173" s="6" t="s">
        <v>65</v>
      </c>
      <c r="G5173" s="6" t="s">
        <v>21</v>
      </c>
      <c r="H5173" s="6" t="s">
        <v>5705</v>
      </c>
      <c r="I5173" s="6" t="n">
        <v>0</v>
      </c>
      <c r="J5173" s="6" t="n">
        <v>0</v>
      </c>
      <c r="K5173" s="3" t="str">
        <f aca="false">IF(I5173=1, "No","Yes")</f>
        <v>Yes</v>
      </c>
      <c r="L5173" s="7" t="n">
        <f aca="false">IF(I5173=1,-J5173,0.98)</f>
        <v>0.98</v>
      </c>
      <c r="M5173" s="12" t="s">
        <v>128</v>
      </c>
    </row>
    <row r="5174" customFormat="false" ht="12.8" hidden="false" customHeight="false" outlineLevel="0" collapsed="false">
      <c r="A5174" s="9" t="s">
        <v>5704</v>
      </c>
      <c r="B5174" s="9" t="s">
        <v>77</v>
      </c>
      <c r="C5174" s="6" t="s">
        <v>91</v>
      </c>
      <c r="D5174" s="6" t="s">
        <v>29</v>
      </c>
      <c r="E5174" s="6" t="s">
        <v>30</v>
      </c>
      <c r="F5174" s="6" t="s">
        <v>65</v>
      </c>
      <c r="G5174" s="6" t="s">
        <v>21</v>
      </c>
      <c r="H5174" s="6" t="s">
        <v>5705</v>
      </c>
      <c r="I5174" s="6" t="n">
        <v>0</v>
      </c>
      <c r="J5174" s="6" t="n">
        <v>0</v>
      </c>
      <c r="K5174" s="3" t="s">
        <v>19</v>
      </c>
      <c r="L5174" s="6" t="n">
        <f aca="false">IF(K5174="Yes",(J5174-1)*0.98,-1)</f>
        <v>-1</v>
      </c>
      <c r="M5174" s="13" t="s">
        <v>184</v>
      </c>
    </row>
    <row r="5175" customFormat="false" ht="12.8" hidden="false" customHeight="false" outlineLevel="0" collapsed="false">
      <c r="A5175" s="2" t="s">
        <v>5706</v>
      </c>
      <c r="B5175" s="2" t="s">
        <v>331</v>
      </c>
      <c r="C5175" s="0" t="s">
        <v>125</v>
      </c>
      <c r="D5175" s="0" t="s">
        <v>42</v>
      </c>
      <c r="E5175" s="0" t="s">
        <v>30</v>
      </c>
      <c r="F5175" s="0" t="s">
        <v>43</v>
      </c>
      <c r="G5175" s="0" t="s">
        <v>19</v>
      </c>
      <c r="H5175" s="0" t="s">
        <v>5707</v>
      </c>
      <c r="I5175" s="0" t="n">
        <v>3</v>
      </c>
      <c r="J5175" s="0" t="n">
        <v>2.84</v>
      </c>
      <c r="K5175" s="0" t="s">
        <v>21</v>
      </c>
      <c r="L5175" s="3" t="n">
        <f aca="false">IF(K5175="Yes",(J5175-1)*0.98,-1)</f>
        <v>1.8032</v>
      </c>
      <c r="M5175" s="11" t="s">
        <v>62</v>
      </c>
    </row>
    <row r="5176" customFormat="false" ht="12.8" hidden="false" customHeight="false" outlineLevel="0" collapsed="false">
      <c r="A5176" s="2" t="s">
        <v>5706</v>
      </c>
      <c r="B5176" s="2" t="s">
        <v>331</v>
      </c>
      <c r="C5176" s="6" t="s">
        <v>125</v>
      </c>
      <c r="D5176" s="6" t="s">
        <v>42</v>
      </c>
      <c r="E5176" s="6" t="s">
        <v>30</v>
      </c>
      <c r="F5176" s="6" t="s">
        <v>43</v>
      </c>
      <c r="G5176" s="6" t="s">
        <v>19</v>
      </c>
      <c r="H5176" s="6" t="s">
        <v>5708</v>
      </c>
      <c r="I5176" s="6" t="n">
        <v>1</v>
      </c>
      <c r="J5176" s="6" t="n">
        <v>2.36</v>
      </c>
      <c r="K5176" s="3" t="str">
        <f aca="false">IF(I5176=1, "No","Yes")</f>
        <v>No</v>
      </c>
      <c r="L5176" s="7" t="n">
        <f aca="false">IF(I5176=1,-J5176,0.98)</f>
        <v>-2.36</v>
      </c>
      <c r="M5176" s="12" t="s">
        <v>128</v>
      </c>
    </row>
    <row r="5177" customFormat="false" ht="12.8" hidden="false" customHeight="false" outlineLevel="0" collapsed="false">
      <c r="A5177" s="9" t="s">
        <v>5706</v>
      </c>
      <c r="B5177" s="9" t="s">
        <v>331</v>
      </c>
      <c r="C5177" s="6" t="s">
        <v>125</v>
      </c>
      <c r="D5177" s="6" t="s">
        <v>42</v>
      </c>
      <c r="E5177" s="6" t="s">
        <v>30</v>
      </c>
      <c r="F5177" s="6" t="s">
        <v>43</v>
      </c>
      <c r="G5177" s="6" t="s">
        <v>19</v>
      </c>
      <c r="H5177" s="6" t="s">
        <v>5708</v>
      </c>
      <c r="I5177" s="6" t="n">
        <v>1</v>
      </c>
      <c r="J5177" s="6" t="n">
        <v>1.28</v>
      </c>
      <c r="K5177" s="3" t="s">
        <v>21</v>
      </c>
      <c r="L5177" s="6" t="n">
        <f aca="false">IF(K5177="Yes",(J5177-1)*0.98,-1)</f>
        <v>0.2744</v>
      </c>
      <c r="M5177" s="13" t="s">
        <v>184</v>
      </c>
    </row>
    <row r="5178" customFormat="false" ht="12.8" hidden="false" customHeight="false" outlineLevel="0" collapsed="false">
      <c r="A5178" s="2" t="s">
        <v>5709</v>
      </c>
      <c r="B5178" s="2" t="s">
        <v>46</v>
      </c>
      <c r="C5178" s="0" t="s">
        <v>56</v>
      </c>
      <c r="D5178" s="0" t="s">
        <v>102</v>
      </c>
      <c r="E5178" s="0" t="s">
        <v>17</v>
      </c>
      <c r="F5178" s="0" t="s">
        <v>103</v>
      </c>
      <c r="G5178" s="0" t="s">
        <v>19</v>
      </c>
      <c r="H5178" s="0" t="s">
        <v>5710</v>
      </c>
      <c r="I5178" s="0" t="n">
        <v>2</v>
      </c>
      <c r="J5178" s="0" t="n">
        <v>3.4</v>
      </c>
      <c r="K5178" s="0" t="s">
        <v>21</v>
      </c>
      <c r="L5178" s="3" t="n">
        <f aca="false">IF(K5178="Yes",(J5178-1)*0.98,-1)</f>
        <v>2.352</v>
      </c>
      <c r="M5178" s="4" t="s">
        <v>22</v>
      </c>
    </row>
    <row r="5179" customFormat="false" ht="12.8" hidden="false" customHeight="false" outlineLevel="0" collapsed="false">
      <c r="A5179" s="2" t="s">
        <v>5709</v>
      </c>
      <c r="B5179" s="2" t="s">
        <v>157</v>
      </c>
      <c r="C5179" s="0" t="s">
        <v>47</v>
      </c>
      <c r="D5179" s="0" t="s">
        <v>42</v>
      </c>
      <c r="E5179" s="0" t="s">
        <v>30</v>
      </c>
      <c r="F5179" s="0" t="s">
        <v>18</v>
      </c>
      <c r="G5179" s="0" t="s">
        <v>19</v>
      </c>
      <c r="H5179" s="0" t="s">
        <v>5711</v>
      </c>
      <c r="I5179" s="0" t="n">
        <v>2</v>
      </c>
      <c r="J5179" s="0" t="n">
        <v>1.43</v>
      </c>
      <c r="K5179" s="0" t="s">
        <v>21</v>
      </c>
      <c r="L5179" s="3" t="n">
        <f aca="false">IF(K5179="Yes",(J5179-1)*0.98,-1)</f>
        <v>0.4214</v>
      </c>
      <c r="M5179" s="11" t="s">
        <v>62</v>
      </c>
    </row>
    <row r="5180" customFormat="false" ht="12.8" hidden="false" customHeight="false" outlineLevel="0" collapsed="false">
      <c r="A5180" s="2" t="s">
        <v>5709</v>
      </c>
      <c r="B5180" s="2" t="s">
        <v>157</v>
      </c>
      <c r="C5180" s="6" t="s">
        <v>47</v>
      </c>
      <c r="D5180" s="6" t="s">
        <v>42</v>
      </c>
      <c r="E5180" s="6" t="s">
        <v>30</v>
      </c>
      <c r="F5180" s="6" t="s">
        <v>18</v>
      </c>
      <c r="G5180" s="6" t="s">
        <v>19</v>
      </c>
      <c r="H5180" s="6" t="s">
        <v>5712</v>
      </c>
      <c r="I5180" s="6" t="n">
        <v>4</v>
      </c>
      <c r="J5180" s="6" t="n">
        <v>0</v>
      </c>
      <c r="K5180" s="3" t="str">
        <f aca="false">IF(I5180=1, "No","Yes")</f>
        <v>Yes</v>
      </c>
      <c r="L5180" s="7" t="n">
        <f aca="false">IF(I5180=1,-J5180,0.98)</f>
        <v>0.98</v>
      </c>
      <c r="M5180" s="8" t="s">
        <v>51</v>
      </c>
    </row>
    <row r="5181" customFormat="false" ht="12.8" hidden="false" customHeight="false" outlineLevel="0" collapsed="false">
      <c r="A5181" s="2" t="s">
        <v>5709</v>
      </c>
      <c r="B5181" s="2" t="s">
        <v>109</v>
      </c>
      <c r="C5181" s="0" t="s">
        <v>359</v>
      </c>
      <c r="D5181" s="0" t="s">
        <v>42</v>
      </c>
      <c r="E5181" s="0" t="s">
        <v>79</v>
      </c>
      <c r="F5181" s="0" t="s">
        <v>80</v>
      </c>
      <c r="G5181" s="0" t="s">
        <v>19</v>
      </c>
      <c r="H5181" s="0" t="s">
        <v>5713</v>
      </c>
      <c r="I5181" s="0" t="n">
        <v>3</v>
      </c>
      <c r="J5181" s="0" t="n">
        <v>0</v>
      </c>
      <c r="K5181" s="0" t="s">
        <v>19</v>
      </c>
      <c r="L5181" s="3" t="n">
        <f aca="false">IF(K5181="Yes",(J5181-1)*0.98,-1)</f>
        <v>-1</v>
      </c>
      <c r="M5181" s="4" t="s">
        <v>22</v>
      </c>
    </row>
    <row r="5182" customFormat="false" ht="12.8" hidden="false" customHeight="false" outlineLevel="0" collapsed="false">
      <c r="A5182" s="2" t="s">
        <v>5709</v>
      </c>
      <c r="B5182" s="2" t="s">
        <v>324</v>
      </c>
      <c r="C5182" s="0" t="s">
        <v>74</v>
      </c>
      <c r="D5182" s="0" t="s">
        <v>37</v>
      </c>
      <c r="E5182" s="0" t="s">
        <v>30</v>
      </c>
      <c r="F5182" s="0" t="s">
        <v>43</v>
      </c>
      <c r="G5182" s="0" t="s">
        <v>19</v>
      </c>
      <c r="H5182" s="0" t="s">
        <v>5714</v>
      </c>
      <c r="I5182" s="0" t="n">
        <v>2</v>
      </c>
      <c r="J5182" s="0" t="n">
        <v>2.2</v>
      </c>
      <c r="K5182" s="0" t="s">
        <v>21</v>
      </c>
      <c r="L5182" s="3" t="n">
        <f aca="false">IF(K5182="Yes",(J5182-1)*0.98,-1)</f>
        <v>1.176</v>
      </c>
      <c r="M5182" s="4" t="s">
        <v>22</v>
      </c>
    </row>
    <row r="5183" customFormat="false" ht="12.8" hidden="false" customHeight="false" outlineLevel="0" collapsed="false">
      <c r="A5183" s="2" t="s">
        <v>5709</v>
      </c>
      <c r="B5183" s="2" t="s">
        <v>324</v>
      </c>
      <c r="C5183" s="0" t="s">
        <v>74</v>
      </c>
      <c r="D5183" s="0" t="s">
        <v>37</v>
      </c>
      <c r="E5183" s="0" t="s">
        <v>30</v>
      </c>
      <c r="F5183" s="0" t="s">
        <v>43</v>
      </c>
      <c r="G5183" s="0" t="s">
        <v>19</v>
      </c>
      <c r="H5183" s="0" t="s">
        <v>5715</v>
      </c>
      <c r="I5183" s="0" t="n">
        <v>1</v>
      </c>
      <c r="J5183" s="0" t="n">
        <v>1.67</v>
      </c>
      <c r="K5183" s="0" t="s">
        <v>21</v>
      </c>
      <c r="L5183" s="3" t="n">
        <f aca="false">IF(K5183="Yes",(J5183-1)*0.98,-1)</f>
        <v>0.6566</v>
      </c>
      <c r="M5183" s="11" t="s">
        <v>62</v>
      </c>
    </row>
    <row r="5184" customFormat="false" ht="12.8" hidden="false" customHeight="false" outlineLevel="0" collapsed="false">
      <c r="A5184" s="9" t="s">
        <v>5709</v>
      </c>
      <c r="B5184" s="9" t="s">
        <v>324</v>
      </c>
      <c r="C5184" s="6" t="s">
        <v>74</v>
      </c>
      <c r="D5184" s="6" t="s">
        <v>37</v>
      </c>
      <c r="E5184" s="6" t="s">
        <v>30</v>
      </c>
      <c r="F5184" s="6" t="s">
        <v>43</v>
      </c>
      <c r="G5184" s="6" t="s">
        <v>19</v>
      </c>
      <c r="H5184" s="6" t="s">
        <v>5715</v>
      </c>
      <c r="I5184" s="0" t="n">
        <v>1</v>
      </c>
      <c r="J5184" s="6" t="n">
        <v>4.4</v>
      </c>
      <c r="K5184" s="3" t="str">
        <f aca="false">IF(I5184=1,"Yes","No")</f>
        <v>Yes</v>
      </c>
      <c r="L5184" s="7" t="n">
        <f aca="false">IF(K5184="Yes",(J5184-1)*0.98,-1)</f>
        <v>3.332</v>
      </c>
      <c r="M5184" s="10" t="s">
        <v>53</v>
      </c>
    </row>
    <row r="5185" customFormat="false" ht="12.8" hidden="false" customHeight="false" outlineLevel="0" collapsed="false">
      <c r="A5185" s="2" t="s">
        <v>5716</v>
      </c>
      <c r="B5185" s="2" t="s">
        <v>5717</v>
      </c>
      <c r="C5185" s="0" t="s">
        <v>110</v>
      </c>
      <c r="D5185" s="0" t="s">
        <v>16</v>
      </c>
      <c r="E5185" s="0" t="s">
        <v>17</v>
      </c>
      <c r="F5185" s="0" t="s">
        <v>18</v>
      </c>
      <c r="G5185" s="0" t="s">
        <v>19</v>
      </c>
      <c r="H5185" s="0" t="s">
        <v>5718</v>
      </c>
      <c r="I5185" s="0" t="n">
        <v>3</v>
      </c>
      <c r="J5185" s="0" t="n">
        <v>0</v>
      </c>
      <c r="K5185" s="0" t="s">
        <v>19</v>
      </c>
      <c r="L5185" s="3" t="n">
        <f aca="false">IF(K5185="Yes",(J5185-1)*0.98,-1)</f>
        <v>-1</v>
      </c>
      <c r="M5185" s="4" t="s">
        <v>22</v>
      </c>
    </row>
    <row r="5186" customFormat="false" ht="12.8" hidden="false" customHeight="false" outlineLevel="0" collapsed="false">
      <c r="A5186" s="2" t="s">
        <v>5719</v>
      </c>
      <c r="B5186" s="2" t="s">
        <v>94</v>
      </c>
      <c r="C5186" s="0" t="s">
        <v>78</v>
      </c>
      <c r="D5186" s="0" t="s">
        <v>16</v>
      </c>
      <c r="E5186" s="0" t="s">
        <v>17</v>
      </c>
      <c r="F5186" s="0" t="s">
        <v>18</v>
      </c>
      <c r="G5186" s="0" t="s">
        <v>19</v>
      </c>
      <c r="H5186" s="0" t="s">
        <v>5720</v>
      </c>
      <c r="I5186" s="0" t="n">
        <v>1</v>
      </c>
      <c r="J5186" s="0" t="n">
        <v>1.07</v>
      </c>
      <c r="K5186" s="0" t="s">
        <v>21</v>
      </c>
      <c r="L5186" s="3" t="n">
        <f aca="false">IF(K5186="Yes",(J5186-1)*0.98,-1)</f>
        <v>0.0686000000000001</v>
      </c>
      <c r="M5186" s="4" t="s">
        <v>22</v>
      </c>
    </row>
    <row r="5187" customFormat="false" ht="12.8" hidden="false" customHeight="false" outlineLevel="0" collapsed="false">
      <c r="A5187" s="2" t="s">
        <v>5719</v>
      </c>
      <c r="B5187" s="2" t="s">
        <v>94</v>
      </c>
      <c r="C5187" s="0" t="s">
        <v>78</v>
      </c>
      <c r="D5187" s="0" t="s">
        <v>16</v>
      </c>
      <c r="E5187" s="0" t="s">
        <v>17</v>
      </c>
      <c r="F5187" s="0" t="s">
        <v>18</v>
      </c>
      <c r="G5187" s="0" t="s">
        <v>19</v>
      </c>
      <c r="H5187" s="0" t="s">
        <v>5721</v>
      </c>
      <c r="I5187" s="0" t="n">
        <v>0</v>
      </c>
      <c r="J5187" s="0" t="n">
        <v>0</v>
      </c>
      <c r="K5187" s="0" t="s">
        <v>19</v>
      </c>
      <c r="L5187" s="3" t="n">
        <f aca="false">IF(K5187="Yes",(J5187-1)*0.98,-1)</f>
        <v>-1</v>
      </c>
      <c r="M5187" s="11" t="s">
        <v>62</v>
      </c>
    </row>
    <row r="5188" customFormat="false" ht="12.8" hidden="false" customHeight="false" outlineLevel="0" collapsed="false">
      <c r="A5188" s="2" t="s">
        <v>5719</v>
      </c>
      <c r="B5188" s="2" t="s">
        <v>35</v>
      </c>
      <c r="C5188" s="0" t="s">
        <v>1094</v>
      </c>
      <c r="D5188" s="0" t="s">
        <v>37</v>
      </c>
      <c r="E5188" s="0" t="s">
        <v>17</v>
      </c>
      <c r="F5188" s="0" t="s">
        <v>43</v>
      </c>
      <c r="G5188" s="0" t="s">
        <v>19</v>
      </c>
      <c r="H5188" s="0" t="s">
        <v>5722</v>
      </c>
      <c r="I5188" s="0" t="n">
        <v>3</v>
      </c>
      <c r="J5188" s="0" t="n">
        <v>2.42</v>
      </c>
      <c r="K5188" s="0" t="s">
        <v>21</v>
      </c>
      <c r="L5188" s="3" t="n">
        <f aca="false">IF(K5188="Yes",(J5188-1)*0.98,-1)</f>
        <v>1.3916</v>
      </c>
      <c r="M5188" s="11" t="s">
        <v>62</v>
      </c>
    </row>
    <row r="5189" customFormat="false" ht="12.8" hidden="false" customHeight="false" outlineLevel="0" collapsed="false">
      <c r="A5189" s="2" t="s">
        <v>5719</v>
      </c>
      <c r="B5189" s="2" t="s">
        <v>35</v>
      </c>
      <c r="C5189" s="0" t="s">
        <v>1094</v>
      </c>
      <c r="D5189" s="0" t="s">
        <v>37</v>
      </c>
      <c r="E5189" s="0" t="s">
        <v>17</v>
      </c>
      <c r="F5189" s="0" t="s">
        <v>43</v>
      </c>
      <c r="G5189" s="0" t="s">
        <v>19</v>
      </c>
      <c r="H5189" s="0" t="s">
        <v>5723</v>
      </c>
      <c r="I5189" s="0" t="n">
        <v>1</v>
      </c>
      <c r="J5189" s="0" t="n">
        <v>1.42</v>
      </c>
      <c r="K5189" s="0" t="s">
        <v>21</v>
      </c>
      <c r="L5189" s="3" t="n">
        <f aca="false">IF(K5189="Yes",(J5189-1)*0.98,-1)</f>
        <v>0.4116</v>
      </c>
      <c r="M5189" s="11" t="s">
        <v>62</v>
      </c>
    </row>
    <row r="5190" customFormat="false" ht="12.8" hidden="false" customHeight="false" outlineLevel="0" collapsed="false">
      <c r="A5190" s="2" t="s">
        <v>5719</v>
      </c>
      <c r="B5190" s="2" t="s">
        <v>124</v>
      </c>
      <c r="C5190" s="0" t="s">
        <v>297</v>
      </c>
      <c r="D5190" s="0" t="s">
        <v>42</v>
      </c>
      <c r="E5190" s="0" t="s">
        <v>79</v>
      </c>
      <c r="F5190" s="0" t="s">
        <v>80</v>
      </c>
      <c r="G5190" s="0" t="s">
        <v>19</v>
      </c>
      <c r="H5190" s="0" t="s">
        <v>5724</v>
      </c>
      <c r="I5190" s="0" t="n">
        <v>2</v>
      </c>
      <c r="J5190" s="0" t="n">
        <v>1.36</v>
      </c>
      <c r="K5190" s="0" t="s">
        <v>21</v>
      </c>
      <c r="L5190" s="3" t="n">
        <f aca="false">IF(K5190="Yes",(J5190-1)*0.98,-1)</f>
        <v>0.3528</v>
      </c>
      <c r="M5190" s="4" t="s">
        <v>22</v>
      </c>
    </row>
    <row r="5191" customFormat="false" ht="12.8" hidden="false" customHeight="false" outlineLevel="0" collapsed="false">
      <c r="A5191" s="2" t="s">
        <v>5725</v>
      </c>
      <c r="B5191" s="2" t="s">
        <v>167</v>
      </c>
      <c r="C5191" s="0" t="s">
        <v>24</v>
      </c>
      <c r="D5191" s="0" t="s">
        <v>42</v>
      </c>
      <c r="E5191" s="0" t="s">
        <v>79</v>
      </c>
      <c r="F5191" s="0" t="s">
        <v>80</v>
      </c>
      <c r="G5191" s="0" t="s">
        <v>19</v>
      </c>
      <c r="H5191" s="0" t="s">
        <v>5726</v>
      </c>
      <c r="I5191" s="0" t="n">
        <v>1</v>
      </c>
      <c r="J5191" s="0" t="n">
        <v>1.18</v>
      </c>
      <c r="K5191" s="0" t="s">
        <v>21</v>
      </c>
      <c r="L5191" s="3" t="n">
        <f aca="false">IF(K5191="Yes",(J5191-1)*0.98,-1)</f>
        <v>0.1764</v>
      </c>
      <c r="M5191" s="4" t="s">
        <v>22</v>
      </c>
    </row>
    <row r="5192" customFormat="false" ht="12.8" hidden="false" customHeight="false" outlineLevel="0" collapsed="false">
      <c r="A5192" s="2" t="s">
        <v>5725</v>
      </c>
      <c r="B5192" s="2" t="s">
        <v>376</v>
      </c>
      <c r="C5192" s="0" t="s">
        <v>28</v>
      </c>
      <c r="D5192" s="0" t="s">
        <v>42</v>
      </c>
      <c r="E5192" s="0" t="s">
        <v>30</v>
      </c>
      <c r="F5192" s="0" t="s">
        <v>18</v>
      </c>
      <c r="G5192" s="0" t="s">
        <v>19</v>
      </c>
      <c r="H5192" s="0" t="s">
        <v>5727</v>
      </c>
      <c r="I5192" s="0" t="n">
        <v>0</v>
      </c>
      <c r="J5192" s="0" t="n">
        <v>0</v>
      </c>
      <c r="K5192" s="0" t="s">
        <v>19</v>
      </c>
      <c r="L5192" s="3" t="n">
        <f aca="false">IF(K5192="Yes",(J5192-1)*0.98,-1)</f>
        <v>-1</v>
      </c>
      <c r="M5192" s="11" t="s">
        <v>62</v>
      </c>
    </row>
    <row r="5193" customFormat="false" ht="12.8" hidden="false" customHeight="false" outlineLevel="0" collapsed="false">
      <c r="A5193" s="2" t="s">
        <v>5728</v>
      </c>
      <c r="B5193" s="2" t="s">
        <v>83</v>
      </c>
      <c r="C5193" s="0" t="s">
        <v>194</v>
      </c>
      <c r="D5193" s="0" t="s">
        <v>16</v>
      </c>
      <c r="E5193" s="0" t="s">
        <v>17</v>
      </c>
      <c r="F5193" s="0" t="s">
        <v>18</v>
      </c>
      <c r="G5193" s="0" t="s">
        <v>19</v>
      </c>
      <c r="H5193" s="0" t="s">
        <v>5729</v>
      </c>
      <c r="I5193" s="0" t="n">
        <v>2</v>
      </c>
      <c r="J5193" s="0" t="n">
        <v>1.27</v>
      </c>
      <c r="K5193" s="0" t="s">
        <v>21</v>
      </c>
      <c r="L5193" s="3" t="n">
        <f aca="false">IF(K5193="Yes",(J5193-1)*0.98,-1)</f>
        <v>0.2646</v>
      </c>
      <c r="M5193" s="4" t="s">
        <v>22</v>
      </c>
    </row>
    <row r="5194" customFormat="false" ht="12.8" hidden="false" customHeight="false" outlineLevel="0" collapsed="false">
      <c r="A5194" s="2" t="s">
        <v>5728</v>
      </c>
      <c r="B5194" s="2" t="s">
        <v>27</v>
      </c>
      <c r="C5194" s="0" t="s">
        <v>114</v>
      </c>
      <c r="D5194" s="0" t="s">
        <v>16</v>
      </c>
      <c r="E5194" s="0" t="s">
        <v>17</v>
      </c>
      <c r="F5194" s="0" t="s">
        <v>18</v>
      </c>
      <c r="G5194" s="0" t="s">
        <v>19</v>
      </c>
      <c r="H5194" s="0" t="s">
        <v>5730</v>
      </c>
      <c r="I5194" s="0" t="n">
        <v>1</v>
      </c>
      <c r="J5194" s="0" t="n">
        <v>1.17</v>
      </c>
      <c r="K5194" s="0" t="s">
        <v>21</v>
      </c>
      <c r="L5194" s="3" t="n">
        <f aca="false">IF(K5194="Yes",(J5194-1)*0.98,-1)</f>
        <v>0.1666</v>
      </c>
      <c r="M5194" s="4" t="s">
        <v>22</v>
      </c>
    </row>
    <row r="5195" customFormat="false" ht="12.8" hidden="false" customHeight="false" outlineLevel="0" collapsed="false">
      <c r="A5195" s="2" t="s">
        <v>5728</v>
      </c>
      <c r="B5195" s="2" t="s">
        <v>14</v>
      </c>
      <c r="C5195" s="0" t="s">
        <v>74</v>
      </c>
      <c r="D5195" s="0" t="s">
        <v>37</v>
      </c>
      <c r="E5195" s="0" t="s">
        <v>30</v>
      </c>
      <c r="F5195" s="0" t="s">
        <v>43</v>
      </c>
      <c r="G5195" s="0" t="s">
        <v>19</v>
      </c>
      <c r="H5195" s="0" t="s">
        <v>5731</v>
      </c>
      <c r="I5195" s="0" t="n">
        <v>2</v>
      </c>
      <c r="J5195" s="0" t="n">
        <v>1.8</v>
      </c>
      <c r="K5195" s="0" t="s">
        <v>21</v>
      </c>
      <c r="L5195" s="3" t="n">
        <f aca="false">IF(K5195="Yes",(J5195-1)*0.98,-1)</f>
        <v>0.784</v>
      </c>
      <c r="M5195" s="4" t="s">
        <v>22</v>
      </c>
    </row>
    <row r="5196" customFormat="false" ht="12.8" hidden="false" customHeight="false" outlineLevel="0" collapsed="false">
      <c r="A5196" s="2" t="s">
        <v>5728</v>
      </c>
      <c r="B5196" s="2" t="s">
        <v>14</v>
      </c>
      <c r="C5196" s="0" t="s">
        <v>74</v>
      </c>
      <c r="D5196" s="0" t="s">
        <v>37</v>
      </c>
      <c r="E5196" s="0" t="s">
        <v>30</v>
      </c>
      <c r="F5196" s="0" t="s">
        <v>43</v>
      </c>
      <c r="G5196" s="0" t="s">
        <v>19</v>
      </c>
      <c r="H5196" s="0" t="s">
        <v>5732</v>
      </c>
      <c r="I5196" s="0" t="n">
        <v>1</v>
      </c>
      <c r="J5196" s="0" t="n">
        <v>1.28</v>
      </c>
      <c r="K5196" s="0" t="s">
        <v>21</v>
      </c>
      <c r="L5196" s="3" t="n">
        <f aca="false">IF(K5196="Yes",(J5196-1)*0.98,-1)</f>
        <v>0.2744</v>
      </c>
      <c r="M5196" s="11" t="s">
        <v>62</v>
      </c>
    </row>
    <row r="5197" customFormat="false" ht="12.8" hidden="false" customHeight="false" outlineLevel="0" collapsed="false">
      <c r="A5197" s="9" t="s">
        <v>5728</v>
      </c>
      <c r="B5197" s="9" t="s">
        <v>14</v>
      </c>
      <c r="C5197" s="6" t="s">
        <v>74</v>
      </c>
      <c r="D5197" s="6" t="s">
        <v>37</v>
      </c>
      <c r="E5197" s="6" t="s">
        <v>30</v>
      </c>
      <c r="F5197" s="6" t="s">
        <v>43</v>
      </c>
      <c r="G5197" s="6" t="s">
        <v>19</v>
      </c>
      <c r="H5197" s="6" t="s">
        <v>5732</v>
      </c>
      <c r="I5197" s="0" t="n">
        <v>1</v>
      </c>
      <c r="J5197" s="6" t="n">
        <v>2.27</v>
      </c>
      <c r="K5197" s="3" t="str">
        <f aca="false">IF(I5197=1,"Yes","No")</f>
        <v>Yes</v>
      </c>
      <c r="L5197" s="7" t="n">
        <f aca="false">IF(K5197="Yes",(J5197-1)*0.98,-1)</f>
        <v>1.2446</v>
      </c>
      <c r="M5197" s="10" t="s">
        <v>53</v>
      </c>
    </row>
    <row r="5198" customFormat="false" ht="12.8" hidden="false" customHeight="false" outlineLevel="0" collapsed="false">
      <c r="A5198" s="2" t="s">
        <v>5728</v>
      </c>
      <c r="B5198" s="2" t="s">
        <v>400</v>
      </c>
      <c r="C5198" s="0" t="s">
        <v>28</v>
      </c>
      <c r="D5198" s="0" t="s">
        <v>42</v>
      </c>
      <c r="E5198" s="0" t="s">
        <v>30</v>
      </c>
      <c r="F5198" s="0" t="s">
        <v>18</v>
      </c>
      <c r="G5198" s="0" t="s">
        <v>19</v>
      </c>
      <c r="H5198" s="0" t="s">
        <v>5733</v>
      </c>
      <c r="I5198" s="0" t="n">
        <v>1</v>
      </c>
      <c r="J5198" s="0" t="n">
        <v>1.62</v>
      </c>
      <c r="K5198" s="0" t="s">
        <v>21</v>
      </c>
      <c r="L5198" s="3" t="n">
        <f aca="false">IF(K5198="Yes",(J5198-1)*0.98,-1)</f>
        <v>0.6076</v>
      </c>
      <c r="M5198" s="11" t="s">
        <v>62</v>
      </c>
    </row>
    <row r="5199" customFormat="false" ht="12.8" hidden="false" customHeight="false" outlineLevel="0" collapsed="false">
      <c r="A5199" s="2" t="s">
        <v>5734</v>
      </c>
      <c r="B5199" s="2" t="s">
        <v>222</v>
      </c>
      <c r="C5199" s="0" t="s">
        <v>86</v>
      </c>
      <c r="D5199" s="0" t="s">
        <v>16</v>
      </c>
      <c r="E5199" s="0" t="s">
        <v>17</v>
      </c>
      <c r="F5199" s="0" t="s">
        <v>18</v>
      </c>
      <c r="G5199" s="0" t="s">
        <v>19</v>
      </c>
      <c r="H5199" s="0" t="s">
        <v>5735</v>
      </c>
      <c r="I5199" s="0" t="n">
        <v>1</v>
      </c>
      <c r="J5199" s="0" t="n">
        <v>1.07</v>
      </c>
      <c r="K5199" s="0" t="s">
        <v>21</v>
      </c>
      <c r="L5199" s="3" t="n">
        <f aca="false">IF(K5199="Yes",(J5199-1)*0.98,-1)</f>
        <v>0.0686000000000001</v>
      </c>
      <c r="M5199" s="4" t="s">
        <v>22</v>
      </c>
    </row>
    <row r="5200" customFormat="false" ht="12.8" hidden="false" customHeight="false" outlineLevel="0" collapsed="false">
      <c r="A5200" s="2" t="s">
        <v>5736</v>
      </c>
      <c r="B5200" s="2" t="s">
        <v>105</v>
      </c>
      <c r="C5200" s="0" t="s">
        <v>74</v>
      </c>
      <c r="D5200" s="0" t="s">
        <v>37</v>
      </c>
      <c r="E5200" s="0" t="s">
        <v>30</v>
      </c>
      <c r="F5200" s="0" t="s">
        <v>43</v>
      </c>
      <c r="G5200" s="0" t="s">
        <v>19</v>
      </c>
      <c r="H5200" s="0" t="s">
        <v>5737</v>
      </c>
      <c r="I5200" s="0" t="n">
        <v>3</v>
      </c>
      <c r="J5200" s="0" t="n">
        <v>1.29</v>
      </c>
      <c r="K5200" s="0" t="s">
        <v>21</v>
      </c>
      <c r="L5200" s="3" t="n">
        <f aca="false">IF(K5200="Yes",(J5200-1)*0.98,-1)</f>
        <v>0.2842</v>
      </c>
      <c r="M5200" s="4" t="s">
        <v>22</v>
      </c>
    </row>
    <row r="5201" customFormat="false" ht="12.8" hidden="false" customHeight="false" outlineLevel="0" collapsed="false">
      <c r="A5201" s="2" t="s">
        <v>5738</v>
      </c>
      <c r="B5201" s="2" t="s">
        <v>364</v>
      </c>
      <c r="C5201" s="0" t="s">
        <v>259</v>
      </c>
      <c r="D5201" s="0" t="s">
        <v>102</v>
      </c>
      <c r="E5201" s="0" t="s">
        <v>87</v>
      </c>
      <c r="G5201" s="0" t="s">
        <v>19</v>
      </c>
      <c r="H5201" s="0" t="s">
        <v>3816</v>
      </c>
      <c r="I5201" s="0" t="n">
        <v>1</v>
      </c>
      <c r="J5201" s="0" t="n">
        <v>1.26</v>
      </c>
      <c r="K5201" s="0" t="s">
        <v>21</v>
      </c>
      <c r="L5201" s="3" t="n">
        <f aca="false">IF(K5201="Yes",(J5201-1)*0.98,-1)</f>
        <v>0.2548</v>
      </c>
      <c r="M5201" s="4" t="s">
        <v>22</v>
      </c>
    </row>
    <row r="5202" customFormat="false" ht="12.8" hidden="false" customHeight="false" outlineLevel="0" collapsed="false">
      <c r="A5202" s="2" t="s">
        <v>5739</v>
      </c>
      <c r="B5202" s="2" t="s">
        <v>222</v>
      </c>
      <c r="C5202" s="0" t="s">
        <v>1341</v>
      </c>
      <c r="D5202" s="0" t="s">
        <v>37</v>
      </c>
      <c r="E5202" s="0" t="s">
        <v>17</v>
      </c>
      <c r="F5202" s="0" t="s">
        <v>18</v>
      </c>
      <c r="G5202" s="0" t="s">
        <v>19</v>
      </c>
      <c r="H5202" s="0" t="s">
        <v>5740</v>
      </c>
      <c r="I5202" s="0" t="n">
        <v>3</v>
      </c>
      <c r="J5202" s="0" t="n">
        <v>0</v>
      </c>
      <c r="K5202" s="0" t="str">
        <f aca="false">IF(I5202=1,"Yes","No")</f>
        <v>No</v>
      </c>
      <c r="L5202" s="0" t="n">
        <f aca="false">IF(K5202="Yes",(J5202-1)*0.98,-1)</f>
        <v>-1</v>
      </c>
      <c r="M5202" s="5" t="s">
        <v>33</v>
      </c>
    </row>
    <row r="5203" customFormat="false" ht="12.8" hidden="false" customHeight="false" outlineLevel="0" collapsed="false">
      <c r="A5203" s="2" t="s">
        <v>5739</v>
      </c>
      <c r="B5203" s="2" t="s">
        <v>222</v>
      </c>
      <c r="C5203" s="6" t="s">
        <v>1341</v>
      </c>
      <c r="D5203" s="6" t="s">
        <v>37</v>
      </c>
      <c r="E5203" s="6" t="s">
        <v>17</v>
      </c>
      <c r="F5203" s="6" t="s">
        <v>18</v>
      </c>
      <c r="G5203" s="6" t="s">
        <v>19</v>
      </c>
      <c r="H5203" s="6" t="s">
        <v>5524</v>
      </c>
      <c r="I5203" s="6" t="n">
        <v>2</v>
      </c>
      <c r="J5203" s="6" t="n">
        <v>0</v>
      </c>
      <c r="K5203" s="3" t="str">
        <f aca="false">IF(I5203=1, "No","Yes")</f>
        <v>Yes</v>
      </c>
      <c r="L5203" s="7" t="n">
        <f aca="false">IF(I5203=1,-J5203,0.98)</f>
        <v>0.98</v>
      </c>
      <c r="M5203" s="8" t="s">
        <v>51</v>
      </c>
    </row>
    <row r="5204" customFormat="false" ht="12.8" hidden="false" customHeight="false" outlineLevel="0" collapsed="false">
      <c r="A5204" s="9" t="s">
        <v>5739</v>
      </c>
      <c r="B5204" s="9" t="s">
        <v>222</v>
      </c>
      <c r="C5204" s="6" t="s">
        <v>1341</v>
      </c>
      <c r="D5204" s="6" t="s">
        <v>37</v>
      </c>
      <c r="E5204" s="6" t="s">
        <v>17</v>
      </c>
      <c r="F5204" s="6" t="s">
        <v>18</v>
      </c>
      <c r="G5204" s="6" t="s">
        <v>19</v>
      </c>
      <c r="H5204" s="6" t="s">
        <v>5524</v>
      </c>
      <c r="I5204" s="6" t="n">
        <v>2</v>
      </c>
      <c r="J5204" s="6" t="n">
        <v>3.6</v>
      </c>
      <c r="K5204" s="3" t="s">
        <v>21</v>
      </c>
      <c r="L5204" s="6" t="n">
        <f aca="false">IF(K5204="Yes",(J5204-1)*0.98,-1)</f>
        <v>2.548</v>
      </c>
      <c r="M5204" s="13" t="s">
        <v>184</v>
      </c>
    </row>
    <row r="5205" customFormat="false" ht="12.8" hidden="false" customHeight="false" outlineLevel="0" collapsed="false">
      <c r="A5205" s="2" t="s">
        <v>5741</v>
      </c>
      <c r="B5205" s="2" t="s">
        <v>130</v>
      </c>
      <c r="C5205" s="0" t="s">
        <v>15</v>
      </c>
      <c r="D5205" s="0" t="s">
        <v>16</v>
      </c>
      <c r="E5205" s="0" t="s">
        <v>17</v>
      </c>
      <c r="F5205" s="0" t="s">
        <v>18</v>
      </c>
      <c r="G5205" s="0" t="s">
        <v>19</v>
      </c>
      <c r="H5205" s="0" t="s">
        <v>5742</v>
      </c>
      <c r="I5205" s="0" t="n">
        <v>1</v>
      </c>
      <c r="J5205" s="0" t="n">
        <v>1.25</v>
      </c>
      <c r="K5205" s="0" t="s">
        <v>21</v>
      </c>
      <c r="L5205" s="3" t="n">
        <f aca="false">IF(K5205="Yes",(J5205-1)*0.98,-1)</f>
        <v>0.245</v>
      </c>
      <c r="M5205" s="4" t="s">
        <v>22</v>
      </c>
    </row>
    <row r="5206" customFormat="false" ht="12.8" hidden="false" customHeight="false" outlineLevel="0" collapsed="false">
      <c r="A5206" s="2" t="s">
        <v>5741</v>
      </c>
      <c r="B5206" s="2" t="s">
        <v>130</v>
      </c>
      <c r="C5206" s="0" t="s">
        <v>15</v>
      </c>
      <c r="D5206" s="0" t="s">
        <v>16</v>
      </c>
      <c r="E5206" s="0" t="s">
        <v>17</v>
      </c>
      <c r="F5206" s="0" t="s">
        <v>18</v>
      </c>
      <c r="G5206" s="0" t="s">
        <v>19</v>
      </c>
      <c r="H5206" s="0" t="s">
        <v>5743</v>
      </c>
      <c r="I5206" s="0" t="n">
        <v>2</v>
      </c>
      <c r="J5206" s="0" t="n">
        <v>2.03</v>
      </c>
      <c r="K5206" s="0" t="s">
        <v>21</v>
      </c>
      <c r="L5206" s="3" t="n">
        <f aca="false">IF(K5206="Yes",(J5206-1)*0.98,-1)</f>
        <v>1.0094</v>
      </c>
      <c r="M5206" s="11" t="s">
        <v>62</v>
      </c>
    </row>
    <row r="5207" customFormat="false" ht="12.8" hidden="false" customHeight="false" outlineLevel="0" collapsed="false">
      <c r="A5207" s="2" t="s">
        <v>5741</v>
      </c>
      <c r="B5207" s="2" t="s">
        <v>159</v>
      </c>
      <c r="C5207" s="0" t="s">
        <v>225</v>
      </c>
      <c r="D5207" s="0" t="s">
        <v>16</v>
      </c>
      <c r="E5207" s="0" t="s">
        <v>17</v>
      </c>
      <c r="F5207" s="0" t="s">
        <v>18</v>
      </c>
      <c r="G5207" s="0" t="s">
        <v>19</v>
      </c>
      <c r="H5207" s="0" t="s">
        <v>5744</v>
      </c>
      <c r="I5207" s="0" t="n">
        <v>3</v>
      </c>
      <c r="J5207" s="0" t="n">
        <v>1.24</v>
      </c>
      <c r="K5207" s="0" t="s">
        <v>21</v>
      </c>
      <c r="L5207" s="3" t="n">
        <f aca="false">IF(K5207="Yes",(J5207-1)*0.98,-1)</f>
        <v>0.2352</v>
      </c>
      <c r="M5207" s="4" t="s">
        <v>22</v>
      </c>
    </row>
    <row r="5208" customFormat="false" ht="12.8" hidden="false" customHeight="false" outlineLevel="0" collapsed="false">
      <c r="A5208" s="2" t="s">
        <v>5745</v>
      </c>
      <c r="B5208" s="2" t="s">
        <v>1185</v>
      </c>
      <c r="C5208" s="0" t="s">
        <v>1371</v>
      </c>
      <c r="D5208" s="0" t="s">
        <v>29</v>
      </c>
      <c r="E5208" s="0" t="s">
        <v>30</v>
      </c>
      <c r="F5208" s="0" t="s">
        <v>428</v>
      </c>
      <c r="G5208" s="0" t="s">
        <v>21</v>
      </c>
      <c r="H5208" s="0" t="s">
        <v>5746</v>
      </c>
      <c r="I5208" s="0" t="n">
        <v>1</v>
      </c>
      <c r="J5208" s="0" t="n">
        <v>0</v>
      </c>
      <c r="K5208" s="0" t="str">
        <f aca="false">IF(I5208=1,"Yes","No")</f>
        <v>Yes</v>
      </c>
      <c r="L5208" s="0" t="n">
        <f aca="false">IF(K5208="Yes",(J5208-1)*0.98,-1)</f>
        <v>-0.98</v>
      </c>
      <c r="M5208" s="5" t="s">
        <v>33</v>
      </c>
    </row>
    <row r="5209" customFormat="false" ht="12.8" hidden="false" customHeight="false" outlineLevel="0" collapsed="false">
      <c r="A5209" s="2" t="s">
        <v>5745</v>
      </c>
      <c r="B5209" s="2" t="s">
        <v>1185</v>
      </c>
      <c r="C5209" s="0" t="s">
        <v>1371</v>
      </c>
      <c r="D5209" s="0" t="s">
        <v>29</v>
      </c>
      <c r="E5209" s="0" t="s">
        <v>30</v>
      </c>
      <c r="F5209" s="0" t="s">
        <v>428</v>
      </c>
      <c r="G5209" s="0" t="s">
        <v>21</v>
      </c>
      <c r="H5209" s="0" t="s">
        <v>5746</v>
      </c>
      <c r="I5209" s="0" t="n">
        <v>1</v>
      </c>
      <c r="J5209" s="0" t="n">
        <v>2.19</v>
      </c>
      <c r="K5209" s="0" t="s">
        <v>21</v>
      </c>
      <c r="L5209" s="3" t="n">
        <f aca="false">IF(K5209="Yes",(J5209-1)*0.98,-1)</f>
        <v>1.1662</v>
      </c>
      <c r="M5209" s="4" t="s">
        <v>22</v>
      </c>
    </row>
    <row r="5210" customFormat="false" ht="12.8" hidden="false" customHeight="false" outlineLevel="0" collapsed="false">
      <c r="A5210" s="9" t="s">
        <v>5747</v>
      </c>
      <c r="B5210" s="9" t="s">
        <v>186</v>
      </c>
      <c r="C5210" s="6" t="s">
        <v>56</v>
      </c>
      <c r="D5210" s="6" t="s">
        <v>16</v>
      </c>
      <c r="E5210" s="6" t="s">
        <v>17</v>
      </c>
      <c r="F5210" s="6" t="s">
        <v>65</v>
      </c>
      <c r="G5210" s="6" t="s">
        <v>21</v>
      </c>
      <c r="H5210" s="6" t="s">
        <v>5748</v>
      </c>
      <c r="I5210" s="0" t="n">
        <v>3</v>
      </c>
      <c r="J5210" s="6" t="n">
        <v>0</v>
      </c>
      <c r="K5210" s="3" t="str">
        <f aca="false">IF(I5210=1,"Yes","No")</f>
        <v>No</v>
      </c>
      <c r="L5210" s="7" t="n">
        <f aca="false">IF(K5210="Yes",(J5210-1)*0.98,-1)</f>
        <v>-1</v>
      </c>
      <c r="M5210" s="10" t="s">
        <v>53</v>
      </c>
    </row>
    <row r="5211" customFormat="false" ht="12.8" hidden="false" customHeight="false" outlineLevel="0" collapsed="false">
      <c r="A5211" s="2" t="s">
        <v>5747</v>
      </c>
      <c r="B5211" s="2" t="s">
        <v>296</v>
      </c>
      <c r="C5211" s="0" t="s">
        <v>56</v>
      </c>
      <c r="D5211" s="0" t="s">
        <v>195</v>
      </c>
      <c r="E5211" s="0" t="s">
        <v>87</v>
      </c>
      <c r="F5211" s="0" t="s">
        <v>1413</v>
      </c>
      <c r="G5211" s="0" t="s">
        <v>19</v>
      </c>
      <c r="H5211" s="0" t="s">
        <v>5749</v>
      </c>
      <c r="I5211" s="0" t="n">
        <v>2</v>
      </c>
      <c r="J5211" s="0" t="n">
        <v>0</v>
      </c>
      <c r="K5211" s="0" t="str">
        <f aca="false">IF(I5211=1,"Yes","No")</f>
        <v>No</v>
      </c>
      <c r="L5211" s="0" t="n">
        <f aca="false">IF(K5211="Yes",(J5211-1)*0.98,-1)</f>
        <v>-1</v>
      </c>
      <c r="M5211" s="5" t="s">
        <v>33</v>
      </c>
    </row>
    <row r="5212" customFormat="false" ht="12.8" hidden="false" customHeight="false" outlineLevel="0" collapsed="false">
      <c r="A5212" s="2" t="s">
        <v>5747</v>
      </c>
      <c r="B5212" s="2" t="s">
        <v>296</v>
      </c>
      <c r="C5212" s="0" t="s">
        <v>56</v>
      </c>
      <c r="D5212" s="0" t="s">
        <v>195</v>
      </c>
      <c r="E5212" s="0" t="s">
        <v>87</v>
      </c>
      <c r="F5212" s="0" t="s">
        <v>1413</v>
      </c>
      <c r="G5212" s="0" t="s">
        <v>19</v>
      </c>
      <c r="H5212" s="0" t="s">
        <v>5749</v>
      </c>
      <c r="I5212" s="0" t="n">
        <v>2</v>
      </c>
      <c r="J5212" s="0" t="n">
        <v>1.24</v>
      </c>
      <c r="K5212" s="0" t="s">
        <v>21</v>
      </c>
      <c r="L5212" s="3" t="n">
        <f aca="false">IF(K5212="Yes",(J5212-1)*0.98,-1)</f>
        <v>0.2352</v>
      </c>
      <c r="M5212" s="4" t="s">
        <v>22</v>
      </c>
    </row>
    <row r="5213" customFormat="false" ht="12.8" hidden="false" customHeight="false" outlineLevel="0" collapsed="false">
      <c r="A5213" s="9" t="s">
        <v>5747</v>
      </c>
      <c r="B5213" s="9" t="s">
        <v>296</v>
      </c>
      <c r="C5213" s="6" t="s">
        <v>56</v>
      </c>
      <c r="D5213" s="6" t="s">
        <v>195</v>
      </c>
      <c r="E5213" s="6" t="s">
        <v>87</v>
      </c>
      <c r="F5213" s="6" t="s">
        <v>1413</v>
      </c>
      <c r="G5213" s="6" t="s">
        <v>19</v>
      </c>
      <c r="H5213" s="6" t="s">
        <v>5750</v>
      </c>
      <c r="I5213" s="6" t="n">
        <v>1</v>
      </c>
      <c r="J5213" s="6" t="n">
        <v>2.68</v>
      </c>
      <c r="K5213" s="3" t="s">
        <v>21</v>
      </c>
      <c r="L5213" s="6" t="n">
        <f aca="false">IF(K5213="Yes",(J5213-1)*0.98,-1)</f>
        <v>1.6464</v>
      </c>
      <c r="M5213" s="13" t="s">
        <v>184</v>
      </c>
    </row>
    <row r="5214" customFormat="false" ht="12.8" hidden="false" customHeight="false" outlineLevel="0" collapsed="false">
      <c r="A5214" s="2" t="s">
        <v>5747</v>
      </c>
      <c r="B5214" s="2" t="s">
        <v>109</v>
      </c>
      <c r="C5214" s="0" t="s">
        <v>47</v>
      </c>
      <c r="D5214" s="0" t="s">
        <v>16</v>
      </c>
      <c r="E5214" s="0" t="s">
        <v>30</v>
      </c>
      <c r="F5214" s="0" t="s">
        <v>65</v>
      </c>
      <c r="G5214" s="0" t="s">
        <v>21</v>
      </c>
      <c r="H5214" s="0" t="s">
        <v>5751</v>
      </c>
      <c r="I5214" s="0" t="n">
        <v>1</v>
      </c>
      <c r="J5214" s="0" t="n">
        <v>1.42</v>
      </c>
      <c r="K5214" s="0" t="s">
        <v>21</v>
      </c>
      <c r="L5214" s="3" t="n">
        <f aca="false">IF(K5214="Yes",(J5214-1)*0.98,-1)</f>
        <v>0.4116</v>
      </c>
      <c r="M5214" s="4" t="s">
        <v>22</v>
      </c>
    </row>
    <row r="5215" customFormat="false" ht="12.8" hidden="false" customHeight="false" outlineLevel="0" collapsed="false">
      <c r="A5215" s="2" t="s">
        <v>5747</v>
      </c>
      <c r="B5215" s="2" t="s">
        <v>1185</v>
      </c>
      <c r="C5215" s="0" t="s">
        <v>74</v>
      </c>
      <c r="D5215" s="0" t="s">
        <v>37</v>
      </c>
      <c r="E5215" s="0" t="s">
        <v>30</v>
      </c>
      <c r="F5215" s="0" t="s">
        <v>65</v>
      </c>
      <c r="G5215" s="0" t="s">
        <v>21</v>
      </c>
      <c r="H5215" s="0" t="s">
        <v>5752</v>
      </c>
      <c r="I5215" s="0" t="n">
        <v>3</v>
      </c>
      <c r="J5215" s="0" t="n">
        <v>2.66</v>
      </c>
      <c r="K5215" s="0" t="s">
        <v>21</v>
      </c>
      <c r="L5215" s="3" t="n">
        <f aca="false">IF(K5215="Yes",(J5215-1)*0.98,-1)</f>
        <v>1.6268</v>
      </c>
      <c r="M5215" s="4" t="s">
        <v>22</v>
      </c>
    </row>
    <row r="5216" customFormat="false" ht="12.8" hidden="false" customHeight="false" outlineLevel="0" collapsed="false">
      <c r="A5216" s="2" t="s">
        <v>5753</v>
      </c>
      <c r="B5216" s="2" t="s">
        <v>157</v>
      </c>
      <c r="C5216" s="0" t="s">
        <v>435</v>
      </c>
      <c r="D5216" s="0" t="s">
        <v>195</v>
      </c>
      <c r="E5216" s="0" t="s">
        <v>17</v>
      </c>
      <c r="F5216" s="0" t="s">
        <v>18</v>
      </c>
      <c r="G5216" s="0" t="s">
        <v>19</v>
      </c>
      <c r="H5216" s="0" t="s">
        <v>5754</v>
      </c>
      <c r="I5216" s="0" t="s">
        <v>133</v>
      </c>
      <c r="J5216" s="0" t="n">
        <v>0</v>
      </c>
      <c r="K5216" s="0" t="s">
        <v>19</v>
      </c>
      <c r="L5216" s="3" t="n">
        <f aca="false">IF(K5216="Yes",(J5216-1)*0.98,-1)</f>
        <v>-1</v>
      </c>
      <c r="M5216" s="4" t="s">
        <v>22</v>
      </c>
    </row>
    <row r="5217" customFormat="false" ht="12.8" hidden="false" customHeight="false" outlineLevel="0" collapsed="false">
      <c r="A5217" s="2" t="s">
        <v>5755</v>
      </c>
      <c r="B5217" s="2" t="s">
        <v>142</v>
      </c>
      <c r="C5217" s="0" t="s">
        <v>215</v>
      </c>
      <c r="D5217" s="0" t="s">
        <v>16</v>
      </c>
      <c r="E5217" s="0" t="s">
        <v>17</v>
      </c>
      <c r="F5217" s="0" t="s">
        <v>18</v>
      </c>
      <c r="G5217" s="0" t="s">
        <v>19</v>
      </c>
      <c r="H5217" s="0" t="s">
        <v>5756</v>
      </c>
      <c r="I5217" s="0" t="n">
        <v>2</v>
      </c>
      <c r="J5217" s="0" t="n">
        <v>1.31</v>
      </c>
      <c r="K5217" s="0" t="s">
        <v>21</v>
      </c>
      <c r="L5217" s="3" t="n">
        <f aca="false">IF(K5217="Yes",(J5217-1)*0.98,-1)</f>
        <v>0.3038</v>
      </c>
      <c r="M5217" s="4" t="s">
        <v>22</v>
      </c>
    </row>
    <row r="5218" customFormat="false" ht="12.8" hidden="false" customHeight="false" outlineLevel="0" collapsed="false">
      <c r="A5218" s="2" t="s">
        <v>5757</v>
      </c>
      <c r="B5218" s="2" t="s">
        <v>142</v>
      </c>
      <c r="C5218" s="0" t="s">
        <v>1094</v>
      </c>
      <c r="D5218" s="0" t="s">
        <v>37</v>
      </c>
      <c r="E5218" s="0" t="s">
        <v>17</v>
      </c>
      <c r="F5218" s="0" t="s">
        <v>43</v>
      </c>
      <c r="G5218" s="0" t="s">
        <v>19</v>
      </c>
      <c r="H5218" s="0" t="s">
        <v>5758</v>
      </c>
      <c r="I5218" s="0" t="n">
        <v>3</v>
      </c>
      <c r="J5218" s="0" t="n">
        <v>1.49</v>
      </c>
      <c r="K5218" s="0" t="s">
        <v>21</v>
      </c>
      <c r="L5218" s="3" t="n">
        <f aca="false">IF(K5218="Yes",(J5218-1)*0.98,-1)</f>
        <v>0.4802</v>
      </c>
      <c r="M5218" s="11" t="s">
        <v>62</v>
      </c>
    </row>
    <row r="5219" customFormat="false" ht="12.8" hidden="false" customHeight="false" outlineLevel="0" collapsed="false">
      <c r="A5219" s="2" t="s">
        <v>5757</v>
      </c>
      <c r="B5219" s="2" t="s">
        <v>142</v>
      </c>
      <c r="C5219" s="6" t="s">
        <v>1094</v>
      </c>
      <c r="D5219" s="6" t="s">
        <v>37</v>
      </c>
      <c r="E5219" s="6" t="s">
        <v>17</v>
      </c>
      <c r="F5219" s="6" t="s">
        <v>43</v>
      </c>
      <c r="G5219" s="6" t="s">
        <v>19</v>
      </c>
      <c r="H5219" s="6" t="s">
        <v>5759</v>
      </c>
      <c r="I5219" s="6" t="n">
        <v>0</v>
      </c>
      <c r="J5219" s="6" t="n">
        <v>0</v>
      </c>
      <c r="K5219" s="3" t="str">
        <f aca="false">IF(I5219=1, "No","Yes")</f>
        <v>Yes</v>
      </c>
      <c r="L5219" s="7" t="n">
        <f aca="false">IF(I5219=1,-J5219,0.98)</f>
        <v>0.98</v>
      </c>
      <c r="M5219" s="12" t="s">
        <v>128</v>
      </c>
    </row>
    <row r="5220" customFormat="false" ht="12.8" hidden="false" customHeight="false" outlineLevel="0" collapsed="false">
      <c r="A5220" s="2" t="s">
        <v>5757</v>
      </c>
      <c r="B5220" s="2" t="s">
        <v>130</v>
      </c>
      <c r="C5220" s="0" t="s">
        <v>114</v>
      </c>
      <c r="D5220" s="0" t="s">
        <v>16</v>
      </c>
      <c r="E5220" s="0" t="s">
        <v>17</v>
      </c>
      <c r="F5220" s="0" t="s">
        <v>18</v>
      </c>
      <c r="G5220" s="0" t="s">
        <v>19</v>
      </c>
      <c r="H5220" s="0" t="s">
        <v>5729</v>
      </c>
      <c r="I5220" s="0" t="n">
        <v>1</v>
      </c>
      <c r="J5220" s="0" t="n">
        <v>1.09</v>
      </c>
      <c r="K5220" s="0" t="s">
        <v>21</v>
      </c>
      <c r="L5220" s="3" t="n">
        <f aca="false">IF(K5220="Yes",(J5220-1)*0.98,-1)</f>
        <v>0.0882000000000001</v>
      </c>
      <c r="M5220" s="4" t="s">
        <v>22</v>
      </c>
    </row>
    <row r="5221" customFormat="false" ht="12.8" hidden="false" customHeight="false" outlineLevel="0" collapsed="false">
      <c r="A5221" s="2" t="s">
        <v>5757</v>
      </c>
      <c r="B5221" s="2" t="s">
        <v>245</v>
      </c>
      <c r="C5221" s="0" t="s">
        <v>59</v>
      </c>
      <c r="D5221" s="0" t="s">
        <v>102</v>
      </c>
      <c r="E5221" s="0" t="s">
        <v>30</v>
      </c>
      <c r="F5221" s="0" t="s">
        <v>65</v>
      </c>
      <c r="G5221" s="0" t="s">
        <v>21</v>
      </c>
      <c r="H5221" s="0" t="s">
        <v>5760</v>
      </c>
      <c r="I5221" s="0" t="n">
        <v>1</v>
      </c>
      <c r="J5221" s="0" t="n">
        <v>1.17</v>
      </c>
      <c r="K5221" s="0" t="s">
        <v>21</v>
      </c>
      <c r="L5221" s="3" t="n">
        <f aca="false">IF(K5221="Yes",(J5221-1)*0.98,-1)</f>
        <v>0.1666</v>
      </c>
      <c r="M5221" s="4" t="s">
        <v>22</v>
      </c>
    </row>
    <row r="5222" customFormat="false" ht="12.8" hidden="false" customHeight="false" outlineLevel="0" collapsed="false">
      <c r="A5222" s="2" t="s">
        <v>5761</v>
      </c>
      <c r="B5222" s="2" t="s">
        <v>142</v>
      </c>
      <c r="C5222" s="0" t="s">
        <v>78</v>
      </c>
      <c r="D5222" s="0" t="s">
        <v>16</v>
      </c>
      <c r="E5222" s="0" t="s">
        <v>17</v>
      </c>
      <c r="F5222" s="0" t="s">
        <v>18</v>
      </c>
      <c r="G5222" s="0" t="s">
        <v>19</v>
      </c>
      <c r="H5222" s="0" t="s">
        <v>5762</v>
      </c>
      <c r="I5222" s="0" t="n">
        <v>1</v>
      </c>
      <c r="J5222" s="0" t="n">
        <v>1.24</v>
      </c>
      <c r="K5222" s="0" t="s">
        <v>21</v>
      </c>
      <c r="L5222" s="3" t="n">
        <f aca="false">IF(K5222="Yes",(J5222-1)*0.98,-1)</f>
        <v>0.2352</v>
      </c>
      <c r="M5222" s="4" t="s">
        <v>22</v>
      </c>
    </row>
    <row r="5223" customFormat="false" ht="12.8" hidden="false" customHeight="false" outlineLevel="0" collapsed="false">
      <c r="A5223" s="9" t="s">
        <v>5761</v>
      </c>
      <c r="B5223" s="9" t="s">
        <v>58</v>
      </c>
      <c r="C5223" s="6" t="s">
        <v>47</v>
      </c>
      <c r="D5223" s="6" t="s">
        <v>29</v>
      </c>
      <c r="E5223" s="6" t="s">
        <v>30</v>
      </c>
      <c r="F5223" s="6" t="s">
        <v>65</v>
      </c>
      <c r="G5223" s="6" t="s">
        <v>21</v>
      </c>
      <c r="H5223" s="6" t="s">
        <v>5763</v>
      </c>
      <c r="I5223" s="6" t="n">
        <v>1</v>
      </c>
      <c r="J5223" s="6" t="n">
        <v>1.8</v>
      </c>
      <c r="K5223" s="3" t="s">
        <v>21</v>
      </c>
      <c r="L5223" s="6" t="n">
        <f aca="false">IF(K5223="Yes",(J5223-1)*0.98,-1)</f>
        <v>0.784</v>
      </c>
      <c r="M5223" s="13" t="s">
        <v>184</v>
      </c>
    </row>
    <row r="5224" customFormat="false" ht="12.8" hidden="false" customHeight="false" outlineLevel="0" collapsed="false">
      <c r="A5224" s="2" t="s">
        <v>5764</v>
      </c>
      <c r="B5224" s="2" t="s">
        <v>40</v>
      </c>
      <c r="C5224" s="0" t="s">
        <v>110</v>
      </c>
      <c r="D5224" s="0" t="s">
        <v>16</v>
      </c>
      <c r="E5224" s="0" t="s">
        <v>17</v>
      </c>
      <c r="F5224" s="0" t="s">
        <v>18</v>
      </c>
      <c r="G5224" s="0" t="s">
        <v>19</v>
      </c>
      <c r="H5224" s="0" t="s">
        <v>5765</v>
      </c>
      <c r="I5224" s="0" t="n">
        <v>1</v>
      </c>
      <c r="J5224" s="0" t="n">
        <v>1.23</v>
      </c>
      <c r="K5224" s="0" t="s">
        <v>21</v>
      </c>
      <c r="L5224" s="3" t="n">
        <f aca="false">IF(K5224="Yes",(J5224-1)*0.98,-1)</f>
        <v>0.2254</v>
      </c>
      <c r="M5224" s="4" t="s">
        <v>22</v>
      </c>
    </row>
    <row r="5225" customFormat="false" ht="12.8" hidden="false" customHeight="false" outlineLevel="0" collapsed="false">
      <c r="A5225" s="2" t="s">
        <v>5764</v>
      </c>
      <c r="B5225" s="2" t="s">
        <v>40</v>
      </c>
      <c r="C5225" s="0" t="s">
        <v>110</v>
      </c>
      <c r="D5225" s="0" t="s">
        <v>16</v>
      </c>
      <c r="E5225" s="0" t="s">
        <v>17</v>
      </c>
      <c r="F5225" s="0" t="s">
        <v>18</v>
      </c>
      <c r="G5225" s="0" t="s">
        <v>19</v>
      </c>
      <c r="H5225" s="0" t="s">
        <v>5766</v>
      </c>
      <c r="I5225" s="0" t="n">
        <v>2</v>
      </c>
      <c r="J5225" s="0" t="n">
        <v>1.49</v>
      </c>
      <c r="K5225" s="0" t="s">
        <v>21</v>
      </c>
      <c r="L5225" s="3" t="n">
        <f aca="false">IF(K5225="Yes",(J5225-1)*0.98,-1)</f>
        <v>0.4802</v>
      </c>
      <c r="M5225" s="11" t="s">
        <v>62</v>
      </c>
    </row>
    <row r="5226" customFormat="false" ht="12.8" hidden="false" customHeight="false" outlineLevel="0" collapsed="false">
      <c r="A5226" s="2" t="s">
        <v>5764</v>
      </c>
      <c r="B5226" s="2" t="s">
        <v>155</v>
      </c>
      <c r="C5226" s="0" t="s">
        <v>1302</v>
      </c>
      <c r="D5226" s="0" t="s">
        <v>37</v>
      </c>
      <c r="E5226" s="0" t="s">
        <v>17</v>
      </c>
      <c r="F5226" s="0" t="s">
        <v>103</v>
      </c>
      <c r="G5226" s="0" t="s">
        <v>19</v>
      </c>
      <c r="H5226" s="0" t="s">
        <v>5767</v>
      </c>
      <c r="I5226" s="0" t="n">
        <v>2</v>
      </c>
      <c r="J5226" s="0" t="n">
        <v>1.25</v>
      </c>
      <c r="K5226" s="0" t="s">
        <v>21</v>
      </c>
      <c r="L5226" s="3" t="n">
        <f aca="false">IF(K5226="Yes",(J5226-1)*0.98,-1)</f>
        <v>0.245</v>
      </c>
      <c r="M5226" s="4" t="s">
        <v>22</v>
      </c>
    </row>
    <row r="5227" customFormat="false" ht="12.8" hidden="false" customHeight="false" outlineLevel="0" collapsed="false">
      <c r="A5227" s="2" t="s">
        <v>5768</v>
      </c>
      <c r="B5227" s="2" t="s">
        <v>35</v>
      </c>
      <c r="C5227" s="0" t="s">
        <v>1302</v>
      </c>
      <c r="D5227" s="0" t="s">
        <v>37</v>
      </c>
      <c r="E5227" s="0" t="s">
        <v>87</v>
      </c>
      <c r="G5227" s="0" t="s">
        <v>19</v>
      </c>
      <c r="H5227" s="0" t="s">
        <v>5648</v>
      </c>
      <c r="I5227" s="0" t="n">
        <v>0</v>
      </c>
      <c r="J5227" s="0" t="n">
        <v>0</v>
      </c>
      <c r="K5227" s="0" t="s">
        <v>19</v>
      </c>
      <c r="L5227" s="3" t="n">
        <f aca="false">IF(K5227="Yes",(J5227-1)*0.98,-1)</f>
        <v>-1</v>
      </c>
      <c r="M5227" s="11" t="s">
        <v>62</v>
      </c>
    </row>
    <row r="5228" customFormat="false" ht="12.8" hidden="false" customHeight="false" outlineLevel="0" collapsed="false">
      <c r="A5228" s="2" t="s">
        <v>5768</v>
      </c>
      <c r="B5228" s="2" t="s">
        <v>35</v>
      </c>
      <c r="C5228" s="6" t="s">
        <v>1302</v>
      </c>
      <c r="D5228" s="6" t="s">
        <v>37</v>
      </c>
      <c r="E5228" s="6" t="s">
        <v>87</v>
      </c>
      <c r="F5228" s="6"/>
      <c r="G5228" s="6" t="s">
        <v>19</v>
      </c>
      <c r="H5228" s="6" t="s">
        <v>5769</v>
      </c>
      <c r="I5228" s="6" t="n">
        <v>2</v>
      </c>
      <c r="J5228" s="6" t="n">
        <v>0</v>
      </c>
      <c r="K5228" s="3" t="str">
        <f aca="false">IF(I5228=1, "No","Yes")</f>
        <v>Yes</v>
      </c>
      <c r="L5228" s="7" t="n">
        <f aca="false">IF(I5228=1,-J5228,0.98)</f>
        <v>0.98</v>
      </c>
      <c r="M5228" s="8" t="s">
        <v>51</v>
      </c>
    </row>
    <row r="5229" customFormat="false" ht="12.8" hidden="false" customHeight="false" outlineLevel="0" collapsed="false">
      <c r="A5229" s="9" t="s">
        <v>5768</v>
      </c>
      <c r="B5229" s="9" t="s">
        <v>35</v>
      </c>
      <c r="C5229" s="6" t="s">
        <v>1302</v>
      </c>
      <c r="D5229" s="6" t="s">
        <v>37</v>
      </c>
      <c r="E5229" s="6" t="s">
        <v>87</v>
      </c>
      <c r="F5229" s="6"/>
      <c r="G5229" s="6" t="s">
        <v>19</v>
      </c>
      <c r="H5229" s="6" t="s">
        <v>5648</v>
      </c>
      <c r="I5229" s="0" t="n">
        <v>0</v>
      </c>
      <c r="J5229" s="6" t="n">
        <v>0</v>
      </c>
      <c r="K5229" s="3" t="str">
        <f aca="false">IF(I5229=1,"Yes","No")</f>
        <v>No</v>
      </c>
      <c r="L5229" s="7" t="n">
        <f aca="false">IF(K5229="Yes",(J5229-1)*0.98,-1)</f>
        <v>-1</v>
      </c>
      <c r="M5229" s="10" t="s">
        <v>53</v>
      </c>
    </row>
    <row r="5230" customFormat="false" ht="12.8" hidden="false" customHeight="false" outlineLevel="0" collapsed="false">
      <c r="A5230" s="2" t="s">
        <v>5770</v>
      </c>
      <c r="B5230" s="2" t="s">
        <v>94</v>
      </c>
      <c r="C5230" s="0" t="s">
        <v>230</v>
      </c>
      <c r="D5230" s="0" t="s">
        <v>16</v>
      </c>
      <c r="E5230" s="0" t="s">
        <v>17</v>
      </c>
      <c r="F5230" s="0" t="s">
        <v>18</v>
      </c>
      <c r="G5230" s="0" t="s">
        <v>19</v>
      </c>
      <c r="H5230" s="0" t="s">
        <v>5771</v>
      </c>
      <c r="I5230" s="0" t="n">
        <v>1</v>
      </c>
      <c r="J5230" s="0" t="n">
        <v>1.19</v>
      </c>
      <c r="K5230" s="0" t="s">
        <v>21</v>
      </c>
      <c r="L5230" s="3" t="n">
        <f aca="false">IF(K5230="Yes",(J5230-1)*0.98,-1)</f>
        <v>0.1862</v>
      </c>
      <c r="M5230" s="4" t="s">
        <v>22</v>
      </c>
    </row>
    <row r="5231" customFormat="false" ht="12.8" hidden="false" customHeight="false" outlineLevel="0" collapsed="false">
      <c r="A5231" s="2" t="s">
        <v>5770</v>
      </c>
      <c r="B5231" s="2" t="s">
        <v>289</v>
      </c>
      <c r="C5231" s="0" t="s">
        <v>230</v>
      </c>
      <c r="D5231" s="0" t="s">
        <v>42</v>
      </c>
      <c r="E5231" s="0" t="s">
        <v>79</v>
      </c>
      <c r="F5231" s="0" t="s">
        <v>80</v>
      </c>
      <c r="G5231" s="0" t="s">
        <v>19</v>
      </c>
      <c r="H5231" s="0" t="s">
        <v>5772</v>
      </c>
      <c r="I5231" s="0" t="n">
        <v>0</v>
      </c>
      <c r="J5231" s="0" t="n">
        <v>0</v>
      </c>
      <c r="K5231" s="0" t="s">
        <v>19</v>
      </c>
      <c r="L5231" s="3" t="n">
        <f aca="false">IF(K5231="Yes",(J5231-1)*0.98,-1)</f>
        <v>-1</v>
      </c>
      <c r="M5231" s="4" t="s">
        <v>22</v>
      </c>
    </row>
    <row r="5232" customFormat="false" ht="12.8" hidden="false" customHeight="false" outlineLevel="0" collapsed="false">
      <c r="A5232" s="2" t="s">
        <v>5773</v>
      </c>
      <c r="B5232" s="2" t="s">
        <v>186</v>
      </c>
      <c r="C5232" s="0" t="s">
        <v>86</v>
      </c>
      <c r="D5232" s="0" t="s">
        <v>16</v>
      </c>
      <c r="E5232" s="0" t="s">
        <v>17</v>
      </c>
      <c r="F5232" s="0" t="s">
        <v>18</v>
      </c>
      <c r="G5232" s="0" t="s">
        <v>19</v>
      </c>
      <c r="H5232" s="0" t="s">
        <v>5774</v>
      </c>
      <c r="I5232" s="0" t="n">
        <v>0</v>
      </c>
      <c r="J5232" s="0" t="n">
        <v>0</v>
      </c>
      <c r="K5232" s="0" t="s">
        <v>19</v>
      </c>
      <c r="L5232" s="3" t="n">
        <f aca="false">IF(K5232="Yes",(J5232-1)*0.98,-1)</f>
        <v>-1</v>
      </c>
      <c r="M5232" s="4" t="s">
        <v>22</v>
      </c>
    </row>
    <row r="5233" customFormat="false" ht="12.8" hidden="false" customHeight="false" outlineLevel="0" collapsed="false">
      <c r="A5233" s="2" t="s">
        <v>5773</v>
      </c>
      <c r="B5233" s="2" t="s">
        <v>186</v>
      </c>
      <c r="C5233" s="0" t="s">
        <v>86</v>
      </c>
      <c r="D5233" s="0" t="s">
        <v>16</v>
      </c>
      <c r="E5233" s="0" t="s">
        <v>17</v>
      </c>
      <c r="F5233" s="0" t="s">
        <v>18</v>
      </c>
      <c r="G5233" s="0" t="s">
        <v>19</v>
      </c>
      <c r="H5233" s="0" t="s">
        <v>5775</v>
      </c>
      <c r="I5233" s="0" t="n">
        <v>3</v>
      </c>
      <c r="J5233" s="0" t="n">
        <v>34.73</v>
      </c>
      <c r="K5233" s="0" t="s">
        <v>21</v>
      </c>
      <c r="L5233" s="3" t="n">
        <f aca="false">IF(K5233="Yes",(J5233-1)*0.98,-1)</f>
        <v>33.0554</v>
      </c>
      <c r="M5233" s="11" t="s">
        <v>62</v>
      </c>
    </row>
    <row r="5234" customFormat="false" ht="12.8" hidden="false" customHeight="false" outlineLevel="0" collapsed="false">
      <c r="A5234" s="2" t="s">
        <v>5776</v>
      </c>
      <c r="B5234" s="2" t="s">
        <v>5777</v>
      </c>
      <c r="C5234" s="6" t="s">
        <v>332</v>
      </c>
      <c r="D5234" s="6" t="s">
        <v>16</v>
      </c>
      <c r="E5234" s="6" t="s">
        <v>17</v>
      </c>
      <c r="F5234" s="6" t="s">
        <v>43</v>
      </c>
      <c r="G5234" s="6" t="s">
        <v>19</v>
      </c>
      <c r="H5234" s="6" t="s">
        <v>5778</v>
      </c>
      <c r="I5234" s="6" t="n">
        <v>0</v>
      </c>
      <c r="J5234" s="6" t="n">
        <v>0</v>
      </c>
      <c r="K5234" s="3" t="str">
        <f aca="false">IF(I5234=1, "No","Yes")</f>
        <v>Yes</v>
      </c>
      <c r="L5234" s="7" t="n">
        <f aca="false">IF(I5234=1,-J5234,0.98)</f>
        <v>0.98</v>
      </c>
      <c r="M5234" s="8" t="s">
        <v>51</v>
      </c>
    </row>
    <row r="5235" customFormat="false" ht="12.8" hidden="false" customHeight="false" outlineLevel="0" collapsed="false">
      <c r="A5235" s="2" t="s">
        <v>5776</v>
      </c>
      <c r="B5235" s="2" t="s">
        <v>5777</v>
      </c>
      <c r="C5235" s="6" t="s">
        <v>332</v>
      </c>
      <c r="D5235" s="6" t="s">
        <v>16</v>
      </c>
      <c r="E5235" s="6" t="s">
        <v>17</v>
      </c>
      <c r="F5235" s="6" t="s">
        <v>43</v>
      </c>
      <c r="G5235" s="6" t="s">
        <v>19</v>
      </c>
      <c r="H5235" s="6" t="s">
        <v>5778</v>
      </c>
      <c r="I5235" s="6" t="n">
        <v>0</v>
      </c>
      <c r="J5235" s="6" t="n">
        <v>0</v>
      </c>
      <c r="K5235" s="3" t="str">
        <f aca="false">IF(I5235=1, "No","Yes")</f>
        <v>Yes</v>
      </c>
      <c r="L5235" s="7" t="n">
        <f aca="false">IF(I5235=1,-J5235,0.98)</f>
        <v>0.98</v>
      </c>
      <c r="M5235" s="12" t="s">
        <v>128</v>
      </c>
    </row>
    <row r="5236" customFormat="false" ht="12.8" hidden="false" customHeight="false" outlineLevel="0" collapsed="false">
      <c r="A5236" s="2" t="s">
        <v>5776</v>
      </c>
      <c r="B5236" s="2" t="s">
        <v>113</v>
      </c>
      <c r="C5236" s="0" t="s">
        <v>1341</v>
      </c>
      <c r="D5236" s="0" t="s">
        <v>37</v>
      </c>
      <c r="E5236" s="0" t="s">
        <v>87</v>
      </c>
      <c r="F5236" s="0" t="s">
        <v>298</v>
      </c>
      <c r="G5236" s="0" t="s">
        <v>19</v>
      </c>
      <c r="H5236" s="0" t="s">
        <v>5779</v>
      </c>
      <c r="I5236" s="0" t="n">
        <v>2</v>
      </c>
      <c r="J5236" s="0" t="n">
        <v>1.13</v>
      </c>
      <c r="K5236" s="0" t="s">
        <v>21</v>
      </c>
      <c r="L5236" s="3" t="n">
        <f aca="false">IF(K5236="Yes",(J5236-1)*0.98,-1)</f>
        <v>0.1274</v>
      </c>
      <c r="M5236" s="11" t="s">
        <v>62</v>
      </c>
    </row>
    <row r="5237" customFormat="false" ht="12.8" hidden="false" customHeight="false" outlineLevel="0" collapsed="false">
      <c r="A5237" s="9" t="s">
        <v>5776</v>
      </c>
      <c r="B5237" s="9" t="s">
        <v>113</v>
      </c>
      <c r="C5237" s="6" t="s">
        <v>1341</v>
      </c>
      <c r="D5237" s="6" t="s">
        <v>37</v>
      </c>
      <c r="E5237" s="6" t="s">
        <v>87</v>
      </c>
      <c r="F5237" s="6" t="s">
        <v>298</v>
      </c>
      <c r="G5237" s="6" t="s">
        <v>19</v>
      </c>
      <c r="H5237" s="6" t="s">
        <v>5779</v>
      </c>
      <c r="I5237" s="0" t="n">
        <v>2</v>
      </c>
      <c r="J5237" s="6" t="n">
        <v>0</v>
      </c>
      <c r="K5237" s="3" t="str">
        <f aca="false">IF(I5237=1,"Yes","No")</f>
        <v>No</v>
      </c>
      <c r="L5237" s="7" t="n">
        <f aca="false">IF(K5237="Yes",(J5237-1)*0.98,-1)</f>
        <v>-1</v>
      </c>
      <c r="M5237" s="10" t="s">
        <v>53</v>
      </c>
    </row>
    <row r="5238" customFormat="false" ht="12.8" hidden="false" customHeight="false" outlineLevel="0" collapsed="false">
      <c r="A5238" s="2" t="s">
        <v>5776</v>
      </c>
      <c r="B5238" s="2" t="s">
        <v>4587</v>
      </c>
      <c r="C5238" s="0" t="s">
        <v>332</v>
      </c>
      <c r="D5238" s="0" t="s">
        <v>16</v>
      </c>
      <c r="E5238" s="0" t="s">
        <v>17</v>
      </c>
      <c r="F5238" s="0" t="s">
        <v>18</v>
      </c>
      <c r="G5238" s="0" t="s">
        <v>19</v>
      </c>
      <c r="H5238" s="0" t="s">
        <v>5780</v>
      </c>
      <c r="I5238" s="0" t="n">
        <v>1</v>
      </c>
      <c r="J5238" s="0" t="n">
        <v>1.14</v>
      </c>
      <c r="K5238" s="0" t="s">
        <v>21</v>
      </c>
      <c r="L5238" s="3" t="n">
        <f aca="false">IF(K5238="Yes",(J5238-1)*0.98,-1)</f>
        <v>0.1372</v>
      </c>
      <c r="M5238" s="4" t="s">
        <v>22</v>
      </c>
    </row>
    <row r="5239" customFormat="false" ht="12.8" hidden="false" customHeight="false" outlineLevel="0" collapsed="false">
      <c r="A5239" s="9" t="s">
        <v>5776</v>
      </c>
      <c r="B5239" s="9" t="s">
        <v>1185</v>
      </c>
      <c r="C5239" s="6" t="s">
        <v>1371</v>
      </c>
      <c r="D5239" s="6" t="s">
        <v>29</v>
      </c>
      <c r="E5239" s="6" t="s">
        <v>30</v>
      </c>
      <c r="F5239" s="6" t="s">
        <v>65</v>
      </c>
      <c r="G5239" s="6" t="s">
        <v>21</v>
      </c>
      <c r="H5239" s="6" t="s">
        <v>5781</v>
      </c>
      <c r="I5239" s="6" t="n">
        <v>1</v>
      </c>
      <c r="J5239" s="6" t="n">
        <v>1.25</v>
      </c>
      <c r="K5239" s="3" t="s">
        <v>21</v>
      </c>
      <c r="L5239" s="6" t="n">
        <f aca="false">IF(K5239="Yes",(J5239-1)*0.98,-1)</f>
        <v>0.245</v>
      </c>
      <c r="M5239" s="13" t="s">
        <v>184</v>
      </c>
    </row>
    <row r="5240" customFormat="false" ht="12.8" hidden="false" customHeight="false" outlineLevel="0" collapsed="false">
      <c r="A5240" s="2" t="s">
        <v>5782</v>
      </c>
      <c r="B5240" s="2" t="s">
        <v>23</v>
      </c>
      <c r="C5240" s="0" t="s">
        <v>131</v>
      </c>
      <c r="D5240" s="0" t="s">
        <v>16</v>
      </c>
      <c r="E5240" s="0" t="s">
        <v>17</v>
      </c>
      <c r="F5240" s="0" t="s">
        <v>18</v>
      </c>
      <c r="G5240" s="0" t="s">
        <v>19</v>
      </c>
      <c r="H5240" s="0" t="s">
        <v>5783</v>
      </c>
      <c r="I5240" s="0" t="n">
        <v>3</v>
      </c>
      <c r="J5240" s="0" t="n">
        <v>0</v>
      </c>
      <c r="K5240" s="0" t="s">
        <v>19</v>
      </c>
      <c r="L5240" s="3" t="n">
        <f aca="false">IF(K5240="Yes",(J5240-1)*0.98,-1)</f>
        <v>-1</v>
      </c>
      <c r="M5240" s="4" t="s">
        <v>22</v>
      </c>
    </row>
    <row r="5241" customFormat="false" ht="12.8" hidden="false" customHeight="false" outlineLevel="0" collapsed="false">
      <c r="A5241" s="2" t="s">
        <v>5782</v>
      </c>
      <c r="B5241" s="2" t="s">
        <v>23</v>
      </c>
      <c r="C5241" s="0" t="s">
        <v>131</v>
      </c>
      <c r="D5241" s="0" t="s">
        <v>16</v>
      </c>
      <c r="E5241" s="0" t="s">
        <v>17</v>
      </c>
      <c r="F5241" s="0" t="s">
        <v>18</v>
      </c>
      <c r="G5241" s="0" t="s">
        <v>19</v>
      </c>
      <c r="H5241" s="0" t="s">
        <v>5784</v>
      </c>
      <c r="I5241" s="0" t="n">
        <v>4</v>
      </c>
      <c r="J5241" s="0" t="n">
        <v>0</v>
      </c>
      <c r="K5241" s="0" t="s">
        <v>19</v>
      </c>
      <c r="L5241" s="3" t="n">
        <f aca="false">IF(K5241="Yes",(J5241-1)*0.98,-1)</f>
        <v>-1</v>
      </c>
      <c r="M5241" s="11" t="s">
        <v>62</v>
      </c>
    </row>
    <row r="5242" customFormat="false" ht="12.8" hidden="false" customHeight="false" outlineLevel="0" collapsed="false">
      <c r="A5242" s="2" t="s">
        <v>5782</v>
      </c>
      <c r="B5242" s="2" t="s">
        <v>252</v>
      </c>
      <c r="C5242" s="0" t="s">
        <v>74</v>
      </c>
      <c r="D5242" s="0" t="s">
        <v>37</v>
      </c>
      <c r="E5242" s="0" t="s">
        <v>30</v>
      </c>
      <c r="F5242" s="0" t="s">
        <v>43</v>
      </c>
      <c r="G5242" s="0" t="s">
        <v>19</v>
      </c>
      <c r="H5242" s="0" t="s">
        <v>5785</v>
      </c>
      <c r="I5242" s="0" t="n">
        <v>2</v>
      </c>
      <c r="J5242" s="0" t="n">
        <v>1.06</v>
      </c>
      <c r="K5242" s="0" t="s">
        <v>21</v>
      </c>
      <c r="L5242" s="3" t="n">
        <f aca="false">IF(K5242="Yes",(J5242-1)*0.98,-1)</f>
        <v>0.0588000000000001</v>
      </c>
      <c r="M5242" s="4" t="s">
        <v>22</v>
      </c>
    </row>
    <row r="5243" customFormat="false" ht="12.8" hidden="false" customHeight="false" outlineLevel="0" collapsed="false">
      <c r="A5243" s="2" t="s">
        <v>5786</v>
      </c>
      <c r="B5243" s="2" t="s">
        <v>5693</v>
      </c>
      <c r="C5243" s="6" t="s">
        <v>457</v>
      </c>
      <c r="D5243" s="6" t="s">
        <v>102</v>
      </c>
      <c r="E5243" s="6" t="s">
        <v>87</v>
      </c>
      <c r="F5243" s="6"/>
      <c r="G5243" s="6" t="s">
        <v>19</v>
      </c>
      <c r="H5243" s="6" t="s">
        <v>5787</v>
      </c>
      <c r="I5243" s="6" t="n">
        <v>2</v>
      </c>
      <c r="J5243" s="6" t="n">
        <v>0</v>
      </c>
      <c r="K5243" s="3" t="str">
        <f aca="false">IF(I5243=1, "No","Yes")</f>
        <v>Yes</v>
      </c>
      <c r="L5243" s="7" t="n">
        <f aca="false">IF(I5243=1,-J5243,0.98)</f>
        <v>0.98</v>
      </c>
      <c r="M5243" s="8" t="s">
        <v>51</v>
      </c>
    </row>
    <row r="5244" customFormat="false" ht="12.8" hidden="false" customHeight="false" outlineLevel="0" collapsed="false">
      <c r="A5244" s="2" t="s">
        <v>5786</v>
      </c>
      <c r="B5244" s="2" t="s">
        <v>101</v>
      </c>
      <c r="C5244" s="0" t="s">
        <v>1192</v>
      </c>
      <c r="D5244" s="0" t="s">
        <v>37</v>
      </c>
      <c r="E5244" s="0" t="s">
        <v>17</v>
      </c>
      <c r="F5244" s="0" t="s">
        <v>43</v>
      </c>
      <c r="G5244" s="0" t="s">
        <v>19</v>
      </c>
      <c r="H5244" s="0" t="s">
        <v>5788</v>
      </c>
      <c r="I5244" s="0" t="n">
        <v>1</v>
      </c>
      <c r="J5244" s="0" t="n">
        <v>1.26</v>
      </c>
      <c r="K5244" s="0" t="s">
        <v>21</v>
      </c>
      <c r="L5244" s="3" t="n">
        <f aca="false">IF(K5244="Yes",(J5244-1)*0.98,-1)</f>
        <v>0.2548</v>
      </c>
      <c r="M5244" s="11" t="s">
        <v>62</v>
      </c>
    </row>
    <row r="5245" customFormat="false" ht="12.8" hidden="false" customHeight="false" outlineLevel="0" collapsed="false">
      <c r="A5245" s="2" t="s">
        <v>5786</v>
      </c>
      <c r="B5245" s="2" t="s">
        <v>77</v>
      </c>
      <c r="C5245" s="0" t="s">
        <v>1192</v>
      </c>
      <c r="D5245" s="0" t="s">
        <v>37</v>
      </c>
      <c r="E5245" s="0" t="s">
        <v>87</v>
      </c>
      <c r="F5245" s="0" t="s">
        <v>1413</v>
      </c>
      <c r="G5245" s="0" t="s">
        <v>19</v>
      </c>
      <c r="H5245" s="0" t="s">
        <v>5789</v>
      </c>
      <c r="I5245" s="0" t="n">
        <v>1</v>
      </c>
      <c r="J5245" s="0" t="n">
        <v>1.06</v>
      </c>
      <c r="K5245" s="0" t="s">
        <v>21</v>
      </c>
      <c r="L5245" s="3" t="n">
        <f aca="false">IF(K5245="Yes",(J5245-1)*0.98,-1)</f>
        <v>0.0588000000000001</v>
      </c>
      <c r="M5245" s="4" t="s">
        <v>22</v>
      </c>
    </row>
    <row r="5246" customFormat="false" ht="12.8" hidden="false" customHeight="false" outlineLevel="0" collapsed="false">
      <c r="A5246" s="2" t="s">
        <v>5786</v>
      </c>
      <c r="B5246" s="2" t="s">
        <v>77</v>
      </c>
      <c r="C5246" s="0" t="s">
        <v>1192</v>
      </c>
      <c r="D5246" s="0" t="s">
        <v>37</v>
      </c>
      <c r="E5246" s="0" t="s">
        <v>87</v>
      </c>
      <c r="F5246" s="0" t="s">
        <v>1413</v>
      </c>
      <c r="G5246" s="0" t="s">
        <v>19</v>
      </c>
      <c r="H5246" s="0" t="s">
        <v>5790</v>
      </c>
      <c r="I5246" s="0" t="n">
        <v>2</v>
      </c>
      <c r="J5246" s="0" t="n">
        <v>1.55</v>
      </c>
      <c r="K5246" s="0" t="s">
        <v>21</v>
      </c>
      <c r="L5246" s="3" t="n">
        <f aca="false">IF(K5246="Yes",(J5246-1)*0.98,-1)</f>
        <v>0.539</v>
      </c>
      <c r="M5246" s="11" t="s">
        <v>62</v>
      </c>
    </row>
    <row r="5247" customFormat="false" ht="12.8" hidden="false" customHeight="false" outlineLevel="0" collapsed="false">
      <c r="A5247" s="2" t="s">
        <v>5786</v>
      </c>
      <c r="B5247" s="2" t="s">
        <v>77</v>
      </c>
      <c r="C5247" s="6" t="s">
        <v>1192</v>
      </c>
      <c r="D5247" s="6" t="s">
        <v>37</v>
      </c>
      <c r="E5247" s="6" t="s">
        <v>87</v>
      </c>
      <c r="F5247" s="6" t="s">
        <v>1413</v>
      </c>
      <c r="G5247" s="6" t="s">
        <v>19</v>
      </c>
      <c r="H5247" s="6" t="s">
        <v>5791</v>
      </c>
      <c r="I5247" s="6" t="n">
        <v>4</v>
      </c>
      <c r="J5247" s="6" t="n">
        <v>0</v>
      </c>
      <c r="K5247" s="3" t="str">
        <f aca="false">IF(I5247=1, "No","Yes")</f>
        <v>Yes</v>
      </c>
      <c r="L5247" s="7" t="n">
        <f aca="false">IF(I5247=1,-J5247,0.98)</f>
        <v>0.98</v>
      </c>
      <c r="M5247" s="8" t="s">
        <v>51</v>
      </c>
    </row>
    <row r="5248" customFormat="false" ht="12.8" hidden="false" customHeight="false" outlineLevel="0" collapsed="false">
      <c r="A5248" s="2" t="s">
        <v>5792</v>
      </c>
      <c r="B5248" s="2" t="s">
        <v>113</v>
      </c>
      <c r="C5248" s="0" t="s">
        <v>114</v>
      </c>
      <c r="D5248" s="0" t="s">
        <v>16</v>
      </c>
      <c r="E5248" s="0" t="s">
        <v>17</v>
      </c>
      <c r="F5248" s="0" t="s">
        <v>18</v>
      </c>
      <c r="G5248" s="0" t="s">
        <v>19</v>
      </c>
      <c r="H5248" s="0" t="s">
        <v>5793</v>
      </c>
      <c r="I5248" s="0" t="n">
        <v>1</v>
      </c>
      <c r="J5248" s="0" t="n">
        <v>1.04</v>
      </c>
      <c r="K5248" s="0" t="s">
        <v>21</v>
      </c>
      <c r="L5248" s="3" t="n">
        <f aca="false">IF(K5248="Yes",(J5248-1)*0.98,-1)</f>
        <v>0.0392</v>
      </c>
      <c r="M5248" s="4" t="s">
        <v>22</v>
      </c>
    </row>
    <row r="5249" customFormat="false" ht="12.8" hidden="false" customHeight="false" outlineLevel="0" collapsed="false">
      <c r="A5249" s="2" t="s">
        <v>5794</v>
      </c>
      <c r="B5249" s="2" t="s">
        <v>155</v>
      </c>
      <c r="C5249" s="0" t="s">
        <v>264</v>
      </c>
      <c r="D5249" s="0" t="s">
        <v>16</v>
      </c>
      <c r="E5249" s="0" t="s">
        <v>17</v>
      </c>
      <c r="F5249" s="0" t="s">
        <v>18</v>
      </c>
      <c r="G5249" s="0" t="s">
        <v>19</v>
      </c>
      <c r="H5249" s="0" t="s">
        <v>5795</v>
      </c>
      <c r="I5249" s="0" t="s">
        <v>133</v>
      </c>
      <c r="J5249" s="0" t="n">
        <v>0</v>
      </c>
      <c r="K5249" s="0" t="s">
        <v>19</v>
      </c>
      <c r="L5249" s="3" t="n">
        <f aca="false">IF(K5249="Yes",(J5249-1)*0.98,-1)</f>
        <v>-1</v>
      </c>
      <c r="M5249" s="4" t="s">
        <v>22</v>
      </c>
    </row>
    <row r="5250" customFormat="false" ht="12.8" hidden="false" customHeight="false" outlineLevel="0" collapsed="false">
      <c r="A5250" s="2" t="s">
        <v>5794</v>
      </c>
      <c r="B5250" s="2" t="s">
        <v>146</v>
      </c>
      <c r="C5250" s="6" t="s">
        <v>264</v>
      </c>
      <c r="D5250" s="6" t="s">
        <v>16</v>
      </c>
      <c r="E5250" s="6" t="s">
        <v>17</v>
      </c>
      <c r="F5250" s="6" t="s">
        <v>43</v>
      </c>
      <c r="G5250" s="6" t="s">
        <v>19</v>
      </c>
      <c r="H5250" s="6" t="s">
        <v>5796</v>
      </c>
      <c r="I5250" s="6" t="n">
        <v>2</v>
      </c>
      <c r="J5250" s="6" t="n">
        <v>0</v>
      </c>
      <c r="K5250" s="3" t="str">
        <f aca="false">IF(I5250=1, "No","Yes")</f>
        <v>Yes</v>
      </c>
      <c r="L5250" s="7" t="n">
        <f aca="false">IF(I5250=1,-J5250,0.98)</f>
        <v>0.98</v>
      </c>
      <c r="M5250" s="8" t="s">
        <v>51</v>
      </c>
    </row>
    <row r="5251" customFormat="false" ht="12.8" hidden="false" customHeight="false" outlineLevel="0" collapsed="false">
      <c r="A5251" s="2" t="s">
        <v>5794</v>
      </c>
      <c r="B5251" s="2" t="s">
        <v>146</v>
      </c>
      <c r="C5251" s="6" t="s">
        <v>264</v>
      </c>
      <c r="D5251" s="6" t="s">
        <v>16</v>
      </c>
      <c r="E5251" s="6" t="s">
        <v>17</v>
      </c>
      <c r="F5251" s="6" t="s">
        <v>43</v>
      </c>
      <c r="G5251" s="6" t="s">
        <v>19</v>
      </c>
      <c r="H5251" s="6" t="s">
        <v>5796</v>
      </c>
      <c r="I5251" s="6" t="n">
        <v>2</v>
      </c>
      <c r="J5251" s="6" t="n">
        <v>0</v>
      </c>
      <c r="K5251" s="3" t="str">
        <f aca="false">IF(I5251=1, "No","Yes")</f>
        <v>Yes</v>
      </c>
      <c r="L5251" s="7" t="n">
        <f aca="false">IF(I5251=1,-J5251,0.98)</f>
        <v>0.98</v>
      </c>
      <c r="M5251" s="12" t="s">
        <v>128</v>
      </c>
    </row>
    <row r="5252" customFormat="false" ht="12.8" hidden="false" customHeight="false" outlineLevel="0" collapsed="false">
      <c r="A5252" s="2" t="s">
        <v>5797</v>
      </c>
      <c r="B5252" s="2" t="s">
        <v>162</v>
      </c>
      <c r="C5252" s="6" t="s">
        <v>773</v>
      </c>
      <c r="D5252" s="6" t="s">
        <v>16</v>
      </c>
      <c r="E5252" s="6" t="s">
        <v>17</v>
      </c>
      <c r="F5252" s="6" t="s">
        <v>43</v>
      </c>
      <c r="G5252" s="6" t="s">
        <v>19</v>
      </c>
      <c r="H5252" s="6" t="s">
        <v>5798</v>
      </c>
      <c r="I5252" s="6" t="n">
        <v>0</v>
      </c>
      <c r="J5252" s="6" t="n">
        <v>0</v>
      </c>
      <c r="K5252" s="3" t="str">
        <f aca="false">IF(I5252=1, "No","Yes")</f>
        <v>Yes</v>
      </c>
      <c r="L5252" s="7" t="n">
        <f aca="false">IF(I5252=1,-J5252,0.98)</f>
        <v>0.98</v>
      </c>
      <c r="M5252" s="8" t="s">
        <v>51</v>
      </c>
    </row>
    <row r="5253" customFormat="false" ht="12.8" hidden="false" customHeight="false" outlineLevel="0" collapsed="false">
      <c r="A5253" s="2" t="s">
        <v>5797</v>
      </c>
      <c r="B5253" s="2" t="s">
        <v>193</v>
      </c>
      <c r="C5253" s="0" t="s">
        <v>773</v>
      </c>
      <c r="D5253" s="0" t="s">
        <v>16</v>
      </c>
      <c r="E5253" s="0" t="s">
        <v>79</v>
      </c>
      <c r="F5253" s="0" t="s">
        <v>80</v>
      </c>
      <c r="G5253" s="0" t="s">
        <v>19</v>
      </c>
      <c r="H5253" s="0" t="s">
        <v>5799</v>
      </c>
      <c r="I5253" s="0" t="n">
        <v>1</v>
      </c>
      <c r="J5253" s="0" t="n">
        <v>1.13</v>
      </c>
      <c r="K5253" s="0" t="s">
        <v>21</v>
      </c>
      <c r="L5253" s="3" t="n">
        <f aca="false">IF(K5253="Yes",(J5253-1)*0.98,-1)</f>
        <v>0.1274</v>
      </c>
      <c r="M5253" s="4" t="s">
        <v>22</v>
      </c>
    </row>
    <row r="5254" customFormat="false" ht="12.8" hidden="false" customHeight="false" outlineLevel="0" collapsed="false">
      <c r="A5254" s="2" t="s">
        <v>5800</v>
      </c>
      <c r="B5254" s="2" t="s">
        <v>46</v>
      </c>
      <c r="C5254" s="0" t="s">
        <v>1317</v>
      </c>
      <c r="D5254" s="0" t="s">
        <v>37</v>
      </c>
      <c r="E5254" s="0" t="s">
        <v>17</v>
      </c>
      <c r="F5254" s="0" t="s">
        <v>18</v>
      </c>
      <c r="G5254" s="0" t="s">
        <v>19</v>
      </c>
      <c r="H5254" s="0" t="s">
        <v>5801</v>
      </c>
      <c r="I5254" s="0" t="n">
        <v>0</v>
      </c>
      <c r="J5254" s="0" t="n">
        <v>0</v>
      </c>
      <c r="K5254" s="0" t="str">
        <f aca="false">IF(I5254=1,"Yes","No")</f>
        <v>No</v>
      </c>
      <c r="L5254" s="0" t="n">
        <f aca="false">IF(K5254="Yes",(J5254-1)*0.98,-1)</f>
        <v>-1</v>
      </c>
      <c r="M5254" s="5" t="s">
        <v>33</v>
      </c>
    </row>
    <row r="5255" customFormat="false" ht="12.8" hidden="false" customHeight="false" outlineLevel="0" collapsed="false">
      <c r="A5255" s="2" t="s">
        <v>5800</v>
      </c>
      <c r="B5255" s="2" t="s">
        <v>5802</v>
      </c>
      <c r="C5255" s="0" t="s">
        <v>215</v>
      </c>
      <c r="D5255" s="0" t="s">
        <v>16</v>
      </c>
      <c r="E5255" s="0" t="s">
        <v>87</v>
      </c>
      <c r="F5255" s="0" t="s">
        <v>18</v>
      </c>
      <c r="G5255" s="0" t="s">
        <v>21</v>
      </c>
      <c r="H5255" s="0" t="s">
        <v>5803</v>
      </c>
      <c r="I5255" s="0" t="n">
        <v>1</v>
      </c>
      <c r="J5255" s="0" t="n">
        <v>1.39</v>
      </c>
      <c r="K5255" s="0" t="s">
        <v>21</v>
      </c>
      <c r="L5255" s="3" t="n">
        <f aca="false">IF(K5255="Yes",(J5255-1)*0.98,-1)</f>
        <v>0.3822</v>
      </c>
      <c r="M5255" s="4" t="s">
        <v>22</v>
      </c>
    </row>
    <row r="5256" customFormat="false" ht="12.8" hidden="false" customHeight="false" outlineLevel="0" collapsed="false">
      <c r="A5256" s="2" t="s">
        <v>5800</v>
      </c>
      <c r="B5256" s="2" t="s">
        <v>239</v>
      </c>
      <c r="C5256" s="0" t="s">
        <v>125</v>
      </c>
      <c r="D5256" s="0" t="s">
        <v>48</v>
      </c>
      <c r="E5256" s="0" t="s">
        <v>30</v>
      </c>
      <c r="F5256" s="0" t="s">
        <v>65</v>
      </c>
      <c r="G5256" s="0" t="s">
        <v>21</v>
      </c>
      <c r="H5256" s="0" t="s">
        <v>5804</v>
      </c>
      <c r="I5256" s="0" t="n">
        <v>2</v>
      </c>
      <c r="J5256" s="0" t="n">
        <v>1.53</v>
      </c>
      <c r="K5256" s="0" t="s">
        <v>21</v>
      </c>
      <c r="L5256" s="3" t="n">
        <f aca="false">IF(K5256="Yes",(J5256-1)*0.98,-1)</f>
        <v>0.5194</v>
      </c>
      <c r="M5256" s="4" t="s">
        <v>22</v>
      </c>
    </row>
    <row r="5257" customFormat="false" ht="12.8" hidden="false" customHeight="false" outlineLevel="0" collapsed="false">
      <c r="A5257" s="2" t="s">
        <v>5805</v>
      </c>
      <c r="B5257" s="2" t="s">
        <v>222</v>
      </c>
      <c r="C5257" s="0" t="s">
        <v>223</v>
      </c>
      <c r="D5257" s="0" t="s">
        <v>102</v>
      </c>
      <c r="E5257" s="0" t="s">
        <v>17</v>
      </c>
      <c r="F5257" s="0" t="s">
        <v>103</v>
      </c>
      <c r="G5257" s="0" t="s">
        <v>19</v>
      </c>
      <c r="H5257" s="0" t="s">
        <v>5806</v>
      </c>
      <c r="I5257" s="0" t="n">
        <v>1</v>
      </c>
      <c r="J5257" s="0" t="n">
        <v>1.1</v>
      </c>
      <c r="K5257" s="0" t="s">
        <v>21</v>
      </c>
      <c r="L5257" s="3" t="n">
        <f aca="false">IF(K5257="Yes",(J5257-1)*0.98,-1)</f>
        <v>0.0980000000000001</v>
      </c>
      <c r="M5257" s="4" t="s">
        <v>22</v>
      </c>
    </row>
    <row r="5258" customFormat="false" ht="12.8" hidden="false" customHeight="false" outlineLevel="0" collapsed="false">
      <c r="A5258" s="2" t="s">
        <v>5805</v>
      </c>
      <c r="B5258" s="2" t="s">
        <v>222</v>
      </c>
      <c r="C5258" s="0" t="s">
        <v>223</v>
      </c>
      <c r="D5258" s="0" t="s">
        <v>102</v>
      </c>
      <c r="E5258" s="0" t="s">
        <v>17</v>
      </c>
      <c r="F5258" s="0" t="s">
        <v>103</v>
      </c>
      <c r="G5258" s="0" t="s">
        <v>19</v>
      </c>
      <c r="H5258" s="0" t="s">
        <v>5807</v>
      </c>
      <c r="I5258" s="0" t="n">
        <v>2</v>
      </c>
      <c r="J5258" s="0" t="n">
        <v>2.98</v>
      </c>
      <c r="K5258" s="0" t="s">
        <v>21</v>
      </c>
      <c r="L5258" s="3" t="n">
        <f aca="false">IF(K5258="Yes",(J5258-1)*0.98,-1)</f>
        <v>1.9404</v>
      </c>
      <c r="M5258" s="11" t="s">
        <v>62</v>
      </c>
    </row>
    <row r="5259" customFormat="false" ht="12.8" hidden="false" customHeight="false" outlineLevel="0" collapsed="false">
      <c r="A5259" s="2" t="s">
        <v>5805</v>
      </c>
      <c r="B5259" s="2" t="s">
        <v>222</v>
      </c>
      <c r="C5259" s="6" t="s">
        <v>223</v>
      </c>
      <c r="D5259" s="6" t="s">
        <v>102</v>
      </c>
      <c r="E5259" s="6" t="s">
        <v>17</v>
      </c>
      <c r="F5259" s="6" t="s">
        <v>103</v>
      </c>
      <c r="G5259" s="6" t="s">
        <v>19</v>
      </c>
      <c r="H5259" s="6" t="s">
        <v>5710</v>
      </c>
      <c r="I5259" s="6" t="n">
        <v>4</v>
      </c>
      <c r="J5259" s="6" t="n">
        <v>0</v>
      </c>
      <c r="K5259" s="3" t="str">
        <f aca="false">IF(I5259=1, "No","Yes")</f>
        <v>Yes</v>
      </c>
      <c r="L5259" s="7" t="n">
        <f aca="false">IF(I5259=1,-J5259,0.98)</f>
        <v>0.98</v>
      </c>
      <c r="M5259" s="8" t="s">
        <v>51</v>
      </c>
    </row>
    <row r="5260" customFormat="false" ht="12.8" hidden="false" customHeight="false" outlineLevel="0" collapsed="false">
      <c r="A5260" s="2" t="s">
        <v>5808</v>
      </c>
      <c r="B5260" s="2" t="s">
        <v>255</v>
      </c>
      <c r="C5260" s="0" t="s">
        <v>194</v>
      </c>
      <c r="D5260" s="0" t="s">
        <v>16</v>
      </c>
      <c r="E5260" s="0" t="s">
        <v>79</v>
      </c>
      <c r="F5260" s="0" t="s">
        <v>80</v>
      </c>
      <c r="G5260" s="0" t="s">
        <v>19</v>
      </c>
      <c r="H5260" s="0" t="s">
        <v>5809</v>
      </c>
      <c r="I5260" s="0" t="n">
        <v>3</v>
      </c>
      <c r="J5260" s="0" t="n">
        <v>1.73</v>
      </c>
      <c r="K5260" s="0" t="s">
        <v>21</v>
      </c>
      <c r="L5260" s="3" t="n">
        <f aca="false">IF(K5260="Yes",(J5260-1)*0.98,-1)</f>
        <v>0.7154</v>
      </c>
      <c r="M5260" s="4" t="s">
        <v>22</v>
      </c>
    </row>
    <row r="5261" customFormat="false" ht="12.8" hidden="false" customHeight="false" outlineLevel="0" collapsed="false">
      <c r="A5261" s="2" t="s">
        <v>5808</v>
      </c>
      <c r="B5261" s="2" t="s">
        <v>331</v>
      </c>
      <c r="C5261" s="0" t="s">
        <v>41</v>
      </c>
      <c r="D5261" s="0" t="s">
        <v>16</v>
      </c>
      <c r="E5261" s="0" t="s">
        <v>79</v>
      </c>
      <c r="F5261" s="0" t="s">
        <v>80</v>
      </c>
      <c r="G5261" s="0" t="s">
        <v>19</v>
      </c>
      <c r="H5261" s="0" t="s">
        <v>5810</v>
      </c>
      <c r="I5261" s="0" t="n">
        <v>3</v>
      </c>
      <c r="J5261" s="0" t="n">
        <v>1.47</v>
      </c>
      <c r="K5261" s="0" t="s">
        <v>21</v>
      </c>
      <c r="L5261" s="3" t="n">
        <f aca="false">IF(K5261="Yes",(J5261-1)*0.98,-1)</f>
        <v>0.4606</v>
      </c>
      <c r="M5261" s="4" t="s">
        <v>22</v>
      </c>
    </row>
    <row r="5262" customFormat="false" ht="12.8" hidden="false" customHeight="false" outlineLevel="0" collapsed="false">
      <c r="A5262" s="2" t="s">
        <v>5811</v>
      </c>
      <c r="B5262" s="2" t="s">
        <v>512</v>
      </c>
      <c r="C5262" s="0" t="s">
        <v>74</v>
      </c>
      <c r="D5262" s="0" t="s">
        <v>37</v>
      </c>
      <c r="E5262" s="0" t="s">
        <v>30</v>
      </c>
      <c r="G5262" s="0" t="s">
        <v>19</v>
      </c>
      <c r="H5262" s="0" t="s">
        <v>5812</v>
      </c>
      <c r="I5262" s="0" t="n">
        <v>0</v>
      </c>
      <c r="J5262" s="0" t="n">
        <v>0</v>
      </c>
      <c r="K5262" s="0" t="s">
        <v>19</v>
      </c>
      <c r="L5262" s="3" t="n">
        <f aca="false">IF(K5262="Yes",(J5262-1)*0.98,-1)</f>
        <v>-1</v>
      </c>
      <c r="M5262" s="11" t="s">
        <v>62</v>
      </c>
    </row>
    <row r="5263" customFormat="false" ht="12.8" hidden="false" customHeight="false" outlineLevel="0" collapsed="false">
      <c r="A5263" s="2" t="s">
        <v>5811</v>
      </c>
      <c r="B5263" s="2" t="s">
        <v>480</v>
      </c>
      <c r="C5263" s="0" t="s">
        <v>74</v>
      </c>
      <c r="D5263" s="0" t="s">
        <v>37</v>
      </c>
      <c r="E5263" s="0" t="s">
        <v>30</v>
      </c>
      <c r="F5263" s="0" t="s">
        <v>43</v>
      </c>
      <c r="G5263" s="0" t="s">
        <v>19</v>
      </c>
      <c r="H5263" s="0" t="s">
        <v>5813</v>
      </c>
      <c r="I5263" s="0" t="n">
        <v>3</v>
      </c>
      <c r="J5263" s="0" t="n">
        <v>1.69</v>
      </c>
      <c r="K5263" s="0" t="s">
        <v>21</v>
      </c>
      <c r="L5263" s="3" t="n">
        <f aca="false">IF(K5263="Yes",(J5263-1)*0.98,-1)</f>
        <v>0.6762</v>
      </c>
      <c r="M5263" s="4" t="s">
        <v>22</v>
      </c>
    </row>
    <row r="5264" customFormat="false" ht="12.8" hidden="false" customHeight="false" outlineLevel="0" collapsed="false">
      <c r="A5264" s="2" t="s">
        <v>5811</v>
      </c>
      <c r="B5264" s="2" t="s">
        <v>480</v>
      </c>
      <c r="C5264" s="0" t="s">
        <v>74</v>
      </c>
      <c r="D5264" s="0" t="s">
        <v>37</v>
      </c>
      <c r="E5264" s="0" t="s">
        <v>30</v>
      </c>
      <c r="F5264" s="0" t="s">
        <v>43</v>
      </c>
      <c r="G5264" s="0" t="s">
        <v>19</v>
      </c>
      <c r="H5264" s="0" t="s">
        <v>5814</v>
      </c>
      <c r="I5264" s="0" t="n">
        <v>1</v>
      </c>
      <c r="J5264" s="0" t="n">
        <v>1.57</v>
      </c>
      <c r="K5264" s="0" t="s">
        <v>21</v>
      </c>
      <c r="L5264" s="3" t="n">
        <f aca="false">IF(K5264="Yes",(J5264-1)*0.98,-1)</f>
        <v>0.5586</v>
      </c>
      <c r="M5264" s="11" t="s">
        <v>62</v>
      </c>
    </row>
    <row r="5265" customFormat="false" ht="12.8" hidden="false" customHeight="false" outlineLevel="0" collapsed="false">
      <c r="A5265" s="9" t="s">
        <v>5811</v>
      </c>
      <c r="B5265" s="9" t="s">
        <v>480</v>
      </c>
      <c r="C5265" s="6" t="s">
        <v>74</v>
      </c>
      <c r="D5265" s="6" t="s">
        <v>37</v>
      </c>
      <c r="E5265" s="6" t="s">
        <v>30</v>
      </c>
      <c r="F5265" s="6" t="s">
        <v>43</v>
      </c>
      <c r="G5265" s="6" t="s">
        <v>19</v>
      </c>
      <c r="H5265" s="6" t="s">
        <v>5814</v>
      </c>
      <c r="I5265" s="0" t="n">
        <v>1</v>
      </c>
      <c r="J5265" s="6" t="n">
        <v>3.57</v>
      </c>
      <c r="K5265" s="3" t="str">
        <f aca="false">IF(I5265=1,"Yes","No")</f>
        <v>Yes</v>
      </c>
      <c r="L5265" s="7" t="n">
        <f aca="false">IF(K5265="Yes",(J5265-1)*0.98,-1)</f>
        <v>2.5186</v>
      </c>
      <c r="M5265" s="10" t="s">
        <v>53</v>
      </c>
    </row>
    <row r="5266" customFormat="false" ht="12.8" hidden="false" customHeight="false" outlineLevel="0" collapsed="false">
      <c r="A5266" s="2" t="s">
        <v>5811</v>
      </c>
      <c r="B5266" s="2" t="s">
        <v>193</v>
      </c>
      <c r="C5266" s="0" t="s">
        <v>74</v>
      </c>
      <c r="D5266" s="0" t="s">
        <v>37</v>
      </c>
      <c r="E5266" s="0" t="s">
        <v>30</v>
      </c>
      <c r="F5266" s="0" t="s">
        <v>65</v>
      </c>
      <c r="G5266" s="0" t="s">
        <v>21</v>
      </c>
      <c r="H5266" s="0" t="s">
        <v>5815</v>
      </c>
      <c r="I5266" s="0" t="n">
        <v>1</v>
      </c>
      <c r="J5266" s="0" t="n">
        <v>2.14</v>
      </c>
      <c r="K5266" s="0" t="s">
        <v>21</v>
      </c>
      <c r="L5266" s="3" t="n">
        <f aca="false">IF(K5266="Yes",(J5266-1)*0.98,-1)</f>
        <v>1.1172</v>
      </c>
      <c r="M5266" s="4" t="s">
        <v>22</v>
      </c>
    </row>
    <row r="5267" customFormat="false" ht="12.8" hidden="false" customHeight="false" outlineLevel="0" collapsed="false">
      <c r="A5267" s="2" t="s">
        <v>5811</v>
      </c>
      <c r="B5267" s="2" t="s">
        <v>239</v>
      </c>
      <c r="C5267" s="0" t="s">
        <v>1371</v>
      </c>
      <c r="D5267" s="0" t="s">
        <v>42</v>
      </c>
      <c r="E5267" s="0" t="s">
        <v>30</v>
      </c>
      <c r="F5267" s="0" t="s">
        <v>43</v>
      </c>
      <c r="G5267" s="0" t="s">
        <v>19</v>
      </c>
      <c r="H5267" s="0" t="s">
        <v>5816</v>
      </c>
      <c r="I5267" s="0" t="n">
        <v>2</v>
      </c>
      <c r="J5267" s="0" t="n">
        <v>1.27</v>
      </c>
      <c r="K5267" s="0" t="s">
        <v>21</v>
      </c>
      <c r="L5267" s="3" t="n">
        <f aca="false">IF(K5267="Yes",(J5267-1)*0.98,-1)</f>
        <v>0.2646</v>
      </c>
      <c r="M5267" s="11" t="s">
        <v>62</v>
      </c>
    </row>
    <row r="5268" customFormat="false" ht="12.8" hidden="false" customHeight="false" outlineLevel="0" collapsed="false">
      <c r="A5268" s="9" t="s">
        <v>5811</v>
      </c>
      <c r="B5268" s="9" t="s">
        <v>239</v>
      </c>
      <c r="C5268" s="6" t="s">
        <v>1371</v>
      </c>
      <c r="D5268" s="6" t="s">
        <v>42</v>
      </c>
      <c r="E5268" s="6" t="s">
        <v>30</v>
      </c>
      <c r="F5268" s="6" t="s">
        <v>43</v>
      </c>
      <c r="G5268" s="6" t="s">
        <v>19</v>
      </c>
      <c r="H5268" s="6" t="s">
        <v>5817</v>
      </c>
      <c r="I5268" s="6" t="n">
        <v>1</v>
      </c>
      <c r="J5268" s="6" t="n">
        <v>4</v>
      </c>
      <c r="K5268" s="3" t="s">
        <v>21</v>
      </c>
      <c r="L5268" s="6" t="n">
        <f aca="false">IF(K5268="Yes",(J5268-1)*0.98,-1)</f>
        <v>2.94</v>
      </c>
      <c r="M5268" s="13" t="s">
        <v>184</v>
      </c>
    </row>
    <row r="5269" customFormat="false" ht="12.8" hidden="false" customHeight="false" outlineLevel="0" collapsed="false">
      <c r="A5269" s="2" t="s">
        <v>5818</v>
      </c>
      <c r="B5269" s="2" t="s">
        <v>113</v>
      </c>
      <c r="C5269" s="0" t="s">
        <v>1404</v>
      </c>
      <c r="D5269" s="0" t="s">
        <v>37</v>
      </c>
      <c r="E5269" s="0" t="s">
        <v>17</v>
      </c>
      <c r="F5269" s="0" t="s">
        <v>18</v>
      </c>
      <c r="G5269" s="0" t="s">
        <v>19</v>
      </c>
      <c r="H5269" s="0" t="s">
        <v>5819</v>
      </c>
      <c r="I5269" s="0" t="n">
        <v>2</v>
      </c>
      <c r="J5269" s="0" t="n">
        <v>0</v>
      </c>
      <c r="K5269" s="0" t="str">
        <f aca="false">IF(I5269=1,"Yes","No")</f>
        <v>No</v>
      </c>
      <c r="L5269" s="0" t="n">
        <f aca="false">IF(K5269="Yes",(J5269-1)*0.98,-1)</f>
        <v>-1</v>
      </c>
      <c r="M5269" s="5" t="s">
        <v>33</v>
      </c>
    </row>
    <row r="5270" customFormat="false" ht="12.8" hidden="false" customHeight="false" outlineLevel="0" collapsed="false">
      <c r="A5270" s="2" t="s">
        <v>5818</v>
      </c>
      <c r="B5270" s="2" t="s">
        <v>162</v>
      </c>
      <c r="C5270" s="0" t="s">
        <v>259</v>
      </c>
      <c r="D5270" s="0" t="s">
        <v>16</v>
      </c>
      <c r="E5270" s="0" t="s">
        <v>17</v>
      </c>
      <c r="F5270" s="0" t="s">
        <v>18</v>
      </c>
      <c r="G5270" s="0" t="s">
        <v>19</v>
      </c>
      <c r="H5270" s="0" t="s">
        <v>5820</v>
      </c>
      <c r="I5270" s="0" t="n">
        <v>1</v>
      </c>
      <c r="J5270" s="0" t="n">
        <v>1.11</v>
      </c>
      <c r="K5270" s="0" t="s">
        <v>21</v>
      </c>
      <c r="L5270" s="3" t="n">
        <f aca="false">IF(K5270="Yes",(J5270-1)*0.98,-1)</f>
        <v>0.1078</v>
      </c>
      <c r="M5270" s="4" t="s">
        <v>22</v>
      </c>
    </row>
    <row r="5271" customFormat="false" ht="12.8" hidden="false" customHeight="false" outlineLevel="0" collapsed="false">
      <c r="A5271" s="9" t="s">
        <v>5818</v>
      </c>
      <c r="B5271" s="9" t="s">
        <v>146</v>
      </c>
      <c r="C5271" s="6" t="s">
        <v>119</v>
      </c>
      <c r="D5271" s="6" t="s">
        <v>48</v>
      </c>
      <c r="E5271" s="6" t="s">
        <v>17</v>
      </c>
      <c r="F5271" s="6" t="s">
        <v>65</v>
      </c>
      <c r="G5271" s="6" t="s">
        <v>21</v>
      </c>
      <c r="H5271" s="6" t="s">
        <v>5821</v>
      </c>
      <c r="I5271" s="0" t="n">
        <v>3</v>
      </c>
      <c r="J5271" s="6" t="n">
        <v>0</v>
      </c>
      <c r="K5271" s="3" t="str">
        <f aca="false">IF(I5271=1,"Yes","No")</f>
        <v>No</v>
      </c>
      <c r="L5271" s="7" t="n">
        <f aca="false">IF(K5271="Yes",(J5271-1)*0.98,-1)</f>
        <v>-1</v>
      </c>
      <c r="M5271" s="10" t="s">
        <v>53</v>
      </c>
    </row>
    <row r="5272" customFormat="false" ht="12.8" hidden="false" customHeight="false" outlineLevel="0" collapsed="false">
      <c r="A5272" s="2" t="s">
        <v>5822</v>
      </c>
      <c r="B5272" s="2" t="s">
        <v>113</v>
      </c>
      <c r="C5272" s="0" t="s">
        <v>359</v>
      </c>
      <c r="D5272" s="0" t="s">
        <v>16</v>
      </c>
      <c r="E5272" s="0" t="s">
        <v>17</v>
      </c>
      <c r="F5272" s="0" t="s">
        <v>18</v>
      </c>
      <c r="G5272" s="0" t="s">
        <v>19</v>
      </c>
      <c r="H5272" s="0" t="s">
        <v>5823</v>
      </c>
      <c r="I5272" s="0" t="n">
        <v>1</v>
      </c>
      <c r="J5272" s="0" t="n">
        <v>1.06</v>
      </c>
      <c r="K5272" s="0" t="s">
        <v>21</v>
      </c>
      <c r="L5272" s="3" t="n">
        <f aca="false">IF(K5272="Yes",(J5272-1)*0.98,-1)</f>
        <v>0.0588000000000001</v>
      </c>
      <c r="M5272" s="4" t="s">
        <v>22</v>
      </c>
    </row>
    <row r="5273" customFormat="false" ht="12.8" hidden="false" customHeight="false" outlineLevel="0" collapsed="false">
      <c r="A5273" s="2" t="s">
        <v>5822</v>
      </c>
      <c r="B5273" s="2" t="s">
        <v>4672</v>
      </c>
      <c r="C5273" s="0" t="s">
        <v>28</v>
      </c>
      <c r="D5273" s="0" t="s">
        <v>42</v>
      </c>
      <c r="E5273" s="0" t="s">
        <v>30</v>
      </c>
      <c r="F5273" s="0" t="s">
        <v>18</v>
      </c>
      <c r="G5273" s="0" t="s">
        <v>19</v>
      </c>
      <c r="H5273" s="0" t="s">
        <v>5824</v>
      </c>
      <c r="I5273" s="0" t="n">
        <v>3</v>
      </c>
      <c r="J5273" s="0" t="n">
        <v>1.72</v>
      </c>
      <c r="K5273" s="0" t="s">
        <v>21</v>
      </c>
      <c r="L5273" s="3" t="n">
        <f aca="false">IF(K5273="Yes",(J5273-1)*0.98,-1)</f>
        <v>0.7056</v>
      </c>
      <c r="M5273" s="11" t="s">
        <v>62</v>
      </c>
    </row>
    <row r="5274" customFormat="false" ht="12.8" hidden="false" customHeight="false" outlineLevel="0" collapsed="false">
      <c r="A5274" s="2" t="s">
        <v>5822</v>
      </c>
      <c r="B5274" s="2" t="s">
        <v>239</v>
      </c>
      <c r="C5274" s="0" t="s">
        <v>1371</v>
      </c>
      <c r="D5274" s="0" t="s">
        <v>42</v>
      </c>
      <c r="E5274" s="0" t="s">
        <v>30</v>
      </c>
      <c r="F5274" s="0" t="s">
        <v>18</v>
      </c>
      <c r="G5274" s="0" t="s">
        <v>19</v>
      </c>
      <c r="H5274" s="0" t="s">
        <v>5825</v>
      </c>
      <c r="I5274" s="0" t="n">
        <v>3</v>
      </c>
      <c r="J5274" s="0" t="n">
        <v>0</v>
      </c>
      <c r="K5274" s="0" t="s">
        <v>19</v>
      </c>
      <c r="L5274" s="3" t="n">
        <f aca="false">IF(K5274="Yes",(J5274-1)*0.98,-1)</f>
        <v>-1</v>
      </c>
      <c r="M5274" s="11" t="s">
        <v>62</v>
      </c>
    </row>
    <row r="5275" customFormat="false" ht="12.8" hidden="false" customHeight="false" outlineLevel="0" collapsed="false">
      <c r="A5275" s="2" t="s">
        <v>5822</v>
      </c>
      <c r="B5275" s="2" t="s">
        <v>239</v>
      </c>
      <c r="C5275" s="6" t="s">
        <v>1371</v>
      </c>
      <c r="D5275" s="6" t="s">
        <v>42</v>
      </c>
      <c r="E5275" s="6" t="s">
        <v>30</v>
      </c>
      <c r="F5275" s="6" t="s">
        <v>18</v>
      </c>
      <c r="G5275" s="6" t="s">
        <v>19</v>
      </c>
      <c r="H5275" s="6" t="s">
        <v>5826</v>
      </c>
      <c r="I5275" s="6" t="n">
        <v>0</v>
      </c>
      <c r="J5275" s="6" t="n">
        <v>0</v>
      </c>
      <c r="K5275" s="3" t="str">
        <f aca="false">IF(I5275=1, "No","Yes")</f>
        <v>Yes</v>
      </c>
      <c r="L5275" s="7" t="n">
        <f aca="false">IF(I5275=1,-J5275,0.98)</f>
        <v>0.98</v>
      </c>
      <c r="M5275" s="8" t="s">
        <v>51</v>
      </c>
    </row>
    <row r="5276" customFormat="false" ht="12.8" hidden="false" customHeight="false" outlineLevel="0" collapsed="false">
      <c r="A5276" s="2" t="s">
        <v>5827</v>
      </c>
      <c r="B5276" s="2" t="s">
        <v>146</v>
      </c>
      <c r="C5276" s="0" t="s">
        <v>24</v>
      </c>
      <c r="D5276" s="0" t="s">
        <v>16</v>
      </c>
      <c r="E5276" s="0" t="s">
        <v>17</v>
      </c>
      <c r="F5276" s="0" t="s">
        <v>18</v>
      </c>
      <c r="G5276" s="0" t="s">
        <v>19</v>
      </c>
      <c r="H5276" s="0" t="s">
        <v>5828</v>
      </c>
      <c r="I5276" s="0" t="n">
        <v>1</v>
      </c>
      <c r="J5276" s="0" t="n">
        <v>1.07</v>
      </c>
      <c r="K5276" s="0" t="s">
        <v>21</v>
      </c>
      <c r="L5276" s="3" t="n">
        <f aca="false">IF(K5276="Yes",(J5276-1)*0.98,-1)</f>
        <v>0.0686000000000001</v>
      </c>
      <c r="M5276" s="4" t="s">
        <v>22</v>
      </c>
    </row>
    <row r="5277" customFormat="false" ht="12.8" hidden="false" customHeight="false" outlineLevel="0" collapsed="false">
      <c r="A5277" s="2" t="s">
        <v>5827</v>
      </c>
      <c r="B5277" s="2" t="s">
        <v>193</v>
      </c>
      <c r="C5277" s="0" t="s">
        <v>59</v>
      </c>
      <c r="D5277" s="0" t="s">
        <v>29</v>
      </c>
      <c r="E5277" s="0" t="s">
        <v>30</v>
      </c>
      <c r="F5277" s="0" t="s">
        <v>428</v>
      </c>
      <c r="G5277" s="0" t="s">
        <v>21</v>
      </c>
      <c r="H5277" s="0" t="s">
        <v>5829</v>
      </c>
      <c r="I5277" s="0" t="n">
        <v>1</v>
      </c>
      <c r="J5277" s="0" t="n">
        <v>0</v>
      </c>
      <c r="K5277" s="0" t="str">
        <f aca="false">IF(I5277=1,"Yes","No")</f>
        <v>Yes</v>
      </c>
      <c r="L5277" s="0" t="n">
        <f aca="false">IF(K5277="Yes",(J5277-1)*0.98,-1)</f>
        <v>-0.98</v>
      </c>
      <c r="M5277" s="5" t="s">
        <v>33</v>
      </c>
    </row>
    <row r="5278" customFormat="false" ht="12.8" hidden="false" customHeight="false" outlineLevel="0" collapsed="false">
      <c r="A5278" s="2" t="s">
        <v>5827</v>
      </c>
      <c r="B5278" s="2" t="s">
        <v>193</v>
      </c>
      <c r="C5278" s="0" t="s">
        <v>59</v>
      </c>
      <c r="D5278" s="0" t="s">
        <v>29</v>
      </c>
      <c r="E5278" s="0" t="s">
        <v>30</v>
      </c>
      <c r="F5278" s="0" t="s">
        <v>428</v>
      </c>
      <c r="G5278" s="0" t="s">
        <v>21</v>
      </c>
      <c r="H5278" s="0" t="s">
        <v>5829</v>
      </c>
      <c r="I5278" s="0" t="n">
        <v>1</v>
      </c>
      <c r="J5278" s="0" t="n">
        <v>1.25</v>
      </c>
      <c r="K5278" s="0" t="s">
        <v>21</v>
      </c>
      <c r="L5278" s="3" t="n">
        <f aca="false">IF(K5278="Yes",(J5278-1)*0.98,-1)</f>
        <v>0.245</v>
      </c>
      <c r="M5278" s="4" t="s">
        <v>22</v>
      </c>
    </row>
    <row r="5279" customFormat="false" ht="12.8" hidden="false" customHeight="false" outlineLevel="0" collapsed="false">
      <c r="A5279" s="2" t="s">
        <v>5827</v>
      </c>
      <c r="B5279" s="2" t="s">
        <v>239</v>
      </c>
      <c r="C5279" s="0" t="s">
        <v>74</v>
      </c>
      <c r="D5279" s="0" t="s">
        <v>37</v>
      </c>
      <c r="E5279" s="0" t="s">
        <v>30</v>
      </c>
      <c r="F5279" s="0" t="s">
        <v>65</v>
      </c>
      <c r="G5279" s="0" t="s">
        <v>21</v>
      </c>
      <c r="H5279" s="0" t="s">
        <v>1229</v>
      </c>
      <c r="I5279" s="0" t="n">
        <v>0</v>
      </c>
      <c r="J5279" s="0" t="n">
        <v>0</v>
      </c>
      <c r="K5279" s="0" t="s">
        <v>19</v>
      </c>
      <c r="L5279" s="3" t="n">
        <f aca="false">IF(K5279="Yes",(J5279-1)*0.98,-1)</f>
        <v>-1</v>
      </c>
      <c r="M5279" s="4" t="s">
        <v>22</v>
      </c>
    </row>
    <row r="5280" customFormat="false" ht="12.8" hidden="false" customHeight="false" outlineLevel="0" collapsed="false">
      <c r="A5280" s="2" t="s">
        <v>5830</v>
      </c>
      <c r="B5280" s="2" t="s">
        <v>90</v>
      </c>
      <c r="C5280" s="0" t="s">
        <v>78</v>
      </c>
      <c r="D5280" s="0" t="s">
        <v>42</v>
      </c>
      <c r="E5280" s="0" t="s">
        <v>79</v>
      </c>
      <c r="F5280" s="0" t="s">
        <v>43</v>
      </c>
      <c r="G5280" s="0" t="s">
        <v>19</v>
      </c>
      <c r="H5280" s="0" t="s">
        <v>5831</v>
      </c>
      <c r="I5280" s="0" t="n">
        <v>0</v>
      </c>
      <c r="J5280" s="0" t="n">
        <v>0</v>
      </c>
      <c r="K5280" s="0" t="s">
        <v>19</v>
      </c>
      <c r="L5280" s="3" t="n">
        <f aca="false">IF(K5280="Yes",(J5280-1)*0.98,-1)</f>
        <v>-1</v>
      </c>
      <c r="M5280" s="11" t="s">
        <v>62</v>
      </c>
    </row>
    <row r="5281" customFormat="false" ht="12.8" hidden="false" customHeight="false" outlineLevel="0" collapsed="false">
      <c r="A5281" s="2" t="s">
        <v>5830</v>
      </c>
      <c r="B5281" s="2" t="s">
        <v>90</v>
      </c>
      <c r="C5281" s="6" t="s">
        <v>78</v>
      </c>
      <c r="D5281" s="6" t="s">
        <v>42</v>
      </c>
      <c r="E5281" s="6" t="s">
        <v>79</v>
      </c>
      <c r="F5281" s="6" t="s">
        <v>43</v>
      </c>
      <c r="G5281" s="6" t="s">
        <v>19</v>
      </c>
      <c r="H5281" s="6" t="s">
        <v>5832</v>
      </c>
      <c r="I5281" s="6" t="n">
        <v>2</v>
      </c>
      <c r="J5281" s="6" t="n">
        <v>0</v>
      </c>
      <c r="K5281" s="3" t="str">
        <f aca="false">IF(I5281=1, "No","Yes")</f>
        <v>Yes</v>
      </c>
      <c r="L5281" s="7" t="n">
        <f aca="false">IF(I5281=1,-J5281,0.98)</f>
        <v>0.98</v>
      </c>
      <c r="M5281" s="8" t="s">
        <v>51</v>
      </c>
    </row>
    <row r="5282" customFormat="false" ht="12.8" hidden="false" customHeight="false" outlineLevel="0" collapsed="false">
      <c r="A5282" s="9" t="s">
        <v>5830</v>
      </c>
      <c r="B5282" s="9" t="s">
        <v>90</v>
      </c>
      <c r="C5282" s="6" t="s">
        <v>78</v>
      </c>
      <c r="D5282" s="6" t="s">
        <v>42</v>
      </c>
      <c r="E5282" s="6" t="s">
        <v>79</v>
      </c>
      <c r="F5282" s="6" t="s">
        <v>43</v>
      </c>
      <c r="G5282" s="6" t="s">
        <v>19</v>
      </c>
      <c r="H5282" s="6" t="s">
        <v>5832</v>
      </c>
      <c r="I5282" s="6" t="n">
        <v>2</v>
      </c>
      <c r="J5282" s="6" t="n">
        <v>3</v>
      </c>
      <c r="K5282" s="3" t="s">
        <v>21</v>
      </c>
      <c r="L5282" s="6" t="n">
        <f aca="false">IF(K5282="Yes",(J5282-1)*0.98,-1)</f>
        <v>1.96</v>
      </c>
      <c r="M5282" s="13" t="s">
        <v>184</v>
      </c>
    </row>
    <row r="5283" customFormat="false" ht="12.8" hidden="false" customHeight="false" outlineLevel="0" collapsed="false">
      <c r="A5283" s="9" t="s">
        <v>5830</v>
      </c>
      <c r="B5283" s="9" t="s">
        <v>90</v>
      </c>
      <c r="C5283" s="6" t="s">
        <v>78</v>
      </c>
      <c r="D5283" s="6" t="s">
        <v>42</v>
      </c>
      <c r="E5283" s="6" t="s">
        <v>79</v>
      </c>
      <c r="F5283" s="6" t="s">
        <v>43</v>
      </c>
      <c r="G5283" s="6" t="s">
        <v>19</v>
      </c>
      <c r="H5283" s="6" t="s">
        <v>5831</v>
      </c>
      <c r="I5283" s="0" t="n">
        <v>0</v>
      </c>
      <c r="J5283" s="6" t="n">
        <v>0</v>
      </c>
      <c r="K5283" s="3" t="str">
        <f aca="false">IF(I5283=1,"Yes","No")</f>
        <v>No</v>
      </c>
      <c r="L5283" s="7" t="n">
        <f aca="false">IF(K5283="Yes",(J5283-1)*0.98,-1)</f>
        <v>-1</v>
      </c>
      <c r="M5283" s="10" t="s">
        <v>53</v>
      </c>
    </row>
    <row r="5284" customFormat="false" ht="12.8" hidden="false" customHeight="false" outlineLevel="0" collapsed="false">
      <c r="A5284" s="2" t="s">
        <v>5830</v>
      </c>
      <c r="B5284" s="2" t="s">
        <v>193</v>
      </c>
      <c r="C5284" s="0" t="s">
        <v>131</v>
      </c>
      <c r="D5284" s="0" t="s">
        <v>42</v>
      </c>
      <c r="E5284" s="0" t="s">
        <v>79</v>
      </c>
      <c r="F5284" s="0" t="s">
        <v>80</v>
      </c>
      <c r="G5284" s="0" t="s">
        <v>19</v>
      </c>
      <c r="H5284" s="0" t="s">
        <v>5833</v>
      </c>
      <c r="I5284" s="0" t="n">
        <v>2</v>
      </c>
      <c r="J5284" s="0" t="n">
        <v>1.32</v>
      </c>
      <c r="K5284" s="0" t="s">
        <v>21</v>
      </c>
      <c r="L5284" s="3" t="n">
        <f aca="false">IF(K5284="Yes",(J5284-1)*0.98,-1)</f>
        <v>0.3136</v>
      </c>
      <c r="M5284" s="4" t="s">
        <v>22</v>
      </c>
    </row>
    <row r="5285" customFormat="false" ht="12.8" hidden="false" customHeight="false" outlineLevel="0" collapsed="false">
      <c r="A5285" s="2" t="s">
        <v>5830</v>
      </c>
      <c r="B5285" s="2" t="s">
        <v>280</v>
      </c>
      <c r="C5285" s="0" t="s">
        <v>59</v>
      </c>
      <c r="D5285" s="0" t="s">
        <v>29</v>
      </c>
      <c r="E5285" s="0" t="s">
        <v>30</v>
      </c>
      <c r="F5285" s="0" t="s">
        <v>43</v>
      </c>
      <c r="G5285" s="0" t="s">
        <v>19</v>
      </c>
      <c r="H5285" s="0" t="s">
        <v>5834</v>
      </c>
      <c r="I5285" s="0" t="n">
        <v>3</v>
      </c>
      <c r="J5285" s="0" t="n">
        <v>1.49</v>
      </c>
      <c r="K5285" s="0" t="s">
        <v>21</v>
      </c>
      <c r="L5285" s="3" t="n">
        <f aca="false">IF(K5285="Yes",(J5285-1)*0.98,-1)</f>
        <v>0.4802</v>
      </c>
      <c r="M5285" s="4" t="s">
        <v>22</v>
      </c>
    </row>
    <row r="5286" customFormat="false" ht="12.8" hidden="false" customHeight="false" outlineLevel="0" collapsed="false">
      <c r="A5286" s="2" t="s">
        <v>5835</v>
      </c>
      <c r="B5286" s="2" t="s">
        <v>252</v>
      </c>
      <c r="C5286" s="0" t="s">
        <v>1192</v>
      </c>
      <c r="D5286" s="0" t="s">
        <v>37</v>
      </c>
      <c r="E5286" s="0" t="s">
        <v>17</v>
      </c>
      <c r="F5286" s="0" t="s">
        <v>43</v>
      </c>
      <c r="G5286" s="0" t="s">
        <v>19</v>
      </c>
      <c r="H5286" s="0" t="s">
        <v>5836</v>
      </c>
      <c r="I5286" s="0" t="n">
        <v>2</v>
      </c>
      <c r="J5286" s="0" t="n">
        <v>1.95</v>
      </c>
      <c r="K5286" s="0" t="s">
        <v>21</v>
      </c>
      <c r="L5286" s="3" t="n">
        <f aca="false">IF(K5286="Yes",(J5286-1)*0.98,-1)</f>
        <v>0.931</v>
      </c>
      <c r="M5286" s="11" t="s">
        <v>62</v>
      </c>
    </row>
    <row r="5287" customFormat="false" ht="12.8" hidden="false" customHeight="false" outlineLevel="0" collapsed="false">
      <c r="A5287" s="2" t="s">
        <v>5835</v>
      </c>
      <c r="B5287" s="2" t="s">
        <v>245</v>
      </c>
      <c r="C5287" s="6" t="s">
        <v>1192</v>
      </c>
      <c r="D5287" s="6" t="s">
        <v>37</v>
      </c>
      <c r="E5287" s="6" t="s">
        <v>79</v>
      </c>
      <c r="F5287" s="6" t="s">
        <v>80</v>
      </c>
      <c r="G5287" s="6" t="s">
        <v>19</v>
      </c>
      <c r="H5287" s="6" t="s">
        <v>5837</v>
      </c>
      <c r="I5287" s="6" t="n">
        <v>3</v>
      </c>
      <c r="J5287" s="6" t="n">
        <v>0</v>
      </c>
      <c r="K5287" s="3" t="str">
        <f aca="false">IF(I5287=1, "No","Yes")</f>
        <v>Yes</v>
      </c>
      <c r="L5287" s="7" t="n">
        <f aca="false">IF(I5287=1,-J5287,0.98)</f>
        <v>0.98</v>
      </c>
      <c r="M5287" s="8" t="s">
        <v>51</v>
      </c>
    </row>
    <row r="5288" customFormat="false" ht="12.8" hidden="false" customHeight="false" outlineLevel="0" collapsed="false">
      <c r="A5288" s="2" t="s">
        <v>5838</v>
      </c>
      <c r="B5288" s="2" t="s">
        <v>471</v>
      </c>
      <c r="C5288" s="0" t="s">
        <v>59</v>
      </c>
      <c r="D5288" s="0" t="s">
        <v>42</v>
      </c>
      <c r="E5288" s="0" t="s">
        <v>30</v>
      </c>
      <c r="F5288" s="0" t="s">
        <v>18</v>
      </c>
      <c r="G5288" s="0" t="s">
        <v>19</v>
      </c>
      <c r="H5288" s="0" t="s">
        <v>5839</v>
      </c>
      <c r="I5288" s="0" t="n">
        <v>2</v>
      </c>
      <c r="J5288" s="0" t="n">
        <v>1.23</v>
      </c>
      <c r="K5288" s="0" t="s">
        <v>21</v>
      </c>
      <c r="L5288" s="3" t="n">
        <f aca="false">IF(K5288="Yes",(J5288-1)*0.98,-1)</f>
        <v>0.2254</v>
      </c>
      <c r="M5288" s="11" t="s">
        <v>62</v>
      </c>
    </row>
    <row r="5289" customFormat="false" ht="12.8" hidden="false" customHeight="false" outlineLevel="0" collapsed="false">
      <c r="A5289" s="2" t="s">
        <v>5840</v>
      </c>
      <c r="B5289" s="2" t="s">
        <v>181</v>
      </c>
      <c r="C5289" s="0" t="s">
        <v>271</v>
      </c>
      <c r="D5289" s="0" t="s">
        <v>48</v>
      </c>
      <c r="E5289" s="0" t="s">
        <v>87</v>
      </c>
      <c r="F5289" s="0" t="s">
        <v>152</v>
      </c>
      <c r="G5289" s="0" t="s">
        <v>19</v>
      </c>
      <c r="H5289" s="0" t="s">
        <v>5841</v>
      </c>
      <c r="I5289" s="0" t="n">
        <v>1</v>
      </c>
      <c r="J5289" s="0" t="n">
        <v>2.33</v>
      </c>
      <c r="K5289" s="0" t="s">
        <v>21</v>
      </c>
      <c r="L5289" s="3" t="n">
        <f aca="false">IF(K5289="Yes",(J5289-1)*0.98,-1)</f>
        <v>1.3034</v>
      </c>
      <c r="M5289" s="4" t="s">
        <v>22</v>
      </c>
    </row>
    <row r="5290" customFormat="false" ht="12.8" hidden="false" customHeight="false" outlineLevel="0" collapsed="false">
      <c r="A5290" s="2" t="s">
        <v>5842</v>
      </c>
      <c r="B5290" s="2" t="s">
        <v>146</v>
      </c>
      <c r="C5290" s="0" t="s">
        <v>47</v>
      </c>
      <c r="D5290" s="0" t="s">
        <v>29</v>
      </c>
      <c r="E5290" s="0" t="s">
        <v>30</v>
      </c>
      <c r="F5290" s="0" t="s">
        <v>43</v>
      </c>
      <c r="G5290" s="0" t="s">
        <v>19</v>
      </c>
      <c r="H5290" s="0" t="s">
        <v>5816</v>
      </c>
      <c r="I5290" s="0" t="n">
        <v>4</v>
      </c>
      <c r="J5290" s="0" t="n">
        <v>0</v>
      </c>
      <c r="K5290" s="0" t="s">
        <v>19</v>
      </c>
      <c r="L5290" s="3" t="n">
        <f aca="false">IF(K5290="Yes",(J5290-1)*0.98,-1)</f>
        <v>-1</v>
      </c>
      <c r="M5290" s="4" t="s">
        <v>22</v>
      </c>
    </row>
    <row r="5291" customFormat="false" ht="12.8" hidden="false" customHeight="false" outlineLevel="0" collapsed="false">
      <c r="A5291" s="2" t="s">
        <v>5843</v>
      </c>
      <c r="B5291" s="2" t="s">
        <v>5844</v>
      </c>
      <c r="C5291" s="0" t="s">
        <v>1371</v>
      </c>
      <c r="D5291" s="0" t="s">
        <v>48</v>
      </c>
      <c r="E5291" s="0" t="s">
        <v>30</v>
      </c>
      <c r="F5291" s="0" t="s">
        <v>65</v>
      </c>
      <c r="G5291" s="0" t="s">
        <v>21</v>
      </c>
      <c r="H5291" s="0" t="s">
        <v>5845</v>
      </c>
      <c r="I5291" s="0" t="n">
        <v>0</v>
      </c>
      <c r="J5291" s="0" t="n">
        <v>0</v>
      </c>
      <c r="K5291" s="0" t="s">
        <v>19</v>
      </c>
      <c r="L5291" s="3" t="n">
        <f aca="false">IF(K5291="Yes",(J5291-1)*0.98,-1)</f>
        <v>-1</v>
      </c>
      <c r="M5291" s="4" t="s">
        <v>22</v>
      </c>
    </row>
    <row r="5292" customFormat="false" ht="12.8" hidden="false" customHeight="false" outlineLevel="0" collapsed="false">
      <c r="A5292" s="2" t="s">
        <v>5846</v>
      </c>
      <c r="B5292" s="2" t="s">
        <v>245</v>
      </c>
      <c r="C5292" s="0" t="s">
        <v>74</v>
      </c>
      <c r="D5292" s="0" t="s">
        <v>37</v>
      </c>
      <c r="E5292" s="0" t="s">
        <v>30</v>
      </c>
      <c r="F5292" s="0" t="s">
        <v>43</v>
      </c>
      <c r="G5292" s="0" t="s">
        <v>19</v>
      </c>
      <c r="H5292" s="0" t="s">
        <v>5813</v>
      </c>
      <c r="I5292" s="0" t="n">
        <v>0</v>
      </c>
      <c r="J5292" s="0" t="n">
        <v>0</v>
      </c>
      <c r="K5292" s="0" t="s">
        <v>19</v>
      </c>
      <c r="L5292" s="3" t="n">
        <f aca="false">IF(K5292="Yes",(J5292-1)*0.98,-1)</f>
        <v>-1</v>
      </c>
      <c r="M5292" s="4" t="s">
        <v>22</v>
      </c>
    </row>
    <row r="5293" customFormat="false" ht="12.8" hidden="false" customHeight="false" outlineLevel="0" collapsed="false">
      <c r="A5293" s="2" t="s">
        <v>5846</v>
      </c>
      <c r="B5293" s="2" t="s">
        <v>73</v>
      </c>
      <c r="C5293" s="0" t="s">
        <v>74</v>
      </c>
      <c r="D5293" s="0" t="s">
        <v>37</v>
      </c>
      <c r="E5293" s="0" t="s">
        <v>30</v>
      </c>
      <c r="F5293" s="0" t="s">
        <v>1413</v>
      </c>
      <c r="G5293" s="0" t="s">
        <v>19</v>
      </c>
      <c r="H5293" s="0" t="s">
        <v>5847</v>
      </c>
      <c r="I5293" s="0" t="n">
        <v>0</v>
      </c>
      <c r="J5293" s="0" t="n">
        <v>0</v>
      </c>
      <c r="K5293" s="0" t="s">
        <v>19</v>
      </c>
      <c r="L5293" s="3" t="n">
        <f aca="false">IF(K5293="Yes",(J5293-1)*0.98,-1)</f>
        <v>-1</v>
      </c>
      <c r="M5293" s="4" t="s">
        <v>22</v>
      </c>
    </row>
    <row r="5294" customFormat="false" ht="12.8" hidden="false" customHeight="false" outlineLevel="0" collapsed="false">
      <c r="A5294" s="2" t="s">
        <v>5846</v>
      </c>
      <c r="B5294" s="2" t="s">
        <v>73</v>
      </c>
      <c r="C5294" s="0" t="s">
        <v>74</v>
      </c>
      <c r="D5294" s="0" t="s">
        <v>37</v>
      </c>
      <c r="E5294" s="0" t="s">
        <v>30</v>
      </c>
      <c r="F5294" s="0" t="s">
        <v>1413</v>
      </c>
      <c r="G5294" s="0" t="s">
        <v>19</v>
      </c>
      <c r="H5294" s="0" t="s">
        <v>5848</v>
      </c>
      <c r="I5294" s="0" t="n">
        <v>1</v>
      </c>
      <c r="J5294" s="0" t="n">
        <v>1.21</v>
      </c>
      <c r="K5294" s="0" t="s">
        <v>21</v>
      </c>
      <c r="L5294" s="3" t="n">
        <f aca="false">IF(K5294="Yes",(J5294-1)*0.98,-1)</f>
        <v>0.2058</v>
      </c>
      <c r="M5294" s="11" t="s">
        <v>62</v>
      </c>
    </row>
    <row r="5295" customFormat="false" ht="12.8" hidden="false" customHeight="false" outlineLevel="0" collapsed="false">
      <c r="A5295" s="2" t="s">
        <v>5846</v>
      </c>
      <c r="B5295" s="2" t="s">
        <v>73</v>
      </c>
      <c r="C5295" s="6" t="s">
        <v>74</v>
      </c>
      <c r="D5295" s="6" t="s">
        <v>37</v>
      </c>
      <c r="E5295" s="6" t="s">
        <v>30</v>
      </c>
      <c r="F5295" s="6" t="s">
        <v>1413</v>
      </c>
      <c r="G5295" s="6" t="s">
        <v>19</v>
      </c>
      <c r="H5295" s="6" t="s">
        <v>5849</v>
      </c>
      <c r="I5295" s="6" t="n">
        <v>4</v>
      </c>
      <c r="J5295" s="6" t="n">
        <v>0</v>
      </c>
      <c r="K5295" s="3" t="str">
        <f aca="false">IF(I5295=1, "No","Yes")</f>
        <v>Yes</v>
      </c>
      <c r="L5295" s="7" t="n">
        <f aca="false">IF(I5295=1,-J5295,0.98)</f>
        <v>0.98</v>
      </c>
      <c r="M5295" s="8" t="s">
        <v>51</v>
      </c>
    </row>
    <row r="5296" customFormat="false" ht="12.8" hidden="false" customHeight="false" outlineLevel="0" collapsed="false">
      <c r="A5296" s="9" t="s">
        <v>5846</v>
      </c>
      <c r="B5296" s="9" t="s">
        <v>73</v>
      </c>
      <c r="C5296" s="6" t="s">
        <v>74</v>
      </c>
      <c r="D5296" s="6" t="s">
        <v>37</v>
      </c>
      <c r="E5296" s="6" t="s">
        <v>30</v>
      </c>
      <c r="F5296" s="6" t="s">
        <v>1413</v>
      </c>
      <c r="G5296" s="6" t="s">
        <v>19</v>
      </c>
      <c r="H5296" s="6" t="s">
        <v>5848</v>
      </c>
      <c r="I5296" s="0" t="n">
        <v>1</v>
      </c>
      <c r="J5296" s="6" t="n">
        <v>1.99</v>
      </c>
      <c r="K5296" s="3" t="str">
        <f aca="false">IF(I5296=1,"Yes","No")</f>
        <v>Yes</v>
      </c>
      <c r="L5296" s="7" t="n">
        <f aca="false">IF(K5296="Yes",(J5296-1)*0.98,-1)</f>
        <v>0.9702</v>
      </c>
      <c r="M5296" s="10" t="s">
        <v>53</v>
      </c>
    </row>
    <row r="5297" customFormat="false" ht="12.8" hidden="false" customHeight="false" outlineLevel="0" collapsed="false">
      <c r="A5297" s="2" t="s">
        <v>5850</v>
      </c>
      <c r="B5297" s="2" t="s">
        <v>445</v>
      </c>
      <c r="C5297" s="0" t="s">
        <v>218</v>
      </c>
      <c r="D5297" s="0" t="s">
        <v>48</v>
      </c>
      <c r="E5297" s="0" t="s">
        <v>17</v>
      </c>
      <c r="F5297" s="0" t="s">
        <v>103</v>
      </c>
      <c r="G5297" s="0" t="s">
        <v>19</v>
      </c>
      <c r="H5297" s="0" t="s">
        <v>5851</v>
      </c>
      <c r="I5297" s="0" t="n">
        <v>2</v>
      </c>
      <c r="J5297" s="0" t="n">
        <v>1.49</v>
      </c>
      <c r="K5297" s="0" t="s">
        <v>21</v>
      </c>
      <c r="L5297" s="3" t="n">
        <f aca="false">IF(K5297="Yes",(J5297-1)*0.98,-1)</f>
        <v>0.4802</v>
      </c>
      <c r="M5297" s="4" t="s">
        <v>22</v>
      </c>
    </row>
    <row r="5298" customFormat="false" ht="12.8" hidden="false" customHeight="false" outlineLevel="0" collapsed="false">
      <c r="A5298" s="2" t="s">
        <v>5850</v>
      </c>
      <c r="B5298" s="2" t="s">
        <v>139</v>
      </c>
      <c r="C5298" s="0" t="s">
        <v>1404</v>
      </c>
      <c r="D5298" s="0" t="s">
        <v>37</v>
      </c>
      <c r="E5298" s="0" t="s">
        <v>17</v>
      </c>
      <c r="F5298" s="0" t="s">
        <v>43</v>
      </c>
      <c r="G5298" s="0" t="s">
        <v>19</v>
      </c>
      <c r="H5298" s="0" t="s">
        <v>5852</v>
      </c>
      <c r="I5298" s="0" t="n">
        <v>3</v>
      </c>
      <c r="J5298" s="0" t="n">
        <v>2.04</v>
      </c>
      <c r="K5298" s="0" t="s">
        <v>21</v>
      </c>
      <c r="L5298" s="3" t="n">
        <f aca="false">IF(K5298="Yes",(J5298-1)*0.98,-1)</f>
        <v>1.0192</v>
      </c>
      <c r="M5298" s="11" t="s">
        <v>62</v>
      </c>
    </row>
    <row r="5299" customFormat="false" ht="12.8" hidden="false" customHeight="false" outlineLevel="0" collapsed="false">
      <c r="A5299" s="2" t="s">
        <v>5850</v>
      </c>
      <c r="B5299" s="2" t="s">
        <v>170</v>
      </c>
      <c r="C5299" s="0" t="s">
        <v>1404</v>
      </c>
      <c r="D5299" s="0" t="s">
        <v>37</v>
      </c>
      <c r="E5299" s="0" t="s">
        <v>17</v>
      </c>
      <c r="F5299" s="0" t="s">
        <v>43</v>
      </c>
      <c r="G5299" s="0" t="s">
        <v>19</v>
      </c>
      <c r="H5299" s="0" t="s">
        <v>5853</v>
      </c>
      <c r="I5299" s="0" t="n">
        <v>2</v>
      </c>
      <c r="J5299" s="0" t="n">
        <v>2.34</v>
      </c>
      <c r="K5299" s="0" t="s">
        <v>21</v>
      </c>
      <c r="L5299" s="3" t="n">
        <f aca="false">IF(K5299="Yes",(J5299-1)*0.98,-1)</f>
        <v>1.3132</v>
      </c>
      <c r="M5299" s="11" t="s">
        <v>62</v>
      </c>
    </row>
    <row r="5300" customFormat="false" ht="12.8" hidden="false" customHeight="false" outlineLevel="0" collapsed="false">
      <c r="A5300" s="2" t="s">
        <v>5850</v>
      </c>
      <c r="B5300" s="2" t="s">
        <v>3855</v>
      </c>
      <c r="C5300" s="0" t="s">
        <v>1404</v>
      </c>
      <c r="D5300" s="0" t="s">
        <v>37</v>
      </c>
      <c r="E5300" s="0" t="s">
        <v>87</v>
      </c>
      <c r="F5300" s="0" t="s">
        <v>18</v>
      </c>
      <c r="G5300" s="0" t="s">
        <v>19</v>
      </c>
      <c r="H5300" s="0" t="s">
        <v>5854</v>
      </c>
      <c r="I5300" s="0" t="n">
        <v>2</v>
      </c>
      <c r="J5300" s="0" t="n">
        <v>2.26</v>
      </c>
      <c r="K5300" s="0" t="s">
        <v>21</v>
      </c>
      <c r="L5300" s="3" t="n">
        <f aca="false">IF(K5300="Yes",(J5300-1)*0.98,-1)</f>
        <v>1.2348</v>
      </c>
      <c r="M5300" s="4" t="s">
        <v>22</v>
      </c>
    </row>
    <row r="5301" customFormat="false" ht="12.8" hidden="false" customHeight="false" outlineLevel="0" collapsed="false">
      <c r="A5301" s="2" t="s">
        <v>5855</v>
      </c>
      <c r="B5301" s="2" t="s">
        <v>96</v>
      </c>
      <c r="C5301" s="0" t="s">
        <v>1164</v>
      </c>
      <c r="D5301" s="0" t="s">
        <v>37</v>
      </c>
      <c r="E5301" s="0" t="s">
        <v>17</v>
      </c>
      <c r="F5301" s="0" t="s">
        <v>43</v>
      </c>
      <c r="G5301" s="0" t="s">
        <v>19</v>
      </c>
      <c r="H5301" s="0" t="s">
        <v>5856</v>
      </c>
      <c r="I5301" s="0" t="n">
        <v>0</v>
      </c>
      <c r="J5301" s="0" t="n">
        <v>0</v>
      </c>
      <c r="K5301" s="0" t="s">
        <v>19</v>
      </c>
      <c r="L5301" s="3" t="n">
        <f aca="false">IF(K5301="Yes",(J5301-1)*0.98,-1)</f>
        <v>-1</v>
      </c>
      <c r="M5301" s="11" t="s">
        <v>62</v>
      </c>
    </row>
    <row r="5302" customFormat="false" ht="12.8" hidden="false" customHeight="false" outlineLevel="0" collapsed="false">
      <c r="A5302" s="2" t="s">
        <v>5857</v>
      </c>
      <c r="B5302" s="2" t="s">
        <v>293</v>
      </c>
      <c r="C5302" s="0" t="s">
        <v>15</v>
      </c>
      <c r="D5302" s="0" t="s">
        <v>42</v>
      </c>
      <c r="E5302" s="0" t="s">
        <v>79</v>
      </c>
      <c r="F5302" s="0" t="s">
        <v>80</v>
      </c>
      <c r="G5302" s="0" t="s">
        <v>19</v>
      </c>
      <c r="H5302" s="0" t="s">
        <v>5858</v>
      </c>
      <c r="I5302" s="0" t="n">
        <v>0</v>
      </c>
      <c r="J5302" s="0" t="n">
        <v>0</v>
      </c>
      <c r="K5302" s="0" t="s">
        <v>19</v>
      </c>
      <c r="L5302" s="3" t="n">
        <f aca="false">IF(K5302="Yes",(J5302-1)*0.98,-1)</f>
        <v>-1</v>
      </c>
      <c r="M5302" s="4" t="s">
        <v>22</v>
      </c>
    </row>
    <row r="5303" customFormat="false" ht="12.8" hidden="false" customHeight="false" outlineLevel="0" collapsed="false">
      <c r="A5303" s="2" t="s">
        <v>5859</v>
      </c>
      <c r="B5303" s="2" t="s">
        <v>296</v>
      </c>
      <c r="C5303" s="0" t="s">
        <v>225</v>
      </c>
      <c r="D5303" s="0" t="s">
        <v>16</v>
      </c>
      <c r="E5303" s="0" t="s">
        <v>17</v>
      </c>
      <c r="F5303" s="0" t="s">
        <v>18</v>
      </c>
      <c r="G5303" s="0" t="s">
        <v>19</v>
      </c>
      <c r="H5303" s="0" t="s">
        <v>5860</v>
      </c>
      <c r="I5303" s="0" t="n">
        <v>1</v>
      </c>
      <c r="J5303" s="0" t="n">
        <v>1.3</v>
      </c>
      <c r="K5303" s="0" t="s">
        <v>21</v>
      </c>
      <c r="L5303" s="3" t="n">
        <f aca="false">IF(K5303="Yes",(J5303-1)*0.98,-1)</f>
        <v>0.294</v>
      </c>
      <c r="M5303" s="4" t="s">
        <v>22</v>
      </c>
    </row>
    <row r="5304" customFormat="false" ht="12.8" hidden="false" customHeight="false" outlineLevel="0" collapsed="false">
      <c r="A5304" s="2" t="s">
        <v>5859</v>
      </c>
      <c r="B5304" s="2" t="s">
        <v>71</v>
      </c>
      <c r="C5304" s="0" t="s">
        <v>1341</v>
      </c>
      <c r="D5304" s="0" t="s">
        <v>37</v>
      </c>
      <c r="E5304" s="0" t="s">
        <v>17</v>
      </c>
      <c r="F5304" s="0" t="s">
        <v>43</v>
      </c>
      <c r="G5304" s="0" t="s">
        <v>19</v>
      </c>
      <c r="H5304" s="0" t="s">
        <v>5861</v>
      </c>
      <c r="I5304" s="0" t="n">
        <v>3</v>
      </c>
      <c r="J5304" s="0" t="n">
        <v>1.27</v>
      </c>
      <c r="K5304" s="0" t="s">
        <v>21</v>
      </c>
      <c r="L5304" s="3" t="n">
        <f aca="false">IF(K5304="Yes",(J5304-1)*0.98,-1)</f>
        <v>0.2646</v>
      </c>
      <c r="M5304" s="11" t="s">
        <v>62</v>
      </c>
    </row>
    <row r="5305" customFormat="false" ht="12.8" hidden="false" customHeight="false" outlineLevel="0" collapsed="false">
      <c r="A5305" s="2" t="s">
        <v>5859</v>
      </c>
      <c r="B5305" s="2" t="s">
        <v>124</v>
      </c>
      <c r="C5305" s="0" t="s">
        <v>230</v>
      </c>
      <c r="D5305" s="0" t="s">
        <v>16</v>
      </c>
      <c r="E5305" s="0" t="s">
        <v>17</v>
      </c>
      <c r="F5305" s="0" t="s">
        <v>18</v>
      </c>
      <c r="G5305" s="0" t="s">
        <v>19</v>
      </c>
      <c r="H5305" s="0" t="s">
        <v>5862</v>
      </c>
      <c r="I5305" s="0" t="n">
        <v>1</v>
      </c>
      <c r="J5305" s="0" t="n">
        <v>1.1</v>
      </c>
      <c r="K5305" s="0" t="s">
        <v>21</v>
      </c>
      <c r="L5305" s="3" t="n">
        <f aca="false">IF(K5305="Yes",(J5305-1)*0.98,-1)</f>
        <v>0.0980000000000001</v>
      </c>
      <c r="M5305" s="4" t="s">
        <v>22</v>
      </c>
    </row>
    <row r="5306" customFormat="false" ht="12.8" hidden="false" customHeight="false" outlineLevel="0" collapsed="false">
      <c r="A5306" s="2" t="s">
        <v>5859</v>
      </c>
      <c r="B5306" s="2" t="s">
        <v>124</v>
      </c>
      <c r="C5306" s="0" t="s">
        <v>230</v>
      </c>
      <c r="D5306" s="0" t="s">
        <v>16</v>
      </c>
      <c r="E5306" s="0" t="s">
        <v>17</v>
      </c>
      <c r="F5306" s="0" t="s">
        <v>18</v>
      </c>
      <c r="G5306" s="0" t="s">
        <v>19</v>
      </c>
      <c r="H5306" s="0" t="s">
        <v>5863</v>
      </c>
      <c r="I5306" s="0" t="n">
        <v>2</v>
      </c>
      <c r="J5306" s="0" t="n">
        <v>2.42</v>
      </c>
      <c r="K5306" s="0" t="s">
        <v>21</v>
      </c>
      <c r="L5306" s="3" t="n">
        <f aca="false">IF(K5306="Yes",(J5306-1)*0.98,-1)</f>
        <v>1.3916</v>
      </c>
      <c r="M5306" s="11" t="s">
        <v>62</v>
      </c>
    </row>
    <row r="5307" customFormat="false" ht="12.8" hidden="false" customHeight="false" outlineLevel="0" collapsed="false">
      <c r="A5307" s="2" t="s">
        <v>5859</v>
      </c>
      <c r="B5307" s="2" t="s">
        <v>73</v>
      </c>
      <c r="C5307" s="6" t="s">
        <v>1371</v>
      </c>
      <c r="D5307" s="6" t="s">
        <v>48</v>
      </c>
      <c r="E5307" s="6" t="s">
        <v>30</v>
      </c>
      <c r="F5307" s="6" t="s">
        <v>65</v>
      </c>
      <c r="G5307" s="6" t="s">
        <v>21</v>
      </c>
      <c r="H5307" s="6" t="s">
        <v>5864</v>
      </c>
      <c r="I5307" s="6" t="n">
        <v>3</v>
      </c>
      <c r="J5307" s="6" t="n">
        <v>0</v>
      </c>
      <c r="K5307" s="3" t="str">
        <f aca="false">IF(I5307=1, "No","Yes")</f>
        <v>Yes</v>
      </c>
      <c r="L5307" s="7" t="n">
        <f aca="false">IF(I5307=1,-J5307,0.98)</f>
        <v>0.98</v>
      </c>
      <c r="M5307" s="8" t="s">
        <v>51</v>
      </c>
    </row>
    <row r="5308" customFormat="false" ht="12.8" hidden="false" customHeight="false" outlineLevel="0" collapsed="false">
      <c r="A5308" s="9" t="s">
        <v>5859</v>
      </c>
      <c r="B5308" s="9" t="s">
        <v>73</v>
      </c>
      <c r="C5308" s="6" t="s">
        <v>1371</v>
      </c>
      <c r="D5308" s="6" t="s">
        <v>48</v>
      </c>
      <c r="E5308" s="6" t="s">
        <v>30</v>
      </c>
      <c r="F5308" s="6" t="s">
        <v>65</v>
      </c>
      <c r="G5308" s="6" t="s">
        <v>21</v>
      </c>
      <c r="H5308" s="6" t="s">
        <v>5865</v>
      </c>
      <c r="I5308" s="0" t="n">
        <v>1</v>
      </c>
      <c r="J5308" s="6" t="n">
        <v>2.44</v>
      </c>
      <c r="K5308" s="3" t="str">
        <f aca="false">IF(I5308=1,"Yes","No")</f>
        <v>Yes</v>
      </c>
      <c r="L5308" s="7" t="n">
        <f aca="false">IF(K5308="Yes",(J5308-1)*0.98,-1)</f>
        <v>1.4112</v>
      </c>
      <c r="M5308" s="10" t="s">
        <v>53</v>
      </c>
    </row>
    <row r="5309" customFormat="false" ht="12.8" hidden="false" customHeight="false" outlineLevel="0" collapsed="false">
      <c r="A5309" s="2" t="s">
        <v>5866</v>
      </c>
      <c r="B5309" s="2" t="s">
        <v>105</v>
      </c>
      <c r="C5309" s="0" t="s">
        <v>59</v>
      </c>
      <c r="D5309" s="0" t="s">
        <v>42</v>
      </c>
      <c r="E5309" s="0" t="s">
        <v>30</v>
      </c>
      <c r="F5309" s="0" t="s">
        <v>18</v>
      </c>
      <c r="G5309" s="0" t="s">
        <v>19</v>
      </c>
      <c r="H5309" s="0" t="s">
        <v>5867</v>
      </c>
      <c r="I5309" s="0" t="n">
        <v>4</v>
      </c>
      <c r="J5309" s="0" t="n">
        <v>0</v>
      </c>
      <c r="K5309" s="0" t="s">
        <v>19</v>
      </c>
      <c r="L5309" s="3" t="n">
        <f aca="false">IF(K5309="Yes",(J5309-1)*0.98,-1)</f>
        <v>-1</v>
      </c>
      <c r="M5309" s="11" t="s">
        <v>62</v>
      </c>
    </row>
    <row r="5310" customFormat="false" ht="12.8" hidden="false" customHeight="false" outlineLevel="0" collapsed="false">
      <c r="A5310" s="2" t="s">
        <v>5866</v>
      </c>
      <c r="B5310" s="2" t="s">
        <v>105</v>
      </c>
      <c r="C5310" s="6" t="s">
        <v>59</v>
      </c>
      <c r="D5310" s="6" t="s">
        <v>42</v>
      </c>
      <c r="E5310" s="6" t="s">
        <v>30</v>
      </c>
      <c r="F5310" s="6" t="s">
        <v>18</v>
      </c>
      <c r="G5310" s="6" t="s">
        <v>19</v>
      </c>
      <c r="H5310" s="6" t="s">
        <v>5868</v>
      </c>
      <c r="I5310" s="6" t="n">
        <v>1</v>
      </c>
      <c r="J5310" s="6" t="n">
        <v>3.88</v>
      </c>
      <c r="K5310" s="3" t="str">
        <f aca="false">IF(I5310=1, "No","Yes")</f>
        <v>No</v>
      </c>
      <c r="L5310" s="7" t="n">
        <f aca="false">IF(I5310=1,-J5310,0.98)</f>
        <v>-3.88</v>
      </c>
      <c r="M5310" s="8" t="s">
        <v>51</v>
      </c>
    </row>
    <row r="5311" customFormat="false" ht="12.8" hidden="false" customHeight="false" outlineLevel="0" collapsed="false">
      <c r="A5311" s="2" t="s">
        <v>5866</v>
      </c>
      <c r="B5311" s="2" t="s">
        <v>410</v>
      </c>
      <c r="C5311" s="0" t="s">
        <v>74</v>
      </c>
      <c r="D5311" s="0" t="s">
        <v>37</v>
      </c>
      <c r="E5311" s="0" t="s">
        <v>30</v>
      </c>
      <c r="F5311" s="0" t="s">
        <v>43</v>
      </c>
      <c r="G5311" s="0" t="s">
        <v>19</v>
      </c>
      <c r="H5311" s="0" t="s">
        <v>5869</v>
      </c>
      <c r="I5311" s="0" t="n">
        <v>0</v>
      </c>
      <c r="J5311" s="0" t="n">
        <v>0</v>
      </c>
      <c r="K5311" s="0" t="s">
        <v>19</v>
      </c>
      <c r="L5311" s="3" t="n">
        <f aca="false">IF(K5311="Yes",(J5311-1)*0.98,-1)</f>
        <v>-1</v>
      </c>
      <c r="M5311" s="4" t="s">
        <v>22</v>
      </c>
    </row>
    <row r="5312" customFormat="false" ht="12.8" hidden="false" customHeight="false" outlineLevel="0" collapsed="false">
      <c r="A5312" s="2" t="s">
        <v>5870</v>
      </c>
      <c r="B5312" s="2" t="s">
        <v>170</v>
      </c>
      <c r="C5312" s="0" t="s">
        <v>1404</v>
      </c>
      <c r="D5312" s="0" t="s">
        <v>37</v>
      </c>
      <c r="E5312" s="0" t="s">
        <v>17</v>
      </c>
      <c r="F5312" s="0" t="s">
        <v>43</v>
      </c>
      <c r="G5312" s="0" t="s">
        <v>19</v>
      </c>
      <c r="H5312" s="0" t="s">
        <v>5871</v>
      </c>
      <c r="I5312" s="0" t="n">
        <v>1</v>
      </c>
      <c r="J5312" s="0" t="n">
        <v>1.14</v>
      </c>
      <c r="K5312" s="0" t="s">
        <v>21</v>
      </c>
      <c r="L5312" s="3" t="n">
        <f aca="false">IF(K5312="Yes",(J5312-1)*0.98,-1)</f>
        <v>0.1372</v>
      </c>
      <c r="M5312" s="11" t="s">
        <v>62</v>
      </c>
    </row>
    <row r="5313" customFormat="false" ht="12.8" hidden="false" customHeight="false" outlineLevel="0" collapsed="false">
      <c r="A5313" s="2" t="s">
        <v>5870</v>
      </c>
      <c r="B5313" s="2" t="s">
        <v>5872</v>
      </c>
      <c r="C5313" s="0" t="s">
        <v>773</v>
      </c>
      <c r="D5313" s="0" t="s">
        <v>16</v>
      </c>
      <c r="E5313" s="0" t="s">
        <v>17</v>
      </c>
      <c r="F5313" s="0" t="s">
        <v>18</v>
      </c>
      <c r="G5313" s="0" t="s">
        <v>19</v>
      </c>
      <c r="H5313" s="0" t="s">
        <v>5570</v>
      </c>
      <c r="I5313" s="0" t="n">
        <v>2</v>
      </c>
      <c r="J5313" s="0" t="n">
        <v>1.25</v>
      </c>
      <c r="K5313" s="0" t="s">
        <v>21</v>
      </c>
      <c r="L5313" s="3" t="n">
        <f aca="false">IF(K5313="Yes",(J5313-1)*0.98,-1)</f>
        <v>0.245</v>
      </c>
      <c r="M5313" s="4" t="s">
        <v>22</v>
      </c>
    </row>
    <row r="5314" customFormat="false" ht="12.8" hidden="false" customHeight="false" outlineLevel="0" collapsed="false">
      <c r="A5314" s="2" t="s">
        <v>5873</v>
      </c>
      <c r="B5314" s="2" t="s">
        <v>142</v>
      </c>
      <c r="C5314" s="0" t="s">
        <v>1031</v>
      </c>
      <c r="D5314" s="0" t="s">
        <v>37</v>
      </c>
      <c r="E5314" s="0" t="s">
        <v>17</v>
      </c>
      <c r="G5314" s="0" t="s">
        <v>19</v>
      </c>
      <c r="H5314" s="0" t="s">
        <v>5874</v>
      </c>
      <c r="I5314" s="0" t="n">
        <v>1</v>
      </c>
      <c r="J5314" s="0" t="n">
        <v>1.2</v>
      </c>
      <c r="K5314" s="0" t="s">
        <v>21</v>
      </c>
      <c r="L5314" s="3" t="n">
        <f aca="false">IF(K5314="Yes",(J5314-1)*0.98,-1)</f>
        <v>0.196</v>
      </c>
      <c r="M5314" s="11" t="s">
        <v>62</v>
      </c>
    </row>
    <row r="5315" customFormat="false" ht="12.8" hidden="false" customHeight="false" outlineLevel="0" collapsed="false">
      <c r="A5315" s="9" t="s">
        <v>5873</v>
      </c>
      <c r="B5315" s="9" t="s">
        <v>142</v>
      </c>
      <c r="C5315" s="6" t="s">
        <v>1031</v>
      </c>
      <c r="D5315" s="6" t="s">
        <v>37</v>
      </c>
      <c r="E5315" s="6" t="s">
        <v>17</v>
      </c>
      <c r="F5315" s="6"/>
      <c r="G5315" s="6" t="s">
        <v>19</v>
      </c>
      <c r="H5315" s="6" t="s">
        <v>5874</v>
      </c>
      <c r="I5315" s="0" t="n">
        <v>1</v>
      </c>
      <c r="J5315" s="6" t="n">
        <v>4.06</v>
      </c>
      <c r="K5315" s="3" t="str">
        <f aca="false">IF(I5315=1,"Yes","No")</f>
        <v>Yes</v>
      </c>
      <c r="L5315" s="7" t="n">
        <f aca="false">IF(K5315="Yes",(J5315-1)*0.98,-1)</f>
        <v>2.9988</v>
      </c>
      <c r="M5315" s="10" t="s">
        <v>53</v>
      </c>
    </row>
    <row r="5316" customFormat="false" ht="12.8" hidden="false" customHeight="false" outlineLevel="0" collapsed="false">
      <c r="A5316" s="2" t="s">
        <v>5873</v>
      </c>
      <c r="B5316" s="2" t="s">
        <v>4428</v>
      </c>
      <c r="C5316" s="0" t="s">
        <v>150</v>
      </c>
      <c r="D5316" s="0" t="s">
        <v>16</v>
      </c>
      <c r="E5316" s="0" t="s">
        <v>17</v>
      </c>
      <c r="F5316" s="0" t="s">
        <v>18</v>
      </c>
      <c r="G5316" s="0" t="s">
        <v>19</v>
      </c>
      <c r="H5316" s="0" t="s">
        <v>5875</v>
      </c>
      <c r="I5316" s="0" t="n">
        <v>1</v>
      </c>
      <c r="J5316" s="0" t="n">
        <v>1.08</v>
      </c>
      <c r="K5316" s="0" t="s">
        <v>21</v>
      </c>
      <c r="L5316" s="3" t="n">
        <f aca="false">IF(K5316="Yes",(J5316-1)*0.98,-1)</f>
        <v>0.0784000000000001</v>
      </c>
      <c r="M5316" s="4" t="s">
        <v>22</v>
      </c>
    </row>
    <row r="5317" customFormat="false" ht="12.8" hidden="false" customHeight="false" outlineLevel="0" collapsed="false">
      <c r="A5317" s="2" t="s">
        <v>5873</v>
      </c>
      <c r="B5317" s="2" t="s">
        <v>4428</v>
      </c>
      <c r="C5317" s="0" t="s">
        <v>150</v>
      </c>
      <c r="D5317" s="0" t="s">
        <v>16</v>
      </c>
      <c r="E5317" s="0" t="s">
        <v>17</v>
      </c>
      <c r="F5317" s="0" t="s">
        <v>18</v>
      </c>
      <c r="G5317" s="0" t="s">
        <v>19</v>
      </c>
      <c r="H5317" s="0" t="s">
        <v>5876</v>
      </c>
      <c r="I5317" s="0" t="n">
        <v>3</v>
      </c>
      <c r="J5317" s="0" t="n">
        <v>1.76</v>
      </c>
      <c r="K5317" s="0" t="s">
        <v>21</v>
      </c>
      <c r="L5317" s="3" t="n">
        <f aca="false">IF(K5317="Yes",(J5317-1)*0.98,-1)</f>
        <v>0.7448</v>
      </c>
      <c r="M5317" s="11" t="s">
        <v>62</v>
      </c>
    </row>
    <row r="5318" customFormat="false" ht="12.8" hidden="false" customHeight="false" outlineLevel="0" collapsed="false">
      <c r="A5318" s="2" t="s">
        <v>5873</v>
      </c>
      <c r="B5318" s="2" t="s">
        <v>5877</v>
      </c>
      <c r="C5318" s="0" t="s">
        <v>256</v>
      </c>
      <c r="D5318" s="0" t="s">
        <v>16</v>
      </c>
      <c r="E5318" s="0" t="s">
        <v>17</v>
      </c>
      <c r="F5318" s="0" t="s">
        <v>18</v>
      </c>
      <c r="G5318" s="0" t="s">
        <v>19</v>
      </c>
      <c r="H5318" s="0" t="s">
        <v>5878</v>
      </c>
      <c r="I5318" s="0" t="n">
        <v>2</v>
      </c>
      <c r="J5318" s="0" t="n">
        <v>1.22</v>
      </c>
      <c r="K5318" s="0" t="s">
        <v>21</v>
      </c>
      <c r="L5318" s="3" t="n">
        <f aca="false">IF(K5318="Yes",(J5318-1)*0.98,-1)</f>
        <v>0.2156</v>
      </c>
      <c r="M5318" s="4" t="s">
        <v>22</v>
      </c>
    </row>
    <row r="5319" customFormat="false" ht="12.8" hidden="false" customHeight="false" outlineLevel="0" collapsed="false">
      <c r="A5319" s="2" t="s">
        <v>5879</v>
      </c>
      <c r="B5319" s="2" t="s">
        <v>23</v>
      </c>
      <c r="C5319" s="0" t="s">
        <v>492</v>
      </c>
      <c r="D5319" s="0" t="s">
        <v>48</v>
      </c>
      <c r="E5319" s="0" t="s">
        <v>17</v>
      </c>
      <c r="F5319" s="0" t="s">
        <v>103</v>
      </c>
      <c r="G5319" s="0" t="s">
        <v>19</v>
      </c>
      <c r="H5319" s="0" t="s">
        <v>5880</v>
      </c>
      <c r="I5319" s="0" t="n">
        <v>1</v>
      </c>
      <c r="J5319" s="0" t="n">
        <v>1.5</v>
      </c>
      <c r="K5319" s="0" t="s">
        <v>21</v>
      </c>
      <c r="L5319" s="3" t="n">
        <f aca="false">IF(K5319="Yes",(J5319-1)*0.98,-1)</f>
        <v>0.49</v>
      </c>
      <c r="M5319" s="4" t="s">
        <v>22</v>
      </c>
    </row>
    <row r="5320" customFormat="false" ht="12.8" hidden="false" customHeight="false" outlineLevel="0" collapsed="false">
      <c r="A5320" s="2" t="s">
        <v>5879</v>
      </c>
      <c r="B5320" s="2" t="s">
        <v>23</v>
      </c>
      <c r="C5320" s="0" t="s">
        <v>492</v>
      </c>
      <c r="D5320" s="0" t="s">
        <v>48</v>
      </c>
      <c r="E5320" s="0" t="s">
        <v>17</v>
      </c>
      <c r="F5320" s="0" t="s">
        <v>103</v>
      </c>
      <c r="G5320" s="0" t="s">
        <v>19</v>
      </c>
      <c r="H5320" s="0" t="s">
        <v>5881</v>
      </c>
      <c r="I5320" s="0" t="n">
        <v>2</v>
      </c>
      <c r="J5320" s="0" t="n">
        <v>2.14</v>
      </c>
      <c r="K5320" s="0" t="s">
        <v>21</v>
      </c>
      <c r="L5320" s="3" t="n">
        <f aca="false">IF(K5320="Yes",(J5320-1)*0.98,-1)</f>
        <v>1.1172</v>
      </c>
      <c r="M5320" s="11" t="s">
        <v>62</v>
      </c>
    </row>
    <row r="5321" customFormat="false" ht="12.8" hidden="false" customHeight="false" outlineLevel="0" collapsed="false">
      <c r="A5321" s="2" t="s">
        <v>5879</v>
      </c>
      <c r="B5321" s="2" t="s">
        <v>23</v>
      </c>
      <c r="C5321" s="6" t="s">
        <v>492</v>
      </c>
      <c r="D5321" s="6" t="s">
        <v>48</v>
      </c>
      <c r="E5321" s="6" t="s">
        <v>17</v>
      </c>
      <c r="F5321" s="6" t="s">
        <v>103</v>
      </c>
      <c r="G5321" s="6" t="s">
        <v>19</v>
      </c>
      <c r="H5321" s="6" t="s">
        <v>5882</v>
      </c>
      <c r="I5321" s="6" t="n">
        <v>3</v>
      </c>
      <c r="J5321" s="6" t="n">
        <v>0</v>
      </c>
      <c r="K5321" s="3" t="str">
        <f aca="false">IF(I5321=1, "No","Yes")</f>
        <v>Yes</v>
      </c>
      <c r="L5321" s="7" t="n">
        <f aca="false">IF(I5321=1,-J5321,0.98)</f>
        <v>0.98</v>
      </c>
      <c r="M5321" s="8" t="s">
        <v>51</v>
      </c>
    </row>
    <row r="5322" customFormat="false" ht="12.8" hidden="false" customHeight="false" outlineLevel="0" collapsed="false">
      <c r="A5322" s="2" t="s">
        <v>5879</v>
      </c>
      <c r="B5322" s="2" t="s">
        <v>181</v>
      </c>
      <c r="C5322" s="0" t="s">
        <v>492</v>
      </c>
      <c r="D5322" s="0" t="s">
        <v>29</v>
      </c>
      <c r="E5322" s="0" t="s">
        <v>87</v>
      </c>
      <c r="F5322" s="0" t="s">
        <v>152</v>
      </c>
      <c r="G5322" s="0" t="s">
        <v>19</v>
      </c>
      <c r="H5322" s="0" t="s">
        <v>5883</v>
      </c>
      <c r="I5322" s="0" t="n">
        <v>4</v>
      </c>
      <c r="J5322" s="0" t="n">
        <v>0</v>
      </c>
      <c r="K5322" s="0" t="s">
        <v>19</v>
      </c>
      <c r="L5322" s="3" t="n">
        <f aca="false">IF(K5322="Yes",(J5322-1)*0.98,-1)</f>
        <v>-1</v>
      </c>
      <c r="M5322" s="4" t="s">
        <v>22</v>
      </c>
    </row>
    <row r="5323" customFormat="false" ht="12.8" hidden="false" customHeight="false" outlineLevel="0" collapsed="false">
      <c r="A5323" s="2" t="s">
        <v>5879</v>
      </c>
      <c r="B5323" s="2" t="s">
        <v>181</v>
      </c>
      <c r="C5323" s="0" t="s">
        <v>492</v>
      </c>
      <c r="D5323" s="0" t="s">
        <v>29</v>
      </c>
      <c r="E5323" s="0" t="s">
        <v>87</v>
      </c>
      <c r="F5323" s="0" t="s">
        <v>152</v>
      </c>
      <c r="G5323" s="0" t="s">
        <v>19</v>
      </c>
      <c r="H5323" s="0" t="s">
        <v>5884</v>
      </c>
      <c r="I5323" s="0" t="n">
        <v>1</v>
      </c>
      <c r="J5323" s="0" t="n">
        <v>1.92</v>
      </c>
      <c r="K5323" s="0" t="s">
        <v>21</v>
      </c>
      <c r="L5323" s="3" t="n">
        <f aca="false">IF(K5323="Yes",(J5323-1)*0.98,-1)</f>
        <v>0.9016</v>
      </c>
      <c r="M5323" s="11" t="s">
        <v>62</v>
      </c>
    </row>
    <row r="5324" customFormat="false" ht="12.8" hidden="false" customHeight="false" outlineLevel="0" collapsed="false">
      <c r="A5324" s="9" t="s">
        <v>5879</v>
      </c>
      <c r="B5324" s="9" t="s">
        <v>181</v>
      </c>
      <c r="C5324" s="6" t="s">
        <v>492</v>
      </c>
      <c r="D5324" s="6" t="s">
        <v>29</v>
      </c>
      <c r="E5324" s="6" t="s">
        <v>87</v>
      </c>
      <c r="F5324" s="6" t="s">
        <v>152</v>
      </c>
      <c r="G5324" s="6" t="s">
        <v>19</v>
      </c>
      <c r="H5324" s="6" t="s">
        <v>5884</v>
      </c>
      <c r="I5324" s="0" t="n">
        <v>1</v>
      </c>
      <c r="J5324" s="6" t="n">
        <v>6.06</v>
      </c>
      <c r="K5324" s="3" t="str">
        <f aca="false">IF(I5324=1,"Yes","No")</f>
        <v>Yes</v>
      </c>
      <c r="L5324" s="7" t="n">
        <f aca="false">IF(K5324="Yes",(J5324-1)*0.98,-1)</f>
        <v>4.9588</v>
      </c>
      <c r="M5324" s="10" t="s">
        <v>53</v>
      </c>
    </row>
    <row r="5325" customFormat="false" ht="12.8" hidden="false" customHeight="false" outlineLevel="0" collapsed="false">
      <c r="A5325" s="2" t="s">
        <v>5879</v>
      </c>
      <c r="B5325" s="2" t="s">
        <v>456</v>
      </c>
      <c r="C5325" s="0" t="s">
        <v>492</v>
      </c>
      <c r="D5325" s="0" t="s">
        <v>42</v>
      </c>
      <c r="E5325" s="0" t="s">
        <v>79</v>
      </c>
      <c r="F5325" s="0" t="s">
        <v>43</v>
      </c>
      <c r="G5325" s="0" t="s">
        <v>19</v>
      </c>
      <c r="H5325" s="0" t="s">
        <v>5885</v>
      </c>
      <c r="I5325" s="0" t="n">
        <v>0</v>
      </c>
      <c r="J5325" s="0" t="n">
        <v>0</v>
      </c>
      <c r="K5325" s="0" t="s">
        <v>19</v>
      </c>
      <c r="L5325" s="3" t="n">
        <f aca="false">IF(K5325="Yes",(J5325-1)*0.98,-1)</f>
        <v>-1</v>
      </c>
      <c r="M5325" s="11" t="s">
        <v>62</v>
      </c>
    </row>
    <row r="5326" customFormat="false" ht="12.8" hidden="false" customHeight="false" outlineLevel="0" collapsed="false">
      <c r="A5326" s="9" t="s">
        <v>5879</v>
      </c>
      <c r="B5326" s="9" t="s">
        <v>456</v>
      </c>
      <c r="C5326" s="6" t="s">
        <v>492</v>
      </c>
      <c r="D5326" s="6" t="s">
        <v>42</v>
      </c>
      <c r="E5326" s="6" t="s">
        <v>79</v>
      </c>
      <c r="F5326" s="6" t="s">
        <v>43</v>
      </c>
      <c r="G5326" s="6" t="s">
        <v>19</v>
      </c>
      <c r="H5326" s="6" t="s">
        <v>5885</v>
      </c>
      <c r="I5326" s="0" t="n">
        <v>0</v>
      </c>
      <c r="J5326" s="6" t="n">
        <v>0</v>
      </c>
      <c r="K5326" s="3" t="str">
        <f aca="false">IF(I5326=1,"Yes","No")</f>
        <v>No</v>
      </c>
      <c r="L5326" s="7" t="n">
        <f aca="false">IF(K5326="Yes",(J5326-1)*0.98,-1)</f>
        <v>-1</v>
      </c>
      <c r="M5326" s="10" t="s">
        <v>53</v>
      </c>
    </row>
    <row r="5327" customFormat="false" ht="12.8" hidden="false" customHeight="false" outlineLevel="0" collapsed="false">
      <c r="A5327" s="2" t="s">
        <v>5886</v>
      </c>
      <c r="B5327" s="2" t="s">
        <v>222</v>
      </c>
      <c r="C5327" s="0" t="s">
        <v>435</v>
      </c>
      <c r="D5327" s="0" t="s">
        <v>195</v>
      </c>
      <c r="E5327" s="0" t="s">
        <v>17</v>
      </c>
      <c r="F5327" s="0" t="s">
        <v>18</v>
      </c>
      <c r="G5327" s="0" t="s">
        <v>19</v>
      </c>
      <c r="H5327" s="0" t="s">
        <v>5887</v>
      </c>
      <c r="I5327" s="0" t="n">
        <v>1</v>
      </c>
      <c r="J5327" s="0" t="n">
        <v>1.28</v>
      </c>
      <c r="K5327" s="0" t="s">
        <v>21</v>
      </c>
      <c r="L5327" s="3" t="n">
        <f aca="false">IF(K5327="Yes",(J5327-1)*0.98,-1)</f>
        <v>0.2744</v>
      </c>
      <c r="M5327" s="4" t="s">
        <v>22</v>
      </c>
    </row>
    <row r="5328" customFormat="false" ht="12.8" hidden="false" customHeight="false" outlineLevel="0" collapsed="false">
      <c r="A5328" s="9" t="s">
        <v>5886</v>
      </c>
      <c r="B5328" s="9" t="s">
        <v>197</v>
      </c>
      <c r="C5328" s="6" t="s">
        <v>56</v>
      </c>
      <c r="D5328" s="6" t="s">
        <v>42</v>
      </c>
      <c r="E5328" s="6" t="s">
        <v>79</v>
      </c>
      <c r="F5328" s="6" t="s">
        <v>80</v>
      </c>
      <c r="G5328" s="6" t="s">
        <v>19</v>
      </c>
      <c r="H5328" s="6" t="s">
        <v>5888</v>
      </c>
      <c r="I5328" s="0" t="n">
        <v>0</v>
      </c>
      <c r="J5328" s="6" t="n">
        <v>0</v>
      </c>
      <c r="K5328" s="3" t="str">
        <f aca="false">IF(I5328=1,"Yes","No")</f>
        <v>No</v>
      </c>
      <c r="L5328" s="7" t="n">
        <f aca="false">IF(K5328="Yes",(J5328-1)*0.98,-1)</f>
        <v>-1</v>
      </c>
      <c r="M5328" s="10" t="s">
        <v>53</v>
      </c>
    </row>
    <row r="5329" customFormat="false" ht="12.8" hidden="false" customHeight="false" outlineLevel="0" collapsed="false">
      <c r="A5329" s="2" t="s">
        <v>5886</v>
      </c>
      <c r="B5329" s="2" t="s">
        <v>105</v>
      </c>
      <c r="C5329" s="0" t="s">
        <v>1371</v>
      </c>
      <c r="D5329" s="0" t="s">
        <v>29</v>
      </c>
      <c r="E5329" s="0" t="s">
        <v>30</v>
      </c>
      <c r="F5329" s="0" t="s">
        <v>43</v>
      </c>
      <c r="G5329" s="0" t="s">
        <v>19</v>
      </c>
      <c r="H5329" s="0" t="s">
        <v>5889</v>
      </c>
      <c r="I5329" s="0" t="n">
        <v>1</v>
      </c>
      <c r="J5329" s="0" t="n">
        <v>1.56</v>
      </c>
      <c r="K5329" s="0" t="s">
        <v>21</v>
      </c>
      <c r="L5329" s="3" t="n">
        <f aca="false">IF(K5329="Yes",(J5329-1)*0.98,-1)</f>
        <v>0.5488</v>
      </c>
      <c r="M5329" s="4" t="s">
        <v>22</v>
      </c>
    </row>
    <row r="5330" customFormat="false" ht="12.8" hidden="false" customHeight="false" outlineLevel="0" collapsed="false">
      <c r="A5330" s="2" t="s">
        <v>5886</v>
      </c>
      <c r="B5330" s="2" t="s">
        <v>410</v>
      </c>
      <c r="C5330" s="0" t="s">
        <v>91</v>
      </c>
      <c r="D5330" s="0" t="s">
        <v>48</v>
      </c>
      <c r="E5330" s="0" t="s">
        <v>30</v>
      </c>
      <c r="F5330" s="0" t="s">
        <v>65</v>
      </c>
      <c r="G5330" s="0" t="s">
        <v>21</v>
      </c>
      <c r="H5330" s="0" t="s">
        <v>5890</v>
      </c>
      <c r="I5330" s="0" t="n">
        <v>0</v>
      </c>
      <c r="J5330" s="0" t="n">
        <v>0</v>
      </c>
      <c r="K5330" s="0" t="s">
        <v>19</v>
      </c>
      <c r="L5330" s="3" t="n">
        <f aca="false">IF(K5330="Yes",(J5330-1)*0.98,-1)</f>
        <v>-1</v>
      </c>
      <c r="M5330" s="4" t="s">
        <v>22</v>
      </c>
    </row>
    <row r="5331" customFormat="false" ht="12.8" hidden="false" customHeight="false" outlineLevel="0" collapsed="false">
      <c r="A5331" s="2" t="s">
        <v>5886</v>
      </c>
      <c r="B5331" s="2" t="s">
        <v>410</v>
      </c>
      <c r="C5331" s="6" t="s">
        <v>91</v>
      </c>
      <c r="D5331" s="6" t="s">
        <v>48</v>
      </c>
      <c r="E5331" s="6" t="s">
        <v>30</v>
      </c>
      <c r="F5331" s="6" t="s">
        <v>65</v>
      </c>
      <c r="G5331" s="6" t="s">
        <v>21</v>
      </c>
      <c r="H5331" s="6" t="s">
        <v>5891</v>
      </c>
      <c r="I5331" s="6" t="n">
        <v>0</v>
      </c>
      <c r="J5331" s="6" t="n">
        <v>0</v>
      </c>
      <c r="K5331" s="3" t="str">
        <f aca="false">IF(I5331=1, "No","Yes")</f>
        <v>Yes</v>
      </c>
      <c r="L5331" s="7" t="n">
        <f aca="false">IF(I5331=1,-J5331,0.98)</f>
        <v>0.98</v>
      </c>
      <c r="M5331" s="8" t="s">
        <v>51</v>
      </c>
    </row>
    <row r="5332" customFormat="false" ht="12.8" hidden="false" customHeight="false" outlineLevel="0" collapsed="false">
      <c r="A5332" s="2" t="s">
        <v>5886</v>
      </c>
      <c r="B5332" s="2" t="s">
        <v>410</v>
      </c>
      <c r="C5332" s="6" t="s">
        <v>91</v>
      </c>
      <c r="D5332" s="6" t="s">
        <v>48</v>
      </c>
      <c r="E5332" s="6" t="s">
        <v>30</v>
      </c>
      <c r="F5332" s="6" t="s">
        <v>65</v>
      </c>
      <c r="G5332" s="6" t="s">
        <v>21</v>
      </c>
      <c r="H5332" s="6" t="s">
        <v>5891</v>
      </c>
      <c r="I5332" s="6" t="n">
        <v>0</v>
      </c>
      <c r="J5332" s="6" t="n">
        <v>0</v>
      </c>
      <c r="K5332" s="3" t="str">
        <f aca="false">IF(I5332=1, "No","Yes")</f>
        <v>Yes</v>
      </c>
      <c r="L5332" s="7" t="n">
        <f aca="false">IF(I5332=1,-J5332,0.98)</f>
        <v>0.98</v>
      </c>
      <c r="M5332" s="12" t="s">
        <v>128</v>
      </c>
    </row>
    <row r="5333" customFormat="false" ht="12.8" hidden="false" customHeight="false" outlineLevel="0" collapsed="false">
      <c r="A5333" s="9" t="s">
        <v>5886</v>
      </c>
      <c r="B5333" s="9" t="s">
        <v>410</v>
      </c>
      <c r="C5333" s="6" t="s">
        <v>91</v>
      </c>
      <c r="D5333" s="6" t="s">
        <v>48</v>
      </c>
      <c r="E5333" s="6" t="s">
        <v>30</v>
      </c>
      <c r="F5333" s="6" t="s">
        <v>65</v>
      </c>
      <c r="G5333" s="6" t="s">
        <v>21</v>
      </c>
      <c r="H5333" s="6" t="s">
        <v>5892</v>
      </c>
      <c r="I5333" s="0" t="n">
        <v>1</v>
      </c>
      <c r="J5333" s="6" t="n">
        <v>10.73</v>
      </c>
      <c r="K5333" s="3" t="str">
        <f aca="false">IF(I5333=1,"Yes","No")</f>
        <v>Yes</v>
      </c>
      <c r="L5333" s="7" t="n">
        <f aca="false">IF(K5333="Yes",(J5333-1)*0.98,-1)</f>
        <v>9.5354</v>
      </c>
      <c r="M5333" s="10" t="s">
        <v>53</v>
      </c>
    </row>
    <row r="5334" customFormat="false" ht="12.8" hidden="false" customHeight="false" outlineLevel="0" collapsed="false">
      <c r="A5334" s="2" t="s">
        <v>5893</v>
      </c>
      <c r="B5334" s="2" t="s">
        <v>101</v>
      </c>
      <c r="C5334" s="0" t="s">
        <v>435</v>
      </c>
      <c r="D5334" s="0" t="s">
        <v>195</v>
      </c>
      <c r="E5334" s="0" t="s">
        <v>87</v>
      </c>
      <c r="G5334" s="0" t="s">
        <v>19</v>
      </c>
      <c r="H5334" s="0" t="s">
        <v>5894</v>
      </c>
      <c r="I5334" s="0" t="n">
        <v>1</v>
      </c>
      <c r="J5334" s="0" t="n">
        <v>1.26</v>
      </c>
      <c r="K5334" s="0" t="s">
        <v>21</v>
      </c>
      <c r="L5334" s="3" t="n">
        <f aca="false">IF(K5334="Yes",(J5334-1)*0.98,-1)</f>
        <v>0.2548</v>
      </c>
      <c r="M5334" s="4" t="s">
        <v>22</v>
      </c>
    </row>
    <row r="5335" customFormat="false" ht="12.8" hidden="false" customHeight="false" outlineLevel="0" collapsed="false">
      <c r="A5335" s="2" t="s">
        <v>5895</v>
      </c>
      <c r="B5335" s="2" t="s">
        <v>113</v>
      </c>
      <c r="C5335" s="0" t="s">
        <v>297</v>
      </c>
      <c r="D5335" s="0" t="s">
        <v>16</v>
      </c>
      <c r="E5335" s="0" t="s">
        <v>17</v>
      </c>
      <c r="F5335" s="0" t="s">
        <v>31</v>
      </c>
      <c r="G5335" s="0" t="s">
        <v>19</v>
      </c>
      <c r="H5335" s="0" t="s">
        <v>2783</v>
      </c>
      <c r="I5335" s="0" t="n">
        <v>1</v>
      </c>
      <c r="J5335" s="0" t="n">
        <v>1.6</v>
      </c>
      <c r="K5335" s="0" t="s">
        <v>21</v>
      </c>
      <c r="L5335" s="3" t="n">
        <f aca="false">IF(K5335="Yes",(J5335-1)*0.98,-1)</f>
        <v>0.588</v>
      </c>
      <c r="M5335" s="4" t="s">
        <v>22</v>
      </c>
    </row>
    <row r="5336" customFormat="false" ht="12.8" hidden="false" customHeight="false" outlineLevel="0" collapsed="false">
      <c r="A5336" s="2" t="s">
        <v>5895</v>
      </c>
      <c r="B5336" s="2" t="s">
        <v>113</v>
      </c>
      <c r="C5336" s="0" t="s">
        <v>297</v>
      </c>
      <c r="D5336" s="0" t="s">
        <v>16</v>
      </c>
      <c r="E5336" s="0" t="s">
        <v>17</v>
      </c>
      <c r="F5336" s="0" t="s">
        <v>31</v>
      </c>
      <c r="G5336" s="0" t="s">
        <v>19</v>
      </c>
      <c r="H5336" s="0" t="s">
        <v>5896</v>
      </c>
      <c r="I5336" s="0" t="n">
        <v>2</v>
      </c>
      <c r="J5336" s="0" t="n">
        <v>2.24</v>
      </c>
      <c r="K5336" s="0" t="s">
        <v>21</v>
      </c>
      <c r="L5336" s="3" t="n">
        <f aca="false">IF(K5336="Yes",(J5336-1)*0.98,-1)</f>
        <v>1.2152</v>
      </c>
      <c r="M5336" s="11" t="s">
        <v>62</v>
      </c>
    </row>
    <row r="5337" customFormat="false" ht="12.8" hidden="false" customHeight="false" outlineLevel="0" collapsed="false">
      <c r="A5337" s="2" t="s">
        <v>5895</v>
      </c>
      <c r="B5337" s="2" t="s">
        <v>149</v>
      </c>
      <c r="C5337" s="0" t="s">
        <v>435</v>
      </c>
      <c r="D5337" s="0" t="s">
        <v>195</v>
      </c>
      <c r="E5337" s="0" t="s">
        <v>87</v>
      </c>
      <c r="G5337" s="0" t="s">
        <v>19</v>
      </c>
      <c r="H5337" s="0" t="s">
        <v>5897</v>
      </c>
      <c r="I5337" s="0" t="n">
        <v>1</v>
      </c>
      <c r="J5337" s="0" t="n">
        <v>1.76</v>
      </c>
      <c r="K5337" s="0" t="s">
        <v>21</v>
      </c>
      <c r="L5337" s="3" t="n">
        <f aca="false">IF(K5337="Yes",(J5337-1)*0.98,-1)</f>
        <v>0.7448</v>
      </c>
      <c r="M5337" s="4" t="s">
        <v>22</v>
      </c>
    </row>
    <row r="5338" customFormat="false" ht="12.8" hidden="false" customHeight="false" outlineLevel="0" collapsed="false">
      <c r="A5338" s="2" t="s">
        <v>5895</v>
      </c>
      <c r="B5338" s="2" t="s">
        <v>1250</v>
      </c>
      <c r="C5338" s="0" t="s">
        <v>1371</v>
      </c>
      <c r="D5338" s="0" t="s">
        <v>42</v>
      </c>
      <c r="E5338" s="0" t="s">
        <v>30</v>
      </c>
      <c r="F5338" s="0" t="s">
        <v>43</v>
      </c>
      <c r="G5338" s="0" t="s">
        <v>19</v>
      </c>
      <c r="H5338" s="0" t="s">
        <v>5898</v>
      </c>
      <c r="I5338" s="0" t="n">
        <v>0</v>
      </c>
      <c r="J5338" s="0" t="n">
        <v>0</v>
      </c>
      <c r="K5338" s="0" t="s">
        <v>19</v>
      </c>
      <c r="L5338" s="3" t="n">
        <f aca="false">IF(K5338="Yes",(J5338-1)*0.98,-1)</f>
        <v>-1</v>
      </c>
      <c r="M5338" s="11" t="s">
        <v>62</v>
      </c>
    </row>
    <row r="5339" customFormat="false" ht="12.8" hidden="false" customHeight="false" outlineLevel="0" collapsed="false">
      <c r="A5339" s="2" t="s">
        <v>5899</v>
      </c>
      <c r="B5339" s="2" t="s">
        <v>5900</v>
      </c>
      <c r="C5339" s="0" t="s">
        <v>1341</v>
      </c>
      <c r="D5339" s="0" t="s">
        <v>37</v>
      </c>
      <c r="E5339" s="0" t="s">
        <v>87</v>
      </c>
      <c r="F5339" s="0" t="s">
        <v>18</v>
      </c>
      <c r="G5339" s="0" t="s">
        <v>19</v>
      </c>
      <c r="H5339" s="0" t="s">
        <v>5901</v>
      </c>
      <c r="I5339" s="0" t="n">
        <v>2</v>
      </c>
      <c r="J5339" s="0" t="n">
        <v>1.09</v>
      </c>
      <c r="K5339" s="0" t="s">
        <v>21</v>
      </c>
      <c r="L5339" s="3" t="n">
        <f aca="false">IF(K5339="Yes",(J5339-1)*0.98,-1)</f>
        <v>0.0882000000000001</v>
      </c>
      <c r="M5339" s="4" t="s">
        <v>22</v>
      </c>
    </row>
    <row r="5340" customFormat="false" ht="12.8" hidden="false" customHeight="false" outlineLevel="0" collapsed="false">
      <c r="A5340" s="2" t="s">
        <v>5899</v>
      </c>
      <c r="B5340" s="2" t="s">
        <v>289</v>
      </c>
      <c r="C5340" s="0" t="s">
        <v>131</v>
      </c>
      <c r="D5340" s="0" t="s">
        <v>16</v>
      </c>
      <c r="E5340" s="0" t="s">
        <v>17</v>
      </c>
      <c r="F5340" s="0" t="s">
        <v>18</v>
      </c>
      <c r="G5340" s="0" t="s">
        <v>19</v>
      </c>
      <c r="H5340" s="0" t="s">
        <v>5902</v>
      </c>
      <c r="I5340" s="0" t="n">
        <v>1</v>
      </c>
      <c r="J5340" s="0" t="n">
        <v>1.27</v>
      </c>
      <c r="K5340" s="0" t="s">
        <v>21</v>
      </c>
      <c r="L5340" s="3" t="n">
        <f aca="false">IF(K5340="Yes",(J5340-1)*0.98,-1)</f>
        <v>0.2646</v>
      </c>
      <c r="M5340" s="4" t="s">
        <v>22</v>
      </c>
    </row>
    <row r="5341" customFormat="false" ht="12.8" hidden="false" customHeight="false" outlineLevel="0" collapsed="false">
      <c r="A5341" s="2" t="s">
        <v>5903</v>
      </c>
      <c r="B5341" s="2" t="s">
        <v>35</v>
      </c>
      <c r="C5341" s="6" t="s">
        <v>230</v>
      </c>
      <c r="D5341" s="6" t="s">
        <v>16</v>
      </c>
      <c r="E5341" s="6" t="s">
        <v>17</v>
      </c>
      <c r="F5341" s="6" t="s">
        <v>43</v>
      </c>
      <c r="G5341" s="6" t="s">
        <v>19</v>
      </c>
      <c r="H5341" s="6" t="s">
        <v>5904</v>
      </c>
      <c r="I5341" s="6" t="n">
        <v>4</v>
      </c>
      <c r="J5341" s="6" t="n">
        <v>0</v>
      </c>
      <c r="K5341" s="3" t="str">
        <f aca="false">IF(I5341=1, "No","Yes")</f>
        <v>Yes</v>
      </c>
      <c r="L5341" s="7" t="n">
        <f aca="false">IF(I5341=1,-J5341,0.98)</f>
        <v>0.98</v>
      </c>
      <c r="M5341" s="8" t="s">
        <v>51</v>
      </c>
    </row>
    <row r="5342" customFormat="false" ht="12.8" hidden="false" customHeight="false" outlineLevel="0" collapsed="false">
      <c r="A5342" s="2" t="s">
        <v>5905</v>
      </c>
      <c r="B5342" s="2" t="s">
        <v>5906</v>
      </c>
      <c r="C5342" s="0" t="s">
        <v>110</v>
      </c>
      <c r="D5342" s="0" t="s">
        <v>16</v>
      </c>
      <c r="E5342" s="0" t="s">
        <v>17</v>
      </c>
      <c r="F5342" s="0" t="s">
        <v>18</v>
      </c>
      <c r="G5342" s="0" t="s">
        <v>19</v>
      </c>
      <c r="H5342" s="0" t="s">
        <v>5907</v>
      </c>
      <c r="I5342" s="0" t="n">
        <v>1</v>
      </c>
      <c r="J5342" s="0" t="n">
        <v>1.4</v>
      </c>
      <c r="K5342" s="0" t="s">
        <v>21</v>
      </c>
      <c r="L5342" s="3" t="n">
        <f aca="false">IF(K5342="Yes",(J5342-1)*0.98,-1)</f>
        <v>0.392</v>
      </c>
      <c r="M5342" s="11" t="s">
        <v>62</v>
      </c>
    </row>
    <row r="5343" customFormat="false" ht="12.8" hidden="false" customHeight="false" outlineLevel="0" collapsed="false">
      <c r="A5343" s="2" t="s">
        <v>5905</v>
      </c>
      <c r="B5343" s="2" t="s">
        <v>4374</v>
      </c>
      <c r="C5343" s="0" t="s">
        <v>24</v>
      </c>
      <c r="D5343" s="0" t="s">
        <v>29</v>
      </c>
      <c r="E5343" s="0" t="s">
        <v>87</v>
      </c>
      <c r="F5343" s="0" t="s">
        <v>152</v>
      </c>
      <c r="G5343" s="0" t="s">
        <v>19</v>
      </c>
      <c r="H5343" s="0" t="s">
        <v>5908</v>
      </c>
      <c r="I5343" s="0" t="n">
        <v>2</v>
      </c>
      <c r="J5343" s="0" t="n">
        <v>2.56</v>
      </c>
      <c r="K5343" s="0" t="s">
        <v>21</v>
      </c>
      <c r="L5343" s="3" t="n">
        <f aca="false">IF(K5343="Yes",(J5343-1)*0.98,-1)</f>
        <v>1.5288</v>
      </c>
      <c r="M5343" s="4" t="s">
        <v>22</v>
      </c>
    </row>
    <row r="5344" customFormat="false" ht="12.8" hidden="false" customHeight="false" outlineLevel="0" collapsed="false">
      <c r="A5344" s="2" t="s">
        <v>5905</v>
      </c>
      <c r="B5344" s="2" t="s">
        <v>5909</v>
      </c>
      <c r="C5344" s="0" t="s">
        <v>110</v>
      </c>
      <c r="D5344" s="0" t="s">
        <v>42</v>
      </c>
      <c r="E5344" s="0" t="s">
        <v>79</v>
      </c>
      <c r="F5344" s="0" t="s">
        <v>80</v>
      </c>
      <c r="G5344" s="0" t="s">
        <v>19</v>
      </c>
      <c r="H5344" s="0" t="s">
        <v>5910</v>
      </c>
      <c r="I5344" s="0" t="n">
        <v>0</v>
      </c>
      <c r="J5344" s="0" t="n">
        <v>0</v>
      </c>
      <c r="K5344" s="0" t="s">
        <v>19</v>
      </c>
      <c r="L5344" s="3" t="n">
        <f aca="false">IF(K5344="Yes",(J5344-1)*0.98,-1)</f>
        <v>-1</v>
      </c>
      <c r="M5344" s="4" t="s">
        <v>22</v>
      </c>
    </row>
    <row r="5345" customFormat="false" ht="12.8" hidden="false" customHeight="false" outlineLevel="0" collapsed="false">
      <c r="A5345" s="2" t="s">
        <v>5911</v>
      </c>
      <c r="B5345" s="2" t="s">
        <v>23</v>
      </c>
      <c r="C5345" s="0" t="s">
        <v>86</v>
      </c>
      <c r="D5345" s="0" t="s">
        <v>16</v>
      </c>
      <c r="E5345" s="0" t="s">
        <v>17</v>
      </c>
      <c r="F5345" s="0" t="s">
        <v>18</v>
      </c>
      <c r="G5345" s="0" t="s">
        <v>19</v>
      </c>
      <c r="H5345" s="0" t="s">
        <v>5912</v>
      </c>
      <c r="I5345" s="0" t="n">
        <v>1</v>
      </c>
      <c r="J5345" s="0" t="n">
        <v>1.05</v>
      </c>
      <c r="K5345" s="0" t="s">
        <v>21</v>
      </c>
      <c r="L5345" s="3" t="n">
        <f aca="false">IF(K5345="Yes",(J5345-1)*0.98,-1)</f>
        <v>0.049</v>
      </c>
      <c r="M5345" s="4" t="s">
        <v>22</v>
      </c>
    </row>
    <row r="5346" customFormat="false" ht="12.8" hidden="false" customHeight="false" outlineLevel="0" collapsed="false">
      <c r="A5346" s="2" t="s">
        <v>5913</v>
      </c>
      <c r="B5346" s="2" t="s">
        <v>4428</v>
      </c>
      <c r="C5346" s="0" t="s">
        <v>359</v>
      </c>
      <c r="D5346" s="0" t="s">
        <v>16</v>
      </c>
      <c r="E5346" s="0" t="s">
        <v>17</v>
      </c>
      <c r="F5346" s="0" t="s">
        <v>18</v>
      </c>
      <c r="G5346" s="0" t="s">
        <v>19</v>
      </c>
      <c r="H5346" s="0" t="s">
        <v>5914</v>
      </c>
      <c r="I5346" s="0" t="n">
        <v>1</v>
      </c>
      <c r="J5346" s="0" t="n">
        <v>1.09</v>
      </c>
      <c r="K5346" s="0" t="s">
        <v>21</v>
      </c>
      <c r="L5346" s="3" t="n">
        <f aca="false">IF(K5346="Yes",(J5346-1)*0.98,-1)</f>
        <v>0.0882000000000001</v>
      </c>
      <c r="M5346" s="4" t="s">
        <v>22</v>
      </c>
    </row>
    <row r="5347" customFormat="false" ht="12.8" hidden="false" customHeight="false" outlineLevel="0" collapsed="false">
      <c r="A5347" s="2" t="s">
        <v>5915</v>
      </c>
      <c r="B5347" s="2" t="s">
        <v>456</v>
      </c>
      <c r="C5347" s="0" t="s">
        <v>41</v>
      </c>
      <c r="D5347" s="0" t="s">
        <v>16</v>
      </c>
      <c r="E5347" s="0" t="s">
        <v>79</v>
      </c>
      <c r="F5347" s="0" t="s">
        <v>80</v>
      </c>
      <c r="G5347" s="0" t="s">
        <v>19</v>
      </c>
      <c r="H5347" s="0" t="s">
        <v>5916</v>
      </c>
      <c r="I5347" s="0" t="n">
        <v>0</v>
      </c>
      <c r="J5347" s="0" t="n">
        <v>0</v>
      </c>
      <c r="K5347" s="0" t="s">
        <v>19</v>
      </c>
      <c r="L5347" s="3" t="n">
        <f aca="false">IF(K5347="Yes",(J5347-1)*0.98,-1)</f>
        <v>-1</v>
      </c>
      <c r="M5347" s="4" t="s">
        <v>22</v>
      </c>
    </row>
    <row r="5348" customFormat="false" ht="12.8" hidden="false" customHeight="false" outlineLevel="0" collapsed="false">
      <c r="A5348" s="2" t="s">
        <v>5917</v>
      </c>
      <c r="B5348" s="2" t="s">
        <v>58</v>
      </c>
      <c r="C5348" s="6" t="s">
        <v>91</v>
      </c>
      <c r="D5348" s="6" t="s">
        <v>16</v>
      </c>
      <c r="E5348" s="6" t="s">
        <v>30</v>
      </c>
      <c r="F5348" s="6" t="s">
        <v>18</v>
      </c>
      <c r="G5348" s="6" t="s">
        <v>19</v>
      </c>
      <c r="H5348" s="6" t="s">
        <v>5918</v>
      </c>
      <c r="I5348" s="6" t="n">
        <v>1</v>
      </c>
      <c r="J5348" s="6" t="n">
        <v>5.53</v>
      </c>
      <c r="K5348" s="3" t="str">
        <f aca="false">IF(I5348=1, "No","Yes")</f>
        <v>No</v>
      </c>
      <c r="L5348" s="7" t="n">
        <f aca="false">IF(I5348=1,-J5348,0.98)</f>
        <v>-5.53</v>
      </c>
      <c r="M5348" s="8" t="s">
        <v>51</v>
      </c>
    </row>
    <row r="5349" customFormat="false" ht="12.8" hidden="false" customHeight="false" outlineLevel="0" collapsed="false">
      <c r="A5349" s="2" t="s">
        <v>5917</v>
      </c>
      <c r="B5349" s="2" t="s">
        <v>245</v>
      </c>
      <c r="C5349" s="0" t="s">
        <v>59</v>
      </c>
      <c r="D5349" s="0" t="s">
        <v>42</v>
      </c>
      <c r="E5349" s="0" t="s">
        <v>30</v>
      </c>
      <c r="F5349" s="0" t="s">
        <v>43</v>
      </c>
      <c r="G5349" s="0" t="s">
        <v>19</v>
      </c>
      <c r="H5349" s="0" t="s">
        <v>5919</v>
      </c>
      <c r="I5349" s="0" t="n">
        <v>0</v>
      </c>
      <c r="J5349" s="0" t="n">
        <v>0</v>
      </c>
      <c r="K5349" s="0" t="s">
        <v>19</v>
      </c>
      <c r="L5349" s="3" t="n">
        <f aca="false">IF(K5349="Yes",(J5349-1)*0.98,-1)</f>
        <v>-1</v>
      </c>
      <c r="M5349" s="11" t="s">
        <v>62</v>
      </c>
    </row>
    <row r="5350" customFormat="false" ht="12.8" hidden="false" customHeight="false" outlineLevel="0" collapsed="false">
      <c r="A5350" s="2" t="s">
        <v>5920</v>
      </c>
      <c r="B5350" s="2" t="s">
        <v>96</v>
      </c>
      <c r="C5350" s="0" t="s">
        <v>433</v>
      </c>
      <c r="D5350" s="0" t="s">
        <v>102</v>
      </c>
      <c r="E5350" s="0" t="s">
        <v>87</v>
      </c>
      <c r="F5350" s="0" t="s">
        <v>18</v>
      </c>
      <c r="G5350" s="0" t="s">
        <v>21</v>
      </c>
      <c r="H5350" s="0" t="s">
        <v>4741</v>
      </c>
      <c r="I5350" s="0" t="n">
        <v>1</v>
      </c>
      <c r="J5350" s="0" t="n">
        <v>1.86</v>
      </c>
      <c r="K5350" s="0" t="s">
        <v>21</v>
      </c>
      <c r="L5350" s="3" t="n">
        <f aca="false">IF(K5350="Yes",(J5350-1)*0.98,-1)</f>
        <v>0.8428</v>
      </c>
      <c r="M5350" s="4" t="s">
        <v>22</v>
      </c>
    </row>
    <row r="5351" customFormat="false" ht="12.8" hidden="false" customHeight="false" outlineLevel="0" collapsed="false">
      <c r="A5351" s="2" t="s">
        <v>5920</v>
      </c>
      <c r="B5351" s="2" t="s">
        <v>205</v>
      </c>
      <c r="C5351" s="0" t="s">
        <v>1031</v>
      </c>
      <c r="D5351" s="0" t="s">
        <v>37</v>
      </c>
      <c r="E5351" s="0" t="s">
        <v>147</v>
      </c>
      <c r="F5351" s="0" t="s">
        <v>1413</v>
      </c>
      <c r="G5351" s="0" t="s">
        <v>19</v>
      </c>
      <c r="H5351" s="0" t="s">
        <v>5921</v>
      </c>
      <c r="I5351" s="0" t="n">
        <v>1</v>
      </c>
      <c r="J5351" s="0" t="n">
        <v>1.23</v>
      </c>
      <c r="K5351" s="0" t="s">
        <v>21</v>
      </c>
      <c r="L5351" s="3" t="n">
        <f aca="false">IF(K5351="Yes",(J5351-1)*0.98,-1)</f>
        <v>0.2254</v>
      </c>
      <c r="M5351" s="11" t="s">
        <v>62</v>
      </c>
    </row>
    <row r="5352" customFormat="false" ht="12.8" hidden="false" customHeight="false" outlineLevel="0" collapsed="false">
      <c r="A5352" s="2" t="s">
        <v>5920</v>
      </c>
      <c r="B5352" s="2" t="s">
        <v>205</v>
      </c>
      <c r="C5352" s="6" t="s">
        <v>1031</v>
      </c>
      <c r="D5352" s="6" t="s">
        <v>37</v>
      </c>
      <c r="E5352" s="6" t="s">
        <v>147</v>
      </c>
      <c r="F5352" s="6" t="s">
        <v>1413</v>
      </c>
      <c r="G5352" s="6" t="s">
        <v>19</v>
      </c>
      <c r="H5352" s="6" t="s">
        <v>5922</v>
      </c>
      <c r="I5352" s="6" t="n">
        <v>4</v>
      </c>
      <c r="J5352" s="6" t="n">
        <v>0</v>
      </c>
      <c r="K5352" s="3" t="str">
        <f aca="false">IF(I5352=1, "No","Yes")</f>
        <v>Yes</v>
      </c>
      <c r="L5352" s="7" t="n">
        <f aca="false">IF(I5352=1,-J5352,0.98)</f>
        <v>0.98</v>
      </c>
      <c r="M5352" s="8" t="s">
        <v>51</v>
      </c>
    </row>
    <row r="5353" customFormat="false" ht="12.8" hidden="false" customHeight="false" outlineLevel="0" collapsed="false">
      <c r="A5353" s="9" t="s">
        <v>5920</v>
      </c>
      <c r="B5353" s="9" t="s">
        <v>205</v>
      </c>
      <c r="C5353" s="6" t="s">
        <v>1031</v>
      </c>
      <c r="D5353" s="6" t="s">
        <v>37</v>
      </c>
      <c r="E5353" s="6" t="s">
        <v>147</v>
      </c>
      <c r="F5353" s="6" t="s">
        <v>1413</v>
      </c>
      <c r="G5353" s="6" t="s">
        <v>19</v>
      </c>
      <c r="H5353" s="6" t="s">
        <v>5921</v>
      </c>
      <c r="I5353" s="0" t="n">
        <v>1</v>
      </c>
      <c r="J5353" s="6" t="n">
        <v>6.8</v>
      </c>
      <c r="K5353" s="3" t="str">
        <f aca="false">IF(I5353=1,"Yes","No")</f>
        <v>Yes</v>
      </c>
      <c r="L5353" s="7" t="n">
        <f aca="false">IF(K5353="Yes",(J5353-1)*0.98,-1)</f>
        <v>5.684</v>
      </c>
      <c r="M5353" s="10" t="s">
        <v>53</v>
      </c>
    </row>
  </sheetData>
  <conditionalFormatting sqref="I1:I1020 I5354:I1048576 I2737:I3807 I4494:I4701">
    <cfRule type="cellIs" priority="2" operator="equal" aboveAverage="0" equalAverage="0" bottom="0" percent="0" rank="0" text="" dxfId="0">
      <formula>1</formula>
    </cfRule>
  </conditionalFormatting>
  <conditionalFormatting sqref="K5354:K1048576 K1:K3807 K4494:K4701">
    <cfRule type="cellIs" priority="3" operator="equal" aboveAverage="0" equalAverage="0" bottom="0" percent="0" rank="0" text="" dxfId="0">
      <formula>"Yes"</formula>
    </cfRule>
    <cfRule type="cellIs" priority="4" operator="equal" aboveAverage="0" equalAverage="0" bottom="0" percent="0" rank="0" text="" dxfId="1">
      <formula>"No"</formula>
    </cfRule>
  </conditionalFormatting>
  <conditionalFormatting sqref="L1:L1020 L5354:L1048576 L2737:L3807 L4494:L4701">
    <cfRule type="cellIs" priority="5" operator="greaterThan" aboveAverage="0" equalAverage="0" bottom="0" percent="0" rank="0" text="" dxfId="0">
      <formula>0</formula>
    </cfRule>
    <cfRule type="cellIs" priority="6" operator="lessThan" aboveAverage="0" equalAverage="0" bottom="0" percent="0" rank="0" text="" dxfId="1">
      <formula>0</formula>
    </cfRule>
  </conditionalFormatting>
  <conditionalFormatting sqref="L1021:L2735">
    <cfRule type="cellIs" priority="7" operator="equal" aboveAverage="0" equalAverage="0" bottom="0" percent="0" rank="0" text="" dxfId="1">
      <formula>-1</formula>
    </cfRule>
    <cfRule type="cellIs" priority="8" operator="greaterThan" aboveAverage="0" equalAverage="0" bottom="0" percent="0" rank="0" text="" dxfId="0">
      <formula>0</formula>
    </cfRule>
  </conditionalFormatting>
  <conditionalFormatting sqref="L5354:L1048576 L1:L3807 L4494:L4701">
    <cfRule type="cellIs" priority="9" operator="equal" aboveAverage="0" equalAverage="0" bottom="0" percent="0" rank="0" text="" dxfId="1">
      <formula>-1</formula>
    </cfRule>
    <cfRule type="cellIs" priority="10" operator="greaterThan" aboveAverage="0" equalAverage="0" bottom="0" percent="0" rank="0" text="" dxfId="0">
      <formula>0</formula>
    </cfRule>
  </conditionalFormatting>
  <conditionalFormatting sqref="K3808:K5353">
    <cfRule type="cellIs" priority="11" operator="equal" aboveAverage="0" equalAverage="0" bottom="0" percent="0" rank="0" text="" dxfId="2">
      <formula>"Yes"</formula>
    </cfRule>
    <cfRule type="cellIs" priority="12" operator="equal" aboveAverage="0" equalAverage="0" bottom="0" percent="0" rank="0" text="" dxfId="3">
      <formula>"No"</formula>
    </cfRule>
  </conditionalFormatting>
  <conditionalFormatting sqref="L3808:L4492">
    <cfRule type="cellIs" priority="13" operator="greaterThan" aboveAverage="0" equalAverage="0" bottom="0" percent="0" rank="0" text="" dxfId="2">
      <formula>0</formula>
    </cfRule>
    <cfRule type="cellIs" priority="14" operator="lessThan" aboveAverage="0" equalAverage="0" bottom="0" percent="0" rank="0" text="" dxfId="3">
      <formula>0</formula>
    </cfRule>
  </conditionalFormatting>
  <conditionalFormatting sqref="I4702:I5353">
    <cfRule type="cellIs" priority="15" operator="equal" aboveAverage="0" equalAverage="0" bottom="0" percent="0" rank="0" text="" dxfId="2">
      <formula>1</formula>
    </cfRule>
  </conditionalFormatting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1" fitToWidth="1" fitToHeight="1" pageOrder="downThenOver" orientation="landscape" blackAndWhite="false" draft="false" cellComments="none" useFirstPageNumber="tru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D164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A1" activeCellId="0" sqref="A1"/>
    </sheetView>
  </sheetViews>
  <sheetFormatPr defaultColWidth="11.53515625" defaultRowHeight="12.8" zeroHeight="false" outlineLevelRow="0" outlineLevelCol="0"/>
  <cols>
    <col collapsed="false" customWidth="true" hidden="false" outlineLevel="0" max="3" min="3" style="14" width="9.72"/>
    <col collapsed="false" customWidth="true" hidden="false" outlineLevel="0" max="4" min="4" style="14" width="10.56"/>
  </cols>
  <sheetData>
    <row r="1" s="1" customFormat="true" ht="12.8" hidden="false" customHeight="false" outlineLevel="0" collapsed="false">
      <c r="A1" s="15" t="s">
        <v>0</v>
      </c>
      <c r="B1" s="16" t="s">
        <v>11</v>
      </c>
      <c r="C1" s="17" t="s">
        <v>5923</v>
      </c>
      <c r="D1" s="18" t="s">
        <v>5924</v>
      </c>
    </row>
    <row r="2" customFormat="false" ht="12.8" hidden="false" customHeight="false" outlineLevel="0" collapsed="false">
      <c r="A2" s="19"/>
      <c r="B2" s="20"/>
      <c r="C2" s="21"/>
      <c r="D2" s="14" t="n">
        <v>1000</v>
      </c>
    </row>
    <row r="3" customFormat="false" ht="12.8" hidden="false" customHeight="false" outlineLevel="0" collapsed="false">
      <c r="A3" s="22" t="s">
        <v>13</v>
      </c>
      <c r="B3" s="23" t="n">
        <v>0.9702</v>
      </c>
      <c r="C3" s="24" t="n">
        <f aca="false">B3*10</f>
        <v>9.702</v>
      </c>
      <c r="D3" s="14" t="n">
        <f aca="false">C3+D2</f>
        <v>1009.702</v>
      </c>
    </row>
    <row r="4" customFormat="false" ht="12.8" hidden="false" customHeight="false" outlineLevel="0" collapsed="false">
      <c r="A4" s="25" t="s">
        <v>26</v>
      </c>
      <c r="B4" s="26" t="n">
        <v>1.7052</v>
      </c>
      <c r="C4" s="24" t="n">
        <f aca="false">B4*10</f>
        <v>17.052</v>
      </c>
      <c r="D4" s="14" t="n">
        <f aca="false">C4+D3</f>
        <v>1026.754</v>
      </c>
    </row>
    <row r="5" customFormat="false" ht="12.8" hidden="false" customHeight="false" outlineLevel="0" collapsed="false">
      <c r="A5" s="25" t="s">
        <v>34</v>
      </c>
      <c r="B5" s="26" t="n">
        <v>0.4312</v>
      </c>
      <c r="C5" s="24" t="n">
        <f aca="false">B5*10</f>
        <v>4.312</v>
      </c>
      <c r="D5" s="14" t="n">
        <f aca="false">C5+D4</f>
        <v>1031.066</v>
      </c>
    </row>
    <row r="6" customFormat="false" ht="12.8" hidden="false" customHeight="false" outlineLevel="0" collapsed="false">
      <c r="A6" s="25" t="s">
        <v>39</v>
      </c>
      <c r="B6" s="26" t="n">
        <v>-1</v>
      </c>
      <c r="C6" s="24" t="n">
        <f aca="false">B6*10</f>
        <v>-10</v>
      </c>
      <c r="D6" s="14" t="n">
        <f aca="false">C6+D5</f>
        <v>1021.066</v>
      </c>
    </row>
    <row r="7" customFormat="false" ht="12.8" hidden="false" customHeight="false" outlineLevel="0" collapsed="false">
      <c r="A7" s="25" t="s">
        <v>45</v>
      </c>
      <c r="B7" s="26" t="n">
        <v>2.9596</v>
      </c>
      <c r="C7" s="24" t="n">
        <f aca="false">B7*10</f>
        <v>29.596</v>
      </c>
      <c r="D7" s="14" t="n">
        <f aca="false">C7+D6</f>
        <v>1050.662</v>
      </c>
    </row>
    <row r="8" customFormat="false" ht="12.8" hidden="false" customHeight="false" outlineLevel="0" collapsed="false">
      <c r="A8" s="25" t="s">
        <v>54</v>
      </c>
      <c r="B8" s="26" t="n">
        <v>0.686</v>
      </c>
      <c r="C8" s="24" t="n">
        <f aca="false">B8*10</f>
        <v>6.86</v>
      </c>
      <c r="D8" s="14" t="n">
        <f aca="false">C8+D7</f>
        <v>1057.522</v>
      </c>
    </row>
    <row r="9" customFormat="false" ht="12.8" hidden="false" customHeight="false" outlineLevel="0" collapsed="false">
      <c r="A9" s="25" t="s">
        <v>63</v>
      </c>
      <c r="B9" s="26" t="n">
        <v>2.7538</v>
      </c>
      <c r="C9" s="24" t="n">
        <f aca="false">B9*10</f>
        <v>27.538</v>
      </c>
      <c r="D9" s="14" t="n">
        <f aca="false">C9+D8</f>
        <v>1085.06</v>
      </c>
    </row>
    <row r="10" customFormat="false" ht="12.8" hidden="false" customHeight="false" outlineLevel="0" collapsed="false">
      <c r="A10" s="25" t="s">
        <v>67</v>
      </c>
      <c r="B10" s="26" t="n">
        <v>1.6264</v>
      </c>
      <c r="C10" s="24" t="n">
        <f aca="false">B10*10</f>
        <v>16.264</v>
      </c>
      <c r="D10" s="14" t="n">
        <f aca="false">C10+D9</f>
        <v>1101.324</v>
      </c>
    </row>
    <row r="11" customFormat="false" ht="12.8" hidden="false" customHeight="false" outlineLevel="0" collapsed="false">
      <c r="A11" s="25" t="s">
        <v>76</v>
      </c>
      <c r="B11" s="26" t="n">
        <v>0.441</v>
      </c>
      <c r="C11" s="24" t="n">
        <f aca="false">B11*10</f>
        <v>4.41</v>
      </c>
      <c r="D11" s="14" t="n">
        <f aca="false">C11+D10</f>
        <v>1105.734</v>
      </c>
    </row>
    <row r="12" customFormat="false" ht="12.8" hidden="false" customHeight="false" outlineLevel="0" collapsed="false">
      <c r="A12" s="25" t="s">
        <v>82</v>
      </c>
      <c r="B12" s="26" t="n">
        <v>0.6664</v>
      </c>
      <c r="C12" s="24" t="n">
        <f aca="false">B12*10</f>
        <v>6.664</v>
      </c>
      <c r="D12" s="14" t="n">
        <f aca="false">C12+D11</f>
        <v>1112.398</v>
      </c>
    </row>
    <row r="13" customFormat="false" ht="12.8" hidden="false" customHeight="false" outlineLevel="0" collapsed="false">
      <c r="A13" s="25" t="s">
        <v>85</v>
      </c>
      <c r="B13" s="26" t="n">
        <v>0.1862</v>
      </c>
      <c r="C13" s="24" t="n">
        <f aca="false">B13*10</f>
        <v>1.862</v>
      </c>
      <c r="D13" s="14" t="n">
        <f aca="false">C13+D12</f>
        <v>1114.26</v>
      </c>
    </row>
    <row r="14" customFormat="false" ht="12.8" hidden="false" customHeight="false" outlineLevel="0" collapsed="false">
      <c r="A14" s="25" t="s">
        <v>89</v>
      </c>
      <c r="B14" s="26" t="n">
        <v>0.2058</v>
      </c>
      <c r="C14" s="24" t="n">
        <f aca="false">B14*10</f>
        <v>2.058</v>
      </c>
      <c r="D14" s="14" t="n">
        <f aca="false">C14+D13</f>
        <v>1116.318</v>
      </c>
    </row>
    <row r="15" customFormat="false" ht="12.8" hidden="false" customHeight="false" outlineLevel="0" collapsed="false">
      <c r="A15" s="25" t="s">
        <v>93</v>
      </c>
      <c r="B15" s="26" t="n">
        <v>-1.02</v>
      </c>
      <c r="C15" s="24" t="n">
        <f aca="false">B15*10</f>
        <v>-10.2</v>
      </c>
      <c r="D15" s="14" t="n">
        <f aca="false">C15+D14</f>
        <v>1106.118</v>
      </c>
    </row>
    <row r="16" customFormat="false" ht="12.8" hidden="false" customHeight="false" outlineLevel="0" collapsed="false">
      <c r="A16" s="25" t="s">
        <v>100</v>
      </c>
      <c r="B16" s="26" t="n">
        <v>20.678</v>
      </c>
      <c r="C16" s="24" t="n">
        <f aca="false">B16*10</f>
        <v>206.78</v>
      </c>
      <c r="D16" s="14" t="n">
        <f aca="false">C16+D15</f>
        <v>1312.898</v>
      </c>
    </row>
    <row r="17" customFormat="false" ht="12.8" hidden="false" customHeight="false" outlineLevel="0" collapsed="false">
      <c r="A17" s="25" t="s">
        <v>108</v>
      </c>
      <c r="B17" s="26" t="n">
        <v>0.6566</v>
      </c>
      <c r="C17" s="24" t="n">
        <f aca="false">B17*10</f>
        <v>6.566</v>
      </c>
      <c r="D17" s="14" t="n">
        <f aca="false">C17+D16</f>
        <v>1319.464</v>
      </c>
    </row>
    <row r="18" customFormat="false" ht="12.8" hidden="false" customHeight="false" outlineLevel="0" collapsed="false">
      <c r="A18" s="25" t="s">
        <v>112</v>
      </c>
      <c r="B18" s="26" t="n">
        <v>0.0294</v>
      </c>
      <c r="C18" s="24" t="n">
        <f aca="false">B18*10</f>
        <v>0.294</v>
      </c>
      <c r="D18" s="14" t="n">
        <f aca="false">C18+D17</f>
        <v>1319.758</v>
      </c>
    </row>
    <row r="19" customFormat="false" ht="12.8" hidden="false" customHeight="false" outlineLevel="0" collapsed="false">
      <c r="A19" s="25" t="s">
        <v>116</v>
      </c>
      <c r="B19" s="26" t="n">
        <v>0.343</v>
      </c>
      <c r="C19" s="24" t="n">
        <f aca="false">B19*10</f>
        <v>3.43</v>
      </c>
      <c r="D19" s="14" t="n">
        <f aca="false">C19+D18</f>
        <v>1323.188</v>
      </c>
    </row>
    <row r="20" customFormat="false" ht="12.8" hidden="false" customHeight="false" outlineLevel="0" collapsed="false">
      <c r="A20" s="25" t="s">
        <v>118</v>
      </c>
      <c r="B20" s="26" t="n">
        <v>0.0775999999999999</v>
      </c>
      <c r="C20" s="24" t="n">
        <f aca="false">B20*10</f>
        <v>0.775999999999999</v>
      </c>
      <c r="D20" s="14" t="n">
        <f aca="false">C20+D19</f>
        <v>1323.964</v>
      </c>
    </row>
    <row r="21" customFormat="false" ht="12.8" hidden="false" customHeight="false" outlineLevel="0" collapsed="false">
      <c r="A21" s="25" t="s">
        <v>123</v>
      </c>
      <c r="B21" s="26" t="n">
        <v>2.2932</v>
      </c>
      <c r="C21" s="24" t="n">
        <f aca="false">B21*10</f>
        <v>22.932</v>
      </c>
      <c r="D21" s="14" t="n">
        <f aca="false">C21+D20</f>
        <v>1346.896</v>
      </c>
    </row>
    <row r="22" customFormat="false" ht="12.8" hidden="false" customHeight="false" outlineLevel="0" collapsed="false">
      <c r="A22" s="25" t="s">
        <v>129</v>
      </c>
      <c r="B22" s="26" t="n">
        <v>3.1062</v>
      </c>
      <c r="C22" s="24" t="n">
        <f aca="false">B22*10</f>
        <v>31.062</v>
      </c>
      <c r="D22" s="14" t="n">
        <f aca="false">C22+D21</f>
        <v>1377.958</v>
      </c>
    </row>
    <row r="23" customFormat="false" ht="12.8" hidden="false" customHeight="false" outlineLevel="0" collapsed="false">
      <c r="A23" s="25" t="s">
        <v>138</v>
      </c>
      <c r="B23" s="26" t="n">
        <v>0.9114</v>
      </c>
      <c r="C23" s="24" t="n">
        <f aca="false">B23*10</f>
        <v>9.114</v>
      </c>
      <c r="D23" s="14" t="n">
        <f aca="false">C23+D22</f>
        <v>1387.072</v>
      </c>
    </row>
    <row r="24" customFormat="false" ht="12.8" hidden="false" customHeight="false" outlineLevel="0" collapsed="false">
      <c r="A24" s="25" t="s">
        <v>141</v>
      </c>
      <c r="B24" s="26" t="n">
        <v>-0.6962</v>
      </c>
      <c r="C24" s="24" t="n">
        <f aca="false">B24*10</f>
        <v>-6.962</v>
      </c>
      <c r="D24" s="14" t="n">
        <f aca="false">C24+D23</f>
        <v>1380.11</v>
      </c>
    </row>
    <row r="25" customFormat="false" ht="12.8" hidden="false" customHeight="false" outlineLevel="0" collapsed="false">
      <c r="A25" s="25" t="s">
        <v>145</v>
      </c>
      <c r="B25" s="26" t="n">
        <v>4.2042</v>
      </c>
      <c r="C25" s="24" t="n">
        <f aca="false">B25*10</f>
        <v>42.042</v>
      </c>
      <c r="D25" s="14" t="n">
        <f aca="false">C25+D24</f>
        <v>1422.152</v>
      </c>
    </row>
    <row r="26" customFormat="false" ht="12.8" hidden="false" customHeight="false" outlineLevel="0" collapsed="false">
      <c r="A26" s="25" t="s">
        <v>154</v>
      </c>
      <c r="B26" s="26" t="n">
        <v>4.4492</v>
      </c>
      <c r="C26" s="24" t="n">
        <f aca="false">B26*10</f>
        <v>44.492</v>
      </c>
      <c r="D26" s="14" t="n">
        <f aca="false">C26+D25</f>
        <v>1466.644</v>
      </c>
    </row>
    <row r="27" customFormat="false" ht="12.8" hidden="false" customHeight="false" outlineLevel="0" collapsed="false">
      <c r="A27" s="25" t="s">
        <v>161</v>
      </c>
      <c r="B27" s="26" t="n">
        <v>-1.02</v>
      </c>
      <c r="C27" s="24" t="n">
        <f aca="false">B27*10</f>
        <v>-10.2</v>
      </c>
      <c r="D27" s="14" t="n">
        <f aca="false">C27+D26</f>
        <v>1456.444</v>
      </c>
    </row>
    <row r="28" customFormat="false" ht="12.8" hidden="false" customHeight="false" outlineLevel="0" collapsed="false">
      <c r="A28" s="25" t="s">
        <v>166</v>
      </c>
      <c r="B28" s="26" t="n">
        <v>0.3626</v>
      </c>
      <c r="C28" s="24" t="n">
        <f aca="false">B28*10</f>
        <v>3.626</v>
      </c>
      <c r="D28" s="14" t="n">
        <f aca="false">C28+D27</f>
        <v>1460.07</v>
      </c>
    </row>
    <row r="29" customFormat="false" ht="12.8" hidden="false" customHeight="false" outlineLevel="0" collapsed="false">
      <c r="A29" s="25" t="s">
        <v>169</v>
      </c>
      <c r="B29" s="26" t="n">
        <v>0.2842</v>
      </c>
      <c r="C29" s="24" t="n">
        <f aca="false">B29*10</f>
        <v>2.842</v>
      </c>
      <c r="D29" s="14" t="n">
        <f aca="false">C29+D28</f>
        <v>1462.912</v>
      </c>
    </row>
    <row r="30" customFormat="false" ht="12.8" hidden="false" customHeight="false" outlineLevel="0" collapsed="false">
      <c r="A30" s="25" t="s">
        <v>172</v>
      </c>
      <c r="B30" s="26" t="n">
        <v>-1</v>
      </c>
      <c r="C30" s="24" t="n">
        <f aca="false">B30*10</f>
        <v>-10</v>
      </c>
      <c r="D30" s="14" t="n">
        <f aca="false">C30+D29</f>
        <v>1452.912</v>
      </c>
    </row>
    <row r="31" customFormat="false" ht="12.8" hidden="false" customHeight="false" outlineLevel="0" collapsed="false">
      <c r="A31" s="25" t="s">
        <v>175</v>
      </c>
      <c r="B31" s="26" t="n">
        <v>1.2544</v>
      </c>
      <c r="C31" s="24" t="n">
        <f aca="false">B31*10</f>
        <v>12.544</v>
      </c>
      <c r="D31" s="14" t="n">
        <f aca="false">C31+D30</f>
        <v>1465.456</v>
      </c>
    </row>
    <row r="32" customFormat="false" ht="12.8" hidden="false" customHeight="false" outlineLevel="0" collapsed="false">
      <c r="A32" s="25" t="s">
        <v>178</v>
      </c>
      <c r="B32" s="26" t="n">
        <v>-1.4316</v>
      </c>
      <c r="C32" s="24" t="n">
        <f aca="false">B32*10</f>
        <v>-14.316</v>
      </c>
      <c r="D32" s="14" t="n">
        <f aca="false">C32+D31</f>
        <v>1451.14</v>
      </c>
    </row>
    <row r="33" customFormat="false" ht="12.8" hidden="false" customHeight="false" outlineLevel="0" collapsed="false">
      <c r="A33" s="25" t="s">
        <v>185</v>
      </c>
      <c r="B33" s="26" t="n">
        <v>0.0392</v>
      </c>
      <c r="C33" s="24" t="n">
        <f aca="false">B33*10</f>
        <v>0.392</v>
      </c>
      <c r="D33" s="14" t="n">
        <f aca="false">C33+D32</f>
        <v>1451.532</v>
      </c>
    </row>
    <row r="34" customFormat="false" ht="12.8" hidden="false" customHeight="false" outlineLevel="0" collapsed="false">
      <c r="A34" s="25" t="s">
        <v>188</v>
      </c>
      <c r="B34" s="26" t="n">
        <v>0.539</v>
      </c>
      <c r="C34" s="24" t="n">
        <f aca="false">B34*10</f>
        <v>5.39</v>
      </c>
      <c r="D34" s="14" t="n">
        <f aca="false">C34+D33</f>
        <v>1456.922</v>
      </c>
    </row>
    <row r="35" customFormat="false" ht="12.8" hidden="false" customHeight="false" outlineLevel="0" collapsed="false">
      <c r="A35" s="25" t="s">
        <v>190</v>
      </c>
      <c r="B35" s="26" t="n">
        <v>0.1274</v>
      </c>
      <c r="C35" s="24" t="n">
        <f aca="false">B35*10</f>
        <v>1.274</v>
      </c>
      <c r="D35" s="14" t="n">
        <f aca="false">C35+D34</f>
        <v>1458.196</v>
      </c>
    </row>
    <row r="36" customFormat="false" ht="12.8" hidden="false" customHeight="false" outlineLevel="0" collapsed="false">
      <c r="A36" s="25" t="s">
        <v>192</v>
      </c>
      <c r="B36" s="26" t="n">
        <v>2.4892</v>
      </c>
      <c r="C36" s="24" t="n">
        <f aca="false">B36*10</f>
        <v>24.892</v>
      </c>
      <c r="D36" s="14" t="n">
        <f aca="false">C36+D35</f>
        <v>1483.088</v>
      </c>
    </row>
    <row r="37" customFormat="false" ht="12.8" hidden="false" customHeight="false" outlineLevel="0" collapsed="false">
      <c r="A37" s="25" t="s">
        <v>200</v>
      </c>
      <c r="B37" s="26" t="n">
        <v>4.6942</v>
      </c>
      <c r="C37" s="24" t="n">
        <f aca="false">B37*10</f>
        <v>46.942</v>
      </c>
      <c r="D37" s="14" t="n">
        <f aca="false">C37+D36</f>
        <v>1530.03</v>
      </c>
    </row>
    <row r="38" customFormat="false" ht="12.8" hidden="false" customHeight="false" outlineLevel="0" collapsed="false">
      <c r="A38" s="25" t="s">
        <v>208</v>
      </c>
      <c r="B38" s="26" t="n">
        <v>0.2646</v>
      </c>
      <c r="C38" s="24" t="n">
        <f aca="false">B38*10</f>
        <v>2.646</v>
      </c>
      <c r="D38" s="14" t="n">
        <f aca="false">C38+D37</f>
        <v>1532.676</v>
      </c>
    </row>
    <row r="39" customFormat="false" ht="12.8" hidden="false" customHeight="false" outlineLevel="0" collapsed="false">
      <c r="A39" s="25" t="s">
        <v>210</v>
      </c>
      <c r="B39" s="26" t="n">
        <v>-0.000399999999999956</v>
      </c>
      <c r="C39" s="24" t="n">
        <f aca="false">B39*10</f>
        <v>-0.00399999999999956</v>
      </c>
      <c r="D39" s="14" t="n">
        <f aca="false">C39+D38</f>
        <v>1532.672</v>
      </c>
    </row>
    <row r="40" customFormat="false" ht="12.8" hidden="false" customHeight="false" outlineLevel="0" collapsed="false">
      <c r="A40" s="25" t="s">
        <v>214</v>
      </c>
      <c r="B40" s="26" t="n">
        <v>2.0972</v>
      </c>
      <c r="C40" s="24" t="n">
        <f aca="false">B40*10</f>
        <v>20.972</v>
      </c>
      <c r="D40" s="14" t="n">
        <f aca="false">C40+D39</f>
        <v>1553.644</v>
      </c>
    </row>
    <row r="41" customFormat="false" ht="12.8" hidden="false" customHeight="false" outlineLevel="0" collapsed="false">
      <c r="A41" s="25" t="s">
        <v>221</v>
      </c>
      <c r="B41" s="26" t="n">
        <v>5.1646</v>
      </c>
      <c r="C41" s="24" t="n">
        <f aca="false">B41*10</f>
        <v>51.646</v>
      </c>
      <c r="D41" s="14" t="n">
        <f aca="false">C41+D40</f>
        <v>1605.29</v>
      </c>
    </row>
    <row r="42" customFormat="false" ht="12.8" hidden="false" customHeight="false" outlineLevel="0" collapsed="false">
      <c r="A42" s="25" t="s">
        <v>227</v>
      </c>
      <c r="B42" s="26" t="n">
        <v>0.3136</v>
      </c>
      <c r="C42" s="24" t="n">
        <f aca="false">B42*10</f>
        <v>3.136</v>
      </c>
      <c r="D42" s="14" t="n">
        <f aca="false">C42+D41</f>
        <v>1608.426</v>
      </c>
    </row>
    <row r="43" customFormat="false" ht="12.8" hidden="false" customHeight="false" outlineLevel="0" collapsed="false">
      <c r="A43" s="25" t="s">
        <v>229</v>
      </c>
      <c r="B43" s="26" t="n">
        <v>-1</v>
      </c>
      <c r="C43" s="24" t="n">
        <f aca="false">B43*10</f>
        <v>-10</v>
      </c>
      <c r="D43" s="14" t="n">
        <f aca="false">C43+D42</f>
        <v>1598.426</v>
      </c>
    </row>
    <row r="44" customFormat="false" ht="12.8" hidden="false" customHeight="false" outlineLevel="0" collapsed="false">
      <c r="A44" s="25" t="s">
        <v>232</v>
      </c>
      <c r="B44" s="26" t="n">
        <v>0.2254</v>
      </c>
      <c r="C44" s="24" t="n">
        <f aca="false">B44*10</f>
        <v>2.254</v>
      </c>
      <c r="D44" s="14" t="n">
        <f aca="false">C44+D43</f>
        <v>1600.68</v>
      </c>
    </row>
    <row r="45" customFormat="false" ht="12.8" hidden="false" customHeight="false" outlineLevel="0" collapsed="false">
      <c r="A45" s="25" t="s">
        <v>234</v>
      </c>
      <c r="B45" s="26" t="n">
        <v>1.3034</v>
      </c>
      <c r="C45" s="24" t="n">
        <f aca="false">B45*10</f>
        <v>13.034</v>
      </c>
      <c r="D45" s="14" t="n">
        <f aca="false">C45+D44</f>
        <v>1613.714</v>
      </c>
    </row>
    <row r="46" customFormat="false" ht="12.8" hidden="false" customHeight="false" outlineLevel="0" collapsed="false">
      <c r="A46" s="25" t="s">
        <v>241</v>
      </c>
      <c r="B46" s="26" t="n">
        <v>1.5484</v>
      </c>
      <c r="C46" s="24" t="n">
        <f aca="false">B46*10</f>
        <v>15.484</v>
      </c>
      <c r="D46" s="14" t="n">
        <f aca="false">C46+D45</f>
        <v>1629.198</v>
      </c>
    </row>
    <row r="47" customFormat="false" ht="12.8" hidden="false" customHeight="false" outlineLevel="0" collapsed="false">
      <c r="A47" s="25" t="s">
        <v>247</v>
      </c>
      <c r="B47" s="26" t="n">
        <v>0.1666</v>
      </c>
      <c r="C47" s="24" t="n">
        <f aca="false">B47*10</f>
        <v>1.666</v>
      </c>
      <c r="D47" s="14" t="n">
        <f aca="false">C47+D46</f>
        <v>1630.864</v>
      </c>
    </row>
    <row r="48" customFormat="false" ht="12.8" hidden="false" customHeight="false" outlineLevel="0" collapsed="false">
      <c r="A48" s="25" t="s">
        <v>250</v>
      </c>
      <c r="B48" s="26" t="n">
        <v>1.6264</v>
      </c>
      <c r="C48" s="24" t="n">
        <f aca="false">B48*10</f>
        <v>16.264</v>
      </c>
      <c r="D48" s="14" t="n">
        <f aca="false">C48+D47</f>
        <v>1647.128</v>
      </c>
    </row>
    <row r="49" customFormat="false" ht="12.8" hidden="false" customHeight="false" outlineLevel="0" collapsed="false">
      <c r="A49" s="25" t="s">
        <v>258</v>
      </c>
      <c r="B49" s="26" t="n">
        <v>0.294</v>
      </c>
      <c r="C49" s="24" t="n">
        <f aca="false">B49*10</f>
        <v>2.94</v>
      </c>
      <c r="D49" s="14" t="n">
        <f aca="false">C49+D48</f>
        <v>1650.068</v>
      </c>
    </row>
    <row r="50" customFormat="false" ht="12.8" hidden="false" customHeight="false" outlineLevel="0" collapsed="false">
      <c r="A50" s="25" t="s">
        <v>261</v>
      </c>
      <c r="B50" s="26" t="n">
        <v>0.98</v>
      </c>
      <c r="C50" s="24" t="n">
        <f aca="false">B50*10</f>
        <v>9.8</v>
      </c>
      <c r="D50" s="14" t="n">
        <f aca="false">C50+D49</f>
        <v>1659.868</v>
      </c>
    </row>
    <row r="51" customFormat="false" ht="12.8" hidden="false" customHeight="false" outlineLevel="0" collapsed="false">
      <c r="A51" s="25" t="s">
        <v>263</v>
      </c>
      <c r="B51" s="26" t="n">
        <v>-1</v>
      </c>
      <c r="C51" s="24" t="n">
        <f aca="false">B51*10</f>
        <v>-10</v>
      </c>
      <c r="D51" s="14" t="n">
        <f aca="false">C51+D50</f>
        <v>1649.868</v>
      </c>
    </row>
    <row r="52" customFormat="false" ht="12.8" hidden="false" customHeight="false" outlineLevel="0" collapsed="false">
      <c r="A52" s="25" t="s">
        <v>266</v>
      </c>
      <c r="B52" s="26" t="n">
        <v>-0.2258</v>
      </c>
      <c r="C52" s="24" t="n">
        <f aca="false">B52*10</f>
        <v>-2.258</v>
      </c>
      <c r="D52" s="14" t="n">
        <f aca="false">C52+D51</f>
        <v>1647.61</v>
      </c>
    </row>
    <row r="53" customFormat="false" ht="12.8" hidden="false" customHeight="false" outlineLevel="0" collapsed="false">
      <c r="A53" s="25" t="s">
        <v>270</v>
      </c>
      <c r="B53" s="26" t="n">
        <v>3.5182</v>
      </c>
      <c r="C53" s="24" t="n">
        <f aca="false">B53*10</f>
        <v>35.182</v>
      </c>
      <c r="D53" s="14" t="n">
        <f aca="false">C53+D52</f>
        <v>1682.792</v>
      </c>
    </row>
    <row r="54" customFormat="false" ht="12.8" hidden="false" customHeight="false" outlineLevel="0" collapsed="false">
      <c r="A54" s="25" t="s">
        <v>275</v>
      </c>
      <c r="B54" s="26" t="n">
        <v>-0.1376</v>
      </c>
      <c r="C54" s="24" t="n">
        <f aca="false">B54*10</f>
        <v>-1.376</v>
      </c>
      <c r="D54" s="14" t="n">
        <f aca="false">C54+D53</f>
        <v>1681.416</v>
      </c>
    </row>
    <row r="55" customFormat="false" ht="12.8" hidden="false" customHeight="false" outlineLevel="0" collapsed="false">
      <c r="A55" s="25" t="s">
        <v>282</v>
      </c>
      <c r="B55" s="26" t="n">
        <v>-2</v>
      </c>
      <c r="C55" s="24" t="n">
        <f aca="false">B55*10</f>
        <v>-20</v>
      </c>
      <c r="D55" s="14" t="n">
        <f aca="false">C55+D54</f>
        <v>1661.416</v>
      </c>
    </row>
    <row r="56" customFormat="false" ht="12.8" hidden="false" customHeight="false" outlineLevel="0" collapsed="false">
      <c r="A56" s="25" t="s">
        <v>286</v>
      </c>
      <c r="B56" s="26" t="n">
        <v>-1.0792</v>
      </c>
      <c r="C56" s="24" t="n">
        <f aca="false">B56*10</f>
        <v>-10.792</v>
      </c>
      <c r="D56" s="14" t="n">
        <f aca="false">C56+D55</f>
        <v>1650.624</v>
      </c>
    </row>
    <row r="57" customFormat="false" ht="12.8" hidden="false" customHeight="false" outlineLevel="0" collapsed="false">
      <c r="A57" s="25" t="s">
        <v>295</v>
      </c>
      <c r="B57" s="26" t="n">
        <v>0.2646</v>
      </c>
      <c r="C57" s="24" t="n">
        <f aca="false">B57*10</f>
        <v>2.646</v>
      </c>
      <c r="D57" s="14" t="n">
        <f aca="false">C57+D56</f>
        <v>1653.27</v>
      </c>
    </row>
    <row r="58" customFormat="false" ht="12.8" hidden="false" customHeight="false" outlineLevel="0" collapsed="false">
      <c r="A58" s="25" t="s">
        <v>300</v>
      </c>
      <c r="B58" s="26" t="n">
        <v>0.1764</v>
      </c>
      <c r="C58" s="24" t="n">
        <f aca="false">B58*10</f>
        <v>1.764</v>
      </c>
      <c r="D58" s="14" t="n">
        <f aca="false">C58+D57</f>
        <v>1655.034</v>
      </c>
    </row>
    <row r="59" customFormat="false" ht="12.8" hidden="false" customHeight="false" outlineLevel="0" collapsed="false">
      <c r="A59" s="25" t="s">
        <v>301</v>
      </c>
      <c r="B59" s="26" t="n">
        <v>0.1078</v>
      </c>
      <c r="C59" s="24" t="n">
        <f aca="false">B59*10</f>
        <v>1.078</v>
      </c>
      <c r="D59" s="14" t="n">
        <f aca="false">C59+D58</f>
        <v>1656.112</v>
      </c>
    </row>
    <row r="60" customFormat="false" ht="12.8" hidden="false" customHeight="false" outlineLevel="0" collapsed="false">
      <c r="A60" s="25" t="s">
        <v>303</v>
      </c>
      <c r="B60" s="26" t="n">
        <v>0.3328</v>
      </c>
      <c r="C60" s="24" t="n">
        <f aca="false">B60*10</f>
        <v>3.328</v>
      </c>
      <c r="D60" s="14" t="n">
        <f aca="false">C60+D59</f>
        <v>1659.44</v>
      </c>
    </row>
    <row r="61" customFormat="false" ht="12.8" hidden="false" customHeight="false" outlineLevel="0" collapsed="false">
      <c r="A61" s="25" t="s">
        <v>308</v>
      </c>
      <c r="B61" s="26" t="n">
        <v>-0.8432</v>
      </c>
      <c r="C61" s="24" t="n">
        <f aca="false">B61*10</f>
        <v>-8.432</v>
      </c>
      <c r="D61" s="14" t="n">
        <f aca="false">C61+D60</f>
        <v>1651.008</v>
      </c>
    </row>
    <row r="62" customFormat="false" ht="12.8" hidden="false" customHeight="false" outlineLevel="0" collapsed="false">
      <c r="A62" s="25" t="s">
        <v>313</v>
      </c>
      <c r="B62" s="26" t="n">
        <v>0.0196</v>
      </c>
      <c r="C62" s="24" t="n">
        <f aca="false">B62*10</f>
        <v>0.196</v>
      </c>
      <c r="D62" s="14" t="n">
        <f aca="false">C62+D61</f>
        <v>1651.204</v>
      </c>
    </row>
    <row r="63" customFormat="false" ht="12.8" hidden="false" customHeight="false" outlineLevel="0" collapsed="false">
      <c r="A63" s="25" t="s">
        <v>315</v>
      </c>
      <c r="B63" s="26" t="n">
        <v>8.3684</v>
      </c>
      <c r="C63" s="24" t="n">
        <f aca="false">B63*10</f>
        <v>83.684</v>
      </c>
      <c r="D63" s="14" t="n">
        <f aca="false">C63+D62</f>
        <v>1734.888</v>
      </c>
    </row>
    <row r="64" customFormat="false" ht="12.8" hidden="false" customHeight="false" outlineLevel="0" collapsed="false">
      <c r="A64" s="25" t="s">
        <v>326</v>
      </c>
      <c r="B64" s="26" t="n">
        <v>0.3822</v>
      </c>
      <c r="C64" s="24" t="n">
        <f aca="false">B64*10</f>
        <v>3.822</v>
      </c>
      <c r="D64" s="14" t="n">
        <f aca="false">C64+D63</f>
        <v>1738.71</v>
      </c>
    </row>
    <row r="65" customFormat="false" ht="12.8" hidden="false" customHeight="false" outlineLevel="0" collapsed="false">
      <c r="A65" s="25" t="s">
        <v>329</v>
      </c>
      <c r="B65" s="26" t="n">
        <v>-1.9624</v>
      </c>
      <c r="C65" s="24" t="n">
        <f aca="false">B65*10</f>
        <v>-19.624</v>
      </c>
      <c r="D65" s="14" t="n">
        <f aca="false">C65+D64</f>
        <v>1719.086</v>
      </c>
    </row>
    <row r="66" customFormat="false" ht="12.8" hidden="false" customHeight="false" outlineLevel="0" collapsed="false">
      <c r="A66" s="25" t="s">
        <v>340</v>
      </c>
      <c r="B66" s="26" t="n">
        <v>-1.4414</v>
      </c>
      <c r="C66" s="24" t="n">
        <f aca="false">B66*10</f>
        <v>-14.414</v>
      </c>
      <c r="D66" s="14" t="n">
        <f aca="false">C66+D65</f>
        <v>1704.672</v>
      </c>
    </row>
    <row r="67" customFormat="false" ht="12.8" hidden="false" customHeight="false" outlineLevel="0" collapsed="false">
      <c r="A67" s="25" t="s">
        <v>346</v>
      </c>
      <c r="B67" s="26" t="n">
        <v>6.86</v>
      </c>
      <c r="C67" s="24" t="n">
        <f aca="false">B67*10</f>
        <v>68.6</v>
      </c>
      <c r="D67" s="14" t="n">
        <f aca="false">C67+D66</f>
        <v>1773.272</v>
      </c>
    </row>
    <row r="68" customFormat="false" ht="12.8" hidden="false" customHeight="false" outlineLevel="0" collapsed="false">
      <c r="A68" s="25" t="s">
        <v>349</v>
      </c>
      <c r="B68" s="26" t="n">
        <v>-2</v>
      </c>
      <c r="C68" s="24" t="n">
        <f aca="false">B68*10</f>
        <v>-20</v>
      </c>
      <c r="D68" s="14" t="n">
        <f aca="false">C68+D67</f>
        <v>1753.272</v>
      </c>
    </row>
    <row r="69" customFormat="false" ht="12.8" hidden="false" customHeight="false" outlineLevel="0" collapsed="false">
      <c r="A69" s="25" t="s">
        <v>352</v>
      </c>
      <c r="B69" s="26" t="n">
        <v>0.98</v>
      </c>
      <c r="C69" s="24" t="n">
        <f aca="false">B69*10</f>
        <v>9.8</v>
      </c>
      <c r="D69" s="14" t="n">
        <f aca="false">C69+D68</f>
        <v>1763.072</v>
      </c>
    </row>
    <row r="70" customFormat="false" ht="12.8" hidden="false" customHeight="false" outlineLevel="0" collapsed="false">
      <c r="A70" s="25" t="s">
        <v>354</v>
      </c>
      <c r="B70" s="26" t="n">
        <v>0.0882000000000001</v>
      </c>
      <c r="C70" s="24" t="n">
        <f aca="false">B70*10</f>
        <v>0.882000000000001</v>
      </c>
      <c r="D70" s="14" t="n">
        <f aca="false">C70+D69</f>
        <v>1763.954</v>
      </c>
    </row>
    <row r="71" customFormat="false" ht="12.8" hidden="false" customHeight="false" outlineLevel="0" collapsed="false">
      <c r="A71" s="25" t="s">
        <v>356</v>
      </c>
      <c r="B71" s="26" t="n">
        <v>0.7938</v>
      </c>
      <c r="C71" s="24" t="n">
        <f aca="false">B71*10</f>
        <v>7.938</v>
      </c>
      <c r="D71" s="14" t="n">
        <f aca="false">C71+D70</f>
        <v>1771.892</v>
      </c>
    </row>
    <row r="72" customFormat="false" ht="12.8" hidden="false" customHeight="false" outlineLevel="0" collapsed="false">
      <c r="A72" s="25" t="s">
        <v>363</v>
      </c>
      <c r="B72" s="26" t="n">
        <v>4.958</v>
      </c>
      <c r="C72" s="24" t="n">
        <f aca="false">B72*10</f>
        <v>49.58</v>
      </c>
      <c r="D72" s="14" t="n">
        <f aca="false">C72+D71</f>
        <v>1821.472</v>
      </c>
    </row>
    <row r="73" customFormat="false" ht="12.8" hidden="false" customHeight="false" outlineLevel="0" collapsed="false">
      <c r="A73" s="25" t="s">
        <v>369</v>
      </c>
      <c r="B73" s="26" t="n">
        <v>-0.3042</v>
      </c>
      <c r="C73" s="24" t="n">
        <f aca="false">B73*10</f>
        <v>-3.042</v>
      </c>
      <c r="D73" s="14" t="n">
        <f aca="false">C73+D72</f>
        <v>1818.43</v>
      </c>
    </row>
    <row r="74" customFormat="false" ht="12.8" hidden="false" customHeight="false" outlineLevel="0" collapsed="false">
      <c r="A74" s="25" t="s">
        <v>372</v>
      </c>
      <c r="B74" s="26" t="n">
        <v>1.3324</v>
      </c>
      <c r="C74" s="24" t="n">
        <f aca="false">B74*10</f>
        <v>13.324</v>
      </c>
      <c r="D74" s="14" t="n">
        <f aca="false">C74+D73</f>
        <v>1831.754</v>
      </c>
    </row>
    <row r="75" customFormat="false" ht="12.8" hidden="false" customHeight="false" outlineLevel="0" collapsed="false">
      <c r="A75" s="25" t="s">
        <v>378</v>
      </c>
      <c r="B75" s="26" t="n">
        <v>0.1568</v>
      </c>
      <c r="C75" s="24" t="n">
        <f aca="false">B75*10</f>
        <v>1.568</v>
      </c>
      <c r="D75" s="14" t="n">
        <f aca="false">C75+D74</f>
        <v>1833.322</v>
      </c>
    </row>
    <row r="76" customFormat="false" ht="12.8" hidden="false" customHeight="false" outlineLevel="0" collapsed="false">
      <c r="A76" s="25" t="s">
        <v>380</v>
      </c>
      <c r="B76" s="26" t="n">
        <v>-2.9122</v>
      </c>
      <c r="C76" s="24" t="n">
        <f aca="false">B76*10</f>
        <v>-29.122</v>
      </c>
      <c r="D76" s="14" t="n">
        <f aca="false">C76+D75</f>
        <v>1804.2</v>
      </c>
    </row>
    <row r="77" customFormat="false" ht="12.8" hidden="false" customHeight="false" outlineLevel="0" collapsed="false">
      <c r="A77" s="25" t="s">
        <v>388</v>
      </c>
      <c r="B77" s="26" t="n">
        <v>2.0188</v>
      </c>
      <c r="C77" s="24" t="n">
        <f aca="false">B77*10</f>
        <v>20.188</v>
      </c>
      <c r="D77" s="14" t="n">
        <f aca="false">C77+D76</f>
        <v>1824.388</v>
      </c>
    </row>
    <row r="78" customFormat="false" ht="12.8" hidden="false" customHeight="false" outlineLevel="0" collapsed="false">
      <c r="A78" s="25" t="s">
        <v>392</v>
      </c>
      <c r="B78" s="26" t="n">
        <v>0.0392</v>
      </c>
      <c r="C78" s="24" t="n">
        <f aca="false">B78*10</f>
        <v>0.392</v>
      </c>
      <c r="D78" s="14" t="n">
        <f aca="false">C78+D77</f>
        <v>1824.78</v>
      </c>
    </row>
    <row r="79" customFormat="false" ht="12.8" hidden="false" customHeight="false" outlineLevel="0" collapsed="false">
      <c r="A79" s="25" t="s">
        <v>394</v>
      </c>
      <c r="B79" s="26" t="n">
        <v>-0.0792000000000002</v>
      </c>
      <c r="C79" s="24" t="n">
        <f aca="false">B79*10</f>
        <v>-0.792000000000002</v>
      </c>
      <c r="D79" s="14" t="n">
        <f aca="false">C79+D78</f>
        <v>1823.988</v>
      </c>
    </row>
    <row r="80" customFormat="false" ht="12.8" hidden="false" customHeight="false" outlineLevel="0" collapsed="false">
      <c r="A80" s="25" t="s">
        <v>398</v>
      </c>
      <c r="B80" s="26" t="n">
        <v>-1.951</v>
      </c>
      <c r="C80" s="24" t="n">
        <f aca="false">B80*10</f>
        <v>-19.51</v>
      </c>
      <c r="D80" s="14" t="n">
        <f aca="false">C80+D79</f>
        <v>1804.478</v>
      </c>
    </row>
    <row r="81" customFormat="false" ht="12.8" hidden="false" customHeight="false" outlineLevel="0" collapsed="false">
      <c r="A81" s="25" t="s">
        <v>402</v>
      </c>
      <c r="B81" s="26" t="n">
        <v>5.2818</v>
      </c>
      <c r="C81" s="24" t="n">
        <f aca="false">B81*10</f>
        <v>52.818</v>
      </c>
      <c r="D81" s="14" t="n">
        <f aca="false">C81+D80</f>
        <v>1857.296</v>
      </c>
    </row>
    <row r="82" customFormat="false" ht="12.8" hidden="false" customHeight="false" outlineLevel="0" collapsed="false">
      <c r="A82" s="25" t="s">
        <v>409</v>
      </c>
      <c r="B82" s="26" t="n">
        <v>-0.3042</v>
      </c>
      <c r="C82" s="24" t="n">
        <f aca="false">B82*10</f>
        <v>-3.042</v>
      </c>
      <c r="D82" s="14" t="n">
        <f aca="false">C82+D81</f>
        <v>1854.254</v>
      </c>
    </row>
    <row r="83" customFormat="false" ht="12.8" hidden="false" customHeight="false" outlineLevel="0" collapsed="false">
      <c r="A83" s="25" t="s">
        <v>413</v>
      </c>
      <c r="B83" s="26" t="n">
        <v>0.9996</v>
      </c>
      <c r="C83" s="24" t="n">
        <f aca="false">B83*10</f>
        <v>9.996</v>
      </c>
      <c r="D83" s="14" t="n">
        <f aca="false">C83+D82</f>
        <v>1864.25</v>
      </c>
    </row>
    <row r="84" customFormat="false" ht="12.8" hidden="false" customHeight="false" outlineLevel="0" collapsed="false">
      <c r="A84" s="25" t="s">
        <v>415</v>
      </c>
      <c r="B84" s="26" t="n">
        <v>0.4994</v>
      </c>
      <c r="C84" s="24" t="n">
        <f aca="false">B84*10</f>
        <v>4.994</v>
      </c>
      <c r="D84" s="14" t="n">
        <f aca="false">C84+D83</f>
        <v>1869.244</v>
      </c>
    </row>
    <row r="85" customFormat="false" ht="12.8" hidden="false" customHeight="false" outlineLevel="0" collapsed="false">
      <c r="A85" s="25" t="s">
        <v>418</v>
      </c>
      <c r="B85" s="26" t="n">
        <v>2.156</v>
      </c>
      <c r="C85" s="24" t="n">
        <f aca="false">B85*10</f>
        <v>21.56</v>
      </c>
      <c r="D85" s="14" t="n">
        <f aca="false">C85+D84</f>
        <v>1890.804</v>
      </c>
    </row>
    <row r="86" customFormat="false" ht="12.8" hidden="false" customHeight="false" outlineLevel="0" collapsed="false">
      <c r="A86" s="25" t="s">
        <v>420</v>
      </c>
      <c r="B86" s="26" t="n">
        <v>5.586</v>
      </c>
      <c r="C86" s="24" t="n">
        <f aca="false">B86*10</f>
        <v>55.86</v>
      </c>
      <c r="D86" s="14" t="n">
        <f aca="false">C86+D85</f>
        <v>1946.664</v>
      </c>
    </row>
    <row r="87" customFormat="false" ht="12.8" hidden="false" customHeight="false" outlineLevel="0" collapsed="false">
      <c r="A87" s="25" t="s">
        <v>427</v>
      </c>
      <c r="B87" s="26" t="n">
        <v>0.4594</v>
      </c>
      <c r="C87" s="24" t="n">
        <f aca="false">B87*10</f>
        <v>4.594</v>
      </c>
      <c r="D87" s="14" t="n">
        <f aca="false">C87+D86</f>
        <v>1951.258</v>
      </c>
    </row>
    <row r="88" customFormat="false" ht="12.8" hidden="false" customHeight="false" outlineLevel="0" collapsed="false">
      <c r="A88" s="25" t="s">
        <v>437</v>
      </c>
      <c r="B88" s="26" t="n">
        <v>0.8624</v>
      </c>
      <c r="C88" s="24" t="n">
        <f aca="false">B88*10</f>
        <v>8.624</v>
      </c>
      <c r="D88" s="14" t="n">
        <f aca="false">C88+D87</f>
        <v>1959.882</v>
      </c>
    </row>
    <row r="89" customFormat="false" ht="12.8" hidden="false" customHeight="false" outlineLevel="0" collapsed="false">
      <c r="A89" s="25" t="s">
        <v>440</v>
      </c>
      <c r="B89" s="26" t="n">
        <v>1.2152</v>
      </c>
      <c r="C89" s="24" t="n">
        <f aca="false">B89*10</f>
        <v>12.152</v>
      </c>
      <c r="D89" s="14" t="n">
        <f aca="false">C89+D88</f>
        <v>1972.034</v>
      </c>
    </row>
    <row r="90" customFormat="false" ht="12.8" hidden="false" customHeight="false" outlineLevel="0" collapsed="false">
      <c r="A90" s="25" t="s">
        <v>442</v>
      </c>
      <c r="B90" s="26" t="n">
        <v>-1</v>
      </c>
      <c r="C90" s="24" t="n">
        <f aca="false">B90*10</f>
        <v>-10</v>
      </c>
      <c r="D90" s="14" t="n">
        <f aca="false">C90+D89</f>
        <v>1962.034</v>
      </c>
    </row>
    <row r="91" customFormat="false" ht="12.8" hidden="false" customHeight="false" outlineLevel="0" collapsed="false">
      <c r="A91" s="25" t="s">
        <v>444</v>
      </c>
      <c r="B91" s="26" t="n">
        <v>-0.3438</v>
      </c>
      <c r="C91" s="24" t="n">
        <f aca="false">B91*10</f>
        <v>-3.438</v>
      </c>
      <c r="D91" s="14" t="n">
        <f aca="false">C91+D90</f>
        <v>1958.596</v>
      </c>
    </row>
    <row r="92" customFormat="false" ht="12.8" hidden="false" customHeight="false" outlineLevel="0" collapsed="false">
      <c r="A92" s="25" t="s">
        <v>451</v>
      </c>
      <c r="B92" s="26" t="n">
        <v>0.7448</v>
      </c>
      <c r="C92" s="24" t="n">
        <f aca="false">B92*10</f>
        <v>7.448</v>
      </c>
      <c r="D92" s="14" t="n">
        <f aca="false">C92+D91</f>
        <v>1966.044</v>
      </c>
    </row>
    <row r="93" customFormat="false" ht="12.8" hidden="false" customHeight="false" outlineLevel="0" collapsed="false">
      <c r="A93" s="25" t="s">
        <v>455</v>
      </c>
      <c r="B93" s="26" t="n">
        <v>-0.1376</v>
      </c>
      <c r="C93" s="24" t="n">
        <f aca="false">B93*10</f>
        <v>-1.376</v>
      </c>
      <c r="D93" s="14" t="n">
        <f aca="false">C93+D92</f>
        <v>1964.668</v>
      </c>
    </row>
    <row r="94" customFormat="false" ht="12.8" hidden="false" customHeight="false" outlineLevel="0" collapsed="false">
      <c r="A94" s="25" t="s">
        <v>461</v>
      </c>
      <c r="B94" s="26" t="n">
        <v>0.4508</v>
      </c>
      <c r="C94" s="24" t="n">
        <f aca="false">B94*10</f>
        <v>4.508</v>
      </c>
      <c r="D94" s="14" t="n">
        <f aca="false">C94+D93</f>
        <v>1969.176</v>
      </c>
    </row>
    <row r="95" customFormat="false" ht="12.8" hidden="false" customHeight="false" outlineLevel="0" collapsed="false">
      <c r="A95" s="25" t="s">
        <v>464</v>
      </c>
      <c r="B95" s="26" t="n">
        <v>1.568</v>
      </c>
      <c r="C95" s="24" t="n">
        <f aca="false">B95*10</f>
        <v>15.68</v>
      </c>
      <c r="D95" s="14" t="n">
        <f aca="false">C95+D94</f>
        <v>1984.856</v>
      </c>
    </row>
    <row r="96" customFormat="false" ht="12.8" hidden="false" customHeight="false" outlineLevel="0" collapsed="false">
      <c r="A96" s="25" t="s">
        <v>467</v>
      </c>
      <c r="B96" s="26" t="n">
        <v>-0.3434</v>
      </c>
      <c r="C96" s="24" t="n">
        <f aca="false">B96*10</f>
        <v>-3.434</v>
      </c>
      <c r="D96" s="14" t="n">
        <f aca="false">C96+D95</f>
        <v>1981.422</v>
      </c>
    </row>
    <row r="97" customFormat="false" ht="12.8" hidden="false" customHeight="false" outlineLevel="0" collapsed="false">
      <c r="A97" s="25" t="s">
        <v>470</v>
      </c>
      <c r="B97" s="26" t="n">
        <v>-0.02</v>
      </c>
      <c r="C97" s="24" t="n">
        <f aca="false">B97*10</f>
        <v>-0.2</v>
      </c>
      <c r="D97" s="14" t="n">
        <f aca="false">C97+D96</f>
        <v>1981.222</v>
      </c>
    </row>
    <row r="98" customFormat="false" ht="12.8" hidden="false" customHeight="false" outlineLevel="0" collapsed="false">
      <c r="A98" s="25" t="s">
        <v>473</v>
      </c>
      <c r="B98" s="26" t="n">
        <v>1.1368</v>
      </c>
      <c r="C98" s="24" t="n">
        <f aca="false">B98*10</f>
        <v>11.368</v>
      </c>
      <c r="D98" s="14" t="n">
        <f aca="false">C98+D97</f>
        <v>1992.59</v>
      </c>
    </row>
    <row r="99" customFormat="false" ht="12.8" hidden="false" customHeight="false" outlineLevel="0" collapsed="false">
      <c r="A99" s="25" t="s">
        <v>476</v>
      </c>
      <c r="B99" s="26" t="n">
        <v>-1</v>
      </c>
      <c r="C99" s="24" t="n">
        <f aca="false">B99*10</f>
        <v>-10</v>
      </c>
      <c r="D99" s="14" t="n">
        <f aca="false">C99+D98</f>
        <v>1982.59</v>
      </c>
    </row>
    <row r="100" customFormat="false" ht="12.8" hidden="false" customHeight="false" outlineLevel="0" collapsed="false">
      <c r="A100" s="25" t="s">
        <v>478</v>
      </c>
      <c r="B100" s="26" t="n">
        <v>15.0132</v>
      </c>
      <c r="C100" s="24" t="n">
        <f aca="false">B100*10</f>
        <v>150.132</v>
      </c>
      <c r="D100" s="14" t="n">
        <f aca="false">C100+D99</f>
        <v>2132.722</v>
      </c>
    </row>
    <row r="101" customFormat="false" ht="12.8" hidden="false" customHeight="false" outlineLevel="0" collapsed="false">
      <c r="A101" s="25" t="s">
        <v>486</v>
      </c>
      <c r="B101" s="26" t="n">
        <v>-1</v>
      </c>
      <c r="C101" s="24" t="n">
        <f aca="false">B101*10</f>
        <v>-10</v>
      </c>
      <c r="D101" s="14" t="n">
        <f aca="false">C101+D100</f>
        <v>2122.722</v>
      </c>
    </row>
    <row r="102" customFormat="false" ht="12.8" hidden="false" customHeight="false" outlineLevel="0" collapsed="false">
      <c r="A102" s="25" t="s">
        <v>488</v>
      </c>
      <c r="B102" s="26" t="n">
        <v>2.2246</v>
      </c>
      <c r="C102" s="24" t="n">
        <f aca="false">B102*10</f>
        <v>22.246</v>
      </c>
      <c r="D102" s="14" t="n">
        <f aca="false">C102+D101</f>
        <v>2144.968</v>
      </c>
    </row>
    <row r="103" customFormat="false" ht="12.8" hidden="false" customHeight="false" outlineLevel="0" collapsed="false">
      <c r="A103" s="25" t="s">
        <v>491</v>
      </c>
      <c r="B103" s="26" t="n">
        <v>0.245</v>
      </c>
      <c r="C103" s="24" t="n">
        <f aca="false">B103*10</f>
        <v>2.45</v>
      </c>
      <c r="D103" s="14" t="n">
        <f aca="false">C103+D102</f>
        <v>2147.418</v>
      </c>
    </row>
    <row r="104" customFormat="false" ht="12.8" hidden="false" customHeight="false" outlineLevel="0" collapsed="false">
      <c r="A104" s="25" t="s">
        <v>494</v>
      </c>
      <c r="B104" s="26" t="n">
        <v>-1</v>
      </c>
      <c r="C104" s="24" t="n">
        <f aca="false">B104*10</f>
        <v>-10</v>
      </c>
      <c r="D104" s="14" t="n">
        <f aca="false">C104+D103</f>
        <v>2137.418</v>
      </c>
    </row>
    <row r="105" customFormat="false" ht="12.8" hidden="false" customHeight="false" outlineLevel="0" collapsed="false">
      <c r="A105" s="25" t="s">
        <v>497</v>
      </c>
      <c r="B105" s="26" t="n">
        <v>-1.2066</v>
      </c>
      <c r="C105" s="24" t="n">
        <f aca="false">B105*10</f>
        <v>-12.066</v>
      </c>
      <c r="D105" s="14" t="n">
        <f aca="false">C105+D104</f>
        <v>2125.352</v>
      </c>
    </row>
    <row r="106" customFormat="false" ht="12.8" hidden="false" customHeight="false" outlineLevel="0" collapsed="false">
      <c r="A106" s="25" t="s">
        <v>504</v>
      </c>
      <c r="B106" s="26" t="n">
        <v>0.6076</v>
      </c>
      <c r="C106" s="24" t="n">
        <f aca="false">B106*10</f>
        <v>6.076</v>
      </c>
      <c r="D106" s="14" t="n">
        <f aca="false">C106+D105</f>
        <v>2131.428</v>
      </c>
    </row>
    <row r="107" customFormat="false" ht="12.8" hidden="false" customHeight="false" outlineLevel="0" collapsed="false">
      <c r="A107" s="25" t="s">
        <v>508</v>
      </c>
      <c r="B107" s="26" t="n">
        <v>-1</v>
      </c>
      <c r="C107" s="24" t="n">
        <f aca="false">B107*10</f>
        <v>-10</v>
      </c>
      <c r="D107" s="14" t="n">
        <f aca="false">C107+D106</f>
        <v>2121.428</v>
      </c>
    </row>
    <row r="108" customFormat="false" ht="12.8" hidden="false" customHeight="false" outlineLevel="0" collapsed="false">
      <c r="A108" s="25" t="s">
        <v>511</v>
      </c>
      <c r="B108" s="26" t="n">
        <v>1.421</v>
      </c>
      <c r="C108" s="24" t="n">
        <f aca="false">B108*10</f>
        <v>14.21</v>
      </c>
      <c r="D108" s="14" t="n">
        <f aca="false">C108+D107</f>
        <v>2135.638</v>
      </c>
    </row>
    <row r="109" customFormat="false" ht="12.8" hidden="false" customHeight="false" outlineLevel="0" collapsed="false">
      <c r="A109" s="25" t="s">
        <v>514</v>
      </c>
      <c r="B109" s="26" t="n">
        <v>1.9796</v>
      </c>
      <c r="C109" s="24" t="n">
        <f aca="false">B109*10</f>
        <v>19.796</v>
      </c>
      <c r="D109" s="14" t="n">
        <f aca="false">C109+D108</f>
        <v>2155.434</v>
      </c>
    </row>
    <row r="110" customFormat="false" ht="12.8" hidden="false" customHeight="false" outlineLevel="0" collapsed="false">
      <c r="A110" s="25" t="s">
        <v>516</v>
      </c>
      <c r="B110" s="26" t="n">
        <v>2.2442</v>
      </c>
      <c r="C110" s="24" t="n">
        <f aca="false">B110*10</f>
        <v>22.442</v>
      </c>
      <c r="D110" s="14" t="n">
        <f aca="false">C110+D109</f>
        <v>2177.876</v>
      </c>
    </row>
    <row r="111" customFormat="false" ht="12.8" hidden="false" customHeight="false" outlineLevel="0" collapsed="false">
      <c r="A111" s="25" t="s">
        <v>518</v>
      </c>
      <c r="B111" s="26" t="n">
        <v>-1.6766</v>
      </c>
      <c r="C111" s="24" t="n">
        <f aca="false">B111*10</f>
        <v>-16.766</v>
      </c>
      <c r="D111" s="14" t="n">
        <f aca="false">C111+D110</f>
        <v>2161.11</v>
      </c>
    </row>
    <row r="112" customFormat="false" ht="12.8" hidden="false" customHeight="false" outlineLevel="0" collapsed="false">
      <c r="A112" s="25" t="s">
        <v>520</v>
      </c>
      <c r="B112" s="26" t="n">
        <v>0.225</v>
      </c>
      <c r="C112" s="24" t="n">
        <f aca="false">B112*10</f>
        <v>2.25</v>
      </c>
      <c r="D112" s="14" t="n">
        <f aca="false">C112+D111</f>
        <v>2163.36</v>
      </c>
    </row>
    <row r="113" customFormat="false" ht="12.8" hidden="false" customHeight="false" outlineLevel="0" collapsed="false">
      <c r="A113" s="25" t="s">
        <v>523</v>
      </c>
      <c r="B113" s="26" t="n">
        <v>0.6468</v>
      </c>
      <c r="C113" s="24" t="n">
        <f aca="false">B113*10</f>
        <v>6.468</v>
      </c>
      <c r="D113" s="14" t="n">
        <f aca="false">C113+D112</f>
        <v>2169.828</v>
      </c>
    </row>
    <row r="114" customFormat="false" ht="12.8" hidden="false" customHeight="false" outlineLevel="0" collapsed="false">
      <c r="A114" s="25" t="s">
        <v>525</v>
      </c>
      <c r="B114" s="26" t="n">
        <v>-2.0298</v>
      </c>
      <c r="C114" s="24" t="n">
        <f aca="false">B114*10</f>
        <v>-20.298</v>
      </c>
      <c r="D114" s="14" t="n">
        <f aca="false">C114+D113</f>
        <v>2149.53</v>
      </c>
    </row>
    <row r="115" customFormat="false" ht="12.8" hidden="false" customHeight="false" outlineLevel="0" collapsed="false">
      <c r="A115" s="25" t="s">
        <v>531</v>
      </c>
      <c r="B115" s="26" t="n">
        <v>0.9498</v>
      </c>
      <c r="C115" s="24" t="n">
        <f aca="false">B115*10</f>
        <v>9.498</v>
      </c>
      <c r="D115" s="14" t="n">
        <f aca="false">C115+D114</f>
        <v>2159.028</v>
      </c>
    </row>
    <row r="116" customFormat="false" ht="12.8" hidden="false" customHeight="false" outlineLevel="0" collapsed="false">
      <c r="A116" s="25" t="s">
        <v>535</v>
      </c>
      <c r="B116" s="26" t="n">
        <v>1.1564</v>
      </c>
      <c r="C116" s="24" t="n">
        <f aca="false">B116*10</f>
        <v>11.564</v>
      </c>
      <c r="D116" s="14" t="n">
        <f aca="false">C116+D115</f>
        <v>2170.592</v>
      </c>
    </row>
    <row r="117" customFormat="false" ht="12.8" hidden="false" customHeight="false" outlineLevel="0" collapsed="false">
      <c r="A117" s="25" t="s">
        <v>538</v>
      </c>
      <c r="B117" s="26" t="n">
        <v>0.4802</v>
      </c>
      <c r="C117" s="24" t="n">
        <f aca="false">B117*10</f>
        <v>4.802</v>
      </c>
      <c r="D117" s="14" t="n">
        <f aca="false">C117+D116</f>
        <v>2175.394</v>
      </c>
    </row>
    <row r="118" customFormat="false" ht="12.8" hidden="false" customHeight="false" outlineLevel="0" collapsed="false">
      <c r="A118" s="25" t="s">
        <v>541</v>
      </c>
      <c r="B118" s="26" t="n">
        <v>-1</v>
      </c>
      <c r="C118" s="24" t="n">
        <f aca="false">B118*10</f>
        <v>-10</v>
      </c>
      <c r="D118" s="14" t="n">
        <f aca="false">C118+D117</f>
        <v>2165.394</v>
      </c>
    </row>
    <row r="119" customFormat="false" ht="12.8" hidden="false" customHeight="false" outlineLevel="0" collapsed="false">
      <c r="A119" s="25" t="s">
        <v>543</v>
      </c>
      <c r="B119" s="26" t="n">
        <v>0.1666</v>
      </c>
      <c r="C119" s="24" t="n">
        <f aca="false">B119*10</f>
        <v>1.666</v>
      </c>
      <c r="D119" s="14" t="n">
        <f aca="false">C119+D118</f>
        <v>2167.06</v>
      </c>
    </row>
    <row r="120" customFormat="false" ht="12.8" hidden="false" customHeight="false" outlineLevel="0" collapsed="false">
      <c r="A120" s="25" t="s">
        <v>544</v>
      </c>
      <c r="B120" s="26" t="n">
        <v>0.3328</v>
      </c>
      <c r="C120" s="24" t="n">
        <f aca="false">B120*10</f>
        <v>3.328</v>
      </c>
      <c r="D120" s="14" t="n">
        <f aca="false">C120+D119</f>
        <v>2170.388</v>
      </c>
    </row>
    <row r="121" customFormat="false" ht="12.8" hidden="false" customHeight="false" outlineLevel="0" collapsed="false">
      <c r="A121" s="25" t="s">
        <v>548</v>
      </c>
      <c r="B121" s="26" t="n">
        <v>6.0556</v>
      </c>
      <c r="C121" s="24" t="n">
        <f aca="false">B121*10</f>
        <v>60.556</v>
      </c>
      <c r="D121" s="14" t="n">
        <f aca="false">C121+D120</f>
        <v>2230.944</v>
      </c>
    </row>
    <row r="122" customFormat="false" ht="12.8" hidden="false" customHeight="false" outlineLevel="0" collapsed="false">
      <c r="A122" s="25" t="s">
        <v>554</v>
      </c>
      <c r="B122" s="26" t="n">
        <v>0.96</v>
      </c>
      <c r="C122" s="24" t="n">
        <f aca="false">B122*10</f>
        <v>9.6</v>
      </c>
      <c r="D122" s="14" t="n">
        <f aca="false">C122+D121</f>
        <v>2240.544</v>
      </c>
    </row>
    <row r="123" customFormat="false" ht="12.8" hidden="false" customHeight="false" outlineLevel="0" collapsed="false">
      <c r="A123" s="25" t="s">
        <v>558</v>
      </c>
      <c r="B123" s="26" t="n">
        <v>-1</v>
      </c>
      <c r="C123" s="24" t="n">
        <f aca="false">B123*10</f>
        <v>-10</v>
      </c>
      <c r="D123" s="14" t="n">
        <f aca="false">C123+D122</f>
        <v>2230.544</v>
      </c>
    </row>
    <row r="124" customFormat="false" ht="12.8" hidden="false" customHeight="false" outlineLevel="0" collapsed="false">
      <c r="A124" s="25" t="s">
        <v>559</v>
      </c>
      <c r="B124" s="26" t="n">
        <v>-1</v>
      </c>
      <c r="C124" s="24" t="n">
        <f aca="false">B124*10</f>
        <v>-10</v>
      </c>
      <c r="D124" s="14" t="n">
        <f aca="false">C124+D123</f>
        <v>2220.544</v>
      </c>
    </row>
    <row r="125" customFormat="false" ht="12.8" hidden="false" customHeight="false" outlineLevel="0" collapsed="false">
      <c r="A125" s="25" t="s">
        <v>561</v>
      </c>
      <c r="B125" s="26" t="n">
        <v>0.7836</v>
      </c>
      <c r="C125" s="24" t="n">
        <f aca="false">B125*10</f>
        <v>7.836</v>
      </c>
      <c r="D125" s="14" t="n">
        <f aca="false">C125+D124</f>
        <v>2228.38</v>
      </c>
    </row>
    <row r="126" customFormat="false" ht="12.8" hidden="false" customHeight="false" outlineLevel="0" collapsed="false">
      <c r="A126" s="25" t="s">
        <v>566</v>
      </c>
      <c r="B126" s="26" t="n">
        <v>-0.6864</v>
      </c>
      <c r="C126" s="24" t="n">
        <f aca="false">B126*10</f>
        <v>-6.864</v>
      </c>
      <c r="D126" s="14" t="n">
        <f aca="false">C126+D125</f>
        <v>2221.516</v>
      </c>
    </row>
    <row r="127" customFormat="false" ht="12.8" hidden="false" customHeight="false" outlineLevel="0" collapsed="false">
      <c r="A127" s="25" t="s">
        <v>568</v>
      </c>
      <c r="B127" s="26" t="n">
        <v>2.2246</v>
      </c>
      <c r="C127" s="24" t="n">
        <f aca="false">B127*10</f>
        <v>22.246</v>
      </c>
      <c r="D127" s="14" t="n">
        <f aca="false">C127+D126</f>
        <v>2243.762</v>
      </c>
    </row>
    <row r="128" customFormat="false" ht="12.8" hidden="false" customHeight="false" outlineLevel="0" collapsed="false">
      <c r="A128" s="25" t="s">
        <v>572</v>
      </c>
      <c r="B128" s="26" t="n">
        <v>2.9204</v>
      </c>
      <c r="C128" s="24" t="n">
        <f aca="false">B128*10</f>
        <v>29.204</v>
      </c>
      <c r="D128" s="14" t="n">
        <f aca="false">C128+D127</f>
        <v>2272.966</v>
      </c>
    </row>
    <row r="129" customFormat="false" ht="12.8" hidden="false" customHeight="false" outlineLevel="0" collapsed="false">
      <c r="A129" s="25" t="s">
        <v>575</v>
      </c>
      <c r="B129" s="26" t="n">
        <v>0.7056</v>
      </c>
      <c r="C129" s="24" t="n">
        <f aca="false">B129*10</f>
        <v>7.056</v>
      </c>
      <c r="D129" s="14" t="n">
        <f aca="false">C129+D128</f>
        <v>2280.022</v>
      </c>
    </row>
    <row r="130" customFormat="false" ht="12.8" hidden="false" customHeight="false" outlineLevel="0" collapsed="false">
      <c r="A130" s="25" t="s">
        <v>578</v>
      </c>
      <c r="B130" s="26" t="n">
        <v>0.519</v>
      </c>
      <c r="C130" s="24" t="n">
        <f aca="false">B130*10</f>
        <v>5.19</v>
      </c>
      <c r="D130" s="14" t="n">
        <f aca="false">C130+D129</f>
        <v>2285.212</v>
      </c>
    </row>
    <row r="131" customFormat="false" ht="12.8" hidden="false" customHeight="false" outlineLevel="0" collapsed="false">
      <c r="A131" s="25" t="s">
        <v>582</v>
      </c>
      <c r="B131" s="26" t="n">
        <v>1.254</v>
      </c>
      <c r="C131" s="24" t="n">
        <f aca="false">B131*10</f>
        <v>12.54</v>
      </c>
      <c r="D131" s="14" t="n">
        <f aca="false">C131+D130</f>
        <v>2297.752</v>
      </c>
    </row>
    <row r="132" customFormat="false" ht="12.8" hidden="false" customHeight="false" outlineLevel="0" collapsed="false">
      <c r="A132" s="25" t="s">
        <v>585</v>
      </c>
      <c r="B132" s="26" t="n">
        <v>0.2736</v>
      </c>
      <c r="C132" s="24" t="n">
        <f aca="false">B132*10</f>
        <v>2.736</v>
      </c>
      <c r="D132" s="14" t="n">
        <f aca="false">C132+D131</f>
        <v>2300.488</v>
      </c>
    </row>
    <row r="133" customFormat="false" ht="12.8" hidden="false" customHeight="false" outlineLevel="0" collapsed="false">
      <c r="A133" s="25" t="s">
        <v>589</v>
      </c>
      <c r="B133" s="26" t="n">
        <v>2.5578</v>
      </c>
      <c r="C133" s="24" t="n">
        <f aca="false">B133*10</f>
        <v>25.578</v>
      </c>
      <c r="D133" s="14" t="n">
        <f aca="false">C133+D132</f>
        <v>2326.066</v>
      </c>
    </row>
    <row r="134" customFormat="false" ht="12.8" hidden="false" customHeight="false" outlineLevel="0" collapsed="false">
      <c r="A134" s="25" t="s">
        <v>591</v>
      </c>
      <c r="B134" s="26" t="n">
        <v>0.7342</v>
      </c>
      <c r="C134" s="24" t="n">
        <f aca="false">B134*10</f>
        <v>7.342</v>
      </c>
      <c r="D134" s="14" t="n">
        <f aca="false">C134+D133</f>
        <v>2333.408</v>
      </c>
    </row>
    <row r="135" customFormat="false" ht="12.8" hidden="false" customHeight="false" outlineLevel="0" collapsed="false">
      <c r="A135" s="25" t="s">
        <v>596</v>
      </c>
      <c r="B135" s="26" t="n">
        <v>0.2254</v>
      </c>
      <c r="C135" s="24" t="n">
        <f aca="false">B135*10</f>
        <v>2.254</v>
      </c>
      <c r="D135" s="14" t="n">
        <f aca="false">C135+D134</f>
        <v>2335.662</v>
      </c>
    </row>
    <row r="136" customFormat="false" ht="12.8" hidden="false" customHeight="false" outlineLevel="0" collapsed="false">
      <c r="A136" s="25" t="s">
        <v>597</v>
      </c>
      <c r="B136" s="26" t="n">
        <v>2.0972</v>
      </c>
      <c r="C136" s="24" t="n">
        <f aca="false">B136*10</f>
        <v>20.972</v>
      </c>
      <c r="D136" s="14" t="n">
        <f aca="false">C136+D135</f>
        <v>2356.634</v>
      </c>
    </row>
    <row r="137" customFormat="false" ht="12.8" hidden="false" customHeight="false" outlineLevel="0" collapsed="false">
      <c r="A137" s="25" t="s">
        <v>600</v>
      </c>
      <c r="B137" s="26" t="n">
        <v>-1</v>
      </c>
      <c r="C137" s="24" t="n">
        <f aca="false">B137*10</f>
        <v>-10</v>
      </c>
      <c r="D137" s="14" t="n">
        <f aca="false">C137+D136</f>
        <v>2346.634</v>
      </c>
    </row>
    <row r="138" customFormat="false" ht="12.8" hidden="false" customHeight="false" outlineLevel="0" collapsed="false">
      <c r="A138" s="25" t="s">
        <v>604</v>
      </c>
      <c r="B138" s="26" t="n">
        <v>0.98</v>
      </c>
      <c r="C138" s="24" t="n">
        <f aca="false">B138*10</f>
        <v>9.8</v>
      </c>
      <c r="D138" s="14" t="n">
        <f aca="false">C138+D137</f>
        <v>2356.434</v>
      </c>
    </row>
    <row r="139" customFormat="false" ht="12.8" hidden="false" customHeight="false" outlineLevel="0" collapsed="false">
      <c r="A139" s="25" t="s">
        <v>607</v>
      </c>
      <c r="B139" s="26" t="n">
        <v>0.735</v>
      </c>
      <c r="C139" s="24" t="n">
        <f aca="false">B139*10</f>
        <v>7.35</v>
      </c>
      <c r="D139" s="14" t="n">
        <f aca="false">C139+D138</f>
        <v>2363.784</v>
      </c>
    </row>
    <row r="140" customFormat="false" ht="12.8" hidden="false" customHeight="false" outlineLevel="0" collapsed="false">
      <c r="A140" s="25" t="s">
        <v>610</v>
      </c>
      <c r="B140" s="26" t="n">
        <v>-1</v>
      </c>
      <c r="C140" s="24" t="n">
        <f aca="false">B140*10</f>
        <v>-10</v>
      </c>
      <c r="D140" s="14" t="n">
        <f aca="false">C140+D139</f>
        <v>2353.784</v>
      </c>
    </row>
    <row r="141" customFormat="false" ht="12.8" hidden="false" customHeight="false" outlineLevel="0" collapsed="false">
      <c r="A141" s="25" t="s">
        <v>613</v>
      </c>
      <c r="B141" s="26" t="n">
        <v>0.4018</v>
      </c>
      <c r="C141" s="24" t="n">
        <f aca="false">B141*10</f>
        <v>4.018</v>
      </c>
      <c r="D141" s="14" t="n">
        <f aca="false">C141+D140</f>
        <v>2357.802</v>
      </c>
    </row>
    <row r="142" customFormat="false" ht="12.8" hidden="false" customHeight="false" outlineLevel="0" collapsed="false">
      <c r="A142" s="25" t="s">
        <v>615</v>
      </c>
      <c r="B142" s="26" t="n">
        <v>0.0686000000000001</v>
      </c>
      <c r="C142" s="24" t="n">
        <f aca="false">B142*10</f>
        <v>0.686000000000001</v>
      </c>
      <c r="D142" s="14" t="n">
        <f aca="false">C142+D141</f>
        <v>2358.488</v>
      </c>
    </row>
    <row r="143" customFormat="false" ht="12.8" hidden="false" customHeight="false" outlineLevel="0" collapsed="false">
      <c r="A143" s="25" t="s">
        <v>617</v>
      </c>
      <c r="B143" s="26" t="n">
        <v>-1</v>
      </c>
      <c r="C143" s="24" t="n">
        <f aca="false">B143*10</f>
        <v>-10</v>
      </c>
      <c r="D143" s="14" t="n">
        <f aca="false">C143+D142</f>
        <v>2348.488</v>
      </c>
    </row>
    <row r="144" customFormat="false" ht="12.8" hidden="false" customHeight="false" outlineLevel="0" collapsed="false">
      <c r="A144" s="25" t="s">
        <v>619</v>
      </c>
      <c r="B144" s="26" t="n">
        <v>-2</v>
      </c>
      <c r="C144" s="24" t="n">
        <f aca="false">B144*10</f>
        <v>-20</v>
      </c>
      <c r="D144" s="14" t="n">
        <f aca="false">C144+D143</f>
        <v>2328.488</v>
      </c>
    </row>
    <row r="145" customFormat="false" ht="12.8" hidden="false" customHeight="false" outlineLevel="0" collapsed="false">
      <c r="A145" s="25" t="s">
        <v>621</v>
      </c>
      <c r="B145" s="26" t="n">
        <v>11.6028</v>
      </c>
      <c r="C145" s="24" t="n">
        <f aca="false">B145*10</f>
        <v>116.028</v>
      </c>
      <c r="D145" s="14" t="n">
        <f aca="false">C145+D144</f>
        <v>2444.516</v>
      </c>
    </row>
    <row r="146" customFormat="false" ht="12.8" hidden="false" customHeight="false" outlineLevel="0" collapsed="false">
      <c r="A146" s="25" t="s">
        <v>624</v>
      </c>
      <c r="B146" s="26" t="n">
        <v>0.392</v>
      </c>
      <c r="C146" s="24" t="n">
        <f aca="false">B146*10</f>
        <v>3.92</v>
      </c>
      <c r="D146" s="14" t="n">
        <f aca="false">C146+D145</f>
        <v>2448.436</v>
      </c>
    </row>
    <row r="147" customFormat="false" ht="12.8" hidden="false" customHeight="false" outlineLevel="0" collapsed="false">
      <c r="A147" s="25" t="s">
        <v>627</v>
      </c>
      <c r="B147" s="26" t="n">
        <v>-1</v>
      </c>
      <c r="C147" s="24" t="n">
        <f aca="false">B147*10</f>
        <v>-10</v>
      </c>
      <c r="D147" s="14" t="n">
        <f aca="false">C147+D146</f>
        <v>2438.436</v>
      </c>
    </row>
    <row r="148" customFormat="false" ht="12.8" hidden="false" customHeight="false" outlineLevel="0" collapsed="false">
      <c r="A148" s="25" t="s">
        <v>629</v>
      </c>
      <c r="B148" s="26" t="n">
        <v>0.96</v>
      </c>
      <c r="C148" s="24" t="n">
        <f aca="false">B148*10</f>
        <v>9.6</v>
      </c>
      <c r="D148" s="14" t="n">
        <f aca="false">C148+D147</f>
        <v>2448.036</v>
      </c>
    </row>
    <row r="149" customFormat="false" ht="12.8" hidden="false" customHeight="false" outlineLevel="0" collapsed="false">
      <c r="A149" s="25" t="s">
        <v>632</v>
      </c>
      <c r="B149" s="26" t="n">
        <v>0.147</v>
      </c>
      <c r="C149" s="24" t="n">
        <f aca="false">B149*10</f>
        <v>1.47</v>
      </c>
      <c r="D149" s="14" t="n">
        <f aca="false">C149+D148</f>
        <v>2449.506</v>
      </c>
    </row>
    <row r="150" customFormat="false" ht="12.8" hidden="false" customHeight="false" outlineLevel="0" collapsed="false">
      <c r="A150" s="25" t="s">
        <v>634</v>
      </c>
      <c r="B150" s="26" t="n">
        <v>-1.0592</v>
      </c>
      <c r="C150" s="24" t="n">
        <f aca="false">B150*10</f>
        <v>-10.592</v>
      </c>
      <c r="D150" s="14" t="n">
        <f aca="false">C150+D149</f>
        <v>2438.914</v>
      </c>
    </row>
    <row r="151" customFormat="false" ht="12.8" hidden="false" customHeight="false" outlineLevel="0" collapsed="false">
      <c r="A151" s="25" t="s">
        <v>637</v>
      </c>
      <c r="B151" s="26" t="n">
        <v>-0.7648</v>
      </c>
      <c r="C151" s="24" t="n">
        <f aca="false">B151*10</f>
        <v>-7.648</v>
      </c>
      <c r="D151" s="14" t="n">
        <f aca="false">C151+D150</f>
        <v>2431.266</v>
      </c>
    </row>
    <row r="152" customFormat="false" ht="12.8" hidden="false" customHeight="false" outlineLevel="0" collapsed="false">
      <c r="A152" s="25" t="s">
        <v>641</v>
      </c>
      <c r="B152" s="26" t="n">
        <v>0.7154</v>
      </c>
      <c r="C152" s="24" t="n">
        <f aca="false">B152*10</f>
        <v>7.154</v>
      </c>
      <c r="D152" s="14" t="n">
        <f aca="false">C152+D151</f>
        <v>2438.42</v>
      </c>
    </row>
    <row r="153" customFormat="false" ht="12.8" hidden="false" customHeight="false" outlineLevel="0" collapsed="false">
      <c r="A153" s="25" t="s">
        <v>643</v>
      </c>
      <c r="B153" s="26" t="n">
        <v>-0.8926</v>
      </c>
      <c r="C153" s="24" t="n">
        <f aca="false">B153*10</f>
        <v>-8.926</v>
      </c>
      <c r="D153" s="14" t="n">
        <f aca="false">C153+D152</f>
        <v>2429.494</v>
      </c>
    </row>
    <row r="154" customFormat="false" ht="12.8" hidden="false" customHeight="false" outlineLevel="0" collapsed="false">
      <c r="A154" s="25" t="s">
        <v>646</v>
      </c>
      <c r="B154" s="26" t="n">
        <v>0.3332</v>
      </c>
      <c r="C154" s="24" t="n">
        <f aca="false">B154*10</f>
        <v>3.332</v>
      </c>
      <c r="D154" s="14" t="n">
        <f aca="false">C154+D153</f>
        <v>2432.826</v>
      </c>
    </row>
    <row r="155" customFormat="false" ht="12.8" hidden="false" customHeight="false" outlineLevel="0" collapsed="false">
      <c r="A155" s="25" t="s">
        <v>649</v>
      </c>
      <c r="B155" s="26" t="n">
        <v>-1.02</v>
      </c>
      <c r="C155" s="24" t="n">
        <f aca="false">B155*10</f>
        <v>-10.2</v>
      </c>
      <c r="D155" s="14" t="n">
        <f aca="false">C155+D154</f>
        <v>2422.626</v>
      </c>
    </row>
    <row r="156" customFormat="false" ht="12.8" hidden="false" customHeight="false" outlineLevel="0" collapsed="false">
      <c r="A156" s="25" t="s">
        <v>654</v>
      </c>
      <c r="B156" s="26" t="n">
        <v>-1</v>
      </c>
      <c r="C156" s="24" t="n">
        <f aca="false">B156*10</f>
        <v>-10</v>
      </c>
      <c r="D156" s="14" t="n">
        <f aca="false">C156+D155</f>
        <v>2412.626</v>
      </c>
    </row>
    <row r="157" customFormat="false" ht="12.8" hidden="false" customHeight="false" outlineLevel="0" collapsed="false">
      <c r="A157" s="25" t="s">
        <v>656</v>
      </c>
      <c r="B157" s="26" t="n">
        <v>0.1372</v>
      </c>
      <c r="C157" s="24" t="n">
        <f aca="false">B157*10</f>
        <v>1.372</v>
      </c>
      <c r="D157" s="14" t="n">
        <f aca="false">C157+D156</f>
        <v>2413.998</v>
      </c>
    </row>
    <row r="158" customFormat="false" ht="12.8" hidden="false" customHeight="false" outlineLevel="0" collapsed="false">
      <c r="A158" s="25" t="s">
        <v>659</v>
      </c>
      <c r="B158" s="26" t="n">
        <v>1.1662</v>
      </c>
      <c r="C158" s="24" t="n">
        <f aca="false">B158*10</f>
        <v>11.662</v>
      </c>
      <c r="D158" s="14" t="n">
        <f aca="false">C158+D157</f>
        <v>2425.66</v>
      </c>
    </row>
    <row r="159" customFormat="false" ht="12.8" hidden="false" customHeight="false" outlineLevel="0" collapsed="false">
      <c r="A159" s="25" t="s">
        <v>662</v>
      </c>
      <c r="B159" s="26" t="n">
        <v>-2.02</v>
      </c>
      <c r="C159" s="24" t="n">
        <f aca="false">B159*10</f>
        <v>-20.2</v>
      </c>
      <c r="D159" s="14" t="n">
        <f aca="false">C159+D158</f>
        <v>2405.46</v>
      </c>
    </row>
    <row r="160" customFormat="false" ht="12.8" hidden="false" customHeight="false" outlineLevel="0" collapsed="false">
      <c r="A160" s="25" t="s">
        <v>667</v>
      </c>
      <c r="B160" s="26" t="n">
        <v>1.4304</v>
      </c>
      <c r="C160" s="24" t="n">
        <f aca="false">B160*10</f>
        <v>14.304</v>
      </c>
      <c r="D160" s="14" t="n">
        <f aca="false">C160+D159</f>
        <v>2419.764</v>
      </c>
    </row>
    <row r="161" customFormat="false" ht="12.8" hidden="false" customHeight="false" outlineLevel="0" collapsed="false">
      <c r="A161" s="25" t="s">
        <v>670</v>
      </c>
      <c r="B161" s="26" t="n">
        <v>-1</v>
      </c>
      <c r="C161" s="24" t="n">
        <f aca="false">B161*10</f>
        <v>-10</v>
      </c>
      <c r="D161" s="14" t="n">
        <f aca="false">C161+D160</f>
        <v>2409.764</v>
      </c>
    </row>
    <row r="162" customFormat="false" ht="12.8" hidden="false" customHeight="false" outlineLevel="0" collapsed="false">
      <c r="A162" s="25" t="s">
        <v>672</v>
      </c>
      <c r="B162" s="26" t="n">
        <v>-0.00760000000000005</v>
      </c>
      <c r="C162" s="24" t="n">
        <f aca="false">B162*10</f>
        <v>-0.0760000000000005</v>
      </c>
      <c r="D162" s="14" t="n">
        <f aca="false">C162+D161</f>
        <v>2409.688</v>
      </c>
    </row>
    <row r="163" customFormat="false" ht="12.8" hidden="false" customHeight="false" outlineLevel="0" collapsed="false">
      <c r="A163" s="25" t="s">
        <v>678</v>
      </c>
      <c r="B163" s="26" t="n">
        <v>0.96</v>
      </c>
      <c r="C163" s="24" t="n">
        <f aca="false">B163*10</f>
        <v>9.6</v>
      </c>
      <c r="D163" s="14" t="n">
        <f aca="false">C163+D162</f>
        <v>2419.288</v>
      </c>
    </row>
    <row r="164" customFormat="false" ht="12.8" hidden="false" customHeight="false" outlineLevel="0" collapsed="false">
      <c r="A164" s="25" t="s">
        <v>682</v>
      </c>
      <c r="B164" s="26" t="n">
        <v>0.2058</v>
      </c>
      <c r="C164" s="24" t="n">
        <f aca="false">B164*10</f>
        <v>2.058</v>
      </c>
      <c r="D164" s="14" t="n">
        <f aca="false">C164+D163</f>
        <v>2421.346</v>
      </c>
    </row>
    <row r="165" customFormat="false" ht="12.8" hidden="false" customHeight="false" outlineLevel="0" collapsed="false">
      <c r="A165" s="25" t="s">
        <v>684</v>
      </c>
      <c r="B165" s="26" t="n">
        <v>-1</v>
      </c>
      <c r="C165" s="24" t="n">
        <f aca="false">B165*10</f>
        <v>-10</v>
      </c>
      <c r="D165" s="14" t="n">
        <f aca="false">C165+D164</f>
        <v>2411.346</v>
      </c>
    </row>
    <row r="166" customFormat="false" ht="12.8" hidden="false" customHeight="false" outlineLevel="0" collapsed="false">
      <c r="A166" s="25" t="s">
        <v>686</v>
      </c>
      <c r="B166" s="26" t="n">
        <v>-0.8632</v>
      </c>
      <c r="C166" s="24" t="n">
        <f aca="false">B166*10</f>
        <v>-8.632</v>
      </c>
      <c r="D166" s="14" t="n">
        <f aca="false">C166+D165</f>
        <v>2402.714</v>
      </c>
    </row>
    <row r="167" customFormat="false" ht="12.8" hidden="false" customHeight="false" outlineLevel="0" collapsed="false">
      <c r="A167" s="25" t="s">
        <v>691</v>
      </c>
      <c r="B167" s="26" t="n">
        <v>-1</v>
      </c>
      <c r="C167" s="24" t="n">
        <f aca="false">B167*10</f>
        <v>-10</v>
      </c>
      <c r="D167" s="14" t="n">
        <f aca="false">C167+D166</f>
        <v>2392.714</v>
      </c>
    </row>
    <row r="168" customFormat="false" ht="12.8" hidden="false" customHeight="false" outlineLevel="0" collapsed="false">
      <c r="A168" s="25" t="s">
        <v>693</v>
      </c>
      <c r="B168" s="26" t="n">
        <v>-0.804</v>
      </c>
      <c r="C168" s="24" t="n">
        <f aca="false">B168*10</f>
        <v>-8.04</v>
      </c>
      <c r="D168" s="14" t="n">
        <f aca="false">C168+D167</f>
        <v>2384.674</v>
      </c>
    </row>
    <row r="169" customFormat="false" ht="12.8" hidden="false" customHeight="false" outlineLevel="0" collapsed="false">
      <c r="A169" s="25" t="s">
        <v>696</v>
      </c>
      <c r="B169" s="26" t="n">
        <v>-1</v>
      </c>
      <c r="C169" s="24" t="n">
        <f aca="false">B169*10</f>
        <v>-10</v>
      </c>
      <c r="D169" s="14" t="n">
        <f aca="false">C169+D168</f>
        <v>2374.674</v>
      </c>
    </row>
    <row r="170" customFormat="false" ht="12.8" hidden="false" customHeight="false" outlineLevel="0" collapsed="false">
      <c r="A170" s="25" t="s">
        <v>698</v>
      </c>
      <c r="B170" s="26" t="n">
        <v>-0.5982</v>
      </c>
      <c r="C170" s="24" t="n">
        <f aca="false">B170*10</f>
        <v>-5.982</v>
      </c>
      <c r="D170" s="14" t="n">
        <f aca="false">C170+D169</f>
        <v>2368.692</v>
      </c>
    </row>
    <row r="171" customFormat="false" ht="12.8" hidden="false" customHeight="false" outlineLevel="0" collapsed="false">
      <c r="A171" s="25" t="s">
        <v>701</v>
      </c>
      <c r="B171" s="26" t="n">
        <v>4.0376</v>
      </c>
      <c r="C171" s="24" t="n">
        <f aca="false">B171*10</f>
        <v>40.376</v>
      </c>
      <c r="D171" s="14" t="n">
        <f aca="false">C171+D170</f>
        <v>2409.068</v>
      </c>
    </row>
    <row r="172" customFormat="false" ht="12.8" hidden="false" customHeight="false" outlineLevel="0" collapsed="false">
      <c r="A172" s="25" t="s">
        <v>705</v>
      </c>
      <c r="B172" s="26" t="n">
        <v>0.8036</v>
      </c>
      <c r="C172" s="24" t="n">
        <f aca="false">B172*10</f>
        <v>8.036</v>
      </c>
      <c r="D172" s="14" t="n">
        <f aca="false">C172+D171</f>
        <v>2417.104</v>
      </c>
    </row>
    <row r="173" customFormat="false" ht="12.8" hidden="false" customHeight="false" outlineLevel="0" collapsed="false">
      <c r="A173" s="25" t="s">
        <v>708</v>
      </c>
      <c r="B173" s="26" t="n">
        <v>-0.7946</v>
      </c>
      <c r="C173" s="24" t="n">
        <f aca="false">B173*10</f>
        <v>-7.946</v>
      </c>
      <c r="D173" s="14" t="n">
        <f aca="false">C173+D172</f>
        <v>2409.158</v>
      </c>
    </row>
    <row r="174" customFormat="false" ht="12.8" hidden="false" customHeight="false" outlineLevel="0" collapsed="false">
      <c r="A174" s="25" t="s">
        <v>713</v>
      </c>
      <c r="B174" s="26" t="n">
        <v>-1</v>
      </c>
      <c r="C174" s="24" t="n">
        <f aca="false">B174*10</f>
        <v>-10</v>
      </c>
      <c r="D174" s="14" t="n">
        <f aca="false">C174+D173</f>
        <v>2399.158</v>
      </c>
    </row>
    <row r="175" customFormat="false" ht="12.8" hidden="false" customHeight="false" outlineLevel="0" collapsed="false">
      <c r="A175" s="25" t="s">
        <v>716</v>
      </c>
      <c r="B175" s="26" t="n">
        <v>5.027</v>
      </c>
      <c r="C175" s="24" t="n">
        <f aca="false">B175*10</f>
        <v>50.27</v>
      </c>
      <c r="D175" s="14" t="n">
        <f aca="false">C175+D174</f>
        <v>2449.428</v>
      </c>
    </row>
    <row r="176" customFormat="false" ht="12.8" hidden="false" customHeight="false" outlineLevel="0" collapsed="false">
      <c r="A176" s="25" t="s">
        <v>720</v>
      </c>
      <c r="B176" s="26" t="n">
        <v>1.5386</v>
      </c>
      <c r="C176" s="24" t="n">
        <f aca="false">B176*10</f>
        <v>15.386</v>
      </c>
      <c r="D176" s="14" t="n">
        <f aca="false">C176+D175</f>
        <v>2464.814</v>
      </c>
    </row>
    <row r="177" customFormat="false" ht="12.8" hidden="false" customHeight="false" outlineLevel="0" collapsed="false">
      <c r="A177" s="25" t="s">
        <v>721</v>
      </c>
      <c r="B177" s="26" t="n">
        <v>0.5194</v>
      </c>
      <c r="C177" s="24" t="n">
        <f aca="false">B177*10</f>
        <v>5.194</v>
      </c>
      <c r="D177" s="14" t="n">
        <f aca="false">C177+D176</f>
        <v>2470.008</v>
      </c>
    </row>
    <row r="178" customFormat="false" ht="12.8" hidden="false" customHeight="false" outlineLevel="0" collapsed="false">
      <c r="A178" s="25" t="s">
        <v>723</v>
      </c>
      <c r="B178" s="26" t="n">
        <v>0.4116</v>
      </c>
      <c r="C178" s="24" t="n">
        <f aca="false">B178*10</f>
        <v>4.116</v>
      </c>
      <c r="D178" s="14" t="n">
        <f aca="false">C178+D177</f>
        <v>2474.124</v>
      </c>
    </row>
    <row r="179" customFormat="false" ht="12.8" hidden="false" customHeight="false" outlineLevel="0" collapsed="false">
      <c r="A179" s="25" t="s">
        <v>725</v>
      </c>
      <c r="B179" s="26" t="n">
        <v>-0.9314</v>
      </c>
      <c r="C179" s="24" t="n">
        <f aca="false">B179*10</f>
        <v>-9.314</v>
      </c>
      <c r="D179" s="14" t="n">
        <f aca="false">C179+D178</f>
        <v>2464.81</v>
      </c>
    </row>
    <row r="180" customFormat="false" ht="12.8" hidden="false" customHeight="false" outlineLevel="0" collapsed="false">
      <c r="A180" s="25" t="s">
        <v>727</v>
      </c>
      <c r="B180" s="26" t="n">
        <v>-1</v>
      </c>
      <c r="C180" s="24" t="n">
        <f aca="false">B180*10</f>
        <v>-10</v>
      </c>
      <c r="D180" s="14" t="n">
        <f aca="false">C180+D179</f>
        <v>2454.81</v>
      </c>
    </row>
    <row r="181" customFormat="false" ht="12.8" hidden="false" customHeight="false" outlineLevel="0" collapsed="false">
      <c r="A181" s="25" t="s">
        <v>728</v>
      </c>
      <c r="B181" s="26" t="n">
        <v>0.0387999999999999</v>
      </c>
      <c r="C181" s="24" t="n">
        <f aca="false">B181*10</f>
        <v>0.387999999999999</v>
      </c>
      <c r="D181" s="14" t="n">
        <f aca="false">C181+D180</f>
        <v>2455.198</v>
      </c>
    </row>
    <row r="182" customFormat="false" ht="12.8" hidden="false" customHeight="false" outlineLevel="0" collapsed="false">
      <c r="A182" s="25" t="s">
        <v>730</v>
      </c>
      <c r="B182" s="26" t="n">
        <v>-1.167</v>
      </c>
      <c r="C182" s="24" t="n">
        <f aca="false">B182*10</f>
        <v>-11.67</v>
      </c>
      <c r="D182" s="14" t="n">
        <f aca="false">C182+D181</f>
        <v>2443.528</v>
      </c>
    </row>
    <row r="183" customFormat="false" ht="12.8" hidden="false" customHeight="false" outlineLevel="0" collapsed="false">
      <c r="A183" s="25" t="s">
        <v>733</v>
      </c>
      <c r="B183" s="26" t="n">
        <v>-3</v>
      </c>
      <c r="C183" s="24" t="n">
        <f aca="false">B183*10</f>
        <v>-30</v>
      </c>
      <c r="D183" s="14" t="n">
        <f aca="false">C183+D182</f>
        <v>2413.528</v>
      </c>
    </row>
    <row r="184" customFormat="false" ht="12.8" hidden="false" customHeight="false" outlineLevel="0" collapsed="false">
      <c r="A184" s="25" t="s">
        <v>737</v>
      </c>
      <c r="B184" s="26" t="n">
        <v>-0.02</v>
      </c>
      <c r="C184" s="24" t="n">
        <f aca="false">B184*10</f>
        <v>-0.2</v>
      </c>
      <c r="D184" s="14" t="n">
        <f aca="false">C184+D183</f>
        <v>2413.328</v>
      </c>
    </row>
    <row r="185" customFormat="false" ht="12.8" hidden="false" customHeight="false" outlineLevel="0" collapsed="false">
      <c r="A185" s="25" t="s">
        <v>740</v>
      </c>
      <c r="B185" s="26" t="n">
        <v>-1</v>
      </c>
      <c r="C185" s="24" t="n">
        <f aca="false">B185*10</f>
        <v>-10</v>
      </c>
      <c r="D185" s="14" t="n">
        <f aca="false">C185+D184</f>
        <v>2403.328</v>
      </c>
    </row>
    <row r="186" customFormat="false" ht="12.8" hidden="false" customHeight="false" outlineLevel="0" collapsed="false">
      <c r="A186" s="25" t="s">
        <v>742</v>
      </c>
      <c r="B186" s="26" t="n">
        <v>-0.000399999999999956</v>
      </c>
      <c r="C186" s="24" t="n">
        <f aca="false">B186*10</f>
        <v>-0.00399999999999956</v>
      </c>
      <c r="D186" s="14" t="n">
        <f aca="false">C186+D185</f>
        <v>2403.324</v>
      </c>
    </row>
    <row r="187" customFormat="false" ht="12.8" hidden="false" customHeight="false" outlineLevel="0" collapsed="false">
      <c r="A187" s="25" t="s">
        <v>745</v>
      </c>
      <c r="B187" s="26" t="n">
        <v>0.0387999999999999</v>
      </c>
      <c r="C187" s="24" t="n">
        <f aca="false">B187*10</f>
        <v>0.387999999999999</v>
      </c>
      <c r="D187" s="14" t="n">
        <f aca="false">C187+D186</f>
        <v>2403.712</v>
      </c>
    </row>
    <row r="188" customFormat="false" ht="12.8" hidden="false" customHeight="false" outlineLevel="0" collapsed="false">
      <c r="A188" s="25" t="s">
        <v>748</v>
      </c>
      <c r="B188" s="26" t="n">
        <v>1.871</v>
      </c>
      <c r="C188" s="24" t="n">
        <f aca="false">B188*10</f>
        <v>18.71</v>
      </c>
      <c r="D188" s="14" t="n">
        <f aca="false">C188+D187</f>
        <v>2422.422</v>
      </c>
    </row>
    <row r="189" customFormat="false" ht="12.8" hidden="false" customHeight="false" outlineLevel="0" collapsed="false">
      <c r="A189" s="25" t="s">
        <v>751</v>
      </c>
      <c r="B189" s="26" t="n">
        <v>0.4214</v>
      </c>
      <c r="C189" s="24" t="n">
        <f aca="false">B189*10</f>
        <v>4.214</v>
      </c>
      <c r="D189" s="14" t="n">
        <f aca="false">C189+D188</f>
        <v>2426.636</v>
      </c>
    </row>
    <row r="190" customFormat="false" ht="12.8" hidden="false" customHeight="false" outlineLevel="0" collapsed="false">
      <c r="A190" s="25" t="s">
        <v>753</v>
      </c>
      <c r="B190" s="26" t="n">
        <v>0.0392</v>
      </c>
      <c r="C190" s="24" t="n">
        <f aca="false">B190*10</f>
        <v>0.392</v>
      </c>
      <c r="D190" s="14" t="n">
        <f aca="false">C190+D189</f>
        <v>2427.028</v>
      </c>
    </row>
    <row r="191" customFormat="false" ht="12.8" hidden="false" customHeight="false" outlineLevel="0" collapsed="false">
      <c r="A191" s="25" t="s">
        <v>755</v>
      </c>
      <c r="B191" s="26" t="n">
        <v>2.136</v>
      </c>
      <c r="C191" s="24" t="n">
        <f aca="false">B191*10</f>
        <v>21.36</v>
      </c>
      <c r="D191" s="14" t="n">
        <f aca="false">C191+D190</f>
        <v>2448.388</v>
      </c>
    </row>
    <row r="192" customFormat="false" ht="12.8" hidden="false" customHeight="false" outlineLevel="0" collapsed="false">
      <c r="A192" s="25" t="s">
        <v>759</v>
      </c>
      <c r="B192" s="26" t="n">
        <v>-0.902</v>
      </c>
      <c r="C192" s="24" t="n">
        <f aca="false">B192*10</f>
        <v>-9.02</v>
      </c>
      <c r="D192" s="14" t="n">
        <f aca="false">C192+D191</f>
        <v>2439.368</v>
      </c>
    </row>
    <row r="193" customFormat="false" ht="12.8" hidden="false" customHeight="false" outlineLevel="0" collapsed="false">
      <c r="A193" s="25" t="s">
        <v>762</v>
      </c>
      <c r="B193" s="26" t="n">
        <v>-1</v>
      </c>
      <c r="C193" s="24" t="n">
        <f aca="false">B193*10</f>
        <v>-10</v>
      </c>
      <c r="D193" s="14" t="n">
        <f aca="false">C193+D192</f>
        <v>2429.368</v>
      </c>
    </row>
    <row r="194" customFormat="false" ht="12.8" hidden="false" customHeight="false" outlineLevel="0" collapsed="false">
      <c r="A194" s="25" t="s">
        <v>764</v>
      </c>
      <c r="B194" s="26" t="n">
        <v>0.3332</v>
      </c>
      <c r="C194" s="24" t="n">
        <f aca="false">B194*10</f>
        <v>3.332</v>
      </c>
      <c r="D194" s="14" t="n">
        <f aca="false">C194+D193</f>
        <v>2432.7</v>
      </c>
    </row>
    <row r="195" customFormat="false" ht="12.8" hidden="false" customHeight="false" outlineLevel="0" collapsed="false">
      <c r="A195" s="25" t="s">
        <v>766</v>
      </c>
      <c r="B195" s="26" t="n">
        <v>1.1074</v>
      </c>
      <c r="C195" s="24" t="n">
        <f aca="false">B195*10</f>
        <v>11.074</v>
      </c>
      <c r="D195" s="14" t="n">
        <f aca="false">C195+D194</f>
        <v>2443.774</v>
      </c>
    </row>
    <row r="196" customFormat="false" ht="12.8" hidden="false" customHeight="false" outlineLevel="0" collapsed="false">
      <c r="A196" s="25" t="s">
        <v>769</v>
      </c>
      <c r="B196" s="26" t="n">
        <v>0.392</v>
      </c>
      <c r="C196" s="24" t="n">
        <f aca="false">B196*10</f>
        <v>3.92</v>
      </c>
      <c r="D196" s="14" t="n">
        <f aca="false">C196+D195</f>
        <v>2447.694</v>
      </c>
    </row>
    <row r="197" customFormat="false" ht="12.8" hidden="false" customHeight="false" outlineLevel="0" collapsed="false">
      <c r="A197" s="25" t="s">
        <v>772</v>
      </c>
      <c r="B197" s="26" t="n">
        <v>-0.0592</v>
      </c>
      <c r="C197" s="24" t="n">
        <f aca="false">B197*10</f>
        <v>-0.592</v>
      </c>
      <c r="D197" s="14" t="n">
        <f aca="false">C197+D196</f>
        <v>2447.102</v>
      </c>
    </row>
    <row r="198" customFormat="false" ht="12.8" hidden="false" customHeight="false" outlineLevel="0" collapsed="false">
      <c r="A198" s="25" t="s">
        <v>778</v>
      </c>
      <c r="B198" s="26" t="n">
        <v>0.715</v>
      </c>
      <c r="C198" s="24" t="n">
        <f aca="false">B198*10</f>
        <v>7.15</v>
      </c>
      <c r="D198" s="14" t="n">
        <f aca="false">C198+D197</f>
        <v>2454.252</v>
      </c>
    </row>
    <row r="199" customFormat="false" ht="12.8" hidden="false" customHeight="false" outlineLevel="0" collapsed="false">
      <c r="A199" s="25" t="s">
        <v>783</v>
      </c>
      <c r="B199" s="26" t="n">
        <v>-0.804</v>
      </c>
      <c r="C199" s="24" t="n">
        <f aca="false">B199*10</f>
        <v>-8.04</v>
      </c>
      <c r="D199" s="14" t="n">
        <f aca="false">C199+D198</f>
        <v>2446.212</v>
      </c>
    </row>
    <row r="200" customFormat="false" ht="12.8" hidden="false" customHeight="false" outlineLevel="0" collapsed="false">
      <c r="A200" s="25" t="s">
        <v>784</v>
      </c>
      <c r="B200" s="26" t="n">
        <v>29.7226</v>
      </c>
      <c r="C200" s="24" t="n">
        <f aca="false">B200*10</f>
        <v>297.226</v>
      </c>
      <c r="D200" s="14" t="n">
        <f aca="false">C200+D199</f>
        <v>2743.438</v>
      </c>
    </row>
    <row r="201" customFormat="false" ht="12.8" hidden="false" customHeight="false" outlineLevel="0" collapsed="false">
      <c r="A201" s="25" t="s">
        <v>787</v>
      </c>
      <c r="B201" s="26" t="n">
        <v>2.871</v>
      </c>
      <c r="C201" s="24" t="n">
        <f aca="false">B201*10</f>
        <v>28.71</v>
      </c>
      <c r="D201" s="14" t="n">
        <f aca="false">C201+D200</f>
        <v>2772.148</v>
      </c>
    </row>
    <row r="202" customFormat="false" ht="12.8" hidden="false" customHeight="false" outlineLevel="0" collapsed="false">
      <c r="A202" s="25" t="s">
        <v>790</v>
      </c>
      <c r="B202" s="26" t="n">
        <v>-0.8334</v>
      </c>
      <c r="C202" s="24" t="n">
        <f aca="false">B202*10</f>
        <v>-8.334</v>
      </c>
      <c r="D202" s="14" t="n">
        <f aca="false">C202+D201</f>
        <v>2763.814</v>
      </c>
    </row>
    <row r="203" customFormat="false" ht="12.8" hidden="false" customHeight="false" outlineLevel="0" collapsed="false">
      <c r="A203" s="25" t="s">
        <v>793</v>
      </c>
      <c r="B203" s="26" t="n">
        <v>1.7836</v>
      </c>
      <c r="C203" s="24" t="n">
        <f aca="false">B203*10</f>
        <v>17.836</v>
      </c>
      <c r="D203" s="14" t="n">
        <f aca="false">C203+D202</f>
        <v>2781.65</v>
      </c>
    </row>
    <row r="204" customFormat="false" ht="12.8" hidden="false" customHeight="false" outlineLevel="0" collapsed="false">
      <c r="A204" s="25" t="s">
        <v>796</v>
      </c>
      <c r="B204" s="26" t="n">
        <v>-1.118</v>
      </c>
      <c r="C204" s="24" t="n">
        <f aca="false">B204*10</f>
        <v>-11.18</v>
      </c>
      <c r="D204" s="14" t="n">
        <f aca="false">C204+D203</f>
        <v>2770.47</v>
      </c>
    </row>
    <row r="205" customFormat="false" ht="12.8" hidden="false" customHeight="false" outlineLevel="0" collapsed="false">
      <c r="A205" s="25" t="s">
        <v>802</v>
      </c>
      <c r="B205" s="26" t="n">
        <v>4.508</v>
      </c>
      <c r="C205" s="24" t="n">
        <f aca="false">B205*10</f>
        <v>45.08</v>
      </c>
      <c r="D205" s="14" t="n">
        <f aca="false">C205+D204</f>
        <v>2815.55</v>
      </c>
    </row>
    <row r="206" customFormat="false" ht="12.8" hidden="false" customHeight="false" outlineLevel="0" collapsed="false">
      <c r="A206" s="25" t="s">
        <v>804</v>
      </c>
      <c r="B206" s="26" t="n">
        <v>0.5582</v>
      </c>
      <c r="C206" s="24" t="n">
        <f aca="false">B206*10</f>
        <v>5.582</v>
      </c>
      <c r="D206" s="14" t="n">
        <f aca="false">C206+D205</f>
        <v>2821.132</v>
      </c>
    </row>
    <row r="207" customFormat="false" ht="12.8" hidden="false" customHeight="false" outlineLevel="0" collapsed="false">
      <c r="A207" s="25" t="s">
        <v>807</v>
      </c>
      <c r="B207" s="26" t="n">
        <v>-1</v>
      </c>
      <c r="C207" s="24" t="n">
        <f aca="false">B207*10</f>
        <v>-10</v>
      </c>
      <c r="D207" s="14" t="n">
        <f aca="false">C207+D206</f>
        <v>2811.132</v>
      </c>
    </row>
    <row r="208" customFormat="false" ht="12.8" hidden="false" customHeight="false" outlineLevel="0" collapsed="false">
      <c r="A208" s="25" t="s">
        <v>809</v>
      </c>
      <c r="B208" s="26" t="n">
        <v>-0.2164</v>
      </c>
      <c r="C208" s="24" t="n">
        <f aca="false">B208*10</f>
        <v>-2.164</v>
      </c>
      <c r="D208" s="14" t="n">
        <f aca="false">C208+D207</f>
        <v>2808.968</v>
      </c>
    </row>
    <row r="209" customFormat="false" ht="12.8" hidden="false" customHeight="false" outlineLevel="0" collapsed="false">
      <c r="A209" s="25" t="s">
        <v>813</v>
      </c>
      <c r="B209" s="26" t="n">
        <v>-0.5296</v>
      </c>
      <c r="C209" s="24" t="n">
        <f aca="false">B209*10</f>
        <v>-5.296</v>
      </c>
      <c r="D209" s="14" t="n">
        <f aca="false">C209+D208</f>
        <v>2803.672</v>
      </c>
    </row>
    <row r="210" customFormat="false" ht="12.8" hidden="false" customHeight="false" outlineLevel="0" collapsed="false">
      <c r="A210" s="25" t="s">
        <v>817</v>
      </c>
      <c r="B210" s="26" t="n">
        <v>7.9576</v>
      </c>
      <c r="C210" s="24" t="n">
        <f aca="false">B210*10</f>
        <v>79.576</v>
      </c>
      <c r="D210" s="14" t="n">
        <f aca="false">C210+D209</f>
        <v>2883.248</v>
      </c>
    </row>
    <row r="211" customFormat="false" ht="12.8" hidden="false" customHeight="false" outlineLevel="0" collapsed="false">
      <c r="A211" s="25" t="s">
        <v>819</v>
      </c>
      <c r="B211" s="26" t="n">
        <v>1.1266</v>
      </c>
      <c r="C211" s="24" t="n">
        <f aca="false">B211*10</f>
        <v>11.266</v>
      </c>
      <c r="D211" s="14" t="n">
        <f aca="false">C211+D210</f>
        <v>2894.514</v>
      </c>
    </row>
    <row r="212" customFormat="false" ht="12.8" hidden="false" customHeight="false" outlineLevel="0" collapsed="false">
      <c r="A212" s="25" t="s">
        <v>822</v>
      </c>
      <c r="B212" s="26" t="n">
        <v>0.0588000000000001</v>
      </c>
      <c r="C212" s="24" t="n">
        <f aca="false">B212*10</f>
        <v>0.588000000000001</v>
      </c>
      <c r="D212" s="14" t="n">
        <f aca="false">C212+D211</f>
        <v>2895.102</v>
      </c>
    </row>
    <row r="213" customFormat="false" ht="12.8" hidden="false" customHeight="false" outlineLevel="0" collapsed="false">
      <c r="A213" s="25" t="s">
        <v>824</v>
      </c>
      <c r="B213" s="26" t="n">
        <v>0.147</v>
      </c>
      <c r="C213" s="24" t="n">
        <f aca="false">B213*10</f>
        <v>1.47</v>
      </c>
      <c r="D213" s="14" t="n">
        <f aca="false">C213+D212</f>
        <v>2896.572</v>
      </c>
    </row>
    <row r="214" customFormat="false" ht="12.8" hidden="false" customHeight="false" outlineLevel="0" collapsed="false">
      <c r="A214" s="25" t="s">
        <v>826</v>
      </c>
      <c r="B214" s="26" t="n">
        <v>2.5774</v>
      </c>
      <c r="C214" s="24" t="n">
        <f aca="false">B214*10</f>
        <v>25.774</v>
      </c>
      <c r="D214" s="14" t="n">
        <f aca="false">C214+D213</f>
        <v>2922.346</v>
      </c>
    </row>
    <row r="215" customFormat="false" ht="12.8" hidden="false" customHeight="false" outlineLevel="0" collapsed="false">
      <c r="A215" s="25" t="s">
        <v>827</v>
      </c>
      <c r="B215" s="26" t="n">
        <v>1.176</v>
      </c>
      <c r="C215" s="24" t="n">
        <f aca="false">B215*10</f>
        <v>11.76</v>
      </c>
      <c r="D215" s="14" t="n">
        <f aca="false">C215+D214</f>
        <v>2934.106</v>
      </c>
    </row>
    <row r="216" customFormat="false" ht="12.8" hidden="false" customHeight="false" outlineLevel="0" collapsed="false">
      <c r="A216" s="25" t="s">
        <v>829</v>
      </c>
      <c r="B216" s="26" t="n">
        <v>0.0980000000000001</v>
      </c>
      <c r="C216" s="24" t="n">
        <f aca="false">B216*10</f>
        <v>0.980000000000001</v>
      </c>
      <c r="D216" s="14" t="n">
        <f aca="false">C216+D215</f>
        <v>2935.086</v>
      </c>
    </row>
    <row r="217" customFormat="false" ht="12.8" hidden="false" customHeight="false" outlineLevel="0" collapsed="false">
      <c r="A217" s="25" t="s">
        <v>831</v>
      </c>
      <c r="B217" s="26" t="n">
        <v>-2</v>
      </c>
      <c r="C217" s="24" t="n">
        <f aca="false">B217*10</f>
        <v>-20</v>
      </c>
      <c r="D217" s="14" t="n">
        <f aca="false">C217+D216</f>
        <v>2915.086</v>
      </c>
    </row>
    <row r="218" customFormat="false" ht="12.8" hidden="false" customHeight="false" outlineLevel="0" collapsed="false">
      <c r="A218" s="25" t="s">
        <v>834</v>
      </c>
      <c r="B218" s="26" t="n">
        <v>1.8228</v>
      </c>
      <c r="C218" s="24" t="n">
        <f aca="false">B218*10</f>
        <v>18.228</v>
      </c>
      <c r="D218" s="14" t="n">
        <f aca="false">C218+D217</f>
        <v>2933.314</v>
      </c>
    </row>
    <row r="219" customFormat="false" ht="12.8" hidden="false" customHeight="false" outlineLevel="0" collapsed="false">
      <c r="A219" s="25" t="s">
        <v>836</v>
      </c>
      <c r="B219" s="26" t="n">
        <v>0.5586</v>
      </c>
      <c r="C219" s="24" t="n">
        <f aca="false">B219*10</f>
        <v>5.586</v>
      </c>
      <c r="D219" s="14" t="n">
        <f aca="false">C219+D218</f>
        <v>2938.9</v>
      </c>
    </row>
    <row r="220" customFormat="false" ht="12.8" hidden="false" customHeight="false" outlineLevel="0" collapsed="false">
      <c r="A220" s="25" t="s">
        <v>838</v>
      </c>
      <c r="B220" s="26" t="n">
        <v>1.3034</v>
      </c>
      <c r="C220" s="24" t="n">
        <f aca="false">B220*10</f>
        <v>13.034</v>
      </c>
      <c r="D220" s="14" t="n">
        <f aca="false">C220+D219</f>
        <v>2951.934</v>
      </c>
    </row>
    <row r="221" customFormat="false" ht="12.8" hidden="false" customHeight="false" outlineLevel="0" collapsed="false">
      <c r="A221" s="25" t="s">
        <v>842</v>
      </c>
      <c r="B221" s="26" t="n">
        <v>-0.412</v>
      </c>
      <c r="C221" s="24" t="n">
        <f aca="false">B221*10</f>
        <v>-4.12</v>
      </c>
      <c r="D221" s="14" t="n">
        <f aca="false">C221+D220</f>
        <v>2947.814</v>
      </c>
    </row>
    <row r="222" customFormat="false" ht="12.8" hidden="false" customHeight="false" outlineLevel="0" collapsed="false">
      <c r="A222" s="25" t="s">
        <v>846</v>
      </c>
      <c r="B222" s="26" t="n">
        <v>-1</v>
      </c>
      <c r="C222" s="24" t="n">
        <f aca="false">B222*10</f>
        <v>-10</v>
      </c>
      <c r="D222" s="14" t="n">
        <f aca="false">C222+D221</f>
        <v>2937.814</v>
      </c>
    </row>
    <row r="223" customFormat="false" ht="12.8" hidden="false" customHeight="false" outlineLevel="0" collapsed="false">
      <c r="A223" s="25" t="s">
        <v>848</v>
      </c>
      <c r="B223" s="26" t="n">
        <v>0.3822</v>
      </c>
      <c r="C223" s="24" t="n">
        <f aca="false">B223*10</f>
        <v>3.822</v>
      </c>
      <c r="D223" s="14" t="n">
        <f aca="false">C223+D222</f>
        <v>2941.636</v>
      </c>
    </row>
    <row r="224" customFormat="false" ht="12.8" hidden="false" customHeight="false" outlineLevel="0" collapsed="false">
      <c r="A224" s="25" t="s">
        <v>851</v>
      </c>
      <c r="B224" s="26" t="n">
        <v>-1</v>
      </c>
      <c r="C224" s="24" t="n">
        <f aca="false">B224*10</f>
        <v>-10</v>
      </c>
      <c r="D224" s="14" t="n">
        <f aca="false">C224+D223</f>
        <v>2931.636</v>
      </c>
    </row>
    <row r="225" customFormat="false" ht="12.8" hidden="false" customHeight="false" outlineLevel="0" collapsed="false">
      <c r="A225" s="25" t="s">
        <v>853</v>
      </c>
      <c r="B225" s="26" t="n">
        <v>-0.902</v>
      </c>
      <c r="C225" s="24" t="n">
        <f aca="false">B225*10</f>
        <v>-9.02</v>
      </c>
      <c r="D225" s="14" t="n">
        <f aca="false">C225+D224</f>
        <v>2922.616</v>
      </c>
    </row>
    <row r="226" customFormat="false" ht="12.8" hidden="false" customHeight="false" outlineLevel="0" collapsed="false">
      <c r="A226" s="25" t="s">
        <v>856</v>
      </c>
      <c r="B226" s="26" t="n">
        <v>-1.5982</v>
      </c>
      <c r="C226" s="24" t="n">
        <f aca="false">B226*10</f>
        <v>-15.982</v>
      </c>
      <c r="D226" s="14" t="n">
        <f aca="false">C226+D225</f>
        <v>2906.634</v>
      </c>
    </row>
    <row r="227" customFormat="false" ht="12.8" hidden="false" customHeight="false" outlineLevel="0" collapsed="false">
      <c r="A227" s="25" t="s">
        <v>858</v>
      </c>
      <c r="B227" s="26" t="n">
        <v>0.5488</v>
      </c>
      <c r="C227" s="24" t="n">
        <f aca="false">B227*10</f>
        <v>5.488</v>
      </c>
      <c r="D227" s="14" t="n">
        <f aca="false">C227+D226</f>
        <v>2912.122</v>
      </c>
    </row>
    <row r="228" customFormat="false" ht="12.8" hidden="false" customHeight="false" outlineLevel="0" collapsed="false">
      <c r="A228" s="25" t="s">
        <v>860</v>
      </c>
      <c r="B228" s="26" t="n">
        <v>-1</v>
      </c>
      <c r="C228" s="24" t="n">
        <f aca="false">B228*10</f>
        <v>-10</v>
      </c>
      <c r="D228" s="14" t="n">
        <f aca="false">C228+D227</f>
        <v>2902.122</v>
      </c>
    </row>
    <row r="229" customFormat="false" ht="12.8" hidden="false" customHeight="false" outlineLevel="0" collapsed="false">
      <c r="A229" s="25" t="s">
        <v>862</v>
      </c>
      <c r="B229" s="26" t="n">
        <v>-0.2364</v>
      </c>
      <c r="C229" s="24" t="n">
        <f aca="false">B229*10</f>
        <v>-2.364</v>
      </c>
      <c r="D229" s="14" t="n">
        <f aca="false">C229+D228</f>
        <v>2899.758</v>
      </c>
    </row>
    <row r="230" customFormat="false" ht="12.8" hidden="false" customHeight="false" outlineLevel="0" collapsed="false">
      <c r="A230" s="25" t="s">
        <v>866</v>
      </c>
      <c r="B230" s="26" t="n">
        <v>0.3234</v>
      </c>
      <c r="C230" s="24" t="n">
        <f aca="false">B230*10</f>
        <v>3.234</v>
      </c>
      <c r="D230" s="14" t="n">
        <f aca="false">C230+D229</f>
        <v>2902.992</v>
      </c>
    </row>
    <row r="231" customFormat="false" ht="12.8" hidden="false" customHeight="false" outlineLevel="0" collapsed="false">
      <c r="A231" s="25" t="s">
        <v>868</v>
      </c>
      <c r="B231" s="26" t="n">
        <v>-1</v>
      </c>
      <c r="C231" s="24" t="n">
        <f aca="false">B231*10</f>
        <v>-10</v>
      </c>
      <c r="D231" s="14" t="n">
        <f aca="false">C231+D230</f>
        <v>2892.992</v>
      </c>
    </row>
    <row r="232" customFormat="false" ht="12.8" hidden="false" customHeight="false" outlineLevel="0" collapsed="false">
      <c r="A232" s="25" t="s">
        <v>870</v>
      </c>
      <c r="B232" s="26" t="n">
        <v>-0.2846</v>
      </c>
      <c r="C232" s="24" t="n">
        <f aca="false">B232*10</f>
        <v>-2.846</v>
      </c>
      <c r="D232" s="14" t="n">
        <f aca="false">C232+D231</f>
        <v>2890.146</v>
      </c>
    </row>
    <row r="233" customFormat="false" ht="12.8" hidden="false" customHeight="false" outlineLevel="0" collapsed="false">
      <c r="A233" s="25" t="s">
        <v>872</v>
      </c>
      <c r="B233" s="26" t="n">
        <v>0.1862</v>
      </c>
      <c r="C233" s="24" t="n">
        <f aca="false">B233*10</f>
        <v>1.862</v>
      </c>
      <c r="D233" s="14" t="n">
        <f aca="false">C233+D232</f>
        <v>2892.008</v>
      </c>
    </row>
    <row r="234" customFormat="false" ht="12.8" hidden="false" customHeight="false" outlineLevel="0" collapsed="false">
      <c r="A234" s="25" t="s">
        <v>874</v>
      </c>
      <c r="B234" s="26" t="n">
        <v>0.3136</v>
      </c>
      <c r="C234" s="24" t="n">
        <f aca="false">B234*10</f>
        <v>3.136</v>
      </c>
      <c r="D234" s="14" t="n">
        <f aca="false">C234+D233</f>
        <v>2895.144</v>
      </c>
    </row>
    <row r="235" customFormat="false" ht="12.8" hidden="false" customHeight="false" outlineLevel="0" collapsed="false">
      <c r="A235" s="25" t="s">
        <v>877</v>
      </c>
      <c r="B235" s="26" t="n">
        <v>1.2152</v>
      </c>
      <c r="C235" s="24" t="n">
        <f aca="false">B235*10</f>
        <v>12.152</v>
      </c>
      <c r="D235" s="14" t="n">
        <f aca="false">C235+D234</f>
        <v>2907.296</v>
      </c>
    </row>
    <row r="236" customFormat="false" ht="12.8" hidden="false" customHeight="false" outlineLevel="0" collapsed="false">
      <c r="A236" s="25" t="s">
        <v>880</v>
      </c>
      <c r="B236" s="26" t="n">
        <v>1.3622</v>
      </c>
      <c r="C236" s="24" t="n">
        <f aca="false">B236*10</f>
        <v>13.622</v>
      </c>
      <c r="D236" s="14" t="n">
        <f aca="false">C236+D235</f>
        <v>2920.918</v>
      </c>
    </row>
    <row r="237" customFormat="false" ht="12.8" hidden="false" customHeight="false" outlineLevel="0" collapsed="false">
      <c r="A237" s="25" t="s">
        <v>882</v>
      </c>
      <c r="B237" s="26" t="n">
        <v>1.2838</v>
      </c>
      <c r="C237" s="24" t="n">
        <f aca="false">B237*10</f>
        <v>12.838</v>
      </c>
      <c r="D237" s="14" t="n">
        <f aca="false">C237+D236</f>
        <v>2933.756</v>
      </c>
    </row>
    <row r="238" customFormat="false" ht="12.8" hidden="false" customHeight="false" outlineLevel="0" collapsed="false">
      <c r="A238" s="25" t="s">
        <v>884</v>
      </c>
      <c r="B238" s="26" t="n">
        <v>0.0784000000000001</v>
      </c>
      <c r="C238" s="24" t="n">
        <f aca="false">B238*10</f>
        <v>0.784000000000001</v>
      </c>
      <c r="D238" s="14" t="n">
        <f aca="false">C238+D237</f>
        <v>2934.54</v>
      </c>
    </row>
    <row r="239" customFormat="false" ht="12.8" hidden="false" customHeight="false" outlineLevel="0" collapsed="false">
      <c r="A239" s="25" t="s">
        <v>886</v>
      </c>
      <c r="B239" s="26" t="n">
        <v>0.274</v>
      </c>
      <c r="C239" s="24" t="n">
        <f aca="false">B239*10</f>
        <v>2.74</v>
      </c>
      <c r="D239" s="14" t="n">
        <f aca="false">C239+D238</f>
        <v>2937.28</v>
      </c>
    </row>
    <row r="240" customFormat="false" ht="12.8" hidden="false" customHeight="false" outlineLevel="0" collapsed="false">
      <c r="A240" s="25" t="s">
        <v>890</v>
      </c>
      <c r="B240" s="26" t="n">
        <v>-0.1572</v>
      </c>
      <c r="C240" s="24" t="n">
        <f aca="false">B240*10</f>
        <v>-1.572</v>
      </c>
      <c r="D240" s="14" t="n">
        <f aca="false">C240+D239</f>
        <v>2935.708</v>
      </c>
    </row>
    <row r="241" customFormat="false" ht="12.8" hidden="false" customHeight="false" outlineLevel="0" collapsed="false">
      <c r="A241" s="25" t="s">
        <v>891</v>
      </c>
      <c r="B241" s="26" t="n">
        <v>1.078</v>
      </c>
      <c r="C241" s="24" t="n">
        <f aca="false">B241*10</f>
        <v>10.78</v>
      </c>
      <c r="D241" s="14" t="n">
        <f aca="false">C241+D240</f>
        <v>2946.488</v>
      </c>
    </row>
    <row r="242" customFormat="false" ht="12.8" hidden="false" customHeight="false" outlineLevel="0" collapsed="false">
      <c r="A242" s="25" t="s">
        <v>893</v>
      </c>
      <c r="B242" s="26" t="n">
        <v>0.049</v>
      </c>
      <c r="C242" s="24" t="n">
        <f aca="false">B242*10</f>
        <v>0.49</v>
      </c>
      <c r="D242" s="14" t="n">
        <f aca="false">C242+D241</f>
        <v>2946.978</v>
      </c>
    </row>
    <row r="243" customFormat="false" ht="12.8" hidden="false" customHeight="false" outlineLevel="0" collapsed="false">
      <c r="A243" s="25" t="s">
        <v>896</v>
      </c>
      <c r="B243" s="26" t="n">
        <v>-0.9514</v>
      </c>
      <c r="C243" s="24" t="n">
        <f aca="false">B243*10</f>
        <v>-9.514</v>
      </c>
      <c r="D243" s="14" t="n">
        <f aca="false">C243+D242</f>
        <v>2937.464</v>
      </c>
    </row>
    <row r="244" customFormat="false" ht="12.8" hidden="false" customHeight="false" outlineLevel="0" collapsed="false">
      <c r="A244" s="25" t="s">
        <v>902</v>
      </c>
      <c r="B244" s="26" t="n">
        <v>0.2352</v>
      </c>
      <c r="C244" s="24" t="n">
        <f aca="false">B244*10</f>
        <v>2.352</v>
      </c>
      <c r="D244" s="14" t="n">
        <f aca="false">C244+D243</f>
        <v>2939.816</v>
      </c>
    </row>
    <row r="245" customFormat="false" ht="12.8" hidden="false" customHeight="false" outlineLevel="0" collapsed="false">
      <c r="A245" s="25" t="s">
        <v>904</v>
      </c>
      <c r="B245" s="26" t="n">
        <v>-0.0983999999999998</v>
      </c>
      <c r="C245" s="24" t="n">
        <f aca="false">B245*10</f>
        <v>-0.983999999999998</v>
      </c>
      <c r="D245" s="14" t="n">
        <f aca="false">C245+D244</f>
        <v>2938.832</v>
      </c>
    </row>
    <row r="246" customFormat="false" ht="12.8" hidden="false" customHeight="false" outlineLevel="0" collapsed="false">
      <c r="A246" s="25" t="s">
        <v>907</v>
      </c>
      <c r="B246" s="26" t="n">
        <v>-1</v>
      </c>
      <c r="C246" s="24" t="n">
        <f aca="false">B246*10</f>
        <v>-10</v>
      </c>
      <c r="D246" s="14" t="n">
        <f aca="false">C246+D245</f>
        <v>2928.832</v>
      </c>
    </row>
    <row r="247" customFormat="false" ht="12.8" hidden="false" customHeight="false" outlineLevel="0" collapsed="false">
      <c r="A247" s="25" t="s">
        <v>909</v>
      </c>
      <c r="B247" s="26" t="n">
        <v>0.1074</v>
      </c>
      <c r="C247" s="24" t="n">
        <f aca="false">B247*10</f>
        <v>1.074</v>
      </c>
      <c r="D247" s="14" t="n">
        <f aca="false">C247+D246</f>
        <v>2929.906</v>
      </c>
    </row>
    <row r="248" customFormat="false" ht="12.8" hidden="false" customHeight="false" outlineLevel="0" collapsed="false">
      <c r="A248" s="25" t="s">
        <v>911</v>
      </c>
      <c r="B248" s="26" t="n">
        <v>1.5386</v>
      </c>
      <c r="C248" s="24" t="n">
        <f aca="false">B248*10</f>
        <v>15.386</v>
      </c>
      <c r="D248" s="14" t="n">
        <f aca="false">C248+D247</f>
        <v>2945.292</v>
      </c>
    </row>
    <row r="249" customFormat="false" ht="12.8" hidden="false" customHeight="false" outlineLevel="0" collapsed="false">
      <c r="A249" s="25" t="s">
        <v>914</v>
      </c>
      <c r="B249" s="26" t="n">
        <v>2.0478</v>
      </c>
      <c r="C249" s="24" t="n">
        <f aca="false">B249*10</f>
        <v>20.478</v>
      </c>
      <c r="D249" s="14" t="n">
        <f aca="false">C249+D248</f>
        <v>2965.77</v>
      </c>
    </row>
    <row r="250" customFormat="false" ht="12.8" hidden="false" customHeight="false" outlineLevel="0" collapsed="false">
      <c r="A250" s="25" t="s">
        <v>918</v>
      </c>
      <c r="B250" s="26" t="n">
        <v>3.1066</v>
      </c>
      <c r="C250" s="24" t="n">
        <f aca="false">B250*10</f>
        <v>31.066</v>
      </c>
      <c r="D250" s="14" t="n">
        <f aca="false">C250+D249</f>
        <v>2996.836</v>
      </c>
    </row>
    <row r="251" customFormat="false" ht="12.8" hidden="false" customHeight="false" outlineLevel="0" collapsed="false">
      <c r="A251" s="25" t="s">
        <v>920</v>
      </c>
      <c r="B251" s="26" t="n">
        <v>-0.0298</v>
      </c>
      <c r="C251" s="24" t="n">
        <f aca="false">B251*10</f>
        <v>-0.298</v>
      </c>
      <c r="D251" s="14" t="n">
        <f aca="false">C251+D250</f>
        <v>2996.538</v>
      </c>
    </row>
    <row r="252" customFormat="false" ht="12.8" hidden="false" customHeight="false" outlineLevel="0" collapsed="false">
      <c r="A252" s="25" t="s">
        <v>924</v>
      </c>
      <c r="B252" s="26" t="n">
        <v>1.8914</v>
      </c>
      <c r="C252" s="24" t="n">
        <f aca="false">B252*10</f>
        <v>18.914</v>
      </c>
      <c r="D252" s="14" t="n">
        <f aca="false">C252+D251</f>
        <v>3015.452</v>
      </c>
    </row>
    <row r="253" customFormat="false" ht="12.8" hidden="false" customHeight="false" outlineLevel="0" collapsed="false">
      <c r="A253" s="25" t="s">
        <v>928</v>
      </c>
      <c r="B253" s="26" t="n">
        <v>0.6664</v>
      </c>
      <c r="C253" s="24" t="n">
        <f aca="false">B253*10</f>
        <v>6.664</v>
      </c>
      <c r="D253" s="14" t="n">
        <f aca="false">C253+D252</f>
        <v>3022.116</v>
      </c>
    </row>
    <row r="254" customFormat="false" ht="12.8" hidden="false" customHeight="false" outlineLevel="0" collapsed="false">
      <c r="A254" s="25" t="s">
        <v>932</v>
      </c>
      <c r="B254" s="26" t="n">
        <v>10.6918</v>
      </c>
      <c r="C254" s="24" t="n">
        <f aca="false">B254*10</f>
        <v>106.918</v>
      </c>
      <c r="D254" s="14" t="n">
        <f aca="false">C254+D253</f>
        <v>3129.034</v>
      </c>
    </row>
    <row r="255" customFormat="false" ht="12.8" hidden="false" customHeight="false" outlineLevel="0" collapsed="false">
      <c r="A255" s="25" t="s">
        <v>934</v>
      </c>
      <c r="B255" s="26" t="n">
        <v>0.196</v>
      </c>
      <c r="C255" s="24" t="n">
        <f aca="false">B255*10</f>
        <v>1.96</v>
      </c>
      <c r="D255" s="14" t="n">
        <f aca="false">C255+D254</f>
        <v>3130.994</v>
      </c>
    </row>
    <row r="256" customFormat="false" ht="12.8" hidden="false" customHeight="false" outlineLevel="0" collapsed="false">
      <c r="A256" s="25" t="s">
        <v>935</v>
      </c>
      <c r="B256" s="26" t="n">
        <v>6.1246</v>
      </c>
      <c r="C256" s="24" t="n">
        <f aca="false">B256*10</f>
        <v>61.246</v>
      </c>
      <c r="D256" s="14" t="n">
        <f aca="false">C256+D255</f>
        <v>3192.24</v>
      </c>
    </row>
    <row r="257" customFormat="false" ht="12.8" hidden="false" customHeight="false" outlineLevel="0" collapsed="false">
      <c r="A257" s="25" t="s">
        <v>938</v>
      </c>
      <c r="B257" s="26" t="n">
        <v>5.39</v>
      </c>
      <c r="C257" s="24" t="n">
        <f aca="false">B257*10</f>
        <v>53.9</v>
      </c>
      <c r="D257" s="14" t="n">
        <f aca="false">C257+D256</f>
        <v>3246.14</v>
      </c>
    </row>
    <row r="258" customFormat="false" ht="12.8" hidden="false" customHeight="false" outlineLevel="0" collapsed="false">
      <c r="A258" s="25" t="s">
        <v>941</v>
      </c>
      <c r="B258" s="26" t="n">
        <v>0.9212</v>
      </c>
      <c r="C258" s="24" t="n">
        <f aca="false">B258*10</f>
        <v>9.212</v>
      </c>
      <c r="D258" s="14" t="n">
        <f aca="false">C258+D257</f>
        <v>3255.352</v>
      </c>
    </row>
    <row r="259" customFormat="false" ht="12.8" hidden="false" customHeight="false" outlineLevel="0" collapsed="false">
      <c r="A259" s="25" t="s">
        <v>943</v>
      </c>
      <c r="B259" s="26" t="n">
        <v>1.5386</v>
      </c>
      <c r="C259" s="24" t="n">
        <f aca="false">B259*10</f>
        <v>15.386</v>
      </c>
      <c r="D259" s="14" t="n">
        <f aca="false">C259+D258</f>
        <v>3270.738</v>
      </c>
    </row>
    <row r="260" customFormat="false" ht="12.8" hidden="false" customHeight="false" outlineLevel="0" collapsed="false">
      <c r="A260" s="25" t="s">
        <v>945</v>
      </c>
      <c r="B260" s="26" t="n">
        <v>-1</v>
      </c>
      <c r="C260" s="24" t="n">
        <f aca="false">B260*10</f>
        <v>-10</v>
      </c>
      <c r="D260" s="14" t="n">
        <f aca="false">C260+D259</f>
        <v>3260.738</v>
      </c>
    </row>
    <row r="261" customFormat="false" ht="12.8" hidden="false" customHeight="false" outlineLevel="0" collapsed="false">
      <c r="A261" s="25" t="s">
        <v>946</v>
      </c>
      <c r="B261" s="26" t="n">
        <v>0.6076</v>
      </c>
      <c r="C261" s="24" t="n">
        <f aca="false">B261*10</f>
        <v>6.076</v>
      </c>
      <c r="D261" s="14" t="n">
        <f aca="false">C261+D260</f>
        <v>3266.814</v>
      </c>
    </row>
    <row r="262" customFormat="false" ht="12.8" hidden="false" customHeight="false" outlineLevel="0" collapsed="false">
      <c r="A262" s="25" t="s">
        <v>948</v>
      </c>
      <c r="B262" s="26" t="n">
        <v>0.8428</v>
      </c>
      <c r="C262" s="24" t="n">
        <f aca="false">B262*10</f>
        <v>8.428</v>
      </c>
      <c r="D262" s="14" t="n">
        <f aca="false">C262+D261</f>
        <v>3275.242</v>
      </c>
    </row>
    <row r="263" customFormat="false" ht="12.8" hidden="false" customHeight="false" outlineLevel="0" collapsed="false">
      <c r="A263" s="25" t="s">
        <v>950</v>
      </c>
      <c r="B263" s="26" t="n">
        <v>1.47</v>
      </c>
      <c r="C263" s="24" t="n">
        <f aca="false">B263*10</f>
        <v>14.7</v>
      </c>
      <c r="D263" s="14" t="n">
        <f aca="false">C263+D262</f>
        <v>3289.942</v>
      </c>
    </row>
    <row r="264" customFormat="false" ht="12.8" hidden="false" customHeight="false" outlineLevel="0" collapsed="false">
      <c r="A264" s="25" t="s">
        <v>952</v>
      </c>
      <c r="B264" s="26" t="n">
        <v>0.127</v>
      </c>
      <c r="C264" s="24" t="n">
        <f aca="false">B264*10</f>
        <v>1.27</v>
      </c>
      <c r="D264" s="14" t="n">
        <f aca="false">C264+D263</f>
        <v>3291.212</v>
      </c>
    </row>
    <row r="265" customFormat="false" ht="12.8" hidden="false" customHeight="false" outlineLevel="0" collapsed="false">
      <c r="A265" s="25" t="s">
        <v>955</v>
      </c>
      <c r="B265" s="26" t="n">
        <v>-0.9608</v>
      </c>
      <c r="C265" s="24" t="n">
        <f aca="false">B265*10</f>
        <v>-9.608</v>
      </c>
      <c r="D265" s="14" t="n">
        <f aca="false">C265+D264</f>
        <v>3281.604</v>
      </c>
    </row>
    <row r="266" customFormat="false" ht="12.8" hidden="false" customHeight="false" outlineLevel="0" collapsed="false">
      <c r="A266" s="25" t="s">
        <v>957</v>
      </c>
      <c r="B266" s="26" t="n">
        <v>0.6762</v>
      </c>
      <c r="C266" s="24" t="n">
        <f aca="false">B266*10</f>
        <v>6.762</v>
      </c>
      <c r="D266" s="14" t="n">
        <f aca="false">C266+D265</f>
        <v>3288.366</v>
      </c>
    </row>
    <row r="267" customFormat="false" ht="12.8" hidden="false" customHeight="false" outlineLevel="0" collapsed="false">
      <c r="A267" s="25" t="s">
        <v>959</v>
      </c>
      <c r="B267" s="26" t="n">
        <v>0.4508</v>
      </c>
      <c r="C267" s="24" t="n">
        <f aca="false">B267*10</f>
        <v>4.508</v>
      </c>
      <c r="D267" s="14" t="n">
        <f aca="false">C267+D266</f>
        <v>3292.874</v>
      </c>
    </row>
    <row r="268" customFormat="false" ht="12.8" hidden="false" customHeight="false" outlineLevel="0" collapsed="false">
      <c r="A268" s="25" t="s">
        <v>961</v>
      </c>
      <c r="B268" s="26" t="n">
        <v>-1</v>
      </c>
      <c r="C268" s="24" t="n">
        <f aca="false">B268*10</f>
        <v>-10</v>
      </c>
      <c r="D268" s="14" t="n">
        <f aca="false">C268+D267</f>
        <v>3282.874</v>
      </c>
    </row>
    <row r="269" customFormat="false" ht="12.8" hidden="false" customHeight="false" outlineLevel="0" collapsed="false">
      <c r="A269" s="25" t="s">
        <v>963</v>
      </c>
      <c r="B269" s="26" t="n">
        <v>0.0294</v>
      </c>
      <c r="C269" s="24" t="n">
        <f aca="false">B269*10</f>
        <v>0.294</v>
      </c>
      <c r="D269" s="14" t="n">
        <f aca="false">C269+D268</f>
        <v>3283.168</v>
      </c>
    </row>
    <row r="270" customFormat="false" ht="12.8" hidden="false" customHeight="false" outlineLevel="0" collapsed="false">
      <c r="A270" s="25" t="s">
        <v>964</v>
      </c>
      <c r="B270" s="26" t="n">
        <v>-0.3532</v>
      </c>
      <c r="C270" s="24" t="n">
        <f aca="false">B270*10</f>
        <v>-3.532</v>
      </c>
      <c r="D270" s="14" t="n">
        <f aca="false">C270+D269</f>
        <v>3279.636</v>
      </c>
    </row>
    <row r="271" customFormat="false" ht="12.8" hidden="false" customHeight="false" outlineLevel="0" collapsed="false">
      <c r="A271" s="25" t="s">
        <v>966</v>
      </c>
      <c r="B271" s="26" t="n">
        <v>0.5386</v>
      </c>
      <c r="C271" s="24" t="n">
        <f aca="false">B271*10</f>
        <v>5.386</v>
      </c>
      <c r="D271" s="14" t="n">
        <f aca="false">C271+D270</f>
        <v>3285.022</v>
      </c>
    </row>
    <row r="272" customFormat="false" ht="12.8" hidden="false" customHeight="false" outlineLevel="0" collapsed="false">
      <c r="A272" s="25" t="s">
        <v>970</v>
      </c>
      <c r="B272" s="26" t="n">
        <v>1.1368</v>
      </c>
      <c r="C272" s="24" t="n">
        <f aca="false">B272*10</f>
        <v>11.368</v>
      </c>
      <c r="D272" s="14" t="n">
        <f aca="false">C272+D271</f>
        <v>3296.39</v>
      </c>
    </row>
    <row r="273" customFormat="false" ht="12.8" hidden="false" customHeight="false" outlineLevel="0" collapsed="false">
      <c r="A273" s="25" t="s">
        <v>971</v>
      </c>
      <c r="B273" s="26" t="n">
        <v>19.2668</v>
      </c>
      <c r="C273" s="24" t="n">
        <f aca="false">B273*10</f>
        <v>192.668</v>
      </c>
      <c r="D273" s="14" t="n">
        <f aca="false">C273+D272</f>
        <v>3489.058</v>
      </c>
    </row>
    <row r="274" customFormat="false" ht="12.8" hidden="false" customHeight="false" outlineLevel="0" collapsed="false">
      <c r="A274" s="25" t="s">
        <v>975</v>
      </c>
      <c r="B274" s="26" t="n">
        <v>0.4998</v>
      </c>
      <c r="C274" s="24" t="n">
        <f aca="false">B274*10</f>
        <v>4.998</v>
      </c>
      <c r="D274" s="14" t="n">
        <f aca="false">C274+D273</f>
        <v>3494.056</v>
      </c>
    </row>
    <row r="275" customFormat="false" ht="12.8" hidden="false" customHeight="false" outlineLevel="0" collapsed="false">
      <c r="A275" s="25" t="s">
        <v>977</v>
      </c>
      <c r="B275" s="26" t="n">
        <v>0.4508</v>
      </c>
      <c r="C275" s="24" t="n">
        <f aca="false">B275*10</f>
        <v>4.508</v>
      </c>
      <c r="D275" s="14" t="n">
        <f aca="false">C275+D274</f>
        <v>3498.564</v>
      </c>
    </row>
    <row r="276" customFormat="false" ht="12.8" hidden="false" customHeight="false" outlineLevel="0" collapsed="false">
      <c r="A276" s="25" t="s">
        <v>979</v>
      </c>
      <c r="B276" s="26" t="n">
        <v>0.3234</v>
      </c>
      <c r="C276" s="24" t="n">
        <f aca="false">B276*10</f>
        <v>3.234</v>
      </c>
      <c r="D276" s="14" t="n">
        <f aca="false">C276+D275</f>
        <v>3501.798</v>
      </c>
    </row>
    <row r="277" customFormat="false" ht="12.8" hidden="false" customHeight="false" outlineLevel="0" collapsed="false">
      <c r="A277" s="25" t="s">
        <v>982</v>
      </c>
      <c r="B277" s="26" t="n">
        <v>-0.6276</v>
      </c>
      <c r="C277" s="24" t="n">
        <f aca="false">B277*10</f>
        <v>-6.276</v>
      </c>
      <c r="D277" s="14" t="n">
        <f aca="false">C277+D276</f>
        <v>3495.522</v>
      </c>
    </row>
    <row r="278" customFormat="false" ht="12.8" hidden="false" customHeight="false" outlineLevel="0" collapsed="false">
      <c r="A278" s="25" t="s">
        <v>984</v>
      </c>
      <c r="B278" s="26" t="n">
        <v>2.1168</v>
      </c>
      <c r="C278" s="24" t="n">
        <f aca="false">B278*10</f>
        <v>21.168</v>
      </c>
      <c r="D278" s="14" t="n">
        <f aca="false">C278+D277</f>
        <v>3516.69</v>
      </c>
    </row>
    <row r="279" customFormat="false" ht="12.8" hidden="false" customHeight="false" outlineLevel="0" collapsed="false">
      <c r="A279" s="25" t="s">
        <v>986</v>
      </c>
      <c r="B279" s="26" t="n">
        <v>-0.2356</v>
      </c>
      <c r="C279" s="24" t="n">
        <f aca="false">B279*10</f>
        <v>-2.356</v>
      </c>
      <c r="D279" s="14" t="n">
        <f aca="false">C279+D278</f>
        <v>3514.334</v>
      </c>
    </row>
    <row r="280" customFormat="false" ht="12.8" hidden="false" customHeight="false" outlineLevel="0" collapsed="false">
      <c r="A280" s="25" t="s">
        <v>989</v>
      </c>
      <c r="B280" s="26" t="n">
        <v>0.6076</v>
      </c>
      <c r="C280" s="24" t="n">
        <f aca="false">B280*10</f>
        <v>6.076</v>
      </c>
      <c r="D280" s="14" t="n">
        <f aca="false">C280+D279</f>
        <v>3520.41</v>
      </c>
    </row>
    <row r="281" customFormat="false" ht="12.8" hidden="false" customHeight="false" outlineLevel="0" collapsed="false">
      <c r="A281" s="25" t="s">
        <v>992</v>
      </c>
      <c r="B281" s="26" t="n">
        <v>0.7448</v>
      </c>
      <c r="C281" s="24" t="n">
        <f aca="false">B281*10</f>
        <v>7.448</v>
      </c>
      <c r="D281" s="14" t="n">
        <f aca="false">C281+D280</f>
        <v>3527.858</v>
      </c>
    </row>
    <row r="282" customFormat="false" ht="12.8" hidden="false" customHeight="false" outlineLevel="0" collapsed="false">
      <c r="A282" s="25" t="s">
        <v>995</v>
      </c>
      <c r="B282" s="26" t="n">
        <v>-0.4806</v>
      </c>
      <c r="C282" s="24" t="n">
        <f aca="false">B282*10</f>
        <v>-4.806</v>
      </c>
      <c r="D282" s="14" t="n">
        <f aca="false">C282+D281</f>
        <v>3523.052</v>
      </c>
    </row>
    <row r="283" customFormat="false" ht="12.8" hidden="false" customHeight="false" outlineLevel="0" collapsed="false">
      <c r="A283" s="25" t="s">
        <v>997</v>
      </c>
      <c r="B283" s="26" t="n">
        <v>0.2058</v>
      </c>
      <c r="C283" s="24" t="n">
        <f aca="false">B283*10</f>
        <v>2.058</v>
      </c>
      <c r="D283" s="14" t="n">
        <f aca="false">C283+D282</f>
        <v>3525.11</v>
      </c>
    </row>
    <row r="284" customFormat="false" ht="12.8" hidden="false" customHeight="false" outlineLevel="0" collapsed="false">
      <c r="A284" s="25" t="s">
        <v>999</v>
      </c>
      <c r="B284" s="26" t="n">
        <v>3.4006</v>
      </c>
      <c r="C284" s="24" t="n">
        <f aca="false">B284*10</f>
        <v>34.006</v>
      </c>
      <c r="D284" s="14" t="n">
        <f aca="false">C284+D283</f>
        <v>3559.116</v>
      </c>
    </row>
    <row r="285" customFormat="false" ht="12.8" hidden="false" customHeight="false" outlineLevel="0" collapsed="false">
      <c r="A285" s="25" t="s">
        <v>1003</v>
      </c>
      <c r="B285" s="26" t="n">
        <v>-0.746</v>
      </c>
      <c r="C285" s="24" t="n">
        <f aca="false">B285*10</f>
        <v>-7.46</v>
      </c>
      <c r="D285" s="14" t="n">
        <f aca="false">C285+D284</f>
        <v>3551.656</v>
      </c>
    </row>
    <row r="286" customFormat="false" ht="12.8" hidden="false" customHeight="false" outlineLevel="0" collapsed="false">
      <c r="A286" s="25" t="s">
        <v>1008</v>
      </c>
      <c r="B286" s="26" t="n">
        <v>-0.02</v>
      </c>
      <c r="C286" s="24" t="n">
        <f aca="false">B286*10</f>
        <v>-0.2</v>
      </c>
      <c r="D286" s="14" t="n">
        <f aca="false">C286+D285</f>
        <v>3551.456</v>
      </c>
    </row>
    <row r="287" customFormat="false" ht="12.8" hidden="false" customHeight="false" outlineLevel="0" collapsed="false">
      <c r="A287" s="25" t="s">
        <v>1011</v>
      </c>
      <c r="B287" s="26" t="n">
        <v>-0.9412</v>
      </c>
      <c r="C287" s="24" t="n">
        <f aca="false">B287*10</f>
        <v>-9.412</v>
      </c>
      <c r="D287" s="14" t="n">
        <f aca="false">C287+D286</f>
        <v>3542.044</v>
      </c>
    </row>
    <row r="288" customFormat="false" ht="12.8" hidden="false" customHeight="false" outlineLevel="0" collapsed="false">
      <c r="A288" s="25" t="s">
        <v>1014</v>
      </c>
      <c r="B288" s="26" t="n">
        <v>-0.559</v>
      </c>
      <c r="C288" s="24" t="n">
        <f aca="false">B288*10</f>
        <v>-5.59</v>
      </c>
      <c r="D288" s="14" t="n">
        <f aca="false">C288+D287</f>
        <v>3536.454</v>
      </c>
    </row>
    <row r="289" customFormat="false" ht="12.8" hidden="false" customHeight="false" outlineLevel="0" collapsed="false">
      <c r="A289" s="25" t="s">
        <v>1017</v>
      </c>
      <c r="B289" s="26" t="n">
        <v>-1</v>
      </c>
      <c r="C289" s="24" t="n">
        <f aca="false">B289*10</f>
        <v>-10</v>
      </c>
      <c r="D289" s="14" t="n">
        <f aca="false">C289+D288</f>
        <v>3526.454</v>
      </c>
    </row>
    <row r="290" customFormat="false" ht="12.8" hidden="false" customHeight="false" outlineLevel="0" collapsed="false">
      <c r="A290" s="25" t="s">
        <v>1019</v>
      </c>
      <c r="B290" s="26" t="n">
        <v>0.2348</v>
      </c>
      <c r="C290" s="24" t="n">
        <f aca="false">B290*10</f>
        <v>2.348</v>
      </c>
      <c r="D290" s="14" t="n">
        <f aca="false">C290+D289</f>
        <v>3528.802</v>
      </c>
    </row>
    <row r="291" customFormat="false" ht="12.8" hidden="false" customHeight="false" outlineLevel="0" collapsed="false">
      <c r="A291" s="25" t="s">
        <v>1023</v>
      </c>
      <c r="B291" s="26" t="n">
        <v>-0.8824</v>
      </c>
      <c r="C291" s="24" t="n">
        <f aca="false">B291*10</f>
        <v>-8.824</v>
      </c>
      <c r="D291" s="14" t="n">
        <f aca="false">C291+D290</f>
        <v>3519.978</v>
      </c>
    </row>
    <row r="292" customFormat="false" ht="12.8" hidden="false" customHeight="false" outlineLevel="0" collapsed="false">
      <c r="A292" s="25" t="s">
        <v>1026</v>
      </c>
      <c r="B292" s="26" t="n">
        <v>0.98</v>
      </c>
      <c r="C292" s="24" t="n">
        <f aca="false">B292*10</f>
        <v>9.8</v>
      </c>
      <c r="D292" s="14" t="n">
        <f aca="false">C292+D291</f>
        <v>3529.778</v>
      </c>
    </row>
    <row r="293" customFormat="false" ht="12.8" hidden="false" customHeight="false" outlineLevel="0" collapsed="false">
      <c r="A293" s="25" t="s">
        <v>1028</v>
      </c>
      <c r="B293" s="26" t="n">
        <v>0.0588000000000001</v>
      </c>
      <c r="C293" s="24" t="n">
        <f aca="false">B293*10</f>
        <v>0.588000000000001</v>
      </c>
      <c r="D293" s="14" t="n">
        <f aca="false">C293+D292</f>
        <v>3530.366</v>
      </c>
    </row>
    <row r="294" customFormat="false" ht="12.8" hidden="false" customHeight="false" outlineLevel="0" collapsed="false">
      <c r="A294" s="25" t="s">
        <v>1030</v>
      </c>
      <c r="B294" s="26" t="n">
        <v>2.2148</v>
      </c>
      <c r="C294" s="24" t="n">
        <f aca="false">B294*10</f>
        <v>22.148</v>
      </c>
      <c r="D294" s="14" t="n">
        <f aca="false">C294+D293</f>
        <v>3552.514</v>
      </c>
    </row>
    <row r="295" customFormat="false" ht="12.8" hidden="false" customHeight="false" outlineLevel="0" collapsed="false">
      <c r="A295" s="25" t="s">
        <v>1033</v>
      </c>
      <c r="B295" s="26" t="n">
        <v>0.6174</v>
      </c>
      <c r="C295" s="24" t="n">
        <f aca="false">B295*10</f>
        <v>6.174</v>
      </c>
      <c r="D295" s="14" t="n">
        <f aca="false">C295+D294</f>
        <v>3558.688</v>
      </c>
    </row>
    <row r="296" customFormat="false" ht="12.8" hidden="false" customHeight="false" outlineLevel="0" collapsed="false">
      <c r="A296" s="25" t="s">
        <v>1036</v>
      </c>
      <c r="B296" s="26" t="n">
        <v>0.6566</v>
      </c>
      <c r="C296" s="24" t="n">
        <f aca="false">B296*10</f>
        <v>6.566</v>
      </c>
      <c r="D296" s="14" t="n">
        <f aca="false">C296+D295</f>
        <v>3565.254</v>
      </c>
    </row>
    <row r="297" customFormat="false" ht="12.8" hidden="false" customHeight="false" outlineLevel="0" collapsed="false">
      <c r="A297" s="25" t="s">
        <v>1039</v>
      </c>
      <c r="B297" s="26" t="n">
        <v>0.5782</v>
      </c>
      <c r="C297" s="24" t="n">
        <f aca="false">B297*10</f>
        <v>5.782</v>
      </c>
      <c r="D297" s="14" t="n">
        <f aca="false">C297+D296</f>
        <v>3571.036</v>
      </c>
    </row>
    <row r="298" customFormat="false" ht="12.8" hidden="false" customHeight="false" outlineLevel="0" collapsed="false">
      <c r="A298" s="25" t="s">
        <v>1040</v>
      </c>
      <c r="B298" s="26" t="n">
        <v>-1</v>
      </c>
      <c r="C298" s="24" t="n">
        <f aca="false">B298*10</f>
        <v>-10</v>
      </c>
      <c r="D298" s="14" t="n">
        <f aca="false">C298+D297</f>
        <v>3561.036</v>
      </c>
    </row>
    <row r="299" customFormat="false" ht="12.8" hidden="false" customHeight="false" outlineLevel="0" collapsed="false">
      <c r="A299" s="25" t="s">
        <v>1042</v>
      </c>
      <c r="B299" s="26" t="n">
        <v>3.1458</v>
      </c>
      <c r="C299" s="24" t="n">
        <f aca="false">B299*10</f>
        <v>31.458</v>
      </c>
      <c r="D299" s="14" t="n">
        <f aca="false">C299+D298</f>
        <v>3592.494</v>
      </c>
    </row>
    <row r="300" customFormat="false" ht="12.8" hidden="false" customHeight="false" outlineLevel="0" collapsed="false">
      <c r="A300" s="25" t="s">
        <v>1047</v>
      </c>
      <c r="B300" s="26" t="n">
        <v>-1.02</v>
      </c>
      <c r="C300" s="24" t="n">
        <f aca="false">B300*10</f>
        <v>-10.2</v>
      </c>
      <c r="D300" s="14" t="n">
        <f aca="false">C300+D299</f>
        <v>3582.294</v>
      </c>
    </row>
    <row r="301" customFormat="false" ht="12.8" hidden="false" customHeight="false" outlineLevel="0" collapsed="false">
      <c r="A301" s="25" t="s">
        <v>1050</v>
      </c>
      <c r="B301" s="26" t="n">
        <v>0.4116</v>
      </c>
      <c r="C301" s="24" t="n">
        <f aca="false">B301*10</f>
        <v>4.116</v>
      </c>
      <c r="D301" s="14" t="n">
        <f aca="false">C301+D300</f>
        <v>3586.41</v>
      </c>
    </row>
    <row r="302" customFormat="false" ht="12.8" hidden="false" customHeight="false" outlineLevel="0" collapsed="false">
      <c r="A302" s="25" t="s">
        <v>1052</v>
      </c>
      <c r="B302" s="26" t="n">
        <v>-1.3924</v>
      </c>
      <c r="C302" s="24" t="n">
        <f aca="false">B302*10</f>
        <v>-13.924</v>
      </c>
      <c r="D302" s="14" t="n">
        <f aca="false">C302+D301</f>
        <v>3572.486</v>
      </c>
    </row>
    <row r="303" customFormat="false" ht="12.8" hidden="false" customHeight="false" outlineLevel="0" collapsed="false">
      <c r="A303" s="25" t="s">
        <v>1057</v>
      </c>
      <c r="B303" s="26" t="n">
        <v>-0.8726</v>
      </c>
      <c r="C303" s="24" t="n">
        <f aca="false">B303*10</f>
        <v>-8.726</v>
      </c>
      <c r="D303" s="14" t="n">
        <f aca="false">C303+D302</f>
        <v>3563.76</v>
      </c>
    </row>
    <row r="304" customFormat="false" ht="12.8" hidden="false" customHeight="false" outlineLevel="0" collapsed="false">
      <c r="A304" s="25" t="s">
        <v>1060</v>
      </c>
      <c r="B304" s="26" t="n">
        <v>1.3132</v>
      </c>
      <c r="C304" s="24" t="n">
        <f aca="false">B304*10</f>
        <v>13.132</v>
      </c>
      <c r="D304" s="14" t="n">
        <f aca="false">C304+D303</f>
        <v>3576.892</v>
      </c>
    </row>
    <row r="305" customFormat="false" ht="12.8" hidden="false" customHeight="false" outlineLevel="0" collapsed="false">
      <c r="A305" s="25" t="s">
        <v>1063</v>
      </c>
      <c r="B305" s="26" t="n">
        <v>0.147</v>
      </c>
      <c r="C305" s="24" t="n">
        <f aca="false">B305*10</f>
        <v>1.47</v>
      </c>
      <c r="D305" s="14" t="n">
        <f aca="false">C305+D304</f>
        <v>3578.362</v>
      </c>
    </row>
    <row r="306" customFormat="false" ht="12.8" hidden="false" customHeight="false" outlineLevel="0" collapsed="false">
      <c r="A306" s="25" t="s">
        <v>1065</v>
      </c>
      <c r="B306" s="26" t="n">
        <v>-0.3532</v>
      </c>
      <c r="C306" s="24" t="n">
        <f aca="false">B306*10</f>
        <v>-3.532</v>
      </c>
      <c r="D306" s="14" t="n">
        <f aca="false">C306+D305</f>
        <v>3574.83</v>
      </c>
    </row>
    <row r="307" customFormat="false" ht="12.8" hidden="false" customHeight="false" outlineLevel="0" collapsed="false">
      <c r="A307" s="25" t="s">
        <v>1066</v>
      </c>
      <c r="B307" s="26" t="n">
        <v>-0.4418</v>
      </c>
      <c r="C307" s="24" t="n">
        <f aca="false">B307*10</f>
        <v>-4.418</v>
      </c>
      <c r="D307" s="14" t="n">
        <f aca="false">C307+D306</f>
        <v>3570.412</v>
      </c>
    </row>
    <row r="308" customFormat="false" ht="12.8" hidden="false" customHeight="false" outlineLevel="0" collapsed="false">
      <c r="A308" s="25" t="s">
        <v>1069</v>
      </c>
      <c r="B308" s="26" t="n">
        <v>-0.9416</v>
      </c>
      <c r="C308" s="24" t="n">
        <f aca="false">B308*10</f>
        <v>-9.416</v>
      </c>
      <c r="D308" s="14" t="n">
        <f aca="false">C308+D307</f>
        <v>3560.996</v>
      </c>
    </row>
    <row r="309" customFormat="false" ht="12.8" hidden="false" customHeight="false" outlineLevel="0" collapsed="false">
      <c r="A309" s="25" t="s">
        <v>1073</v>
      </c>
      <c r="B309" s="26" t="n">
        <v>0.4112</v>
      </c>
      <c r="C309" s="24" t="n">
        <f aca="false">B309*10</f>
        <v>4.112</v>
      </c>
      <c r="D309" s="14" t="n">
        <f aca="false">C309+D308</f>
        <v>3565.108</v>
      </c>
    </row>
    <row r="310" customFormat="false" ht="12.8" hidden="false" customHeight="false" outlineLevel="0" collapsed="false">
      <c r="A310" s="25" t="s">
        <v>1076</v>
      </c>
      <c r="B310" s="26" t="n">
        <v>5.8306</v>
      </c>
      <c r="C310" s="24" t="n">
        <f aca="false">B310*10</f>
        <v>58.306</v>
      </c>
      <c r="D310" s="14" t="n">
        <f aca="false">C310+D309</f>
        <v>3623.414</v>
      </c>
    </row>
    <row r="311" customFormat="false" ht="12.8" hidden="false" customHeight="false" outlineLevel="0" collapsed="false">
      <c r="A311" s="25" t="s">
        <v>1080</v>
      </c>
      <c r="B311" s="26" t="n">
        <v>1.087</v>
      </c>
      <c r="C311" s="24" t="n">
        <f aca="false">B311*10</f>
        <v>10.87</v>
      </c>
      <c r="D311" s="14" t="n">
        <f aca="false">C311+D310</f>
        <v>3634.284</v>
      </c>
    </row>
    <row r="312" customFormat="false" ht="12.8" hidden="false" customHeight="false" outlineLevel="0" collapsed="false">
      <c r="A312" s="25" t="s">
        <v>1086</v>
      </c>
      <c r="B312" s="26" t="n">
        <v>0.0392</v>
      </c>
      <c r="C312" s="24" t="n">
        <f aca="false">B312*10</f>
        <v>0.392</v>
      </c>
      <c r="D312" s="14" t="n">
        <f aca="false">C312+D311</f>
        <v>3634.676</v>
      </c>
    </row>
    <row r="313" customFormat="false" ht="12.8" hidden="false" customHeight="false" outlineLevel="0" collapsed="false">
      <c r="A313" s="25" t="s">
        <v>1087</v>
      </c>
      <c r="B313" s="26" t="n">
        <v>3.283</v>
      </c>
      <c r="C313" s="24" t="n">
        <f aca="false">B313*10</f>
        <v>32.83</v>
      </c>
      <c r="D313" s="14" t="n">
        <f aca="false">C313+D312</f>
        <v>3667.506</v>
      </c>
    </row>
    <row r="314" customFormat="false" ht="12.8" hidden="false" customHeight="false" outlineLevel="0" collapsed="false">
      <c r="A314" s="25" t="s">
        <v>1089</v>
      </c>
      <c r="B314" s="26" t="n">
        <v>-1.412</v>
      </c>
      <c r="C314" s="24" t="n">
        <f aca="false">B314*10</f>
        <v>-14.12</v>
      </c>
      <c r="D314" s="14" t="n">
        <f aca="false">C314+D313</f>
        <v>3653.386</v>
      </c>
    </row>
    <row r="315" customFormat="false" ht="12.8" hidden="false" customHeight="false" outlineLevel="0" collapsed="false">
      <c r="A315" s="25" t="s">
        <v>1093</v>
      </c>
      <c r="B315" s="26" t="n">
        <v>-0.432</v>
      </c>
      <c r="C315" s="24" t="n">
        <f aca="false">B315*10</f>
        <v>-4.32</v>
      </c>
      <c r="D315" s="14" t="n">
        <f aca="false">C315+D314</f>
        <v>3649.066</v>
      </c>
    </row>
    <row r="316" customFormat="false" ht="12.8" hidden="false" customHeight="false" outlineLevel="0" collapsed="false">
      <c r="A316" s="25" t="s">
        <v>1097</v>
      </c>
      <c r="B316" s="26" t="n">
        <v>1.6068</v>
      </c>
      <c r="C316" s="24" t="n">
        <f aca="false">B316*10</f>
        <v>16.068</v>
      </c>
      <c r="D316" s="14" t="n">
        <f aca="false">C316+D315</f>
        <v>3665.134</v>
      </c>
    </row>
    <row r="317" customFormat="false" ht="12.8" hidden="false" customHeight="false" outlineLevel="0" collapsed="false">
      <c r="A317" s="25" t="s">
        <v>1101</v>
      </c>
      <c r="B317" s="26" t="n">
        <v>-0.0199999999999997</v>
      </c>
      <c r="C317" s="24" t="n">
        <f aca="false">B317*10</f>
        <v>-0.199999999999997</v>
      </c>
      <c r="D317" s="14" t="n">
        <f aca="false">C317+D316</f>
        <v>3664.934</v>
      </c>
    </row>
    <row r="318" customFormat="false" ht="12.8" hidden="false" customHeight="false" outlineLevel="0" collapsed="false">
      <c r="A318" s="25" t="s">
        <v>1105</v>
      </c>
      <c r="B318" s="26" t="n">
        <v>6.1148</v>
      </c>
      <c r="C318" s="24" t="n">
        <f aca="false">B318*10</f>
        <v>61.148</v>
      </c>
      <c r="D318" s="14" t="n">
        <f aca="false">C318+D317</f>
        <v>3726.082</v>
      </c>
    </row>
    <row r="319" customFormat="false" ht="12.8" hidden="false" customHeight="false" outlineLevel="0" collapsed="false">
      <c r="A319" s="25" t="s">
        <v>1109</v>
      </c>
      <c r="B319" s="26" t="n">
        <v>2.2634</v>
      </c>
      <c r="C319" s="24" t="n">
        <f aca="false">B319*10</f>
        <v>22.634</v>
      </c>
      <c r="D319" s="14" t="n">
        <f aca="false">C319+D318</f>
        <v>3748.716</v>
      </c>
    </row>
    <row r="320" customFormat="false" ht="12.8" hidden="false" customHeight="false" outlineLevel="0" collapsed="false">
      <c r="A320" s="25" t="s">
        <v>1112</v>
      </c>
      <c r="B320" s="26" t="n">
        <v>-1</v>
      </c>
      <c r="C320" s="24" t="n">
        <f aca="false">B320*10</f>
        <v>-10</v>
      </c>
      <c r="D320" s="14" t="n">
        <f aca="false">C320+D319</f>
        <v>3738.716</v>
      </c>
    </row>
    <row r="321" customFormat="false" ht="12.8" hidden="false" customHeight="false" outlineLevel="0" collapsed="false">
      <c r="A321" s="25" t="s">
        <v>1114</v>
      </c>
      <c r="B321" s="26" t="n">
        <v>7.105</v>
      </c>
      <c r="C321" s="24" t="n">
        <f aca="false">B321*10</f>
        <v>71.05</v>
      </c>
      <c r="D321" s="14" t="n">
        <f aca="false">C321+D320</f>
        <v>3809.766</v>
      </c>
    </row>
    <row r="322" customFormat="false" ht="12.8" hidden="false" customHeight="false" outlineLevel="0" collapsed="false">
      <c r="A322" s="25" t="s">
        <v>1120</v>
      </c>
      <c r="B322" s="26" t="n">
        <v>0.5978</v>
      </c>
      <c r="C322" s="24" t="n">
        <f aca="false">B322*10</f>
        <v>5.978</v>
      </c>
      <c r="D322" s="14" t="n">
        <f aca="false">C322+D321</f>
        <v>3815.744</v>
      </c>
    </row>
    <row r="323" customFormat="false" ht="12.8" hidden="false" customHeight="false" outlineLevel="0" collapsed="false">
      <c r="A323" s="25" t="s">
        <v>1122</v>
      </c>
      <c r="B323" s="26" t="n">
        <v>15.3762</v>
      </c>
      <c r="C323" s="24" t="n">
        <f aca="false">B323*10</f>
        <v>153.762</v>
      </c>
      <c r="D323" s="14" t="n">
        <f aca="false">C323+D322</f>
        <v>3969.506</v>
      </c>
    </row>
    <row r="324" customFormat="false" ht="12.8" hidden="false" customHeight="false" outlineLevel="0" collapsed="false">
      <c r="A324" s="25" t="s">
        <v>1125</v>
      </c>
      <c r="B324" s="26" t="n">
        <v>0.6958</v>
      </c>
      <c r="C324" s="24" t="n">
        <f aca="false">B324*10</f>
        <v>6.958</v>
      </c>
      <c r="D324" s="14" t="n">
        <f aca="false">C324+D323</f>
        <v>3976.464</v>
      </c>
    </row>
    <row r="325" customFormat="false" ht="12.8" hidden="false" customHeight="false" outlineLevel="0" collapsed="false">
      <c r="A325" s="25" t="s">
        <v>1129</v>
      </c>
      <c r="B325" s="26" t="n">
        <v>-2</v>
      </c>
      <c r="C325" s="24" t="n">
        <f aca="false">B325*10</f>
        <v>-20</v>
      </c>
      <c r="D325" s="14" t="n">
        <f aca="false">C325+D324</f>
        <v>3956.464</v>
      </c>
    </row>
    <row r="326" customFormat="false" ht="12.8" hidden="false" customHeight="false" outlineLevel="0" collapsed="false">
      <c r="A326" s="25" t="s">
        <v>1132</v>
      </c>
      <c r="B326" s="26" t="n">
        <v>0.127</v>
      </c>
      <c r="C326" s="24" t="n">
        <f aca="false">B326*10</f>
        <v>1.27</v>
      </c>
      <c r="D326" s="14" t="n">
        <f aca="false">C326+D325</f>
        <v>3957.734</v>
      </c>
    </row>
    <row r="327" customFormat="false" ht="12.8" hidden="false" customHeight="false" outlineLevel="0" collapsed="false">
      <c r="A327" s="25" t="s">
        <v>1135</v>
      </c>
      <c r="B327" s="26" t="n">
        <v>1.1368</v>
      </c>
      <c r="C327" s="24" t="n">
        <f aca="false">B327*10</f>
        <v>11.368</v>
      </c>
      <c r="D327" s="14" t="n">
        <f aca="false">C327+D326</f>
        <v>3969.102</v>
      </c>
    </row>
    <row r="328" customFormat="false" ht="12.8" hidden="false" customHeight="false" outlineLevel="0" collapsed="false">
      <c r="A328" s="25" t="s">
        <v>1137</v>
      </c>
      <c r="B328" s="26" t="n">
        <v>-2.1866</v>
      </c>
      <c r="C328" s="24" t="n">
        <f aca="false">B328*10</f>
        <v>-21.866</v>
      </c>
      <c r="D328" s="14" t="n">
        <f aca="false">C328+D327</f>
        <v>3947.236</v>
      </c>
    </row>
    <row r="329" customFormat="false" ht="12.8" hidden="false" customHeight="false" outlineLevel="0" collapsed="false">
      <c r="A329" s="25" t="s">
        <v>1141</v>
      </c>
      <c r="B329" s="26" t="n">
        <v>2.4304</v>
      </c>
      <c r="C329" s="24" t="n">
        <f aca="false">B329*10</f>
        <v>24.304</v>
      </c>
      <c r="D329" s="14" t="n">
        <f aca="false">C329+D328</f>
        <v>3971.54</v>
      </c>
    </row>
    <row r="330" customFormat="false" ht="12.8" hidden="false" customHeight="false" outlineLevel="0" collapsed="false">
      <c r="A330" s="25" t="s">
        <v>1143</v>
      </c>
      <c r="B330" s="26" t="n">
        <v>-0.0788000000000001</v>
      </c>
      <c r="C330" s="24" t="n">
        <f aca="false">B330*10</f>
        <v>-0.788000000000001</v>
      </c>
      <c r="D330" s="14" t="n">
        <f aca="false">C330+D329</f>
        <v>3970.752</v>
      </c>
    </row>
    <row r="331" customFormat="false" ht="12.8" hidden="false" customHeight="false" outlineLevel="0" collapsed="false">
      <c r="A331" s="25" t="s">
        <v>1145</v>
      </c>
      <c r="B331" s="26" t="n">
        <v>1.2936</v>
      </c>
      <c r="C331" s="24" t="n">
        <f aca="false">B331*10</f>
        <v>12.936</v>
      </c>
      <c r="D331" s="14" t="n">
        <f aca="false">C331+D330</f>
        <v>3983.688</v>
      </c>
    </row>
    <row r="332" customFormat="false" ht="12.8" hidden="false" customHeight="false" outlineLevel="0" collapsed="false">
      <c r="A332" s="25" t="s">
        <v>1147</v>
      </c>
      <c r="B332" s="26" t="n">
        <v>0.735</v>
      </c>
      <c r="C332" s="24" t="n">
        <f aca="false">B332*10</f>
        <v>7.35</v>
      </c>
      <c r="D332" s="14" t="n">
        <f aca="false">C332+D331</f>
        <v>3991.038</v>
      </c>
    </row>
    <row r="333" customFormat="false" ht="12.8" hidden="false" customHeight="false" outlineLevel="0" collapsed="false">
      <c r="A333" s="25" t="s">
        <v>1149</v>
      </c>
      <c r="B333" s="26" t="n">
        <v>1.8906</v>
      </c>
      <c r="C333" s="24" t="n">
        <f aca="false">B333*10</f>
        <v>18.906</v>
      </c>
      <c r="D333" s="14" t="n">
        <f aca="false">C333+D332</f>
        <v>4009.944</v>
      </c>
    </row>
    <row r="334" customFormat="false" ht="12.8" hidden="false" customHeight="false" outlineLevel="0" collapsed="false">
      <c r="A334" s="25" t="s">
        <v>1154</v>
      </c>
      <c r="B334" s="26" t="n">
        <v>1.6562</v>
      </c>
      <c r="C334" s="24" t="n">
        <f aca="false">B334*10</f>
        <v>16.562</v>
      </c>
      <c r="D334" s="14" t="n">
        <f aca="false">C334+D333</f>
        <v>4026.506</v>
      </c>
    </row>
    <row r="335" customFormat="false" ht="12.8" hidden="false" customHeight="false" outlineLevel="0" collapsed="false">
      <c r="A335" s="25" t="s">
        <v>1156</v>
      </c>
      <c r="B335" s="26" t="n">
        <v>4.7334</v>
      </c>
      <c r="C335" s="24" t="n">
        <f aca="false">B335*10</f>
        <v>47.334</v>
      </c>
      <c r="D335" s="14" t="n">
        <f aca="false">C335+D334</f>
        <v>4073.84</v>
      </c>
    </row>
    <row r="336" customFormat="false" ht="12.8" hidden="false" customHeight="false" outlineLevel="0" collapsed="false">
      <c r="A336" s="25" t="s">
        <v>1158</v>
      </c>
      <c r="B336" s="26" t="n">
        <v>-1.04</v>
      </c>
      <c r="C336" s="24" t="n">
        <f aca="false">B336*10</f>
        <v>-10.4</v>
      </c>
      <c r="D336" s="14" t="n">
        <f aca="false">C336+D335</f>
        <v>4063.44</v>
      </c>
    </row>
    <row r="337" customFormat="false" ht="12.8" hidden="false" customHeight="false" outlineLevel="0" collapsed="false">
      <c r="A337" s="25" t="s">
        <v>1163</v>
      </c>
      <c r="B337" s="26" t="n">
        <v>6.0074</v>
      </c>
      <c r="C337" s="24" t="n">
        <f aca="false">B337*10</f>
        <v>60.074</v>
      </c>
      <c r="D337" s="14" t="n">
        <f aca="false">C337+D336</f>
        <v>4123.514</v>
      </c>
    </row>
    <row r="338" customFormat="false" ht="12.8" hidden="false" customHeight="false" outlineLevel="0" collapsed="false">
      <c r="A338" s="25" t="s">
        <v>1168</v>
      </c>
      <c r="B338" s="26" t="n">
        <v>7.6636</v>
      </c>
      <c r="C338" s="24" t="n">
        <f aca="false">B338*10</f>
        <v>76.636</v>
      </c>
      <c r="D338" s="14" t="n">
        <f aca="false">C338+D337</f>
        <v>4200.15</v>
      </c>
    </row>
    <row r="339" customFormat="false" ht="12.8" hidden="false" customHeight="false" outlineLevel="0" collapsed="false">
      <c r="A339" s="25" t="s">
        <v>1170</v>
      </c>
      <c r="B339" s="26" t="n">
        <v>-1</v>
      </c>
      <c r="C339" s="24" t="n">
        <f aca="false">B339*10</f>
        <v>-10</v>
      </c>
      <c r="D339" s="14" t="n">
        <f aca="false">C339+D338</f>
        <v>4190.15</v>
      </c>
    </row>
    <row r="340" customFormat="false" ht="12.8" hidden="false" customHeight="false" outlineLevel="0" collapsed="false">
      <c r="A340" s="25" t="s">
        <v>1172</v>
      </c>
      <c r="B340" s="26" t="n">
        <v>-1</v>
      </c>
      <c r="C340" s="24" t="n">
        <f aca="false">B340*10</f>
        <v>-10</v>
      </c>
      <c r="D340" s="14" t="n">
        <f aca="false">C340+D339</f>
        <v>4180.15</v>
      </c>
    </row>
    <row r="341" customFormat="false" ht="12.8" hidden="false" customHeight="false" outlineLevel="0" collapsed="false">
      <c r="A341" s="25" t="s">
        <v>1174</v>
      </c>
      <c r="B341" s="26" t="n">
        <v>0.2054</v>
      </c>
      <c r="C341" s="24" t="n">
        <f aca="false">B341*10</f>
        <v>2.054</v>
      </c>
      <c r="D341" s="14" t="n">
        <f aca="false">C341+D340</f>
        <v>4182.204</v>
      </c>
    </row>
    <row r="342" customFormat="false" ht="12.8" hidden="false" customHeight="false" outlineLevel="0" collapsed="false">
      <c r="A342" s="25" t="s">
        <v>1177</v>
      </c>
      <c r="B342" s="26" t="n">
        <v>-2</v>
      </c>
      <c r="C342" s="24" t="n">
        <f aca="false">B342*10</f>
        <v>-20</v>
      </c>
      <c r="D342" s="14" t="n">
        <f aca="false">C342+D341</f>
        <v>4162.204</v>
      </c>
    </row>
    <row r="343" customFormat="false" ht="12.8" hidden="false" customHeight="false" outlineLevel="0" collapsed="false">
      <c r="A343" s="25" t="s">
        <v>1178</v>
      </c>
      <c r="B343" s="26" t="n">
        <v>0.1666</v>
      </c>
      <c r="C343" s="24" t="n">
        <f aca="false">B343*10</f>
        <v>1.666</v>
      </c>
      <c r="D343" s="14" t="n">
        <f aca="false">C343+D342</f>
        <v>4163.87</v>
      </c>
    </row>
    <row r="344" customFormat="false" ht="12.8" hidden="false" customHeight="false" outlineLevel="0" collapsed="false">
      <c r="A344" s="25" t="s">
        <v>1179</v>
      </c>
      <c r="B344" s="26" t="n">
        <v>-2.6864</v>
      </c>
      <c r="C344" s="24" t="n">
        <f aca="false">B344*10</f>
        <v>-26.864</v>
      </c>
      <c r="D344" s="14" t="n">
        <f aca="false">C344+D343</f>
        <v>4137.006</v>
      </c>
    </row>
    <row r="345" customFormat="false" ht="12.8" hidden="false" customHeight="false" outlineLevel="0" collapsed="false">
      <c r="A345" s="25" t="s">
        <v>1182</v>
      </c>
      <c r="B345" s="26" t="n">
        <v>1.3418</v>
      </c>
      <c r="C345" s="24" t="n">
        <f aca="false">B345*10</f>
        <v>13.418</v>
      </c>
      <c r="D345" s="14" t="n">
        <f aca="false">C345+D344</f>
        <v>4150.424</v>
      </c>
    </row>
    <row r="346" customFormat="false" ht="12.8" hidden="false" customHeight="false" outlineLevel="0" collapsed="false">
      <c r="A346" s="25" t="s">
        <v>1187</v>
      </c>
      <c r="B346" s="26" t="n">
        <v>1.0094</v>
      </c>
      <c r="C346" s="24" t="n">
        <f aca="false">B346*10</f>
        <v>10.094</v>
      </c>
      <c r="D346" s="14" t="n">
        <f aca="false">C346+D345</f>
        <v>4160.518</v>
      </c>
    </row>
    <row r="347" customFormat="false" ht="12.8" hidden="false" customHeight="false" outlineLevel="0" collapsed="false">
      <c r="A347" s="25" t="s">
        <v>1191</v>
      </c>
      <c r="B347" s="26" t="n">
        <v>-1.1576</v>
      </c>
      <c r="C347" s="24" t="n">
        <f aca="false">B347*10</f>
        <v>-11.576</v>
      </c>
      <c r="D347" s="14" t="n">
        <f aca="false">C347+D346</f>
        <v>4148.942</v>
      </c>
    </row>
    <row r="348" customFormat="false" ht="12.8" hidden="false" customHeight="false" outlineLevel="0" collapsed="false">
      <c r="A348" s="25" t="s">
        <v>1196</v>
      </c>
      <c r="B348" s="26" t="n">
        <v>0.2254</v>
      </c>
      <c r="C348" s="24" t="n">
        <f aca="false">B348*10</f>
        <v>2.254</v>
      </c>
      <c r="D348" s="14" t="n">
        <f aca="false">C348+D347</f>
        <v>4151.196</v>
      </c>
    </row>
    <row r="349" customFormat="false" ht="12.8" hidden="false" customHeight="false" outlineLevel="0" collapsed="false">
      <c r="A349" s="25" t="s">
        <v>1198</v>
      </c>
      <c r="B349" s="26" t="n">
        <v>1.2442</v>
      </c>
      <c r="C349" s="24" t="n">
        <f aca="false">B349*10</f>
        <v>12.442</v>
      </c>
      <c r="D349" s="14" t="n">
        <f aca="false">C349+D348</f>
        <v>4163.638</v>
      </c>
    </row>
    <row r="350" customFormat="false" ht="12.8" hidden="false" customHeight="false" outlineLevel="0" collapsed="false">
      <c r="A350" s="25" t="s">
        <v>1202</v>
      </c>
      <c r="B350" s="26" t="n">
        <v>-0.6668</v>
      </c>
      <c r="C350" s="24" t="n">
        <f aca="false">B350*10</f>
        <v>-6.668</v>
      </c>
      <c r="D350" s="14" t="n">
        <f aca="false">C350+D349</f>
        <v>4156.97</v>
      </c>
    </row>
    <row r="351" customFormat="false" ht="12.8" hidden="false" customHeight="false" outlineLevel="0" collapsed="false">
      <c r="A351" s="25" t="s">
        <v>1205</v>
      </c>
      <c r="B351" s="26" t="n">
        <v>0.4508</v>
      </c>
      <c r="C351" s="24" t="n">
        <f aca="false">B351*10</f>
        <v>4.508</v>
      </c>
      <c r="D351" s="14" t="n">
        <f aca="false">C351+D350</f>
        <v>4161.478</v>
      </c>
    </row>
    <row r="352" customFormat="false" ht="12.8" hidden="false" customHeight="false" outlineLevel="0" collapsed="false">
      <c r="A352" s="25" t="s">
        <v>1207</v>
      </c>
      <c r="B352" s="26" t="n">
        <v>0.1176</v>
      </c>
      <c r="C352" s="24" t="n">
        <f aca="false">B352*10</f>
        <v>1.176</v>
      </c>
      <c r="D352" s="14" t="n">
        <f aca="false">C352+D351</f>
        <v>4162.654</v>
      </c>
    </row>
    <row r="353" customFormat="false" ht="12.8" hidden="false" customHeight="false" outlineLevel="0" collapsed="false">
      <c r="A353" s="25" t="s">
        <v>1209</v>
      </c>
      <c r="B353" s="26" t="n">
        <v>-1</v>
      </c>
      <c r="C353" s="24" t="n">
        <f aca="false">B353*10</f>
        <v>-10</v>
      </c>
      <c r="D353" s="14" t="n">
        <f aca="false">C353+D352</f>
        <v>4152.654</v>
      </c>
    </row>
    <row r="354" customFormat="false" ht="12.8" hidden="false" customHeight="false" outlineLevel="0" collapsed="false">
      <c r="A354" s="25" t="s">
        <v>1211</v>
      </c>
      <c r="B354" s="26" t="n">
        <v>4.8118</v>
      </c>
      <c r="C354" s="24" t="n">
        <f aca="false">B354*10</f>
        <v>48.118</v>
      </c>
      <c r="D354" s="14" t="n">
        <f aca="false">C354+D353</f>
        <v>4200.772</v>
      </c>
    </row>
    <row r="355" customFormat="false" ht="12.8" hidden="false" customHeight="false" outlineLevel="0" collapsed="false">
      <c r="A355" s="25" t="s">
        <v>1214</v>
      </c>
      <c r="B355" s="26" t="n">
        <v>3.332</v>
      </c>
      <c r="C355" s="24" t="n">
        <f aca="false">B355*10</f>
        <v>33.32</v>
      </c>
      <c r="D355" s="14" t="n">
        <f aca="false">C355+D354</f>
        <v>4234.092</v>
      </c>
    </row>
    <row r="356" customFormat="false" ht="12.8" hidden="false" customHeight="false" outlineLevel="0" collapsed="false">
      <c r="A356" s="25" t="s">
        <v>1217</v>
      </c>
      <c r="B356" s="26" t="n">
        <v>6.6542</v>
      </c>
      <c r="C356" s="24" t="n">
        <f aca="false">B356*10</f>
        <v>66.542</v>
      </c>
      <c r="D356" s="14" t="n">
        <f aca="false">C356+D355</f>
        <v>4300.634</v>
      </c>
    </row>
    <row r="357" customFormat="false" ht="12.8" hidden="false" customHeight="false" outlineLevel="0" collapsed="false">
      <c r="A357" s="25" t="s">
        <v>1220</v>
      </c>
      <c r="B357" s="26" t="n">
        <v>6.0466</v>
      </c>
      <c r="C357" s="24" t="n">
        <f aca="false">B357*10</f>
        <v>60.466</v>
      </c>
      <c r="D357" s="14" t="n">
        <f aca="false">C357+D356</f>
        <v>4361.1</v>
      </c>
    </row>
    <row r="358" customFormat="false" ht="12.8" hidden="false" customHeight="false" outlineLevel="0" collapsed="false">
      <c r="A358" s="25" t="s">
        <v>1223</v>
      </c>
      <c r="B358" s="26" t="n">
        <v>0.2646</v>
      </c>
      <c r="C358" s="24" t="n">
        <f aca="false">B358*10</f>
        <v>2.646</v>
      </c>
      <c r="D358" s="14" t="n">
        <f aca="false">C358+D357</f>
        <v>4363.746</v>
      </c>
    </row>
    <row r="359" customFormat="false" ht="12.8" hidden="false" customHeight="false" outlineLevel="0" collapsed="false">
      <c r="A359" s="25" t="s">
        <v>1225</v>
      </c>
      <c r="B359" s="26" t="n">
        <v>-1</v>
      </c>
      <c r="C359" s="24" t="n">
        <f aca="false">B359*10</f>
        <v>-10</v>
      </c>
      <c r="D359" s="14" t="n">
        <f aca="false">C359+D358</f>
        <v>4353.746</v>
      </c>
    </row>
    <row r="360" customFormat="false" ht="12.8" hidden="false" customHeight="false" outlineLevel="0" collapsed="false">
      <c r="A360" s="25" t="s">
        <v>1227</v>
      </c>
      <c r="B360" s="26" t="n">
        <v>-1</v>
      </c>
      <c r="C360" s="24" t="n">
        <f aca="false">B360*10</f>
        <v>-10</v>
      </c>
      <c r="D360" s="14" t="n">
        <f aca="false">C360+D359</f>
        <v>4343.746</v>
      </c>
    </row>
    <row r="361" customFormat="false" ht="12.8" hidden="false" customHeight="false" outlineLevel="0" collapsed="false">
      <c r="A361" s="25" t="s">
        <v>1228</v>
      </c>
      <c r="B361" s="26" t="n">
        <v>9.711</v>
      </c>
      <c r="C361" s="24" t="n">
        <f aca="false">B361*10</f>
        <v>97.11</v>
      </c>
      <c r="D361" s="14" t="n">
        <f aca="false">C361+D360</f>
        <v>4440.856</v>
      </c>
    </row>
    <row r="362" customFormat="false" ht="12.8" hidden="false" customHeight="false" outlineLevel="0" collapsed="false">
      <c r="A362" s="25" t="s">
        <v>1231</v>
      </c>
      <c r="B362" s="26" t="n">
        <v>6.3504</v>
      </c>
      <c r="C362" s="24" t="n">
        <f aca="false">B362*10</f>
        <v>63.504</v>
      </c>
      <c r="D362" s="14" t="n">
        <f aca="false">C362+D361</f>
        <v>4504.36</v>
      </c>
    </row>
    <row r="363" customFormat="false" ht="12.8" hidden="false" customHeight="false" outlineLevel="0" collapsed="false">
      <c r="A363" s="25" t="s">
        <v>1234</v>
      </c>
      <c r="B363" s="26" t="n">
        <v>-3</v>
      </c>
      <c r="C363" s="24" t="n">
        <f aca="false">B363*10</f>
        <v>-30</v>
      </c>
      <c r="D363" s="14" t="n">
        <f aca="false">C363+D362</f>
        <v>4474.36</v>
      </c>
    </row>
    <row r="364" customFormat="false" ht="12.8" hidden="false" customHeight="false" outlineLevel="0" collapsed="false">
      <c r="A364" s="25" t="s">
        <v>1237</v>
      </c>
      <c r="B364" s="26" t="n">
        <v>0.4018</v>
      </c>
      <c r="C364" s="24" t="n">
        <f aca="false">B364*10</f>
        <v>4.018</v>
      </c>
      <c r="D364" s="14" t="n">
        <f aca="false">C364+D363</f>
        <v>4478.378</v>
      </c>
    </row>
    <row r="365" customFormat="false" ht="12.8" hidden="false" customHeight="false" outlineLevel="0" collapsed="false">
      <c r="A365" s="25" t="s">
        <v>1239</v>
      </c>
      <c r="B365" s="26" t="n">
        <v>1.3128</v>
      </c>
      <c r="C365" s="24" t="n">
        <f aca="false">B365*10</f>
        <v>13.128</v>
      </c>
      <c r="D365" s="14" t="n">
        <f aca="false">C365+D364</f>
        <v>4491.506</v>
      </c>
    </row>
    <row r="366" customFormat="false" ht="12.8" hidden="false" customHeight="false" outlineLevel="0" collapsed="false">
      <c r="A366" s="25" t="s">
        <v>1243</v>
      </c>
      <c r="B366" s="26" t="n">
        <v>3.724</v>
      </c>
      <c r="C366" s="24" t="n">
        <f aca="false">B366*10</f>
        <v>37.24</v>
      </c>
      <c r="D366" s="14" t="n">
        <f aca="false">C366+D365</f>
        <v>4528.746</v>
      </c>
    </row>
    <row r="367" customFormat="false" ht="12.8" hidden="false" customHeight="false" outlineLevel="0" collapsed="false">
      <c r="A367" s="25" t="s">
        <v>1245</v>
      </c>
      <c r="B367" s="26" t="n">
        <v>5.3108</v>
      </c>
      <c r="C367" s="24" t="n">
        <f aca="false">B367*10</f>
        <v>53.108</v>
      </c>
      <c r="D367" s="14" t="n">
        <f aca="false">C367+D366</f>
        <v>4581.854</v>
      </c>
    </row>
    <row r="368" customFormat="false" ht="12.8" hidden="false" customHeight="false" outlineLevel="0" collapsed="false">
      <c r="A368" s="25" t="s">
        <v>1252</v>
      </c>
      <c r="B368" s="26" t="n">
        <v>-2</v>
      </c>
      <c r="C368" s="24" t="n">
        <f aca="false">B368*10</f>
        <v>-20</v>
      </c>
      <c r="D368" s="14" t="n">
        <f aca="false">C368+D367</f>
        <v>4561.854</v>
      </c>
    </row>
    <row r="369" customFormat="false" ht="12.8" hidden="false" customHeight="false" outlineLevel="0" collapsed="false">
      <c r="A369" s="25" t="s">
        <v>1254</v>
      </c>
      <c r="B369" s="26" t="n">
        <v>-1</v>
      </c>
      <c r="C369" s="24" t="n">
        <f aca="false">B369*10</f>
        <v>-10</v>
      </c>
      <c r="D369" s="14" t="n">
        <f aca="false">C369+D368</f>
        <v>4551.854</v>
      </c>
    </row>
    <row r="370" customFormat="false" ht="12.8" hidden="false" customHeight="false" outlineLevel="0" collapsed="false">
      <c r="A370" s="25" t="s">
        <v>1256</v>
      </c>
      <c r="B370" s="26" t="n">
        <v>1.205</v>
      </c>
      <c r="C370" s="24" t="n">
        <f aca="false">B370*10</f>
        <v>12.05</v>
      </c>
      <c r="D370" s="14" t="n">
        <f aca="false">C370+D369</f>
        <v>4563.904</v>
      </c>
    </row>
    <row r="371" customFormat="false" ht="12.8" hidden="false" customHeight="false" outlineLevel="0" collapsed="false">
      <c r="A371" s="25" t="s">
        <v>1260</v>
      </c>
      <c r="B371" s="26" t="n">
        <v>1.7248</v>
      </c>
      <c r="C371" s="24" t="n">
        <f aca="false">B371*10</f>
        <v>17.248</v>
      </c>
      <c r="D371" s="14" t="n">
        <f aca="false">C371+D370</f>
        <v>4581.152</v>
      </c>
    </row>
    <row r="372" customFormat="false" ht="12.8" hidden="false" customHeight="false" outlineLevel="0" collapsed="false">
      <c r="A372" s="25" t="s">
        <v>1261</v>
      </c>
      <c r="B372" s="26" t="n">
        <v>0.8918</v>
      </c>
      <c r="C372" s="24" t="n">
        <f aca="false">B372*10</f>
        <v>8.918</v>
      </c>
      <c r="D372" s="14" t="n">
        <f aca="false">C372+D371</f>
        <v>4590.07</v>
      </c>
    </row>
    <row r="373" customFormat="false" ht="12.8" hidden="false" customHeight="false" outlineLevel="0" collapsed="false">
      <c r="A373" s="25" t="s">
        <v>1263</v>
      </c>
      <c r="B373" s="26" t="n">
        <v>1.2736</v>
      </c>
      <c r="C373" s="24" t="n">
        <f aca="false">B373*10</f>
        <v>12.736</v>
      </c>
      <c r="D373" s="14" t="n">
        <f aca="false">C373+D372</f>
        <v>4602.806</v>
      </c>
    </row>
    <row r="374" customFormat="false" ht="12.8" hidden="false" customHeight="false" outlineLevel="0" collapsed="false">
      <c r="A374" s="25" t="s">
        <v>1269</v>
      </c>
      <c r="B374" s="26" t="n">
        <v>1.323</v>
      </c>
      <c r="C374" s="24" t="n">
        <f aca="false">B374*10</f>
        <v>13.23</v>
      </c>
      <c r="D374" s="14" t="n">
        <f aca="false">C374+D373</f>
        <v>4616.036</v>
      </c>
    </row>
    <row r="375" customFormat="false" ht="12.8" hidden="false" customHeight="false" outlineLevel="0" collapsed="false">
      <c r="A375" s="25" t="s">
        <v>1271</v>
      </c>
      <c r="B375" s="26" t="n">
        <v>3.43</v>
      </c>
      <c r="C375" s="24" t="n">
        <f aca="false">B375*10</f>
        <v>34.3</v>
      </c>
      <c r="D375" s="14" t="n">
        <f aca="false">C375+D374</f>
        <v>4650.336</v>
      </c>
    </row>
    <row r="376" customFormat="false" ht="12.8" hidden="false" customHeight="false" outlineLevel="0" collapsed="false">
      <c r="A376" s="25" t="s">
        <v>1273</v>
      </c>
      <c r="B376" s="26" t="n">
        <v>0.8134</v>
      </c>
      <c r="C376" s="24" t="n">
        <f aca="false">B376*10</f>
        <v>8.134</v>
      </c>
      <c r="D376" s="14" t="n">
        <f aca="false">C376+D375</f>
        <v>4658.47</v>
      </c>
    </row>
    <row r="377" customFormat="false" ht="12.8" hidden="false" customHeight="false" outlineLevel="0" collapsed="false">
      <c r="A377" s="25" t="s">
        <v>1275</v>
      </c>
      <c r="B377" s="26" t="n">
        <v>3.724</v>
      </c>
      <c r="C377" s="24" t="n">
        <f aca="false">B377*10</f>
        <v>37.24</v>
      </c>
      <c r="D377" s="14" t="n">
        <f aca="false">C377+D376</f>
        <v>4695.71</v>
      </c>
    </row>
    <row r="378" customFormat="false" ht="12.8" hidden="false" customHeight="false" outlineLevel="0" collapsed="false">
      <c r="A378" s="25" t="s">
        <v>1280</v>
      </c>
      <c r="B378" s="26" t="n">
        <v>-1.4022</v>
      </c>
      <c r="C378" s="24" t="n">
        <f aca="false">B378*10</f>
        <v>-14.022</v>
      </c>
      <c r="D378" s="14" t="n">
        <f aca="false">C378+D377</f>
        <v>4681.688</v>
      </c>
    </row>
    <row r="379" customFormat="false" ht="12.8" hidden="false" customHeight="false" outlineLevel="0" collapsed="false">
      <c r="A379" s="25" t="s">
        <v>1284</v>
      </c>
      <c r="B379" s="26" t="n">
        <v>-0.0494</v>
      </c>
      <c r="C379" s="24" t="n">
        <f aca="false">B379*10</f>
        <v>-0.494</v>
      </c>
      <c r="D379" s="14" t="n">
        <f aca="false">C379+D378</f>
        <v>4681.194</v>
      </c>
    </row>
    <row r="380" customFormat="false" ht="12.8" hidden="false" customHeight="false" outlineLevel="0" collapsed="false">
      <c r="A380" s="25" t="s">
        <v>1287</v>
      </c>
      <c r="B380" s="26" t="n">
        <v>1.225</v>
      </c>
      <c r="C380" s="24" t="n">
        <f aca="false">B380*10</f>
        <v>12.25</v>
      </c>
      <c r="D380" s="14" t="n">
        <f aca="false">C380+D379</f>
        <v>4693.444</v>
      </c>
    </row>
    <row r="381" customFormat="false" ht="12.8" hidden="false" customHeight="false" outlineLevel="0" collapsed="false">
      <c r="A381" s="25" t="s">
        <v>1289</v>
      </c>
      <c r="B381" s="26" t="n">
        <v>-1</v>
      </c>
      <c r="C381" s="24" t="n">
        <f aca="false">B381*10</f>
        <v>-10</v>
      </c>
      <c r="D381" s="14" t="n">
        <f aca="false">C381+D380</f>
        <v>4683.444</v>
      </c>
    </row>
    <row r="382" customFormat="false" ht="12.8" hidden="false" customHeight="false" outlineLevel="0" collapsed="false">
      <c r="A382" s="25" t="s">
        <v>1291</v>
      </c>
      <c r="B382" s="26" t="n">
        <v>1.1956</v>
      </c>
      <c r="C382" s="24" t="n">
        <f aca="false">B382*10</f>
        <v>11.956</v>
      </c>
      <c r="D382" s="14" t="n">
        <f aca="false">C382+D381</f>
        <v>4695.4</v>
      </c>
    </row>
    <row r="383" customFormat="false" ht="12.8" hidden="false" customHeight="false" outlineLevel="0" collapsed="false">
      <c r="A383" s="25" t="s">
        <v>1294</v>
      </c>
      <c r="B383" s="26" t="n">
        <v>1.0678</v>
      </c>
      <c r="C383" s="24" t="n">
        <f aca="false">B383*10</f>
        <v>10.678</v>
      </c>
      <c r="D383" s="14" t="n">
        <f aca="false">C383+D382</f>
        <v>4706.078</v>
      </c>
    </row>
    <row r="384" customFormat="false" ht="12.8" hidden="false" customHeight="false" outlineLevel="0" collapsed="false">
      <c r="A384" s="25" t="s">
        <v>1297</v>
      </c>
      <c r="B384" s="26" t="n">
        <v>0.3822</v>
      </c>
      <c r="C384" s="24" t="n">
        <f aca="false">B384*10</f>
        <v>3.822</v>
      </c>
      <c r="D384" s="14" t="n">
        <f aca="false">C384+D383</f>
        <v>4709.9</v>
      </c>
    </row>
    <row r="385" customFormat="false" ht="12.8" hidden="false" customHeight="false" outlineLevel="0" collapsed="false">
      <c r="A385" s="25" t="s">
        <v>1299</v>
      </c>
      <c r="B385" s="26" t="n">
        <v>2.1756</v>
      </c>
      <c r="C385" s="24" t="n">
        <f aca="false">B385*10</f>
        <v>21.756</v>
      </c>
      <c r="D385" s="14" t="n">
        <f aca="false">C385+D384</f>
        <v>4731.656</v>
      </c>
    </row>
    <row r="386" customFormat="false" ht="12.8" hidden="false" customHeight="false" outlineLevel="0" collapsed="false">
      <c r="A386" s="25" t="s">
        <v>1301</v>
      </c>
      <c r="B386" s="26" t="n">
        <v>-1</v>
      </c>
      <c r="C386" s="24" t="n">
        <f aca="false">B386*10</f>
        <v>-10</v>
      </c>
      <c r="D386" s="14" t="n">
        <f aca="false">C386+D385</f>
        <v>4721.656</v>
      </c>
    </row>
    <row r="387" customFormat="false" ht="12.8" hidden="false" customHeight="false" outlineLevel="0" collapsed="false">
      <c r="A387" s="25" t="s">
        <v>1303</v>
      </c>
      <c r="B387" s="26" t="n">
        <v>1.0878</v>
      </c>
      <c r="C387" s="24" t="n">
        <f aca="false">B387*10</f>
        <v>10.878</v>
      </c>
      <c r="D387" s="14" t="n">
        <f aca="false">C387+D386</f>
        <v>4732.534</v>
      </c>
    </row>
    <row r="388" customFormat="false" ht="12.8" hidden="false" customHeight="false" outlineLevel="0" collapsed="false">
      <c r="A388" s="25" t="s">
        <v>1304</v>
      </c>
      <c r="B388" s="26" t="n">
        <v>0.2744</v>
      </c>
      <c r="C388" s="24" t="n">
        <f aca="false">B388*10</f>
        <v>2.744</v>
      </c>
      <c r="D388" s="14" t="n">
        <f aca="false">C388+D387</f>
        <v>4735.278</v>
      </c>
    </row>
    <row r="389" customFormat="false" ht="12.8" hidden="false" customHeight="false" outlineLevel="0" collapsed="false">
      <c r="A389" s="25" t="s">
        <v>1306</v>
      </c>
      <c r="B389" s="26" t="n">
        <v>-0.412</v>
      </c>
      <c r="C389" s="24" t="n">
        <f aca="false">B389*10</f>
        <v>-4.12</v>
      </c>
      <c r="D389" s="14" t="n">
        <f aca="false">C389+D388</f>
        <v>4731.158</v>
      </c>
    </row>
    <row r="390" customFormat="false" ht="12.8" hidden="false" customHeight="false" outlineLevel="0" collapsed="false">
      <c r="A390" s="25" t="s">
        <v>1309</v>
      </c>
      <c r="B390" s="26" t="n">
        <v>-2</v>
      </c>
      <c r="C390" s="24" t="n">
        <f aca="false">B390*10</f>
        <v>-20</v>
      </c>
      <c r="D390" s="14" t="n">
        <f aca="false">C390+D389</f>
        <v>4711.158</v>
      </c>
    </row>
    <row r="391" customFormat="false" ht="12.8" hidden="false" customHeight="false" outlineLevel="0" collapsed="false">
      <c r="A391" s="25" t="s">
        <v>1311</v>
      </c>
      <c r="B391" s="26" t="n">
        <v>1.8326</v>
      </c>
      <c r="C391" s="24" t="n">
        <f aca="false">B391*10</f>
        <v>18.326</v>
      </c>
      <c r="D391" s="14" t="n">
        <f aca="false">C391+D390</f>
        <v>4729.484</v>
      </c>
    </row>
    <row r="392" customFormat="false" ht="12.8" hidden="false" customHeight="false" outlineLevel="0" collapsed="false">
      <c r="A392" s="25" t="s">
        <v>1313</v>
      </c>
      <c r="B392" s="26" t="n">
        <v>-2</v>
      </c>
      <c r="C392" s="24" t="n">
        <f aca="false">B392*10</f>
        <v>-20</v>
      </c>
      <c r="D392" s="14" t="n">
        <f aca="false">C392+D391</f>
        <v>4709.484</v>
      </c>
    </row>
    <row r="393" customFormat="false" ht="12.8" hidden="false" customHeight="false" outlineLevel="0" collapsed="false">
      <c r="A393" s="25" t="s">
        <v>1316</v>
      </c>
      <c r="B393" s="26" t="n">
        <v>0.6566</v>
      </c>
      <c r="C393" s="24" t="n">
        <f aca="false">B393*10</f>
        <v>6.566</v>
      </c>
      <c r="D393" s="14" t="n">
        <f aca="false">C393+D392</f>
        <v>4716.05</v>
      </c>
    </row>
    <row r="394" customFormat="false" ht="12.8" hidden="false" customHeight="false" outlineLevel="0" collapsed="false">
      <c r="A394" s="25" t="s">
        <v>1319</v>
      </c>
      <c r="B394" s="26" t="n">
        <v>3.439</v>
      </c>
      <c r="C394" s="24" t="n">
        <f aca="false">B394*10</f>
        <v>34.39</v>
      </c>
      <c r="D394" s="14" t="n">
        <f aca="false">C394+D393</f>
        <v>4750.44</v>
      </c>
    </row>
    <row r="395" customFormat="false" ht="12.8" hidden="false" customHeight="false" outlineLevel="0" collapsed="false">
      <c r="A395" s="25" t="s">
        <v>1322</v>
      </c>
      <c r="B395" s="26" t="n">
        <v>-1</v>
      </c>
      <c r="C395" s="24" t="n">
        <f aca="false">B395*10</f>
        <v>-10</v>
      </c>
      <c r="D395" s="14" t="n">
        <f aca="false">C395+D394</f>
        <v>4740.44</v>
      </c>
    </row>
    <row r="396" customFormat="false" ht="12.8" hidden="false" customHeight="false" outlineLevel="0" collapsed="false">
      <c r="A396" s="25" t="s">
        <v>1324</v>
      </c>
      <c r="B396" s="26" t="n">
        <v>-1</v>
      </c>
      <c r="C396" s="24" t="n">
        <f aca="false">B396*10</f>
        <v>-10</v>
      </c>
      <c r="D396" s="14" t="n">
        <f aca="false">C396+D395</f>
        <v>4730.44</v>
      </c>
    </row>
    <row r="397" customFormat="false" ht="12.8" hidden="false" customHeight="false" outlineLevel="0" collapsed="false">
      <c r="A397" s="25" t="s">
        <v>1326</v>
      </c>
      <c r="B397" s="26" t="n">
        <v>0.441</v>
      </c>
      <c r="C397" s="24" t="n">
        <f aca="false">B397*10</f>
        <v>4.41</v>
      </c>
      <c r="D397" s="14" t="n">
        <f aca="false">C397+D396</f>
        <v>4734.85</v>
      </c>
    </row>
    <row r="398" customFormat="false" ht="12.8" hidden="false" customHeight="false" outlineLevel="0" collapsed="false">
      <c r="A398" s="25" t="s">
        <v>1329</v>
      </c>
      <c r="B398" s="26" t="n">
        <v>1.5092</v>
      </c>
      <c r="C398" s="24" t="n">
        <f aca="false">B398*10</f>
        <v>15.092</v>
      </c>
      <c r="D398" s="14" t="n">
        <f aca="false">C398+D397</f>
        <v>4749.942</v>
      </c>
    </row>
    <row r="399" customFormat="false" ht="12.8" hidden="false" customHeight="false" outlineLevel="0" collapsed="false">
      <c r="A399" s="25" t="s">
        <v>1332</v>
      </c>
      <c r="B399" s="26" t="n">
        <v>-1</v>
      </c>
      <c r="C399" s="24" t="n">
        <f aca="false">B399*10</f>
        <v>-10</v>
      </c>
      <c r="D399" s="14" t="n">
        <f aca="false">C399+D398</f>
        <v>4739.942</v>
      </c>
    </row>
    <row r="400" customFormat="false" ht="12.8" hidden="false" customHeight="false" outlineLevel="0" collapsed="false">
      <c r="A400" s="25" t="s">
        <v>1334</v>
      </c>
      <c r="B400" s="26" t="n">
        <v>13.7788</v>
      </c>
      <c r="C400" s="24" t="n">
        <f aca="false">B400*10</f>
        <v>137.788</v>
      </c>
      <c r="D400" s="14" t="n">
        <f aca="false">C400+D399</f>
        <v>4877.73</v>
      </c>
    </row>
    <row r="401" customFormat="false" ht="12.8" hidden="false" customHeight="false" outlineLevel="0" collapsed="false">
      <c r="A401" s="25" t="s">
        <v>1337</v>
      </c>
      <c r="B401" s="26" t="n">
        <v>1.96</v>
      </c>
      <c r="C401" s="24" t="n">
        <f aca="false">B401*10</f>
        <v>19.6</v>
      </c>
      <c r="D401" s="14" t="n">
        <f aca="false">C401+D400</f>
        <v>4897.33</v>
      </c>
    </row>
    <row r="402" customFormat="false" ht="12.8" hidden="false" customHeight="false" outlineLevel="0" collapsed="false">
      <c r="A402" s="25" t="s">
        <v>1340</v>
      </c>
      <c r="B402" s="26" t="n">
        <v>0.2642</v>
      </c>
      <c r="C402" s="24" t="n">
        <f aca="false">B402*10</f>
        <v>2.642</v>
      </c>
      <c r="D402" s="14" t="n">
        <f aca="false">C402+D401</f>
        <v>4899.972</v>
      </c>
    </row>
    <row r="403" customFormat="false" ht="12.8" hidden="false" customHeight="false" outlineLevel="0" collapsed="false">
      <c r="A403" s="25" t="s">
        <v>1343</v>
      </c>
      <c r="B403" s="26" t="n">
        <v>4.9682</v>
      </c>
      <c r="C403" s="24" t="n">
        <f aca="false">B403*10</f>
        <v>49.682</v>
      </c>
      <c r="D403" s="14" t="n">
        <f aca="false">C403+D402</f>
        <v>4949.654</v>
      </c>
    </row>
    <row r="404" customFormat="false" ht="12.8" hidden="false" customHeight="false" outlineLevel="0" collapsed="false">
      <c r="A404" s="25" t="s">
        <v>1347</v>
      </c>
      <c r="B404" s="26" t="n">
        <v>-0.4316</v>
      </c>
      <c r="C404" s="24" t="n">
        <f aca="false">B404*10</f>
        <v>-4.316</v>
      </c>
      <c r="D404" s="14" t="n">
        <f aca="false">C404+D403</f>
        <v>4945.338</v>
      </c>
    </row>
    <row r="405" customFormat="false" ht="12.8" hidden="false" customHeight="false" outlineLevel="0" collapsed="false">
      <c r="A405" s="25" t="s">
        <v>1349</v>
      </c>
      <c r="B405" s="26" t="n">
        <v>-1</v>
      </c>
      <c r="C405" s="24" t="n">
        <f aca="false">B405*10</f>
        <v>-10</v>
      </c>
      <c r="D405" s="14" t="n">
        <f aca="false">C405+D404</f>
        <v>4935.338</v>
      </c>
    </row>
    <row r="406" customFormat="false" ht="12.8" hidden="false" customHeight="false" outlineLevel="0" collapsed="false">
      <c r="A406" s="25" t="s">
        <v>1351</v>
      </c>
      <c r="B406" s="26" t="n">
        <v>4.7726</v>
      </c>
      <c r="C406" s="24" t="n">
        <f aca="false">B406*10</f>
        <v>47.726</v>
      </c>
      <c r="D406" s="14" t="n">
        <f aca="false">C406+D405</f>
        <v>4983.064</v>
      </c>
    </row>
    <row r="407" customFormat="false" ht="12.8" hidden="false" customHeight="false" outlineLevel="0" collapsed="false">
      <c r="A407" s="25" t="s">
        <v>1354</v>
      </c>
      <c r="B407" s="26" t="n">
        <v>-1</v>
      </c>
      <c r="C407" s="24" t="n">
        <f aca="false">B407*10</f>
        <v>-10</v>
      </c>
      <c r="D407" s="14" t="n">
        <f aca="false">C407+D406</f>
        <v>4973.064</v>
      </c>
    </row>
    <row r="408" customFormat="false" ht="12.8" hidden="false" customHeight="false" outlineLevel="0" collapsed="false">
      <c r="A408" s="25" t="s">
        <v>1356</v>
      </c>
      <c r="B408" s="26" t="n">
        <v>-1</v>
      </c>
      <c r="C408" s="24" t="n">
        <f aca="false">B408*10</f>
        <v>-10</v>
      </c>
      <c r="D408" s="14" t="n">
        <f aca="false">C408+D407</f>
        <v>4963.064</v>
      </c>
    </row>
    <row r="409" customFormat="false" ht="12.8" hidden="false" customHeight="false" outlineLevel="0" collapsed="false">
      <c r="A409" s="25" t="s">
        <v>1358</v>
      </c>
      <c r="B409" s="26" t="n">
        <v>5.4876</v>
      </c>
      <c r="C409" s="24" t="n">
        <f aca="false">B409*10</f>
        <v>54.876</v>
      </c>
      <c r="D409" s="14" t="n">
        <f aca="false">C409+D408</f>
        <v>5017.94</v>
      </c>
    </row>
    <row r="410" customFormat="false" ht="12.8" hidden="false" customHeight="false" outlineLevel="0" collapsed="false">
      <c r="A410" s="25" t="s">
        <v>1362</v>
      </c>
      <c r="B410" s="26" t="n">
        <v>1.6452</v>
      </c>
      <c r="C410" s="24" t="n">
        <f aca="false">B410*10</f>
        <v>16.452</v>
      </c>
      <c r="D410" s="14" t="n">
        <f aca="false">C410+D409</f>
        <v>5034.392</v>
      </c>
    </row>
    <row r="411" customFormat="false" ht="12.8" hidden="false" customHeight="false" outlineLevel="0" collapsed="false">
      <c r="A411" s="25" t="s">
        <v>1366</v>
      </c>
      <c r="B411" s="26" t="n">
        <v>4.7334</v>
      </c>
      <c r="C411" s="24" t="n">
        <f aca="false">B411*10</f>
        <v>47.334</v>
      </c>
      <c r="D411" s="14" t="n">
        <f aca="false">C411+D410</f>
        <v>5081.726</v>
      </c>
    </row>
    <row r="412" customFormat="false" ht="12.8" hidden="false" customHeight="false" outlineLevel="0" collapsed="false">
      <c r="A412" s="25" t="s">
        <v>1368</v>
      </c>
      <c r="B412" s="26" t="n">
        <v>-1</v>
      </c>
      <c r="C412" s="24" t="n">
        <f aca="false">B412*10</f>
        <v>-10</v>
      </c>
      <c r="D412" s="14" t="n">
        <f aca="false">C412+D411</f>
        <v>5071.726</v>
      </c>
    </row>
    <row r="413" customFormat="false" ht="12.8" hidden="false" customHeight="false" outlineLevel="0" collapsed="false">
      <c r="A413" s="25" t="s">
        <v>1370</v>
      </c>
      <c r="B413" s="26" t="n">
        <v>-0.1866</v>
      </c>
      <c r="C413" s="24" t="n">
        <f aca="false">B413*10</f>
        <v>-1.866</v>
      </c>
      <c r="D413" s="14" t="n">
        <f aca="false">C413+D412</f>
        <v>5069.86</v>
      </c>
    </row>
    <row r="414" customFormat="false" ht="12.8" hidden="false" customHeight="false" outlineLevel="0" collapsed="false">
      <c r="A414" s="25" t="s">
        <v>1374</v>
      </c>
      <c r="B414" s="26" t="n">
        <v>1.568</v>
      </c>
      <c r="C414" s="24" t="n">
        <f aca="false">B414*10</f>
        <v>15.68</v>
      </c>
      <c r="D414" s="14" t="n">
        <f aca="false">C414+D413</f>
        <v>5085.54</v>
      </c>
    </row>
    <row r="415" customFormat="false" ht="12.8" hidden="false" customHeight="false" outlineLevel="0" collapsed="false">
      <c r="A415" s="25" t="s">
        <v>1377</v>
      </c>
      <c r="B415" s="26" t="n">
        <v>-0.7754</v>
      </c>
      <c r="C415" s="24" t="n">
        <f aca="false">B415*10</f>
        <v>-7.754</v>
      </c>
      <c r="D415" s="14" t="n">
        <f aca="false">C415+D414</f>
        <v>5077.786</v>
      </c>
    </row>
    <row r="416" customFormat="false" ht="12.8" hidden="false" customHeight="false" outlineLevel="0" collapsed="false">
      <c r="A416" s="25" t="s">
        <v>1383</v>
      </c>
      <c r="B416" s="26" t="n">
        <v>-1.0988</v>
      </c>
      <c r="C416" s="24" t="n">
        <f aca="false">B416*10</f>
        <v>-10.988</v>
      </c>
      <c r="D416" s="14" t="n">
        <f aca="false">C416+D415</f>
        <v>5066.798</v>
      </c>
    </row>
    <row r="417" customFormat="false" ht="12.8" hidden="false" customHeight="false" outlineLevel="0" collapsed="false">
      <c r="A417" s="25" t="s">
        <v>1390</v>
      </c>
      <c r="B417" s="26" t="n">
        <v>-2</v>
      </c>
      <c r="C417" s="24" t="n">
        <f aca="false">B417*10</f>
        <v>-20</v>
      </c>
      <c r="D417" s="14" t="n">
        <f aca="false">C417+D416</f>
        <v>5046.798</v>
      </c>
    </row>
    <row r="418" customFormat="false" ht="12.8" hidden="false" customHeight="false" outlineLevel="0" collapsed="false">
      <c r="A418" s="25" t="s">
        <v>1392</v>
      </c>
      <c r="B418" s="26" t="n">
        <v>0.4406</v>
      </c>
      <c r="C418" s="24" t="n">
        <f aca="false">B418*10</f>
        <v>4.406</v>
      </c>
      <c r="D418" s="14" t="n">
        <f aca="false">C418+D417</f>
        <v>5051.204</v>
      </c>
    </row>
    <row r="419" customFormat="false" ht="12.8" hidden="false" customHeight="false" outlineLevel="0" collapsed="false">
      <c r="A419" s="25" t="s">
        <v>1395</v>
      </c>
      <c r="B419" s="26" t="n">
        <v>0.5676</v>
      </c>
      <c r="C419" s="24" t="n">
        <f aca="false">B419*10</f>
        <v>5.676</v>
      </c>
      <c r="D419" s="14" t="n">
        <f aca="false">C419+D418</f>
        <v>5056.88</v>
      </c>
    </row>
    <row r="420" customFormat="false" ht="12.8" hidden="false" customHeight="false" outlineLevel="0" collapsed="false">
      <c r="A420" s="25" t="s">
        <v>1401</v>
      </c>
      <c r="B420" s="26" t="n">
        <v>0.3328</v>
      </c>
      <c r="C420" s="24" t="n">
        <f aca="false">B420*10</f>
        <v>3.328</v>
      </c>
      <c r="D420" s="14" t="n">
        <f aca="false">C420+D419</f>
        <v>5060.208</v>
      </c>
    </row>
    <row r="421" customFormat="false" ht="12.8" hidden="false" customHeight="false" outlineLevel="0" collapsed="false">
      <c r="A421" s="25" t="s">
        <v>1405</v>
      </c>
      <c r="B421" s="26" t="n">
        <v>-1</v>
      </c>
      <c r="C421" s="24" t="n">
        <f aca="false">B421*10</f>
        <v>-10</v>
      </c>
      <c r="D421" s="14" t="n">
        <f aca="false">C421+D420</f>
        <v>5050.208</v>
      </c>
    </row>
    <row r="422" customFormat="false" ht="12.8" hidden="false" customHeight="false" outlineLevel="0" collapsed="false">
      <c r="A422" s="25" t="s">
        <v>1407</v>
      </c>
      <c r="B422" s="26" t="n">
        <v>-1</v>
      </c>
      <c r="C422" s="24" t="n">
        <f aca="false">B422*10</f>
        <v>-10</v>
      </c>
      <c r="D422" s="14" t="n">
        <f aca="false">C422+D421</f>
        <v>5040.208</v>
      </c>
    </row>
    <row r="423" customFormat="false" ht="12.8" hidden="false" customHeight="false" outlineLevel="0" collapsed="false">
      <c r="A423" s="25" t="s">
        <v>1409</v>
      </c>
      <c r="B423" s="26" t="n">
        <v>0.7448</v>
      </c>
      <c r="C423" s="24" t="n">
        <f aca="false">B423*10</f>
        <v>7.448</v>
      </c>
      <c r="D423" s="14" t="n">
        <f aca="false">C423+D422</f>
        <v>5047.656</v>
      </c>
    </row>
    <row r="424" customFormat="false" ht="12.8" hidden="false" customHeight="false" outlineLevel="0" collapsed="false">
      <c r="A424" s="25" t="s">
        <v>1412</v>
      </c>
      <c r="B424" s="26" t="n">
        <v>0.989</v>
      </c>
      <c r="C424" s="24" t="n">
        <f aca="false">B424*10</f>
        <v>9.89</v>
      </c>
      <c r="D424" s="14" t="n">
        <f aca="false">C424+D423</f>
        <v>5057.546</v>
      </c>
    </row>
    <row r="425" customFormat="false" ht="12.8" hidden="false" customHeight="false" outlineLevel="0" collapsed="false">
      <c r="A425" s="25" t="s">
        <v>1417</v>
      </c>
      <c r="B425" s="26" t="n">
        <v>1.0976</v>
      </c>
      <c r="C425" s="24" t="n">
        <f aca="false">B425*10</f>
        <v>10.976</v>
      </c>
      <c r="D425" s="14" t="n">
        <f aca="false">C425+D424</f>
        <v>5068.522</v>
      </c>
    </row>
    <row r="426" customFormat="false" ht="12.8" hidden="false" customHeight="false" outlineLevel="0" collapsed="false">
      <c r="A426" s="25" t="s">
        <v>1420</v>
      </c>
      <c r="B426" s="26" t="n">
        <v>-1.7158</v>
      </c>
      <c r="C426" s="24" t="n">
        <f aca="false">B426*10</f>
        <v>-17.158</v>
      </c>
      <c r="D426" s="14" t="n">
        <f aca="false">C426+D425</f>
        <v>5051.364</v>
      </c>
    </row>
    <row r="427" customFormat="false" ht="12.8" hidden="false" customHeight="false" outlineLevel="0" collapsed="false">
      <c r="A427" s="25" t="s">
        <v>1424</v>
      </c>
      <c r="B427" s="26" t="n">
        <v>1.6856</v>
      </c>
      <c r="C427" s="24" t="n">
        <f aca="false">B427*10</f>
        <v>16.856</v>
      </c>
      <c r="D427" s="14" t="n">
        <f aca="false">C427+D426</f>
        <v>5068.22</v>
      </c>
    </row>
    <row r="428" customFormat="false" ht="12.8" hidden="false" customHeight="false" outlineLevel="0" collapsed="false">
      <c r="A428" s="25" t="s">
        <v>1426</v>
      </c>
      <c r="B428" s="26" t="n">
        <v>1.1074</v>
      </c>
      <c r="C428" s="24" t="n">
        <f aca="false">B428*10</f>
        <v>11.074</v>
      </c>
      <c r="D428" s="14" t="n">
        <f aca="false">C428+D427</f>
        <v>5079.294</v>
      </c>
    </row>
    <row r="429" customFormat="false" ht="12.8" hidden="false" customHeight="false" outlineLevel="0" collapsed="false">
      <c r="A429" s="25" t="s">
        <v>1429</v>
      </c>
      <c r="B429" s="26" t="n">
        <v>2.9008</v>
      </c>
      <c r="C429" s="24" t="n">
        <f aca="false">B429*10</f>
        <v>29.008</v>
      </c>
      <c r="D429" s="14" t="n">
        <f aca="false">C429+D428</f>
        <v>5108.302</v>
      </c>
    </row>
    <row r="430" customFormat="false" ht="12.8" hidden="false" customHeight="false" outlineLevel="0" collapsed="false">
      <c r="A430" s="25" t="s">
        <v>1431</v>
      </c>
      <c r="B430" s="26" t="n">
        <v>-1.8044</v>
      </c>
      <c r="C430" s="24" t="n">
        <f aca="false">B430*10</f>
        <v>-18.044</v>
      </c>
      <c r="D430" s="14" t="n">
        <f aca="false">C430+D429</f>
        <v>5090.258</v>
      </c>
    </row>
    <row r="431" customFormat="false" ht="12.8" hidden="false" customHeight="false" outlineLevel="0" collapsed="false">
      <c r="A431" s="25" t="s">
        <v>1437</v>
      </c>
      <c r="B431" s="26" t="n">
        <v>0.1176</v>
      </c>
      <c r="C431" s="24" t="n">
        <f aca="false">B431*10</f>
        <v>1.176</v>
      </c>
      <c r="D431" s="14" t="n">
        <f aca="false">C431+D430</f>
        <v>5091.434</v>
      </c>
    </row>
    <row r="432" customFormat="false" ht="12.8" hidden="false" customHeight="false" outlineLevel="0" collapsed="false">
      <c r="A432" s="25" t="s">
        <v>1439</v>
      </c>
      <c r="B432" s="26" t="n">
        <v>0.1862</v>
      </c>
      <c r="C432" s="24" t="n">
        <f aca="false">B432*10</f>
        <v>1.862</v>
      </c>
      <c r="D432" s="14" t="n">
        <f aca="false">C432+D431</f>
        <v>5093.296</v>
      </c>
    </row>
    <row r="433" customFormat="false" ht="12.8" hidden="false" customHeight="false" outlineLevel="0" collapsed="false">
      <c r="A433" s="25" t="s">
        <v>1440</v>
      </c>
      <c r="B433" s="26" t="n">
        <v>2.5872</v>
      </c>
      <c r="C433" s="24" t="n">
        <f aca="false">B433*10</f>
        <v>25.872</v>
      </c>
      <c r="D433" s="14" t="n">
        <f aca="false">C433+D432</f>
        <v>5119.168</v>
      </c>
    </row>
    <row r="434" customFormat="false" ht="12.8" hidden="false" customHeight="false" outlineLevel="0" collapsed="false">
      <c r="A434" s="25" t="s">
        <v>1444</v>
      </c>
      <c r="B434" s="26" t="n">
        <v>-0.1282</v>
      </c>
      <c r="C434" s="24" t="n">
        <f aca="false">B434*10</f>
        <v>-1.282</v>
      </c>
      <c r="D434" s="14" t="n">
        <f aca="false">C434+D433</f>
        <v>5117.886</v>
      </c>
    </row>
    <row r="435" customFormat="false" ht="12.8" hidden="false" customHeight="false" outlineLevel="0" collapsed="false">
      <c r="A435" s="25" t="s">
        <v>1447</v>
      </c>
      <c r="B435" s="26" t="n">
        <v>1.274</v>
      </c>
      <c r="C435" s="24" t="n">
        <f aca="false">B435*10</f>
        <v>12.74</v>
      </c>
      <c r="D435" s="14" t="n">
        <f aca="false">C435+D434</f>
        <v>5130.626</v>
      </c>
    </row>
    <row r="436" customFormat="false" ht="12.8" hidden="false" customHeight="false" outlineLevel="0" collapsed="false">
      <c r="A436" s="25" t="s">
        <v>1450</v>
      </c>
      <c r="B436" s="26" t="n">
        <v>0.0980000000000001</v>
      </c>
      <c r="C436" s="24" t="n">
        <f aca="false">B436*10</f>
        <v>0.980000000000001</v>
      </c>
      <c r="D436" s="14" t="n">
        <f aca="false">C436+D435</f>
        <v>5131.606</v>
      </c>
    </row>
    <row r="437" customFormat="false" ht="12.8" hidden="false" customHeight="false" outlineLevel="0" collapsed="false">
      <c r="A437" s="25" t="s">
        <v>1452</v>
      </c>
      <c r="B437" s="26" t="n">
        <v>5.4288</v>
      </c>
      <c r="C437" s="24" t="n">
        <f aca="false">B437*10</f>
        <v>54.288</v>
      </c>
      <c r="D437" s="14" t="n">
        <f aca="false">C437+D436</f>
        <v>5185.894</v>
      </c>
    </row>
    <row r="438" customFormat="false" ht="12.8" hidden="false" customHeight="false" outlineLevel="0" collapsed="false">
      <c r="A438" s="25" t="s">
        <v>1457</v>
      </c>
      <c r="B438" s="26" t="n">
        <v>1.9792</v>
      </c>
      <c r="C438" s="24" t="n">
        <f aca="false">B438*10</f>
        <v>19.792</v>
      </c>
      <c r="D438" s="14" t="n">
        <f aca="false">C438+D437</f>
        <v>5205.686</v>
      </c>
    </row>
    <row r="439" customFormat="false" ht="12.8" hidden="false" customHeight="false" outlineLevel="0" collapsed="false">
      <c r="A439" s="25" t="s">
        <v>1460</v>
      </c>
      <c r="B439" s="26" t="n">
        <v>-1</v>
      </c>
      <c r="C439" s="24" t="n">
        <f aca="false">B439*10</f>
        <v>-10</v>
      </c>
      <c r="D439" s="14" t="n">
        <f aca="false">C439+D438</f>
        <v>5195.686</v>
      </c>
    </row>
    <row r="440" customFormat="false" ht="12.8" hidden="false" customHeight="false" outlineLevel="0" collapsed="false">
      <c r="A440" s="25" t="s">
        <v>1462</v>
      </c>
      <c r="B440" s="26" t="n">
        <v>-1.1082</v>
      </c>
      <c r="C440" s="24" t="n">
        <f aca="false">B440*10</f>
        <v>-11.082</v>
      </c>
      <c r="D440" s="14" t="n">
        <f aca="false">C440+D439</f>
        <v>5184.604</v>
      </c>
    </row>
    <row r="441" customFormat="false" ht="12.8" hidden="false" customHeight="false" outlineLevel="0" collapsed="false">
      <c r="A441" s="25" t="s">
        <v>1464</v>
      </c>
      <c r="B441" s="26" t="n">
        <v>0.6566</v>
      </c>
      <c r="C441" s="24" t="n">
        <f aca="false">B441*10</f>
        <v>6.566</v>
      </c>
      <c r="D441" s="14" t="n">
        <f aca="false">C441+D440</f>
        <v>5191.17</v>
      </c>
    </row>
    <row r="442" customFormat="false" ht="12.8" hidden="false" customHeight="false" outlineLevel="0" collapsed="false">
      <c r="A442" s="25" t="s">
        <v>1466</v>
      </c>
      <c r="B442" s="26" t="n">
        <v>1.5578</v>
      </c>
      <c r="C442" s="24" t="n">
        <f aca="false">B442*10</f>
        <v>15.578</v>
      </c>
      <c r="D442" s="14" t="n">
        <f aca="false">C442+D441</f>
        <v>5206.748</v>
      </c>
    </row>
    <row r="443" customFormat="false" ht="12.8" hidden="false" customHeight="false" outlineLevel="0" collapsed="false">
      <c r="A443" s="25" t="s">
        <v>1470</v>
      </c>
      <c r="B443" s="26" t="n">
        <v>2.3222</v>
      </c>
      <c r="C443" s="24" t="n">
        <f aca="false">B443*10</f>
        <v>23.222</v>
      </c>
      <c r="D443" s="14" t="n">
        <f aca="false">C443+D442</f>
        <v>5229.97</v>
      </c>
    </row>
    <row r="444" customFormat="false" ht="12.8" hidden="false" customHeight="false" outlineLevel="0" collapsed="false">
      <c r="A444" s="25" t="s">
        <v>1473</v>
      </c>
      <c r="B444" s="26" t="n">
        <v>-0.7452</v>
      </c>
      <c r="C444" s="24" t="n">
        <f aca="false">B444*10</f>
        <v>-7.452</v>
      </c>
      <c r="D444" s="14" t="n">
        <f aca="false">C444+D443</f>
        <v>5222.518</v>
      </c>
    </row>
    <row r="445" customFormat="false" ht="12.8" hidden="false" customHeight="false" outlineLevel="0" collapsed="false">
      <c r="A445" s="25" t="s">
        <v>1475</v>
      </c>
      <c r="B445" s="26" t="n">
        <v>0.3234</v>
      </c>
      <c r="C445" s="24" t="n">
        <f aca="false">B445*10</f>
        <v>3.234</v>
      </c>
      <c r="D445" s="14" t="n">
        <f aca="false">C445+D444</f>
        <v>5225.752</v>
      </c>
    </row>
    <row r="446" customFormat="false" ht="12.8" hidden="false" customHeight="false" outlineLevel="0" collapsed="false">
      <c r="A446" s="25" t="s">
        <v>1477</v>
      </c>
      <c r="B446" s="26" t="n">
        <v>0.2058</v>
      </c>
      <c r="C446" s="24" t="n">
        <f aca="false">B446*10</f>
        <v>2.058</v>
      </c>
      <c r="D446" s="14" t="n">
        <f aca="false">C446+D445</f>
        <v>5227.81</v>
      </c>
    </row>
    <row r="447" customFormat="false" ht="12.8" hidden="false" customHeight="false" outlineLevel="0" collapsed="false">
      <c r="A447" s="25" t="s">
        <v>1479</v>
      </c>
      <c r="B447" s="26" t="n">
        <v>2.9392</v>
      </c>
      <c r="C447" s="24" t="n">
        <f aca="false">B447*10</f>
        <v>29.392</v>
      </c>
      <c r="D447" s="14" t="n">
        <f aca="false">C447+D446</f>
        <v>5257.202</v>
      </c>
    </row>
    <row r="448" customFormat="false" ht="12.8" hidden="false" customHeight="false" outlineLevel="0" collapsed="false">
      <c r="A448" s="25" t="s">
        <v>1485</v>
      </c>
      <c r="B448" s="26" t="n">
        <v>-1.6084</v>
      </c>
      <c r="C448" s="24" t="n">
        <f aca="false">B448*10</f>
        <v>-16.084</v>
      </c>
      <c r="D448" s="14" t="n">
        <f aca="false">C448+D447</f>
        <v>5241.118</v>
      </c>
    </row>
    <row r="449" customFormat="false" ht="12.8" hidden="false" customHeight="false" outlineLevel="0" collapsed="false">
      <c r="A449" s="25" t="s">
        <v>1490</v>
      </c>
      <c r="B449" s="26" t="n">
        <v>-0.1184</v>
      </c>
      <c r="C449" s="24" t="n">
        <f aca="false">B449*10</f>
        <v>-1.184</v>
      </c>
      <c r="D449" s="14" t="n">
        <f aca="false">C449+D448</f>
        <v>5239.934</v>
      </c>
    </row>
    <row r="450" customFormat="false" ht="12.8" hidden="false" customHeight="false" outlineLevel="0" collapsed="false">
      <c r="A450" s="25" t="s">
        <v>1495</v>
      </c>
      <c r="B450" s="26" t="n">
        <v>1.5288</v>
      </c>
      <c r="C450" s="24" t="n">
        <f aca="false">B450*10</f>
        <v>15.288</v>
      </c>
      <c r="D450" s="14" t="n">
        <f aca="false">C450+D449</f>
        <v>5255.222</v>
      </c>
    </row>
    <row r="451" customFormat="false" ht="12.8" hidden="false" customHeight="false" outlineLevel="0" collapsed="false">
      <c r="A451" s="25" t="s">
        <v>1498</v>
      </c>
      <c r="B451" s="26" t="n">
        <v>1.5288</v>
      </c>
      <c r="C451" s="24" t="n">
        <f aca="false">B451*10</f>
        <v>15.288</v>
      </c>
      <c r="D451" s="14" t="n">
        <f aca="false">C451+D450</f>
        <v>5270.51</v>
      </c>
    </row>
    <row r="452" customFormat="false" ht="12.8" hidden="false" customHeight="false" outlineLevel="0" collapsed="false">
      <c r="A452" s="25" t="s">
        <v>1501</v>
      </c>
      <c r="B452" s="26" t="n">
        <v>-0.3826</v>
      </c>
      <c r="C452" s="24" t="n">
        <f aca="false">B452*10</f>
        <v>-3.826</v>
      </c>
      <c r="D452" s="14" t="n">
        <f aca="false">C452+D451</f>
        <v>5266.684</v>
      </c>
    </row>
    <row r="453" customFormat="false" ht="12.8" hidden="false" customHeight="false" outlineLevel="0" collapsed="false">
      <c r="A453" s="25" t="s">
        <v>1506</v>
      </c>
      <c r="B453" s="26" t="n">
        <v>-2.2356</v>
      </c>
      <c r="C453" s="24" t="n">
        <f aca="false">B453*10</f>
        <v>-22.356</v>
      </c>
      <c r="D453" s="14" t="n">
        <f aca="false">C453+D452</f>
        <v>5244.328</v>
      </c>
    </row>
    <row r="454" customFormat="false" ht="12.8" hidden="false" customHeight="false" outlineLevel="0" collapsed="false">
      <c r="A454" s="25" t="s">
        <v>1510</v>
      </c>
      <c r="B454" s="26" t="n">
        <v>1.7934</v>
      </c>
      <c r="C454" s="24" t="n">
        <f aca="false">B454*10</f>
        <v>17.934</v>
      </c>
      <c r="D454" s="14" t="n">
        <f aca="false">C454+D453</f>
        <v>5262.262</v>
      </c>
    </row>
    <row r="455" customFormat="false" ht="12.8" hidden="false" customHeight="false" outlineLevel="0" collapsed="false">
      <c r="A455" s="25" t="s">
        <v>1514</v>
      </c>
      <c r="B455" s="26" t="n">
        <v>-4.0498</v>
      </c>
      <c r="C455" s="24" t="n">
        <f aca="false">B455*10</f>
        <v>-40.498</v>
      </c>
      <c r="D455" s="14" t="n">
        <f aca="false">C455+D454</f>
        <v>5221.764</v>
      </c>
    </row>
    <row r="456" customFormat="false" ht="12.8" hidden="false" customHeight="false" outlineLevel="0" collapsed="false">
      <c r="A456" s="25" t="s">
        <v>1522</v>
      </c>
      <c r="B456" s="26" t="n">
        <v>-2</v>
      </c>
      <c r="C456" s="24" t="n">
        <f aca="false">B456*10</f>
        <v>-20</v>
      </c>
      <c r="D456" s="14" t="n">
        <f aca="false">C456+D455</f>
        <v>5201.764</v>
      </c>
    </row>
    <row r="457" customFormat="false" ht="12.8" hidden="false" customHeight="false" outlineLevel="0" collapsed="false">
      <c r="A457" s="25" t="s">
        <v>1524</v>
      </c>
      <c r="B457" s="26" t="n">
        <v>-5.3634</v>
      </c>
      <c r="C457" s="24" t="n">
        <f aca="false">B457*10</f>
        <v>-53.634</v>
      </c>
      <c r="D457" s="14" t="n">
        <f aca="false">C457+D456</f>
        <v>5148.13</v>
      </c>
    </row>
    <row r="458" customFormat="false" ht="12.8" hidden="false" customHeight="false" outlineLevel="0" collapsed="false">
      <c r="A458" s="25" t="s">
        <v>1533</v>
      </c>
      <c r="B458" s="26" t="n">
        <v>1.7636</v>
      </c>
      <c r="C458" s="24" t="n">
        <f aca="false">B458*10</f>
        <v>17.636</v>
      </c>
      <c r="D458" s="14" t="n">
        <f aca="false">C458+D457</f>
        <v>5165.766</v>
      </c>
    </row>
    <row r="459" customFormat="false" ht="12.8" hidden="false" customHeight="false" outlineLevel="0" collapsed="false">
      <c r="A459" s="25" t="s">
        <v>1537</v>
      </c>
      <c r="B459" s="26" t="n">
        <v>-0.1866</v>
      </c>
      <c r="C459" s="24" t="n">
        <f aca="false">B459*10</f>
        <v>-1.866</v>
      </c>
      <c r="D459" s="14" t="n">
        <f aca="false">C459+D458</f>
        <v>5163.9</v>
      </c>
    </row>
    <row r="460" customFormat="false" ht="12.8" hidden="false" customHeight="false" outlineLevel="0" collapsed="false">
      <c r="A460" s="25" t="s">
        <v>1539</v>
      </c>
      <c r="B460" s="26" t="n">
        <v>-2.8138</v>
      </c>
      <c r="C460" s="24" t="n">
        <f aca="false">B460*10</f>
        <v>-28.138</v>
      </c>
      <c r="D460" s="14" t="n">
        <f aca="false">C460+D459</f>
        <v>5135.762</v>
      </c>
    </row>
    <row r="461" customFormat="false" ht="12.8" hidden="false" customHeight="false" outlineLevel="0" collapsed="false">
      <c r="A461" s="25" t="s">
        <v>1543</v>
      </c>
      <c r="B461" s="26" t="n">
        <v>-0.5884</v>
      </c>
      <c r="C461" s="24" t="n">
        <f aca="false">B461*10</f>
        <v>-5.884</v>
      </c>
      <c r="D461" s="14" t="n">
        <f aca="false">C461+D460</f>
        <v>5129.878</v>
      </c>
    </row>
    <row r="462" customFormat="false" ht="12.8" hidden="false" customHeight="false" outlineLevel="0" collapsed="false">
      <c r="A462" s="25" t="s">
        <v>1546</v>
      </c>
      <c r="B462" s="26" t="n">
        <v>0.3626</v>
      </c>
      <c r="C462" s="24" t="n">
        <f aca="false">B462*10</f>
        <v>3.626</v>
      </c>
      <c r="D462" s="14" t="n">
        <f aca="false">C462+D461</f>
        <v>5133.504</v>
      </c>
    </row>
    <row r="463" customFormat="false" ht="12.8" hidden="false" customHeight="false" outlineLevel="0" collapsed="false">
      <c r="A463" s="25" t="s">
        <v>1548</v>
      </c>
      <c r="B463" s="26" t="n">
        <v>-0.8922</v>
      </c>
      <c r="C463" s="24" t="n">
        <f aca="false">B463*10</f>
        <v>-8.922</v>
      </c>
      <c r="D463" s="14" t="n">
        <f aca="false">C463+D462</f>
        <v>5124.582</v>
      </c>
    </row>
    <row r="464" customFormat="false" ht="12.8" hidden="false" customHeight="false" outlineLevel="0" collapsed="false">
      <c r="A464" s="25" t="s">
        <v>1551</v>
      </c>
      <c r="B464" s="26" t="n">
        <v>1.127</v>
      </c>
      <c r="C464" s="24" t="n">
        <f aca="false">B464*10</f>
        <v>11.27</v>
      </c>
      <c r="D464" s="14" t="n">
        <f aca="false">C464+D463</f>
        <v>5135.852</v>
      </c>
    </row>
    <row r="465" customFormat="false" ht="12.8" hidden="false" customHeight="false" outlineLevel="0" collapsed="false">
      <c r="A465" s="25" t="s">
        <v>1554</v>
      </c>
      <c r="B465" s="26" t="n">
        <v>0.4304</v>
      </c>
      <c r="C465" s="24" t="n">
        <f aca="false">B465*10</f>
        <v>4.304</v>
      </c>
      <c r="D465" s="14" t="n">
        <f aca="false">C465+D464</f>
        <v>5140.156</v>
      </c>
    </row>
    <row r="466" customFormat="false" ht="12.8" hidden="false" customHeight="false" outlineLevel="0" collapsed="false">
      <c r="A466" s="25" t="s">
        <v>1559</v>
      </c>
      <c r="B466" s="26" t="n">
        <v>0.2156</v>
      </c>
      <c r="C466" s="24" t="n">
        <f aca="false">B466*10</f>
        <v>2.156</v>
      </c>
      <c r="D466" s="14" t="n">
        <f aca="false">C466+D465</f>
        <v>5142.312</v>
      </c>
    </row>
    <row r="467" customFormat="false" ht="12.8" hidden="false" customHeight="false" outlineLevel="0" collapsed="false">
      <c r="A467" s="25" t="s">
        <v>1561</v>
      </c>
      <c r="B467" s="26" t="n">
        <v>0.8722</v>
      </c>
      <c r="C467" s="24" t="n">
        <f aca="false">B467*10</f>
        <v>8.722</v>
      </c>
      <c r="D467" s="14" t="n">
        <f aca="false">C467+D466</f>
        <v>5151.034</v>
      </c>
    </row>
    <row r="468" customFormat="false" ht="12.8" hidden="false" customHeight="false" outlineLevel="0" collapsed="false">
      <c r="A468" s="25" t="s">
        <v>1563</v>
      </c>
      <c r="B468" s="26" t="n">
        <v>2.6068</v>
      </c>
      <c r="C468" s="24" t="n">
        <f aca="false">B468*10</f>
        <v>26.068</v>
      </c>
      <c r="D468" s="14" t="n">
        <f aca="false">C468+D467</f>
        <v>5177.102</v>
      </c>
    </row>
    <row r="469" customFormat="false" ht="12.8" hidden="false" customHeight="false" outlineLevel="0" collapsed="false">
      <c r="A469" s="25" t="s">
        <v>1567</v>
      </c>
      <c r="B469" s="26" t="n">
        <v>2.009</v>
      </c>
      <c r="C469" s="24" t="n">
        <f aca="false">B469*10</f>
        <v>20.09</v>
      </c>
      <c r="D469" s="14" t="n">
        <f aca="false">C469+D468</f>
        <v>5197.192</v>
      </c>
    </row>
    <row r="470" customFormat="false" ht="12.8" hidden="false" customHeight="false" outlineLevel="0" collapsed="false">
      <c r="A470" s="25" t="s">
        <v>1569</v>
      </c>
      <c r="B470" s="26" t="n">
        <v>2.45</v>
      </c>
      <c r="C470" s="24" t="n">
        <f aca="false">B470*10</f>
        <v>24.5</v>
      </c>
      <c r="D470" s="14" t="n">
        <f aca="false">C470+D469</f>
        <v>5221.692</v>
      </c>
    </row>
    <row r="471" customFormat="false" ht="12.8" hidden="false" customHeight="false" outlineLevel="0" collapsed="false">
      <c r="A471" s="25" t="s">
        <v>1572</v>
      </c>
      <c r="B471" s="26" t="n">
        <v>-0.6472</v>
      </c>
      <c r="C471" s="24" t="n">
        <f aca="false">B471*10</f>
        <v>-6.472</v>
      </c>
      <c r="D471" s="14" t="n">
        <f aca="false">C471+D470</f>
        <v>5215.22</v>
      </c>
    </row>
    <row r="472" customFormat="false" ht="12.8" hidden="false" customHeight="false" outlineLevel="0" collapsed="false">
      <c r="A472" s="25" t="s">
        <v>1576</v>
      </c>
      <c r="B472" s="26" t="n">
        <v>0.3528</v>
      </c>
      <c r="C472" s="24" t="n">
        <f aca="false">B472*10</f>
        <v>3.528</v>
      </c>
      <c r="D472" s="14" t="n">
        <f aca="false">C472+D471</f>
        <v>5218.748</v>
      </c>
    </row>
    <row r="473" customFormat="false" ht="12.8" hidden="false" customHeight="false" outlineLevel="0" collapsed="false">
      <c r="A473" s="25" t="s">
        <v>1579</v>
      </c>
      <c r="B473" s="26" t="n">
        <v>0.343</v>
      </c>
      <c r="C473" s="24" t="n">
        <f aca="false">B473*10</f>
        <v>3.43</v>
      </c>
      <c r="D473" s="14" t="n">
        <f aca="false">C473+D472</f>
        <v>5222.178</v>
      </c>
    </row>
    <row r="474" customFormat="false" ht="12.8" hidden="false" customHeight="false" outlineLevel="0" collapsed="false">
      <c r="A474" s="25" t="s">
        <v>1581</v>
      </c>
      <c r="B474" s="26" t="n">
        <v>0.6664</v>
      </c>
      <c r="C474" s="24" t="n">
        <f aca="false">B474*10</f>
        <v>6.664</v>
      </c>
      <c r="D474" s="14" t="n">
        <f aca="false">C474+D473</f>
        <v>5228.842</v>
      </c>
    </row>
    <row r="475" customFormat="false" ht="12.8" hidden="false" customHeight="false" outlineLevel="0" collapsed="false">
      <c r="A475" s="25" t="s">
        <v>1584</v>
      </c>
      <c r="B475" s="26" t="n">
        <v>0.8522</v>
      </c>
      <c r="C475" s="24" t="n">
        <f aca="false">B475*10</f>
        <v>8.522</v>
      </c>
      <c r="D475" s="14" t="n">
        <f aca="false">C475+D474</f>
        <v>5237.364</v>
      </c>
    </row>
    <row r="476" customFormat="false" ht="12.8" hidden="false" customHeight="false" outlineLevel="0" collapsed="false">
      <c r="A476" s="25" t="s">
        <v>1586</v>
      </c>
      <c r="B476" s="26" t="n">
        <v>-1.3826</v>
      </c>
      <c r="C476" s="24" t="n">
        <f aca="false">B476*10</f>
        <v>-13.826</v>
      </c>
      <c r="D476" s="14" t="n">
        <f aca="false">C476+D475</f>
        <v>5223.538</v>
      </c>
    </row>
    <row r="477" customFormat="false" ht="12.8" hidden="false" customHeight="false" outlineLevel="0" collapsed="false">
      <c r="A477" s="25" t="s">
        <v>1590</v>
      </c>
      <c r="B477" s="26" t="n">
        <v>0.5586</v>
      </c>
      <c r="C477" s="24" t="n">
        <f aca="false">B477*10</f>
        <v>5.586</v>
      </c>
      <c r="D477" s="14" t="n">
        <f aca="false">C477+D476</f>
        <v>5229.124</v>
      </c>
    </row>
    <row r="478" customFormat="false" ht="12.8" hidden="false" customHeight="false" outlineLevel="0" collapsed="false">
      <c r="A478" s="25" t="s">
        <v>1593</v>
      </c>
      <c r="B478" s="26" t="n">
        <v>-1.1082</v>
      </c>
      <c r="C478" s="24" t="n">
        <f aca="false">B478*10</f>
        <v>-11.082</v>
      </c>
      <c r="D478" s="14" t="n">
        <f aca="false">C478+D477</f>
        <v>5218.042</v>
      </c>
    </row>
    <row r="479" customFormat="false" ht="12.8" hidden="false" customHeight="false" outlineLevel="0" collapsed="false">
      <c r="A479" s="25" t="s">
        <v>1597</v>
      </c>
      <c r="B479" s="26" t="n">
        <v>3.8808</v>
      </c>
      <c r="C479" s="24" t="n">
        <f aca="false">B479*10</f>
        <v>38.808</v>
      </c>
      <c r="D479" s="14" t="n">
        <f aca="false">C479+D478</f>
        <v>5256.85</v>
      </c>
    </row>
    <row r="480" customFormat="false" ht="12.8" hidden="false" customHeight="false" outlineLevel="0" collapsed="false">
      <c r="A480" s="25" t="s">
        <v>1599</v>
      </c>
      <c r="B480" s="26" t="n">
        <v>-2.2846</v>
      </c>
      <c r="C480" s="24" t="n">
        <f aca="false">B480*10</f>
        <v>-22.846</v>
      </c>
      <c r="D480" s="14" t="n">
        <f aca="false">C480+D479</f>
        <v>5234.004</v>
      </c>
    </row>
    <row r="481" customFormat="false" ht="12.8" hidden="false" customHeight="false" outlineLevel="0" collapsed="false">
      <c r="A481" s="25" t="s">
        <v>1603</v>
      </c>
      <c r="B481" s="26" t="n">
        <v>-1.7362</v>
      </c>
      <c r="C481" s="24" t="n">
        <f aca="false">B481*10</f>
        <v>-17.362</v>
      </c>
      <c r="D481" s="14" t="n">
        <f aca="false">C481+D480</f>
        <v>5216.642</v>
      </c>
    </row>
    <row r="482" customFormat="false" ht="12.8" hidden="false" customHeight="false" outlineLevel="0" collapsed="false">
      <c r="A482" s="25" t="s">
        <v>1611</v>
      </c>
      <c r="B482" s="26" t="n">
        <v>0.9114</v>
      </c>
      <c r="C482" s="24" t="n">
        <f aca="false">B482*10</f>
        <v>9.114</v>
      </c>
      <c r="D482" s="14" t="n">
        <f aca="false">C482+D481</f>
        <v>5225.756</v>
      </c>
    </row>
    <row r="483" customFormat="false" ht="12.8" hidden="false" customHeight="false" outlineLevel="0" collapsed="false">
      <c r="A483" s="25" t="s">
        <v>1615</v>
      </c>
      <c r="B483" s="26" t="n">
        <v>5.6346</v>
      </c>
      <c r="C483" s="24" t="n">
        <f aca="false">B483*10</f>
        <v>56.346</v>
      </c>
      <c r="D483" s="14" t="n">
        <f aca="false">C483+D482</f>
        <v>5282.102</v>
      </c>
    </row>
    <row r="484" customFormat="false" ht="12.8" hidden="false" customHeight="false" outlineLevel="0" collapsed="false">
      <c r="A484" s="25" t="s">
        <v>1621</v>
      </c>
      <c r="B484" s="26" t="n">
        <v>1.2246</v>
      </c>
      <c r="C484" s="24" t="n">
        <f aca="false">B484*10</f>
        <v>12.246</v>
      </c>
      <c r="D484" s="14" t="n">
        <f aca="false">C484+D483</f>
        <v>5294.348</v>
      </c>
    </row>
    <row r="485" customFormat="false" ht="12.8" hidden="false" customHeight="false" outlineLevel="0" collapsed="false">
      <c r="A485" s="25" t="s">
        <v>1627</v>
      </c>
      <c r="B485" s="26" t="n">
        <v>-2</v>
      </c>
      <c r="C485" s="24" t="n">
        <f aca="false">B485*10</f>
        <v>-20</v>
      </c>
      <c r="D485" s="14" t="n">
        <f aca="false">C485+D484</f>
        <v>5274.348</v>
      </c>
    </row>
    <row r="486" customFormat="false" ht="12.8" hidden="false" customHeight="false" outlineLevel="0" collapsed="false">
      <c r="A486" s="25" t="s">
        <v>1629</v>
      </c>
      <c r="B486" s="26" t="n">
        <v>3.1262</v>
      </c>
      <c r="C486" s="24" t="n">
        <f aca="false">B486*10</f>
        <v>31.262</v>
      </c>
      <c r="D486" s="14" t="n">
        <f aca="false">C486+D485</f>
        <v>5305.61</v>
      </c>
    </row>
    <row r="487" customFormat="false" ht="12.8" hidden="false" customHeight="false" outlineLevel="0" collapsed="false">
      <c r="A487" s="25" t="s">
        <v>1633</v>
      </c>
      <c r="B487" s="26" t="n">
        <v>1.009</v>
      </c>
      <c r="C487" s="24" t="n">
        <f aca="false">B487*10</f>
        <v>10.09</v>
      </c>
      <c r="D487" s="14" t="n">
        <f aca="false">C487+D486</f>
        <v>5315.7</v>
      </c>
    </row>
    <row r="488" customFormat="false" ht="12.8" hidden="false" customHeight="false" outlineLevel="0" collapsed="false">
      <c r="A488" s="25" t="s">
        <v>1641</v>
      </c>
      <c r="B488" s="26" t="n">
        <v>0.2058</v>
      </c>
      <c r="C488" s="24" t="n">
        <f aca="false">B488*10</f>
        <v>2.058</v>
      </c>
      <c r="D488" s="14" t="n">
        <f aca="false">C488+D487</f>
        <v>5317.758</v>
      </c>
    </row>
    <row r="489" customFormat="false" ht="12.8" hidden="false" customHeight="false" outlineLevel="0" collapsed="false">
      <c r="A489" s="25" t="s">
        <v>1643</v>
      </c>
      <c r="B489" s="26" t="n">
        <v>0.3528</v>
      </c>
      <c r="C489" s="24" t="n">
        <f aca="false">B489*10</f>
        <v>3.528</v>
      </c>
      <c r="D489" s="14" t="n">
        <f aca="false">C489+D488</f>
        <v>5321.286</v>
      </c>
    </row>
    <row r="490" customFormat="false" ht="12.8" hidden="false" customHeight="false" outlineLevel="0" collapsed="false">
      <c r="A490" s="25" t="s">
        <v>1645</v>
      </c>
      <c r="B490" s="26" t="n">
        <v>-2.2628</v>
      </c>
      <c r="C490" s="24" t="n">
        <f aca="false">B490*10</f>
        <v>-22.628</v>
      </c>
      <c r="D490" s="14" t="n">
        <f aca="false">C490+D489</f>
        <v>5298.658</v>
      </c>
    </row>
    <row r="491" customFormat="false" ht="12.8" hidden="false" customHeight="false" outlineLevel="0" collapsed="false">
      <c r="A491" s="25" t="s">
        <v>1648</v>
      </c>
      <c r="B491" s="26" t="n">
        <v>0.98</v>
      </c>
      <c r="C491" s="24" t="n">
        <f aca="false">B491*10</f>
        <v>9.8</v>
      </c>
      <c r="D491" s="14" t="n">
        <f aca="false">C491+D490</f>
        <v>5308.458</v>
      </c>
    </row>
    <row r="492" customFormat="false" ht="12.8" hidden="false" customHeight="false" outlineLevel="0" collapsed="false">
      <c r="A492" s="25" t="s">
        <v>1650</v>
      </c>
      <c r="B492" s="26" t="n">
        <v>3.0964</v>
      </c>
      <c r="C492" s="24" t="n">
        <f aca="false">B492*10</f>
        <v>30.964</v>
      </c>
      <c r="D492" s="14" t="n">
        <f aca="false">C492+D491</f>
        <v>5339.422</v>
      </c>
    </row>
    <row r="493" customFormat="false" ht="12.8" hidden="false" customHeight="false" outlineLevel="0" collapsed="false">
      <c r="A493" s="25" t="s">
        <v>1656</v>
      </c>
      <c r="B493" s="26" t="n">
        <v>1.7044</v>
      </c>
      <c r="C493" s="24" t="n">
        <f aca="false">B493*10</f>
        <v>17.044</v>
      </c>
      <c r="D493" s="14" t="n">
        <f aca="false">C493+D492</f>
        <v>5356.466</v>
      </c>
    </row>
    <row r="494" customFormat="false" ht="12.8" hidden="false" customHeight="false" outlineLevel="0" collapsed="false">
      <c r="A494" s="25" t="s">
        <v>1661</v>
      </c>
      <c r="B494" s="26" t="n">
        <v>0.0882000000000001</v>
      </c>
      <c r="C494" s="24" t="n">
        <f aca="false">B494*10</f>
        <v>0.882000000000001</v>
      </c>
      <c r="D494" s="14" t="n">
        <f aca="false">C494+D493</f>
        <v>5357.348</v>
      </c>
    </row>
    <row r="495" customFormat="false" ht="12.8" hidden="false" customHeight="false" outlineLevel="0" collapsed="false">
      <c r="A495" s="25" t="s">
        <v>1663</v>
      </c>
      <c r="B495" s="26" t="n">
        <v>-0.942</v>
      </c>
      <c r="C495" s="24" t="n">
        <f aca="false">B495*10</f>
        <v>-9.42</v>
      </c>
      <c r="D495" s="14" t="n">
        <f aca="false">C495+D494</f>
        <v>5347.928</v>
      </c>
    </row>
    <row r="496" customFormat="false" ht="12.8" hidden="false" customHeight="false" outlineLevel="0" collapsed="false">
      <c r="A496" s="25" t="s">
        <v>1668</v>
      </c>
      <c r="B496" s="26" t="n">
        <v>0.8036</v>
      </c>
      <c r="C496" s="24" t="n">
        <f aca="false">B496*10</f>
        <v>8.036</v>
      </c>
      <c r="D496" s="14" t="n">
        <f aca="false">C496+D495</f>
        <v>5355.964</v>
      </c>
    </row>
    <row r="497" customFormat="false" ht="12.8" hidden="false" customHeight="false" outlineLevel="0" collapsed="false">
      <c r="A497" s="25" t="s">
        <v>1670</v>
      </c>
      <c r="B497" s="26" t="n">
        <v>-10.471</v>
      </c>
      <c r="C497" s="24" t="n">
        <f aca="false">B497*10</f>
        <v>-104.71</v>
      </c>
      <c r="D497" s="14" t="n">
        <f aca="false">C497+D496</f>
        <v>5251.254</v>
      </c>
    </row>
    <row r="498" customFormat="false" ht="12.8" hidden="false" customHeight="false" outlineLevel="0" collapsed="false">
      <c r="A498" s="25" t="s">
        <v>1673</v>
      </c>
      <c r="B498" s="26" t="n">
        <v>0.9506</v>
      </c>
      <c r="C498" s="24" t="n">
        <f aca="false">B498*10</f>
        <v>9.506</v>
      </c>
      <c r="D498" s="14" t="n">
        <f aca="false">C498+D497</f>
        <v>5260.76</v>
      </c>
    </row>
    <row r="499" customFormat="false" ht="12.8" hidden="false" customHeight="false" outlineLevel="0" collapsed="false">
      <c r="A499" s="25" t="s">
        <v>1675</v>
      </c>
      <c r="B499" s="26" t="n">
        <v>0.4704</v>
      </c>
      <c r="C499" s="24" t="n">
        <f aca="false">B499*10</f>
        <v>4.704</v>
      </c>
      <c r="D499" s="14" t="n">
        <f aca="false">C499+D498</f>
        <v>5265.464</v>
      </c>
    </row>
    <row r="500" customFormat="false" ht="12.8" hidden="false" customHeight="false" outlineLevel="0" collapsed="false">
      <c r="A500" s="25" t="s">
        <v>1678</v>
      </c>
      <c r="B500" s="26" t="n">
        <v>0.2842</v>
      </c>
      <c r="C500" s="24" t="n">
        <f aca="false">B500*10</f>
        <v>2.842</v>
      </c>
      <c r="D500" s="14" t="n">
        <f aca="false">C500+D499</f>
        <v>5268.306</v>
      </c>
    </row>
    <row r="501" customFormat="false" ht="12.8" hidden="false" customHeight="false" outlineLevel="0" collapsed="false">
      <c r="A501" s="25" t="s">
        <v>1682</v>
      </c>
      <c r="B501" s="26" t="n">
        <v>-1</v>
      </c>
      <c r="C501" s="24" t="n">
        <f aca="false">B501*10</f>
        <v>-10</v>
      </c>
      <c r="D501" s="14" t="n">
        <f aca="false">C501+D500</f>
        <v>5258.306</v>
      </c>
    </row>
    <row r="502" customFormat="false" ht="12.8" hidden="false" customHeight="false" outlineLevel="0" collapsed="false">
      <c r="A502" s="25" t="s">
        <v>1683</v>
      </c>
      <c r="B502" s="26" t="n">
        <v>-0.0984</v>
      </c>
      <c r="C502" s="24" t="n">
        <f aca="false">B502*10</f>
        <v>-0.984</v>
      </c>
      <c r="D502" s="14" t="n">
        <f aca="false">C502+D501</f>
        <v>5257.322</v>
      </c>
    </row>
    <row r="503" customFormat="false" ht="12.8" hidden="false" customHeight="false" outlineLevel="0" collapsed="false">
      <c r="A503" s="25" t="s">
        <v>1686</v>
      </c>
      <c r="B503" s="26" t="n">
        <v>-1</v>
      </c>
      <c r="C503" s="24" t="n">
        <f aca="false">B503*10</f>
        <v>-10</v>
      </c>
      <c r="D503" s="14" t="n">
        <f aca="false">C503+D502</f>
        <v>5247.322</v>
      </c>
    </row>
    <row r="504" customFormat="false" ht="12.8" hidden="false" customHeight="false" outlineLevel="0" collapsed="false">
      <c r="A504" s="25" t="s">
        <v>1688</v>
      </c>
      <c r="B504" s="26" t="n">
        <v>0.4606</v>
      </c>
      <c r="C504" s="24" t="n">
        <f aca="false">B504*10</f>
        <v>4.606</v>
      </c>
      <c r="D504" s="14" t="n">
        <f aca="false">C504+D503</f>
        <v>5251.928</v>
      </c>
    </row>
    <row r="505" customFormat="false" ht="12.8" hidden="false" customHeight="false" outlineLevel="0" collapsed="false">
      <c r="A505" s="25" t="s">
        <v>1690</v>
      </c>
      <c r="B505" s="26" t="n">
        <v>-1.5688</v>
      </c>
      <c r="C505" s="24" t="n">
        <f aca="false">B505*10</f>
        <v>-15.688</v>
      </c>
      <c r="D505" s="14" t="n">
        <f aca="false">C505+D504</f>
        <v>5236.24</v>
      </c>
    </row>
    <row r="506" customFormat="false" ht="12.8" hidden="false" customHeight="false" outlineLevel="0" collapsed="false">
      <c r="A506" s="25" t="s">
        <v>1694</v>
      </c>
      <c r="B506" s="26" t="n">
        <v>1.96</v>
      </c>
      <c r="C506" s="24" t="n">
        <f aca="false">B506*10</f>
        <v>19.6</v>
      </c>
      <c r="D506" s="14" t="n">
        <f aca="false">C506+D505</f>
        <v>5255.84</v>
      </c>
    </row>
    <row r="507" customFormat="false" ht="12.8" hidden="false" customHeight="false" outlineLevel="0" collapsed="false">
      <c r="A507" s="25" t="s">
        <v>1698</v>
      </c>
      <c r="B507" s="26" t="n">
        <v>-2.6774</v>
      </c>
      <c r="C507" s="24" t="n">
        <f aca="false">B507*10</f>
        <v>-26.774</v>
      </c>
      <c r="D507" s="14" t="n">
        <f aca="false">C507+D506</f>
        <v>5229.066</v>
      </c>
    </row>
    <row r="508" customFormat="false" ht="12.8" hidden="false" customHeight="false" outlineLevel="0" collapsed="false">
      <c r="A508" s="25" t="s">
        <v>1704</v>
      </c>
      <c r="B508" s="26" t="n">
        <v>4.5962</v>
      </c>
      <c r="C508" s="24" t="n">
        <f aca="false">B508*10</f>
        <v>45.962</v>
      </c>
      <c r="D508" s="14" t="n">
        <f aca="false">C508+D507</f>
        <v>5275.028</v>
      </c>
    </row>
    <row r="509" customFormat="false" ht="12.8" hidden="false" customHeight="false" outlineLevel="0" collapsed="false">
      <c r="A509" s="25" t="s">
        <v>1710</v>
      </c>
      <c r="B509" s="26" t="n">
        <v>0</v>
      </c>
      <c r="C509" s="24" t="n">
        <f aca="false">B509*10</f>
        <v>0</v>
      </c>
      <c r="D509" s="14" t="n">
        <f aca="false">C509+D508</f>
        <v>5275.028</v>
      </c>
    </row>
    <row r="510" customFormat="false" ht="12.8" hidden="false" customHeight="false" outlineLevel="0" collapsed="false">
      <c r="A510" s="25" t="s">
        <v>1713</v>
      </c>
      <c r="B510" s="26" t="n">
        <v>0.0290000000000002</v>
      </c>
      <c r="C510" s="24" t="n">
        <f aca="false">B510*10</f>
        <v>0.290000000000002</v>
      </c>
      <c r="D510" s="14" t="n">
        <f aca="false">C510+D509</f>
        <v>5275.318</v>
      </c>
    </row>
    <row r="511" customFormat="false" ht="12.8" hidden="false" customHeight="false" outlineLevel="0" collapsed="false">
      <c r="A511" s="25" t="s">
        <v>1717</v>
      </c>
      <c r="B511" s="26" t="n">
        <v>0.5386</v>
      </c>
      <c r="C511" s="24" t="n">
        <f aca="false">B511*10</f>
        <v>5.386</v>
      </c>
      <c r="D511" s="14" t="n">
        <f aca="false">C511+D510</f>
        <v>5280.704</v>
      </c>
    </row>
    <row r="512" customFormat="false" ht="12.8" hidden="false" customHeight="false" outlineLevel="0" collapsed="false">
      <c r="A512" s="25" t="s">
        <v>1719</v>
      </c>
      <c r="B512" s="26" t="n">
        <v>1.078</v>
      </c>
      <c r="C512" s="24" t="n">
        <f aca="false">B512*10</f>
        <v>10.78</v>
      </c>
      <c r="D512" s="14" t="n">
        <f aca="false">C512+D511</f>
        <v>5291.484</v>
      </c>
    </row>
    <row r="513" customFormat="false" ht="12.8" hidden="false" customHeight="false" outlineLevel="0" collapsed="false">
      <c r="A513" s="25" t="s">
        <v>1721</v>
      </c>
      <c r="B513" s="26" t="n">
        <v>0.8616</v>
      </c>
      <c r="C513" s="24" t="n">
        <f aca="false">B513*10</f>
        <v>8.616</v>
      </c>
      <c r="D513" s="14" t="n">
        <f aca="false">C513+D512</f>
        <v>5300.1</v>
      </c>
    </row>
    <row r="514" customFormat="false" ht="12.8" hidden="false" customHeight="false" outlineLevel="0" collapsed="false">
      <c r="A514" s="25" t="s">
        <v>1726</v>
      </c>
      <c r="B514" s="26" t="n">
        <v>0.3128</v>
      </c>
      <c r="C514" s="24" t="n">
        <f aca="false">B514*10</f>
        <v>3.128</v>
      </c>
      <c r="D514" s="14" t="n">
        <f aca="false">C514+D513</f>
        <v>5303.228</v>
      </c>
    </row>
    <row r="515" customFormat="false" ht="12.8" hidden="false" customHeight="false" outlineLevel="0" collapsed="false">
      <c r="A515" s="25" t="s">
        <v>1731</v>
      </c>
      <c r="B515" s="26" t="n">
        <v>6.0556</v>
      </c>
      <c r="C515" s="24" t="n">
        <f aca="false">B515*10</f>
        <v>60.556</v>
      </c>
      <c r="D515" s="14" t="n">
        <f aca="false">C515+D514</f>
        <v>5363.784</v>
      </c>
    </row>
    <row r="516" customFormat="false" ht="12.8" hidden="false" customHeight="false" outlineLevel="0" collapsed="false">
      <c r="A516" s="25" t="s">
        <v>1737</v>
      </c>
      <c r="B516" s="26" t="n">
        <v>-1.98</v>
      </c>
      <c r="C516" s="24" t="n">
        <f aca="false">B516*10</f>
        <v>-19.8</v>
      </c>
      <c r="D516" s="14" t="n">
        <f aca="false">C516+D515</f>
        <v>5343.984</v>
      </c>
    </row>
    <row r="517" customFormat="false" ht="12.8" hidden="false" customHeight="false" outlineLevel="0" collapsed="false">
      <c r="A517" s="25" t="s">
        <v>1739</v>
      </c>
      <c r="B517" s="26" t="n">
        <v>3.136</v>
      </c>
      <c r="C517" s="24" t="n">
        <f aca="false">B517*10</f>
        <v>31.36</v>
      </c>
      <c r="D517" s="14" t="n">
        <f aca="false">C517+D516</f>
        <v>5375.344</v>
      </c>
    </row>
    <row r="518" customFormat="false" ht="12.8" hidden="false" customHeight="false" outlineLevel="0" collapsed="false">
      <c r="A518" s="25" t="s">
        <v>1743</v>
      </c>
      <c r="B518" s="26" t="n">
        <v>1.7146</v>
      </c>
      <c r="C518" s="24" t="n">
        <f aca="false">B518*10</f>
        <v>17.146</v>
      </c>
      <c r="D518" s="14" t="n">
        <f aca="false">C518+D517</f>
        <v>5392.49</v>
      </c>
    </row>
    <row r="519" customFormat="false" ht="12.8" hidden="false" customHeight="false" outlineLevel="0" collapsed="false">
      <c r="A519" s="25" t="s">
        <v>1746</v>
      </c>
      <c r="B519" s="26" t="n">
        <v>2.0858</v>
      </c>
      <c r="C519" s="24" t="n">
        <f aca="false">B519*10</f>
        <v>20.858</v>
      </c>
      <c r="D519" s="14" t="n">
        <f aca="false">C519+D518</f>
        <v>5413.348</v>
      </c>
    </row>
    <row r="520" customFormat="false" ht="12.8" hidden="false" customHeight="false" outlineLevel="0" collapsed="false">
      <c r="A520" s="25" t="s">
        <v>1754</v>
      </c>
      <c r="B520" s="26" t="n">
        <v>0.3716</v>
      </c>
      <c r="C520" s="24" t="n">
        <f aca="false">B520*10</f>
        <v>3.716</v>
      </c>
      <c r="D520" s="14" t="n">
        <f aca="false">C520+D519</f>
        <v>5417.064</v>
      </c>
    </row>
    <row r="521" customFormat="false" ht="12.8" hidden="false" customHeight="false" outlineLevel="0" collapsed="false">
      <c r="A521" s="25" t="s">
        <v>1758</v>
      </c>
      <c r="B521" s="26" t="n">
        <v>1.1932</v>
      </c>
      <c r="C521" s="24" t="n">
        <f aca="false">B521*10</f>
        <v>11.932</v>
      </c>
      <c r="D521" s="14" t="n">
        <f aca="false">C521+D520</f>
        <v>5428.996</v>
      </c>
    </row>
    <row r="522" customFormat="false" ht="12.8" hidden="false" customHeight="false" outlineLevel="0" collapsed="false">
      <c r="A522" s="25" t="s">
        <v>1770</v>
      </c>
      <c r="B522" s="26" t="n">
        <v>0.49</v>
      </c>
      <c r="C522" s="24" t="n">
        <f aca="false">B522*10</f>
        <v>4.9</v>
      </c>
      <c r="D522" s="14" t="n">
        <f aca="false">C522+D521</f>
        <v>5433.896</v>
      </c>
    </row>
    <row r="523" customFormat="false" ht="12.8" hidden="false" customHeight="false" outlineLevel="0" collapsed="false">
      <c r="A523" s="25" t="s">
        <v>1772</v>
      </c>
      <c r="B523" s="26" t="n">
        <v>4.3994</v>
      </c>
      <c r="C523" s="24" t="n">
        <f aca="false">B523*10</f>
        <v>43.994</v>
      </c>
      <c r="D523" s="14" t="n">
        <f aca="false">C523+D522</f>
        <v>5477.89</v>
      </c>
    </row>
    <row r="524" customFormat="false" ht="12.8" hidden="false" customHeight="false" outlineLevel="0" collapsed="false">
      <c r="A524" s="25" t="s">
        <v>1779</v>
      </c>
      <c r="B524" s="26" t="n">
        <v>5.1242</v>
      </c>
      <c r="C524" s="24" t="n">
        <f aca="false">B524*10</f>
        <v>51.242</v>
      </c>
      <c r="D524" s="14" t="n">
        <f aca="false">C524+D523</f>
        <v>5529.132</v>
      </c>
    </row>
    <row r="525" customFormat="false" ht="12.8" hidden="false" customHeight="false" outlineLevel="0" collapsed="false">
      <c r="A525" s="25" t="s">
        <v>1785</v>
      </c>
      <c r="B525" s="26" t="n">
        <v>-0.3924</v>
      </c>
      <c r="C525" s="24" t="n">
        <f aca="false">B525*10</f>
        <v>-3.924</v>
      </c>
      <c r="D525" s="14" t="n">
        <f aca="false">C525+D524</f>
        <v>5525.208</v>
      </c>
    </row>
    <row r="526" customFormat="false" ht="12.8" hidden="false" customHeight="false" outlineLevel="0" collapsed="false">
      <c r="A526" s="25" t="s">
        <v>1788</v>
      </c>
      <c r="B526" s="26" t="n">
        <v>1.2438</v>
      </c>
      <c r="C526" s="24" t="n">
        <f aca="false">B526*10</f>
        <v>12.438</v>
      </c>
      <c r="D526" s="14" t="n">
        <f aca="false">C526+D525</f>
        <v>5537.646</v>
      </c>
    </row>
    <row r="527" customFormat="false" ht="12.8" hidden="false" customHeight="false" outlineLevel="0" collapsed="false">
      <c r="A527" s="25" t="s">
        <v>1794</v>
      </c>
      <c r="B527" s="26" t="n">
        <v>18.3848</v>
      </c>
      <c r="C527" s="24" t="n">
        <f aca="false">B527*10</f>
        <v>183.848</v>
      </c>
      <c r="D527" s="14" t="n">
        <f aca="false">C527+D526</f>
        <v>5721.494</v>
      </c>
    </row>
    <row r="528" customFormat="false" ht="12.8" hidden="false" customHeight="false" outlineLevel="0" collapsed="false">
      <c r="A528" s="25" t="s">
        <v>1797</v>
      </c>
      <c r="B528" s="26" t="n">
        <v>0.98</v>
      </c>
      <c r="C528" s="24" t="n">
        <f aca="false">B528*10</f>
        <v>9.8</v>
      </c>
      <c r="D528" s="14" t="n">
        <f aca="false">C528+D527</f>
        <v>5731.294</v>
      </c>
    </row>
    <row r="529" customFormat="false" ht="12.8" hidden="false" customHeight="false" outlineLevel="0" collapsed="false">
      <c r="A529" s="25" t="s">
        <v>1799</v>
      </c>
      <c r="B529" s="26" t="n">
        <v>0.441</v>
      </c>
      <c r="C529" s="24" t="n">
        <f aca="false">B529*10</f>
        <v>4.41</v>
      </c>
      <c r="D529" s="14" t="n">
        <f aca="false">C529+D528</f>
        <v>5735.704</v>
      </c>
    </row>
    <row r="530" customFormat="false" ht="12.8" hidden="false" customHeight="false" outlineLevel="0" collapsed="false">
      <c r="A530" s="25" t="s">
        <v>1800</v>
      </c>
      <c r="B530" s="26" t="n">
        <v>-0.461</v>
      </c>
      <c r="C530" s="24" t="n">
        <f aca="false">B530*10</f>
        <v>-4.61</v>
      </c>
      <c r="D530" s="14" t="n">
        <f aca="false">C530+D529</f>
        <v>5731.094</v>
      </c>
    </row>
    <row r="531" customFormat="false" ht="12.8" hidden="false" customHeight="false" outlineLevel="0" collapsed="false">
      <c r="A531" s="25" t="s">
        <v>1801</v>
      </c>
      <c r="B531" s="26" t="n">
        <v>-1</v>
      </c>
      <c r="C531" s="24" t="n">
        <f aca="false">B531*10</f>
        <v>-10</v>
      </c>
      <c r="D531" s="14" t="n">
        <f aca="false">C531+D530</f>
        <v>5721.094</v>
      </c>
    </row>
    <row r="532" customFormat="false" ht="12.8" hidden="false" customHeight="false" outlineLevel="0" collapsed="false">
      <c r="A532" s="25" t="s">
        <v>1803</v>
      </c>
      <c r="B532" s="26" t="n">
        <v>4.3316</v>
      </c>
      <c r="C532" s="24" t="n">
        <f aca="false">B532*10</f>
        <v>43.316</v>
      </c>
      <c r="D532" s="14" t="n">
        <f aca="false">C532+D531</f>
        <v>5764.41</v>
      </c>
    </row>
    <row r="533" customFormat="false" ht="12.8" hidden="false" customHeight="false" outlineLevel="0" collapsed="false">
      <c r="A533" s="25" t="s">
        <v>1806</v>
      </c>
      <c r="B533" s="26" t="n">
        <v>-0.02</v>
      </c>
      <c r="C533" s="24" t="n">
        <f aca="false">B533*10</f>
        <v>-0.2</v>
      </c>
      <c r="D533" s="14" t="n">
        <f aca="false">C533+D532</f>
        <v>5764.21</v>
      </c>
    </row>
    <row r="534" customFormat="false" ht="12.8" hidden="false" customHeight="false" outlineLevel="0" collapsed="false">
      <c r="A534" s="25" t="s">
        <v>1808</v>
      </c>
      <c r="B534" s="26" t="n">
        <v>0.3328</v>
      </c>
      <c r="C534" s="24" t="n">
        <f aca="false">B534*10</f>
        <v>3.328</v>
      </c>
      <c r="D534" s="14" t="n">
        <f aca="false">C534+D533</f>
        <v>5767.538</v>
      </c>
    </row>
    <row r="535" customFormat="false" ht="12.8" hidden="false" customHeight="false" outlineLevel="0" collapsed="false">
      <c r="A535" s="25" t="s">
        <v>1811</v>
      </c>
      <c r="B535" s="26" t="n">
        <v>0.156</v>
      </c>
      <c r="C535" s="24" t="n">
        <f aca="false">B535*10</f>
        <v>1.56</v>
      </c>
      <c r="D535" s="14" t="n">
        <f aca="false">C535+D534</f>
        <v>5769.098</v>
      </c>
    </row>
    <row r="536" customFormat="false" ht="12.8" hidden="false" customHeight="false" outlineLevel="0" collapsed="false">
      <c r="A536" s="25" t="s">
        <v>1817</v>
      </c>
      <c r="B536" s="26" t="n">
        <v>-2</v>
      </c>
      <c r="C536" s="24" t="n">
        <f aca="false">B536*10</f>
        <v>-20</v>
      </c>
      <c r="D536" s="14" t="n">
        <f aca="false">C536+D535</f>
        <v>5749.098</v>
      </c>
    </row>
    <row r="537" customFormat="false" ht="12.8" hidden="false" customHeight="false" outlineLevel="0" collapsed="false">
      <c r="A537" s="25" t="s">
        <v>1820</v>
      </c>
      <c r="B537" s="26" t="n">
        <v>7.4088</v>
      </c>
      <c r="C537" s="24" t="n">
        <f aca="false">B537*10</f>
        <v>74.088</v>
      </c>
      <c r="D537" s="14" t="n">
        <f aca="false">C537+D536</f>
        <v>5823.186</v>
      </c>
    </row>
    <row r="538" customFormat="false" ht="12.8" hidden="false" customHeight="false" outlineLevel="0" collapsed="false">
      <c r="A538" s="25" t="s">
        <v>1823</v>
      </c>
      <c r="B538" s="26" t="n">
        <v>2.7142</v>
      </c>
      <c r="C538" s="24" t="n">
        <f aca="false">B538*10</f>
        <v>27.142</v>
      </c>
      <c r="D538" s="14" t="n">
        <f aca="false">C538+D537</f>
        <v>5850.328</v>
      </c>
    </row>
    <row r="539" customFormat="false" ht="12.8" hidden="false" customHeight="false" outlineLevel="0" collapsed="false">
      <c r="A539" s="25" t="s">
        <v>1828</v>
      </c>
      <c r="B539" s="26" t="n">
        <v>0.4214</v>
      </c>
      <c r="C539" s="24" t="n">
        <f aca="false">B539*10</f>
        <v>4.214</v>
      </c>
      <c r="D539" s="14" t="n">
        <f aca="false">C539+D538</f>
        <v>5854.542</v>
      </c>
    </row>
    <row r="540" customFormat="false" ht="12.8" hidden="false" customHeight="false" outlineLevel="0" collapsed="false">
      <c r="A540" s="25" t="s">
        <v>1830</v>
      </c>
      <c r="B540" s="26" t="n">
        <v>-0.2752</v>
      </c>
      <c r="C540" s="24" t="n">
        <f aca="false">B540*10</f>
        <v>-2.752</v>
      </c>
      <c r="D540" s="14" t="n">
        <f aca="false">C540+D539</f>
        <v>5851.79</v>
      </c>
    </row>
    <row r="541" customFormat="false" ht="12.8" hidden="false" customHeight="false" outlineLevel="0" collapsed="false">
      <c r="A541" s="25" t="s">
        <v>1834</v>
      </c>
      <c r="B541" s="26" t="n">
        <v>-2</v>
      </c>
      <c r="C541" s="24" t="n">
        <f aca="false">B541*10</f>
        <v>-20</v>
      </c>
      <c r="D541" s="14" t="n">
        <f aca="false">C541+D540</f>
        <v>5831.79</v>
      </c>
    </row>
    <row r="542" customFormat="false" ht="12.8" hidden="false" customHeight="false" outlineLevel="0" collapsed="false">
      <c r="A542" s="25" t="s">
        <v>1837</v>
      </c>
      <c r="B542" s="26" t="n">
        <v>-0.0298</v>
      </c>
      <c r="C542" s="24" t="n">
        <f aca="false">B542*10</f>
        <v>-0.298</v>
      </c>
      <c r="D542" s="14" t="n">
        <f aca="false">C542+D541</f>
        <v>5831.492</v>
      </c>
    </row>
    <row r="543" customFormat="false" ht="12.8" hidden="false" customHeight="false" outlineLevel="0" collapsed="false">
      <c r="A543" s="25" t="s">
        <v>1840</v>
      </c>
      <c r="B543" s="26" t="n">
        <v>0.5288</v>
      </c>
      <c r="C543" s="24" t="n">
        <f aca="false">B543*10</f>
        <v>5.288</v>
      </c>
      <c r="D543" s="14" t="n">
        <f aca="false">C543+D542</f>
        <v>5836.78</v>
      </c>
    </row>
    <row r="544" customFormat="false" ht="12.8" hidden="false" customHeight="false" outlineLevel="0" collapsed="false">
      <c r="A544" s="25" t="s">
        <v>1846</v>
      </c>
      <c r="B544" s="26" t="n">
        <v>-1.3826</v>
      </c>
      <c r="C544" s="24" t="n">
        <f aca="false">B544*10</f>
        <v>-13.826</v>
      </c>
      <c r="D544" s="14" t="n">
        <f aca="false">C544+D543</f>
        <v>5822.954</v>
      </c>
    </row>
    <row r="545" customFormat="false" ht="12.8" hidden="false" customHeight="false" outlineLevel="0" collapsed="false">
      <c r="A545" s="25" t="s">
        <v>1851</v>
      </c>
      <c r="B545" s="26" t="n">
        <v>0.5676</v>
      </c>
      <c r="C545" s="24" t="n">
        <f aca="false">B545*10</f>
        <v>5.676</v>
      </c>
      <c r="D545" s="14" t="n">
        <f aca="false">C545+D544</f>
        <v>5828.63</v>
      </c>
    </row>
    <row r="546" customFormat="false" ht="12.8" hidden="false" customHeight="false" outlineLevel="0" collapsed="false">
      <c r="A546" s="25" t="s">
        <v>1856</v>
      </c>
      <c r="B546" s="26" t="n">
        <v>3.9102</v>
      </c>
      <c r="C546" s="24" t="n">
        <f aca="false">B546*10</f>
        <v>39.102</v>
      </c>
      <c r="D546" s="14" t="n">
        <f aca="false">C546+D545</f>
        <v>5867.732</v>
      </c>
    </row>
    <row r="547" customFormat="false" ht="12.8" hidden="false" customHeight="false" outlineLevel="0" collapsed="false">
      <c r="A547" s="25" t="s">
        <v>1860</v>
      </c>
      <c r="B547" s="26" t="n">
        <v>2.0282</v>
      </c>
      <c r="C547" s="24" t="n">
        <f aca="false">B547*10</f>
        <v>20.282</v>
      </c>
      <c r="D547" s="14" t="n">
        <f aca="false">C547+D546</f>
        <v>5888.014</v>
      </c>
    </row>
    <row r="548" customFormat="false" ht="12.8" hidden="false" customHeight="false" outlineLevel="0" collapsed="false">
      <c r="A548" s="25" t="s">
        <v>1866</v>
      </c>
      <c r="B548" s="26" t="n">
        <v>-1.8828</v>
      </c>
      <c r="C548" s="24" t="n">
        <f aca="false">B548*10</f>
        <v>-18.828</v>
      </c>
      <c r="D548" s="14" t="n">
        <f aca="false">C548+D547</f>
        <v>5869.186</v>
      </c>
    </row>
    <row r="549" customFormat="false" ht="12.8" hidden="false" customHeight="false" outlineLevel="0" collapsed="false">
      <c r="A549" s="25" t="s">
        <v>1870</v>
      </c>
      <c r="B549" s="26" t="n">
        <v>-1</v>
      </c>
      <c r="C549" s="24" t="n">
        <f aca="false">B549*10</f>
        <v>-10</v>
      </c>
      <c r="D549" s="14" t="n">
        <f aca="false">C549+D548</f>
        <v>5859.186</v>
      </c>
    </row>
    <row r="550" customFormat="false" ht="12.8" hidden="false" customHeight="false" outlineLevel="0" collapsed="false">
      <c r="A550" s="25" t="s">
        <v>1872</v>
      </c>
      <c r="B550" s="26" t="n">
        <v>8.2026</v>
      </c>
      <c r="C550" s="24" t="n">
        <f aca="false">B550*10</f>
        <v>82.026</v>
      </c>
      <c r="D550" s="14" t="n">
        <f aca="false">C550+D549</f>
        <v>5941.212</v>
      </c>
    </row>
    <row r="551" customFormat="false" ht="12.8" hidden="false" customHeight="false" outlineLevel="0" collapsed="false">
      <c r="A551" s="25" t="s">
        <v>1878</v>
      </c>
      <c r="B551" s="26" t="n">
        <v>0.6072</v>
      </c>
      <c r="C551" s="24" t="n">
        <f aca="false">B551*10</f>
        <v>6.072</v>
      </c>
      <c r="D551" s="14" t="n">
        <f aca="false">C551+D550</f>
        <v>5947.284</v>
      </c>
    </row>
    <row r="552" customFormat="false" ht="12.8" hidden="false" customHeight="false" outlineLevel="0" collapsed="false">
      <c r="A552" s="25" t="s">
        <v>1882</v>
      </c>
      <c r="B552" s="26" t="n">
        <v>4.6824</v>
      </c>
      <c r="C552" s="24" t="n">
        <f aca="false">B552*10</f>
        <v>46.824</v>
      </c>
      <c r="D552" s="14" t="n">
        <f aca="false">C552+D551</f>
        <v>5994.108</v>
      </c>
    </row>
    <row r="553" customFormat="false" ht="12.8" hidden="false" customHeight="false" outlineLevel="0" collapsed="false">
      <c r="A553" s="25" t="s">
        <v>1893</v>
      </c>
      <c r="B553" s="26" t="n">
        <v>1.4794</v>
      </c>
      <c r="C553" s="24" t="n">
        <f aca="false">B553*10</f>
        <v>14.794</v>
      </c>
      <c r="D553" s="14" t="n">
        <f aca="false">C553+D552</f>
        <v>6008.902</v>
      </c>
    </row>
    <row r="554" customFormat="false" ht="12.8" hidden="false" customHeight="false" outlineLevel="0" collapsed="false">
      <c r="A554" s="25" t="s">
        <v>1897</v>
      </c>
      <c r="B554" s="26" t="n">
        <v>-0.9816</v>
      </c>
      <c r="C554" s="24" t="n">
        <f aca="false">B554*10</f>
        <v>-9.816</v>
      </c>
      <c r="D554" s="14" t="n">
        <f aca="false">C554+D553</f>
        <v>5999.086</v>
      </c>
    </row>
    <row r="555" customFormat="false" ht="12.8" hidden="false" customHeight="false" outlineLevel="0" collapsed="false">
      <c r="A555" s="25" t="s">
        <v>1902</v>
      </c>
      <c r="B555" s="26" t="n">
        <v>6.7906</v>
      </c>
      <c r="C555" s="24" t="n">
        <f aca="false">B555*10</f>
        <v>67.906</v>
      </c>
      <c r="D555" s="14" t="n">
        <f aca="false">C555+D554</f>
        <v>6066.992</v>
      </c>
    </row>
    <row r="556" customFormat="false" ht="12.8" hidden="false" customHeight="false" outlineLevel="0" collapsed="false">
      <c r="A556" s="25" t="s">
        <v>1911</v>
      </c>
      <c r="B556" s="26" t="n">
        <v>0.6758</v>
      </c>
      <c r="C556" s="24" t="n">
        <f aca="false">B556*10</f>
        <v>6.758</v>
      </c>
      <c r="D556" s="14" t="n">
        <f aca="false">C556+D555</f>
        <v>6073.75</v>
      </c>
    </row>
    <row r="557" customFormat="false" ht="12.8" hidden="false" customHeight="false" outlineLevel="0" collapsed="false">
      <c r="A557" s="25" t="s">
        <v>1914</v>
      </c>
      <c r="B557" s="26" t="n">
        <v>17.6396</v>
      </c>
      <c r="C557" s="24" t="n">
        <f aca="false">B557*10</f>
        <v>176.396</v>
      </c>
      <c r="D557" s="14" t="n">
        <f aca="false">C557+D556</f>
        <v>6250.146</v>
      </c>
    </row>
    <row r="558" customFormat="false" ht="12.8" hidden="false" customHeight="false" outlineLevel="0" collapsed="false">
      <c r="A558" s="25" t="s">
        <v>1920</v>
      </c>
      <c r="B558" s="26" t="n">
        <v>-1</v>
      </c>
      <c r="C558" s="24" t="n">
        <f aca="false">B558*10</f>
        <v>-10</v>
      </c>
      <c r="D558" s="14" t="n">
        <f aca="false">C558+D557</f>
        <v>6240.146</v>
      </c>
    </row>
    <row r="559" customFormat="false" ht="12.8" hidden="false" customHeight="false" outlineLevel="0" collapsed="false">
      <c r="A559" s="25" t="s">
        <v>1922</v>
      </c>
      <c r="B559" s="26" t="n">
        <v>1.744</v>
      </c>
      <c r="C559" s="24" t="n">
        <f aca="false">B559*10</f>
        <v>17.44</v>
      </c>
      <c r="D559" s="14" t="n">
        <f aca="false">C559+D558</f>
        <v>6257.586</v>
      </c>
    </row>
    <row r="560" customFormat="false" ht="12.8" hidden="false" customHeight="false" outlineLevel="0" collapsed="false">
      <c r="A560" s="25" t="s">
        <v>1926</v>
      </c>
      <c r="B560" s="26" t="n">
        <v>3.3312</v>
      </c>
      <c r="C560" s="24" t="n">
        <f aca="false">B560*10</f>
        <v>33.312</v>
      </c>
      <c r="D560" s="14" t="n">
        <f aca="false">C560+D559</f>
        <v>6290.898</v>
      </c>
    </row>
    <row r="561" customFormat="false" ht="12.8" hidden="false" customHeight="false" outlineLevel="0" collapsed="false">
      <c r="A561" s="25" t="s">
        <v>1930</v>
      </c>
      <c r="B561" s="26" t="n">
        <v>8.918</v>
      </c>
      <c r="C561" s="24" t="n">
        <f aca="false">B561*10</f>
        <v>89.18</v>
      </c>
      <c r="D561" s="14" t="n">
        <f aca="false">C561+D560</f>
        <v>6380.078</v>
      </c>
    </row>
    <row r="562" customFormat="false" ht="12.8" hidden="false" customHeight="false" outlineLevel="0" collapsed="false">
      <c r="A562" s="25" t="s">
        <v>1936</v>
      </c>
      <c r="B562" s="26" t="n">
        <v>0.1466</v>
      </c>
      <c r="C562" s="24" t="n">
        <f aca="false">B562*10</f>
        <v>1.466</v>
      </c>
      <c r="D562" s="14" t="n">
        <f aca="false">C562+D561</f>
        <v>6381.544</v>
      </c>
    </row>
    <row r="563" customFormat="false" ht="12.8" hidden="false" customHeight="false" outlineLevel="0" collapsed="false">
      <c r="A563" s="25" t="s">
        <v>1940</v>
      </c>
      <c r="B563" s="26" t="n">
        <v>0.4312</v>
      </c>
      <c r="C563" s="24" t="n">
        <f aca="false">B563*10</f>
        <v>4.312</v>
      </c>
      <c r="D563" s="14" t="n">
        <f aca="false">C563+D562</f>
        <v>6385.856</v>
      </c>
    </row>
    <row r="564" customFormat="false" ht="12.8" hidden="false" customHeight="false" outlineLevel="0" collapsed="false">
      <c r="A564" s="25" t="s">
        <v>1942</v>
      </c>
      <c r="B564" s="26" t="n">
        <v>-2</v>
      </c>
      <c r="C564" s="24" t="n">
        <f aca="false">B564*10</f>
        <v>-20</v>
      </c>
      <c r="D564" s="14" t="n">
        <f aca="false">C564+D563</f>
        <v>6365.856</v>
      </c>
    </row>
    <row r="565" customFormat="false" ht="12.8" hidden="false" customHeight="false" outlineLevel="0" collapsed="false">
      <c r="A565" s="25" t="s">
        <v>1945</v>
      </c>
      <c r="B565" s="26" t="n">
        <v>0.2348</v>
      </c>
      <c r="C565" s="24" t="n">
        <f aca="false">B565*10</f>
        <v>2.348</v>
      </c>
      <c r="D565" s="14" t="n">
        <f aca="false">C565+D564</f>
        <v>6368.204</v>
      </c>
    </row>
    <row r="566" customFormat="false" ht="12.8" hidden="false" customHeight="false" outlineLevel="0" collapsed="false">
      <c r="A566" s="25" t="s">
        <v>1949</v>
      </c>
      <c r="B566" s="26" t="n">
        <v>0.2544</v>
      </c>
      <c r="C566" s="24" t="n">
        <f aca="false">B566*10</f>
        <v>2.544</v>
      </c>
      <c r="D566" s="14" t="n">
        <f aca="false">C566+D565</f>
        <v>6370.748</v>
      </c>
    </row>
    <row r="567" customFormat="false" ht="12.8" hidden="false" customHeight="false" outlineLevel="0" collapsed="false">
      <c r="A567" s="25" t="s">
        <v>1952</v>
      </c>
      <c r="B567" s="26" t="n">
        <v>1.5876</v>
      </c>
      <c r="C567" s="24" t="n">
        <f aca="false">B567*10</f>
        <v>15.876</v>
      </c>
      <c r="D567" s="14" t="n">
        <f aca="false">C567+D566</f>
        <v>6386.624</v>
      </c>
    </row>
    <row r="568" customFormat="false" ht="12.8" hidden="false" customHeight="false" outlineLevel="0" collapsed="false">
      <c r="A568" s="25" t="s">
        <v>1956</v>
      </c>
      <c r="B568" s="26" t="n">
        <v>6.751</v>
      </c>
      <c r="C568" s="24" t="n">
        <f aca="false">B568*10</f>
        <v>67.51</v>
      </c>
      <c r="D568" s="14" t="n">
        <f aca="false">C568+D567</f>
        <v>6454.134</v>
      </c>
    </row>
    <row r="569" customFormat="false" ht="12.8" hidden="false" customHeight="false" outlineLevel="0" collapsed="false">
      <c r="A569" s="25" t="s">
        <v>1962</v>
      </c>
      <c r="B569" s="26" t="n">
        <v>-2.2458</v>
      </c>
      <c r="C569" s="24" t="n">
        <f aca="false">B569*10</f>
        <v>-22.458</v>
      </c>
      <c r="D569" s="14" t="n">
        <f aca="false">C569+D568</f>
        <v>6431.676</v>
      </c>
    </row>
    <row r="570" customFormat="false" ht="12.8" hidden="false" customHeight="false" outlineLevel="0" collapsed="false">
      <c r="A570" s="25" t="s">
        <v>1969</v>
      </c>
      <c r="B570" s="26" t="n">
        <v>-4</v>
      </c>
      <c r="C570" s="24" t="n">
        <f aca="false">B570*10</f>
        <v>-40</v>
      </c>
      <c r="D570" s="14" t="n">
        <f aca="false">C570+D569</f>
        <v>6391.676</v>
      </c>
    </row>
    <row r="571" customFormat="false" ht="12.8" hidden="false" customHeight="false" outlineLevel="0" collapsed="false">
      <c r="A571" s="25" t="s">
        <v>1973</v>
      </c>
      <c r="B571" s="26" t="n">
        <v>0.98</v>
      </c>
      <c r="C571" s="24" t="n">
        <f aca="false">B571*10</f>
        <v>9.8</v>
      </c>
      <c r="D571" s="14" t="n">
        <f aca="false">C571+D570</f>
        <v>6401.476</v>
      </c>
    </row>
    <row r="572" customFormat="false" ht="12.8" hidden="false" customHeight="false" outlineLevel="0" collapsed="false">
      <c r="A572" s="25" t="s">
        <v>1975</v>
      </c>
      <c r="B572" s="26" t="n">
        <v>1.94</v>
      </c>
      <c r="C572" s="24" t="n">
        <f aca="false">B572*10</f>
        <v>19.4</v>
      </c>
      <c r="D572" s="14" t="n">
        <f aca="false">C572+D571</f>
        <v>6420.876</v>
      </c>
    </row>
    <row r="573" customFormat="false" ht="12.8" hidden="false" customHeight="false" outlineLevel="0" collapsed="false">
      <c r="A573" s="25" t="s">
        <v>1979</v>
      </c>
      <c r="B573" s="26" t="n">
        <v>-0.853</v>
      </c>
      <c r="C573" s="24" t="n">
        <f aca="false">B573*10</f>
        <v>-8.53</v>
      </c>
      <c r="D573" s="14" t="n">
        <f aca="false">C573+D572</f>
        <v>6412.346</v>
      </c>
    </row>
    <row r="574" customFormat="false" ht="12.8" hidden="false" customHeight="false" outlineLevel="0" collapsed="false">
      <c r="A574" s="25" t="s">
        <v>1982</v>
      </c>
      <c r="B574" s="26" t="n">
        <v>5.9388</v>
      </c>
      <c r="C574" s="24" t="n">
        <f aca="false">B574*10</f>
        <v>59.388</v>
      </c>
      <c r="D574" s="14" t="n">
        <f aca="false">C574+D573</f>
        <v>6471.734</v>
      </c>
    </row>
    <row r="575" customFormat="false" ht="12.8" hidden="false" customHeight="false" outlineLevel="0" collapsed="false">
      <c r="A575" s="25" t="s">
        <v>1987</v>
      </c>
      <c r="B575" s="26" t="n">
        <v>2.8416</v>
      </c>
      <c r="C575" s="24" t="n">
        <f aca="false">B575*10</f>
        <v>28.416</v>
      </c>
      <c r="D575" s="14" t="n">
        <f aca="false">C575+D574</f>
        <v>6500.15</v>
      </c>
    </row>
    <row r="576" customFormat="false" ht="12.8" hidden="false" customHeight="false" outlineLevel="0" collapsed="false">
      <c r="A576" s="25" t="s">
        <v>1991</v>
      </c>
      <c r="B576" s="26" t="n">
        <v>1.1854</v>
      </c>
      <c r="C576" s="24" t="n">
        <f aca="false">B576*10</f>
        <v>11.854</v>
      </c>
      <c r="D576" s="14" t="n">
        <f aca="false">C576+D575</f>
        <v>6512.004</v>
      </c>
    </row>
    <row r="577" customFormat="false" ht="12.8" hidden="false" customHeight="false" outlineLevel="0" collapsed="false">
      <c r="A577" s="25" t="s">
        <v>1995</v>
      </c>
      <c r="B577" s="26" t="n">
        <v>-0.1776</v>
      </c>
      <c r="C577" s="24" t="n">
        <f aca="false">B577*10</f>
        <v>-1.776</v>
      </c>
      <c r="D577" s="14" t="n">
        <f aca="false">C577+D576</f>
        <v>6510.228</v>
      </c>
    </row>
    <row r="578" customFormat="false" ht="12.8" hidden="false" customHeight="false" outlineLevel="0" collapsed="false">
      <c r="A578" s="25" t="s">
        <v>2000</v>
      </c>
      <c r="B578" s="26" t="n">
        <v>-0.6374</v>
      </c>
      <c r="C578" s="24" t="n">
        <f aca="false">B578*10</f>
        <v>-6.374</v>
      </c>
      <c r="D578" s="14" t="n">
        <f aca="false">C578+D577</f>
        <v>6503.854</v>
      </c>
    </row>
    <row r="579" customFormat="false" ht="12.8" hidden="false" customHeight="false" outlineLevel="0" collapsed="false">
      <c r="A579" s="25" t="s">
        <v>2002</v>
      </c>
      <c r="B579" s="26" t="n">
        <v>-0.8436</v>
      </c>
      <c r="C579" s="24" t="n">
        <f aca="false">B579*10</f>
        <v>-8.436</v>
      </c>
      <c r="D579" s="14" t="n">
        <f aca="false">C579+D578</f>
        <v>6495.418</v>
      </c>
    </row>
    <row r="580" customFormat="false" ht="12.8" hidden="false" customHeight="false" outlineLevel="0" collapsed="false">
      <c r="A580" s="25" t="s">
        <v>2007</v>
      </c>
      <c r="B580" s="26" t="n">
        <v>5.3304</v>
      </c>
      <c r="C580" s="24" t="n">
        <f aca="false">B580*10</f>
        <v>53.304</v>
      </c>
      <c r="D580" s="14" t="n">
        <f aca="false">C580+D579</f>
        <v>6548.722</v>
      </c>
    </row>
    <row r="581" customFormat="false" ht="12.8" hidden="false" customHeight="false" outlineLevel="0" collapsed="false">
      <c r="A581" s="25" t="s">
        <v>2011</v>
      </c>
      <c r="B581" s="26" t="n">
        <v>-1</v>
      </c>
      <c r="C581" s="24" t="n">
        <f aca="false">B581*10</f>
        <v>-10</v>
      </c>
      <c r="D581" s="14" t="n">
        <f aca="false">C581+D580</f>
        <v>6538.722</v>
      </c>
    </row>
    <row r="582" customFormat="false" ht="12.8" hidden="false" customHeight="false" outlineLevel="0" collapsed="false">
      <c r="A582" s="25" t="s">
        <v>2013</v>
      </c>
      <c r="B582" s="26" t="n">
        <v>9.1128</v>
      </c>
      <c r="C582" s="24" t="n">
        <f aca="false">B582*10</f>
        <v>91.128</v>
      </c>
      <c r="D582" s="14" t="n">
        <f aca="false">C582+D581</f>
        <v>6629.85</v>
      </c>
    </row>
    <row r="583" customFormat="false" ht="12.8" hidden="false" customHeight="false" outlineLevel="0" collapsed="false">
      <c r="A583" s="25" t="s">
        <v>2016</v>
      </c>
      <c r="B583" s="26" t="n">
        <v>1.8816</v>
      </c>
      <c r="C583" s="24" t="n">
        <f aca="false">B583*10</f>
        <v>18.816</v>
      </c>
      <c r="D583" s="14" t="n">
        <f aca="false">C583+D582</f>
        <v>6648.666</v>
      </c>
    </row>
    <row r="584" customFormat="false" ht="12.8" hidden="false" customHeight="false" outlineLevel="0" collapsed="false">
      <c r="A584" s="25" t="s">
        <v>2018</v>
      </c>
      <c r="B584" s="26" t="n">
        <v>0.4308</v>
      </c>
      <c r="C584" s="24" t="n">
        <f aca="false">B584*10</f>
        <v>4.308</v>
      </c>
      <c r="D584" s="14" t="n">
        <f aca="false">C584+D583</f>
        <v>6652.974</v>
      </c>
    </row>
    <row r="585" customFormat="false" ht="12.8" hidden="false" customHeight="false" outlineLevel="0" collapsed="false">
      <c r="A585" s="25" t="s">
        <v>2021</v>
      </c>
      <c r="B585" s="26" t="n">
        <v>3.136</v>
      </c>
      <c r="C585" s="24" t="n">
        <f aca="false">B585*10</f>
        <v>31.36</v>
      </c>
      <c r="D585" s="14" t="n">
        <f aca="false">C585+D584</f>
        <v>6684.334</v>
      </c>
    </row>
    <row r="586" customFormat="false" ht="12.8" hidden="false" customHeight="false" outlineLevel="0" collapsed="false">
      <c r="A586" s="25" t="s">
        <v>2024</v>
      </c>
      <c r="B586" s="26" t="n">
        <v>1.2834</v>
      </c>
      <c r="C586" s="24" t="n">
        <f aca="false">B586*10</f>
        <v>12.834</v>
      </c>
      <c r="D586" s="14" t="n">
        <f aca="false">C586+D585</f>
        <v>6697.168</v>
      </c>
    </row>
    <row r="587" customFormat="false" ht="12.8" hidden="false" customHeight="false" outlineLevel="0" collapsed="false">
      <c r="A587" s="25" t="s">
        <v>2028</v>
      </c>
      <c r="B587" s="26" t="n">
        <v>0.1274</v>
      </c>
      <c r="C587" s="24" t="n">
        <f aca="false">B587*10</f>
        <v>1.274</v>
      </c>
      <c r="D587" s="14" t="n">
        <f aca="false">C587+D586</f>
        <v>6698.442</v>
      </c>
    </row>
    <row r="588" customFormat="false" ht="12.8" hidden="false" customHeight="false" outlineLevel="0" collapsed="false">
      <c r="A588" s="25" t="s">
        <v>2030</v>
      </c>
      <c r="B588" s="26" t="n">
        <v>3.969</v>
      </c>
      <c r="C588" s="24" t="n">
        <f aca="false">B588*10</f>
        <v>39.69</v>
      </c>
      <c r="D588" s="14" t="n">
        <f aca="false">C588+D587</f>
        <v>6738.132</v>
      </c>
    </row>
    <row r="589" customFormat="false" ht="12.8" hidden="false" customHeight="false" outlineLevel="0" collapsed="false">
      <c r="A589" s="25" t="s">
        <v>2035</v>
      </c>
      <c r="B589" s="26" t="n">
        <v>1.2152</v>
      </c>
      <c r="C589" s="24" t="n">
        <f aca="false">B589*10</f>
        <v>12.152</v>
      </c>
      <c r="D589" s="14" t="n">
        <f aca="false">C589+D588</f>
        <v>6750.284</v>
      </c>
    </row>
    <row r="590" customFormat="false" ht="12.8" hidden="false" customHeight="false" outlineLevel="0" collapsed="false">
      <c r="A590" s="25" t="s">
        <v>2037</v>
      </c>
      <c r="B590" s="26" t="n">
        <v>1.7934</v>
      </c>
      <c r="C590" s="24" t="n">
        <f aca="false">B590*10</f>
        <v>17.934</v>
      </c>
      <c r="D590" s="14" t="n">
        <f aca="false">C590+D589</f>
        <v>6768.218</v>
      </c>
    </row>
    <row r="591" customFormat="false" ht="12.8" hidden="false" customHeight="false" outlineLevel="0" collapsed="false">
      <c r="A591" s="25" t="s">
        <v>2039</v>
      </c>
      <c r="B591" s="26" t="n">
        <v>3.0368</v>
      </c>
      <c r="C591" s="24" t="n">
        <f aca="false">B591*10</f>
        <v>30.368</v>
      </c>
      <c r="D591" s="14" t="n">
        <f aca="false">C591+D590</f>
        <v>6798.586</v>
      </c>
    </row>
    <row r="592" customFormat="false" ht="12.8" hidden="false" customHeight="false" outlineLevel="0" collapsed="false">
      <c r="A592" s="25" t="s">
        <v>2047</v>
      </c>
      <c r="B592" s="26" t="n">
        <v>-6.1166</v>
      </c>
      <c r="C592" s="24" t="n">
        <f aca="false">B592*10</f>
        <v>-61.166</v>
      </c>
      <c r="D592" s="14" t="n">
        <f aca="false">C592+D591</f>
        <v>6737.42</v>
      </c>
    </row>
    <row r="593" customFormat="false" ht="12.8" hidden="false" customHeight="false" outlineLevel="0" collapsed="false">
      <c r="A593" s="25" t="s">
        <v>2055</v>
      </c>
      <c r="B593" s="26" t="n">
        <v>-1</v>
      </c>
      <c r="C593" s="24" t="n">
        <f aca="false">B593*10</f>
        <v>-10</v>
      </c>
      <c r="D593" s="14" t="n">
        <f aca="false">C593+D592</f>
        <v>6727.42</v>
      </c>
    </row>
    <row r="594" customFormat="false" ht="12.8" hidden="false" customHeight="false" outlineLevel="0" collapsed="false">
      <c r="A594" s="25" t="s">
        <v>2056</v>
      </c>
      <c r="B594" s="26" t="n">
        <v>-0.0791999999999999</v>
      </c>
      <c r="C594" s="24" t="n">
        <f aca="false">B594*10</f>
        <v>-0.791999999999999</v>
      </c>
      <c r="D594" s="14" t="n">
        <f aca="false">C594+D593</f>
        <v>6726.628</v>
      </c>
    </row>
    <row r="595" customFormat="false" ht="12.8" hidden="false" customHeight="false" outlineLevel="0" collapsed="false">
      <c r="A595" s="25" t="s">
        <v>2061</v>
      </c>
      <c r="B595" s="26" t="n">
        <v>12.4554</v>
      </c>
      <c r="C595" s="24" t="n">
        <f aca="false">B595*10</f>
        <v>124.554</v>
      </c>
      <c r="D595" s="14" t="n">
        <f aca="false">C595+D594</f>
        <v>6851.182</v>
      </c>
    </row>
    <row r="596" customFormat="false" ht="12.8" hidden="false" customHeight="false" outlineLevel="0" collapsed="false">
      <c r="A596" s="25" t="s">
        <v>2067</v>
      </c>
      <c r="B596" s="26" t="n">
        <v>3.8318</v>
      </c>
      <c r="C596" s="24" t="n">
        <f aca="false">B596*10</f>
        <v>38.318</v>
      </c>
      <c r="D596" s="14" t="n">
        <f aca="false">C596+D595</f>
        <v>6889.5</v>
      </c>
    </row>
    <row r="597" customFormat="false" ht="12.8" hidden="false" customHeight="false" outlineLevel="0" collapsed="false">
      <c r="A597" s="25" t="s">
        <v>2070</v>
      </c>
      <c r="B597" s="26" t="n">
        <v>1.871</v>
      </c>
      <c r="C597" s="24" t="n">
        <f aca="false">B597*10</f>
        <v>18.71</v>
      </c>
      <c r="D597" s="14" t="n">
        <f aca="false">C597+D596</f>
        <v>6908.21</v>
      </c>
    </row>
    <row r="598" customFormat="false" ht="12.8" hidden="false" customHeight="false" outlineLevel="0" collapsed="false">
      <c r="A598" s="25" t="s">
        <v>2075</v>
      </c>
      <c r="B598" s="26" t="n">
        <v>0.4214</v>
      </c>
      <c r="C598" s="24" t="n">
        <f aca="false">B598*10</f>
        <v>4.214</v>
      </c>
      <c r="D598" s="14" t="n">
        <f aca="false">C598+D597</f>
        <v>6912.424</v>
      </c>
    </row>
    <row r="599" customFormat="false" ht="12.8" hidden="false" customHeight="false" outlineLevel="0" collapsed="false">
      <c r="A599" s="25" t="s">
        <v>2077</v>
      </c>
      <c r="B599" s="26" t="n">
        <v>4.2924</v>
      </c>
      <c r="C599" s="24" t="n">
        <f aca="false">B599*10</f>
        <v>42.924</v>
      </c>
      <c r="D599" s="14" t="n">
        <f aca="false">C599+D598</f>
        <v>6955.348</v>
      </c>
    </row>
    <row r="600" customFormat="false" ht="12.8" hidden="false" customHeight="false" outlineLevel="0" collapsed="false">
      <c r="A600" s="25" t="s">
        <v>2082</v>
      </c>
      <c r="B600" s="26" t="n">
        <v>-2</v>
      </c>
      <c r="C600" s="24" t="n">
        <f aca="false">B600*10</f>
        <v>-20</v>
      </c>
      <c r="D600" s="14" t="n">
        <f aca="false">C600+D599</f>
        <v>6935.348</v>
      </c>
    </row>
    <row r="601" customFormat="false" ht="12.8" hidden="false" customHeight="false" outlineLevel="0" collapsed="false">
      <c r="A601" s="25" t="s">
        <v>2084</v>
      </c>
      <c r="B601" s="26" t="n">
        <v>-1.4234</v>
      </c>
      <c r="C601" s="24" t="n">
        <f aca="false">B601*10</f>
        <v>-14.234</v>
      </c>
      <c r="D601" s="14" t="n">
        <f aca="false">C601+D600</f>
        <v>6921.114</v>
      </c>
    </row>
    <row r="602" customFormat="false" ht="12.8" hidden="false" customHeight="false" outlineLevel="0" collapsed="false">
      <c r="A602" s="25" t="s">
        <v>2088</v>
      </c>
      <c r="B602" s="26" t="n">
        <v>1.4688</v>
      </c>
      <c r="C602" s="24" t="n">
        <f aca="false">B602*10</f>
        <v>14.688</v>
      </c>
      <c r="D602" s="14" t="n">
        <f aca="false">C602+D601</f>
        <v>6935.802</v>
      </c>
    </row>
    <row r="603" customFormat="false" ht="12.8" hidden="false" customHeight="false" outlineLevel="0" collapsed="false">
      <c r="A603" s="25" t="s">
        <v>2095</v>
      </c>
      <c r="B603" s="26" t="n">
        <v>-1.8824</v>
      </c>
      <c r="C603" s="24" t="n">
        <f aca="false">B603*10</f>
        <v>-18.824</v>
      </c>
      <c r="D603" s="14" t="n">
        <f aca="false">C603+D602</f>
        <v>6916.978</v>
      </c>
    </row>
    <row r="604" customFormat="false" ht="12.8" hidden="false" customHeight="false" outlineLevel="0" collapsed="false">
      <c r="A604" s="25" t="s">
        <v>2097</v>
      </c>
      <c r="B604" s="26" t="n">
        <v>4.027</v>
      </c>
      <c r="C604" s="24" t="n">
        <f aca="false">B604*10</f>
        <v>40.27</v>
      </c>
      <c r="D604" s="14" t="n">
        <f aca="false">C604+D603</f>
        <v>6957.248</v>
      </c>
    </row>
    <row r="605" customFormat="false" ht="12.8" hidden="false" customHeight="false" outlineLevel="0" collapsed="false">
      <c r="A605" s="25" t="s">
        <v>2103</v>
      </c>
      <c r="B605" s="26" t="n">
        <v>5.673</v>
      </c>
      <c r="C605" s="24" t="n">
        <f aca="false">B605*10</f>
        <v>56.73</v>
      </c>
      <c r="D605" s="14" t="n">
        <f aca="false">C605+D604</f>
        <v>7013.978</v>
      </c>
    </row>
    <row r="606" customFormat="false" ht="12.8" hidden="false" customHeight="false" outlineLevel="0" collapsed="false">
      <c r="A606" s="25" t="s">
        <v>2111</v>
      </c>
      <c r="B606" s="26" t="n">
        <v>7.2708</v>
      </c>
      <c r="C606" s="24" t="n">
        <f aca="false">B606*10</f>
        <v>72.708</v>
      </c>
      <c r="D606" s="14" t="n">
        <f aca="false">C606+D605</f>
        <v>7086.686</v>
      </c>
    </row>
    <row r="607" customFormat="false" ht="12.8" hidden="false" customHeight="false" outlineLevel="0" collapsed="false">
      <c r="A607" s="25" t="s">
        <v>2119</v>
      </c>
      <c r="B607" s="26" t="n">
        <v>2.7538</v>
      </c>
      <c r="C607" s="24" t="n">
        <f aca="false">B607*10</f>
        <v>27.538</v>
      </c>
      <c r="D607" s="14" t="n">
        <f aca="false">C607+D606</f>
        <v>7114.224</v>
      </c>
    </row>
    <row r="608" customFormat="false" ht="12.8" hidden="false" customHeight="false" outlineLevel="0" collapsed="false">
      <c r="A608" s="25" t="s">
        <v>2123</v>
      </c>
      <c r="B608" s="26" t="n">
        <v>12.3562</v>
      </c>
      <c r="C608" s="24" t="n">
        <f aca="false">B608*10</f>
        <v>123.562</v>
      </c>
      <c r="D608" s="14" t="n">
        <f aca="false">C608+D607</f>
        <v>7237.786</v>
      </c>
    </row>
    <row r="609" customFormat="false" ht="12.8" hidden="false" customHeight="false" outlineLevel="0" collapsed="false">
      <c r="A609" s="25" t="s">
        <v>2129</v>
      </c>
      <c r="B609" s="26" t="n">
        <v>-0.02</v>
      </c>
      <c r="C609" s="24" t="n">
        <f aca="false">B609*10</f>
        <v>-0.2</v>
      </c>
      <c r="D609" s="14" t="n">
        <f aca="false">C609+D608</f>
        <v>7237.586</v>
      </c>
    </row>
    <row r="610" customFormat="false" ht="12.8" hidden="false" customHeight="false" outlineLevel="0" collapsed="false">
      <c r="A610" s="25" t="s">
        <v>2132</v>
      </c>
      <c r="B610" s="26" t="n">
        <v>-2.5872</v>
      </c>
      <c r="C610" s="24" t="n">
        <f aca="false">B610*10</f>
        <v>-25.872</v>
      </c>
      <c r="D610" s="14" t="n">
        <f aca="false">C610+D609</f>
        <v>7211.714</v>
      </c>
    </row>
    <row r="611" customFormat="false" ht="12.8" hidden="false" customHeight="false" outlineLevel="0" collapsed="false">
      <c r="A611" s="25" t="s">
        <v>2135</v>
      </c>
      <c r="B611" s="26" t="n">
        <v>0.98</v>
      </c>
      <c r="C611" s="24" t="n">
        <f aca="false">B611*10</f>
        <v>9.8</v>
      </c>
      <c r="D611" s="14" t="n">
        <f aca="false">C611+D610</f>
        <v>7221.514</v>
      </c>
    </row>
    <row r="612" customFormat="false" ht="12.8" hidden="false" customHeight="false" outlineLevel="0" collapsed="false">
      <c r="A612" s="25" t="s">
        <v>2137</v>
      </c>
      <c r="B612" s="26" t="n">
        <v>-5.445</v>
      </c>
      <c r="C612" s="24" t="n">
        <f aca="false">B612*10</f>
        <v>-54.45</v>
      </c>
      <c r="D612" s="14" t="n">
        <f aca="false">C612+D611</f>
        <v>7167.064</v>
      </c>
    </row>
    <row r="613" customFormat="false" ht="12.8" hidden="false" customHeight="false" outlineLevel="0" collapsed="false">
      <c r="A613" s="25" t="s">
        <v>2150</v>
      </c>
      <c r="B613" s="26" t="n">
        <v>7.477</v>
      </c>
      <c r="C613" s="24" t="n">
        <f aca="false">B613*10</f>
        <v>74.77</v>
      </c>
      <c r="D613" s="14" t="n">
        <f aca="false">C613+D612</f>
        <v>7241.834</v>
      </c>
    </row>
    <row r="614" customFormat="false" ht="12.8" hidden="false" customHeight="false" outlineLevel="0" collapsed="false">
      <c r="A614" s="25" t="s">
        <v>2156</v>
      </c>
      <c r="B614" s="26" t="n">
        <v>3.5268</v>
      </c>
      <c r="C614" s="24" t="n">
        <f aca="false">B614*10</f>
        <v>35.268</v>
      </c>
      <c r="D614" s="14" t="n">
        <f aca="false">C614+D613</f>
        <v>7277.102</v>
      </c>
    </row>
    <row r="615" customFormat="false" ht="12.8" hidden="false" customHeight="false" outlineLevel="0" collapsed="false">
      <c r="A615" s="25" t="s">
        <v>2160</v>
      </c>
      <c r="B615" s="26" t="n">
        <v>0.94</v>
      </c>
      <c r="C615" s="24" t="n">
        <f aca="false">B615*10</f>
        <v>9.4</v>
      </c>
      <c r="D615" s="14" t="n">
        <f aca="false">C615+D614</f>
        <v>7286.502</v>
      </c>
    </row>
    <row r="616" customFormat="false" ht="12.8" hidden="false" customHeight="false" outlineLevel="0" collapsed="false">
      <c r="A616" s="25" t="s">
        <v>2166</v>
      </c>
      <c r="B616" s="26" t="n">
        <v>1.4892</v>
      </c>
      <c r="C616" s="24" t="n">
        <f aca="false">B616*10</f>
        <v>14.892</v>
      </c>
      <c r="D616" s="14" t="n">
        <f aca="false">C616+D615</f>
        <v>7301.394</v>
      </c>
    </row>
    <row r="617" customFormat="false" ht="12.8" hidden="false" customHeight="false" outlineLevel="0" collapsed="false">
      <c r="A617" s="25" t="s">
        <v>2170</v>
      </c>
      <c r="B617" s="26" t="n">
        <v>1.96</v>
      </c>
      <c r="C617" s="24" t="n">
        <f aca="false">B617*10</f>
        <v>19.6</v>
      </c>
      <c r="D617" s="14" t="n">
        <f aca="false">C617+D616</f>
        <v>7320.994</v>
      </c>
    </row>
    <row r="618" customFormat="false" ht="12.8" hidden="false" customHeight="false" outlineLevel="0" collapsed="false">
      <c r="A618" s="25" t="s">
        <v>2173</v>
      </c>
      <c r="B618" s="26" t="n">
        <v>3.7534</v>
      </c>
      <c r="C618" s="24" t="n">
        <f aca="false">B618*10</f>
        <v>37.534</v>
      </c>
      <c r="D618" s="14" t="n">
        <f aca="false">C618+D617</f>
        <v>7358.528</v>
      </c>
    </row>
    <row r="619" customFormat="false" ht="12.8" hidden="false" customHeight="false" outlineLevel="0" collapsed="false">
      <c r="A619" s="25" t="s">
        <v>2176</v>
      </c>
      <c r="B619" s="26" t="n">
        <v>5.6832</v>
      </c>
      <c r="C619" s="24" t="n">
        <f aca="false">B619*10</f>
        <v>56.832</v>
      </c>
      <c r="D619" s="14" t="n">
        <f aca="false">C619+D618</f>
        <v>7415.36</v>
      </c>
    </row>
    <row r="620" customFormat="false" ht="12.8" hidden="false" customHeight="false" outlineLevel="0" collapsed="false">
      <c r="A620" s="25" t="s">
        <v>2184</v>
      </c>
      <c r="B620" s="26" t="n">
        <v>-0.5896</v>
      </c>
      <c r="C620" s="24" t="n">
        <f aca="false">B620*10</f>
        <v>-5.896</v>
      </c>
      <c r="D620" s="14" t="n">
        <f aca="false">C620+D619</f>
        <v>7409.464</v>
      </c>
    </row>
    <row r="621" customFormat="false" ht="12.8" hidden="false" customHeight="false" outlineLevel="0" collapsed="false">
      <c r="A621" s="25" t="s">
        <v>2188</v>
      </c>
      <c r="B621" s="26" t="n">
        <v>-1.4222</v>
      </c>
      <c r="C621" s="24" t="n">
        <f aca="false">B621*10</f>
        <v>-14.222</v>
      </c>
      <c r="D621" s="14" t="n">
        <f aca="false">C621+D620</f>
        <v>7395.242</v>
      </c>
    </row>
    <row r="622" customFormat="false" ht="12.8" hidden="false" customHeight="false" outlineLevel="0" collapsed="false">
      <c r="A622" s="25" t="s">
        <v>2192</v>
      </c>
      <c r="B622" s="26" t="n">
        <v>1.8902</v>
      </c>
      <c r="C622" s="24" t="n">
        <f aca="false">B622*10</f>
        <v>18.902</v>
      </c>
      <c r="D622" s="14" t="n">
        <f aca="false">C622+D621</f>
        <v>7414.144</v>
      </c>
    </row>
    <row r="623" customFormat="false" ht="12.8" hidden="false" customHeight="false" outlineLevel="0" collapsed="false">
      <c r="A623" s="25" t="s">
        <v>2196</v>
      </c>
      <c r="B623" s="26" t="n">
        <v>2.8028</v>
      </c>
      <c r="C623" s="24" t="n">
        <f aca="false">B623*10</f>
        <v>28.028</v>
      </c>
      <c r="D623" s="14" t="n">
        <f aca="false">C623+D622</f>
        <v>7442.172</v>
      </c>
    </row>
    <row r="624" customFormat="false" ht="12.8" hidden="false" customHeight="false" outlineLevel="0" collapsed="false">
      <c r="A624" s="25" t="s">
        <v>2199</v>
      </c>
      <c r="B624" s="26" t="n">
        <v>2.2242</v>
      </c>
      <c r="C624" s="24" t="n">
        <f aca="false">B624*10</f>
        <v>22.242</v>
      </c>
      <c r="D624" s="14" t="n">
        <f aca="false">C624+D623</f>
        <v>7464.414</v>
      </c>
    </row>
    <row r="625" customFormat="false" ht="12.8" hidden="false" customHeight="false" outlineLevel="0" collapsed="false">
      <c r="A625" s="25" t="s">
        <v>2204</v>
      </c>
      <c r="B625" s="26" t="n">
        <v>8.7596</v>
      </c>
      <c r="C625" s="24" t="n">
        <f aca="false">B625*10</f>
        <v>87.596</v>
      </c>
      <c r="D625" s="14" t="n">
        <f aca="false">C625+D624</f>
        <v>7552.01</v>
      </c>
    </row>
    <row r="626" customFormat="false" ht="12.8" hidden="false" customHeight="false" outlineLevel="0" collapsed="false">
      <c r="A626" s="25" t="s">
        <v>2213</v>
      </c>
      <c r="B626" s="26" t="n">
        <v>17.8838</v>
      </c>
      <c r="C626" s="24" t="n">
        <f aca="false">B626*10</f>
        <v>178.838</v>
      </c>
      <c r="D626" s="14" t="n">
        <f aca="false">C626+D625</f>
        <v>7730.848</v>
      </c>
    </row>
    <row r="627" customFormat="false" ht="12.8" hidden="false" customHeight="false" outlineLevel="0" collapsed="false">
      <c r="A627" s="25" t="s">
        <v>2220</v>
      </c>
      <c r="B627" s="26" t="n">
        <v>0.441</v>
      </c>
      <c r="C627" s="24" t="n">
        <f aca="false">B627*10</f>
        <v>4.41</v>
      </c>
      <c r="D627" s="14" t="n">
        <f aca="false">C627+D626</f>
        <v>7735.258</v>
      </c>
    </row>
    <row r="628" customFormat="false" ht="12.8" hidden="false" customHeight="false" outlineLevel="0" collapsed="false">
      <c r="A628" s="25" t="s">
        <v>2221</v>
      </c>
      <c r="B628" s="26" t="n">
        <v>3.9588</v>
      </c>
      <c r="C628" s="24" t="n">
        <f aca="false">B628*10</f>
        <v>39.588</v>
      </c>
      <c r="D628" s="14" t="n">
        <f aca="false">C628+D627</f>
        <v>7774.846</v>
      </c>
    </row>
    <row r="629" customFormat="false" ht="12.8" hidden="false" customHeight="false" outlineLevel="0" collapsed="false">
      <c r="A629" s="25" t="s">
        <v>2225</v>
      </c>
      <c r="B629" s="26" t="n">
        <v>2.7734</v>
      </c>
      <c r="C629" s="24" t="n">
        <f aca="false">B629*10</f>
        <v>27.734</v>
      </c>
      <c r="D629" s="14" t="n">
        <f aca="false">C629+D628</f>
        <v>7802.58</v>
      </c>
    </row>
    <row r="630" customFormat="false" ht="12.8" hidden="false" customHeight="false" outlineLevel="0" collapsed="false">
      <c r="A630" s="25" t="s">
        <v>2228</v>
      </c>
      <c r="B630" s="26" t="n">
        <v>0.6468</v>
      </c>
      <c r="C630" s="24" t="n">
        <f aca="false">B630*10</f>
        <v>6.468</v>
      </c>
      <c r="D630" s="14" t="n">
        <f aca="false">C630+D629</f>
        <v>7809.048</v>
      </c>
    </row>
    <row r="631" customFormat="false" ht="12.8" hidden="false" customHeight="false" outlineLevel="0" collapsed="false">
      <c r="A631" s="25" t="s">
        <v>2231</v>
      </c>
      <c r="B631" s="26" t="n">
        <v>0.8032</v>
      </c>
      <c r="C631" s="24" t="n">
        <f aca="false">B631*10</f>
        <v>8.032</v>
      </c>
      <c r="D631" s="14" t="n">
        <f aca="false">C631+D630</f>
        <v>7817.08</v>
      </c>
    </row>
    <row r="632" customFormat="false" ht="12.8" hidden="false" customHeight="false" outlineLevel="0" collapsed="false">
      <c r="A632" s="25" t="s">
        <v>2234</v>
      </c>
      <c r="B632" s="26" t="n">
        <v>-0.9412</v>
      </c>
      <c r="C632" s="24" t="n">
        <f aca="false">B632*10</f>
        <v>-9.412</v>
      </c>
      <c r="D632" s="14" t="n">
        <f aca="false">C632+D631</f>
        <v>7807.668</v>
      </c>
    </row>
    <row r="633" customFormat="false" ht="12.8" hidden="false" customHeight="false" outlineLevel="0" collapsed="false">
      <c r="A633" s="25" t="s">
        <v>2237</v>
      </c>
      <c r="B633" s="26" t="n">
        <v>2.3124</v>
      </c>
      <c r="C633" s="24" t="n">
        <f aca="false">B633*10</f>
        <v>23.124</v>
      </c>
      <c r="D633" s="14" t="n">
        <f aca="false">C633+D632</f>
        <v>7830.792</v>
      </c>
    </row>
    <row r="634" customFormat="false" ht="12.8" hidden="false" customHeight="false" outlineLevel="0" collapsed="false">
      <c r="A634" s="25" t="s">
        <v>2241</v>
      </c>
      <c r="B634" s="26" t="n">
        <v>3.165</v>
      </c>
      <c r="C634" s="24" t="n">
        <f aca="false">B634*10</f>
        <v>31.65</v>
      </c>
      <c r="D634" s="14" t="n">
        <f aca="false">C634+D633</f>
        <v>7862.442</v>
      </c>
    </row>
    <row r="635" customFormat="false" ht="12.8" hidden="false" customHeight="false" outlineLevel="0" collapsed="false">
      <c r="A635" s="25" t="s">
        <v>2245</v>
      </c>
      <c r="B635" s="26" t="n">
        <v>1.263</v>
      </c>
      <c r="C635" s="24" t="n">
        <f aca="false">B635*10</f>
        <v>12.63</v>
      </c>
      <c r="D635" s="14" t="n">
        <f aca="false">C635+D634</f>
        <v>7875.072</v>
      </c>
    </row>
    <row r="636" customFormat="false" ht="12.8" hidden="false" customHeight="false" outlineLevel="0" collapsed="false">
      <c r="A636" s="25" t="s">
        <v>2250</v>
      </c>
      <c r="B636" s="26" t="n">
        <v>1.3132</v>
      </c>
      <c r="C636" s="24" t="n">
        <f aca="false">B636*10</f>
        <v>13.132</v>
      </c>
      <c r="D636" s="14" t="n">
        <f aca="false">C636+D635</f>
        <v>7888.204</v>
      </c>
    </row>
    <row r="637" customFormat="false" ht="12.8" hidden="false" customHeight="false" outlineLevel="0" collapsed="false">
      <c r="A637" s="25" t="s">
        <v>2253</v>
      </c>
      <c r="B637" s="26" t="n">
        <v>0.96</v>
      </c>
      <c r="C637" s="24" t="n">
        <f aca="false">B637*10</f>
        <v>9.6</v>
      </c>
      <c r="D637" s="14" t="n">
        <f aca="false">C637+D636</f>
        <v>7897.804</v>
      </c>
    </row>
    <row r="638" customFormat="false" ht="12.8" hidden="false" customHeight="false" outlineLevel="0" collapsed="false">
      <c r="A638" s="25" t="s">
        <v>2256</v>
      </c>
      <c r="B638" s="26" t="n">
        <v>-1</v>
      </c>
      <c r="C638" s="24" t="n">
        <f aca="false">B638*10</f>
        <v>-10</v>
      </c>
      <c r="D638" s="14" t="n">
        <f aca="false">C638+D637</f>
        <v>7887.804</v>
      </c>
    </row>
    <row r="639" customFormat="false" ht="12.8" hidden="false" customHeight="false" outlineLevel="0" collapsed="false">
      <c r="A639" s="25" t="s">
        <v>2258</v>
      </c>
      <c r="B639" s="26" t="n">
        <v>4.6056</v>
      </c>
      <c r="C639" s="24" t="n">
        <f aca="false">B639*10</f>
        <v>46.056</v>
      </c>
      <c r="D639" s="14" t="n">
        <f aca="false">C639+D638</f>
        <v>7933.86</v>
      </c>
    </row>
    <row r="640" customFormat="false" ht="12.8" hidden="false" customHeight="false" outlineLevel="0" collapsed="false">
      <c r="A640" s="25" t="s">
        <v>2264</v>
      </c>
      <c r="B640" s="26" t="n">
        <v>-1</v>
      </c>
      <c r="C640" s="24" t="n">
        <f aca="false">B640*10</f>
        <v>-10</v>
      </c>
      <c r="D640" s="14" t="n">
        <f aca="false">C640+D639</f>
        <v>7923.86</v>
      </c>
    </row>
    <row r="641" customFormat="false" ht="12.8" hidden="false" customHeight="false" outlineLevel="0" collapsed="false">
      <c r="A641" s="25" t="s">
        <v>2266</v>
      </c>
      <c r="B641" s="26" t="n">
        <v>0.5194</v>
      </c>
      <c r="C641" s="24" t="n">
        <f aca="false">B641*10</f>
        <v>5.194</v>
      </c>
      <c r="D641" s="14" t="n">
        <f aca="false">C641+D640</f>
        <v>7929.054</v>
      </c>
    </row>
    <row r="642" customFormat="false" ht="12.8" hidden="false" customHeight="false" outlineLevel="0" collapsed="false">
      <c r="A642" s="25" t="s">
        <v>2268</v>
      </c>
      <c r="B642" s="26" t="n">
        <v>-2.265</v>
      </c>
      <c r="C642" s="24" t="n">
        <f aca="false">B642*10</f>
        <v>-22.65</v>
      </c>
      <c r="D642" s="14" t="n">
        <f aca="false">C642+D641</f>
        <v>7906.404</v>
      </c>
    </row>
    <row r="643" customFormat="false" ht="12.8" hidden="false" customHeight="false" outlineLevel="0" collapsed="false">
      <c r="A643" s="25" t="s">
        <v>2274</v>
      </c>
      <c r="B643" s="26" t="n">
        <v>-11.5</v>
      </c>
      <c r="C643" s="24" t="n">
        <f aca="false">B643*10</f>
        <v>-115</v>
      </c>
      <c r="D643" s="14" t="n">
        <f aca="false">C643+D642</f>
        <v>7791.404</v>
      </c>
    </row>
    <row r="644" customFormat="false" ht="12.8" hidden="false" customHeight="false" outlineLevel="0" collapsed="false">
      <c r="A644" s="25" t="s">
        <v>2277</v>
      </c>
      <c r="B644" s="26" t="n">
        <v>-0.8334</v>
      </c>
      <c r="C644" s="24" t="n">
        <f aca="false">B644*10</f>
        <v>-8.334</v>
      </c>
      <c r="D644" s="14" t="n">
        <f aca="false">C644+D643</f>
        <v>7783.07</v>
      </c>
    </row>
    <row r="645" customFormat="false" ht="12.8" hidden="false" customHeight="false" outlineLevel="0" collapsed="false">
      <c r="A645" s="25" t="s">
        <v>2280</v>
      </c>
      <c r="B645" s="26" t="n">
        <v>1.0188</v>
      </c>
      <c r="C645" s="24" t="n">
        <f aca="false">B645*10</f>
        <v>10.188</v>
      </c>
      <c r="D645" s="14" t="n">
        <f aca="false">C645+D644</f>
        <v>7793.258</v>
      </c>
    </row>
    <row r="646" customFormat="false" ht="12.8" hidden="false" customHeight="false" outlineLevel="0" collapsed="false">
      <c r="A646" s="25" t="s">
        <v>2283</v>
      </c>
      <c r="B646" s="26" t="n">
        <v>1.1854</v>
      </c>
      <c r="C646" s="24" t="n">
        <f aca="false">B646*10</f>
        <v>11.854</v>
      </c>
      <c r="D646" s="14" t="n">
        <f aca="false">C646+D645</f>
        <v>7805.112</v>
      </c>
    </row>
    <row r="647" customFormat="false" ht="12.8" hidden="false" customHeight="false" outlineLevel="0" collapsed="false">
      <c r="A647" s="25" t="s">
        <v>2286</v>
      </c>
      <c r="B647" s="26" t="n">
        <v>-2.1022</v>
      </c>
      <c r="C647" s="24" t="n">
        <f aca="false">B647*10</f>
        <v>-21.022</v>
      </c>
      <c r="D647" s="14" t="n">
        <f aca="false">C647+D646</f>
        <v>7784.09</v>
      </c>
    </row>
    <row r="648" customFormat="false" ht="12.8" hidden="false" customHeight="false" outlineLevel="0" collapsed="false">
      <c r="A648" s="25" t="s">
        <v>2290</v>
      </c>
      <c r="B648" s="26" t="n">
        <v>-2</v>
      </c>
      <c r="C648" s="24" t="n">
        <f aca="false">B648*10</f>
        <v>-20</v>
      </c>
      <c r="D648" s="14" t="n">
        <f aca="false">C648+D647</f>
        <v>7764.09</v>
      </c>
    </row>
    <row r="649" customFormat="false" ht="12.8" hidden="false" customHeight="false" outlineLevel="0" collapsed="false">
      <c r="A649" s="25" t="s">
        <v>2293</v>
      </c>
      <c r="B649" s="26" t="n">
        <v>2.2144</v>
      </c>
      <c r="C649" s="24" t="n">
        <f aca="false">B649*10</f>
        <v>22.144</v>
      </c>
      <c r="D649" s="14" t="n">
        <f aca="false">C649+D648</f>
        <v>7786.234</v>
      </c>
    </row>
    <row r="650" customFormat="false" ht="12.8" hidden="false" customHeight="false" outlineLevel="0" collapsed="false">
      <c r="A650" s="25" t="s">
        <v>2299</v>
      </c>
      <c r="B650" s="26" t="n">
        <v>-1.02</v>
      </c>
      <c r="C650" s="24" t="n">
        <f aca="false">B650*10</f>
        <v>-10.2</v>
      </c>
      <c r="D650" s="14" t="n">
        <f aca="false">C650+D649</f>
        <v>7776.034</v>
      </c>
    </row>
    <row r="651" customFormat="false" ht="12.8" hidden="false" customHeight="false" outlineLevel="0" collapsed="false">
      <c r="A651" s="25" t="s">
        <v>2302</v>
      </c>
      <c r="B651" s="26" t="n">
        <v>3.2238</v>
      </c>
      <c r="C651" s="24" t="n">
        <f aca="false">B651*10</f>
        <v>32.238</v>
      </c>
      <c r="D651" s="14" t="n">
        <f aca="false">C651+D650</f>
        <v>7808.272</v>
      </c>
    </row>
    <row r="652" customFormat="false" ht="12.8" hidden="false" customHeight="false" outlineLevel="0" collapsed="false">
      <c r="A652" s="25" t="s">
        <v>2307</v>
      </c>
      <c r="B652" s="26" t="n">
        <v>-3</v>
      </c>
      <c r="C652" s="24" t="n">
        <f aca="false">B652*10</f>
        <v>-30</v>
      </c>
      <c r="D652" s="14" t="n">
        <f aca="false">C652+D651</f>
        <v>7778.272</v>
      </c>
    </row>
    <row r="653" customFormat="false" ht="12.8" hidden="false" customHeight="false" outlineLevel="0" collapsed="false">
      <c r="A653" s="25" t="s">
        <v>2309</v>
      </c>
      <c r="B653" s="26" t="n">
        <v>3.136</v>
      </c>
      <c r="C653" s="24" t="n">
        <f aca="false">B653*10</f>
        <v>31.36</v>
      </c>
      <c r="D653" s="14" t="n">
        <f aca="false">C653+D652</f>
        <v>7809.632</v>
      </c>
    </row>
    <row r="654" customFormat="false" ht="12.8" hidden="false" customHeight="false" outlineLevel="0" collapsed="false">
      <c r="A654" s="25" t="s">
        <v>2311</v>
      </c>
      <c r="B654" s="26" t="n">
        <v>2.0576</v>
      </c>
      <c r="C654" s="24" t="n">
        <f aca="false">B654*10</f>
        <v>20.576</v>
      </c>
      <c r="D654" s="14" t="n">
        <f aca="false">C654+D653</f>
        <v>7830.208</v>
      </c>
    </row>
    <row r="655" customFormat="false" ht="12.8" hidden="false" customHeight="false" outlineLevel="0" collapsed="false">
      <c r="A655" s="25" t="s">
        <v>2316</v>
      </c>
      <c r="B655" s="26" t="n">
        <v>0.205</v>
      </c>
      <c r="C655" s="24" t="n">
        <f aca="false">B655*10</f>
        <v>2.05</v>
      </c>
      <c r="D655" s="14" t="n">
        <f aca="false">C655+D654</f>
        <v>7832.258</v>
      </c>
    </row>
    <row r="656" customFormat="false" ht="12.8" hidden="false" customHeight="false" outlineLevel="0" collapsed="false">
      <c r="A656" s="25" t="s">
        <v>2320</v>
      </c>
      <c r="B656" s="26" t="n">
        <v>-1</v>
      </c>
      <c r="C656" s="24" t="n">
        <f aca="false">B656*10</f>
        <v>-10</v>
      </c>
      <c r="D656" s="14" t="n">
        <f aca="false">C656+D655</f>
        <v>7822.258</v>
      </c>
    </row>
    <row r="657" customFormat="false" ht="12.8" hidden="false" customHeight="false" outlineLevel="0" collapsed="false">
      <c r="A657" s="25" t="s">
        <v>2322</v>
      </c>
      <c r="B657" s="26" t="n">
        <v>-2</v>
      </c>
      <c r="C657" s="24" t="n">
        <f aca="false">B657*10</f>
        <v>-20</v>
      </c>
      <c r="D657" s="14" t="n">
        <f aca="false">C657+D656</f>
        <v>7802.258</v>
      </c>
    </row>
    <row r="658" customFormat="false" ht="12.8" hidden="false" customHeight="false" outlineLevel="0" collapsed="false">
      <c r="A658" s="25" t="s">
        <v>2324</v>
      </c>
      <c r="B658" s="26" t="n">
        <v>-1.59</v>
      </c>
      <c r="C658" s="24" t="n">
        <f aca="false">B658*10</f>
        <v>-15.9</v>
      </c>
      <c r="D658" s="14" t="n">
        <f aca="false">C658+D657</f>
        <v>7786.358</v>
      </c>
    </row>
    <row r="659" customFormat="false" ht="12.8" hidden="false" customHeight="false" outlineLevel="0" collapsed="false">
      <c r="A659" s="25" t="s">
        <v>2332</v>
      </c>
      <c r="B659" s="26" t="n">
        <v>1.5378</v>
      </c>
      <c r="C659" s="24" t="n">
        <f aca="false">B659*10</f>
        <v>15.378</v>
      </c>
      <c r="D659" s="14" t="n">
        <f aca="false">C659+D658</f>
        <v>7801.736</v>
      </c>
    </row>
    <row r="660" customFormat="false" ht="12.8" hidden="false" customHeight="false" outlineLevel="0" collapsed="false">
      <c r="A660" s="25" t="s">
        <v>2336</v>
      </c>
      <c r="B660" s="26" t="n">
        <v>3.566</v>
      </c>
      <c r="C660" s="24" t="n">
        <f aca="false">B660*10</f>
        <v>35.66</v>
      </c>
      <c r="D660" s="14" t="n">
        <f aca="false">C660+D659</f>
        <v>7837.396</v>
      </c>
    </row>
    <row r="661" customFormat="false" ht="12.8" hidden="false" customHeight="false" outlineLevel="0" collapsed="false">
      <c r="A661" s="25" t="s">
        <v>2344</v>
      </c>
      <c r="B661" s="26" t="n">
        <v>-2.6668</v>
      </c>
      <c r="C661" s="24" t="n">
        <f aca="false">B661*10</f>
        <v>-26.668</v>
      </c>
      <c r="D661" s="14" t="n">
        <f aca="false">C661+D660</f>
        <v>7810.728</v>
      </c>
    </row>
    <row r="662" customFormat="false" ht="12.8" hidden="false" customHeight="false" outlineLevel="0" collapsed="false">
      <c r="A662" s="25" t="s">
        <v>2349</v>
      </c>
      <c r="B662" s="26" t="n">
        <v>3.214</v>
      </c>
      <c r="C662" s="24" t="n">
        <f aca="false">B662*10</f>
        <v>32.14</v>
      </c>
      <c r="D662" s="14" t="n">
        <f aca="false">C662+D661</f>
        <v>7842.868</v>
      </c>
    </row>
    <row r="663" customFormat="false" ht="12.8" hidden="false" customHeight="false" outlineLevel="0" collapsed="false">
      <c r="A663" s="25" t="s">
        <v>2352</v>
      </c>
      <c r="B663" s="26" t="n">
        <v>6.3112</v>
      </c>
      <c r="C663" s="24" t="n">
        <f aca="false">B663*10</f>
        <v>63.112</v>
      </c>
      <c r="D663" s="14" t="n">
        <f aca="false">C663+D662</f>
        <v>7905.98</v>
      </c>
    </row>
    <row r="664" customFormat="false" ht="12.8" hidden="false" customHeight="false" outlineLevel="0" collapsed="false">
      <c r="A664" s="25" t="s">
        <v>2354</v>
      </c>
      <c r="B664" s="26" t="n">
        <v>-0.7746</v>
      </c>
      <c r="C664" s="24" t="n">
        <f aca="false">B664*10</f>
        <v>-7.746</v>
      </c>
      <c r="D664" s="14" t="n">
        <f aca="false">C664+D663</f>
        <v>7898.234</v>
      </c>
    </row>
    <row r="665" customFormat="false" ht="12.8" hidden="false" customHeight="false" outlineLevel="0" collapsed="false">
      <c r="A665" s="25" t="s">
        <v>2358</v>
      </c>
      <c r="B665" s="26" t="n">
        <v>1.4602</v>
      </c>
      <c r="C665" s="24" t="n">
        <f aca="false">B665*10</f>
        <v>14.602</v>
      </c>
      <c r="D665" s="14" t="n">
        <f aca="false">C665+D664</f>
        <v>7912.836</v>
      </c>
    </row>
    <row r="666" customFormat="false" ht="12.8" hidden="false" customHeight="false" outlineLevel="0" collapsed="false">
      <c r="A666" s="25" t="s">
        <v>2360</v>
      </c>
      <c r="B666" s="26" t="n">
        <v>-1</v>
      </c>
      <c r="C666" s="24" t="n">
        <f aca="false">B666*10</f>
        <v>-10</v>
      </c>
      <c r="D666" s="14" t="n">
        <f aca="false">C666+D665</f>
        <v>7902.836</v>
      </c>
    </row>
    <row r="667" customFormat="false" ht="12.8" hidden="false" customHeight="false" outlineLevel="0" collapsed="false">
      <c r="A667" s="25" t="s">
        <v>2362</v>
      </c>
      <c r="B667" s="26" t="n">
        <v>-4</v>
      </c>
      <c r="C667" s="24" t="n">
        <f aca="false">B667*10</f>
        <v>-40</v>
      </c>
      <c r="D667" s="14" t="n">
        <f aca="false">C667+D666</f>
        <v>7862.836</v>
      </c>
    </row>
    <row r="668" customFormat="false" ht="12.8" hidden="false" customHeight="false" outlineLevel="0" collapsed="false">
      <c r="A668" s="25" t="s">
        <v>2365</v>
      </c>
      <c r="B668" s="26" t="n">
        <v>-1.2062</v>
      </c>
      <c r="C668" s="24" t="n">
        <f aca="false">B668*10</f>
        <v>-12.062</v>
      </c>
      <c r="D668" s="14" t="n">
        <f aca="false">C668+D667</f>
        <v>7850.774</v>
      </c>
    </row>
    <row r="669" customFormat="false" ht="12.8" hidden="false" customHeight="false" outlineLevel="0" collapsed="false">
      <c r="A669" s="25" t="s">
        <v>2369</v>
      </c>
      <c r="B669" s="26" t="n">
        <v>0.7056</v>
      </c>
      <c r="C669" s="24" t="n">
        <f aca="false">B669*10</f>
        <v>7.056</v>
      </c>
      <c r="D669" s="14" t="n">
        <f aca="false">C669+D668</f>
        <v>7857.83</v>
      </c>
    </row>
    <row r="670" customFormat="false" ht="12.8" hidden="false" customHeight="false" outlineLevel="0" collapsed="false">
      <c r="A670" s="25" t="s">
        <v>2370</v>
      </c>
      <c r="B670" s="26" t="n">
        <v>1.9106</v>
      </c>
      <c r="C670" s="24" t="n">
        <f aca="false">B670*10</f>
        <v>19.106</v>
      </c>
      <c r="D670" s="14" t="n">
        <f aca="false">C670+D669</f>
        <v>7876.936</v>
      </c>
    </row>
    <row r="671" customFormat="false" ht="12.8" hidden="false" customHeight="false" outlineLevel="0" collapsed="false">
      <c r="A671" s="25" t="s">
        <v>2373</v>
      </c>
      <c r="B671" s="26" t="n">
        <v>0.98</v>
      </c>
      <c r="C671" s="24" t="n">
        <f aca="false">B671*10</f>
        <v>9.8</v>
      </c>
      <c r="D671" s="14" t="n">
        <f aca="false">C671+D670</f>
        <v>7886.736</v>
      </c>
    </row>
    <row r="672" customFormat="false" ht="12.8" hidden="false" customHeight="false" outlineLevel="0" collapsed="false">
      <c r="A672" s="25" t="s">
        <v>2375</v>
      </c>
      <c r="B672" s="26" t="n">
        <v>-0.2846</v>
      </c>
      <c r="C672" s="24" t="n">
        <f aca="false">B672*10</f>
        <v>-2.846</v>
      </c>
      <c r="D672" s="14" t="n">
        <f aca="false">C672+D671</f>
        <v>7883.89</v>
      </c>
    </row>
    <row r="673" customFormat="false" ht="12.8" hidden="false" customHeight="false" outlineLevel="0" collapsed="false">
      <c r="A673" s="25" t="s">
        <v>2378</v>
      </c>
      <c r="B673" s="26" t="n">
        <v>-1</v>
      </c>
      <c r="C673" s="24" t="n">
        <f aca="false">B673*10</f>
        <v>-10</v>
      </c>
      <c r="D673" s="14" t="n">
        <f aca="false">C673+D672</f>
        <v>7873.89</v>
      </c>
    </row>
    <row r="674" customFormat="false" ht="12.8" hidden="false" customHeight="false" outlineLevel="0" collapsed="false">
      <c r="A674" s="25" t="s">
        <v>2380</v>
      </c>
      <c r="B674" s="26" t="n">
        <v>2.2924</v>
      </c>
      <c r="C674" s="24" t="n">
        <f aca="false">B674*10</f>
        <v>22.924</v>
      </c>
      <c r="D674" s="14" t="n">
        <f aca="false">C674+D673</f>
        <v>7896.814</v>
      </c>
    </row>
    <row r="675" customFormat="false" ht="12.8" hidden="false" customHeight="false" outlineLevel="0" collapsed="false">
      <c r="A675" s="25" t="s">
        <v>2384</v>
      </c>
      <c r="B675" s="26" t="n">
        <v>1.3524</v>
      </c>
      <c r="C675" s="24" t="n">
        <f aca="false">B675*10</f>
        <v>13.524</v>
      </c>
      <c r="D675" s="14" t="n">
        <f aca="false">C675+D674</f>
        <v>7910.338</v>
      </c>
    </row>
    <row r="676" customFormat="false" ht="12.8" hidden="false" customHeight="false" outlineLevel="0" collapsed="false">
      <c r="A676" s="25" t="s">
        <v>2386</v>
      </c>
      <c r="B676" s="26" t="n">
        <v>-0.755</v>
      </c>
      <c r="C676" s="24" t="n">
        <f aca="false">B676*10</f>
        <v>-7.55</v>
      </c>
      <c r="D676" s="14" t="n">
        <f aca="false">C676+D675</f>
        <v>7902.788</v>
      </c>
    </row>
    <row r="677" customFormat="false" ht="12.8" hidden="false" customHeight="false" outlineLevel="0" collapsed="false">
      <c r="A677" s="25" t="s">
        <v>2388</v>
      </c>
      <c r="B677" s="26" t="n">
        <v>2.646</v>
      </c>
      <c r="C677" s="24" t="n">
        <f aca="false">B677*10</f>
        <v>26.46</v>
      </c>
      <c r="D677" s="14" t="n">
        <f aca="false">C677+D676</f>
        <v>7929.248</v>
      </c>
    </row>
    <row r="678" customFormat="false" ht="12.8" hidden="false" customHeight="false" outlineLevel="0" collapsed="false">
      <c r="A678" s="25" t="s">
        <v>2392</v>
      </c>
      <c r="B678" s="26" t="n">
        <v>-3.4022</v>
      </c>
      <c r="C678" s="24" t="n">
        <f aca="false">B678*10</f>
        <v>-34.022</v>
      </c>
      <c r="D678" s="14" t="n">
        <f aca="false">C678+D677</f>
        <v>7895.226</v>
      </c>
    </row>
    <row r="679" customFormat="false" ht="12.8" hidden="false" customHeight="false" outlineLevel="0" collapsed="false">
      <c r="A679" s="25" t="s">
        <v>2397</v>
      </c>
      <c r="B679" s="26" t="n">
        <v>9.2904</v>
      </c>
      <c r="C679" s="24" t="n">
        <f aca="false">B679*10</f>
        <v>92.904</v>
      </c>
      <c r="D679" s="14" t="n">
        <f aca="false">C679+D678</f>
        <v>7988.13</v>
      </c>
    </row>
    <row r="680" customFormat="false" ht="12.8" hidden="false" customHeight="false" outlineLevel="0" collapsed="false">
      <c r="A680" s="25" t="s">
        <v>2403</v>
      </c>
      <c r="B680" s="26" t="n">
        <v>-1.02</v>
      </c>
      <c r="C680" s="24" t="n">
        <f aca="false">B680*10</f>
        <v>-10.2</v>
      </c>
      <c r="D680" s="14" t="n">
        <f aca="false">C680+D679</f>
        <v>7977.93</v>
      </c>
    </row>
    <row r="681" customFormat="false" ht="12.8" hidden="false" customHeight="false" outlineLevel="0" collapsed="false">
      <c r="A681" s="25" t="s">
        <v>2406</v>
      </c>
      <c r="B681" s="26" t="n">
        <v>6.9286</v>
      </c>
      <c r="C681" s="24" t="n">
        <f aca="false">B681*10</f>
        <v>69.286</v>
      </c>
      <c r="D681" s="14" t="n">
        <f aca="false">C681+D680</f>
        <v>8047.216</v>
      </c>
    </row>
    <row r="682" customFormat="false" ht="12.8" hidden="false" customHeight="false" outlineLevel="0" collapsed="false">
      <c r="A682" s="25" t="s">
        <v>2410</v>
      </c>
      <c r="B682" s="26" t="n">
        <v>1.4896</v>
      </c>
      <c r="C682" s="24" t="n">
        <f aca="false">B682*10</f>
        <v>14.896</v>
      </c>
      <c r="D682" s="14" t="n">
        <f aca="false">C682+D681</f>
        <v>8062.112</v>
      </c>
    </row>
    <row r="683" customFormat="false" ht="12.8" hidden="false" customHeight="false" outlineLevel="0" collapsed="false">
      <c r="A683" s="25" t="s">
        <v>2412</v>
      </c>
      <c r="B683" s="26" t="n">
        <v>-0.4422</v>
      </c>
      <c r="C683" s="24" t="n">
        <f aca="false">B683*10</f>
        <v>-4.422</v>
      </c>
      <c r="D683" s="14" t="n">
        <f aca="false">C683+D682</f>
        <v>8057.69</v>
      </c>
    </row>
    <row r="684" customFormat="false" ht="12.8" hidden="false" customHeight="false" outlineLevel="0" collapsed="false">
      <c r="A684" s="25" t="s">
        <v>2417</v>
      </c>
      <c r="B684" s="26" t="n">
        <v>-1.5394</v>
      </c>
      <c r="C684" s="24" t="n">
        <f aca="false">B684*10</f>
        <v>-15.394</v>
      </c>
      <c r="D684" s="14" t="n">
        <f aca="false">C684+D683</f>
        <v>8042.296</v>
      </c>
    </row>
    <row r="685" customFormat="false" ht="12.8" hidden="false" customHeight="false" outlineLevel="0" collapsed="false">
      <c r="A685" s="25" t="s">
        <v>2421</v>
      </c>
      <c r="B685" s="26" t="n">
        <v>0.7742</v>
      </c>
      <c r="C685" s="24" t="n">
        <f aca="false">B685*10</f>
        <v>7.742</v>
      </c>
      <c r="D685" s="14" t="n">
        <f aca="false">C685+D684</f>
        <v>8050.038</v>
      </c>
    </row>
    <row r="686" customFormat="false" ht="12.8" hidden="false" customHeight="false" outlineLevel="0" collapsed="false">
      <c r="A686" s="25" t="s">
        <v>2423</v>
      </c>
      <c r="B686" s="26" t="n">
        <v>0.1466</v>
      </c>
      <c r="C686" s="24" t="n">
        <f aca="false">B686*10</f>
        <v>1.466</v>
      </c>
      <c r="D686" s="14" t="n">
        <f aca="false">C686+D685</f>
        <v>8051.504</v>
      </c>
    </row>
    <row r="687" customFormat="false" ht="12.8" hidden="false" customHeight="false" outlineLevel="0" collapsed="false">
      <c r="A687" s="25" t="s">
        <v>2427</v>
      </c>
      <c r="B687" s="26" t="n">
        <v>-1</v>
      </c>
      <c r="C687" s="24" t="n">
        <f aca="false">B687*10</f>
        <v>-10</v>
      </c>
      <c r="D687" s="14" t="n">
        <f aca="false">C687+D686</f>
        <v>8041.504</v>
      </c>
    </row>
    <row r="688" customFormat="false" ht="12.8" hidden="false" customHeight="false" outlineLevel="0" collapsed="false">
      <c r="A688" s="25" t="s">
        <v>2429</v>
      </c>
      <c r="B688" s="26" t="n">
        <v>3.9294</v>
      </c>
      <c r="C688" s="24" t="n">
        <f aca="false">B688*10</f>
        <v>39.294</v>
      </c>
      <c r="D688" s="14" t="n">
        <f aca="false">C688+D687</f>
        <v>8080.798</v>
      </c>
    </row>
    <row r="689" customFormat="false" ht="12.8" hidden="false" customHeight="false" outlineLevel="0" collapsed="false">
      <c r="A689" s="25" t="s">
        <v>2432</v>
      </c>
      <c r="B689" s="26" t="n">
        <v>-0.7256</v>
      </c>
      <c r="C689" s="24" t="n">
        <f aca="false">B689*10</f>
        <v>-7.256</v>
      </c>
      <c r="D689" s="14" t="n">
        <f aca="false">C689+D688</f>
        <v>8073.542</v>
      </c>
    </row>
    <row r="690" customFormat="false" ht="12.8" hidden="false" customHeight="false" outlineLevel="0" collapsed="false">
      <c r="A690" s="25" t="s">
        <v>2435</v>
      </c>
      <c r="B690" s="26" t="n">
        <v>-1.3826</v>
      </c>
      <c r="C690" s="24" t="n">
        <f aca="false">B690*10</f>
        <v>-13.826</v>
      </c>
      <c r="D690" s="14" t="n">
        <f aca="false">C690+D689</f>
        <v>8059.716</v>
      </c>
    </row>
    <row r="691" customFormat="false" ht="12.8" hidden="false" customHeight="false" outlineLevel="0" collapsed="false">
      <c r="A691" s="25" t="s">
        <v>2439</v>
      </c>
      <c r="B691" s="26" t="n">
        <v>0.7056</v>
      </c>
      <c r="C691" s="24" t="n">
        <f aca="false">B691*10</f>
        <v>7.056</v>
      </c>
      <c r="D691" s="14" t="n">
        <f aca="false">C691+D690</f>
        <v>8066.772</v>
      </c>
    </row>
    <row r="692" customFormat="false" ht="12.8" hidden="false" customHeight="false" outlineLevel="0" collapsed="false">
      <c r="A692" s="25" t="s">
        <v>2442</v>
      </c>
      <c r="B692" s="26" t="n">
        <v>6.6342</v>
      </c>
      <c r="C692" s="24" t="n">
        <f aca="false">B692*10</f>
        <v>66.342</v>
      </c>
      <c r="D692" s="14" t="n">
        <f aca="false">C692+D691</f>
        <v>8133.114</v>
      </c>
    </row>
    <row r="693" customFormat="false" ht="12.8" hidden="false" customHeight="false" outlineLevel="0" collapsed="false">
      <c r="A693" s="25" t="s">
        <v>2447</v>
      </c>
      <c r="B693" s="26" t="n">
        <v>3.6848</v>
      </c>
      <c r="C693" s="24" t="n">
        <f aca="false">B693*10</f>
        <v>36.848</v>
      </c>
      <c r="D693" s="14" t="n">
        <f aca="false">C693+D692</f>
        <v>8169.962</v>
      </c>
    </row>
    <row r="694" customFormat="false" ht="12.8" hidden="false" customHeight="false" outlineLevel="0" collapsed="false">
      <c r="A694" s="25" t="s">
        <v>2448</v>
      </c>
      <c r="B694" s="26" t="n">
        <v>-0.3736</v>
      </c>
      <c r="C694" s="24" t="n">
        <f aca="false">B694*10</f>
        <v>-3.736</v>
      </c>
      <c r="D694" s="14" t="n">
        <f aca="false">C694+D693</f>
        <v>8166.226</v>
      </c>
    </row>
    <row r="695" customFormat="false" ht="12.8" hidden="false" customHeight="false" outlineLevel="0" collapsed="false">
      <c r="A695" s="25" t="s">
        <v>2452</v>
      </c>
      <c r="B695" s="26" t="n">
        <v>2.4598</v>
      </c>
      <c r="C695" s="24" t="n">
        <f aca="false">B695*10</f>
        <v>24.598</v>
      </c>
      <c r="D695" s="14" t="n">
        <f aca="false">C695+D694</f>
        <v>8190.824</v>
      </c>
    </row>
    <row r="696" customFormat="false" ht="12.8" hidden="false" customHeight="false" outlineLevel="0" collapsed="false">
      <c r="A696" s="25" t="s">
        <v>2455</v>
      </c>
      <c r="B696" s="26" t="n">
        <v>0.0882000000000001</v>
      </c>
      <c r="C696" s="24" t="n">
        <f aca="false">B696*10</f>
        <v>0.882000000000001</v>
      </c>
      <c r="D696" s="14" t="n">
        <f aca="false">C696+D695</f>
        <v>8191.706</v>
      </c>
    </row>
    <row r="697" customFormat="false" ht="12.8" hidden="false" customHeight="false" outlineLevel="0" collapsed="false">
      <c r="A697" s="25" t="s">
        <v>2457</v>
      </c>
      <c r="B697" s="26" t="n">
        <v>1.2148</v>
      </c>
      <c r="C697" s="24" t="n">
        <f aca="false">B697*10</f>
        <v>12.148</v>
      </c>
      <c r="D697" s="14" t="n">
        <f aca="false">C697+D696</f>
        <v>8203.854</v>
      </c>
    </row>
    <row r="698" customFormat="false" ht="12.8" hidden="false" customHeight="false" outlineLevel="0" collapsed="false">
      <c r="A698" s="25" t="s">
        <v>2460</v>
      </c>
      <c r="B698" s="26" t="n">
        <v>-2.5688</v>
      </c>
      <c r="C698" s="24" t="n">
        <f aca="false">B698*10</f>
        <v>-25.688</v>
      </c>
      <c r="D698" s="14" t="n">
        <f aca="false">C698+D697</f>
        <v>8178.166</v>
      </c>
    </row>
    <row r="699" customFormat="false" ht="12.8" hidden="false" customHeight="false" outlineLevel="0" collapsed="false">
      <c r="A699" s="25" t="s">
        <v>2464</v>
      </c>
      <c r="B699" s="26" t="n">
        <v>-1</v>
      </c>
      <c r="C699" s="24" t="n">
        <f aca="false">B699*10</f>
        <v>-10</v>
      </c>
      <c r="D699" s="14" t="n">
        <f aca="false">C699+D698</f>
        <v>8168.166</v>
      </c>
    </row>
    <row r="700" customFormat="false" ht="12.8" hidden="false" customHeight="false" outlineLevel="0" collapsed="false">
      <c r="A700" s="25" t="s">
        <v>2466</v>
      </c>
      <c r="B700" s="26" t="n">
        <v>4.7126</v>
      </c>
      <c r="C700" s="24" t="n">
        <f aca="false">B700*10</f>
        <v>47.126</v>
      </c>
      <c r="D700" s="14" t="n">
        <f aca="false">C700+D699</f>
        <v>8215.292</v>
      </c>
    </row>
    <row r="701" customFormat="false" ht="12.8" hidden="false" customHeight="false" outlineLevel="0" collapsed="false">
      <c r="A701" s="25" t="s">
        <v>2471</v>
      </c>
      <c r="B701" s="26" t="n">
        <v>-0.8628</v>
      </c>
      <c r="C701" s="24" t="n">
        <f aca="false">B701*10</f>
        <v>-8.628</v>
      </c>
      <c r="D701" s="14" t="n">
        <f aca="false">C701+D700</f>
        <v>8206.664</v>
      </c>
    </row>
    <row r="702" customFormat="false" ht="12.8" hidden="false" customHeight="false" outlineLevel="0" collapsed="false">
      <c r="A702" s="25" t="s">
        <v>2474</v>
      </c>
      <c r="B702" s="26" t="n">
        <v>3.4888</v>
      </c>
      <c r="C702" s="24" t="n">
        <f aca="false">B702*10</f>
        <v>34.888</v>
      </c>
      <c r="D702" s="14" t="n">
        <f aca="false">C702+D701</f>
        <v>8241.552</v>
      </c>
    </row>
    <row r="703" customFormat="false" ht="12.8" hidden="false" customHeight="false" outlineLevel="0" collapsed="false">
      <c r="A703" s="25" t="s">
        <v>2477</v>
      </c>
      <c r="B703" s="26" t="n">
        <v>4.37</v>
      </c>
      <c r="C703" s="24" t="n">
        <f aca="false">B703*10</f>
        <v>43.7</v>
      </c>
      <c r="D703" s="14" t="n">
        <f aca="false">C703+D702</f>
        <v>8285.252</v>
      </c>
    </row>
    <row r="704" customFormat="false" ht="12.8" hidden="false" customHeight="false" outlineLevel="0" collapsed="false">
      <c r="A704" s="25" t="s">
        <v>2482</v>
      </c>
      <c r="B704" s="26" t="n">
        <v>0.2352</v>
      </c>
      <c r="C704" s="24" t="n">
        <f aca="false">B704*10</f>
        <v>2.352</v>
      </c>
      <c r="D704" s="14" t="n">
        <f aca="false">C704+D703</f>
        <v>8287.604</v>
      </c>
    </row>
    <row r="705" customFormat="false" ht="12.8" hidden="false" customHeight="false" outlineLevel="0" collapsed="false">
      <c r="A705" s="25" t="s">
        <v>2484</v>
      </c>
      <c r="B705" s="26" t="n">
        <v>-0.1674</v>
      </c>
      <c r="C705" s="24" t="n">
        <f aca="false">B705*10</f>
        <v>-1.674</v>
      </c>
      <c r="D705" s="14" t="n">
        <f aca="false">C705+D704</f>
        <v>8285.93</v>
      </c>
    </row>
    <row r="706" customFormat="false" ht="12.8" hidden="false" customHeight="false" outlineLevel="0" collapsed="false">
      <c r="A706" s="25" t="s">
        <v>2488</v>
      </c>
      <c r="B706" s="26" t="n">
        <v>-1.3042</v>
      </c>
      <c r="C706" s="24" t="n">
        <f aca="false">B706*10</f>
        <v>-13.042</v>
      </c>
      <c r="D706" s="14" t="n">
        <f aca="false">C706+D705</f>
        <v>8272.888</v>
      </c>
    </row>
    <row r="707" customFormat="false" ht="12.8" hidden="false" customHeight="false" outlineLevel="0" collapsed="false">
      <c r="A707" s="25" t="s">
        <v>2493</v>
      </c>
      <c r="B707" s="26" t="n">
        <v>1.6758</v>
      </c>
      <c r="C707" s="24" t="n">
        <f aca="false">B707*10</f>
        <v>16.758</v>
      </c>
      <c r="D707" s="14" t="n">
        <f aca="false">C707+D706</f>
        <v>8289.646</v>
      </c>
    </row>
    <row r="708" customFormat="false" ht="12.8" hidden="false" customHeight="false" outlineLevel="0" collapsed="false">
      <c r="A708" s="25" t="s">
        <v>2496</v>
      </c>
      <c r="B708" s="26" t="n">
        <v>-1.8334</v>
      </c>
      <c r="C708" s="24" t="n">
        <f aca="false">B708*10</f>
        <v>-18.334</v>
      </c>
      <c r="D708" s="14" t="n">
        <f aca="false">C708+D707</f>
        <v>8271.312</v>
      </c>
    </row>
    <row r="709" customFormat="false" ht="12.8" hidden="false" customHeight="false" outlineLevel="0" collapsed="false">
      <c r="A709" s="25" t="s">
        <v>2498</v>
      </c>
      <c r="B709" s="26" t="n">
        <v>0.931</v>
      </c>
      <c r="C709" s="24" t="n">
        <f aca="false">B709*10</f>
        <v>9.31</v>
      </c>
      <c r="D709" s="14" t="n">
        <f aca="false">C709+D708</f>
        <v>8280.622</v>
      </c>
    </row>
    <row r="710" customFormat="false" ht="12.8" hidden="false" customHeight="false" outlineLevel="0" collapsed="false">
      <c r="A710" s="25" t="s">
        <v>2500</v>
      </c>
      <c r="B710" s="26" t="n">
        <v>2.0086</v>
      </c>
      <c r="C710" s="24" t="n">
        <f aca="false">B710*10</f>
        <v>20.086</v>
      </c>
      <c r="D710" s="14" t="n">
        <f aca="false">C710+D709</f>
        <v>8300.708</v>
      </c>
    </row>
    <row r="711" customFormat="false" ht="12.8" hidden="false" customHeight="false" outlineLevel="0" collapsed="false">
      <c r="A711" s="25" t="s">
        <v>2503</v>
      </c>
      <c r="B711" s="26" t="n">
        <v>0.0392</v>
      </c>
      <c r="C711" s="24" t="n">
        <f aca="false">B711*10</f>
        <v>0.392</v>
      </c>
      <c r="D711" s="14" t="n">
        <f aca="false">C711+D710</f>
        <v>8301.1</v>
      </c>
    </row>
    <row r="712" customFormat="false" ht="12.8" hidden="false" customHeight="false" outlineLevel="0" collapsed="false">
      <c r="A712" s="25" t="s">
        <v>2505</v>
      </c>
      <c r="B712" s="26" t="n">
        <v>-0.3242</v>
      </c>
      <c r="C712" s="24" t="n">
        <f aca="false">B712*10</f>
        <v>-3.242</v>
      </c>
      <c r="D712" s="14" t="n">
        <f aca="false">C712+D711</f>
        <v>8297.858</v>
      </c>
    </row>
    <row r="713" customFormat="false" ht="12.8" hidden="false" customHeight="false" outlineLevel="0" collapsed="false">
      <c r="A713" s="25" t="s">
        <v>2510</v>
      </c>
      <c r="B713" s="26" t="n">
        <v>-1</v>
      </c>
      <c r="C713" s="24" t="n">
        <f aca="false">B713*10</f>
        <v>-10</v>
      </c>
      <c r="D713" s="14" t="n">
        <f aca="false">C713+D712</f>
        <v>8287.858</v>
      </c>
    </row>
    <row r="714" customFormat="false" ht="12.8" hidden="false" customHeight="false" outlineLevel="0" collapsed="false">
      <c r="A714" s="25" t="s">
        <v>2512</v>
      </c>
      <c r="B714" s="26" t="n">
        <v>0.1372</v>
      </c>
      <c r="C714" s="24" t="n">
        <f aca="false">B714*10</f>
        <v>1.372</v>
      </c>
      <c r="D714" s="14" t="n">
        <f aca="false">C714+D713</f>
        <v>8289.23</v>
      </c>
    </row>
    <row r="715" customFormat="false" ht="12.8" hidden="false" customHeight="false" outlineLevel="0" collapsed="false">
      <c r="A715" s="25" t="s">
        <v>2513</v>
      </c>
      <c r="B715" s="26" t="n">
        <v>-0.118</v>
      </c>
      <c r="C715" s="24" t="n">
        <f aca="false">B715*10</f>
        <v>-1.18</v>
      </c>
      <c r="D715" s="14" t="n">
        <f aca="false">C715+D714</f>
        <v>8288.05</v>
      </c>
    </row>
    <row r="716" customFormat="false" ht="12.8" hidden="false" customHeight="false" outlineLevel="0" collapsed="false">
      <c r="A716" s="25" t="s">
        <v>2517</v>
      </c>
      <c r="B716" s="26" t="n">
        <v>6.5362</v>
      </c>
      <c r="C716" s="24" t="n">
        <f aca="false">B716*10</f>
        <v>65.362</v>
      </c>
      <c r="D716" s="14" t="n">
        <f aca="false">C716+D715</f>
        <v>8353.412</v>
      </c>
    </row>
    <row r="717" customFormat="false" ht="12.8" hidden="false" customHeight="false" outlineLevel="0" collapsed="false">
      <c r="A717" s="25" t="s">
        <v>2524</v>
      </c>
      <c r="B717" s="26" t="n">
        <v>3.3316</v>
      </c>
      <c r="C717" s="24" t="n">
        <f aca="false">B717*10</f>
        <v>33.316</v>
      </c>
      <c r="D717" s="14" t="n">
        <f aca="false">C717+D716</f>
        <v>8386.728</v>
      </c>
    </row>
    <row r="718" customFormat="false" ht="12.8" hidden="false" customHeight="false" outlineLevel="0" collapsed="false">
      <c r="A718" s="25" t="s">
        <v>2530</v>
      </c>
      <c r="B718" s="26" t="n">
        <v>-1.0004</v>
      </c>
      <c r="C718" s="24" t="n">
        <f aca="false">B718*10</f>
        <v>-10.004</v>
      </c>
      <c r="D718" s="14" t="n">
        <f aca="false">C718+D717</f>
        <v>8376.724</v>
      </c>
    </row>
    <row r="719" customFormat="false" ht="12.8" hidden="false" customHeight="false" outlineLevel="0" collapsed="false">
      <c r="A719" s="25" t="s">
        <v>2534</v>
      </c>
      <c r="B719" s="26" t="n">
        <v>-1</v>
      </c>
      <c r="C719" s="24" t="n">
        <f aca="false">B719*10</f>
        <v>-10</v>
      </c>
      <c r="D719" s="14" t="n">
        <f aca="false">C719+D718</f>
        <v>8366.724</v>
      </c>
    </row>
    <row r="720" customFormat="false" ht="12.8" hidden="false" customHeight="false" outlineLevel="0" collapsed="false">
      <c r="A720" s="25" t="s">
        <v>2536</v>
      </c>
      <c r="B720" s="26" t="n">
        <v>18.2178</v>
      </c>
      <c r="C720" s="24" t="n">
        <f aca="false">B720*10</f>
        <v>182.178</v>
      </c>
      <c r="D720" s="14" t="n">
        <f aca="false">C720+D719</f>
        <v>8548.902</v>
      </c>
    </row>
    <row r="721" customFormat="false" ht="12.8" hidden="false" customHeight="false" outlineLevel="0" collapsed="false">
      <c r="A721" s="25" t="s">
        <v>2540</v>
      </c>
      <c r="B721" s="26" t="n">
        <v>-1</v>
      </c>
      <c r="C721" s="24" t="n">
        <f aca="false">B721*10</f>
        <v>-10</v>
      </c>
      <c r="D721" s="14" t="n">
        <f aca="false">C721+D720</f>
        <v>8538.902</v>
      </c>
    </row>
    <row r="722" customFormat="false" ht="12.8" hidden="false" customHeight="false" outlineLevel="0" collapsed="false">
      <c r="A722" s="25" t="s">
        <v>2541</v>
      </c>
      <c r="B722" s="26" t="n">
        <v>2.136</v>
      </c>
      <c r="C722" s="24" t="n">
        <f aca="false">B722*10</f>
        <v>21.36</v>
      </c>
      <c r="D722" s="14" t="n">
        <f aca="false">C722+D721</f>
        <v>8560.262</v>
      </c>
    </row>
    <row r="723" customFormat="false" ht="12.8" hidden="false" customHeight="false" outlineLevel="0" collapsed="false">
      <c r="A723" s="25" t="s">
        <v>2544</v>
      </c>
      <c r="B723" s="26" t="n">
        <v>-1.5398</v>
      </c>
      <c r="C723" s="24" t="n">
        <f aca="false">B723*10</f>
        <v>-15.398</v>
      </c>
      <c r="D723" s="14" t="n">
        <f aca="false">C723+D722</f>
        <v>8544.864</v>
      </c>
    </row>
    <row r="724" customFormat="false" ht="12.8" hidden="false" customHeight="false" outlineLevel="0" collapsed="false">
      <c r="A724" s="25" t="s">
        <v>2548</v>
      </c>
      <c r="B724" s="26" t="n">
        <v>-0.4414</v>
      </c>
      <c r="C724" s="24" t="n">
        <f aca="false">B724*10</f>
        <v>-4.414</v>
      </c>
      <c r="D724" s="14" t="n">
        <f aca="false">C724+D723</f>
        <v>8540.45</v>
      </c>
    </row>
    <row r="725" customFormat="false" ht="12.8" hidden="false" customHeight="false" outlineLevel="0" collapsed="false">
      <c r="A725" s="25" t="s">
        <v>2551</v>
      </c>
      <c r="B725" s="26" t="n">
        <v>-1</v>
      </c>
      <c r="C725" s="24" t="n">
        <f aca="false">B725*10</f>
        <v>-10</v>
      </c>
      <c r="D725" s="14" t="n">
        <f aca="false">C725+D724</f>
        <v>8530.45</v>
      </c>
    </row>
    <row r="726" customFormat="false" ht="12.8" hidden="false" customHeight="false" outlineLevel="0" collapsed="false">
      <c r="A726" s="25" t="s">
        <v>2553</v>
      </c>
      <c r="B726" s="26" t="n">
        <v>0.2352</v>
      </c>
      <c r="C726" s="24" t="n">
        <f aca="false">B726*10</f>
        <v>2.352</v>
      </c>
      <c r="D726" s="14" t="n">
        <f aca="false">C726+D725</f>
        <v>8532.802</v>
      </c>
    </row>
    <row r="727" customFormat="false" ht="12.8" hidden="false" customHeight="false" outlineLevel="0" collapsed="false">
      <c r="A727" s="25" t="s">
        <v>2556</v>
      </c>
      <c r="B727" s="26" t="n">
        <v>-0.7256</v>
      </c>
      <c r="C727" s="24" t="n">
        <f aca="false">B727*10</f>
        <v>-7.256</v>
      </c>
      <c r="D727" s="14" t="n">
        <f aca="false">C727+D726</f>
        <v>8525.546</v>
      </c>
    </row>
    <row r="728" customFormat="false" ht="12.8" hidden="false" customHeight="false" outlineLevel="0" collapsed="false">
      <c r="A728" s="25" t="s">
        <v>2559</v>
      </c>
      <c r="B728" s="26" t="n">
        <v>-0.657</v>
      </c>
      <c r="C728" s="24" t="n">
        <f aca="false">B728*10</f>
        <v>-6.57</v>
      </c>
      <c r="D728" s="14" t="n">
        <f aca="false">C728+D727</f>
        <v>8518.976</v>
      </c>
    </row>
    <row r="729" customFormat="false" ht="12.8" hidden="false" customHeight="false" outlineLevel="0" collapsed="false">
      <c r="A729" s="25" t="s">
        <v>2563</v>
      </c>
      <c r="B729" s="26" t="n">
        <v>-0.8138</v>
      </c>
      <c r="C729" s="24" t="n">
        <f aca="false">B729*10</f>
        <v>-8.138</v>
      </c>
      <c r="D729" s="14" t="n">
        <f aca="false">C729+D728</f>
        <v>8510.838</v>
      </c>
    </row>
    <row r="730" customFormat="false" ht="12.8" hidden="false" customHeight="false" outlineLevel="0" collapsed="false">
      <c r="A730" s="25" t="s">
        <v>2566</v>
      </c>
      <c r="B730" s="26" t="n">
        <v>2.009</v>
      </c>
      <c r="C730" s="24" t="n">
        <f aca="false">B730*10</f>
        <v>20.09</v>
      </c>
      <c r="D730" s="14" t="n">
        <f aca="false">C730+D729</f>
        <v>8530.928</v>
      </c>
    </row>
    <row r="731" customFormat="false" ht="12.8" hidden="false" customHeight="false" outlineLevel="0" collapsed="false">
      <c r="A731" s="25" t="s">
        <v>2570</v>
      </c>
      <c r="B731" s="26" t="n">
        <v>0.6468</v>
      </c>
      <c r="C731" s="24" t="n">
        <f aca="false">B731*10</f>
        <v>6.468</v>
      </c>
      <c r="D731" s="14" t="n">
        <f aca="false">C731+D730</f>
        <v>8537.396</v>
      </c>
    </row>
    <row r="732" customFormat="false" ht="12.8" hidden="false" customHeight="false" outlineLevel="0" collapsed="false">
      <c r="A732" s="25" t="s">
        <v>2573</v>
      </c>
      <c r="B732" s="26" t="n">
        <v>2.185</v>
      </c>
      <c r="C732" s="24" t="n">
        <f aca="false">B732*10</f>
        <v>21.85</v>
      </c>
      <c r="D732" s="14" t="n">
        <f aca="false">C732+D731</f>
        <v>8559.246</v>
      </c>
    </row>
    <row r="733" customFormat="false" ht="12.8" hidden="false" customHeight="false" outlineLevel="0" collapsed="false">
      <c r="A733" s="25" t="s">
        <v>2576</v>
      </c>
      <c r="B733" s="26" t="n">
        <v>1.4598</v>
      </c>
      <c r="C733" s="24" t="n">
        <f aca="false">B733*10</f>
        <v>14.598</v>
      </c>
      <c r="D733" s="14" t="n">
        <f aca="false">C733+D732</f>
        <v>8573.844</v>
      </c>
    </row>
    <row r="734" customFormat="false" ht="12.8" hidden="false" customHeight="false" outlineLevel="0" collapsed="false">
      <c r="A734" s="25" t="s">
        <v>2580</v>
      </c>
      <c r="B734" s="26" t="n">
        <v>-2</v>
      </c>
      <c r="C734" s="24" t="n">
        <f aca="false">B734*10</f>
        <v>-20</v>
      </c>
      <c r="D734" s="14" t="n">
        <f aca="false">C734+D733</f>
        <v>8553.844</v>
      </c>
    </row>
    <row r="735" customFormat="false" ht="12.8" hidden="false" customHeight="false" outlineLevel="0" collapsed="false">
      <c r="A735" s="25" t="s">
        <v>2582</v>
      </c>
      <c r="B735" s="26" t="n">
        <v>1.078</v>
      </c>
      <c r="C735" s="24" t="n">
        <f aca="false">B735*10</f>
        <v>10.78</v>
      </c>
      <c r="D735" s="14" t="n">
        <f aca="false">C735+D734</f>
        <v>8564.624</v>
      </c>
    </row>
    <row r="736" customFormat="false" ht="12.8" hidden="false" customHeight="false" outlineLevel="0" collapsed="false">
      <c r="A736" s="25" t="s">
        <v>2585</v>
      </c>
      <c r="B736" s="26" t="n">
        <v>-0.9314</v>
      </c>
      <c r="C736" s="24" t="n">
        <f aca="false">B736*10</f>
        <v>-9.314</v>
      </c>
      <c r="D736" s="14" t="n">
        <f aca="false">C736+D735</f>
        <v>8555.31</v>
      </c>
    </row>
    <row r="737" customFormat="false" ht="12.8" hidden="false" customHeight="false" outlineLevel="0" collapsed="false">
      <c r="A737" s="25" t="s">
        <v>2587</v>
      </c>
      <c r="B737" s="26" t="n">
        <v>1.6954</v>
      </c>
      <c r="C737" s="24" t="n">
        <f aca="false">B737*10</f>
        <v>16.954</v>
      </c>
      <c r="D737" s="14" t="n">
        <f aca="false">C737+D736</f>
        <v>8572.264</v>
      </c>
    </row>
    <row r="738" customFormat="false" ht="12.8" hidden="false" customHeight="false" outlineLevel="0" collapsed="false">
      <c r="A738" s="25" t="s">
        <v>2589</v>
      </c>
      <c r="B738" s="26" t="n">
        <v>-1.2454</v>
      </c>
      <c r="C738" s="24" t="n">
        <f aca="false">B738*10</f>
        <v>-12.454</v>
      </c>
      <c r="D738" s="14" t="n">
        <f aca="false">C738+D737</f>
        <v>8559.81</v>
      </c>
    </row>
    <row r="739" customFormat="false" ht="12.8" hidden="false" customHeight="false" outlineLevel="0" collapsed="false">
      <c r="A739" s="25" t="s">
        <v>2594</v>
      </c>
      <c r="B739" s="26" t="n">
        <v>-1.5688</v>
      </c>
      <c r="C739" s="24" t="n">
        <f aca="false">B739*10</f>
        <v>-15.688</v>
      </c>
      <c r="D739" s="14" t="n">
        <f aca="false">C739+D738</f>
        <v>8544.122</v>
      </c>
    </row>
    <row r="740" customFormat="false" ht="12.8" hidden="false" customHeight="false" outlineLevel="0" collapsed="false">
      <c r="A740" s="25" t="s">
        <v>2600</v>
      </c>
      <c r="B740" s="26" t="n">
        <v>0.9016</v>
      </c>
      <c r="C740" s="24" t="n">
        <f aca="false">B740*10</f>
        <v>9.016</v>
      </c>
      <c r="D740" s="14" t="n">
        <f aca="false">C740+D739</f>
        <v>8553.138</v>
      </c>
    </row>
    <row r="741" customFormat="false" ht="12.8" hidden="false" customHeight="false" outlineLevel="0" collapsed="false">
      <c r="A741" s="25" t="s">
        <v>2603</v>
      </c>
      <c r="B741" s="26" t="n">
        <v>-0.265</v>
      </c>
      <c r="C741" s="24" t="n">
        <f aca="false">B741*10</f>
        <v>-2.65</v>
      </c>
      <c r="D741" s="14" t="n">
        <f aca="false">C741+D740</f>
        <v>8550.488</v>
      </c>
    </row>
    <row r="742" customFormat="false" ht="12.8" hidden="false" customHeight="false" outlineLevel="0" collapsed="false">
      <c r="A742" s="25" t="s">
        <v>2607</v>
      </c>
      <c r="B742" s="26" t="n">
        <v>-2</v>
      </c>
      <c r="C742" s="24" t="n">
        <f aca="false">B742*10</f>
        <v>-20</v>
      </c>
      <c r="D742" s="14" t="n">
        <f aca="false">C742+D741</f>
        <v>8530.488</v>
      </c>
    </row>
    <row r="743" customFormat="false" ht="12.8" hidden="false" customHeight="false" outlineLevel="0" collapsed="false">
      <c r="A743" s="25" t="s">
        <v>2610</v>
      </c>
      <c r="B743" s="26" t="n">
        <v>-1</v>
      </c>
      <c r="C743" s="24" t="n">
        <f aca="false">B743*10</f>
        <v>-10</v>
      </c>
      <c r="D743" s="14" t="n">
        <f aca="false">C743+D742</f>
        <v>8520.488</v>
      </c>
    </row>
    <row r="744" customFormat="false" ht="12.8" hidden="false" customHeight="false" outlineLevel="0" collapsed="false">
      <c r="A744" s="25" t="s">
        <v>2612</v>
      </c>
      <c r="B744" s="26" t="n">
        <v>-0.1474</v>
      </c>
      <c r="C744" s="24" t="n">
        <f aca="false">B744*10</f>
        <v>-1.474</v>
      </c>
      <c r="D744" s="14" t="n">
        <f aca="false">C744+D743</f>
        <v>8519.014</v>
      </c>
    </row>
    <row r="745" customFormat="false" ht="12.8" hidden="false" customHeight="false" outlineLevel="0" collapsed="false">
      <c r="A745" s="25" t="s">
        <v>2614</v>
      </c>
      <c r="B745" s="26" t="n">
        <v>0.372</v>
      </c>
      <c r="C745" s="24" t="n">
        <f aca="false">B745*10</f>
        <v>3.72</v>
      </c>
      <c r="D745" s="14" t="n">
        <f aca="false">C745+D744</f>
        <v>8522.734</v>
      </c>
    </row>
    <row r="746" customFormat="false" ht="12.8" hidden="false" customHeight="false" outlineLevel="0" collapsed="false">
      <c r="A746" s="25" t="s">
        <v>2620</v>
      </c>
      <c r="B746" s="26" t="n">
        <v>19.5608</v>
      </c>
      <c r="C746" s="24" t="n">
        <f aca="false">B746*10</f>
        <v>195.608</v>
      </c>
      <c r="D746" s="14" t="n">
        <f aca="false">C746+D745</f>
        <v>8718.342</v>
      </c>
    </row>
    <row r="747" customFormat="false" ht="12.8" hidden="false" customHeight="false" outlineLevel="0" collapsed="false">
      <c r="A747" s="25" t="s">
        <v>2625</v>
      </c>
      <c r="B747" s="26" t="n">
        <v>-1</v>
      </c>
      <c r="C747" s="24" t="n">
        <f aca="false">B747*10</f>
        <v>-10</v>
      </c>
      <c r="D747" s="14" t="n">
        <f aca="false">C747+D746</f>
        <v>8708.342</v>
      </c>
    </row>
    <row r="748" customFormat="false" ht="12.8" hidden="false" customHeight="false" outlineLevel="0" collapsed="false">
      <c r="A748" s="25" t="s">
        <v>2626</v>
      </c>
      <c r="B748" s="26" t="n">
        <v>-2.1866</v>
      </c>
      <c r="C748" s="24" t="n">
        <f aca="false">B748*10</f>
        <v>-21.866</v>
      </c>
      <c r="D748" s="14" t="n">
        <f aca="false">C748+D747</f>
        <v>8686.476</v>
      </c>
    </row>
    <row r="749" customFormat="false" ht="12.8" hidden="false" customHeight="false" outlineLevel="0" collapsed="false">
      <c r="A749" s="25" t="s">
        <v>2631</v>
      </c>
      <c r="B749" s="26" t="n">
        <v>-1</v>
      </c>
      <c r="C749" s="24" t="n">
        <f aca="false">B749*10</f>
        <v>-10</v>
      </c>
      <c r="D749" s="14" t="n">
        <f aca="false">C749+D748</f>
        <v>8676.476</v>
      </c>
    </row>
    <row r="750" customFormat="false" ht="12.8" hidden="false" customHeight="false" outlineLevel="0" collapsed="false">
      <c r="A750" s="25" t="s">
        <v>2633</v>
      </c>
      <c r="B750" s="26" t="n">
        <v>0.4312</v>
      </c>
      <c r="C750" s="24" t="n">
        <f aca="false">B750*10</f>
        <v>4.312</v>
      </c>
      <c r="D750" s="14" t="n">
        <f aca="false">C750+D749</f>
        <v>8680.788</v>
      </c>
    </row>
    <row r="751" customFormat="false" ht="12.8" hidden="false" customHeight="false" outlineLevel="0" collapsed="false">
      <c r="A751" s="25" t="s">
        <v>2635</v>
      </c>
      <c r="B751" s="26" t="n">
        <v>0.588</v>
      </c>
      <c r="C751" s="24" t="n">
        <f aca="false">B751*10</f>
        <v>5.88</v>
      </c>
      <c r="D751" s="14" t="n">
        <f aca="false">C751+D750</f>
        <v>8686.668</v>
      </c>
    </row>
    <row r="752" customFormat="false" ht="12.8" hidden="false" customHeight="false" outlineLevel="0" collapsed="false">
      <c r="A752" s="25" t="s">
        <v>2637</v>
      </c>
      <c r="B752" s="26" t="n">
        <v>-0.02</v>
      </c>
      <c r="C752" s="24" t="n">
        <f aca="false">B752*10</f>
        <v>-0.2</v>
      </c>
      <c r="D752" s="14" t="n">
        <f aca="false">C752+D751</f>
        <v>8686.468</v>
      </c>
    </row>
    <row r="753" customFormat="false" ht="12.8" hidden="false" customHeight="false" outlineLevel="0" collapsed="false">
      <c r="A753" s="25" t="s">
        <v>2640</v>
      </c>
      <c r="B753" s="26" t="n">
        <v>-2.8628</v>
      </c>
      <c r="C753" s="24" t="n">
        <f aca="false">B753*10</f>
        <v>-28.628</v>
      </c>
      <c r="D753" s="14" t="n">
        <f aca="false">C753+D752</f>
        <v>8657.84</v>
      </c>
    </row>
    <row r="754" customFormat="false" ht="12.8" hidden="false" customHeight="false" outlineLevel="0" collapsed="false">
      <c r="A754" s="25" t="s">
        <v>2645</v>
      </c>
      <c r="B754" s="26" t="n">
        <v>2.499</v>
      </c>
      <c r="C754" s="24" t="n">
        <f aca="false">B754*10</f>
        <v>24.99</v>
      </c>
      <c r="D754" s="14" t="n">
        <f aca="false">C754+D753</f>
        <v>8682.83</v>
      </c>
    </row>
    <row r="755" customFormat="false" ht="12.8" hidden="false" customHeight="false" outlineLevel="0" collapsed="false">
      <c r="A755" s="25" t="s">
        <v>2649</v>
      </c>
      <c r="B755" s="26" t="n">
        <v>-1</v>
      </c>
      <c r="C755" s="24" t="n">
        <f aca="false">B755*10</f>
        <v>-10</v>
      </c>
      <c r="D755" s="14" t="n">
        <f aca="false">C755+D754</f>
        <v>8672.83</v>
      </c>
    </row>
    <row r="756" customFormat="false" ht="12.8" hidden="false" customHeight="false" outlineLevel="0" collapsed="false">
      <c r="A756" s="25" t="s">
        <v>2651</v>
      </c>
      <c r="B756" s="26" t="n">
        <v>1.1564</v>
      </c>
      <c r="C756" s="24" t="n">
        <f aca="false">B756*10</f>
        <v>11.564</v>
      </c>
      <c r="D756" s="14" t="n">
        <f aca="false">C756+D755</f>
        <v>8684.394</v>
      </c>
    </row>
    <row r="757" customFormat="false" ht="12.8" hidden="false" customHeight="false" outlineLevel="0" collapsed="false">
      <c r="A757" s="25" t="s">
        <v>2654</v>
      </c>
      <c r="B757" s="26" t="n">
        <v>-0.3042</v>
      </c>
      <c r="C757" s="24" t="n">
        <f aca="false">B757*10</f>
        <v>-3.042</v>
      </c>
      <c r="D757" s="14" t="n">
        <f aca="false">C757+D756</f>
        <v>8681.352</v>
      </c>
    </row>
    <row r="758" customFormat="false" ht="12.8" hidden="false" customHeight="false" outlineLevel="0" collapsed="false">
      <c r="A758" s="25" t="s">
        <v>2658</v>
      </c>
      <c r="B758" s="26" t="n">
        <v>-7.2974</v>
      </c>
      <c r="C758" s="24" t="n">
        <f aca="false">B758*10</f>
        <v>-72.974</v>
      </c>
      <c r="D758" s="14" t="n">
        <f aca="false">C758+D757</f>
        <v>8608.378</v>
      </c>
    </row>
    <row r="759" customFormat="false" ht="12.8" hidden="false" customHeight="false" outlineLevel="0" collapsed="false">
      <c r="A759" s="25" t="s">
        <v>2661</v>
      </c>
      <c r="B759" s="26" t="n">
        <v>-0.7652</v>
      </c>
      <c r="C759" s="24" t="n">
        <f aca="false">B759*10</f>
        <v>-7.652</v>
      </c>
      <c r="D759" s="14" t="n">
        <f aca="false">C759+D758</f>
        <v>8600.726</v>
      </c>
    </row>
    <row r="760" customFormat="false" ht="12.8" hidden="false" customHeight="false" outlineLevel="0" collapsed="false">
      <c r="A760" s="25" t="s">
        <v>2665</v>
      </c>
      <c r="B760" s="26" t="n">
        <v>1.5582</v>
      </c>
      <c r="C760" s="24" t="n">
        <f aca="false">B760*10</f>
        <v>15.582</v>
      </c>
      <c r="D760" s="14" t="n">
        <f aca="false">C760+D759</f>
        <v>8616.308</v>
      </c>
    </row>
    <row r="761" customFormat="false" ht="12.8" hidden="false" customHeight="false" outlineLevel="0" collapsed="false">
      <c r="A761" s="25" t="s">
        <v>2667</v>
      </c>
      <c r="B761" s="26" t="n">
        <v>0.764</v>
      </c>
      <c r="C761" s="24" t="n">
        <f aca="false">B761*10</f>
        <v>7.64</v>
      </c>
      <c r="D761" s="14" t="n">
        <f aca="false">C761+D760</f>
        <v>8623.948</v>
      </c>
    </row>
    <row r="762" customFormat="false" ht="12.8" hidden="false" customHeight="false" outlineLevel="0" collapsed="false">
      <c r="A762" s="25" t="s">
        <v>2669</v>
      </c>
      <c r="B762" s="26" t="n">
        <v>2.3026</v>
      </c>
      <c r="C762" s="24" t="n">
        <f aca="false">B762*10</f>
        <v>23.026</v>
      </c>
      <c r="D762" s="14" t="n">
        <f aca="false">C762+D761</f>
        <v>8646.974</v>
      </c>
    </row>
    <row r="763" customFormat="false" ht="12.8" hidden="false" customHeight="false" outlineLevel="0" collapsed="false">
      <c r="A763" s="25" t="s">
        <v>2674</v>
      </c>
      <c r="B763" s="26" t="n">
        <v>-0.7256</v>
      </c>
      <c r="C763" s="24" t="n">
        <f aca="false">B763*10</f>
        <v>-7.256</v>
      </c>
      <c r="D763" s="14" t="n">
        <f aca="false">C763+D762</f>
        <v>8639.718</v>
      </c>
    </row>
    <row r="764" customFormat="false" ht="12.8" hidden="false" customHeight="false" outlineLevel="0" collapsed="false">
      <c r="A764" s="25" t="s">
        <v>2677</v>
      </c>
      <c r="B764" s="26" t="n">
        <v>-0.4316</v>
      </c>
      <c r="C764" s="24" t="n">
        <f aca="false">B764*10</f>
        <v>-4.316</v>
      </c>
      <c r="D764" s="14" t="n">
        <f aca="false">C764+D763</f>
        <v>8635.402</v>
      </c>
    </row>
    <row r="765" customFormat="false" ht="12.8" hidden="false" customHeight="false" outlineLevel="0" collapsed="false">
      <c r="A765" s="25" t="s">
        <v>2681</v>
      </c>
      <c r="B765" s="26" t="n">
        <v>0.6664</v>
      </c>
      <c r="C765" s="24" t="n">
        <f aca="false">B765*10</f>
        <v>6.664</v>
      </c>
      <c r="D765" s="14" t="n">
        <f aca="false">C765+D764</f>
        <v>8642.066</v>
      </c>
    </row>
    <row r="766" customFormat="false" ht="12.8" hidden="false" customHeight="false" outlineLevel="0" collapsed="false">
      <c r="A766" s="25" t="s">
        <v>2683</v>
      </c>
      <c r="B766" s="26" t="n">
        <v>4.272</v>
      </c>
      <c r="C766" s="24" t="n">
        <f aca="false">B766*10</f>
        <v>42.72</v>
      </c>
      <c r="D766" s="14" t="n">
        <f aca="false">C766+D765</f>
        <v>8684.786</v>
      </c>
    </row>
    <row r="767" customFormat="false" ht="12.8" hidden="false" customHeight="false" outlineLevel="0" collapsed="false">
      <c r="A767" s="25" t="s">
        <v>2689</v>
      </c>
      <c r="B767" s="26" t="n">
        <v>-0.4516</v>
      </c>
      <c r="C767" s="24" t="n">
        <f aca="false">B767*10</f>
        <v>-4.516</v>
      </c>
      <c r="D767" s="14" t="n">
        <f aca="false">C767+D766</f>
        <v>8680.27</v>
      </c>
    </row>
    <row r="768" customFormat="false" ht="12.8" hidden="false" customHeight="false" outlineLevel="0" collapsed="false">
      <c r="A768" s="25" t="s">
        <v>2692</v>
      </c>
      <c r="B768" s="26" t="n">
        <v>-1</v>
      </c>
      <c r="C768" s="24" t="n">
        <f aca="false">B768*10</f>
        <v>-10</v>
      </c>
      <c r="D768" s="14" t="n">
        <f aca="false">C768+D767</f>
        <v>8670.27</v>
      </c>
    </row>
    <row r="769" customFormat="false" ht="12.8" hidden="false" customHeight="false" outlineLevel="0" collapsed="false">
      <c r="A769" s="25" t="s">
        <v>2694</v>
      </c>
      <c r="B769" s="26" t="n">
        <v>2.205</v>
      </c>
      <c r="C769" s="24" t="n">
        <f aca="false">B769*10</f>
        <v>22.05</v>
      </c>
      <c r="D769" s="14" t="n">
        <f aca="false">C769+D768</f>
        <v>8692.32</v>
      </c>
    </row>
    <row r="770" customFormat="false" ht="12.8" hidden="false" customHeight="false" outlineLevel="0" collapsed="false">
      <c r="A770" s="25" t="s">
        <v>2697</v>
      </c>
      <c r="B770" s="26" t="n">
        <v>-3.04</v>
      </c>
      <c r="C770" s="24" t="n">
        <f aca="false">B770*10</f>
        <v>-30.4</v>
      </c>
      <c r="D770" s="14" t="n">
        <f aca="false">C770+D769</f>
        <v>8661.92</v>
      </c>
    </row>
    <row r="771" customFormat="false" ht="12.8" hidden="false" customHeight="false" outlineLevel="0" collapsed="false">
      <c r="A771" s="25" t="s">
        <v>2703</v>
      </c>
      <c r="B771" s="26" t="n">
        <v>0.2842</v>
      </c>
      <c r="C771" s="24" t="n">
        <f aca="false">B771*10</f>
        <v>2.842</v>
      </c>
      <c r="D771" s="14" t="n">
        <f aca="false">C771+D770</f>
        <v>8664.762</v>
      </c>
    </row>
    <row r="772" customFormat="false" ht="12.8" hidden="false" customHeight="false" outlineLevel="0" collapsed="false">
      <c r="A772" s="25" t="s">
        <v>2706</v>
      </c>
      <c r="B772" s="26" t="n">
        <v>-0.9118</v>
      </c>
      <c r="C772" s="24" t="n">
        <f aca="false">B772*10</f>
        <v>-9.118</v>
      </c>
      <c r="D772" s="14" t="n">
        <f aca="false">C772+D771</f>
        <v>8655.644</v>
      </c>
    </row>
    <row r="773" customFormat="false" ht="12.8" hidden="false" customHeight="false" outlineLevel="0" collapsed="false">
      <c r="A773" s="25" t="s">
        <v>2709</v>
      </c>
      <c r="B773" s="26" t="n">
        <v>-1</v>
      </c>
      <c r="C773" s="24" t="n">
        <f aca="false">B773*10</f>
        <v>-10</v>
      </c>
      <c r="D773" s="14" t="n">
        <f aca="false">C773+D772</f>
        <v>8645.644</v>
      </c>
    </row>
    <row r="774" customFormat="false" ht="12.8" hidden="false" customHeight="false" outlineLevel="0" collapsed="false">
      <c r="A774" s="25" t="s">
        <v>2711</v>
      </c>
      <c r="B774" s="26" t="n">
        <v>-1</v>
      </c>
      <c r="C774" s="24" t="n">
        <f aca="false">B774*10</f>
        <v>-10</v>
      </c>
      <c r="D774" s="14" t="n">
        <f aca="false">C774+D773</f>
        <v>8635.644</v>
      </c>
    </row>
    <row r="775" customFormat="false" ht="12.8" hidden="false" customHeight="false" outlineLevel="0" collapsed="false">
      <c r="A775" s="25" t="s">
        <v>2713</v>
      </c>
      <c r="B775" s="26" t="n">
        <v>0.3626</v>
      </c>
      <c r="C775" s="24" t="n">
        <f aca="false">B775*10</f>
        <v>3.626</v>
      </c>
      <c r="D775" s="14" t="n">
        <f aca="false">C775+D774</f>
        <v>8639.27</v>
      </c>
    </row>
    <row r="776" customFormat="false" ht="12.8" hidden="false" customHeight="false" outlineLevel="0" collapsed="false">
      <c r="A776" s="25" t="s">
        <v>2715</v>
      </c>
      <c r="B776" s="26" t="n">
        <v>1.3818</v>
      </c>
      <c r="C776" s="24" t="n">
        <f aca="false">B776*10</f>
        <v>13.818</v>
      </c>
      <c r="D776" s="14" t="n">
        <f aca="false">C776+D775</f>
        <v>8653.088</v>
      </c>
    </row>
    <row r="777" customFormat="false" ht="12.8" hidden="false" customHeight="false" outlineLevel="0" collapsed="false">
      <c r="A777" s="25" t="s">
        <v>2716</v>
      </c>
      <c r="B777" s="26" t="n">
        <v>-3.743</v>
      </c>
      <c r="C777" s="24" t="n">
        <f aca="false">B777*10</f>
        <v>-37.43</v>
      </c>
      <c r="D777" s="14" t="n">
        <f aca="false">C777+D776</f>
        <v>8615.658</v>
      </c>
    </row>
    <row r="778" customFormat="false" ht="12.8" hidden="false" customHeight="false" outlineLevel="0" collapsed="false">
      <c r="A778" s="25" t="s">
        <v>2719</v>
      </c>
      <c r="B778" s="26" t="n">
        <v>0.1372</v>
      </c>
      <c r="C778" s="24" t="n">
        <f aca="false">B778*10</f>
        <v>1.372</v>
      </c>
      <c r="D778" s="14" t="n">
        <f aca="false">C778+D777</f>
        <v>8617.02999999999</v>
      </c>
    </row>
    <row r="779" customFormat="false" ht="12.8" hidden="false" customHeight="false" outlineLevel="0" collapsed="false">
      <c r="A779" s="25" t="s">
        <v>2721</v>
      </c>
      <c r="B779" s="26" t="n">
        <v>0.7938</v>
      </c>
      <c r="C779" s="24" t="n">
        <f aca="false">B779*10</f>
        <v>7.938</v>
      </c>
      <c r="D779" s="14" t="n">
        <f aca="false">C779+D778</f>
        <v>8624.968</v>
      </c>
    </row>
    <row r="780" customFormat="false" ht="12.8" hidden="false" customHeight="false" outlineLevel="0" collapsed="false">
      <c r="A780" s="25" t="s">
        <v>2724</v>
      </c>
      <c r="B780" s="26" t="n">
        <v>1.989</v>
      </c>
      <c r="C780" s="24" t="n">
        <f aca="false">B780*10</f>
        <v>19.89</v>
      </c>
      <c r="D780" s="14" t="n">
        <f aca="false">C780+D779</f>
        <v>8644.85799999999</v>
      </c>
    </row>
    <row r="781" customFormat="false" ht="12.8" hidden="false" customHeight="false" outlineLevel="0" collapsed="false">
      <c r="A781" s="25" t="s">
        <v>2729</v>
      </c>
      <c r="B781" s="26" t="n">
        <v>0.1666</v>
      </c>
      <c r="C781" s="24" t="n">
        <f aca="false">B781*10</f>
        <v>1.666</v>
      </c>
      <c r="D781" s="14" t="n">
        <f aca="false">C781+D780</f>
        <v>8646.52399999999</v>
      </c>
    </row>
    <row r="782" customFormat="false" ht="12.8" hidden="false" customHeight="false" outlineLevel="0" collapsed="false">
      <c r="A782" s="25" t="s">
        <v>2731</v>
      </c>
      <c r="B782" s="26" t="n">
        <v>-3.1718</v>
      </c>
      <c r="C782" s="24" t="n">
        <f aca="false">B782*10</f>
        <v>-31.718</v>
      </c>
      <c r="D782" s="14" t="n">
        <f aca="false">C782+D781</f>
        <v>8614.80599999999</v>
      </c>
    </row>
    <row r="783" customFormat="false" ht="12.8" hidden="false" customHeight="false" outlineLevel="0" collapsed="false">
      <c r="A783" s="25" t="s">
        <v>2738</v>
      </c>
      <c r="B783" s="26" t="n">
        <v>2.7926</v>
      </c>
      <c r="C783" s="24" t="n">
        <f aca="false">B783*10</f>
        <v>27.926</v>
      </c>
      <c r="D783" s="14" t="n">
        <f aca="false">C783+D782</f>
        <v>8642.73199999999</v>
      </c>
    </row>
    <row r="784" customFormat="false" ht="12.8" hidden="false" customHeight="false" outlineLevel="0" collapsed="false">
      <c r="A784" s="25" t="s">
        <v>2742</v>
      </c>
      <c r="B784" s="26" t="n">
        <v>4.2532</v>
      </c>
      <c r="C784" s="24" t="n">
        <f aca="false">B784*10</f>
        <v>42.532</v>
      </c>
      <c r="D784" s="14" t="n">
        <f aca="false">C784+D783</f>
        <v>8685.26399999999</v>
      </c>
    </row>
    <row r="785" customFormat="false" ht="12.8" hidden="false" customHeight="false" outlineLevel="0" collapsed="false">
      <c r="A785" s="25" t="s">
        <v>2744</v>
      </c>
      <c r="B785" s="26" t="n">
        <v>-2</v>
      </c>
      <c r="C785" s="24" t="n">
        <f aca="false">B785*10</f>
        <v>-20</v>
      </c>
      <c r="D785" s="14" t="n">
        <f aca="false">C785+D784</f>
        <v>8665.26399999999</v>
      </c>
    </row>
    <row r="786" customFormat="false" ht="12.8" hidden="false" customHeight="false" outlineLevel="0" collapsed="false">
      <c r="A786" s="25" t="s">
        <v>2747</v>
      </c>
      <c r="B786" s="26" t="n">
        <v>3.5966</v>
      </c>
      <c r="C786" s="24" t="n">
        <f aca="false">B786*10</f>
        <v>35.966</v>
      </c>
      <c r="D786" s="14" t="n">
        <f aca="false">C786+D785</f>
        <v>8701.22999999999</v>
      </c>
    </row>
    <row r="787" customFormat="false" ht="12.8" hidden="false" customHeight="false" outlineLevel="0" collapsed="false">
      <c r="A787" s="25" t="s">
        <v>2750</v>
      </c>
      <c r="B787" s="26" t="n">
        <v>0.4896</v>
      </c>
      <c r="C787" s="24" t="n">
        <f aca="false">B787*10</f>
        <v>4.896</v>
      </c>
      <c r="D787" s="14" t="n">
        <f aca="false">C787+D786</f>
        <v>8706.12599999999</v>
      </c>
    </row>
    <row r="788" customFormat="false" ht="12.8" hidden="false" customHeight="false" outlineLevel="0" collapsed="false">
      <c r="A788" s="25" t="s">
        <v>2755</v>
      </c>
      <c r="B788" s="26" t="n">
        <v>1.0482</v>
      </c>
      <c r="C788" s="24" t="n">
        <f aca="false">B788*10</f>
        <v>10.482</v>
      </c>
      <c r="D788" s="14" t="n">
        <f aca="false">C788+D787</f>
        <v>8716.60799999999</v>
      </c>
    </row>
    <row r="789" customFormat="false" ht="12.8" hidden="false" customHeight="false" outlineLevel="0" collapsed="false">
      <c r="A789" s="25" t="s">
        <v>2757</v>
      </c>
      <c r="B789" s="26" t="n">
        <v>1.5382</v>
      </c>
      <c r="C789" s="24" t="n">
        <f aca="false">B789*10</f>
        <v>15.382</v>
      </c>
      <c r="D789" s="14" t="n">
        <f aca="false">C789+D788</f>
        <v>8731.98999999999</v>
      </c>
    </row>
    <row r="790" customFormat="false" ht="12.8" hidden="false" customHeight="false" outlineLevel="0" collapsed="false">
      <c r="A790" s="25" t="s">
        <v>2763</v>
      </c>
      <c r="B790" s="26" t="n">
        <v>-2.0672</v>
      </c>
      <c r="C790" s="24" t="n">
        <f aca="false">B790*10</f>
        <v>-20.672</v>
      </c>
      <c r="D790" s="14" t="n">
        <f aca="false">C790+D789</f>
        <v>8711.31799999999</v>
      </c>
    </row>
    <row r="791" customFormat="false" ht="12.8" hidden="false" customHeight="false" outlineLevel="0" collapsed="false">
      <c r="A791" s="25" t="s">
        <v>2767</v>
      </c>
      <c r="B791" s="26" t="n">
        <v>1.3328</v>
      </c>
      <c r="C791" s="24" t="n">
        <f aca="false">B791*10</f>
        <v>13.328</v>
      </c>
      <c r="D791" s="14" t="n">
        <f aca="false">C791+D790</f>
        <v>8724.64599999999</v>
      </c>
    </row>
    <row r="792" customFormat="false" ht="12.8" hidden="false" customHeight="false" outlineLevel="0" collapsed="false">
      <c r="A792" s="25" t="s">
        <v>2769</v>
      </c>
      <c r="B792" s="26" t="n">
        <v>-0.0494000000000001</v>
      </c>
      <c r="C792" s="24" t="n">
        <f aca="false">B792*10</f>
        <v>-0.494000000000001</v>
      </c>
      <c r="D792" s="14" t="n">
        <f aca="false">C792+D791</f>
        <v>8724.15199999999</v>
      </c>
    </row>
    <row r="793" customFormat="false" ht="12.8" hidden="false" customHeight="false" outlineLevel="0" collapsed="false">
      <c r="A793" s="25" t="s">
        <v>2773</v>
      </c>
      <c r="B793" s="26" t="n">
        <v>-0.8726</v>
      </c>
      <c r="C793" s="24" t="n">
        <f aca="false">B793*10</f>
        <v>-8.726</v>
      </c>
      <c r="D793" s="14" t="n">
        <f aca="false">C793+D792</f>
        <v>8715.42599999999</v>
      </c>
    </row>
    <row r="794" customFormat="false" ht="12.8" hidden="false" customHeight="false" outlineLevel="0" collapsed="false">
      <c r="A794" s="25" t="s">
        <v>2776</v>
      </c>
      <c r="B794" s="26" t="n">
        <v>4.1348</v>
      </c>
      <c r="C794" s="24" t="n">
        <f aca="false">B794*10</f>
        <v>41.348</v>
      </c>
      <c r="D794" s="14" t="n">
        <f aca="false">C794+D793</f>
        <v>8756.77399999999</v>
      </c>
    </row>
    <row r="795" customFormat="false" ht="12.8" hidden="false" customHeight="false" outlineLevel="0" collapsed="false">
      <c r="A795" s="25" t="s">
        <v>2782</v>
      </c>
      <c r="B795" s="26" t="n">
        <v>-0.3336</v>
      </c>
      <c r="C795" s="24" t="n">
        <f aca="false">B795*10</f>
        <v>-3.336</v>
      </c>
      <c r="D795" s="14" t="n">
        <f aca="false">C795+D794</f>
        <v>8753.43799999999</v>
      </c>
    </row>
    <row r="796" customFormat="false" ht="12.8" hidden="false" customHeight="false" outlineLevel="0" collapsed="false">
      <c r="A796" s="25" t="s">
        <v>2786</v>
      </c>
      <c r="B796" s="26" t="n">
        <v>3.1548</v>
      </c>
      <c r="C796" s="24" t="n">
        <f aca="false">B796*10</f>
        <v>31.548</v>
      </c>
      <c r="D796" s="14" t="n">
        <f aca="false">C796+D795</f>
        <v>8784.98599999999</v>
      </c>
    </row>
    <row r="797" customFormat="false" ht="12.8" hidden="false" customHeight="false" outlineLevel="0" collapsed="false">
      <c r="A797" s="25" t="s">
        <v>2791</v>
      </c>
      <c r="B797" s="26" t="n">
        <v>-0.0788000000000001</v>
      </c>
      <c r="C797" s="24" t="n">
        <f aca="false">B797*10</f>
        <v>-0.788000000000001</v>
      </c>
      <c r="D797" s="14" t="n">
        <f aca="false">C797+D796</f>
        <v>8784.19799999999</v>
      </c>
    </row>
    <row r="798" customFormat="false" ht="12.8" hidden="false" customHeight="false" outlineLevel="0" collapsed="false">
      <c r="A798" s="25" t="s">
        <v>2794</v>
      </c>
      <c r="B798" s="26" t="n">
        <v>2.2932</v>
      </c>
      <c r="C798" s="24" t="n">
        <f aca="false">B798*10</f>
        <v>22.932</v>
      </c>
      <c r="D798" s="14" t="n">
        <f aca="false">C798+D797</f>
        <v>8807.12999999999</v>
      </c>
    </row>
    <row r="799" customFormat="false" ht="12.8" hidden="false" customHeight="false" outlineLevel="0" collapsed="false">
      <c r="A799" s="25" t="s">
        <v>2797</v>
      </c>
      <c r="B799" s="26" t="n">
        <v>7.2116</v>
      </c>
      <c r="C799" s="24" t="n">
        <f aca="false">B799*10</f>
        <v>72.116</v>
      </c>
      <c r="D799" s="14" t="n">
        <f aca="false">C799+D798</f>
        <v>8879.24599999999</v>
      </c>
    </row>
    <row r="800" customFormat="false" ht="12.8" hidden="false" customHeight="false" outlineLevel="0" collapsed="false">
      <c r="A800" s="25" t="s">
        <v>2806</v>
      </c>
      <c r="B800" s="26" t="n">
        <v>3.9004</v>
      </c>
      <c r="C800" s="24" t="n">
        <f aca="false">B800*10</f>
        <v>39.004</v>
      </c>
      <c r="D800" s="14" t="n">
        <f aca="false">C800+D799</f>
        <v>8918.24999999999</v>
      </c>
    </row>
    <row r="801" customFormat="false" ht="12.8" hidden="false" customHeight="false" outlineLevel="0" collapsed="false">
      <c r="A801" s="25" t="s">
        <v>2808</v>
      </c>
      <c r="B801" s="26" t="n">
        <v>9.3194</v>
      </c>
      <c r="C801" s="24" t="n">
        <f aca="false">B801*10</f>
        <v>93.194</v>
      </c>
      <c r="D801" s="14" t="n">
        <f aca="false">C801+D800</f>
        <v>9011.44399999999</v>
      </c>
    </row>
    <row r="802" customFormat="false" ht="12.8" hidden="false" customHeight="false" outlineLevel="0" collapsed="false">
      <c r="A802" s="25" t="s">
        <v>2813</v>
      </c>
      <c r="B802" s="26" t="n">
        <v>4.41</v>
      </c>
      <c r="C802" s="24" t="n">
        <f aca="false">B802*10</f>
        <v>44.1</v>
      </c>
      <c r="D802" s="14" t="n">
        <f aca="false">C802+D801</f>
        <v>9055.54399999999</v>
      </c>
    </row>
    <row r="803" customFormat="false" ht="12.8" hidden="false" customHeight="false" outlineLevel="0" collapsed="false">
      <c r="A803" s="25" t="s">
        <v>2816</v>
      </c>
      <c r="B803" s="26" t="n">
        <v>-0.6178</v>
      </c>
      <c r="C803" s="24" t="n">
        <f aca="false">B803*10</f>
        <v>-6.178</v>
      </c>
      <c r="D803" s="14" t="n">
        <f aca="false">C803+D802</f>
        <v>9049.36599999999</v>
      </c>
    </row>
    <row r="804" customFormat="false" ht="12.8" hidden="false" customHeight="false" outlineLevel="0" collapsed="false">
      <c r="A804" s="25" t="s">
        <v>2819</v>
      </c>
      <c r="B804" s="26" t="n">
        <v>0.8816</v>
      </c>
      <c r="C804" s="24" t="n">
        <f aca="false">B804*10</f>
        <v>8.816</v>
      </c>
      <c r="D804" s="14" t="n">
        <f aca="false">C804+D803</f>
        <v>9058.18199999999</v>
      </c>
    </row>
    <row r="805" customFormat="false" ht="12.8" hidden="false" customHeight="false" outlineLevel="0" collapsed="false">
      <c r="A805" s="25" t="s">
        <v>2824</v>
      </c>
      <c r="B805" s="26" t="n">
        <v>3.92</v>
      </c>
      <c r="C805" s="24" t="n">
        <f aca="false">B805*10</f>
        <v>39.2</v>
      </c>
      <c r="D805" s="14" t="n">
        <f aca="false">C805+D804</f>
        <v>9097.38199999999</v>
      </c>
    </row>
    <row r="806" customFormat="false" ht="12.8" hidden="false" customHeight="false" outlineLevel="0" collapsed="false">
      <c r="A806" s="25" t="s">
        <v>2830</v>
      </c>
      <c r="B806" s="26" t="n">
        <v>-0.8432</v>
      </c>
      <c r="C806" s="24" t="n">
        <f aca="false">B806*10</f>
        <v>-8.432</v>
      </c>
      <c r="D806" s="14" t="n">
        <f aca="false">C806+D805</f>
        <v>9088.94999999999</v>
      </c>
    </row>
    <row r="807" customFormat="false" ht="12.8" hidden="false" customHeight="false" outlineLevel="0" collapsed="false">
      <c r="A807" s="25" t="s">
        <v>2834</v>
      </c>
      <c r="B807" s="26" t="n">
        <v>-1.1874</v>
      </c>
      <c r="C807" s="24" t="n">
        <f aca="false">B807*10</f>
        <v>-11.874</v>
      </c>
      <c r="D807" s="14" t="n">
        <f aca="false">C807+D806</f>
        <v>9077.07599999999</v>
      </c>
    </row>
    <row r="808" customFormat="false" ht="12.8" hidden="false" customHeight="false" outlineLevel="0" collapsed="false">
      <c r="A808" s="25" t="s">
        <v>2843</v>
      </c>
      <c r="B808" s="26" t="n">
        <v>2.488</v>
      </c>
      <c r="C808" s="24" t="n">
        <f aca="false">B808*10</f>
        <v>24.88</v>
      </c>
      <c r="D808" s="14" t="n">
        <f aca="false">C808+D807</f>
        <v>9101.95599999999</v>
      </c>
    </row>
    <row r="809" customFormat="false" ht="12.8" hidden="false" customHeight="false" outlineLevel="0" collapsed="false">
      <c r="A809" s="25" t="s">
        <v>2847</v>
      </c>
      <c r="B809" s="26" t="n">
        <v>0.3426</v>
      </c>
      <c r="C809" s="24" t="n">
        <f aca="false">B809*10</f>
        <v>3.426</v>
      </c>
      <c r="D809" s="14" t="n">
        <f aca="false">C809+D808</f>
        <v>9105.38199999999</v>
      </c>
    </row>
    <row r="810" customFormat="false" ht="12.8" hidden="false" customHeight="false" outlineLevel="0" collapsed="false">
      <c r="A810" s="25" t="s">
        <v>2850</v>
      </c>
      <c r="B810" s="26" t="n">
        <v>-1</v>
      </c>
      <c r="C810" s="24" t="n">
        <f aca="false">B810*10</f>
        <v>-10</v>
      </c>
      <c r="D810" s="14" t="n">
        <f aca="false">C810+D809</f>
        <v>9095.38199999999</v>
      </c>
    </row>
    <row r="811" customFormat="false" ht="12.8" hidden="false" customHeight="false" outlineLevel="0" collapsed="false">
      <c r="A811" s="25" t="s">
        <v>2852</v>
      </c>
      <c r="B811" s="26" t="n">
        <v>-10.671</v>
      </c>
      <c r="C811" s="24" t="n">
        <f aca="false">B811*10</f>
        <v>-106.71</v>
      </c>
      <c r="D811" s="14" t="n">
        <f aca="false">C811+D810</f>
        <v>8988.67199999999</v>
      </c>
    </row>
    <row r="812" customFormat="false" ht="12.8" hidden="false" customHeight="false" outlineLevel="0" collapsed="false">
      <c r="A812" s="25" t="s">
        <v>2859</v>
      </c>
      <c r="B812" s="26" t="n">
        <v>0.2144</v>
      </c>
      <c r="C812" s="24" t="n">
        <f aca="false">B812*10</f>
        <v>2.144</v>
      </c>
      <c r="D812" s="14" t="n">
        <f aca="false">C812+D811</f>
        <v>8990.81599999999</v>
      </c>
    </row>
    <row r="813" customFormat="false" ht="12.8" hidden="false" customHeight="false" outlineLevel="0" collapsed="false">
      <c r="A813" s="25" t="s">
        <v>2865</v>
      </c>
      <c r="B813" s="26" t="n">
        <v>0.5586</v>
      </c>
      <c r="C813" s="24" t="n">
        <f aca="false">B813*10</f>
        <v>5.586</v>
      </c>
      <c r="D813" s="14" t="n">
        <f aca="false">C813+D812</f>
        <v>8996.40199999999</v>
      </c>
    </row>
    <row r="814" customFormat="false" ht="12.8" hidden="false" customHeight="false" outlineLevel="0" collapsed="false">
      <c r="A814" s="25" t="s">
        <v>2869</v>
      </c>
      <c r="B814" s="26" t="n">
        <v>0.4214</v>
      </c>
      <c r="C814" s="24" t="n">
        <f aca="false">B814*10</f>
        <v>4.214</v>
      </c>
      <c r="D814" s="14" t="n">
        <f aca="false">C814+D813</f>
        <v>9000.61599999999</v>
      </c>
    </row>
    <row r="815" customFormat="false" ht="12.8" hidden="false" customHeight="false" outlineLevel="0" collapsed="false">
      <c r="A815" s="25" t="s">
        <v>2871</v>
      </c>
      <c r="B815" s="26" t="n">
        <v>0.5778</v>
      </c>
      <c r="C815" s="24" t="n">
        <f aca="false">B815*10</f>
        <v>5.778</v>
      </c>
      <c r="D815" s="14" t="n">
        <f aca="false">C815+D814</f>
        <v>9006.39399999999</v>
      </c>
    </row>
    <row r="816" customFormat="false" ht="12.8" hidden="false" customHeight="false" outlineLevel="0" collapsed="false">
      <c r="A816" s="25" t="s">
        <v>2877</v>
      </c>
      <c r="B816" s="26" t="n">
        <v>3.5868</v>
      </c>
      <c r="C816" s="24" t="n">
        <f aca="false">B816*10</f>
        <v>35.868</v>
      </c>
      <c r="D816" s="14" t="n">
        <f aca="false">C816+D815</f>
        <v>9042.26199999999</v>
      </c>
    </row>
    <row r="817" customFormat="false" ht="12.8" hidden="false" customHeight="false" outlineLevel="0" collapsed="false">
      <c r="A817" s="25" t="s">
        <v>2881</v>
      </c>
      <c r="B817" s="26" t="n">
        <v>0.7938</v>
      </c>
      <c r="C817" s="24" t="n">
        <f aca="false">B817*10</f>
        <v>7.938</v>
      </c>
      <c r="D817" s="14" t="n">
        <f aca="false">C817+D816</f>
        <v>9050.19999999999</v>
      </c>
    </row>
    <row r="818" customFormat="false" ht="12.8" hidden="false" customHeight="false" outlineLevel="0" collapsed="false">
      <c r="A818" s="25" t="s">
        <v>2883</v>
      </c>
      <c r="B818" s="26" t="n">
        <v>0.7154</v>
      </c>
      <c r="C818" s="24" t="n">
        <f aca="false">B818*10</f>
        <v>7.154</v>
      </c>
      <c r="D818" s="14" t="n">
        <f aca="false">C818+D817</f>
        <v>9057.35399999999</v>
      </c>
    </row>
    <row r="819" customFormat="false" ht="12.8" hidden="false" customHeight="false" outlineLevel="0" collapsed="false">
      <c r="A819" s="25" t="s">
        <v>2885</v>
      </c>
      <c r="B819" s="26" t="n">
        <v>-0.0791999999999999</v>
      </c>
      <c r="C819" s="24" t="n">
        <f aca="false">B819*10</f>
        <v>-0.791999999999999</v>
      </c>
      <c r="D819" s="14" t="n">
        <f aca="false">C819+D818</f>
        <v>9056.56199999999</v>
      </c>
    </row>
    <row r="820" customFormat="false" ht="12.8" hidden="false" customHeight="false" outlineLevel="0" collapsed="false">
      <c r="A820" s="25" t="s">
        <v>2889</v>
      </c>
      <c r="B820" s="26" t="n">
        <v>-0.4904</v>
      </c>
      <c r="C820" s="24" t="n">
        <f aca="false">B820*10</f>
        <v>-4.904</v>
      </c>
      <c r="D820" s="14" t="n">
        <f aca="false">C820+D819</f>
        <v>9051.65799999999</v>
      </c>
    </row>
    <row r="821" customFormat="false" ht="12.8" hidden="false" customHeight="false" outlineLevel="0" collapsed="false">
      <c r="A821" s="25" t="s">
        <v>2892</v>
      </c>
      <c r="B821" s="26" t="n">
        <v>0.6076</v>
      </c>
      <c r="C821" s="24" t="n">
        <f aca="false">B821*10</f>
        <v>6.076</v>
      </c>
      <c r="D821" s="14" t="n">
        <f aca="false">C821+D820</f>
        <v>9057.73399999999</v>
      </c>
    </row>
    <row r="822" customFormat="false" ht="12.8" hidden="false" customHeight="false" outlineLevel="0" collapsed="false">
      <c r="A822" s="25" t="s">
        <v>2895</v>
      </c>
      <c r="B822" s="26" t="n">
        <v>-0.577000000000001</v>
      </c>
      <c r="C822" s="24" t="n">
        <f aca="false">B822*10</f>
        <v>-5.77000000000001</v>
      </c>
      <c r="D822" s="14" t="n">
        <f aca="false">C822+D821</f>
        <v>9051.96399999999</v>
      </c>
    </row>
    <row r="823" customFormat="false" ht="12.8" hidden="false" customHeight="false" outlineLevel="0" collapsed="false">
      <c r="A823" s="25" t="s">
        <v>2902</v>
      </c>
      <c r="B823" s="26" t="n">
        <v>0.0588000000000001</v>
      </c>
      <c r="C823" s="24" t="n">
        <f aca="false">B823*10</f>
        <v>0.588000000000001</v>
      </c>
      <c r="D823" s="14" t="n">
        <f aca="false">C823+D822</f>
        <v>9052.55199999999</v>
      </c>
    </row>
    <row r="824" customFormat="false" ht="12.8" hidden="false" customHeight="false" outlineLevel="0" collapsed="false">
      <c r="A824" s="25" t="s">
        <v>2904</v>
      </c>
      <c r="B824" s="26" t="n">
        <v>-0.0298</v>
      </c>
      <c r="C824" s="24" t="n">
        <f aca="false">B824*10</f>
        <v>-0.298</v>
      </c>
      <c r="D824" s="14" t="n">
        <f aca="false">C824+D823</f>
        <v>9052.25399999999</v>
      </c>
    </row>
    <row r="825" customFormat="false" ht="12.8" hidden="false" customHeight="false" outlineLevel="0" collapsed="false">
      <c r="A825" s="25" t="s">
        <v>2906</v>
      </c>
      <c r="B825" s="26" t="n">
        <v>-0.04</v>
      </c>
      <c r="C825" s="24" t="n">
        <f aca="false">B825*10</f>
        <v>-0.4</v>
      </c>
      <c r="D825" s="14" t="n">
        <f aca="false">C825+D824</f>
        <v>9051.85399999999</v>
      </c>
    </row>
    <row r="826" customFormat="false" ht="12.8" hidden="false" customHeight="false" outlineLevel="0" collapsed="false">
      <c r="A826" s="25" t="s">
        <v>2910</v>
      </c>
      <c r="B826" s="26" t="n">
        <v>0.6958</v>
      </c>
      <c r="C826" s="24" t="n">
        <f aca="false">B826*10</f>
        <v>6.958</v>
      </c>
      <c r="D826" s="14" t="n">
        <f aca="false">C826+D825</f>
        <v>9058.81199999999</v>
      </c>
    </row>
    <row r="827" customFormat="false" ht="12.8" hidden="false" customHeight="false" outlineLevel="0" collapsed="false">
      <c r="A827" s="25" t="s">
        <v>2912</v>
      </c>
      <c r="B827" s="26" t="n">
        <v>-0.0109999999999997</v>
      </c>
      <c r="C827" s="24" t="n">
        <f aca="false">B827*10</f>
        <v>-0.109999999999997</v>
      </c>
      <c r="D827" s="14" t="n">
        <f aca="false">C827+D826</f>
        <v>9058.70199999999</v>
      </c>
    </row>
    <row r="828" customFormat="false" ht="12.8" hidden="false" customHeight="false" outlineLevel="0" collapsed="false">
      <c r="A828" s="25" t="s">
        <v>2915</v>
      </c>
      <c r="B828" s="26" t="n">
        <v>2.479</v>
      </c>
      <c r="C828" s="24" t="n">
        <f aca="false">B828*10</f>
        <v>24.79</v>
      </c>
      <c r="D828" s="14" t="n">
        <f aca="false">C828+D827</f>
        <v>9083.49199999999</v>
      </c>
    </row>
    <row r="829" customFormat="false" ht="12.8" hidden="false" customHeight="false" outlineLevel="0" collapsed="false">
      <c r="A829" s="25" t="s">
        <v>2921</v>
      </c>
      <c r="B829" s="26" t="n">
        <v>0.0686000000000001</v>
      </c>
      <c r="C829" s="24" t="n">
        <f aca="false">B829*10</f>
        <v>0.686000000000001</v>
      </c>
      <c r="D829" s="14" t="n">
        <f aca="false">C829+D828</f>
        <v>9084.17799999999</v>
      </c>
    </row>
    <row r="830" customFormat="false" ht="12.8" hidden="false" customHeight="false" outlineLevel="0" collapsed="false">
      <c r="A830" s="25" t="s">
        <v>2923</v>
      </c>
      <c r="B830" s="26" t="n">
        <v>-2.8138</v>
      </c>
      <c r="C830" s="24" t="n">
        <f aca="false">B830*10</f>
        <v>-28.138</v>
      </c>
      <c r="D830" s="14" t="n">
        <f aca="false">C830+D829</f>
        <v>9056.03999999999</v>
      </c>
    </row>
    <row r="831" customFormat="false" ht="12.8" hidden="false" customHeight="false" outlineLevel="0" collapsed="false">
      <c r="A831" s="25" t="s">
        <v>2927</v>
      </c>
      <c r="B831" s="26" t="n">
        <v>8.495</v>
      </c>
      <c r="C831" s="24" t="n">
        <f aca="false">B831*10</f>
        <v>84.95</v>
      </c>
      <c r="D831" s="14" t="n">
        <f aca="false">C831+D830</f>
        <v>9140.98999999999</v>
      </c>
    </row>
    <row r="832" customFormat="false" ht="12.8" hidden="false" customHeight="false" outlineLevel="0" collapsed="false">
      <c r="A832" s="25" t="s">
        <v>2933</v>
      </c>
      <c r="B832" s="26" t="n">
        <v>1.7052</v>
      </c>
      <c r="C832" s="24" t="n">
        <f aca="false">B832*10</f>
        <v>17.052</v>
      </c>
      <c r="D832" s="14" t="n">
        <f aca="false">C832+D831</f>
        <v>9158.04199999999</v>
      </c>
    </row>
    <row r="833" customFormat="false" ht="12.8" hidden="false" customHeight="false" outlineLevel="0" collapsed="false">
      <c r="A833" s="25" t="s">
        <v>2935</v>
      </c>
      <c r="B833" s="26" t="n">
        <v>-0.0984</v>
      </c>
      <c r="C833" s="24" t="n">
        <f aca="false">B833*10</f>
        <v>-0.984</v>
      </c>
      <c r="D833" s="14" t="n">
        <f aca="false">C833+D832</f>
        <v>9157.05799999999</v>
      </c>
    </row>
    <row r="834" customFormat="false" ht="12.8" hidden="false" customHeight="false" outlineLevel="0" collapsed="false">
      <c r="A834" s="25" t="s">
        <v>2938</v>
      </c>
      <c r="B834" s="26" t="n">
        <v>4.4292</v>
      </c>
      <c r="C834" s="24" t="n">
        <f aca="false">B834*10</f>
        <v>44.292</v>
      </c>
      <c r="D834" s="14" t="n">
        <f aca="false">C834+D833</f>
        <v>9201.34999999999</v>
      </c>
    </row>
    <row r="835" customFormat="false" ht="12.8" hidden="false" customHeight="false" outlineLevel="0" collapsed="false">
      <c r="A835" s="25" t="s">
        <v>2943</v>
      </c>
      <c r="B835" s="26" t="n">
        <v>-0.8138</v>
      </c>
      <c r="C835" s="24" t="n">
        <f aca="false">B835*10</f>
        <v>-8.138</v>
      </c>
      <c r="D835" s="14" t="n">
        <f aca="false">C835+D834</f>
        <v>9193.21199999999</v>
      </c>
    </row>
    <row r="836" customFormat="false" ht="12.8" hidden="false" customHeight="false" outlineLevel="0" collapsed="false">
      <c r="A836" s="25" t="s">
        <v>2946</v>
      </c>
      <c r="B836" s="26" t="n">
        <v>0.9996</v>
      </c>
      <c r="C836" s="24" t="n">
        <f aca="false">B836*10</f>
        <v>9.996</v>
      </c>
      <c r="D836" s="14" t="n">
        <f aca="false">C836+D835</f>
        <v>9203.20799999999</v>
      </c>
    </row>
    <row r="837" customFormat="false" ht="12.8" hidden="false" customHeight="false" outlineLevel="0" collapsed="false">
      <c r="A837" s="25" t="s">
        <v>2949</v>
      </c>
      <c r="B837" s="26" t="n">
        <v>1.029</v>
      </c>
      <c r="C837" s="24" t="n">
        <f aca="false">B837*10</f>
        <v>10.29</v>
      </c>
      <c r="D837" s="14" t="n">
        <f aca="false">C837+D836</f>
        <v>9213.49799999999</v>
      </c>
    </row>
    <row r="838" customFormat="false" ht="12.8" hidden="false" customHeight="false" outlineLevel="0" collapsed="false">
      <c r="A838" s="25" t="s">
        <v>2953</v>
      </c>
      <c r="B838" s="26" t="n">
        <v>6.84</v>
      </c>
      <c r="C838" s="24" t="n">
        <f aca="false">B838*10</f>
        <v>68.4</v>
      </c>
      <c r="D838" s="14" t="n">
        <f aca="false">C838+D837</f>
        <v>9281.89799999999</v>
      </c>
    </row>
    <row r="839" customFormat="false" ht="12.8" hidden="false" customHeight="false" outlineLevel="0" collapsed="false">
      <c r="A839" s="25" t="s">
        <v>2958</v>
      </c>
      <c r="B839" s="26" t="n">
        <v>-0.6574</v>
      </c>
      <c r="C839" s="24" t="n">
        <f aca="false">B839*10</f>
        <v>-6.574</v>
      </c>
      <c r="D839" s="14" t="n">
        <f aca="false">C839+D838</f>
        <v>9275.32399999999</v>
      </c>
    </row>
    <row r="840" customFormat="false" ht="12.8" hidden="false" customHeight="false" outlineLevel="0" collapsed="false">
      <c r="A840" s="25" t="s">
        <v>2962</v>
      </c>
      <c r="B840" s="26" t="n">
        <v>3.92</v>
      </c>
      <c r="C840" s="24" t="n">
        <f aca="false">B840*10</f>
        <v>39.2</v>
      </c>
      <c r="D840" s="14" t="n">
        <f aca="false">C840+D839</f>
        <v>9314.52399999999</v>
      </c>
    </row>
    <row r="841" customFormat="false" ht="12.8" hidden="false" customHeight="false" outlineLevel="0" collapsed="false">
      <c r="A841" s="25" t="s">
        <v>2965</v>
      </c>
      <c r="B841" s="26" t="n">
        <v>1.6268</v>
      </c>
      <c r="C841" s="24" t="n">
        <f aca="false">B841*10</f>
        <v>16.268</v>
      </c>
      <c r="D841" s="14" t="n">
        <f aca="false">C841+D840</f>
        <v>9330.79199999999</v>
      </c>
    </row>
    <row r="842" customFormat="false" ht="12.8" hidden="false" customHeight="false" outlineLevel="0" collapsed="false">
      <c r="A842" s="25" t="s">
        <v>2968</v>
      </c>
      <c r="B842" s="26" t="n">
        <v>-1</v>
      </c>
      <c r="C842" s="24" t="n">
        <f aca="false">B842*10</f>
        <v>-10</v>
      </c>
      <c r="D842" s="14" t="n">
        <f aca="false">C842+D841</f>
        <v>9320.79199999999</v>
      </c>
    </row>
    <row r="843" customFormat="false" ht="12.8" hidden="false" customHeight="false" outlineLevel="0" collapsed="false">
      <c r="A843" s="25" t="s">
        <v>2970</v>
      </c>
      <c r="B843" s="26" t="n">
        <v>4.8008</v>
      </c>
      <c r="C843" s="24" t="n">
        <f aca="false">B843*10</f>
        <v>48.008</v>
      </c>
      <c r="D843" s="14" t="n">
        <f aca="false">C843+D842</f>
        <v>9368.79999999999</v>
      </c>
    </row>
    <row r="844" customFormat="false" ht="12.8" hidden="false" customHeight="false" outlineLevel="0" collapsed="false">
      <c r="A844" s="25" t="s">
        <v>2976</v>
      </c>
      <c r="B844" s="26" t="n">
        <v>6.35</v>
      </c>
      <c r="C844" s="24" t="n">
        <f aca="false">B844*10</f>
        <v>63.5</v>
      </c>
      <c r="D844" s="14" t="n">
        <f aca="false">C844+D843</f>
        <v>9432.29999999999</v>
      </c>
    </row>
    <row r="845" customFormat="false" ht="12.8" hidden="false" customHeight="false" outlineLevel="0" collapsed="false">
      <c r="A845" s="25" t="s">
        <v>2982</v>
      </c>
      <c r="B845" s="26" t="n">
        <v>14.3076</v>
      </c>
      <c r="C845" s="24" t="n">
        <f aca="false">B845*10</f>
        <v>143.076</v>
      </c>
      <c r="D845" s="14" t="n">
        <f aca="false">C845+D844</f>
        <v>9575.37599999999</v>
      </c>
    </row>
    <row r="846" customFormat="false" ht="12.8" hidden="false" customHeight="false" outlineLevel="0" collapsed="false">
      <c r="A846" s="25" t="s">
        <v>2985</v>
      </c>
      <c r="B846" s="26" t="n">
        <v>1.9588</v>
      </c>
      <c r="C846" s="24" t="n">
        <f aca="false">B846*10</f>
        <v>19.588</v>
      </c>
      <c r="D846" s="14" t="n">
        <f aca="false">C846+D845</f>
        <v>9594.96399999999</v>
      </c>
    </row>
    <row r="847" customFormat="false" ht="12.8" hidden="false" customHeight="false" outlineLevel="0" collapsed="false">
      <c r="A847" s="25" t="s">
        <v>2991</v>
      </c>
      <c r="B847" s="26" t="n">
        <v>0.3626</v>
      </c>
      <c r="C847" s="24" t="n">
        <f aca="false">B847*10</f>
        <v>3.626</v>
      </c>
      <c r="D847" s="14" t="n">
        <f aca="false">C847+D846</f>
        <v>9598.58999999999</v>
      </c>
    </row>
    <row r="848" customFormat="false" ht="12.8" hidden="false" customHeight="false" outlineLevel="0" collapsed="false">
      <c r="A848" s="25" t="s">
        <v>2993</v>
      </c>
      <c r="B848" s="26" t="n">
        <v>0.0972</v>
      </c>
      <c r="C848" s="24" t="n">
        <f aca="false">B848*10</f>
        <v>0.972</v>
      </c>
      <c r="D848" s="14" t="n">
        <f aca="false">C848+D847</f>
        <v>9599.56199999999</v>
      </c>
    </row>
    <row r="849" customFormat="false" ht="12.8" hidden="false" customHeight="false" outlineLevel="0" collapsed="false">
      <c r="A849" s="25" t="s">
        <v>2998</v>
      </c>
      <c r="B849" s="26" t="n">
        <v>0.4998</v>
      </c>
      <c r="C849" s="24" t="n">
        <f aca="false">B849*10</f>
        <v>4.998</v>
      </c>
      <c r="D849" s="14" t="n">
        <f aca="false">C849+D848</f>
        <v>9604.55999999999</v>
      </c>
    </row>
    <row r="850" customFormat="false" ht="12.8" hidden="false" customHeight="false" outlineLevel="0" collapsed="false">
      <c r="A850" s="25" t="s">
        <v>2999</v>
      </c>
      <c r="B850" s="26" t="n">
        <v>2.6068</v>
      </c>
      <c r="C850" s="24" t="n">
        <f aca="false">B850*10</f>
        <v>26.068</v>
      </c>
      <c r="D850" s="14" t="n">
        <f aca="false">C850+D849</f>
        <v>9630.62799999999</v>
      </c>
    </row>
    <row r="851" customFormat="false" ht="12.8" hidden="false" customHeight="false" outlineLevel="0" collapsed="false">
      <c r="A851" s="25" t="s">
        <v>3001</v>
      </c>
      <c r="B851" s="26" t="n">
        <v>1.2246</v>
      </c>
      <c r="C851" s="24" t="n">
        <f aca="false">B851*10</f>
        <v>12.246</v>
      </c>
      <c r="D851" s="14" t="n">
        <f aca="false">C851+D850</f>
        <v>9642.87399999999</v>
      </c>
    </row>
    <row r="852" customFormat="false" ht="12.8" hidden="false" customHeight="false" outlineLevel="0" collapsed="false">
      <c r="A852" s="25" t="s">
        <v>3005</v>
      </c>
      <c r="B852" s="26" t="n">
        <v>0.0869999999999997</v>
      </c>
      <c r="C852" s="24" t="n">
        <f aca="false">B852*10</f>
        <v>0.869999999999997</v>
      </c>
      <c r="D852" s="14" t="n">
        <f aca="false">C852+D851</f>
        <v>9643.74399999999</v>
      </c>
    </row>
    <row r="853" customFormat="false" ht="12.8" hidden="false" customHeight="false" outlineLevel="0" collapsed="false">
      <c r="A853" s="25" t="s">
        <v>3012</v>
      </c>
      <c r="B853" s="26" t="n">
        <v>-3.6582</v>
      </c>
      <c r="C853" s="24" t="n">
        <f aca="false">B853*10</f>
        <v>-36.582</v>
      </c>
      <c r="D853" s="14" t="n">
        <f aca="false">C853+D852</f>
        <v>9607.16199999999</v>
      </c>
    </row>
    <row r="854" customFormat="false" ht="12.8" hidden="false" customHeight="false" outlineLevel="0" collapsed="false">
      <c r="A854" s="25" t="s">
        <v>3022</v>
      </c>
      <c r="B854" s="26" t="n">
        <v>4.6256</v>
      </c>
      <c r="C854" s="24" t="n">
        <f aca="false">B854*10</f>
        <v>46.256</v>
      </c>
      <c r="D854" s="14" t="n">
        <f aca="false">C854+D853</f>
        <v>9653.41799999999</v>
      </c>
    </row>
    <row r="855" customFormat="false" ht="12.8" hidden="false" customHeight="false" outlineLevel="0" collapsed="false">
      <c r="A855" s="25" t="s">
        <v>3025</v>
      </c>
      <c r="B855" s="26" t="n">
        <v>-1.4916</v>
      </c>
      <c r="C855" s="24" t="n">
        <f aca="false">B855*10</f>
        <v>-14.916</v>
      </c>
      <c r="D855" s="14" t="n">
        <f aca="false">C855+D854</f>
        <v>9638.50199999999</v>
      </c>
    </row>
    <row r="856" customFormat="false" ht="12.8" hidden="false" customHeight="false" outlineLevel="0" collapsed="false">
      <c r="A856" s="25" t="s">
        <v>3031</v>
      </c>
      <c r="B856" s="26" t="n">
        <v>3.0478</v>
      </c>
      <c r="C856" s="24" t="n">
        <f aca="false">B856*10</f>
        <v>30.478</v>
      </c>
      <c r="D856" s="14" t="n">
        <f aca="false">C856+D855</f>
        <v>9668.97999999999</v>
      </c>
    </row>
    <row r="857" customFormat="false" ht="12.8" hidden="false" customHeight="false" outlineLevel="0" collapsed="false">
      <c r="A857" s="25" t="s">
        <v>3033</v>
      </c>
      <c r="B857" s="26" t="n">
        <v>2.1262</v>
      </c>
      <c r="C857" s="24" t="n">
        <f aca="false">B857*10</f>
        <v>21.262</v>
      </c>
      <c r="D857" s="14" t="n">
        <f aca="false">C857+D856</f>
        <v>9690.24199999999</v>
      </c>
    </row>
    <row r="858" customFormat="false" ht="12.8" hidden="false" customHeight="false" outlineLevel="0" collapsed="false">
      <c r="A858" s="25" t="s">
        <v>3039</v>
      </c>
      <c r="B858" s="26" t="n">
        <v>0.127</v>
      </c>
      <c r="C858" s="24" t="n">
        <f aca="false">B858*10</f>
        <v>1.27</v>
      </c>
      <c r="D858" s="14" t="n">
        <f aca="false">C858+D857</f>
        <v>9691.51199999999</v>
      </c>
    </row>
    <row r="859" customFormat="false" ht="12.8" hidden="false" customHeight="false" outlineLevel="0" collapsed="false">
      <c r="A859" s="25" t="s">
        <v>3042</v>
      </c>
      <c r="B859" s="26" t="n">
        <v>-2.5798</v>
      </c>
      <c r="C859" s="24" t="n">
        <f aca="false">B859*10</f>
        <v>-25.798</v>
      </c>
      <c r="D859" s="14" t="n">
        <f aca="false">C859+D858</f>
        <v>9665.71399999999</v>
      </c>
    </row>
    <row r="860" customFormat="false" ht="12.8" hidden="false" customHeight="false" outlineLevel="0" collapsed="false">
      <c r="A860" s="25" t="s">
        <v>3050</v>
      </c>
      <c r="B860" s="26" t="n">
        <v>-1.6574</v>
      </c>
      <c r="C860" s="24" t="n">
        <f aca="false">B860*10</f>
        <v>-16.574</v>
      </c>
      <c r="D860" s="14" t="n">
        <f aca="false">C860+D859</f>
        <v>9649.13999999999</v>
      </c>
    </row>
    <row r="861" customFormat="false" ht="12.8" hidden="false" customHeight="false" outlineLevel="0" collapsed="false">
      <c r="A861" s="25" t="s">
        <v>3056</v>
      </c>
      <c r="B861" s="26" t="n">
        <v>2.3908</v>
      </c>
      <c r="C861" s="24" t="n">
        <f aca="false">B861*10</f>
        <v>23.908</v>
      </c>
      <c r="D861" s="14" t="n">
        <f aca="false">C861+D860</f>
        <v>9673.04799999999</v>
      </c>
    </row>
    <row r="862" customFormat="false" ht="12.8" hidden="false" customHeight="false" outlineLevel="0" collapsed="false">
      <c r="A862" s="25" t="s">
        <v>3060</v>
      </c>
      <c r="B862" s="26" t="n">
        <v>-1</v>
      </c>
      <c r="C862" s="24" t="n">
        <f aca="false">B862*10</f>
        <v>-10</v>
      </c>
      <c r="D862" s="14" t="n">
        <f aca="false">C862+D861</f>
        <v>9663.04799999999</v>
      </c>
    </row>
    <row r="863" customFormat="false" ht="12.8" hidden="false" customHeight="false" outlineLevel="0" collapsed="false">
      <c r="A863" s="25" t="s">
        <v>3062</v>
      </c>
      <c r="B863" s="26" t="n">
        <v>-5</v>
      </c>
      <c r="C863" s="24" t="n">
        <f aca="false">B863*10</f>
        <v>-50</v>
      </c>
      <c r="D863" s="14" t="n">
        <f aca="false">C863+D862</f>
        <v>9613.04799999999</v>
      </c>
    </row>
    <row r="864" customFormat="false" ht="12.8" hidden="false" customHeight="false" outlineLevel="0" collapsed="false">
      <c r="A864" s="25" t="s">
        <v>3067</v>
      </c>
      <c r="B864" s="26" t="n">
        <v>8.134</v>
      </c>
      <c r="C864" s="24" t="n">
        <f aca="false">B864*10</f>
        <v>81.34</v>
      </c>
      <c r="D864" s="14" t="n">
        <f aca="false">C864+D863</f>
        <v>9694.38799999999</v>
      </c>
    </row>
    <row r="865" customFormat="false" ht="12.8" hidden="false" customHeight="false" outlineLevel="0" collapsed="false">
      <c r="A865" s="25" t="s">
        <v>3068</v>
      </c>
      <c r="B865" s="26" t="n">
        <v>1.3916</v>
      </c>
      <c r="C865" s="24" t="n">
        <f aca="false">B865*10</f>
        <v>13.916</v>
      </c>
      <c r="D865" s="14" t="n">
        <f aca="false">C865+D864</f>
        <v>9708.30399999999</v>
      </c>
    </row>
    <row r="866" customFormat="false" ht="12.8" hidden="false" customHeight="false" outlineLevel="0" collapsed="false">
      <c r="A866" s="25" t="s">
        <v>3072</v>
      </c>
      <c r="B866" s="26" t="n">
        <v>0.1756</v>
      </c>
      <c r="C866" s="24" t="n">
        <f aca="false">B866*10</f>
        <v>1.756</v>
      </c>
      <c r="D866" s="14" t="n">
        <f aca="false">C866+D865</f>
        <v>9710.05999999998</v>
      </c>
    </row>
    <row r="867" customFormat="false" ht="12.8" hidden="false" customHeight="false" outlineLevel="0" collapsed="false">
      <c r="A867" s="25" t="s">
        <v>3078</v>
      </c>
      <c r="B867" s="26" t="n">
        <v>-3.6668</v>
      </c>
      <c r="C867" s="24" t="n">
        <f aca="false">B867*10</f>
        <v>-36.668</v>
      </c>
      <c r="D867" s="14" t="n">
        <f aca="false">C867+D866</f>
        <v>9673.39199999999</v>
      </c>
    </row>
    <row r="868" customFormat="false" ht="12.8" hidden="false" customHeight="false" outlineLevel="0" collapsed="false">
      <c r="A868" s="25" t="s">
        <v>3081</v>
      </c>
      <c r="B868" s="26" t="n">
        <v>0.5578</v>
      </c>
      <c r="C868" s="24" t="n">
        <f aca="false">B868*10</f>
        <v>5.578</v>
      </c>
      <c r="D868" s="14" t="n">
        <f aca="false">C868+D867</f>
        <v>9678.96999999999</v>
      </c>
    </row>
    <row r="869" customFormat="false" ht="12.8" hidden="false" customHeight="false" outlineLevel="0" collapsed="false">
      <c r="A869" s="25" t="s">
        <v>3084</v>
      </c>
      <c r="B869" s="26" t="n">
        <v>-2</v>
      </c>
      <c r="C869" s="24" t="n">
        <f aca="false">B869*10</f>
        <v>-20</v>
      </c>
      <c r="D869" s="14" t="n">
        <f aca="false">C869+D868</f>
        <v>9658.96999999998</v>
      </c>
    </row>
    <row r="870" customFormat="false" ht="12.8" hidden="false" customHeight="false" outlineLevel="0" collapsed="false">
      <c r="A870" s="25" t="s">
        <v>3086</v>
      </c>
      <c r="B870" s="26" t="n">
        <v>-2.7158</v>
      </c>
      <c r="C870" s="24" t="n">
        <f aca="false">B870*10</f>
        <v>-27.158</v>
      </c>
      <c r="D870" s="14" t="n">
        <f aca="false">C870+D869</f>
        <v>9631.81199999999</v>
      </c>
    </row>
    <row r="871" customFormat="false" ht="12.8" hidden="false" customHeight="false" outlineLevel="0" collapsed="false">
      <c r="A871" s="25" t="s">
        <v>3089</v>
      </c>
      <c r="B871" s="26" t="n">
        <v>2.2536</v>
      </c>
      <c r="C871" s="24" t="n">
        <f aca="false">B871*10</f>
        <v>22.536</v>
      </c>
      <c r="D871" s="14" t="n">
        <f aca="false">C871+D870</f>
        <v>9654.34799999998</v>
      </c>
    </row>
    <row r="872" customFormat="false" ht="12.8" hidden="false" customHeight="false" outlineLevel="0" collapsed="false">
      <c r="A872" s="25" t="s">
        <v>3092</v>
      </c>
      <c r="B872" s="26" t="n">
        <v>2.8906</v>
      </c>
      <c r="C872" s="24" t="n">
        <f aca="false">B872*10</f>
        <v>28.906</v>
      </c>
      <c r="D872" s="14" t="n">
        <f aca="false">C872+D871</f>
        <v>9683.25399999999</v>
      </c>
    </row>
    <row r="873" customFormat="false" ht="12.8" hidden="false" customHeight="false" outlineLevel="0" collapsed="false">
      <c r="A873" s="25" t="s">
        <v>3096</v>
      </c>
      <c r="B873" s="26" t="n">
        <v>0.049</v>
      </c>
      <c r="C873" s="24" t="n">
        <f aca="false">B873*10</f>
        <v>0.49</v>
      </c>
      <c r="D873" s="14" t="n">
        <f aca="false">C873+D872</f>
        <v>9683.74399999999</v>
      </c>
    </row>
    <row r="874" customFormat="false" ht="12.8" hidden="false" customHeight="false" outlineLevel="0" collapsed="false">
      <c r="A874" s="25" t="s">
        <v>3098</v>
      </c>
      <c r="B874" s="26" t="n">
        <v>-0.951</v>
      </c>
      <c r="C874" s="24" t="n">
        <f aca="false">B874*10</f>
        <v>-9.51</v>
      </c>
      <c r="D874" s="14" t="n">
        <f aca="false">C874+D873</f>
        <v>9674.23399999999</v>
      </c>
    </row>
    <row r="875" customFormat="false" ht="12.8" hidden="false" customHeight="false" outlineLevel="0" collapsed="false">
      <c r="A875" s="25" t="s">
        <v>3101</v>
      </c>
      <c r="B875" s="26" t="n">
        <v>6.379</v>
      </c>
      <c r="C875" s="24" t="n">
        <f aca="false">B875*10</f>
        <v>63.79</v>
      </c>
      <c r="D875" s="14" t="n">
        <f aca="false">C875+D874</f>
        <v>9738.02399999999</v>
      </c>
    </row>
    <row r="876" customFormat="false" ht="12.8" hidden="false" customHeight="false" outlineLevel="0" collapsed="false">
      <c r="A876" s="25" t="s">
        <v>3104</v>
      </c>
      <c r="B876" s="26" t="n">
        <v>1.5464</v>
      </c>
      <c r="C876" s="24" t="n">
        <f aca="false">B876*10</f>
        <v>15.464</v>
      </c>
      <c r="D876" s="14" t="n">
        <f aca="false">C876+D875</f>
        <v>9753.48799999999</v>
      </c>
    </row>
    <row r="877" customFormat="false" ht="12.8" hidden="false" customHeight="false" outlineLevel="0" collapsed="false">
      <c r="A877" s="25" t="s">
        <v>3113</v>
      </c>
      <c r="B877" s="26" t="n">
        <v>1.813</v>
      </c>
      <c r="C877" s="24" t="n">
        <f aca="false">B877*10</f>
        <v>18.13</v>
      </c>
      <c r="D877" s="14" t="n">
        <f aca="false">C877+D876</f>
        <v>9771.61799999999</v>
      </c>
    </row>
    <row r="878" customFormat="false" ht="12.8" hidden="false" customHeight="false" outlineLevel="0" collapsed="false">
      <c r="A878" s="25" t="s">
        <v>3115</v>
      </c>
      <c r="B878" s="26" t="n">
        <v>2.6554</v>
      </c>
      <c r="C878" s="24" t="n">
        <f aca="false">B878*10</f>
        <v>26.554</v>
      </c>
      <c r="D878" s="14" t="n">
        <f aca="false">C878+D877</f>
        <v>9798.17199999999</v>
      </c>
    </row>
    <row r="879" customFormat="false" ht="12.8" hidden="false" customHeight="false" outlineLevel="0" collapsed="false">
      <c r="A879" s="25" t="s">
        <v>3121</v>
      </c>
      <c r="B879" s="26" t="n">
        <v>0.9996</v>
      </c>
      <c r="C879" s="24" t="n">
        <f aca="false">B879*10</f>
        <v>9.996</v>
      </c>
      <c r="D879" s="14" t="n">
        <f aca="false">C879+D878</f>
        <v>9808.16799999998</v>
      </c>
    </row>
    <row r="880" customFormat="false" ht="12.8" hidden="false" customHeight="false" outlineLevel="0" collapsed="false">
      <c r="A880" s="25" t="s">
        <v>3123</v>
      </c>
      <c r="B880" s="26" t="n">
        <v>10.8976</v>
      </c>
      <c r="C880" s="24" t="n">
        <f aca="false">B880*10</f>
        <v>108.976</v>
      </c>
      <c r="D880" s="14" t="n">
        <f aca="false">C880+D879</f>
        <v>9917.14399999999</v>
      </c>
    </row>
    <row r="881" customFormat="false" ht="12.8" hidden="false" customHeight="false" outlineLevel="0" collapsed="false">
      <c r="A881" s="25" t="s">
        <v>3128</v>
      </c>
      <c r="B881" s="26" t="n">
        <v>0.96</v>
      </c>
      <c r="C881" s="24" t="n">
        <f aca="false">B881*10</f>
        <v>9.6</v>
      </c>
      <c r="D881" s="14" t="n">
        <f aca="false">C881+D880</f>
        <v>9926.74399999999</v>
      </c>
    </row>
    <row r="882" customFormat="false" ht="12.8" hidden="false" customHeight="false" outlineLevel="0" collapsed="false">
      <c r="A882" s="25" t="s">
        <v>3131</v>
      </c>
      <c r="B882" s="26" t="n">
        <v>0.2058</v>
      </c>
      <c r="C882" s="24" t="n">
        <f aca="false">B882*10</f>
        <v>2.058</v>
      </c>
      <c r="D882" s="14" t="n">
        <f aca="false">C882+D881</f>
        <v>9928.80199999999</v>
      </c>
    </row>
    <row r="883" customFormat="false" ht="12.8" hidden="false" customHeight="false" outlineLevel="0" collapsed="false">
      <c r="A883" s="25" t="s">
        <v>3133</v>
      </c>
      <c r="B883" s="26" t="n">
        <v>2.8126</v>
      </c>
      <c r="C883" s="24" t="n">
        <f aca="false">B883*10</f>
        <v>28.126</v>
      </c>
      <c r="D883" s="14" t="n">
        <f aca="false">C883+D882</f>
        <v>9956.92799999999</v>
      </c>
    </row>
    <row r="884" customFormat="false" ht="12.8" hidden="false" customHeight="false" outlineLevel="0" collapsed="false">
      <c r="A884" s="25" t="s">
        <v>3137</v>
      </c>
      <c r="B884" s="26" t="n">
        <v>-0.8138</v>
      </c>
      <c r="C884" s="24" t="n">
        <f aca="false">B884*10</f>
        <v>-8.138</v>
      </c>
      <c r="D884" s="14" t="n">
        <f aca="false">C884+D883</f>
        <v>9948.78999999999</v>
      </c>
    </row>
    <row r="885" customFormat="false" ht="12.8" hidden="false" customHeight="false" outlineLevel="0" collapsed="false">
      <c r="A885" s="25" t="s">
        <v>3140</v>
      </c>
      <c r="B885" s="26" t="n">
        <v>-0.2356</v>
      </c>
      <c r="C885" s="24" t="n">
        <f aca="false">B885*10</f>
        <v>-2.356</v>
      </c>
      <c r="D885" s="14" t="n">
        <f aca="false">C885+D884</f>
        <v>9946.43399999999</v>
      </c>
    </row>
    <row r="886" customFormat="false" ht="12.8" hidden="false" customHeight="false" outlineLevel="0" collapsed="false">
      <c r="A886" s="25" t="s">
        <v>3143</v>
      </c>
      <c r="B886" s="26" t="n">
        <v>0.2254</v>
      </c>
      <c r="C886" s="24" t="n">
        <f aca="false">B886*10</f>
        <v>2.254</v>
      </c>
      <c r="D886" s="14" t="n">
        <f aca="false">C886+D885</f>
        <v>9948.68799999999</v>
      </c>
    </row>
    <row r="887" customFormat="false" ht="12.8" hidden="false" customHeight="false" outlineLevel="0" collapsed="false">
      <c r="A887" s="25" t="s">
        <v>3145</v>
      </c>
      <c r="B887" s="26" t="n">
        <v>-0.1772</v>
      </c>
      <c r="C887" s="24" t="n">
        <f aca="false">B887*10</f>
        <v>-1.772</v>
      </c>
      <c r="D887" s="14" t="n">
        <f aca="false">C887+D886</f>
        <v>9946.91599999999</v>
      </c>
    </row>
    <row r="888" customFormat="false" ht="12.8" hidden="false" customHeight="false" outlineLevel="0" collapsed="false">
      <c r="A888" s="25" t="s">
        <v>3148</v>
      </c>
      <c r="B888" s="26" t="n">
        <v>5.39</v>
      </c>
      <c r="C888" s="24" t="n">
        <f aca="false">B888*10</f>
        <v>53.9</v>
      </c>
      <c r="D888" s="14" t="n">
        <f aca="false">C888+D887</f>
        <v>10000.816</v>
      </c>
    </row>
    <row r="889" customFormat="false" ht="12.8" hidden="false" customHeight="false" outlineLevel="0" collapsed="false">
      <c r="A889" s="25" t="s">
        <v>3152</v>
      </c>
      <c r="B889" s="26" t="n">
        <v>1.7832</v>
      </c>
      <c r="C889" s="24" t="n">
        <f aca="false">B889*10</f>
        <v>17.832</v>
      </c>
      <c r="D889" s="14" t="n">
        <f aca="false">C889+D888</f>
        <v>10018.648</v>
      </c>
    </row>
    <row r="890" customFormat="false" ht="12.8" hidden="false" customHeight="false" outlineLevel="0" collapsed="false">
      <c r="A890" s="25" t="s">
        <v>3154</v>
      </c>
      <c r="B890" s="26" t="n">
        <v>-1</v>
      </c>
      <c r="C890" s="24" t="n">
        <f aca="false">B890*10</f>
        <v>-10</v>
      </c>
      <c r="D890" s="14" t="n">
        <f aca="false">C890+D889</f>
        <v>10008.648</v>
      </c>
    </row>
    <row r="891" customFormat="false" ht="12.8" hidden="false" customHeight="false" outlineLevel="0" collapsed="false">
      <c r="A891" s="25" t="s">
        <v>3156</v>
      </c>
      <c r="B891" s="26" t="n">
        <v>9.78</v>
      </c>
      <c r="C891" s="24" t="n">
        <f aca="false">B891*10</f>
        <v>97.8</v>
      </c>
      <c r="D891" s="14" t="n">
        <f aca="false">C891+D890</f>
        <v>10106.448</v>
      </c>
    </row>
    <row r="892" customFormat="false" ht="12.8" hidden="false" customHeight="false" outlineLevel="0" collapsed="false">
      <c r="A892" s="25" t="s">
        <v>3160</v>
      </c>
      <c r="B892" s="26" t="n">
        <v>0.8036</v>
      </c>
      <c r="C892" s="24" t="n">
        <f aca="false">B892*10</f>
        <v>8.036</v>
      </c>
      <c r="D892" s="14" t="n">
        <f aca="false">C892+D891</f>
        <v>10114.484</v>
      </c>
    </row>
    <row r="893" customFormat="false" ht="12.8" hidden="false" customHeight="false" outlineLevel="0" collapsed="false">
      <c r="A893" s="25" t="s">
        <v>3162</v>
      </c>
      <c r="B893" s="26" t="n">
        <v>0.6762</v>
      </c>
      <c r="C893" s="24" t="n">
        <f aca="false">B893*10</f>
        <v>6.762</v>
      </c>
      <c r="D893" s="14" t="n">
        <f aca="false">C893+D892</f>
        <v>10121.246</v>
      </c>
    </row>
    <row r="894" customFormat="false" ht="12.8" hidden="false" customHeight="false" outlineLevel="0" collapsed="false">
      <c r="A894" s="25" t="s">
        <v>3164</v>
      </c>
      <c r="B894" s="26" t="n">
        <v>-1.02</v>
      </c>
      <c r="C894" s="24" t="n">
        <f aca="false">B894*10</f>
        <v>-10.2</v>
      </c>
      <c r="D894" s="14" t="n">
        <f aca="false">C894+D893</f>
        <v>10111.046</v>
      </c>
    </row>
    <row r="895" customFormat="false" ht="12.8" hidden="false" customHeight="false" outlineLevel="0" collapsed="false">
      <c r="A895" s="25" t="s">
        <v>3168</v>
      </c>
      <c r="B895" s="26" t="n">
        <v>15.9528</v>
      </c>
      <c r="C895" s="24" t="n">
        <f aca="false">B895*10</f>
        <v>159.528</v>
      </c>
      <c r="D895" s="14" t="n">
        <f aca="false">C895+D894</f>
        <v>10270.574</v>
      </c>
    </row>
    <row r="896" customFormat="false" ht="12.8" hidden="false" customHeight="false" outlineLevel="0" collapsed="false">
      <c r="A896" s="25" t="s">
        <v>3174</v>
      </c>
      <c r="B896" s="26" t="n">
        <v>-1.4904</v>
      </c>
      <c r="C896" s="24" t="n">
        <f aca="false">B896*10</f>
        <v>-14.904</v>
      </c>
      <c r="D896" s="14" t="n">
        <f aca="false">C896+D895</f>
        <v>10255.67</v>
      </c>
    </row>
    <row r="897" customFormat="false" ht="12.8" hidden="false" customHeight="false" outlineLevel="0" collapsed="false">
      <c r="A897" s="25" t="s">
        <v>3176</v>
      </c>
      <c r="B897" s="26" t="n">
        <v>12.2892</v>
      </c>
      <c r="C897" s="24" t="n">
        <f aca="false">B897*10</f>
        <v>122.892</v>
      </c>
      <c r="D897" s="14" t="n">
        <f aca="false">C897+D896</f>
        <v>10378.562</v>
      </c>
    </row>
    <row r="898" customFormat="false" ht="12.8" hidden="false" customHeight="false" outlineLevel="0" collapsed="false">
      <c r="A898" s="25" t="s">
        <v>3180</v>
      </c>
      <c r="B898" s="26" t="n">
        <v>1.2936</v>
      </c>
      <c r="C898" s="24" t="n">
        <f aca="false">B898*10</f>
        <v>12.936</v>
      </c>
      <c r="D898" s="14" t="n">
        <f aca="false">C898+D897</f>
        <v>10391.498</v>
      </c>
    </row>
    <row r="899" customFormat="false" ht="12.8" hidden="false" customHeight="false" outlineLevel="0" collapsed="false">
      <c r="A899" s="25" t="s">
        <v>3182</v>
      </c>
      <c r="B899" s="26" t="n">
        <v>0.7734</v>
      </c>
      <c r="C899" s="24" t="n">
        <f aca="false">B899*10</f>
        <v>7.734</v>
      </c>
      <c r="D899" s="14" t="n">
        <f aca="false">C899+D898</f>
        <v>10399.232</v>
      </c>
    </row>
    <row r="900" customFormat="false" ht="12.8" hidden="false" customHeight="false" outlineLevel="0" collapsed="false">
      <c r="A900" s="25" t="s">
        <v>3186</v>
      </c>
      <c r="B900" s="26" t="n">
        <v>-0.6092</v>
      </c>
      <c r="C900" s="24" t="n">
        <f aca="false">B900*10</f>
        <v>-6.092</v>
      </c>
      <c r="D900" s="14" t="n">
        <f aca="false">C900+D899</f>
        <v>10393.14</v>
      </c>
    </row>
    <row r="901" customFormat="false" ht="12.8" hidden="false" customHeight="false" outlineLevel="0" collapsed="false">
      <c r="A901" s="25" t="s">
        <v>3192</v>
      </c>
      <c r="B901" s="26" t="n">
        <v>2.92</v>
      </c>
      <c r="C901" s="24" t="n">
        <f aca="false">B901*10</f>
        <v>29.2</v>
      </c>
      <c r="D901" s="14" t="n">
        <f aca="false">C901+D900</f>
        <v>10422.34</v>
      </c>
    </row>
    <row r="902" customFormat="false" ht="12.8" hidden="false" customHeight="false" outlineLevel="0" collapsed="false">
      <c r="A902" s="25" t="s">
        <v>3197</v>
      </c>
      <c r="B902" s="26" t="n">
        <v>0.8224</v>
      </c>
      <c r="C902" s="24" t="n">
        <f aca="false">B902*10</f>
        <v>8.224</v>
      </c>
      <c r="D902" s="14" t="n">
        <f aca="false">C902+D901</f>
        <v>10430.564</v>
      </c>
    </row>
    <row r="903" customFormat="false" ht="12.8" hidden="false" customHeight="false" outlineLevel="0" collapsed="false">
      <c r="A903" s="25" t="s">
        <v>3203</v>
      </c>
      <c r="B903" s="26" t="n">
        <v>-3</v>
      </c>
      <c r="C903" s="24" t="n">
        <f aca="false">B903*10</f>
        <v>-30</v>
      </c>
      <c r="D903" s="14" t="n">
        <f aca="false">C903+D902</f>
        <v>10400.564</v>
      </c>
    </row>
    <row r="904" customFormat="false" ht="12.8" hidden="false" customHeight="false" outlineLevel="0" collapsed="false">
      <c r="A904" s="25" t="s">
        <v>3206</v>
      </c>
      <c r="B904" s="26" t="n">
        <v>4.0956</v>
      </c>
      <c r="C904" s="24" t="n">
        <f aca="false">B904*10</f>
        <v>40.956</v>
      </c>
      <c r="D904" s="14" t="n">
        <f aca="false">C904+D903</f>
        <v>10441.52</v>
      </c>
    </row>
    <row r="905" customFormat="false" ht="12.8" hidden="false" customHeight="false" outlineLevel="0" collapsed="false">
      <c r="A905" s="25" t="s">
        <v>3211</v>
      </c>
      <c r="B905" s="26" t="n">
        <v>8.0066</v>
      </c>
      <c r="C905" s="24" t="n">
        <f aca="false">B905*10</f>
        <v>80.066</v>
      </c>
      <c r="D905" s="14" t="n">
        <f aca="false">C905+D904</f>
        <v>10521.586</v>
      </c>
    </row>
    <row r="906" customFormat="false" ht="12.8" hidden="false" customHeight="false" outlineLevel="0" collapsed="false">
      <c r="A906" s="25" t="s">
        <v>3214</v>
      </c>
      <c r="B906" s="26" t="n">
        <v>3.7236</v>
      </c>
      <c r="C906" s="24" t="n">
        <f aca="false">B906*10</f>
        <v>37.236</v>
      </c>
      <c r="D906" s="14" t="n">
        <f aca="false">C906+D905</f>
        <v>10558.822</v>
      </c>
    </row>
    <row r="907" customFormat="false" ht="12.8" hidden="false" customHeight="false" outlineLevel="0" collapsed="false">
      <c r="A907" s="25" t="s">
        <v>3219</v>
      </c>
      <c r="B907" s="26" t="n">
        <v>2.891</v>
      </c>
      <c r="C907" s="24" t="n">
        <f aca="false">B907*10</f>
        <v>28.91</v>
      </c>
      <c r="D907" s="14" t="n">
        <f aca="false">C907+D906</f>
        <v>10587.732</v>
      </c>
    </row>
    <row r="908" customFormat="false" ht="12.8" hidden="false" customHeight="false" outlineLevel="0" collapsed="false">
      <c r="A908" s="25" t="s">
        <v>3222</v>
      </c>
      <c r="B908" s="26" t="n">
        <v>1.96</v>
      </c>
      <c r="C908" s="24" t="n">
        <f aca="false">B908*10</f>
        <v>19.6</v>
      </c>
      <c r="D908" s="14" t="n">
        <f aca="false">C908+D907</f>
        <v>10607.332</v>
      </c>
    </row>
    <row r="909" customFormat="false" ht="12.8" hidden="false" customHeight="false" outlineLevel="0" collapsed="false">
      <c r="A909" s="25" t="s">
        <v>3224</v>
      </c>
      <c r="B909" s="26" t="n">
        <v>-0.4328</v>
      </c>
      <c r="C909" s="24" t="n">
        <f aca="false">B909*10</f>
        <v>-4.328</v>
      </c>
      <c r="D909" s="14" t="n">
        <f aca="false">C909+D908</f>
        <v>10603.004</v>
      </c>
    </row>
    <row r="910" customFormat="false" ht="12.8" hidden="false" customHeight="false" outlineLevel="0" collapsed="false">
      <c r="A910" s="25" t="s">
        <v>3231</v>
      </c>
      <c r="B910" s="26" t="n">
        <v>1.9294</v>
      </c>
      <c r="C910" s="24" t="n">
        <f aca="false">B910*10</f>
        <v>19.294</v>
      </c>
      <c r="D910" s="14" t="n">
        <f aca="false">C910+D909</f>
        <v>10622.298</v>
      </c>
    </row>
    <row r="911" customFormat="false" ht="12.8" hidden="false" customHeight="false" outlineLevel="0" collapsed="false">
      <c r="A911" s="25" t="s">
        <v>3238</v>
      </c>
      <c r="B911" s="26" t="n">
        <v>-8.31</v>
      </c>
      <c r="C911" s="24" t="n">
        <f aca="false">B911*10</f>
        <v>-83.1</v>
      </c>
      <c r="D911" s="14" t="n">
        <f aca="false">C911+D910</f>
        <v>10539.198</v>
      </c>
    </row>
    <row r="912" customFormat="false" ht="12.8" hidden="false" customHeight="false" outlineLevel="0" collapsed="false">
      <c r="A912" s="25" t="s">
        <v>3242</v>
      </c>
      <c r="B912" s="26" t="n">
        <v>0.4112</v>
      </c>
      <c r="C912" s="24" t="n">
        <f aca="false">B912*10</f>
        <v>4.112</v>
      </c>
      <c r="D912" s="14" t="n">
        <f aca="false">C912+D911</f>
        <v>10543.31</v>
      </c>
    </row>
    <row r="913" customFormat="false" ht="12.8" hidden="false" customHeight="false" outlineLevel="0" collapsed="false">
      <c r="A913" s="25" t="s">
        <v>3247</v>
      </c>
      <c r="B913" s="26" t="n">
        <v>-3.6276</v>
      </c>
      <c r="C913" s="24" t="n">
        <f aca="false">B913*10</f>
        <v>-36.276</v>
      </c>
      <c r="D913" s="14" t="n">
        <f aca="false">C913+D912</f>
        <v>10507.034</v>
      </c>
    </row>
    <row r="914" customFormat="false" ht="12.8" hidden="false" customHeight="false" outlineLevel="0" collapsed="false">
      <c r="A914" s="25" t="s">
        <v>3251</v>
      </c>
      <c r="B914" s="26" t="n">
        <v>24.7932</v>
      </c>
      <c r="C914" s="24" t="n">
        <f aca="false">B914*10</f>
        <v>247.932</v>
      </c>
      <c r="D914" s="14" t="n">
        <f aca="false">C914+D913</f>
        <v>10754.966</v>
      </c>
    </row>
    <row r="915" customFormat="false" ht="12.8" hidden="false" customHeight="false" outlineLevel="0" collapsed="false">
      <c r="A915" s="25" t="s">
        <v>3256</v>
      </c>
      <c r="B915" s="26" t="n">
        <v>0.833</v>
      </c>
      <c r="C915" s="24" t="n">
        <f aca="false">B915*10</f>
        <v>8.33</v>
      </c>
      <c r="D915" s="14" t="n">
        <f aca="false">C915+D914</f>
        <v>10763.296</v>
      </c>
    </row>
    <row r="916" customFormat="false" ht="12.8" hidden="false" customHeight="false" outlineLevel="0" collapsed="false">
      <c r="A916" s="25" t="s">
        <v>3258</v>
      </c>
      <c r="B916" s="26" t="n">
        <v>8.7412</v>
      </c>
      <c r="C916" s="24" t="n">
        <f aca="false">B916*10</f>
        <v>87.412</v>
      </c>
      <c r="D916" s="14" t="n">
        <f aca="false">C916+D915</f>
        <v>10850.708</v>
      </c>
    </row>
    <row r="917" customFormat="false" ht="12.8" hidden="false" customHeight="false" outlineLevel="0" collapsed="false">
      <c r="A917" s="25" t="s">
        <v>3262</v>
      </c>
      <c r="B917" s="26" t="n">
        <v>-13.4916</v>
      </c>
      <c r="C917" s="24" t="n">
        <f aca="false">B917*10</f>
        <v>-134.916</v>
      </c>
      <c r="D917" s="14" t="n">
        <f aca="false">C917+D916</f>
        <v>10715.792</v>
      </c>
    </row>
    <row r="918" customFormat="false" ht="12.8" hidden="false" customHeight="false" outlineLevel="0" collapsed="false">
      <c r="A918" s="25" t="s">
        <v>3267</v>
      </c>
      <c r="B918" s="26" t="n">
        <v>-0.4904</v>
      </c>
      <c r="C918" s="24" t="n">
        <f aca="false">B918*10</f>
        <v>-4.904</v>
      </c>
      <c r="D918" s="14" t="n">
        <f aca="false">C918+D917</f>
        <v>10710.888</v>
      </c>
    </row>
    <row r="919" customFormat="false" ht="12.8" hidden="false" customHeight="false" outlineLevel="0" collapsed="false">
      <c r="A919" s="25" t="s">
        <v>3270</v>
      </c>
      <c r="B919" s="26" t="n">
        <v>-2.0008</v>
      </c>
      <c r="C919" s="24" t="n">
        <f aca="false">B919*10</f>
        <v>-20.008</v>
      </c>
      <c r="D919" s="14" t="n">
        <f aca="false">C919+D918</f>
        <v>10690.88</v>
      </c>
    </row>
    <row r="920" customFormat="false" ht="12.8" hidden="false" customHeight="false" outlineLevel="0" collapsed="false">
      <c r="A920" s="25" t="s">
        <v>3277</v>
      </c>
      <c r="B920" s="26" t="n">
        <v>6.0654</v>
      </c>
      <c r="C920" s="24" t="n">
        <f aca="false">B920*10</f>
        <v>60.654</v>
      </c>
      <c r="D920" s="14" t="n">
        <f aca="false">C920+D919</f>
        <v>10751.534</v>
      </c>
    </row>
    <row r="921" customFormat="false" ht="12.8" hidden="false" customHeight="false" outlineLevel="0" collapsed="false">
      <c r="A921" s="25" t="s">
        <v>3282</v>
      </c>
      <c r="B921" s="26" t="n">
        <v>2.793</v>
      </c>
      <c r="C921" s="24" t="n">
        <f aca="false">B921*10</f>
        <v>27.93</v>
      </c>
      <c r="D921" s="14" t="n">
        <f aca="false">C921+D920</f>
        <v>10779.464</v>
      </c>
    </row>
    <row r="922" customFormat="false" ht="12.8" hidden="false" customHeight="false" outlineLevel="0" collapsed="false">
      <c r="A922" s="25" t="s">
        <v>3285</v>
      </c>
      <c r="B922" s="26" t="n">
        <v>0.176</v>
      </c>
      <c r="C922" s="24" t="n">
        <f aca="false">B922*10</f>
        <v>1.76</v>
      </c>
      <c r="D922" s="14" t="n">
        <f aca="false">C922+D921</f>
        <v>10781.224</v>
      </c>
    </row>
    <row r="923" customFormat="false" ht="12.8" hidden="false" customHeight="false" outlineLevel="0" collapsed="false">
      <c r="A923" s="25" t="s">
        <v>3287</v>
      </c>
      <c r="B923" s="26" t="n">
        <v>0.9302</v>
      </c>
      <c r="C923" s="24" t="n">
        <f aca="false">B923*10</f>
        <v>9.302</v>
      </c>
      <c r="D923" s="14" t="n">
        <f aca="false">C923+D922</f>
        <v>10790.526</v>
      </c>
    </row>
    <row r="924" customFormat="false" ht="12.8" hidden="false" customHeight="false" outlineLevel="0" collapsed="false">
      <c r="A924" s="25" t="s">
        <v>3292</v>
      </c>
      <c r="B924" s="26" t="n">
        <v>6.3206</v>
      </c>
      <c r="C924" s="24" t="n">
        <f aca="false">B924*10</f>
        <v>63.206</v>
      </c>
      <c r="D924" s="14" t="n">
        <f aca="false">C924+D923</f>
        <v>10853.732</v>
      </c>
    </row>
    <row r="925" customFormat="false" ht="12.8" hidden="false" customHeight="false" outlineLevel="0" collapsed="false">
      <c r="A925" s="25" t="s">
        <v>3298</v>
      </c>
      <c r="B925" s="26" t="n">
        <v>-0.775</v>
      </c>
      <c r="C925" s="24" t="n">
        <f aca="false">B925*10</f>
        <v>-7.75</v>
      </c>
      <c r="D925" s="14" t="n">
        <f aca="false">C925+D924</f>
        <v>10845.982</v>
      </c>
    </row>
    <row r="926" customFormat="false" ht="12.8" hidden="false" customHeight="false" outlineLevel="0" collapsed="false">
      <c r="A926" s="25" t="s">
        <v>3301</v>
      </c>
      <c r="B926" s="26" t="n">
        <v>0.2446</v>
      </c>
      <c r="C926" s="24" t="n">
        <f aca="false">B926*10</f>
        <v>2.446</v>
      </c>
      <c r="D926" s="14" t="n">
        <f aca="false">C926+D925</f>
        <v>10848.428</v>
      </c>
    </row>
    <row r="927" customFormat="false" ht="12.8" hidden="false" customHeight="false" outlineLevel="0" collapsed="false">
      <c r="A927" s="25" t="s">
        <v>3304</v>
      </c>
      <c r="B927" s="26" t="n">
        <v>6.2222</v>
      </c>
      <c r="C927" s="24" t="n">
        <f aca="false">B927*10</f>
        <v>62.222</v>
      </c>
      <c r="D927" s="14" t="n">
        <f aca="false">C927+D926</f>
        <v>10910.65</v>
      </c>
    </row>
    <row r="928" customFormat="false" ht="12.8" hidden="false" customHeight="false" outlineLevel="0" collapsed="false">
      <c r="A928" s="25" t="s">
        <v>3309</v>
      </c>
      <c r="B928" s="26" t="n">
        <v>0.7146</v>
      </c>
      <c r="C928" s="24" t="n">
        <f aca="false">B928*10</f>
        <v>7.146</v>
      </c>
      <c r="D928" s="14" t="n">
        <f aca="false">C928+D927</f>
        <v>10917.796</v>
      </c>
    </row>
    <row r="929" customFormat="false" ht="12.8" hidden="false" customHeight="false" outlineLevel="0" collapsed="false">
      <c r="A929" s="25" t="s">
        <v>3313</v>
      </c>
      <c r="B929" s="26" t="n">
        <v>-0.4712</v>
      </c>
      <c r="C929" s="24" t="n">
        <f aca="false">B929*10</f>
        <v>-4.712</v>
      </c>
      <c r="D929" s="14" t="n">
        <f aca="false">C929+D928</f>
        <v>10913.084</v>
      </c>
    </row>
    <row r="930" customFormat="false" ht="12.8" hidden="false" customHeight="false" outlineLevel="0" collapsed="false">
      <c r="A930" s="25" t="s">
        <v>3317</v>
      </c>
      <c r="B930" s="26" t="n">
        <v>-0.0600000000000001</v>
      </c>
      <c r="C930" s="24" t="n">
        <f aca="false">B930*10</f>
        <v>-0.600000000000001</v>
      </c>
      <c r="D930" s="14" t="n">
        <f aca="false">C930+D929</f>
        <v>10912.484</v>
      </c>
    </row>
    <row r="931" customFormat="false" ht="12.8" hidden="false" customHeight="false" outlineLevel="0" collapsed="false">
      <c r="A931" s="25" t="s">
        <v>3321</v>
      </c>
      <c r="B931" s="26" t="n">
        <v>0.3524</v>
      </c>
      <c r="C931" s="24" t="n">
        <f aca="false">B931*10</f>
        <v>3.524</v>
      </c>
      <c r="D931" s="14" t="n">
        <f aca="false">C931+D930</f>
        <v>10916.008</v>
      </c>
    </row>
    <row r="932" customFormat="false" ht="12.8" hidden="false" customHeight="false" outlineLevel="0" collapsed="false">
      <c r="A932" s="25" t="s">
        <v>3325</v>
      </c>
      <c r="B932" s="26" t="n">
        <v>4.0764</v>
      </c>
      <c r="C932" s="24" t="n">
        <f aca="false">B932*10</f>
        <v>40.764</v>
      </c>
      <c r="D932" s="14" t="n">
        <f aca="false">C932+D931</f>
        <v>10956.772</v>
      </c>
    </row>
    <row r="933" customFormat="false" ht="12.8" hidden="false" customHeight="false" outlineLevel="0" collapsed="false">
      <c r="A933" s="25" t="s">
        <v>3331</v>
      </c>
      <c r="B933" s="26" t="n">
        <v>-1.2552</v>
      </c>
      <c r="C933" s="24" t="n">
        <f aca="false">B933*10</f>
        <v>-12.552</v>
      </c>
      <c r="D933" s="14" t="n">
        <f aca="false">C933+D932</f>
        <v>10944.22</v>
      </c>
    </row>
    <row r="934" customFormat="false" ht="12.8" hidden="false" customHeight="false" outlineLevel="0" collapsed="false">
      <c r="A934" s="25" t="s">
        <v>3335</v>
      </c>
      <c r="B934" s="26" t="n">
        <v>0.9984</v>
      </c>
      <c r="C934" s="24" t="n">
        <f aca="false">B934*10</f>
        <v>9.984</v>
      </c>
      <c r="D934" s="14" t="n">
        <f aca="false">C934+D933</f>
        <v>10954.204</v>
      </c>
    </row>
    <row r="935" customFormat="false" ht="12.8" hidden="false" customHeight="false" outlineLevel="0" collapsed="false">
      <c r="A935" s="25" t="s">
        <v>3340</v>
      </c>
      <c r="B935" s="26" t="n">
        <v>2.2732</v>
      </c>
      <c r="C935" s="24" t="n">
        <f aca="false">B935*10</f>
        <v>22.732</v>
      </c>
      <c r="D935" s="14" t="n">
        <f aca="false">C935+D934</f>
        <v>10976.936</v>
      </c>
    </row>
    <row r="936" customFormat="false" ht="12.8" hidden="false" customHeight="false" outlineLevel="0" collapsed="false">
      <c r="A936" s="25" t="s">
        <v>3344</v>
      </c>
      <c r="B936" s="26" t="n">
        <v>-2.461</v>
      </c>
      <c r="C936" s="24" t="n">
        <f aca="false">B936*10</f>
        <v>-24.61</v>
      </c>
      <c r="D936" s="14" t="n">
        <f aca="false">C936+D935</f>
        <v>10952.326</v>
      </c>
    </row>
    <row r="937" customFormat="false" ht="12.8" hidden="false" customHeight="false" outlineLevel="0" collapsed="false">
      <c r="A937" s="25" t="s">
        <v>3348</v>
      </c>
      <c r="B937" s="26" t="n">
        <v>-0.3046</v>
      </c>
      <c r="C937" s="24" t="n">
        <f aca="false">B937*10</f>
        <v>-3.046</v>
      </c>
      <c r="D937" s="14" t="n">
        <f aca="false">C937+D936</f>
        <v>10949.28</v>
      </c>
    </row>
    <row r="938" customFormat="false" ht="12.8" hidden="false" customHeight="false" outlineLevel="0" collapsed="false">
      <c r="A938" s="25" t="s">
        <v>3354</v>
      </c>
      <c r="B938" s="26" t="n">
        <v>1.4598</v>
      </c>
      <c r="C938" s="24" t="n">
        <f aca="false">B938*10</f>
        <v>14.598</v>
      </c>
      <c r="D938" s="14" t="n">
        <f aca="false">C938+D937</f>
        <v>10963.878</v>
      </c>
    </row>
    <row r="939" customFormat="false" ht="12.8" hidden="false" customHeight="false" outlineLevel="0" collapsed="false">
      <c r="A939" s="25" t="s">
        <v>3356</v>
      </c>
      <c r="B939" s="26" t="n">
        <v>7.5448</v>
      </c>
      <c r="C939" s="24" t="n">
        <f aca="false">B939*10</f>
        <v>75.448</v>
      </c>
      <c r="D939" s="14" t="n">
        <f aca="false">C939+D938</f>
        <v>11039.326</v>
      </c>
    </row>
    <row r="940" customFormat="false" ht="12.8" hidden="false" customHeight="false" outlineLevel="0" collapsed="false">
      <c r="A940" s="25" t="s">
        <v>3365</v>
      </c>
      <c r="B940" s="26" t="n">
        <v>13.2092</v>
      </c>
      <c r="C940" s="24" t="n">
        <f aca="false">B940*10</f>
        <v>132.092</v>
      </c>
      <c r="D940" s="14" t="n">
        <f aca="false">C940+D939</f>
        <v>11171.418</v>
      </c>
    </row>
    <row r="941" customFormat="false" ht="12.8" hidden="false" customHeight="false" outlineLevel="0" collapsed="false">
      <c r="A941" s="25" t="s">
        <v>3373</v>
      </c>
      <c r="B941" s="26" t="n">
        <v>0.2646</v>
      </c>
      <c r="C941" s="24" t="n">
        <f aca="false">B941*10</f>
        <v>2.646</v>
      </c>
      <c r="D941" s="14" t="n">
        <f aca="false">C941+D940</f>
        <v>11174.064</v>
      </c>
    </row>
    <row r="942" customFormat="false" ht="12.8" hidden="false" customHeight="false" outlineLevel="0" collapsed="false">
      <c r="A942" s="25" t="s">
        <v>3375</v>
      </c>
      <c r="B942" s="26" t="n">
        <v>6.37</v>
      </c>
      <c r="C942" s="24" t="n">
        <f aca="false">B942*10</f>
        <v>63.7</v>
      </c>
      <c r="D942" s="14" t="n">
        <f aca="false">C942+D941</f>
        <v>11237.764</v>
      </c>
    </row>
    <row r="943" customFormat="false" ht="12.8" hidden="false" customHeight="false" outlineLevel="0" collapsed="false">
      <c r="A943" s="25" t="s">
        <v>3378</v>
      </c>
      <c r="B943" s="26" t="n">
        <v>-0.2454</v>
      </c>
      <c r="C943" s="24" t="n">
        <f aca="false">B943*10</f>
        <v>-2.454</v>
      </c>
      <c r="D943" s="14" t="n">
        <f aca="false">C943+D942</f>
        <v>11235.31</v>
      </c>
    </row>
    <row r="944" customFormat="false" ht="12.8" hidden="false" customHeight="false" outlineLevel="0" collapsed="false">
      <c r="A944" s="25" t="s">
        <v>3381</v>
      </c>
      <c r="B944" s="26" t="n">
        <v>0.3818</v>
      </c>
      <c r="C944" s="24" t="n">
        <f aca="false">B944*10</f>
        <v>3.818</v>
      </c>
      <c r="D944" s="14" t="n">
        <f aca="false">C944+D943</f>
        <v>11239.128</v>
      </c>
    </row>
    <row r="945" customFormat="false" ht="12.8" hidden="false" customHeight="false" outlineLevel="0" collapsed="false">
      <c r="A945" s="25" t="s">
        <v>3385</v>
      </c>
      <c r="B945" s="26" t="n">
        <v>6.5554</v>
      </c>
      <c r="C945" s="24" t="n">
        <f aca="false">B945*10</f>
        <v>65.554</v>
      </c>
      <c r="D945" s="14" t="n">
        <f aca="false">C945+D944</f>
        <v>11304.682</v>
      </c>
    </row>
    <row r="946" customFormat="false" ht="12.8" hidden="false" customHeight="false" outlineLevel="0" collapsed="false">
      <c r="A946" s="25" t="s">
        <v>3393</v>
      </c>
      <c r="B946" s="26" t="n">
        <v>0.4696</v>
      </c>
      <c r="C946" s="24" t="n">
        <f aca="false">B946*10</f>
        <v>4.696</v>
      </c>
      <c r="D946" s="14" t="n">
        <f aca="false">C946+D945</f>
        <v>11309.378</v>
      </c>
    </row>
    <row r="947" customFormat="false" ht="12.8" hidden="false" customHeight="false" outlineLevel="0" collapsed="false">
      <c r="A947" s="25" t="s">
        <v>3397</v>
      </c>
      <c r="B947" s="26" t="n">
        <v>0.2532</v>
      </c>
      <c r="C947" s="24" t="n">
        <f aca="false">B947*10</f>
        <v>2.532</v>
      </c>
      <c r="D947" s="14" t="n">
        <f aca="false">C947+D946</f>
        <v>11311.91</v>
      </c>
    </row>
    <row r="948" customFormat="false" ht="12.8" hidden="false" customHeight="false" outlineLevel="0" collapsed="false">
      <c r="A948" s="25" t="s">
        <v>3404</v>
      </c>
      <c r="B948" s="26" t="n">
        <v>-2</v>
      </c>
      <c r="C948" s="24" t="n">
        <f aca="false">B948*10</f>
        <v>-20</v>
      </c>
      <c r="D948" s="14" t="n">
        <f aca="false">C948+D947</f>
        <v>11291.91</v>
      </c>
    </row>
    <row r="949" customFormat="false" ht="12.8" hidden="false" customHeight="false" outlineLevel="0" collapsed="false">
      <c r="A949" s="25" t="s">
        <v>3406</v>
      </c>
      <c r="B949" s="26" t="n">
        <v>0.2638</v>
      </c>
      <c r="C949" s="24" t="n">
        <f aca="false">B949*10</f>
        <v>2.638</v>
      </c>
      <c r="D949" s="14" t="n">
        <f aca="false">C949+D948</f>
        <v>11294.548</v>
      </c>
    </row>
    <row r="950" customFormat="false" ht="12.8" hidden="false" customHeight="false" outlineLevel="0" collapsed="false">
      <c r="A950" s="25" t="s">
        <v>3410</v>
      </c>
      <c r="B950" s="26" t="n">
        <v>-3.78</v>
      </c>
      <c r="C950" s="24" t="n">
        <f aca="false">B950*10</f>
        <v>-37.8</v>
      </c>
      <c r="D950" s="14" t="n">
        <f aca="false">C950+D949</f>
        <v>11256.748</v>
      </c>
    </row>
    <row r="951" customFormat="false" ht="12.8" hidden="false" customHeight="false" outlineLevel="0" collapsed="false">
      <c r="A951" s="25" t="s">
        <v>3413</v>
      </c>
      <c r="B951" s="26" t="n">
        <v>3.1156</v>
      </c>
      <c r="C951" s="24" t="n">
        <f aca="false">B951*10</f>
        <v>31.156</v>
      </c>
      <c r="D951" s="14" t="n">
        <f aca="false">C951+D950</f>
        <v>11287.904</v>
      </c>
    </row>
    <row r="952" customFormat="false" ht="12.8" hidden="false" customHeight="false" outlineLevel="0" collapsed="false">
      <c r="A952" s="25" t="s">
        <v>3420</v>
      </c>
      <c r="B952" s="26" t="n">
        <v>4.7824</v>
      </c>
      <c r="C952" s="24" t="n">
        <f aca="false">B952*10</f>
        <v>47.824</v>
      </c>
      <c r="D952" s="14" t="n">
        <f aca="false">C952+D951</f>
        <v>11335.728</v>
      </c>
    </row>
    <row r="953" customFormat="false" ht="12.8" hidden="false" customHeight="false" outlineLevel="0" collapsed="false">
      <c r="A953" s="25" t="s">
        <v>3426</v>
      </c>
      <c r="B953" s="26" t="n">
        <v>-1.8048</v>
      </c>
      <c r="C953" s="24" t="n">
        <f aca="false">B953*10</f>
        <v>-18.048</v>
      </c>
      <c r="D953" s="14" t="n">
        <f aca="false">C953+D952</f>
        <v>11317.68</v>
      </c>
    </row>
    <row r="954" customFormat="false" ht="12.8" hidden="false" customHeight="false" outlineLevel="0" collapsed="false">
      <c r="A954" s="25" t="s">
        <v>3432</v>
      </c>
      <c r="B954" s="26" t="n">
        <v>0.3818</v>
      </c>
      <c r="C954" s="24" t="n">
        <f aca="false">B954*10</f>
        <v>3.818</v>
      </c>
      <c r="D954" s="14" t="n">
        <f aca="false">C954+D953</f>
        <v>11321.498</v>
      </c>
    </row>
    <row r="955" customFormat="false" ht="12.8" hidden="false" customHeight="false" outlineLevel="0" collapsed="false">
      <c r="A955" s="25" t="s">
        <v>3434</v>
      </c>
      <c r="B955" s="26" t="n">
        <v>0.7052</v>
      </c>
      <c r="C955" s="24" t="n">
        <f aca="false">B955*10</f>
        <v>7.052</v>
      </c>
      <c r="D955" s="14" t="n">
        <f aca="false">C955+D954</f>
        <v>11328.55</v>
      </c>
    </row>
    <row r="956" customFormat="false" ht="12.8" hidden="false" customHeight="false" outlineLevel="0" collapsed="false">
      <c r="A956" s="25" t="s">
        <v>3438</v>
      </c>
      <c r="B956" s="26" t="n">
        <v>-1.1082</v>
      </c>
      <c r="C956" s="24" t="n">
        <f aca="false">B956*10</f>
        <v>-11.082</v>
      </c>
      <c r="D956" s="14" t="n">
        <f aca="false">C956+D955</f>
        <v>11317.468</v>
      </c>
    </row>
    <row r="957" customFormat="false" ht="12.8" hidden="false" customHeight="false" outlineLevel="0" collapsed="false">
      <c r="A957" s="25" t="s">
        <v>3440</v>
      </c>
      <c r="B957" s="26" t="n">
        <v>9.4076</v>
      </c>
      <c r="C957" s="24" t="n">
        <f aca="false">B957*10</f>
        <v>94.076</v>
      </c>
      <c r="D957" s="14" t="n">
        <f aca="false">C957+D956</f>
        <v>11411.544</v>
      </c>
    </row>
    <row r="958" customFormat="false" ht="12.8" hidden="false" customHeight="false" outlineLevel="0" collapsed="false">
      <c r="A958" s="25" t="s">
        <v>3445</v>
      </c>
      <c r="B958" s="26" t="n">
        <v>1.6162</v>
      </c>
      <c r="C958" s="24" t="n">
        <f aca="false">B958*10</f>
        <v>16.162</v>
      </c>
      <c r="D958" s="14" t="n">
        <f aca="false">C958+D957</f>
        <v>11427.706</v>
      </c>
    </row>
    <row r="959" customFormat="false" ht="12.8" hidden="false" customHeight="false" outlineLevel="0" collapsed="false">
      <c r="A959" s="25" t="s">
        <v>3450</v>
      </c>
      <c r="B959" s="26" t="n">
        <v>-0.2074</v>
      </c>
      <c r="C959" s="24" t="n">
        <f aca="false">B959*10</f>
        <v>-2.074</v>
      </c>
      <c r="D959" s="14" t="n">
        <f aca="false">C959+D958</f>
        <v>11425.632</v>
      </c>
    </row>
    <row r="960" customFormat="false" ht="12.8" hidden="false" customHeight="false" outlineLevel="0" collapsed="false">
      <c r="A960" s="25" t="s">
        <v>3454</v>
      </c>
      <c r="B960" s="26" t="n">
        <v>-0.216</v>
      </c>
      <c r="C960" s="24" t="n">
        <f aca="false">B960*10</f>
        <v>-2.16</v>
      </c>
      <c r="D960" s="14" t="n">
        <f aca="false">C960+D959</f>
        <v>11423.472</v>
      </c>
    </row>
    <row r="961" customFormat="false" ht="12.8" hidden="false" customHeight="false" outlineLevel="0" collapsed="false">
      <c r="A961" s="25" t="s">
        <v>3457</v>
      </c>
      <c r="B961" s="26" t="n">
        <v>2.6754</v>
      </c>
      <c r="C961" s="24" t="n">
        <f aca="false">B961*10</f>
        <v>26.754</v>
      </c>
      <c r="D961" s="14" t="n">
        <f aca="false">C961+D960</f>
        <v>11450.226</v>
      </c>
    </row>
    <row r="962" customFormat="false" ht="12.8" hidden="false" customHeight="false" outlineLevel="0" collapsed="false">
      <c r="A962" s="25" t="s">
        <v>3459</v>
      </c>
      <c r="B962" s="26" t="n">
        <v>0.0286</v>
      </c>
      <c r="C962" s="24" t="n">
        <f aca="false">B962*10</f>
        <v>0.286</v>
      </c>
      <c r="D962" s="14" t="n">
        <f aca="false">C962+D961</f>
        <v>11450.512</v>
      </c>
    </row>
    <row r="963" customFormat="false" ht="12.8" hidden="false" customHeight="false" outlineLevel="0" collapsed="false">
      <c r="A963" s="25" t="s">
        <v>3463</v>
      </c>
      <c r="B963" s="26" t="n">
        <v>0.7048</v>
      </c>
      <c r="C963" s="24" t="n">
        <f aca="false">B963*10</f>
        <v>7.048</v>
      </c>
      <c r="D963" s="14" t="n">
        <f aca="false">C963+D962</f>
        <v>11457.56</v>
      </c>
    </row>
    <row r="964" customFormat="false" ht="12.8" hidden="false" customHeight="false" outlineLevel="0" collapsed="false">
      <c r="A964" s="25" t="s">
        <v>3466</v>
      </c>
      <c r="B964" s="26" t="n">
        <v>-0.6766</v>
      </c>
      <c r="C964" s="24" t="n">
        <f aca="false">B964*10</f>
        <v>-6.766</v>
      </c>
      <c r="D964" s="14" t="n">
        <f aca="false">C964+D963</f>
        <v>11450.794</v>
      </c>
    </row>
    <row r="965" customFormat="false" ht="12.8" hidden="false" customHeight="false" outlineLevel="0" collapsed="false">
      <c r="A965" s="25" t="s">
        <v>3469</v>
      </c>
      <c r="B965" s="26" t="n">
        <v>3.2042</v>
      </c>
      <c r="C965" s="24" t="n">
        <f aca="false">B965*10</f>
        <v>32.042</v>
      </c>
      <c r="D965" s="14" t="n">
        <f aca="false">C965+D964</f>
        <v>11482.836</v>
      </c>
    </row>
    <row r="966" customFormat="false" ht="12.8" hidden="false" customHeight="false" outlineLevel="0" collapsed="false">
      <c r="A966" s="25" t="s">
        <v>3473</v>
      </c>
      <c r="B966" s="26" t="n">
        <v>-0.7848</v>
      </c>
      <c r="C966" s="24" t="n">
        <f aca="false">B966*10</f>
        <v>-7.848</v>
      </c>
      <c r="D966" s="14" t="n">
        <f aca="false">C966+D965</f>
        <v>11474.988</v>
      </c>
    </row>
    <row r="967" customFormat="false" ht="12.8" hidden="false" customHeight="false" outlineLevel="0" collapsed="false">
      <c r="A967" s="25" t="s">
        <v>3474</v>
      </c>
      <c r="B967" s="26" t="n">
        <v>0.3136</v>
      </c>
      <c r="C967" s="24" t="n">
        <f aca="false">B967*10</f>
        <v>3.136</v>
      </c>
      <c r="D967" s="14" t="n">
        <f aca="false">C967+D966</f>
        <v>11478.124</v>
      </c>
    </row>
    <row r="968" customFormat="false" ht="12.8" hidden="false" customHeight="false" outlineLevel="0" collapsed="false">
      <c r="A968" s="25" t="s">
        <v>3475</v>
      </c>
      <c r="B968" s="26" t="n">
        <v>2.2638</v>
      </c>
      <c r="C968" s="24" t="n">
        <f aca="false">B968*10</f>
        <v>22.638</v>
      </c>
      <c r="D968" s="14" t="n">
        <f aca="false">C968+D967</f>
        <v>11500.762</v>
      </c>
    </row>
    <row r="969" customFormat="false" ht="12.8" hidden="false" customHeight="false" outlineLevel="0" collapsed="false">
      <c r="A969" s="25" t="s">
        <v>3479</v>
      </c>
      <c r="B969" s="26" t="n">
        <v>0.8036</v>
      </c>
      <c r="C969" s="24" t="n">
        <f aca="false">B969*10</f>
        <v>8.036</v>
      </c>
      <c r="D969" s="14" t="n">
        <f aca="false">C969+D968</f>
        <v>11508.798</v>
      </c>
    </row>
    <row r="970" customFormat="false" ht="12.8" hidden="false" customHeight="false" outlineLevel="0" collapsed="false">
      <c r="A970" s="25" t="s">
        <v>3481</v>
      </c>
      <c r="B970" s="26" t="n">
        <v>0.7546</v>
      </c>
      <c r="C970" s="24" t="n">
        <f aca="false">B970*10</f>
        <v>7.546</v>
      </c>
      <c r="D970" s="14" t="n">
        <f aca="false">C970+D969</f>
        <v>11516.344</v>
      </c>
    </row>
    <row r="971" customFormat="false" ht="12.8" hidden="false" customHeight="false" outlineLevel="0" collapsed="false">
      <c r="A971" s="25" t="s">
        <v>3484</v>
      </c>
      <c r="B971" s="26" t="n">
        <v>3.92</v>
      </c>
      <c r="C971" s="24" t="n">
        <f aca="false">B971*10</f>
        <v>39.2</v>
      </c>
      <c r="D971" s="14" t="n">
        <f aca="false">C971+D970</f>
        <v>11555.544</v>
      </c>
    </row>
    <row r="972" customFormat="false" ht="12.8" hidden="false" customHeight="false" outlineLevel="0" collapsed="false">
      <c r="A972" s="25" t="s">
        <v>3487</v>
      </c>
      <c r="B972" s="26" t="n">
        <v>5.0466</v>
      </c>
      <c r="C972" s="24" t="n">
        <f aca="false">B972*10</f>
        <v>50.466</v>
      </c>
      <c r="D972" s="14" t="n">
        <f aca="false">C972+D971</f>
        <v>11606.01</v>
      </c>
    </row>
    <row r="973" customFormat="false" ht="12.8" hidden="false" customHeight="false" outlineLevel="0" collapsed="false">
      <c r="A973" s="25" t="s">
        <v>3492</v>
      </c>
      <c r="B973" s="26" t="n">
        <v>-11.02</v>
      </c>
      <c r="C973" s="24" t="n">
        <f aca="false">B973*10</f>
        <v>-110.2</v>
      </c>
      <c r="D973" s="14" t="n">
        <f aca="false">C973+D972</f>
        <v>11495.81</v>
      </c>
    </row>
    <row r="974" customFormat="false" ht="12.8" hidden="false" customHeight="false" outlineLevel="0" collapsed="false">
      <c r="A974" s="25" t="s">
        <v>3495</v>
      </c>
      <c r="B974" s="26" t="n">
        <v>3.7632</v>
      </c>
      <c r="C974" s="24" t="n">
        <f aca="false">B974*10</f>
        <v>37.632</v>
      </c>
      <c r="D974" s="14" t="n">
        <f aca="false">C974+D973</f>
        <v>11533.442</v>
      </c>
    </row>
    <row r="975" customFormat="false" ht="12.8" hidden="false" customHeight="false" outlineLevel="0" collapsed="false">
      <c r="A975" s="25" t="s">
        <v>3497</v>
      </c>
      <c r="B975" s="26" t="n">
        <v>1.96</v>
      </c>
      <c r="C975" s="24" t="n">
        <f aca="false">B975*10</f>
        <v>19.6</v>
      </c>
      <c r="D975" s="14" t="n">
        <f aca="false">C975+D974</f>
        <v>11553.042</v>
      </c>
    </row>
    <row r="976" customFormat="false" ht="12.8" hidden="false" customHeight="false" outlineLevel="0" collapsed="false">
      <c r="A976" s="25" t="s">
        <v>3499</v>
      </c>
      <c r="B976" s="26" t="n">
        <v>-3</v>
      </c>
      <c r="C976" s="24" t="n">
        <f aca="false">B976*10</f>
        <v>-30</v>
      </c>
      <c r="D976" s="14" t="n">
        <f aca="false">C976+D975</f>
        <v>11523.042</v>
      </c>
    </row>
    <row r="977" customFormat="false" ht="12.8" hidden="false" customHeight="false" outlineLevel="0" collapsed="false">
      <c r="A977" s="25" t="s">
        <v>3502</v>
      </c>
      <c r="B977" s="26" t="n">
        <v>1.2736</v>
      </c>
      <c r="C977" s="24" t="n">
        <f aca="false">B977*10</f>
        <v>12.736</v>
      </c>
      <c r="D977" s="14" t="n">
        <f aca="false">C977+D976</f>
        <v>11535.778</v>
      </c>
    </row>
    <row r="978" customFormat="false" ht="12.8" hidden="false" customHeight="false" outlineLevel="0" collapsed="false">
      <c r="A978" s="25" t="s">
        <v>3508</v>
      </c>
      <c r="B978" s="26" t="n">
        <v>0.2054</v>
      </c>
      <c r="C978" s="24" t="n">
        <f aca="false">B978*10</f>
        <v>2.054</v>
      </c>
      <c r="D978" s="14" t="n">
        <f aca="false">C978+D977</f>
        <v>11537.832</v>
      </c>
    </row>
    <row r="979" customFormat="false" ht="12.8" hidden="false" customHeight="false" outlineLevel="0" collapsed="false">
      <c r="A979" s="25" t="s">
        <v>3511</v>
      </c>
      <c r="B979" s="26" t="n">
        <v>1.695</v>
      </c>
      <c r="C979" s="24" t="n">
        <f aca="false">B979*10</f>
        <v>16.95</v>
      </c>
      <c r="D979" s="14" t="n">
        <f aca="false">C979+D978</f>
        <v>11554.782</v>
      </c>
    </row>
    <row r="980" customFormat="false" ht="12.8" hidden="false" customHeight="false" outlineLevel="0" collapsed="false">
      <c r="A980" s="25" t="s">
        <v>3514</v>
      </c>
      <c r="B980" s="26" t="n">
        <v>1.6562</v>
      </c>
      <c r="C980" s="24" t="n">
        <f aca="false">B980*10</f>
        <v>16.562</v>
      </c>
      <c r="D980" s="14" t="n">
        <f aca="false">C980+D979</f>
        <v>11571.344</v>
      </c>
    </row>
    <row r="981" customFormat="false" ht="12.8" hidden="false" customHeight="false" outlineLevel="0" collapsed="false">
      <c r="A981" s="25" t="s">
        <v>3516</v>
      </c>
      <c r="B981" s="26" t="n">
        <v>11.8874</v>
      </c>
      <c r="C981" s="24" t="n">
        <f aca="false">B981*10</f>
        <v>118.874</v>
      </c>
      <c r="D981" s="14" t="n">
        <f aca="false">C981+D980</f>
        <v>11690.218</v>
      </c>
    </row>
    <row r="982" customFormat="false" ht="12.8" hidden="false" customHeight="false" outlineLevel="0" collapsed="false">
      <c r="A982" s="25" t="s">
        <v>3522</v>
      </c>
      <c r="B982" s="26" t="n">
        <v>-2.5296</v>
      </c>
      <c r="C982" s="24" t="n">
        <f aca="false">B982*10</f>
        <v>-25.296</v>
      </c>
      <c r="D982" s="14" t="n">
        <f aca="false">C982+D981</f>
        <v>11664.922</v>
      </c>
    </row>
    <row r="983" customFormat="false" ht="12.8" hidden="false" customHeight="false" outlineLevel="0" collapsed="false">
      <c r="A983" s="25" t="s">
        <v>3526</v>
      </c>
      <c r="B983" s="26" t="n">
        <v>-0.922</v>
      </c>
      <c r="C983" s="24" t="n">
        <f aca="false">B983*10</f>
        <v>-9.22</v>
      </c>
      <c r="D983" s="14" t="n">
        <f aca="false">C983+D982</f>
        <v>11655.702</v>
      </c>
    </row>
    <row r="984" customFormat="false" ht="12.8" hidden="false" customHeight="false" outlineLevel="0" collapsed="false">
      <c r="A984" s="25" t="s">
        <v>3529</v>
      </c>
      <c r="B984" s="26" t="n">
        <v>-0.2062</v>
      </c>
      <c r="C984" s="24" t="n">
        <f aca="false">B984*10</f>
        <v>-2.062</v>
      </c>
      <c r="D984" s="14" t="n">
        <f aca="false">C984+D983</f>
        <v>11653.64</v>
      </c>
    </row>
    <row r="985" customFormat="false" ht="12.8" hidden="false" customHeight="false" outlineLevel="0" collapsed="false">
      <c r="A985" s="25" t="s">
        <v>3531</v>
      </c>
      <c r="B985" s="26" t="n">
        <v>-0.7256</v>
      </c>
      <c r="C985" s="24" t="n">
        <f aca="false">B985*10</f>
        <v>-7.256</v>
      </c>
      <c r="D985" s="14" t="n">
        <f aca="false">C985+D984</f>
        <v>11646.384</v>
      </c>
    </row>
    <row r="986" customFormat="false" ht="12.8" hidden="false" customHeight="false" outlineLevel="0" collapsed="false">
      <c r="A986" s="25" t="s">
        <v>3534</v>
      </c>
      <c r="B986" s="26" t="n">
        <v>0.8918</v>
      </c>
      <c r="C986" s="24" t="n">
        <f aca="false">B986*10</f>
        <v>8.918</v>
      </c>
      <c r="D986" s="14" t="n">
        <f aca="false">C986+D985</f>
        <v>11655.302</v>
      </c>
    </row>
    <row r="987" customFormat="false" ht="12.8" hidden="false" customHeight="false" outlineLevel="0" collapsed="false">
      <c r="A987" s="25" t="s">
        <v>3537</v>
      </c>
      <c r="B987" s="26" t="n">
        <v>-1</v>
      </c>
      <c r="C987" s="24" t="n">
        <f aca="false">B987*10</f>
        <v>-10</v>
      </c>
      <c r="D987" s="14" t="n">
        <f aca="false">C987+D986</f>
        <v>11645.302</v>
      </c>
    </row>
    <row r="988" customFormat="false" ht="12.8" hidden="false" customHeight="false" outlineLevel="0" collapsed="false">
      <c r="A988" s="25" t="s">
        <v>3539</v>
      </c>
      <c r="B988" s="26" t="n">
        <v>1.0878</v>
      </c>
      <c r="C988" s="24" t="n">
        <f aca="false">B988*10</f>
        <v>10.878</v>
      </c>
      <c r="D988" s="14" t="n">
        <f aca="false">C988+D987</f>
        <v>11656.18</v>
      </c>
    </row>
    <row r="989" customFormat="false" ht="12.8" hidden="false" customHeight="false" outlineLevel="0" collapsed="false">
      <c r="A989" s="25" t="s">
        <v>3541</v>
      </c>
      <c r="B989" s="26" t="n">
        <v>0.0584000000000002</v>
      </c>
      <c r="C989" s="24" t="n">
        <f aca="false">B989*10</f>
        <v>0.584000000000002</v>
      </c>
      <c r="D989" s="14" t="n">
        <f aca="false">C989+D988</f>
        <v>11656.764</v>
      </c>
    </row>
    <row r="990" customFormat="false" ht="12.8" hidden="false" customHeight="false" outlineLevel="0" collapsed="false">
      <c r="A990" s="25" t="s">
        <v>3545</v>
      </c>
      <c r="B990" s="26" t="n">
        <v>-2.8138</v>
      </c>
      <c r="C990" s="24" t="n">
        <f aca="false">B990*10</f>
        <v>-28.138</v>
      </c>
      <c r="D990" s="14" t="n">
        <f aca="false">C990+D989</f>
        <v>11628.626</v>
      </c>
    </row>
    <row r="991" customFormat="false" ht="12.8" hidden="false" customHeight="false" outlineLevel="0" collapsed="false">
      <c r="A991" s="25" t="s">
        <v>3549</v>
      </c>
      <c r="B991" s="26" t="n">
        <v>-0.7554</v>
      </c>
      <c r="C991" s="24" t="n">
        <f aca="false">B991*10</f>
        <v>-7.554</v>
      </c>
      <c r="D991" s="14" t="n">
        <f aca="false">C991+D990</f>
        <v>11621.072</v>
      </c>
    </row>
    <row r="992" customFormat="false" ht="12.8" hidden="false" customHeight="false" outlineLevel="0" collapsed="false">
      <c r="A992" s="25" t="s">
        <v>3552</v>
      </c>
      <c r="B992" s="26" t="n">
        <v>1.813</v>
      </c>
      <c r="C992" s="24" t="n">
        <f aca="false">B992*10</f>
        <v>18.13</v>
      </c>
      <c r="D992" s="14" t="n">
        <f aca="false">C992+D991</f>
        <v>11639.202</v>
      </c>
    </row>
    <row r="993" customFormat="false" ht="12.8" hidden="false" customHeight="false" outlineLevel="0" collapsed="false">
      <c r="A993" s="25" t="s">
        <v>3554</v>
      </c>
      <c r="B993" s="26" t="n">
        <v>5.3504</v>
      </c>
      <c r="C993" s="24" t="n">
        <f aca="false">B993*10</f>
        <v>53.504</v>
      </c>
      <c r="D993" s="14" t="n">
        <f aca="false">C993+D992</f>
        <v>11692.706</v>
      </c>
    </row>
    <row r="994" customFormat="false" ht="12.8" hidden="false" customHeight="false" outlineLevel="0" collapsed="false">
      <c r="A994" s="25" t="s">
        <v>3557</v>
      </c>
      <c r="B994" s="26" t="n">
        <v>-1</v>
      </c>
      <c r="C994" s="24" t="n">
        <f aca="false">B994*10</f>
        <v>-10</v>
      </c>
      <c r="D994" s="14" t="n">
        <f aca="false">C994+D993</f>
        <v>11682.706</v>
      </c>
    </row>
    <row r="995" customFormat="false" ht="12.8" hidden="false" customHeight="false" outlineLevel="0" collapsed="false">
      <c r="A995" s="25" t="s">
        <v>3559</v>
      </c>
      <c r="B995" s="26" t="n">
        <v>6.7706</v>
      </c>
      <c r="C995" s="24" t="n">
        <f aca="false">B995*10</f>
        <v>67.706</v>
      </c>
      <c r="D995" s="14" t="n">
        <f aca="false">C995+D994</f>
        <v>11750.412</v>
      </c>
    </row>
    <row r="996" customFormat="false" ht="12.8" hidden="false" customHeight="false" outlineLevel="0" collapsed="false">
      <c r="A996" s="25" t="s">
        <v>3565</v>
      </c>
      <c r="B996" s="26" t="n">
        <v>2.3998</v>
      </c>
      <c r="C996" s="24" t="n">
        <f aca="false">B996*10</f>
        <v>23.998</v>
      </c>
      <c r="D996" s="14" t="n">
        <f aca="false">C996+D995</f>
        <v>11774.41</v>
      </c>
    </row>
    <row r="997" customFormat="false" ht="12.8" hidden="false" customHeight="false" outlineLevel="0" collapsed="false">
      <c r="A997" s="25" t="s">
        <v>3571</v>
      </c>
      <c r="B997" s="26" t="n">
        <v>0.3618</v>
      </c>
      <c r="C997" s="24" t="n">
        <f aca="false">B997*10</f>
        <v>3.618</v>
      </c>
      <c r="D997" s="14" t="n">
        <f aca="false">C997+D996</f>
        <v>11778.028</v>
      </c>
    </row>
    <row r="998" customFormat="false" ht="12.8" hidden="false" customHeight="false" outlineLevel="0" collapsed="false">
      <c r="A998" s="25" t="s">
        <v>3575</v>
      </c>
      <c r="B998" s="26" t="n">
        <v>-1</v>
      </c>
      <c r="C998" s="24" t="n">
        <f aca="false">B998*10</f>
        <v>-10</v>
      </c>
      <c r="D998" s="14" t="n">
        <f aca="false">C998+D997</f>
        <v>11768.028</v>
      </c>
    </row>
    <row r="999" customFormat="false" ht="12.8" hidden="false" customHeight="false" outlineLevel="0" collapsed="false">
      <c r="A999" s="25" t="s">
        <v>3576</v>
      </c>
      <c r="B999" s="26" t="n">
        <v>1.7052</v>
      </c>
      <c r="C999" s="24" t="n">
        <f aca="false">B999*10</f>
        <v>17.052</v>
      </c>
      <c r="D999" s="14" t="n">
        <f aca="false">C999+D998</f>
        <v>11785.08</v>
      </c>
    </row>
    <row r="1000" customFormat="false" ht="12.8" hidden="false" customHeight="false" outlineLevel="0" collapsed="false">
      <c r="A1000" s="25" t="s">
        <v>3579</v>
      </c>
      <c r="B1000" s="26" t="n">
        <v>0.96</v>
      </c>
      <c r="C1000" s="24" t="n">
        <f aca="false">B1000*10</f>
        <v>9.6</v>
      </c>
      <c r="D1000" s="14" t="n">
        <f aca="false">C1000+D999</f>
        <v>11794.68</v>
      </c>
    </row>
    <row r="1001" customFormat="false" ht="12.8" hidden="false" customHeight="false" outlineLevel="0" collapsed="false">
      <c r="A1001" s="25" t="s">
        <v>3582</v>
      </c>
      <c r="B1001" s="26" t="n">
        <v>-0.902</v>
      </c>
      <c r="C1001" s="24" t="n">
        <f aca="false">B1001*10</f>
        <v>-9.02</v>
      </c>
      <c r="D1001" s="14" t="n">
        <f aca="false">C1001+D1000</f>
        <v>11785.66</v>
      </c>
    </row>
    <row r="1002" customFormat="false" ht="12.8" hidden="false" customHeight="false" outlineLevel="0" collapsed="false">
      <c r="A1002" s="25" t="s">
        <v>3585</v>
      </c>
      <c r="B1002" s="26" t="n">
        <v>0.8232</v>
      </c>
      <c r="C1002" s="24" t="n">
        <f aca="false">B1002*10</f>
        <v>8.232</v>
      </c>
      <c r="D1002" s="14" t="n">
        <f aca="false">C1002+D1001</f>
        <v>11793.892</v>
      </c>
    </row>
    <row r="1003" customFormat="false" ht="12.8" hidden="false" customHeight="false" outlineLevel="0" collapsed="false">
      <c r="A1003" s="25" t="s">
        <v>3587</v>
      </c>
      <c r="B1003" s="26" t="n">
        <v>0.7738</v>
      </c>
      <c r="C1003" s="24" t="n">
        <f aca="false">B1003*10</f>
        <v>7.738</v>
      </c>
      <c r="D1003" s="14" t="n">
        <f aca="false">C1003+D1002</f>
        <v>11801.63</v>
      </c>
    </row>
    <row r="1004" customFormat="false" ht="12.8" hidden="false" customHeight="false" outlineLevel="0" collapsed="false">
      <c r="A1004" s="25" t="s">
        <v>3590</v>
      </c>
      <c r="B1004" s="26" t="n">
        <v>0.3626</v>
      </c>
      <c r="C1004" s="24" t="n">
        <f aca="false">B1004*10</f>
        <v>3.626</v>
      </c>
      <c r="D1004" s="14" t="n">
        <f aca="false">C1004+D1003</f>
        <v>11805.256</v>
      </c>
    </row>
    <row r="1005" customFormat="false" ht="12.8" hidden="false" customHeight="false" outlineLevel="0" collapsed="false">
      <c r="A1005" s="25" t="s">
        <v>3591</v>
      </c>
      <c r="B1005" s="26" t="n">
        <v>0.98</v>
      </c>
      <c r="C1005" s="24" t="n">
        <f aca="false">B1005*10</f>
        <v>9.8</v>
      </c>
      <c r="D1005" s="14" t="n">
        <f aca="false">C1005+D1004</f>
        <v>11815.056</v>
      </c>
    </row>
    <row r="1006" customFormat="false" ht="12.8" hidden="false" customHeight="false" outlineLevel="0" collapsed="false">
      <c r="A1006" s="25" t="s">
        <v>3593</v>
      </c>
      <c r="B1006" s="26" t="n">
        <v>4.41</v>
      </c>
      <c r="C1006" s="24" t="n">
        <f aca="false">B1006*10</f>
        <v>44.1</v>
      </c>
      <c r="D1006" s="14" t="n">
        <f aca="false">C1006+D1005</f>
        <v>11859.156</v>
      </c>
    </row>
    <row r="1007" customFormat="false" ht="12.8" hidden="false" customHeight="false" outlineLevel="0" collapsed="false">
      <c r="A1007" s="25" t="s">
        <v>3596</v>
      </c>
      <c r="B1007" s="26" t="n">
        <v>6.8498</v>
      </c>
      <c r="C1007" s="24" t="n">
        <f aca="false">B1007*10</f>
        <v>68.498</v>
      </c>
      <c r="D1007" s="14" t="n">
        <f aca="false">C1007+D1006</f>
        <v>11927.654</v>
      </c>
    </row>
    <row r="1008" customFormat="false" ht="12.8" hidden="false" customHeight="false" outlineLevel="0" collapsed="false">
      <c r="A1008" s="25" t="s">
        <v>3600</v>
      </c>
      <c r="B1008" s="26" t="n">
        <v>0.4994</v>
      </c>
      <c r="C1008" s="24" t="n">
        <f aca="false">B1008*10</f>
        <v>4.994</v>
      </c>
      <c r="D1008" s="14" t="n">
        <f aca="false">C1008+D1007</f>
        <v>11932.648</v>
      </c>
    </row>
    <row r="1009" customFormat="false" ht="12.8" hidden="false" customHeight="false" outlineLevel="0" collapsed="false">
      <c r="A1009" s="25" t="s">
        <v>3605</v>
      </c>
      <c r="B1009" s="26" t="n">
        <v>-1.559</v>
      </c>
      <c r="C1009" s="24" t="n">
        <f aca="false">B1009*10</f>
        <v>-15.59</v>
      </c>
      <c r="D1009" s="14" t="n">
        <f aca="false">C1009+D1008</f>
        <v>11917.058</v>
      </c>
    </row>
    <row r="1010" customFormat="false" ht="12.8" hidden="false" customHeight="false" outlineLevel="0" collapsed="false">
      <c r="A1010" s="25" t="s">
        <v>3607</v>
      </c>
      <c r="B1010" s="26" t="n">
        <v>0.6656</v>
      </c>
      <c r="C1010" s="24" t="n">
        <f aca="false">B1010*10</f>
        <v>6.656</v>
      </c>
      <c r="D1010" s="14" t="n">
        <f aca="false">C1010+D1009</f>
        <v>11923.714</v>
      </c>
    </row>
    <row r="1011" customFormat="false" ht="12.8" hidden="false" customHeight="false" outlineLevel="0" collapsed="false">
      <c r="A1011" s="25" t="s">
        <v>3610</v>
      </c>
      <c r="B1011" s="26" t="n">
        <v>-0.2454</v>
      </c>
      <c r="C1011" s="24" t="n">
        <f aca="false">B1011*10</f>
        <v>-2.454</v>
      </c>
      <c r="D1011" s="14" t="n">
        <f aca="false">C1011+D1010</f>
        <v>11921.26</v>
      </c>
    </row>
    <row r="1012" customFormat="false" ht="12.8" hidden="false" customHeight="false" outlineLevel="0" collapsed="false">
      <c r="A1012" s="25" t="s">
        <v>3613</v>
      </c>
      <c r="B1012" s="26" t="n">
        <v>-0.3238</v>
      </c>
      <c r="C1012" s="24" t="n">
        <f aca="false">B1012*10</f>
        <v>-3.238</v>
      </c>
      <c r="D1012" s="14" t="n">
        <f aca="false">C1012+D1011</f>
        <v>11918.022</v>
      </c>
    </row>
    <row r="1013" customFormat="false" ht="12.8" hidden="false" customHeight="false" outlineLevel="0" collapsed="false">
      <c r="A1013" s="25" t="s">
        <v>3615</v>
      </c>
      <c r="B1013" s="26" t="n">
        <v>1.029</v>
      </c>
      <c r="C1013" s="24" t="n">
        <f aca="false">B1013*10</f>
        <v>10.29</v>
      </c>
      <c r="D1013" s="14" t="n">
        <f aca="false">C1013+D1012</f>
        <v>11928.312</v>
      </c>
    </row>
    <row r="1014" customFormat="false" ht="12.8" hidden="false" customHeight="false" outlineLevel="0" collapsed="false">
      <c r="A1014" s="25" t="s">
        <v>3617</v>
      </c>
      <c r="B1014" s="26" t="n">
        <v>0.0980000000000001</v>
      </c>
      <c r="C1014" s="24" t="n">
        <f aca="false">B1014*10</f>
        <v>0.980000000000001</v>
      </c>
      <c r="D1014" s="14" t="n">
        <f aca="false">C1014+D1013</f>
        <v>11929.292</v>
      </c>
    </row>
    <row r="1015" customFormat="false" ht="12.8" hidden="false" customHeight="false" outlineLevel="0" collapsed="false">
      <c r="A1015" s="25" t="s">
        <v>3619</v>
      </c>
      <c r="B1015" s="26" t="n">
        <v>-1</v>
      </c>
      <c r="C1015" s="24" t="n">
        <f aca="false">B1015*10</f>
        <v>-10</v>
      </c>
      <c r="D1015" s="14" t="n">
        <f aca="false">C1015+D1014</f>
        <v>11919.292</v>
      </c>
    </row>
    <row r="1016" customFormat="false" ht="12.8" hidden="false" customHeight="false" outlineLevel="0" collapsed="false">
      <c r="A1016" s="25" t="s">
        <v>3621</v>
      </c>
      <c r="B1016" s="26" t="n">
        <v>0.3034</v>
      </c>
      <c r="C1016" s="24" t="n">
        <f aca="false">B1016*10</f>
        <v>3.034</v>
      </c>
      <c r="D1016" s="14" t="n">
        <f aca="false">C1016+D1015</f>
        <v>11922.326</v>
      </c>
    </row>
    <row r="1017" customFormat="false" ht="12.8" hidden="false" customHeight="false" outlineLevel="0" collapsed="false">
      <c r="A1017" s="25" t="s">
        <v>3624</v>
      </c>
      <c r="B1017" s="26" t="n">
        <v>-0.6766</v>
      </c>
      <c r="C1017" s="24" t="n">
        <f aca="false">B1017*10</f>
        <v>-6.766</v>
      </c>
      <c r="D1017" s="14" t="n">
        <f aca="false">C1017+D1016</f>
        <v>11915.56</v>
      </c>
    </row>
    <row r="1018" customFormat="false" ht="12.8" hidden="false" customHeight="false" outlineLevel="0" collapsed="false">
      <c r="A1018" s="25" t="s">
        <v>3626</v>
      </c>
      <c r="B1018" s="26" t="n">
        <v>0.6664</v>
      </c>
      <c r="C1018" s="24" t="n">
        <f aca="false">B1018*10</f>
        <v>6.664</v>
      </c>
      <c r="D1018" s="14" t="n">
        <f aca="false">C1018+D1017</f>
        <v>11922.224</v>
      </c>
    </row>
    <row r="1019" customFormat="false" ht="12.8" hidden="false" customHeight="false" outlineLevel="0" collapsed="false">
      <c r="A1019" s="25" t="s">
        <v>3628</v>
      </c>
      <c r="B1019" s="26" t="n">
        <v>-2.216</v>
      </c>
      <c r="C1019" s="24" t="n">
        <f aca="false">B1019*10</f>
        <v>-22.16</v>
      </c>
      <c r="D1019" s="14" t="n">
        <f aca="false">C1019+D1018</f>
        <v>11900.064</v>
      </c>
    </row>
    <row r="1020" customFormat="false" ht="12.8" hidden="false" customHeight="false" outlineLevel="0" collapsed="false">
      <c r="A1020" s="25" t="s">
        <v>3632</v>
      </c>
      <c r="B1020" s="26" t="n">
        <v>-0.7746</v>
      </c>
      <c r="C1020" s="24" t="n">
        <f aca="false">B1020*10</f>
        <v>-7.746</v>
      </c>
      <c r="D1020" s="14" t="n">
        <f aca="false">C1020+D1019</f>
        <v>11892.318</v>
      </c>
    </row>
    <row r="1021" customFormat="false" ht="12.8" hidden="false" customHeight="false" outlineLevel="0" collapsed="false">
      <c r="A1021" s="25" t="s">
        <v>3635</v>
      </c>
      <c r="B1021" s="26" t="n">
        <v>-0.8334</v>
      </c>
      <c r="C1021" s="24" t="n">
        <f aca="false">B1021*10</f>
        <v>-8.334</v>
      </c>
      <c r="D1021" s="14" t="n">
        <f aca="false">C1021+D1020</f>
        <v>11883.984</v>
      </c>
    </row>
    <row r="1022" customFormat="false" ht="12.8" hidden="false" customHeight="false" outlineLevel="0" collapsed="false">
      <c r="A1022" s="25" t="s">
        <v>3637</v>
      </c>
      <c r="B1022" s="26" t="n">
        <v>-0.6864</v>
      </c>
      <c r="C1022" s="24" t="n">
        <f aca="false">B1022*10</f>
        <v>-6.864</v>
      </c>
      <c r="D1022" s="14" t="n">
        <f aca="false">C1022+D1021</f>
        <v>11877.12</v>
      </c>
    </row>
    <row r="1023" customFormat="false" ht="12.8" hidden="false" customHeight="false" outlineLevel="0" collapsed="false">
      <c r="A1023" s="25" t="s">
        <v>3640</v>
      </c>
      <c r="B1023" s="26" t="n">
        <v>2.842</v>
      </c>
      <c r="C1023" s="24" t="n">
        <f aca="false">B1023*10</f>
        <v>28.42</v>
      </c>
      <c r="D1023" s="14" t="n">
        <f aca="false">C1023+D1022</f>
        <v>11905.54</v>
      </c>
    </row>
    <row r="1024" customFormat="false" ht="12.8" hidden="false" customHeight="false" outlineLevel="0" collapsed="false">
      <c r="A1024" s="25" t="s">
        <v>3644</v>
      </c>
      <c r="B1024" s="26" t="n">
        <v>0.1372</v>
      </c>
      <c r="C1024" s="24" t="n">
        <f aca="false">B1024*10</f>
        <v>1.372</v>
      </c>
      <c r="D1024" s="14" t="n">
        <f aca="false">C1024+D1023</f>
        <v>11906.912</v>
      </c>
    </row>
    <row r="1025" customFormat="false" ht="12.8" hidden="false" customHeight="false" outlineLevel="0" collapsed="false">
      <c r="A1025" s="25" t="s">
        <v>3646</v>
      </c>
      <c r="B1025" s="26" t="n">
        <v>-3</v>
      </c>
      <c r="C1025" s="24" t="n">
        <f aca="false">B1025*10</f>
        <v>-30</v>
      </c>
      <c r="D1025" s="14" t="n">
        <f aca="false">C1025+D1024</f>
        <v>11876.912</v>
      </c>
    </row>
    <row r="1026" customFormat="false" ht="12.8" hidden="false" customHeight="false" outlineLevel="0" collapsed="false">
      <c r="A1026" s="25" t="s">
        <v>3649</v>
      </c>
      <c r="B1026" s="26" t="n">
        <v>-9.0286</v>
      </c>
      <c r="C1026" s="24" t="n">
        <f aca="false">B1026*10</f>
        <v>-90.286</v>
      </c>
      <c r="D1026" s="14" t="n">
        <f aca="false">C1026+D1025</f>
        <v>11786.626</v>
      </c>
    </row>
    <row r="1027" customFormat="false" ht="12.8" hidden="false" customHeight="false" outlineLevel="0" collapsed="false">
      <c r="A1027" s="25" t="s">
        <v>3653</v>
      </c>
      <c r="B1027" s="26" t="n">
        <v>1.793</v>
      </c>
      <c r="C1027" s="24" t="n">
        <f aca="false">B1027*10</f>
        <v>17.93</v>
      </c>
      <c r="D1027" s="14" t="n">
        <f aca="false">C1027+D1026</f>
        <v>11804.556</v>
      </c>
    </row>
    <row r="1028" customFormat="false" ht="12.8" hidden="false" customHeight="false" outlineLevel="0" collapsed="false">
      <c r="A1028" s="25" t="s">
        <v>3657</v>
      </c>
      <c r="B1028" s="26" t="n">
        <v>-2</v>
      </c>
      <c r="C1028" s="24" t="n">
        <f aca="false">B1028*10</f>
        <v>-20</v>
      </c>
      <c r="D1028" s="14" t="n">
        <f aca="false">C1028+D1027</f>
        <v>11784.556</v>
      </c>
    </row>
    <row r="1029" customFormat="false" ht="12.8" hidden="false" customHeight="false" outlineLevel="0" collapsed="false">
      <c r="A1029" s="25" t="s">
        <v>3660</v>
      </c>
      <c r="B1029" s="26" t="n">
        <v>1.6856</v>
      </c>
      <c r="C1029" s="24" t="n">
        <f aca="false">B1029*10</f>
        <v>16.856</v>
      </c>
      <c r="D1029" s="14" t="n">
        <f aca="false">C1029+D1028</f>
        <v>11801.412</v>
      </c>
    </row>
    <row r="1030" customFormat="false" ht="12.8" hidden="false" customHeight="false" outlineLevel="0" collapsed="false">
      <c r="A1030" s="25" t="s">
        <v>3662</v>
      </c>
      <c r="B1030" s="26" t="n">
        <v>1.6068</v>
      </c>
      <c r="C1030" s="24" t="n">
        <f aca="false">B1030*10</f>
        <v>16.068</v>
      </c>
      <c r="D1030" s="14" t="n">
        <f aca="false">C1030+D1029</f>
        <v>11817.48</v>
      </c>
    </row>
    <row r="1031" customFormat="false" ht="12.8" hidden="false" customHeight="false" outlineLevel="0" collapsed="false">
      <c r="A1031" s="25" t="s">
        <v>3667</v>
      </c>
      <c r="B1031" s="26" t="n">
        <v>-1</v>
      </c>
      <c r="C1031" s="24" t="n">
        <f aca="false">B1031*10</f>
        <v>-10</v>
      </c>
      <c r="D1031" s="14" t="n">
        <f aca="false">C1031+D1030</f>
        <v>11807.48</v>
      </c>
    </row>
    <row r="1032" customFormat="false" ht="12.8" hidden="false" customHeight="false" outlineLevel="0" collapsed="false">
      <c r="A1032" s="25" t="s">
        <v>3669</v>
      </c>
      <c r="B1032" s="26" t="n">
        <v>0.3234</v>
      </c>
      <c r="C1032" s="24" t="n">
        <f aca="false">B1032*10</f>
        <v>3.234</v>
      </c>
      <c r="D1032" s="14" t="n">
        <f aca="false">C1032+D1031</f>
        <v>11810.714</v>
      </c>
    </row>
    <row r="1033" customFormat="false" ht="12.8" hidden="false" customHeight="false" outlineLevel="0" collapsed="false">
      <c r="A1033" s="25" t="s">
        <v>3671</v>
      </c>
      <c r="B1033" s="26" t="n">
        <v>-1</v>
      </c>
      <c r="C1033" s="24" t="n">
        <f aca="false">B1033*10</f>
        <v>-10</v>
      </c>
      <c r="D1033" s="14" t="n">
        <f aca="false">C1033+D1032</f>
        <v>11800.714</v>
      </c>
    </row>
    <row r="1034" customFormat="false" ht="12.8" hidden="false" customHeight="false" outlineLevel="0" collapsed="false">
      <c r="A1034" s="25" t="s">
        <v>3673</v>
      </c>
      <c r="B1034" s="26" t="n">
        <v>2.9686</v>
      </c>
      <c r="C1034" s="24" t="n">
        <f aca="false">B1034*10</f>
        <v>29.686</v>
      </c>
      <c r="D1034" s="14" t="n">
        <f aca="false">C1034+D1033</f>
        <v>11830.4</v>
      </c>
    </row>
    <row r="1035" customFormat="false" ht="12.8" hidden="false" customHeight="false" outlineLevel="0" collapsed="false">
      <c r="A1035" s="25" t="s">
        <v>3679</v>
      </c>
      <c r="B1035" s="26" t="n">
        <v>0.2046</v>
      </c>
      <c r="C1035" s="24" t="n">
        <f aca="false">B1035*10</f>
        <v>2.046</v>
      </c>
      <c r="D1035" s="14" t="n">
        <f aca="false">C1035+D1034</f>
        <v>11832.446</v>
      </c>
    </row>
    <row r="1036" customFormat="false" ht="12.8" hidden="false" customHeight="false" outlineLevel="0" collapsed="false">
      <c r="A1036" s="25" t="s">
        <v>3686</v>
      </c>
      <c r="B1036" s="26" t="n">
        <v>-0.4414</v>
      </c>
      <c r="C1036" s="24" t="n">
        <f aca="false">B1036*10</f>
        <v>-4.414</v>
      </c>
      <c r="D1036" s="14" t="n">
        <f aca="false">C1036+D1035</f>
        <v>11828.032</v>
      </c>
    </row>
    <row r="1037" customFormat="false" ht="12.8" hidden="false" customHeight="false" outlineLevel="0" collapsed="false">
      <c r="A1037" s="25" t="s">
        <v>3689</v>
      </c>
      <c r="B1037" s="26" t="n">
        <v>2.7734</v>
      </c>
      <c r="C1037" s="24" t="n">
        <f aca="false">B1037*10</f>
        <v>27.734</v>
      </c>
      <c r="D1037" s="14" t="n">
        <f aca="false">C1037+D1036</f>
        <v>11855.766</v>
      </c>
    </row>
    <row r="1038" customFormat="false" ht="12.8" hidden="false" customHeight="false" outlineLevel="0" collapsed="false">
      <c r="A1038" s="25" t="s">
        <v>3693</v>
      </c>
      <c r="B1038" s="26" t="n">
        <v>0.4308</v>
      </c>
      <c r="C1038" s="24" t="n">
        <f aca="false">B1038*10</f>
        <v>4.308</v>
      </c>
      <c r="D1038" s="14" t="n">
        <f aca="false">C1038+D1037</f>
        <v>11860.074</v>
      </c>
    </row>
    <row r="1039" customFormat="false" ht="12.8" hidden="false" customHeight="false" outlineLevel="0" collapsed="false">
      <c r="A1039" s="25" t="s">
        <v>3697</v>
      </c>
      <c r="B1039" s="26" t="n">
        <v>-1.7268</v>
      </c>
      <c r="C1039" s="24" t="n">
        <f aca="false">B1039*10</f>
        <v>-17.268</v>
      </c>
      <c r="D1039" s="14" t="n">
        <f aca="false">C1039+D1038</f>
        <v>11842.806</v>
      </c>
    </row>
    <row r="1040" customFormat="false" ht="12.8" hidden="false" customHeight="false" outlineLevel="0" collapsed="false">
      <c r="A1040" s="25" t="s">
        <v>3706</v>
      </c>
      <c r="B1040" s="26" t="n">
        <v>1.0874</v>
      </c>
      <c r="C1040" s="24" t="n">
        <f aca="false">B1040*10</f>
        <v>10.874</v>
      </c>
      <c r="D1040" s="14" t="n">
        <f aca="false">C1040+D1039</f>
        <v>11853.68</v>
      </c>
    </row>
    <row r="1041" customFormat="false" ht="12.8" hidden="false" customHeight="false" outlineLevel="0" collapsed="false">
      <c r="A1041" s="25" t="s">
        <v>3712</v>
      </c>
      <c r="B1041" s="26" t="n">
        <v>-1.0102</v>
      </c>
      <c r="C1041" s="24" t="n">
        <f aca="false">B1041*10</f>
        <v>-10.102</v>
      </c>
      <c r="D1041" s="14" t="n">
        <f aca="false">C1041+D1040</f>
        <v>11843.578</v>
      </c>
    </row>
    <row r="1042" customFormat="false" ht="12.8" hidden="false" customHeight="false" outlineLevel="0" collapsed="false">
      <c r="A1042" s="25" t="s">
        <v>3717</v>
      </c>
      <c r="B1042" s="26" t="n">
        <v>3.1748</v>
      </c>
      <c r="C1042" s="24" t="n">
        <f aca="false">B1042*10</f>
        <v>31.748</v>
      </c>
      <c r="D1042" s="14" t="n">
        <f aca="false">C1042+D1041</f>
        <v>11875.326</v>
      </c>
    </row>
    <row r="1043" customFormat="false" ht="12.8" hidden="false" customHeight="false" outlineLevel="0" collapsed="false">
      <c r="A1043" s="25" t="s">
        <v>3727</v>
      </c>
      <c r="B1043" s="26" t="n">
        <v>0.8918</v>
      </c>
      <c r="C1043" s="24" t="n">
        <f aca="false">B1043*10</f>
        <v>8.918</v>
      </c>
      <c r="D1043" s="14" t="n">
        <f aca="false">C1043+D1042</f>
        <v>11884.244</v>
      </c>
    </row>
    <row r="1044" customFormat="false" ht="12.8" hidden="false" customHeight="false" outlineLevel="0" collapsed="false">
      <c r="A1044" s="25" t="s">
        <v>3730</v>
      </c>
      <c r="B1044" s="26" t="n">
        <v>0.9016</v>
      </c>
      <c r="C1044" s="24" t="n">
        <f aca="false">B1044*10</f>
        <v>9.016</v>
      </c>
      <c r="D1044" s="14" t="n">
        <f aca="false">C1044+D1043</f>
        <v>11893.26</v>
      </c>
    </row>
    <row r="1045" customFormat="false" ht="12.8" hidden="false" customHeight="false" outlineLevel="0" collapsed="false">
      <c r="A1045" s="25" t="s">
        <v>3734</v>
      </c>
      <c r="B1045" s="26" t="n">
        <v>0.4508</v>
      </c>
      <c r="C1045" s="24" t="n">
        <f aca="false">B1045*10</f>
        <v>4.508</v>
      </c>
      <c r="D1045" s="14" t="n">
        <f aca="false">C1045+D1044</f>
        <v>11897.768</v>
      </c>
    </row>
    <row r="1046" customFormat="false" ht="12.8" hidden="false" customHeight="false" outlineLevel="0" collapsed="false">
      <c r="A1046" s="25" t="s">
        <v>3735</v>
      </c>
      <c r="B1046" s="26" t="n">
        <v>-2.51</v>
      </c>
      <c r="C1046" s="24" t="n">
        <f aca="false">B1046*10</f>
        <v>-25.1</v>
      </c>
      <c r="D1046" s="14" t="n">
        <f aca="false">C1046+D1045</f>
        <v>11872.668</v>
      </c>
    </row>
    <row r="1047" customFormat="false" ht="12.8" hidden="false" customHeight="false" outlineLevel="0" collapsed="false">
      <c r="A1047" s="25" t="s">
        <v>3739</v>
      </c>
      <c r="B1047" s="26" t="n">
        <v>0.2548</v>
      </c>
      <c r="C1047" s="24" t="n">
        <f aca="false">B1047*10</f>
        <v>2.548</v>
      </c>
      <c r="D1047" s="14" t="n">
        <f aca="false">C1047+D1046</f>
        <v>11875.216</v>
      </c>
    </row>
    <row r="1048" customFormat="false" ht="12.8" hidden="false" customHeight="false" outlineLevel="0" collapsed="false">
      <c r="A1048" s="25" t="s">
        <v>3742</v>
      </c>
      <c r="B1048" s="26" t="n">
        <v>0.4312</v>
      </c>
      <c r="C1048" s="24" t="n">
        <f aca="false">B1048*10</f>
        <v>4.312</v>
      </c>
      <c r="D1048" s="14" t="n">
        <f aca="false">C1048+D1047</f>
        <v>11879.528</v>
      </c>
    </row>
    <row r="1049" customFormat="false" ht="12.8" hidden="false" customHeight="false" outlineLevel="0" collapsed="false">
      <c r="A1049" s="25" t="s">
        <v>3744</v>
      </c>
      <c r="B1049" s="26" t="n">
        <v>0.5582</v>
      </c>
      <c r="C1049" s="24" t="n">
        <f aca="false">B1049*10</f>
        <v>5.582</v>
      </c>
      <c r="D1049" s="14" t="n">
        <f aca="false">C1049+D1048</f>
        <v>11885.11</v>
      </c>
    </row>
    <row r="1050" customFormat="false" ht="12.8" hidden="false" customHeight="false" outlineLevel="0" collapsed="false">
      <c r="A1050" s="25" t="s">
        <v>3748</v>
      </c>
      <c r="B1050" s="26" t="n">
        <v>3.0666</v>
      </c>
      <c r="C1050" s="24" t="n">
        <f aca="false">B1050*10</f>
        <v>30.666</v>
      </c>
      <c r="D1050" s="14" t="n">
        <f aca="false">C1050+D1049</f>
        <v>11915.776</v>
      </c>
    </row>
    <row r="1051" customFormat="false" ht="12.8" hidden="false" customHeight="false" outlineLevel="0" collapsed="false">
      <c r="A1051" s="25" t="s">
        <v>3754</v>
      </c>
      <c r="B1051" s="26" t="n">
        <v>0.2156</v>
      </c>
      <c r="C1051" s="24" t="n">
        <f aca="false">B1051*10</f>
        <v>2.156</v>
      </c>
      <c r="D1051" s="14" t="n">
        <f aca="false">C1051+D1050</f>
        <v>11917.932</v>
      </c>
    </row>
    <row r="1052" customFormat="false" ht="12.8" hidden="false" customHeight="false" outlineLevel="0" collapsed="false">
      <c r="A1052" s="25" t="s">
        <v>3756</v>
      </c>
      <c r="B1052" s="26" t="n">
        <v>29.8202</v>
      </c>
      <c r="C1052" s="24" t="n">
        <f aca="false">B1052*10</f>
        <v>298.202</v>
      </c>
      <c r="D1052" s="14" t="n">
        <f aca="false">C1052+D1051</f>
        <v>12216.134</v>
      </c>
    </row>
    <row r="1053" customFormat="false" ht="12.8" hidden="false" customHeight="false" outlineLevel="0" collapsed="false">
      <c r="A1053" s="25" t="s">
        <v>3762</v>
      </c>
      <c r="B1053" s="26" t="n">
        <v>2.2536</v>
      </c>
      <c r="C1053" s="24" t="n">
        <f aca="false">B1053*10</f>
        <v>22.536</v>
      </c>
      <c r="D1053" s="14" t="n">
        <f aca="false">C1053+D1052</f>
        <v>12238.67</v>
      </c>
    </row>
    <row r="1054" customFormat="false" ht="12.8" hidden="false" customHeight="false" outlineLevel="0" collapsed="false">
      <c r="A1054" s="25" t="s">
        <v>3767</v>
      </c>
      <c r="B1054" s="26" t="n">
        <v>2.724</v>
      </c>
      <c r="C1054" s="24" t="n">
        <f aca="false">B1054*10</f>
        <v>27.24</v>
      </c>
      <c r="D1054" s="14" t="n">
        <f aca="false">C1054+D1053</f>
        <v>12265.91</v>
      </c>
    </row>
    <row r="1055" customFormat="false" ht="12.8" hidden="false" customHeight="false" outlineLevel="0" collapsed="false">
      <c r="A1055" s="25" t="s">
        <v>3770</v>
      </c>
      <c r="B1055" s="26" t="n">
        <v>5.8498</v>
      </c>
      <c r="C1055" s="24" t="n">
        <f aca="false">B1055*10</f>
        <v>58.498</v>
      </c>
      <c r="D1055" s="14" t="n">
        <f aca="false">C1055+D1054</f>
        <v>12324.408</v>
      </c>
    </row>
    <row r="1056" customFormat="false" ht="12.8" hidden="false" customHeight="false" outlineLevel="0" collapsed="false">
      <c r="A1056" s="25" t="s">
        <v>3780</v>
      </c>
      <c r="B1056" s="26" t="n">
        <v>2.2242</v>
      </c>
      <c r="C1056" s="24" t="n">
        <f aca="false">B1056*10</f>
        <v>22.242</v>
      </c>
      <c r="D1056" s="14" t="n">
        <f aca="false">C1056+D1055</f>
        <v>12346.65</v>
      </c>
    </row>
    <row r="1057" customFormat="false" ht="12.8" hidden="false" customHeight="false" outlineLevel="0" collapsed="false">
      <c r="A1057" s="25" t="s">
        <v>3785</v>
      </c>
      <c r="B1057" s="26" t="n">
        <v>-1.3238</v>
      </c>
      <c r="C1057" s="24" t="n">
        <f aca="false">B1057*10</f>
        <v>-13.238</v>
      </c>
      <c r="D1057" s="14" t="n">
        <f aca="false">C1057+D1056</f>
        <v>12333.412</v>
      </c>
    </row>
    <row r="1058" customFormat="false" ht="12.8" hidden="false" customHeight="false" outlineLevel="0" collapsed="false">
      <c r="A1058" s="25" t="s">
        <v>3789</v>
      </c>
      <c r="B1058" s="26" t="n">
        <v>-2.706</v>
      </c>
      <c r="C1058" s="24" t="n">
        <f aca="false">B1058*10</f>
        <v>-27.06</v>
      </c>
      <c r="D1058" s="14" t="n">
        <f aca="false">C1058+D1057</f>
        <v>12306.352</v>
      </c>
    </row>
    <row r="1059" customFormat="false" ht="12.8" hidden="false" customHeight="false" outlineLevel="0" collapsed="false">
      <c r="A1059" s="25" t="s">
        <v>3794</v>
      </c>
      <c r="B1059" s="26" t="n">
        <v>-1.02</v>
      </c>
      <c r="C1059" s="24" t="n">
        <f aca="false">B1059*10</f>
        <v>-10.2</v>
      </c>
      <c r="D1059" s="14" t="n">
        <f aca="false">C1059+D1058</f>
        <v>12296.152</v>
      </c>
    </row>
    <row r="1060" customFormat="false" ht="12.8" hidden="false" customHeight="false" outlineLevel="0" collapsed="false">
      <c r="A1060" s="25" t="s">
        <v>3798</v>
      </c>
      <c r="B1060" s="26" t="n">
        <v>-2.314</v>
      </c>
      <c r="C1060" s="24" t="n">
        <f aca="false">B1060*10</f>
        <v>-23.14</v>
      </c>
      <c r="D1060" s="14" t="n">
        <f aca="false">C1060+D1059</f>
        <v>12273.012</v>
      </c>
    </row>
    <row r="1061" customFormat="false" ht="12.8" hidden="false" customHeight="false" outlineLevel="0" collapsed="false">
      <c r="A1061" s="25" t="s">
        <v>3802</v>
      </c>
      <c r="B1061" s="26" t="n">
        <v>-0.0788000000000002</v>
      </c>
      <c r="C1061" s="24" t="n">
        <f aca="false">B1061*10</f>
        <v>-0.788000000000001</v>
      </c>
      <c r="D1061" s="14" t="n">
        <f aca="false">C1061+D1060</f>
        <v>12272.224</v>
      </c>
    </row>
    <row r="1062" customFormat="false" ht="12.8" hidden="false" customHeight="false" outlineLevel="0" collapsed="false">
      <c r="A1062" s="25" t="s">
        <v>3807</v>
      </c>
      <c r="B1062" s="26" t="n">
        <v>0.3136</v>
      </c>
      <c r="C1062" s="24" t="n">
        <f aca="false">B1062*10</f>
        <v>3.136</v>
      </c>
      <c r="D1062" s="14" t="n">
        <f aca="false">C1062+D1061</f>
        <v>12275.36</v>
      </c>
    </row>
    <row r="1063" customFormat="false" ht="12.8" hidden="false" customHeight="false" outlineLevel="0" collapsed="false">
      <c r="A1063" s="25" t="s">
        <v>3808</v>
      </c>
      <c r="B1063" s="26" t="n">
        <v>-0.5108</v>
      </c>
      <c r="C1063" s="24" t="n">
        <f aca="false">B1063*10</f>
        <v>-5.108</v>
      </c>
      <c r="D1063" s="14" t="n">
        <f aca="false">C1063+D1062</f>
        <v>12270.252</v>
      </c>
    </row>
    <row r="1064" customFormat="false" ht="12.8" hidden="false" customHeight="false" outlineLevel="0" collapsed="false">
      <c r="A1064" s="25" t="s">
        <v>3814</v>
      </c>
      <c r="B1064" s="26" t="n">
        <v>-1</v>
      </c>
      <c r="C1064" s="24" t="n">
        <f aca="false">B1064*10</f>
        <v>-10</v>
      </c>
      <c r="D1064" s="14" t="n">
        <f aca="false">C1064+D1063</f>
        <v>12260.252</v>
      </c>
    </row>
    <row r="1065" customFormat="false" ht="12.8" hidden="false" customHeight="false" outlineLevel="0" collapsed="false">
      <c r="A1065" s="25" t="s">
        <v>3815</v>
      </c>
      <c r="B1065" s="26" t="n">
        <v>1.8228</v>
      </c>
      <c r="C1065" s="24" t="n">
        <f aca="false">B1065*10</f>
        <v>18.228</v>
      </c>
      <c r="D1065" s="14" t="n">
        <f aca="false">C1065+D1064</f>
        <v>12278.48</v>
      </c>
    </row>
    <row r="1066" customFormat="false" ht="12.8" hidden="false" customHeight="false" outlineLevel="0" collapsed="false">
      <c r="A1066" s="25" t="s">
        <v>3819</v>
      </c>
      <c r="B1066" s="26" t="n">
        <v>3.6162</v>
      </c>
      <c r="C1066" s="24" t="n">
        <f aca="false">B1066*10</f>
        <v>36.162</v>
      </c>
      <c r="D1066" s="14" t="n">
        <f aca="false">C1066+D1065</f>
        <v>12314.642</v>
      </c>
    </row>
    <row r="1067" customFormat="false" ht="12.8" hidden="false" customHeight="false" outlineLevel="0" collapsed="false">
      <c r="A1067" s="25" t="s">
        <v>3821</v>
      </c>
      <c r="B1067" s="26" t="n">
        <v>-3</v>
      </c>
      <c r="C1067" s="24" t="n">
        <f aca="false">B1067*10</f>
        <v>-30</v>
      </c>
      <c r="D1067" s="14" t="n">
        <f aca="false">C1067+D1066</f>
        <v>12284.642</v>
      </c>
    </row>
    <row r="1068" customFormat="false" ht="12.8" hidden="false" customHeight="false" outlineLevel="0" collapsed="false">
      <c r="A1068" s="25" t="s">
        <v>3824</v>
      </c>
      <c r="B1068" s="26" t="n">
        <v>-2.2812</v>
      </c>
      <c r="C1068" s="24" t="n">
        <f aca="false">B1068*10</f>
        <v>-22.812</v>
      </c>
      <c r="D1068" s="14" t="n">
        <f aca="false">C1068+D1067</f>
        <v>12261.83</v>
      </c>
    </row>
    <row r="1069" customFormat="false" ht="12.8" hidden="false" customHeight="false" outlineLevel="0" collapsed="false">
      <c r="A1069" s="25" t="s">
        <v>3828</v>
      </c>
      <c r="B1069" s="26" t="n">
        <v>-0.7848</v>
      </c>
      <c r="C1069" s="24" t="n">
        <f aca="false">B1069*10</f>
        <v>-7.848</v>
      </c>
      <c r="D1069" s="14" t="n">
        <f aca="false">C1069+D1068</f>
        <v>12253.982</v>
      </c>
    </row>
    <row r="1070" customFormat="false" ht="12.8" hidden="false" customHeight="false" outlineLevel="0" collapsed="false">
      <c r="A1070" s="25" t="s">
        <v>3831</v>
      </c>
      <c r="B1070" s="26" t="n">
        <v>-2</v>
      </c>
      <c r="C1070" s="24" t="n">
        <f aca="false">B1070*10</f>
        <v>-20</v>
      </c>
      <c r="D1070" s="14" t="n">
        <f aca="false">C1070+D1069</f>
        <v>12233.982</v>
      </c>
    </row>
    <row r="1071" customFormat="false" ht="12.8" hidden="false" customHeight="false" outlineLevel="0" collapsed="false">
      <c r="A1071" s="25" t="s">
        <v>3832</v>
      </c>
      <c r="B1071" s="26" t="n">
        <v>1.176</v>
      </c>
      <c r="C1071" s="24" t="n">
        <f aca="false">B1071*10</f>
        <v>11.76</v>
      </c>
      <c r="D1071" s="14" t="n">
        <f aca="false">C1071+D1070</f>
        <v>12245.742</v>
      </c>
    </row>
    <row r="1072" customFormat="false" ht="12.8" hidden="false" customHeight="false" outlineLevel="0" collapsed="false">
      <c r="A1072" s="25" t="s">
        <v>3834</v>
      </c>
      <c r="B1072" s="26" t="n">
        <v>-0.8432</v>
      </c>
      <c r="C1072" s="24" t="n">
        <f aca="false">B1072*10</f>
        <v>-8.432</v>
      </c>
      <c r="D1072" s="14" t="n">
        <f aca="false">C1072+D1071</f>
        <v>12237.31</v>
      </c>
    </row>
    <row r="1073" customFormat="false" ht="12.8" hidden="false" customHeight="false" outlineLevel="0" collapsed="false">
      <c r="A1073" s="25" t="s">
        <v>3838</v>
      </c>
      <c r="B1073" s="26" t="n">
        <v>-2.7652</v>
      </c>
      <c r="C1073" s="24" t="n">
        <f aca="false">B1073*10</f>
        <v>-27.652</v>
      </c>
      <c r="D1073" s="14" t="n">
        <f aca="false">C1073+D1072</f>
        <v>12209.658</v>
      </c>
    </row>
    <row r="1074" customFormat="false" ht="12.8" hidden="false" customHeight="false" outlineLevel="0" collapsed="false">
      <c r="A1074" s="25" t="s">
        <v>3843</v>
      </c>
      <c r="B1074" s="26" t="n">
        <v>-0.02</v>
      </c>
      <c r="C1074" s="24" t="n">
        <f aca="false">B1074*10</f>
        <v>-0.2</v>
      </c>
      <c r="D1074" s="14" t="n">
        <f aca="false">C1074+D1073</f>
        <v>12209.458</v>
      </c>
    </row>
    <row r="1075" customFormat="false" ht="12.8" hidden="false" customHeight="false" outlineLevel="0" collapsed="false">
      <c r="A1075" s="25" t="s">
        <v>3846</v>
      </c>
      <c r="B1075" s="26" t="n">
        <v>1.0776</v>
      </c>
      <c r="C1075" s="24" t="n">
        <f aca="false">B1075*10</f>
        <v>10.776</v>
      </c>
      <c r="D1075" s="14" t="n">
        <f aca="false">C1075+D1074</f>
        <v>12220.234</v>
      </c>
    </row>
    <row r="1076" customFormat="false" ht="12.8" hidden="false" customHeight="false" outlineLevel="0" collapsed="false">
      <c r="A1076" s="25" t="s">
        <v>3851</v>
      </c>
      <c r="B1076" s="26" t="n">
        <v>0.176</v>
      </c>
      <c r="C1076" s="24" t="n">
        <f aca="false">B1076*10</f>
        <v>1.76</v>
      </c>
      <c r="D1076" s="14" t="n">
        <f aca="false">C1076+D1075</f>
        <v>12221.994</v>
      </c>
    </row>
    <row r="1077" customFormat="false" ht="12.8" hidden="false" customHeight="false" outlineLevel="0" collapsed="false">
      <c r="A1077" s="25" t="s">
        <v>3854</v>
      </c>
      <c r="B1077" s="26" t="n">
        <v>-0.6374</v>
      </c>
      <c r="C1077" s="24" t="n">
        <f aca="false">B1077*10</f>
        <v>-6.374</v>
      </c>
      <c r="D1077" s="14" t="n">
        <f aca="false">C1077+D1076</f>
        <v>12215.62</v>
      </c>
    </row>
    <row r="1078" customFormat="false" ht="12.8" hidden="false" customHeight="false" outlineLevel="0" collapsed="false">
      <c r="A1078" s="25" t="s">
        <v>3859</v>
      </c>
      <c r="B1078" s="26" t="n">
        <v>1.5092</v>
      </c>
      <c r="C1078" s="24" t="n">
        <f aca="false">B1078*10</f>
        <v>15.092</v>
      </c>
      <c r="D1078" s="14" t="n">
        <f aca="false">C1078+D1077</f>
        <v>12230.712</v>
      </c>
    </row>
    <row r="1079" customFormat="false" ht="12.8" hidden="false" customHeight="false" outlineLevel="0" collapsed="false">
      <c r="A1079" s="25" t="s">
        <v>3861</v>
      </c>
      <c r="B1079" s="26" t="n">
        <v>6.1544</v>
      </c>
      <c r="C1079" s="24" t="n">
        <f aca="false">B1079*10</f>
        <v>61.544</v>
      </c>
      <c r="D1079" s="14" t="n">
        <f aca="false">C1079+D1078</f>
        <v>12292.256</v>
      </c>
    </row>
    <row r="1080" customFormat="false" ht="12.8" hidden="false" customHeight="false" outlineLevel="0" collapsed="false">
      <c r="A1080" s="25" t="s">
        <v>3865</v>
      </c>
      <c r="B1080" s="26" t="n">
        <v>-0.3728</v>
      </c>
      <c r="C1080" s="24" t="n">
        <f aca="false">B1080*10</f>
        <v>-3.728</v>
      </c>
      <c r="D1080" s="14" t="n">
        <f aca="false">C1080+D1079</f>
        <v>12288.528</v>
      </c>
    </row>
    <row r="1081" customFormat="false" ht="12.8" hidden="false" customHeight="false" outlineLevel="0" collapsed="false">
      <c r="A1081" s="25" t="s">
        <v>3867</v>
      </c>
      <c r="B1081" s="26" t="n">
        <v>-0.3242</v>
      </c>
      <c r="C1081" s="24" t="n">
        <f aca="false">B1081*10</f>
        <v>-3.242</v>
      </c>
      <c r="D1081" s="14" t="n">
        <f aca="false">C1081+D1080</f>
        <v>12285.286</v>
      </c>
    </row>
    <row r="1082" customFormat="false" ht="12.8" hidden="false" customHeight="false" outlineLevel="0" collapsed="false">
      <c r="A1082" s="25" t="s">
        <v>3871</v>
      </c>
      <c r="B1082" s="26" t="n">
        <v>1.8816</v>
      </c>
      <c r="C1082" s="24" t="n">
        <f aca="false">B1082*10</f>
        <v>18.816</v>
      </c>
      <c r="D1082" s="14" t="n">
        <f aca="false">C1082+D1081</f>
        <v>12304.102</v>
      </c>
    </row>
    <row r="1083" customFormat="false" ht="12.8" hidden="false" customHeight="false" outlineLevel="0" collapsed="false">
      <c r="A1083" s="25" t="s">
        <v>3875</v>
      </c>
      <c r="B1083" s="26" t="n">
        <v>8.1826</v>
      </c>
      <c r="C1083" s="24" t="n">
        <f aca="false">B1083*10</f>
        <v>81.826</v>
      </c>
      <c r="D1083" s="14" t="n">
        <f aca="false">C1083+D1082</f>
        <v>12385.928</v>
      </c>
    </row>
    <row r="1084" customFormat="false" ht="12.8" hidden="false" customHeight="false" outlineLevel="0" collapsed="false">
      <c r="A1084" s="25" t="s">
        <v>3883</v>
      </c>
      <c r="B1084" s="26" t="n">
        <v>2.0972</v>
      </c>
      <c r="C1084" s="24" t="n">
        <f aca="false">B1084*10</f>
        <v>20.972</v>
      </c>
      <c r="D1084" s="14" t="n">
        <f aca="false">C1084+D1083</f>
        <v>12406.9</v>
      </c>
    </row>
    <row r="1085" customFormat="false" ht="12.8" hidden="false" customHeight="false" outlineLevel="0" collapsed="false">
      <c r="A1085" s="25" t="s">
        <v>3886</v>
      </c>
      <c r="B1085" s="26" t="n">
        <v>-0.3434</v>
      </c>
      <c r="C1085" s="24" t="n">
        <f aca="false">B1085*10</f>
        <v>-3.434</v>
      </c>
      <c r="D1085" s="14" t="n">
        <f aca="false">C1085+D1084</f>
        <v>12403.466</v>
      </c>
    </row>
    <row r="1086" customFormat="false" ht="12.8" hidden="false" customHeight="false" outlineLevel="0" collapsed="false">
      <c r="A1086" s="25" t="s">
        <v>3890</v>
      </c>
      <c r="B1086" s="26" t="n">
        <v>4.3022</v>
      </c>
      <c r="C1086" s="24" t="n">
        <f aca="false">B1086*10</f>
        <v>43.022</v>
      </c>
      <c r="D1086" s="14" t="n">
        <f aca="false">C1086+D1085</f>
        <v>12446.488</v>
      </c>
    </row>
    <row r="1087" customFormat="false" ht="12.8" hidden="false" customHeight="false" outlineLevel="0" collapsed="false">
      <c r="A1087" s="25" t="s">
        <v>3892</v>
      </c>
      <c r="B1087" s="26" t="n">
        <v>0.98</v>
      </c>
      <c r="C1087" s="24" t="n">
        <f aca="false">B1087*10</f>
        <v>9.8</v>
      </c>
      <c r="D1087" s="14" t="n">
        <f aca="false">C1087+D1086</f>
        <v>12456.288</v>
      </c>
    </row>
    <row r="1088" customFormat="false" ht="12.8" hidden="false" customHeight="false" outlineLevel="0" collapsed="false">
      <c r="A1088" s="25" t="s">
        <v>3894</v>
      </c>
      <c r="B1088" s="26" t="n">
        <v>1.6856</v>
      </c>
      <c r="C1088" s="24" t="n">
        <f aca="false">B1088*10</f>
        <v>16.856</v>
      </c>
      <c r="D1088" s="14" t="n">
        <f aca="false">C1088+D1087</f>
        <v>12473.144</v>
      </c>
    </row>
    <row r="1089" customFormat="false" ht="12.8" hidden="false" customHeight="false" outlineLevel="0" collapsed="false">
      <c r="A1089" s="25" t="s">
        <v>3897</v>
      </c>
      <c r="B1089" s="26" t="n">
        <v>0.9302</v>
      </c>
      <c r="C1089" s="24" t="n">
        <f aca="false">B1089*10</f>
        <v>9.302</v>
      </c>
      <c r="D1089" s="14" t="n">
        <f aca="false">C1089+D1088</f>
        <v>12482.446</v>
      </c>
    </row>
    <row r="1090" customFormat="false" ht="12.8" hidden="false" customHeight="false" outlineLevel="0" collapsed="false">
      <c r="A1090" s="25" t="s">
        <v>3906</v>
      </c>
      <c r="B1090" s="26" t="n">
        <v>-1.5394</v>
      </c>
      <c r="C1090" s="24" t="n">
        <f aca="false">B1090*10</f>
        <v>-15.394</v>
      </c>
      <c r="D1090" s="14" t="n">
        <f aca="false">C1090+D1089</f>
        <v>12467.052</v>
      </c>
    </row>
    <row r="1091" customFormat="false" ht="12.8" hidden="false" customHeight="false" outlineLevel="0" collapsed="false">
      <c r="A1091" s="25" t="s">
        <v>3910</v>
      </c>
      <c r="B1091" s="26" t="n">
        <v>2.92</v>
      </c>
      <c r="C1091" s="24" t="n">
        <f aca="false">B1091*10</f>
        <v>29.2</v>
      </c>
      <c r="D1091" s="14" t="n">
        <f aca="false">C1091+D1090</f>
        <v>12496.252</v>
      </c>
    </row>
    <row r="1092" customFormat="false" ht="12.8" hidden="false" customHeight="false" outlineLevel="0" collapsed="false">
      <c r="A1092" s="25" t="s">
        <v>3915</v>
      </c>
      <c r="B1092" s="26" t="n">
        <v>0.4998</v>
      </c>
      <c r="C1092" s="24" t="n">
        <f aca="false">B1092*10</f>
        <v>4.998</v>
      </c>
      <c r="D1092" s="14" t="n">
        <f aca="false">C1092+D1091</f>
        <v>12501.25</v>
      </c>
    </row>
    <row r="1093" customFormat="false" ht="12.8" hidden="false" customHeight="false" outlineLevel="0" collapsed="false">
      <c r="A1093" s="25" t="s">
        <v>3919</v>
      </c>
      <c r="B1093" s="26" t="n">
        <v>1.4602</v>
      </c>
      <c r="C1093" s="24" t="n">
        <f aca="false">B1093*10</f>
        <v>14.602</v>
      </c>
      <c r="D1093" s="14" t="n">
        <f aca="false">C1093+D1092</f>
        <v>12515.852</v>
      </c>
    </row>
    <row r="1094" customFormat="false" ht="12.8" hidden="false" customHeight="false" outlineLevel="0" collapsed="false">
      <c r="A1094" s="25" t="s">
        <v>3921</v>
      </c>
      <c r="B1094" s="26" t="n">
        <v>-0.3924</v>
      </c>
      <c r="C1094" s="24" t="n">
        <f aca="false">B1094*10</f>
        <v>-3.924</v>
      </c>
      <c r="D1094" s="14" t="n">
        <f aca="false">C1094+D1093</f>
        <v>12511.928</v>
      </c>
    </row>
    <row r="1095" customFormat="false" ht="12.8" hidden="false" customHeight="false" outlineLevel="0" collapsed="false">
      <c r="A1095" s="25" t="s">
        <v>3924</v>
      </c>
      <c r="B1095" s="26" t="n">
        <v>-0.5394</v>
      </c>
      <c r="C1095" s="24" t="n">
        <f aca="false">B1095*10</f>
        <v>-5.394</v>
      </c>
      <c r="D1095" s="14" t="n">
        <f aca="false">C1095+D1094</f>
        <v>12506.534</v>
      </c>
    </row>
    <row r="1096" customFormat="false" ht="12.8" hidden="false" customHeight="false" outlineLevel="0" collapsed="false">
      <c r="A1096" s="25" t="s">
        <v>3927</v>
      </c>
      <c r="B1096" s="26" t="n">
        <v>-0.02</v>
      </c>
      <c r="C1096" s="24" t="n">
        <f aca="false">B1096*10</f>
        <v>-0.2</v>
      </c>
      <c r="D1096" s="14" t="n">
        <f aca="false">C1096+D1095</f>
        <v>12506.334</v>
      </c>
    </row>
    <row r="1097" customFormat="false" ht="12.8" hidden="false" customHeight="false" outlineLevel="0" collapsed="false">
      <c r="A1097" s="25" t="s">
        <v>3930</v>
      </c>
      <c r="B1097" s="26" t="n">
        <v>1.1952</v>
      </c>
      <c r="C1097" s="24" t="n">
        <f aca="false">B1097*10</f>
        <v>11.952</v>
      </c>
      <c r="D1097" s="14" t="n">
        <f aca="false">C1097+D1096</f>
        <v>12518.286</v>
      </c>
    </row>
    <row r="1098" customFormat="false" ht="12.8" hidden="false" customHeight="false" outlineLevel="0" collapsed="false">
      <c r="A1098" s="25" t="s">
        <v>3935</v>
      </c>
      <c r="B1098" s="26" t="n">
        <v>-0.8334</v>
      </c>
      <c r="C1098" s="24" t="n">
        <f aca="false">B1098*10</f>
        <v>-8.334</v>
      </c>
      <c r="D1098" s="14" t="n">
        <f aca="false">C1098+D1097</f>
        <v>12509.952</v>
      </c>
    </row>
    <row r="1099" customFormat="false" ht="12.8" hidden="false" customHeight="false" outlineLevel="0" collapsed="false">
      <c r="A1099" s="25" t="s">
        <v>3937</v>
      </c>
      <c r="B1099" s="26" t="n">
        <v>2.6068</v>
      </c>
      <c r="C1099" s="24" t="n">
        <f aca="false">B1099*10</f>
        <v>26.068</v>
      </c>
      <c r="D1099" s="14" t="n">
        <f aca="false">C1099+D1098</f>
        <v>12536.02</v>
      </c>
    </row>
    <row r="1100" customFormat="false" ht="12.8" hidden="false" customHeight="false" outlineLevel="0" collapsed="false">
      <c r="A1100" s="25" t="s">
        <v>3939</v>
      </c>
      <c r="B1100" s="26" t="n">
        <v>-1</v>
      </c>
      <c r="C1100" s="24" t="n">
        <f aca="false">B1100*10</f>
        <v>-10</v>
      </c>
      <c r="D1100" s="14" t="n">
        <f aca="false">C1100+D1099</f>
        <v>12526.02</v>
      </c>
    </row>
    <row r="1101" customFormat="false" ht="12.8" hidden="false" customHeight="false" outlineLevel="0" collapsed="false">
      <c r="A1101" s="25" t="s">
        <v>3940</v>
      </c>
      <c r="B1101" s="26" t="n">
        <v>-0.02</v>
      </c>
      <c r="C1101" s="24" t="n">
        <f aca="false">B1101*10</f>
        <v>-0.2</v>
      </c>
      <c r="D1101" s="14" t="n">
        <f aca="false">C1101+D1100</f>
        <v>12525.82</v>
      </c>
    </row>
    <row r="1102" customFormat="false" ht="12.8" hidden="false" customHeight="false" outlineLevel="0" collapsed="false">
      <c r="A1102" s="25" t="s">
        <v>3943</v>
      </c>
      <c r="B1102" s="26" t="n">
        <v>1.8228</v>
      </c>
      <c r="C1102" s="24" t="n">
        <f aca="false">B1102*10</f>
        <v>18.228</v>
      </c>
      <c r="D1102" s="14" t="n">
        <f aca="false">C1102+D1101</f>
        <v>12544.048</v>
      </c>
    </row>
    <row r="1103" customFormat="false" ht="12.8" hidden="false" customHeight="false" outlineLevel="0" collapsed="false">
      <c r="A1103" s="25" t="s">
        <v>3946</v>
      </c>
      <c r="B1103" s="26" t="n">
        <v>1.0486</v>
      </c>
      <c r="C1103" s="24" t="n">
        <f aca="false">B1103*10</f>
        <v>10.486</v>
      </c>
      <c r="D1103" s="14" t="n">
        <f aca="false">C1103+D1102</f>
        <v>12554.534</v>
      </c>
    </row>
    <row r="1104" customFormat="false" ht="12.8" hidden="false" customHeight="false" outlineLevel="0" collapsed="false">
      <c r="A1104" s="25" t="s">
        <v>3948</v>
      </c>
      <c r="B1104" s="26" t="n">
        <v>-2</v>
      </c>
      <c r="C1104" s="24" t="n">
        <f aca="false">B1104*10</f>
        <v>-20</v>
      </c>
      <c r="D1104" s="14" t="n">
        <f aca="false">C1104+D1103</f>
        <v>12534.534</v>
      </c>
    </row>
    <row r="1105" customFormat="false" ht="12.8" hidden="false" customHeight="false" outlineLevel="0" collapsed="false">
      <c r="A1105" s="25" t="s">
        <v>3950</v>
      </c>
      <c r="B1105" s="26" t="n">
        <v>-0.9804</v>
      </c>
      <c r="C1105" s="24" t="n">
        <f aca="false">B1105*10</f>
        <v>-9.804</v>
      </c>
      <c r="D1105" s="14" t="n">
        <f aca="false">C1105+D1104</f>
        <v>12524.73</v>
      </c>
    </row>
    <row r="1106" customFormat="false" ht="12.8" hidden="false" customHeight="false" outlineLevel="0" collapsed="false">
      <c r="A1106" s="25" t="s">
        <v>3953</v>
      </c>
      <c r="B1106" s="26" t="n">
        <v>-0.5296</v>
      </c>
      <c r="C1106" s="24" t="n">
        <f aca="false">B1106*10</f>
        <v>-5.296</v>
      </c>
      <c r="D1106" s="14" t="n">
        <f aca="false">C1106+D1105</f>
        <v>12519.434</v>
      </c>
    </row>
    <row r="1107" customFormat="false" ht="12.8" hidden="false" customHeight="false" outlineLevel="0" collapsed="false">
      <c r="A1107" s="25" t="s">
        <v>3956</v>
      </c>
      <c r="B1107" s="26" t="n">
        <v>-0.3928</v>
      </c>
      <c r="C1107" s="24" t="n">
        <f aca="false">B1107*10</f>
        <v>-3.928</v>
      </c>
      <c r="D1107" s="14" t="n">
        <f aca="false">C1107+D1106</f>
        <v>12515.506</v>
      </c>
    </row>
    <row r="1108" customFormat="false" ht="12.8" hidden="false" customHeight="false" outlineLevel="0" collapsed="false">
      <c r="A1108" s="25" t="s">
        <v>3960</v>
      </c>
      <c r="B1108" s="26" t="n">
        <v>-3</v>
      </c>
      <c r="C1108" s="24" t="n">
        <f aca="false">B1108*10</f>
        <v>-30</v>
      </c>
      <c r="D1108" s="14" t="n">
        <f aca="false">C1108+D1107</f>
        <v>12485.506</v>
      </c>
    </row>
    <row r="1109" customFormat="false" ht="12.8" hidden="false" customHeight="false" outlineLevel="0" collapsed="false">
      <c r="A1109" s="25" t="s">
        <v>3962</v>
      </c>
      <c r="B1109" s="26" t="n">
        <v>2.1262</v>
      </c>
      <c r="C1109" s="24" t="n">
        <f aca="false">B1109*10</f>
        <v>21.262</v>
      </c>
      <c r="D1109" s="14" t="n">
        <f aca="false">C1109+D1108</f>
        <v>12506.768</v>
      </c>
    </row>
    <row r="1110" customFormat="false" ht="12.8" hidden="false" customHeight="false" outlineLevel="0" collapsed="false">
      <c r="A1110" s="25" t="s">
        <v>3967</v>
      </c>
      <c r="B1110" s="26" t="n">
        <v>-0.8432</v>
      </c>
      <c r="C1110" s="24" t="n">
        <f aca="false">B1110*10</f>
        <v>-8.432</v>
      </c>
      <c r="D1110" s="14" t="n">
        <f aca="false">C1110+D1109</f>
        <v>12498.336</v>
      </c>
    </row>
    <row r="1111" customFormat="false" ht="12.8" hidden="false" customHeight="false" outlineLevel="0" collapsed="false">
      <c r="A1111" s="25" t="s">
        <v>3970</v>
      </c>
      <c r="B1111" s="26" t="n">
        <v>0.2058</v>
      </c>
      <c r="C1111" s="24" t="n">
        <f aca="false">B1111*10</f>
        <v>2.058</v>
      </c>
      <c r="D1111" s="14" t="n">
        <f aca="false">C1111+D1110</f>
        <v>12500.394</v>
      </c>
    </row>
    <row r="1112" customFormat="false" ht="12.8" hidden="false" customHeight="false" outlineLevel="0" collapsed="false">
      <c r="A1112" s="25" t="s">
        <v>3972</v>
      </c>
      <c r="B1112" s="26" t="n">
        <v>1.9894</v>
      </c>
      <c r="C1112" s="24" t="n">
        <f aca="false">B1112*10</f>
        <v>19.894</v>
      </c>
      <c r="D1112" s="14" t="n">
        <f aca="false">C1112+D1111</f>
        <v>12520.288</v>
      </c>
    </row>
    <row r="1113" customFormat="false" ht="12.8" hidden="false" customHeight="false" outlineLevel="0" collapsed="false">
      <c r="A1113" s="25" t="s">
        <v>3975</v>
      </c>
      <c r="B1113" s="26" t="n">
        <v>-1</v>
      </c>
      <c r="C1113" s="24" t="n">
        <f aca="false">B1113*10</f>
        <v>-10</v>
      </c>
      <c r="D1113" s="14" t="n">
        <f aca="false">C1113+D1112</f>
        <v>12510.288</v>
      </c>
    </row>
    <row r="1114" customFormat="false" ht="12.8" hidden="false" customHeight="false" outlineLevel="0" collapsed="false">
      <c r="A1114" s="25" t="s">
        <v>3977</v>
      </c>
      <c r="B1114" s="26" t="n">
        <v>-1</v>
      </c>
      <c r="C1114" s="24" t="n">
        <f aca="false">B1114*10</f>
        <v>-10</v>
      </c>
      <c r="D1114" s="14" t="n">
        <f aca="false">C1114+D1113</f>
        <v>12500.288</v>
      </c>
    </row>
    <row r="1115" customFormat="false" ht="12.8" hidden="false" customHeight="false" outlineLevel="0" collapsed="false">
      <c r="A1115" s="25" t="s">
        <v>3978</v>
      </c>
      <c r="B1115" s="26" t="n">
        <v>1.7146</v>
      </c>
      <c r="C1115" s="24" t="n">
        <f aca="false">B1115*10</f>
        <v>17.146</v>
      </c>
      <c r="D1115" s="14" t="n">
        <f aca="false">C1115+D1114</f>
        <v>12517.434</v>
      </c>
    </row>
    <row r="1116" customFormat="false" ht="12.8" hidden="false" customHeight="false" outlineLevel="0" collapsed="false">
      <c r="A1116" s="25" t="s">
        <v>3982</v>
      </c>
      <c r="B1116" s="26" t="n">
        <v>-1</v>
      </c>
      <c r="C1116" s="24" t="n">
        <f aca="false">B1116*10</f>
        <v>-10</v>
      </c>
      <c r="D1116" s="14" t="n">
        <f aca="false">C1116+D1115</f>
        <v>12507.434</v>
      </c>
    </row>
    <row r="1117" customFormat="false" ht="12.8" hidden="false" customHeight="false" outlineLevel="0" collapsed="false">
      <c r="A1117" s="25" t="s">
        <v>3984</v>
      </c>
      <c r="B1117" s="26" t="n">
        <v>2.6558</v>
      </c>
      <c r="C1117" s="24" t="n">
        <f aca="false">B1117*10</f>
        <v>26.558</v>
      </c>
      <c r="D1117" s="14" t="n">
        <f aca="false">C1117+D1116</f>
        <v>12533.992</v>
      </c>
    </row>
    <row r="1118" customFormat="false" ht="12.8" hidden="false" customHeight="false" outlineLevel="0" collapsed="false">
      <c r="A1118" s="25" t="s">
        <v>3987</v>
      </c>
      <c r="B1118" s="26" t="n">
        <v>0.8718</v>
      </c>
      <c r="C1118" s="24" t="n">
        <f aca="false">B1118*10</f>
        <v>8.718</v>
      </c>
      <c r="D1118" s="14" t="n">
        <f aca="false">C1118+D1117</f>
        <v>12542.71</v>
      </c>
    </row>
    <row r="1119" customFormat="false" ht="12.8" hidden="false" customHeight="false" outlineLevel="0" collapsed="false">
      <c r="A1119" s="25" t="s">
        <v>3991</v>
      </c>
      <c r="B1119" s="26" t="n">
        <v>-6.006</v>
      </c>
      <c r="C1119" s="24" t="n">
        <f aca="false">B1119*10</f>
        <v>-60.06</v>
      </c>
      <c r="D1119" s="14" t="n">
        <f aca="false">C1119+D1118</f>
        <v>12482.65</v>
      </c>
    </row>
    <row r="1120" customFormat="false" ht="12.8" hidden="false" customHeight="false" outlineLevel="0" collapsed="false">
      <c r="A1120" s="25" t="s">
        <v>3995</v>
      </c>
      <c r="B1120" s="26" t="n">
        <v>0.98</v>
      </c>
      <c r="C1120" s="24" t="n">
        <f aca="false">B1120*10</f>
        <v>9.8</v>
      </c>
      <c r="D1120" s="14" t="n">
        <f aca="false">C1120+D1119</f>
        <v>12492.45</v>
      </c>
    </row>
    <row r="1121" customFormat="false" ht="12.8" hidden="false" customHeight="false" outlineLevel="0" collapsed="false">
      <c r="A1121" s="25" t="s">
        <v>3997</v>
      </c>
      <c r="B1121" s="26" t="n">
        <v>22.068</v>
      </c>
      <c r="C1121" s="24" t="n">
        <f aca="false">B1121*10</f>
        <v>220.68</v>
      </c>
      <c r="D1121" s="14" t="n">
        <f aca="false">C1121+D1120</f>
        <v>12713.13</v>
      </c>
    </row>
    <row r="1122" customFormat="false" ht="12.8" hidden="false" customHeight="false" outlineLevel="0" collapsed="false">
      <c r="A1122" s="25" t="s">
        <v>4003</v>
      </c>
      <c r="B1122" s="26" t="n">
        <v>0.833</v>
      </c>
      <c r="C1122" s="24" t="n">
        <f aca="false">B1122*10</f>
        <v>8.33</v>
      </c>
      <c r="D1122" s="14" t="n">
        <f aca="false">C1122+D1121</f>
        <v>12721.46</v>
      </c>
    </row>
    <row r="1123" customFormat="false" ht="12.8" hidden="false" customHeight="false" outlineLevel="0" collapsed="false">
      <c r="A1123" s="25" t="s">
        <v>4004</v>
      </c>
      <c r="B1123" s="26" t="n">
        <v>-2</v>
      </c>
      <c r="C1123" s="24" t="n">
        <f aca="false">B1123*10</f>
        <v>-20</v>
      </c>
      <c r="D1123" s="14" t="n">
        <f aca="false">C1123+D1122</f>
        <v>12701.46</v>
      </c>
    </row>
    <row r="1124" customFormat="false" ht="12.8" hidden="false" customHeight="false" outlineLevel="0" collapsed="false">
      <c r="A1124" s="25" t="s">
        <v>4007</v>
      </c>
      <c r="B1124" s="26" t="n">
        <v>-1</v>
      </c>
      <c r="C1124" s="24" t="n">
        <f aca="false">B1124*10</f>
        <v>-10</v>
      </c>
      <c r="D1124" s="14" t="n">
        <f aca="false">C1124+D1123</f>
        <v>12691.46</v>
      </c>
    </row>
    <row r="1125" customFormat="false" ht="12.8" hidden="false" customHeight="false" outlineLevel="0" collapsed="false">
      <c r="A1125" s="25" t="s">
        <v>4009</v>
      </c>
      <c r="B1125" s="26" t="n">
        <v>7.3598</v>
      </c>
      <c r="C1125" s="24" t="n">
        <f aca="false">B1125*10</f>
        <v>73.598</v>
      </c>
      <c r="D1125" s="14" t="n">
        <f aca="false">C1125+D1124</f>
        <v>12765.058</v>
      </c>
    </row>
    <row r="1126" customFormat="false" ht="12.8" hidden="false" customHeight="false" outlineLevel="0" collapsed="false">
      <c r="A1126" s="25" t="s">
        <v>4014</v>
      </c>
      <c r="B1126" s="26" t="n">
        <v>-2</v>
      </c>
      <c r="C1126" s="24" t="n">
        <f aca="false">B1126*10</f>
        <v>-20</v>
      </c>
      <c r="D1126" s="14" t="n">
        <f aca="false">C1126+D1125</f>
        <v>12745.058</v>
      </c>
    </row>
    <row r="1127" customFormat="false" ht="12.8" hidden="false" customHeight="false" outlineLevel="0" collapsed="false">
      <c r="A1127" s="25" t="s">
        <v>4017</v>
      </c>
      <c r="B1127" s="26" t="n">
        <v>0.96</v>
      </c>
      <c r="C1127" s="24" t="n">
        <f aca="false">B1127*10</f>
        <v>9.6</v>
      </c>
      <c r="D1127" s="14" t="n">
        <f aca="false">C1127+D1126</f>
        <v>12754.658</v>
      </c>
    </row>
    <row r="1128" customFormat="false" ht="12.8" hidden="false" customHeight="false" outlineLevel="0" collapsed="false">
      <c r="A1128" s="25" t="s">
        <v>4018</v>
      </c>
      <c r="B1128" s="26" t="n">
        <v>-0.02</v>
      </c>
      <c r="C1128" s="24" t="n">
        <f aca="false">B1128*10</f>
        <v>-0.2</v>
      </c>
      <c r="D1128" s="14" t="n">
        <f aca="false">C1128+D1127</f>
        <v>12754.458</v>
      </c>
    </row>
    <row r="1129" customFormat="false" ht="12.8" hidden="false" customHeight="false" outlineLevel="0" collapsed="false">
      <c r="A1129" s="25" t="s">
        <v>4021</v>
      </c>
      <c r="B1129" s="26" t="n">
        <v>0.4308</v>
      </c>
      <c r="C1129" s="24" t="n">
        <f aca="false">B1129*10</f>
        <v>4.308</v>
      </c>
      <c r="D1129" s="14" t="n">
        <f aca="false">C1129+D1128</f>
        <v>12758.766</v>
      </c>
    </row>
    <row r="1130" customFormat="false" ht="12.8" hidden="false" customHeight="false" outlineLevel="0" collapsed="false">
      <c r="A1130" s="25" t="s">
        <v>4025</v>
      </c>
      <c r="B1130" s="26" t="n">
        <v>4.1646</v>
      </c>
      <c r="C1130" s="24" t="n">
        <f aca="false">B1130*10</f>
        <v>41.646</v>
      </c>
      <c r="D1130" s="14" t="n">
        <f aca="false">C1130+D1129</f>
        <v>12800.412</v>
      </c>
    </row>
    <row r="1131" customFormat="false" ht="12.8" hidden="false" customHeight="false" outlineLevel="0" collapsed="false">
      <c r="A1131" s="25" t="s">
        <v>4028</v>
      </c>
      <c r="B1131" s="26" t="n">
        <v>-0.8248</v>
      </c>
      <c r="C1131" s="24" t="n">
        <f aca="false">B1131*10</f>
        <v>-8.248</v>
      </c>
      <c r="D1131" s="14" t="n">
        <f aca="false">C1131+D1130</f>
        <v>12792.164</v>
      </c>
    </row>
    <row r="1132" customFormat="false" ht="12.8" hidden="false" customHeight="false" outlineLevel="0" collapsed="false">
      <c r="A1132" s="25" t="s">
        <v>4033</v>
      </c>
      <c r="B1132" s="26" t="n">
        <v>2.7236</v>
      </c>
      <c r="C1132" s="24" t="n">
        <f aca="false">B1132*10</f>
        <v>27.236</v>
      </c>
      <c r="D1132" s="14" t="n">
        <f aca="false">C1132+D1131</f>
        <v>12819.4</v>
      </c>
    </row>
    <row r="1133" customFormat="false" ht="12.8" hidden="false" customHeight="false" outlineLevel="0" collapsed="false">
      <c r="A1133" s="25" t="s">
        <v>4040</v>
      </c>
      <c r="B1133" s="26" t="n">
        <v>4.655</v>
      </c>
      <c r="C1133" s="24" t="n">
        <f aca="false">B1133*10</f>
        <v>46.55</v>
      </c>
      <c r="D1133" s="14" t="n">
        <f aca="false">C1133+D1132</f>
        <v>12865.95</v>
      </c>
    </row>
    <row r="1134" customFormat="false" ht="12.8" hidden="false" customHeight="false" outlineLevel="0" collapsed="false">
      <c r="A1134" s="25" t="s">
        <v>4043</v>
      </c>
      <c r="B1134" s="26" t="n">
        <v>-14</v>
      </c>
      <c r="C1134" s="24" t="n">
        <f aca="false">B1134*10</f>
        <v>-140</v>
      </c>
      <c r="D1134" s="14" t="n">
        <f aca="false">C1134+D1133</f>
        <v>12725.95</v>
      </c>
    </row>
    <row r="1135" customFormat="false" ht="12.8" hidden="false" customHeight="false" outlineLevel="0" collapsed="false">
      <c r="A1135" s="25" t="s">
        <v>4046</v>
      </c>
      <c r="B1135" s="26" t="n">
        <v>0.5096</v>
      </c>
      <c r="C1135" s="24" t="n">
        <f aca="false">B1135*10</f>
        <v>5.096</v>
      </c>
      <c r="D1135" s="14" t="n">
        <f aca="false">C1135+D1134</f>
        <v>12731.046</v>
      </c>
    </row>
    <row r="1136" customFormat="false" ht="12.8" hidden="false" customHeight="false" outlineLevel="0" collapsed="false">
      <c r="A1136" s="25" t="s">
        <v>4048</v>
      </c>
      <c r="B1136" s="26" t="n">
        <v>-1</v>
      </c>
      <c r="C1136" s="24" t="n">
        <f aca="false">B1136*10</f>
        <v>-10</v>
      </c>
      <c r="D1136" s="14" t="n">
        <f aca="false">C1136+D1135</f>
        <v>12721.046</v>
      </c>
    </row>
    <row r="1137" customFormat="false" ht="12.8" hidden="false" customHeight="false" outlineLevel="0" collapsed="false">
      <c r="A1137" s="25" t="s">
        <v>4050</v>
      </c>
      <c r="B1137" s="26" t="n">
        <v>2.0482</v>
      </c>
      <c r="C1137" s="24" t="n">
        <f aca="false">B1137*10</f>
        <v>20.482</v>
      </c>
      <c r="D1137" s="14" t="n">
        <f aca="false">C1137+D1136</f>
        <v>12741.528</v>
      </c>
    </row>
    <row r="1138" customFormat="false" ht="12.8" hidden="false" customHeight="false" outlineLevel="0" collapsed="false">
      <c r="A1138" s="25" t="s">
        <v>4052</v>
      </c>
      <c r="B1138" s="26" t="n">
        <v>-6.08</v>
      </c>
      <c r="C1138" s="24" t="n">
        <f aca="false">B1138*10</f>
        <v>-60.8</v>
      </c>
      <c r="D1138" s="14" t="n">
        <f aca="false">C1138+D1137</f>
        <v>12680.728</v>
      </c>
    </row>
    <row r="1139" customFormat="false" ht="12.8" hidden="false" customHeight="false" outlineLevel="0" collapsed="false">
      <c r="A1139" s="25" t="s">
        <v>4057</v>
      </c>
      <c r="B1139" s="26" t="n">
        <v>8.4472</v>
      </c>
      <c r="C1139" s="24" t="n">
        <f aca="false">B1139*10</f>
        <v>84.472</v>
      </c>
      <c r="D1139" s="14" t="n">
        <f aca="false">C1139+D1138</f>
        <v>12765.2</v>
      </c>
    </row>
    <row r="1140" customFormat="false" ht="12.8" hidden="false" customHeight="false" outlineLevel="0" collapsed="false">
      <c r="A1140" s="25" t="s">
        <v>4060</v>
      </c>
      <c r="B1140" s="26" t="n">
        <v>-2.9024</v>
      </c>
      <c r="C1140" s="24" t="n">
        <f aca="false">B1140*10</f>
        <v>-29.024</v>
      </c>
      <c r="D1140" s="14" t="n">
        <f aca="false">C1140+D1139</f>
        <v>12736.176</v>
      </c>
    </row>
    <row r="1141" customFormat="false" ht="12.8" hidden="false" customHeight="false" outlineLevel="0" collapsed="false">
      <c r="A1141" s="25" t="s">
        <v>4067</v>
      </c>
      <c r="B1141" s="26" t="n">
        <v>0.98</v>
      </c>
      <c r="C1141" s="24" t="n">
        <f aca="false">B1141*10</f>
        <v>9.8</v>
      </c>
      <c r="D1141" s="14" t="n">
        <f aca="false">C1141+D1140</f>
        <v>12745.976</v>
      </c>
    </row>
    <row r="1142" customFormat="false" ht="12.8" hidden="false" customHeight="false" outlineLevel="0" collapsed="false">
      <c r="A1142" s="25" t="s">
        <v>4069</v>
      </c>
      <c r="B1142" s="26" t="n">
        <v>2.7926</v>
      </c>
      <c r="C1142" s="24" t="n">
        <f aca="false">B1142*10</f>
        <v>27.926</v>
      </c>
      <c r="D1142" s="14" t="n">
        <f aca="false">C1142+D1141</f>
        <v>12773.902</v>
      </c>
    </row>
    <row r="1143" customFormat="false" ht="12.8" hidden="false" customHeight="false" outlineLevel="0" collapsed="false">
      <c r="A1143" s="25" t="s">
        <v>4075</v>
      </c>
      <c r="B1143" s="26" t="n">
        <v>4.5766</v>
      </c>
      <c r="C1143" s="24" t="n">
        <f aca="false">B1143*10</f>
        <v>45.766</v>
      </c>
      <c r="D1143" s="14" t="n">
        <f aca="false">C1143+D1142</f>
        <v>12819.668</v>
      </c>
    </row>
    <row r="1144" customFormat="false" ht="12.8" hidden="false" customHeight="false" outlineLevel="0" collapsed="false">
      <c r="A1144" s="25" t="s">
        <v>4078</v>
      </c>
      <c r="B1144" s="26" t="n">
        <v>0.3226</v>
      </c>
      <c r="C1144" s="24" t="n">
        <f aca="false">B1144*10</f>
        <v>3.226</v>
      </c>
      <c r="D1144" s="14" t="n">
        <f aca="false">C1144+D1143</f>
        <v>12822.894</v>
      </c>
    </row>
    <row r="1145" customFormat="false" ht="12.8" hidden="false" customHeight="false" outlineLevel="0" collapsed="false">
      <c r="A1145" s="25" t="s">
        <v>4084</v>
      </c>
      <c r="B1145" s="26" t="n">
        <v>4.782</v>
      </c>
      <c r="C1145" s="24" t="n">
        <f aca="false">B1145*10</f>
        <v>47.82</v>
      </c>
      <c r="D1145" s="14" t="n">
        <f aca="false">C1145+D1144</f>
        <v>12870.714</v>
      </c>
    </row>
    <row r="1146" customFormat="false" ht="12.8" hidden="false" customHeight="false" outlineLevel="0" collapsed="false">
      <c r="A1146" s="25" t="s">
        <v>4087</v>
      </c>
      <c r="B1146" s="26" t="n">
        <v>-5</v>
      </c>
      <c r="C1146" s="24" t="n">
        <f aca="false">B1146*10</f>
        <v>-50</v>
      </c>
      <c r="D1146" s="14" t="n">
        <f aca="false">C1146+D1145</f>
        <v>12820.714</v>
      </c>
    </row>
    <row r="1147" customFormat="false" ht="12.8" hidden="false" customHeight="false" outlineLevel="0" collapsed="false">
      <c r="A1147" s="25" t="s">
        <v>4093</v>
      </c>
      <c r="B1147" s="26" t="n">
        <v>1.9596</v>
      </c>
      <c r="C1147" s="24" t="n">
        <f aca="false">B1147*10</f>
        <v>19.596</v>
      </c>
      <c r="D1147" s="14" t="n">
        <f aca="false">C1147+D1146</f>
        <v>12840.31</v>
      </c>
    </row>
    <row r="1148" customFormat="false" ht="12.8" hidden="false" customHeight="false" outlineLevel="0" collapsed="false">
      <c r="A1148" s="25" t="s">
        <v>4096</v>
      </c>
      <c r="B1148" s="26" t="n">
        <v>0.392</v>
      </c>
      <c r="C1148" s="24" t="n">
        <f aca="false">B1148*10</f>
        <v>3.92</v>
      </c>
      <c r="D1148" s="14" t="n">
        <f aca="false">C1148+D1147</f>
        <v>12844.23</v>
      </c>
    </row>
    <row r="1149" customFormat="false" ht="12.8" hidden="false" customHeight="false" outlineLevel="0" collapsed="false">
      <c r="A1149" s="25" t="s">
        <v>4099</v>
      </c>
      <c r="B1149" s="26" t="n">
        <v>3.3516</v>
      </c>
      <c r="C1149" s="24" t="n">
        <f aca="false">B1149*10</f>
        <v>33.516</v>
      </c>
      <c r="D1149" s="14" t="n">
        <f aca="false">C1149+D1148</f>
        <v>12877.746</v>
      </c>
    </row>
    <row r="1150" customFormat="false" ht="12.8" hidden="false" customHeight="false" outlineLevel="0" collapsed="false">
      <c r="A1150" s="25" t="s">
        <v>4102</v>
      </c>
      <c r="B1150" s="26" t="n">
        <v>-1</v>
      </c>
      <c r="C1150" s="24" t="n">
        <f aca="false">B1150*10</f>
        <v>-10</v>
      </c>
      <c r="D1150" s="14" t="n">
        <f aca="false">C1150+D1149</f>
        <v>12867.746</v>
      </c>
    </row>
    <row r="1151" customFormat="false" ht="12.8" hidden="false" customHeight="false" outlineLevel="0" collapsed="false">
      <c r="A1151" s="25" t="s">
        <v>4104</v>
      </c>
      <c r="B1151" s="26" t="n">
        <v>-0.913</v>
      </c>
      <c r="C1151" s="24" t="n">
        <f aca="false">B1151*10</f>
        <v>-9.13</v>
      </c>
      <c r="D1151" s="14" t="n">
        <f aca="false">C1151+D1150</f>
        <v>12858.616</v>
      </c>
    </row>
    <row r="1152" customFormat="false" ht="12.8" hidden="false" customHeight="false" outlineLevel="0" collapsed="false">
      <c r="A1152" s="25" t="s">
        <v>4110</v>
      </c>
      <c r="B1152" s="26" t="n">
        <v>-11.1646</v>
      </c>
      <c r="C1152" s="24" t="n">
        <f aca="false">B1152*10</f>
        <v>-111.646</v>
      </c>
      <c r="D1152" s="14" t="n">
        <f aca="false">C1152+D1151</f>
        <v>12746.97</v>
      </c>
    </row>
    <row r="1153" customFormat="false" ht="12.8" hidden="false" customHeight="false" outlineLevel="0" collapsed="false">
      <c r="A1153" s="25" t="s">
        <v>4113</v>
      </c>
      <c r="B1153" s="26" t="n">
        <v>-0.7942</v>
      </c>
      <c r="C1153" s="24" t="n">
        <f aca="false">B1153*10</f>
        <v>-7.942</v>
      </c>
      <c r="D1153" s="14" t="n">
        <f aca="false">C1153+D1152</f>
        <v>12739.028</v>
      </c>
    </row>
    <row r="1154" customFormat="false" ht="12.8" hidden="false" customHeight="false" outlineLevel="0" collapsed="false">
      <c r="A1154" s="25" t="s">
        <v>4117</v>
      </c>
      <c r="B1154" s="26" t="n">
        <v>2.3316</v>
      </c>
      <c r="C1154" s="24" t="n">
        <f aca="false">B1154*10</f>
        <v>23.316</v>
      </c>
      <c r="D1154" s="14" t="n">
        <f aca="false">C1154+D1153</f>
        <v>12762.344</v>
      </c>
    </row>
    <row r="1155" customFormat="false" ht="12.8" hidden="false" customHeight="false" outlineLevel="0" collapsed="false">
      <c r="A1155" s="25" t="s">
        <v>4120</v>
      </c>
      <c r="B1155" s="26" t="n">
        <v>2.548</v>
      </c>
      <c r="C1155" s="24" t="n">
        <f aca="false">B1155*10</f>
        <v>25.48</v>
      </c>
      <c r="D1155" s="14" t="n">
        <f aca="false">C1155+D1154</f>
        <v>12787.824</v>
      </c>
    </row>
    <row r="1156" customFormat="false" ht="12.8" hidden="false" customHeight="false" outlineLevel="0" collapsed="false">
      <c r="A1156" s="25" t="s">
        <v>4122</v>
      </c>
      <c r="B1156" s="26" t="n">
        <v>-0.6374</v>
      </c>
      <c r="C1156" s="24" t="n">
        <f aca="false">B1156*10</f>
        <v>-6.374</v>
      </c>
      <c r="D1156" s="14" t="n">
        <f aca="false">C1156+D1155</f>
        <v>12781.45</v>
      </c>
    </row>
    <row r="1157" customFormat="false" ht="12.8" hidden="false" customHeight="false" outlineLevel="0" collapsed="false">
      <c r="A1157" s="25" t="s">
        <v>4125</v>
      </c>
      <c r="B1157" s="26" t="n">
        <v>1.2834</v>
      </c>
      <c r="C1157" s="24" t="n">
        <f aca="false">B1157*10</f>
        <v>12.834</v>
      </c>
      <c r="D1157" s="14" t="n">
        <f aca="false">C1157+D1156</f>
        <v>12794.284</v>
      </c>
    </row>
    <row r="1158" customFormat="false" ht="12.8" hidden="false" customHeight="false" outlineLevel="0" collapsed="false">
      <c r="A1158" s="25" t="s">
        <v>4128</v>
      </c>
      <c r="B1158" s="26" t="n">
        <v>-0.04</v>
      </c>
      <c r="C1158" s="24" t="n">
        <f aca="false">B1158*10</f>
        <v>-0.4</v>
      </c>
      <c r="D1158" s="14" t="n">
        <f aca="false">C1158+D1157</f>
        <v>12793.884</v>
      </c>
    </row>
    <row r="1159" customFormat="false" ht="12.8" hidden="false" customHeight="false" outlineLevel="0" collapsed="false">
      <c r="A1159" s="25" t="s">
        <v>4131</v>
      </c>
      <c r="B1159" s="26" t="n">
        <v>7.7612</v>
      </c>
      <c r="C1159" s="24" t="n">
        <f aca="false">B1159*10</f>
        <v>77.612</v>
      </c>
      <c r="D1159" s="14" t="n">
        <f aca="false">C1159+D1158</f>
        <v>12871.496</v>
      </c>
    </row>
    <row r="1160" customFormat="false" ht="12.8" hidden="false" customHeight="false" outlineLevel="0" collapsed="false">
      <c r="A1160" s="25" t="s">
        <v>4136</v>
      </c>
      <c r="B1160" s="26" t="n">
        <v>4.1846</v>
      </c>
      <c r="C1160" s="24" t="n">
        <f aca="false">B1160*10</f>
        <v>41.846</v>
      </c>
      <c r="D1160" s="14" t="n">
        <f aca="false">C1160+D1159</f>
        <v>12913.342</v>
      </c>
    </row>
    <row r="1161" customFormat="false" ht="12.8" hidden="false" customHeight="false" outlineLevel="0" collapsed="false">
      <c r="A1161" s="25" t="s">
        <v>4140</v>
      </c>
      <c r="B1161" s="26" t="n">
        <v>0.94</v>
      </c>
      <c r="C1161" s="24" t="n">
        <f aca="false">B1161*10</f>
        <v>9.4</v>
      </c>
      <c r="D1161" s="14" t="n">
        <f aca="false">C1161+D1160</f>
        <v>12922.742</v>
      </c>
    </row>
    <row r="1162" customFormat="false" ht="12.8" hidden="false" customHeight="false" outlineLevel="0" collapsed="false">
      <c r="A1162" s="25" t="s">
        <v>4146</v>
      </c>
      <c r="B1162" s="26" t="n">
        <v>6.076</v>
      </c>
      <c r="C1162" s="24" t="n">
        <f aca="false">B1162*10</f>
        <v>60.76</v>
      </c>
      <c r="D1162" s="14" t="n">
        <f aca="false">C1162+D1161</f>
        <v>12983.502</v>
      </c>
    </row>
    <row r="1163" customFormat="false" ht="12.8" hidden="false" customHeight="false" outlineLevel="0" collapsed="false">
      <c r="A1163" s="25" t="s">
        <v>4150</v>
      </c>
      <c r="B1163" s="26" t="n">
        <v>-2</v>
      </c>
      <c r="C1163" s="24" t="n">
        <f aca="false">B1163*10</f>
        <v>-20</v>
      </c>
      <c r="D1163" s="14" t="n">
        <f aca="false">C1163+D1162</f>
        <v>12963.502</v>
      </c>
    </row>
    <row r="1164" customFormat="false" ht="12.8" hidden="false" customHeight="false" outlineLevel="0" collapsed="false">
      <c r="A1164" s="25" t="s">
        <v>4152</v>
      </c>
      <c r="B1164" s="26" t="n">
        <v>0.7836</v>
      </c>
      <c r="C1164" s="24" t="n">
        <f aca="false">B1164*10</f>
        <v>7.836</v>
      </c>
      <c r="D1164" s="14" t="n">
        <f aca="false">C1164+D1163</f>
        <v>12971.338</v>
      </c>
    </row>
    <row r="1165" customFormat="false" ht="12.8" hidden="false" customHeight="false" outlineLevel="0" collapsed="false">
      <c r="A1165" s="25" t="s">
        <v>4156</v>
      </c>
      <c r="B1165" s="26" t="n">
        <v>-1</v>
      </c>
      <c r="C1165" s="24" t="n">
        <f aca="false">B1165*10</f>
        <v>-10</v>
      </c>
      <c r="D1165" s="14" t="n">
        <f aca="false">C1165+D1164</f>
        <v>12961.338</v>
      </c>
    </row>
    <row r="1166" customFormat="false" ht="12.8" hidden="false" customHeight="false" outlineLevel="0" collapsed="false">
      <c r="A1166" s="25" t="s">
        <v>4158</v>
      </c>
      <c r="B1166" s="26" t="n">
        <v>8.829</v>
      </c>
      <c r="C1166" s="24" t="n">
        <f aca="false">B1166*10</f>
        <v>88.29</v>
      </c>
      <c r="D1166" s="14" t="n">
        <f aca="false">C1166+D1165</f>
        <v>13049.628</v>
      </c>
    </row>
    <row r="1167" customFormat="false" ht="12.8" hidden="false" customHeight="false" outlineLevel="0" collapsed="false">
      <c r="A1167" s="25" t="s">
        <v>4162</v>
      </c>
      <c r="B1167" s="26" t="n">
        <v>1.3426</v>
      </c>
      <c r="C1167" s="24" t="n">
        <f aca="false">B1167*10</f>
        <v>13.426</v>
      </c>
      <c r="D1167" s="14" t="n">
        <f aca="false">C1167+D1166</f>
        <v>13063.054</v>
      </c>
    </row>
    <row r="1168" customFormat="false" ht="12.8" hidden="false" customHeight="false" outlineLevel="0" collapsed="false">
      <c r="A1168" s="25" t="s">
        <v>4164</v>
      </c>
      <c r="B1168" s="26" t="n">
        <v>-0.6864</v>
      </c>
      <c r="C1168" s="24" t="n">
        <f aca="false">B1168*10</f>
        <v>-6.864</v>
      </c>
      <c r="D1168" s="14" t="n">
        <f aca="false">C1168+D1167</f>
        <v>13056.19</v>
      </c>
    </row>
    <row r="1169" customFormat="false" ht="12.8" hidden="false" customHeight="false" outlineLevel="0" collapsed="false">
      <c r="A1169" s="25" t="s">
        <v>4167</v>
      </c>
      <c r="B1169" s="26" t="n">
        <v>-2</v>
      </c>
      <c r="C1169" s="24" t="n">
        <f aca="false">B1169*10</f>
        <v>-20</v>
      </c>
      <c r="D1169" s="14" t="n">
        <f aca="false">C1169+D1168</f>
        <v>13036.19</v>
      </c>
    </row>
    <row r="1170" customFormat="false" ht="12.8" hidden="false" customHeight="false" outlineLevel="0" collapsed="false">
      <c r="A1170" s="25" t="s">
        <v>4170</v>
      </c>
      <c r="B1170" s="26" t="n">
        <v>2.4594</v>
      </c>
      <c r="C1170" s="24" t="n">
        <f aca="false">B1170*10</f>
        <v>24.594</v>
      </c>
      <c r="D1170" s="14" t="n">
        <f aca="false">C1170+D1169</f>
        <v>13060.784</v>
      </c>
    </row>
    <row r="1171" customFormat="false" ht="12.8" hidden="false" customHeight="false" outlineLevel="0" collapsed="false">
      <c r="A1171" s="25" t="s">
        <v>4175</v>
      </c>
      <c r="B1171" s="26" t="n">
        <v>0.2352</v>
      </c>
      <c r="C1171" s="24" t="n">
        <f aca="false">B1171*10</f>
        <v>2.352</v>
      </c>
      <c r="D1171" s="14" t="n">
        <f aca="false">C1171+D1170</f>
        <v>13063.136</v>
      </c>
    </row>
    <row r="1172" customFormat="false" ht="12.8" hidden="false" customHeight="false" outlineLevel="0" collapsed="false">
      <c r="A1172" s="25" t="s">
        <v>4177</v>
      </c>
      <c r="B1172" s="26" t="n">
        <v>-1</v>
      </c>
      <c r="C1172" s="24" t="n">
        <f aca="false">B1172*10</f>
        <v>-10</v>
      </c>
      <c r="D1172" s="14" t="n">
        <f aca="false">C1172+D1171</f>
        <v>13053.136</v>
      </c>
    </row>
    <row r="1173" customFormat="false" ht="12.8" hidden="false" customHeight="false" outlineLevel="0" collapsed="false">
      <c r="A1173" s="25" t="s">
        <v>4179</v>
      </c>
      <c r="B1173" s="26" t="n">
        <v>-1.9612</v>
      </c>
      <c r="C1173" s="24" t="n">
        <f aca="false">B1173*10</f>
        <v>-19.612</v>
      </c>
      <c r="D1173" s="14" t="n">
        <f aca="false">C1173+D1172</f>
        <v>13033.524</v>
      </c>
    </row>
    <row r="1174" customFormat="false" ht="12.8" hidden="false" customHeight="false" outlineLevel="0" collapsed="false">
      <c r="A1174" s="25" t="s">
        <v>4183</v>
      </c>
      <c r="B1174" s="26" t="n">
        <v>-0.3536</v>
      </c>
      <c r="C1174" s="24" t="n">
        <f aca="false">B1174*10</f>
        <v>-3.536</v>
      </c>
      <c r="D1174" s="14" t="n">
        <f aca="false">C1174+D1173</f>
        <v>13029.988</v>
      </c>
    </row>
    <row r="1175" customFormat="false" ht="12.8" hidden="false" customHeight="false" outlineLevel="0" collapsed="false">
      <c r="A1175" s="25" t="s">
        <v>4187</v>
      </c>
      <c r="B1175" s="26" t="n">
        <v>36.6512</v>
      </c>
      <c r="C1175" s="24" t="n">
        <f aca="false">B1175*10</f>
        <v>366.512</v>
      </c>
      <c r="D1175" s="14" t="n">
        <f aca="false">C1175+D1174</f>
        <v>13396.5</v>
      </c>
    </row>
    <row r="1176" customFormat="false" ht="12.8" hidden="false" customHeight="false" outlineLevel="0" collapsed="false">
      <c r="A1176" s="25" t="s">
        <v>4193</v>
      </c>
      <c r="B1176" s="26" t="n">
        <v>-0.5296</v>
      </c>
      <c r="C1176" s="24" t="n">
        <f aca="false">B1176*10</f>
        <v>-5.296</v>
      </c>
      <c r="D1176" s="14" t="n">
        <f aca="false">C1176+D1175</f>
        <v>13391.204</v>
      </c>
    </row>
    <row r="1177" customFormat="false" ht="12.8" hidden="false" customHeight="false" outlineLevel="0" collapsed="false">
      <c r="A1177" s="25" t="s">
        <v>4196</v>
      </c>
      <c r="B1177" s="26" t="n">
        <v>-1</v>
      </c>
      <c r="C1177" s="24" t="n">
        <f aca="false">B1177*10</f>
        <v>-10</v>
      </c>
      <c r="D1177" s="14" t="n">
        <f aca="false">C1177+D1176</f>
        <v>13381.204</v>
      </c>
    </row>
    <row r="1178" customFormat="false" ht="12.8" hidden="false" customHeight="false" outlineLevel="0" collapsed="false">
      <c r="A1178" s="25" t="s">
        <v>4198</v>
      </c>
      <c r="B1178" s="26" t="n">
        <v>-0.0396</v>
      </c>
      <c r="C1178" s="24" t="n">
        <f aca="false">B1178*10</f>
        <v>-0.396</v>
      </c>
      <c r="D1178" s="14" t="n">
        <f aca="false">C1178+D1177</f>
        <v>13380.808</v>
      </c>
    </row>
    <row r="1179" customFormat="false" ht="12.8" hidden="false" customHeight="false" outlineLevel="0" collapsed="false">
      <c r="A1179" s="25" t="s">
        <v>4202</v>
      </c>
      <c r="B1179" s="26" t="n">
        <v>0.6954</v>
      </c>
      <c r="C1179" s="24" t="n">
        <f aca="false">B1179*10</f>
        <v>6.954</v>
      </c>
      <c r="D1179" s="14" t="n">
        <f aca="false">C1179+D1178</f>
        <v>13387.762</v>
      </c>
    </row>
    <row r="1180" customFormat="false" ht="12.8" hidden="false" customHeight="false" outlineLevel="0" collapsed="false">
      <c r="A1180" s="25" t="s">
        <v>4207</v>
      </c>
      <c r="B1180" s="26" t="n">
        <v>2.4394</v>
      </c>
      <c r="C1180" s="24" t="n">
        <f aca="false">B1180*10</f>
        <v>24.394</v>
      </c>
      <c r="D1180" s="14" t="n">
        <f aca="false">C1180+D1179</f>
        <v>13412.156</v>
      </c>
    </row>
    <row r="1181" customFormat="false" ht="12.8" hidden="false" customHeight="false" outlineLevel="0" collapsed="false">
      <c r="A1181" s="25" t="s">
        <v>4214</v>
      </c>
      <c r="B1181" s="26" t="n">
        <v>-0.1278</v>
      </c>
      <c r="C1181" s="24" t="n">
        <f aca="false">B1181*10</f>
        <v>-1.278</v>
      </c>
      <c r="D1181" s="14" t="n">
        <f aca="false">C1181+D1180</f>
        <v>13410.878</v>
      </c>
    </row>
    <row r="1182" customFormat="false" ht="12.8" hidden="false" customHeight="false" outlineLevel="0" collapsed="false">
      <c r="A1182" s="25" t="s">
        <v>4216</v>
      </c>
      <c r="B1182" s="26" t="n">
        <v>-2</v>
      </c>
      <c r="C1182" s="24" t="n">
        <f aca="false">B1182*10</f>
        <v>-20</v>
      </c>
      <c r="D1182" s="14" t="n">
        <f aca="false">C1182+D1181</f>
        <v>13390.878</v>
      </c>
    </row>
    <row r="1183" customFormat="false" ht="12.8" hidden="false" customHeight="false" outlineLevel="0" collapsed="false">
      <c r="A1183" s="25" t="s">
        <v>4219</v>
      </c>
      <c r="B1183" s="26" t="n">
        <v>-0.04</v>
      </c>
      <c r="C1183" s="24" t="n">
        <f aca="false">B1183*10</f>
        <v>-0.4</v>
      </c>
      <c r="D1183" s="14" t="n">
        <f aca="false">C1183+D1182</f>
        <v>13390.478</v>
      </c>
    </row>
    <row r="1184" customFormat="false" ht="12.8" hidden="false" customHeight="false" outlineLevel="0" collapsed="false">
      <c r="A1184" s="25" t="s">
        <v>4223</v>
      </c>
      <c r="B1184" s="26" t="n">
        <v>0.568</v>
      </c>
      <c r="C1184" s="24" t="n">
        <f aca="false">B1184*10</f>
        <v>5.68</v>
      </c>
      <c r="D1184" s="14" t="n">
        <f aca="false">C1184+D1183</f>
        <v>13396.158</v>
      </c>
    </row>
    <row r="1185" customFormat="false" ht="12.8" hidden="false" customHeight="false" outlineLevel="0" collapsed="false">
      <c r="A1185" s="25" t="s">
        <v>4228</v>
      </c>
      <c r="B1185" s="26" t="n">
        <v>3.2136</v>
      </c>
      <c r="C1185" s="24" t="n">
        <f aca="false">B1185*10</f>
        <v>32.136</v>
      </c>
      <c r="D1185" s="14" t="n">
        <f aca="false">C1185+D1184</f>
        <v>13428.294</v>
      </c>
    </row>
    <row r="1186" customFormat="false" ht="12.8" hidden="false" customHeight="false" outlineLevel="0" collapsed="false">
      <c r="A1186" s="25" t="s">
        <v>4234</v>
      </c>
      <c r="B1186" s="26" t="n">
        <v>1.6166</v>
      </c>
      <c r="C1186" s="24" t="n">
        <f aca="false">B1186*10</f>
        <v>16.166</v>
      </c>
      <c r="D1186" s="14" t="n">
        <f aca="false">C1186+D1185</f>
        <v>13444.46</v>
      </c>
    </row>
    <row r="1187" customFormat="false" ht="12.8" hidden="false" customHeight="false" outlineLevel="0" collapsed="false">
      <c r="A1187" s="25" t="s">
        <v>4239</v>
      </c>
      <c r="B1187" s="26" t="n">
        <v>-6.5492</v>
      </c>
      <c r="C1187" s="24" t="n">
        <f aca="false">B1187*10</f>
        <v>-65.492</v>
      </c>
      <c r="D1187" s="14" t="n">
        <f aca="false">C1187+D1186</f>
        <v>13378.968</v>
      </c>
    </row>
    <row r="1188" customFormat="false" ht="12.8" hidden="false" customHeight="false" outlineLevel="0" collapsed="false">
      <c r="A1188" s="25" t="s">
        <v>4245</v>
      </c>
      <c r="B1188" s="26" t="n">
        <v>2.744</v>
      </c>
      <c r="C1188" s="24" t="n">
        <f aca="false">B1188*10</f>
        <v>27.44</v>
      </c>
      <c r="D1188" s="14" t="n">
        <f aca="false">C1188+D1187</f>
        <v>13406.408</v>
      </c>
    </row>
    <row r="1189" customFormat="false" ht="12.8" hidden="false" customHeight="false" outlineLevel="0" collapsed="false">
      <c r="A1189" s="25" t="s">
        <v>4248</v>
      </c>
      <c r="B1189" s="26" t="n">
        <v>-2.804</v>
      </c>
      <c r="C1189" s="24" t="n">
        <f aca="false">B1189*10</f>
        <v>-28.04</v>
      </c>
      <c r="D1189" s="14" t="n">
        <f aca="false">C1189+D1188</f>
        <v>13378.368</v>
      </c>
    </row>
    <row r="1190" customFormat="false" ht="12.8" hidden="false" customHeight="false" outlineLevel="0" collapsed="false">
      <c r="A1190" s="25" t="s">
        <v>4253</v>
      </c>
      <c r="B1190" s="26" t="n">
        <v>9.8776</v>
      </c>
      <c r="C1190" s="24" t="n">
        <f aca="false">B1190*10</f>
        <v>98.776</v>
      </c>
      <c r="D1190" s="14" t="n">
        <f aca="false">C1190+D1189</f>
        <v>13477.144</v>
      </c>
    </row>
    <row r="1191" customFormat="false" ht="12.8" hidden="false" customHeight="false" outlineLevel="0" collapsed="false">
      <c r="A1191" s="25" t="s">
        <v>4260</v>
      </c>
      <c r="B1191" s="26" t="n">
        <v>4.459</v>
      </c>
      <c r="C1191" s="24" t="n">
        <f aca="false">B1191*10</f>
        <v>44.59</v>
      </c>
      <c r="D1191" s="14" t="n">
        <f aca="false">C1191+D1190</f>
        <v>13521.734</v>
      </c>
    </row>
    <row r="1192" customFormat="false" ht="12.8" hidden="false" customHeight="false" outlineLevel="0" collapsed="false">
      <c r="A1192" s="25" t="s">
        <v>4263</v>
      </c>
      <c r="B1192" s="26" t="n">
        <v>0.2254</v>
      </c>
      <c r="C1192" s="24" t="n">
        <f aca="false">B1192*10</f>
        <v>2.254</v>
      </c>
      <c r="D1192" s="14" t="n">
        <f aca="false">C1192+D1191</f>
        <v>13523.988</v>
      </c>
    </row>
    <row r="1193" customFormat="false" ht="12.8" hidden="false" customHeight="false" outlineLevel="0" collapsed="false">
      <c r="A1193" s="25" t="s">
        <v>4265</v>
      </c>
      <c r="B1193" s="26" t="n">
        <v>-1</v>
      </c>
      <c r="C1193" s="24" t="n">
        <f aca="false">B1193*10</f>
        <v>-10</v>
      </c>
      <c r="D1193" s="14" t="n">
        <f aca="false">C1193+D1192</f>
        <v>13513.988</v>
      </c>
    </row>
    <row r="1194" customFormat="false" ht="12.8" hidden="false" customHeight="false" outlineLevel="0" collapsed="false">
      <c r="A1194" s="25" t="s">
        <v>4267</v>
      </c>
      <c r="B1194" s="26" t="n">
        <v>0.7154</v>
      </c>
      <c r="C1194" s="24" t="n">
        <f aca="false">B1194*10</f>
        <v>7.154</v>
      </c>
      <c r="D1194" s="14" t="n">
        <f aca="false">C1194+D1193</f>
        <v>13521.142</v>
      </c>
    </row>
    <row r="1195" customFormat="false" ht="12.8" hidden="false" customHeight="false" outlineLevel="0" collapsed="false">
      <c r="A1195" s="25" t="s">
        <v>4269</v>
      </c>
      <c r="B1195" s="26" t="n">
        <v>-1</v>
      </c>
      <c r="C1195" s="24" t="n">
        <f aca="false">B1195*10</f>
        <v>-10</v>
      </c>
      <c r="D1195" s="14" t="n">
        <f aca="false">C1195+D1194</f>
        <v>13511.142</v>
      </c>
    </row>
    <row r="1196" customFormat="false" ht="12.8" hidden="false" customHeight="false" outlineLevel="0" collapsed="false">
      <c r="A1196" s="25" t="s">
        <v>4271</v>
      </c>
      <c r="B1196" s="26" t="n">
        <v>-0.3736</v>
      </c>
      <c r="C1196" s="24" t="n">
        <f aca="false">B1196*10</f>
        <v>-3.736</v>
      </c>
      <c r="D1196" s="14" t="n">
        <f aca="false">C1196+D1195</f>
        <v>13507.406</v>
      </c>
    </row>
    <row r="1197" customFormat="false" ht="12.8" hidden="false" customHeight="false" outlineLevel="0" collapsed="false">
      <c r="A1197" s="25" t="s">
        <v>4276</v>
      </c>
      <c r="B1197" s="26" t="n">
        <v>1.597</v>
      </c>
      <c r="C1197" s="24" t="n">
        <f aca="false">B1197*10</f>
        <v>15.97</v>
      </c>
      <c r="D1197" s="14" t="n">
        <f aca="false">C1197+D1196</f>
        <v>13523.376</v>
      </c>
    </row>
    <row r="1198" customFormat="false" ht="12.8" hidden="false" customHeight="false" outlineLevel="0" collapsed="false">
      <c r="A1198" s="25" t="s">
        <v>4279</v>
      </c>
      <c r="B1198" s="26" t="n">
        <v>2.557</v>
      </c>
      <c r="C1198" s="24" t="n">
        <f aca="false">B1198*10</f>
        <v>25.57</v>
      </c>
      <c r="D1198" s="14" t="n">
        <f aca="false">C1198+D1197</f>
        <v>13548.946</v>
      </c>
    </row>
    <row r="1199" customFormat="false" ht="12.8" hidden="false" customHeight="false" outlineLevel="0" collapsed="false">
      <c r="A1199" s="25" t="s">
        <v>4285</v>
      </c>
      <c r="B1199" s="26" t="n">
        <v>0.764</v>
      </c>
      <c r="C1199" s="24" t="n">
        <f aca="false">B1199*10</f>
        <v>7.64</v>
      </c>
      <c r="D1199" s="14" t="n">
        <f aca="false">C1199+D1198</f>
        <v>13556.586</v>
      </c>
    </row>
    <row r="1200" customFormat="false" ht="12.8" hidden="false" customHeight="false" outlineLevel="0" collapsed="false">
      <c r="A1200" s="25" t="s">
        <v>4289</v>
      </c>
      <c r="B1200" s="26" t="n">
        <v>-1</v>
      </c>
      <c r="C1200" s="24" t="n">
        <f aca="false">B1200*10</f>
        <v>-10</v>
      </c>
      <c r="D1200" s="14" t="n">
        <f aca="false">C1200+D1199</f>
        <v>13546.586</v>
      </c>
    </row>
    <row r="1201" customFormat="false" ht="12.8" hidden="false" customHeight="false" outlineLevel="0" collapsed="false">
      <c r="A1201" s="25" t="s">
        <v>4291</v>
      </c>
      <c r="B1201" s="26" t="n">
        <v>-0.4316</v>
      </c>
      <c r="C1201" s="24" t="n">
        <f aca="false">B1201*10</f>
        <v>-4.316</v>
      </c>
      <c r="D1201" s="14" t="n">
        <f aca="false">C1201+D1200</f>
        <v>13542.27</v>
      </c>
    </row>
    <row r="1202" customFormat="false" ht="12.8" hidden="false" customHeight="false" outlineLevel="0" collapsed="false">
      <c r="A1202" s="25" t="s">
        <v>4294</v>
      </c>
      <c r="B1202" s="26" t="n">
        <v>0.7448</v>
      </c>
      <c r="C1202" s="24" t="n">
        <f aca="false">B1202*10</f>
        <v>7.448</v>
      </c>
      <c r="D1202" s="14" t="n">
        <f aca="false">C1202+D1201</f>
        <v>13549.718</v>
      </c>
    </row>
    <row r="1203" customFormat="false" ht="12.8" hidden="false" customHeight="false" outlineLevel="0" collapsed="false">
      <c r="A1203" s="25" t="s">
        <v>4296</v>
      </c>
      <c r="B1203" s="26" t="n">
        <v>8.0744</v>
      </c>
      <c r="C1203" s="24" t="n">
        <f aca="false">B1203*10</f>
        <v>80.744</v>
      </c>
      <c r="D1203" s="14" t="n">
        <f aca="false">C1203+D1202</f>
        <v>13630.462</v>
      </c>
    </row>
    <row r="1204" customFormat="false" ht="12.8" hidden="false" customHeight="false" outlineLevel="0" collapsed="false">
      <c r="A1204" s="25" t="s">
        <v>4303</v>
      </c>
      <c r="B1204" s="26" t="n">
        <v>0.9898</v>
      </c>
      <c r="C1204" s="24" t="n">
        <f aca="false">B1204*10</f>
        <v>9.898</v>
      </c>
      <c r="D1204" s="14" t="n">
        <f aca="false">C1204+D1203</f>
        <v>13640.36</v>
      </c>
    </row>
    <row r="1205" customFormat="false" ht="12.8" hidden="false" customHeight="false" outlineLevel="0" collapsed="false">
      <c r="A1205" s="25" t="s">
        <v>4305</v>
      </c>
      <c r="B1205" s="26" t="n">
        <v>-0.02</v>
      </c>
      <c r="C1205" s="24" t="n">
        <f aca="false">B1205*10</f>
        <v>-0.2</v>
      </c>
      <c r="D1205" s="14" t="n">
        <f aca="false">C1205+D1204</f>
        <v>13640.16</v>
      </c>
    </row>
    <row r="1206" customFormat="false" ht="12.8" hidden="false" customHeight="false" outlineLevel="0" collapsed="false">
      <c r="A1206" s="25" t="s">
        <v>4308</v>
      </c>
      <c r="B1206" s="26" t="n">
        <v>0.2352</v>
      </c>
      <c r="C1206" s="24" t="n">
        <f aca="false">B1206*10</f>
        <v>2.352</v>
      </c>
      <c r="D1206" s="14" t="n">
        <f aca="false">C1206+D1205</f>
        <v>13642.512</v>
      </c>
    </row>
    <row r="1207" customFormat="false" ht="12.8" hidden="false" customHeight="false" outlineLevel="0" collapsed="false">
      <c r="A1207" s="25" t="s">
        <v>4310</v>
      </c>
      <c r="B1207" s="26" t="n">
        <v>3.027</v>
      </c>
      <c r="C1207" s="24" t="n">
        <f aca="false">B1207*10</f>
        <v>30.27</v>
      </c>
      <c r="D1207" s="14" t="n">
        <f aca="false">C1207+D1206</f>
        <v>13672.782</v>
      </c>
    </row>
    <row r="1208" customFormat="false" ht="12.8" hidden="false" customHeight="false" outlineLevel="0" collapsed="false">
      <c r="A1208" s="25" t="s">
        <v>4316</v>
      </c>
      <c r="B1208" s="26" t="n">
        <v>1.225</v>
      </c>
      <c r="C1208" s="24" t="n">
        <f aca="false">B1208*10</f>
        <v>12.25</v>
      </c>
      <c r="D1208" s="14" t="n">
        <f aca="false">C1208+D1207</f>
        <v>13685.032</v>
      </c>
    </row>
    <row r="1209" customFormat="false" ht="12.8" hidden="false" customHeight="false" outlineLevel="0" collapsed="false">
      <c r="A1209" s="25" t="s">
        <v>4319</v>
      </c>
      <c r="B1209" s="26" t="n">
        <v>4.9098</v>
      </c>
      <c r="C1209" s="24" t="n">
        <f aca="false">B1209*10</f>
        <v>49.098</v>
      </c>
      <c r="D1209" s="14" t="n">
        <f aca="false">C1209+D1208</f>
        <v>13734.13</v>
      </c>
    </row>
    <row r="1210" customFormat="false" ht="12.8" hidden="false" customHeight="false" outlineLevel="0" collapsed="false">
      <c r="A1210" s="25" t="s">
        <v>4322</v>
      </c>
      <c r="B1210" s="26" t="n">
        <v>1.4406</v>
      </c>
      <c r="C1210" s="24" t="n">
        <f aca="false">B1210*10</f>
        <v>14.406</v>
      </c>
      <c r="D1210" s="14" t="n">
        <f aca="false">C1210+D1209</f>
        <v>13748.536</v>
      </c>
    </row>
    <row r="1211" customFormat="false" ht="12.8" hidden="false" customHeight="false" outlineLevel="0" collapsed="false">
      <c r="A1211" s="25" t="s">
        <v>4326</v>
      </c>
      <c r="B1211" s="26" t="n">
        <v>-0.2752</v>
      </c>
      <c r="C1211" s="24" t="n">
        <f aca="false">B1211*10</f>
        <v>-2.752</v>
      </c>
      <c r="D1211" s="14" t="n">
        <f aca="false">C1211+D1210</f>
        <v>13745.784</v>
      </c>
    </row>
    <row r="1212" customFormat="false" ht="12.8" hidden="false" customHeight="false" outlineLevel="0" collapsed="false">
      <c r="A1212" s="25" t="s">
        <v>4329</v>
      </c>
      <c r="B1212" s="26" t="n">
        <v>-3.4026</v>
      </c>
      <c r="C1212" s="24" t="n">
        <f aca="false">B1212*10</f>
        <v>-34.026</v>
      </c>
      <c r="D1212" s="14" t="n">
        <f aca="false">C1212+D1211</f>
        <v>13711.758</v>
      </c>
    </row>
    <row r="1213" customFormat="false" ht="12.8" hidden="false" customHeight="false" outlineLevel="0" collapsed="false">
      <c r="A1213" s="25" t="s">
        <v>4335</v>
      </c>
      <c r="B1213" s="26" t="n">
        <v>0.5292</v>
      </c>
      <c r="C1213" s="24" t="n">
        <f aca="false">B1213*10</f>
        <v>5.292</v>
      </c>
      <c r="D1213" s="14" t="n">
        <f aca="false">C1213+D1212</f>
        <v>13717.05</v>
      </c>
    </row>
    <row r="1214" customFormat="false" ht="12.8" hidden="false" customHeight="false" outlineLevel="0" collapsed="false">
      <c r="A1214" s="25" t="s">
        <v>4337</v>
      </c>
      <c r="B1214" s="26" t="n">
        <v>0.98</v>
      </c>
      <c r="C1214" s="24" t="n">
        <f aca="false">B1214*10</f>
        <v>9.8</v>
      </c>
      <c r="D1214" s="14" t="n">
        <f aca="false">C1214+D1213</f>
        <v>13726.85</v>
      </c>
    </row>
    <row r="1215" customFormat="false" ht="12.8" hidden="false" customHeight="false" outlineLevel="0" collapsed="false">
      <c r="A1215" s="25" t="s">
        <v>4339</v>
      </c>
      <c r="B1215" s="26" t="n">
        <v>-3</v>
      </c>
      <c r="C1215" s="24" t="n">
        <f aca="false">B1215*10</f>
        <v>-30</v>
      </c>
      <c r="D1215" s="14" t="n">
        <f aca="false">C1215+D1214</f>
        <v>13696.85</v>
      </c>
    </row>
    <row r="1216" customFormat="false" ht="12.8" hidden="false" customHeight="false" outlineLevel="0" collapsed="false">
      <c r="A1216" s="25" t="s">
        <v>4343</v>
      </c>
      <c r="B1216" s="26" t="n">
        <v>2.2736</v>
      </c>
      <c r="C1216" s="24" t="n">
        <f aca="false">B1216*10</f>
        <v>22.736</v>
      </c>
      <c r="D1216" s="14" t="n">
        <f aca="false">C1216+D1215</f>
        <v>13719.586</v>
      </c>
    </row>
    <row r="1217" customFormat="false" ht="12.8" hidden="false" customHeight="false" outlineLevel="0" collapsed="false">
      <c r="A1217" s="25" t="s">
        <v>4346</v>
      </c>
      <c r="B1217" s="26" t="n">
        <v>27.2142</v>
      </c>
      <c r="C1217" s="24" t="n">
        <f aca="false">B1217*10</f>
        <v>272.142</v>
      </c>
      <c r="D1217" s="14" t="n">
        <f aca="false">C1217+D1216</f>
        <v>13991.728</v>
      </c>
    </row>
    <row r="1218" customFormat="false" ht="12.8" hidden="false" customHeight="false" outlineLevel="0" collapsed="false">
      <c r="A1218" s="25" t="s">
        <v>4350</v>
      </c>
      <c r="B1218" s="26" t="n">
        <v>-1.265</v>
      </c>
      <c r="C1218" s="24" t="n">
        <f aca="false">B1218*10</f>
        <v>-12.65</v>
      </c>
      <c r="D1218" s="14" t="n">
        <f aca="false">C1218+D1217</f>
        <v>13979.078</v>
      </c>
    </row>
    <row r="1219" customFormat="false" ht="12.8" hidden="false" customHeight="false" outlineLevel="0" collapsed="false">
      <c r="A1219" s="25" t="s">
        <v>4353</v>
      </c>
      <c r="B1219" s="26" t="n">
        <v>-6.5594</v>
      </c>
      <c r="C1219" s="24" t="n">
        <f aca="false">B1219*10</f>
        <v>-65.594</v>
      </c>
      <c r="D1219" s="14" t="n">
        <f aca="false">C1219+D1218</f>
        <v>13913.484</v>
      </c>
    </row>
    <row r="1220" customFormat="false" ht="12.8" hidden="false" customHeight="false" outlineLevel="0" collapsed="false">
      <c r="A1220" s="25" t="s">
        <v>4356</v>
      </c>
      <c r="B1220" s="26" t="n">
        <v>2.6362</v>
      </c>
      <c r="C1220" s="24" t="n">
        <f aca="false">B1220*10</f>
        <v>26.362</v>
      </c>
      <c r="D1220" s="14" t="n">
        <f aca="false">C1220+D1219</f>
        <v>13939.846</v>
      </c>
    </row>
    <row r="1221" customFormat="false" ht="12.8" hidden="false" customHeight="false" outlineLevel="0" collapsed="false">
      <c r="A1221" s="25" t="s">
        <v>4363</v>
      </c>
      <c r="B1221" s="26" t="n">
        <v>3.234</v>
      </c>
      <c r="C1221" s="24" t="n">
        <f aca="false">B1221*10</f>
        <v>32.34</v>
      </c>
      <c r="D1221" s="14" t="n">
        <f aca="false">C1221+D1220</f>
        <v>13972.186</v>
      </c>
    </row>
    <row r="1222" customFormat="false" ht="12.8" hidden="false" customHeight="false" outlineLevel="0" collapsed="false">
      <c r="A1222" s="25" t="s">
        <v>4367</v>
      </c>
      <c r="B1222" s="26" t="n">
        <v>1.5578</v>
      </c>
      <c r="C1222" s="24" t="n">
        <f aca="false">B1222*10</f>
        <v>15.578</v>
      </c>
      <c r="D1222" s="14" t="n">
        <f aca="false">C1222+D1221</f>
        <v>13987.764</v>
      </c>
    </row>
    <row r="1223" customFormat="false" ht="12.8" hidden="false" customHeight="false" outlineLevel="0" collapsed="false">
      <c r="A1223" s="25" t="s">
        <v>4372</v>
      </c>
      <c r="B1223" s="26" t="n">
        <v>4.88</v>
      </c>
      <c r="C1223" s="24" t="n">
        <f aca="false">B1223*10</f>
        <v>48.8</v>
      </c>
      <c r="D1223" s="14" t="n">
        <f aca="false">C1223+D1222</f>
        <v>14036.564</v>
      </c>
    </row>
    <row r="1224" customFormat="false" ht="12.8" hidden="false" customHeight="false" outlineLevel="0" collapsed="false">
      <c r="A1224" s="25" t="s">
        <v>4376</v>
      </c>
      <c r="B1224" s="26" t="n">
        <v>5.8694</v>
      </c>
      <c r="C1224" s="24" t="n">
        <f aca="false">B1224*10</f>
        <v>58.694</v>
      </c>
      <c r="D1224" s="14" t="n">
        <f aca="false">C1224+D1223</f>
        <v>14095.258</v>
      </c>
    </row>
    <row r="1225" customFormat="false" ht="12.8" hidden="false" customHeight="false" outlineLevel="0" collapsed="false">
      <c r="A1225" s="25" t="s">
        <v>4382</v>
      </c>
      <c r="B1225" s="26" t="n">
        <v>-1.8334</v>
      </c>
      <c r="C1225" s="24" t="n">
        <f aca="false">B1225*10</f>
        <v>-18.334</v>
      </c>
      <c r="D1225" s="14" t="n">
        <f aca="false">C1225+D1224</f>
        <v>14076.924</v>
      </c>
    </row>
    <row r="1226" customFormat="false" ht="12.8" hidden="false" customHeight="false" outlineLevel="0" collapsed="false">
      <c r="A1226" s="25" t="s">
        <v>4384</v>
      </c>
      <c r="B1226" s="26" t="n">
        <v>3.7138</v>
      </c>
      <c r="C1226" s="24" t="n">
        <f aca="false">B1226*10</f>
        <v>37.138</v>
      </c>
      <c r="D1226" s="14" t="n">
        <f aca="false">C1226+D1225</f>
        <v>14114.062</v>
      </c>
    </row>
    <row r="1227" customFormat="false" ht="12.8" hidden="false" customHeight="false" outlineLevel="0" collapsed="false">
      <c r="A1227" s="25" t="s">
        <v>4390</v>
      </c>
      <c r="B1227" s="26" t="n">
        <v>4.7922</v>
      </c>
      <c r="C1227" s="24" t="n">
        <f aca="false">B1227*10</f>
        <v>47.922</v>
      </c>
      <c r="D1227" s="14" t="n">
        <f aca="false">C1227+D1226</f>
        <v>14161.984</v>
      </c>
    </row>
    <row r="1228" customFormat="false" ht="12.8" hidden="false" customHeight="false" outlineLevel="0" collapsed="false">
      <c r="A1228" s="25" t="s">
        <v>4392</v>
      </c>
      <c r="B1228" s="26" t="n">
        <v>0.1462</v>
      </c>
      <c r="C1228" s="24" t="n">
        <f aca="false">B1228*10</f>
        <v>1.462</v>
      </c>
      <c r="D1228" s="14" t="n">
        <f aca="false">C1228+D1227</f>
        <v>14163.446</v>
      </c>
    </row>
    <row r="1229" customFormat="false" ht="12.8" hidden="false" customHeight="false" outlineLevel="0" collapsed="false">
      <c r="A1229" s="25" t="s">
        <v>4397</v>
      </c>
      <c r="B1229" s="26" t="n">
        <v>-0.755</v>
      </c>
      <c r="C1229" s="24" t="n">
        <f aca="false">B1229*10</f>
        <v>-7.55</v>
      </c>
      <c r="D1229" s="14" t="n">
        <f aca="false">C1229+D1228</f>
        <v>14155.896</v>
      </c>
    </row>
    <row r="1230" customFormat="false" ht="12.8" hidden="false" customHeight="false" outlineLevel="0" collapsed="false">
      <c r="A1230" s="25" t="s">
        <v>4399</v>
      </c>
      <c r="B1230" s="26" t="n">
        <v>-2</v>
      </c>
      <c r="C1230" s="24" t="n">
        <f aca="false">B1230*10</f>
        <v>-20</v>
      </c>
      <c r="D1230" s="14" t="n">
        <f aca="false">C1230+D1229</f>
        <v>14135.896</v>
      </c>
    </row>
    <row r="1231" customFormat="false" ht="12.8" hidden="false" customHeight="false" outlineLevel="0" collapsed="false">
      <c r="A1231" s="25" t="s">
        <v>4402</v>
      </c>
      <c r="B1231" s="26" t="n">
        <v>2.6848</v>
      </c>
      <c r="C1231" s="24" t="n">
        <f aca="false">B1231*10</f>
        <v>26.848</v>
      </c>
      <c r="D1231" s="14" t="n">
        <f aca="false">C1231+D1230</f>
        <v>14162.744</v>
      </c>
    </row>
    <row r="1232" customFormat="false" ht="12.8" hidden="false" customHeight="false" outlineLevel="0" collapsed="false">
      <c r="A1232" s="25" t="s">
        <v>4407</v>
      </c>
      <c r="B1232" s="26" t="n">
        <v>6.8008</v>
      </c>
      <c r="C1232" s="24" t="n">
        <f aca="false">B1232*10</f>
        <v>68.008</v>
      </c>
      <c r="D1232" s="14" t="n">
        <f aca="false">C1232+D1231</f>
        <v>14230.752</v>
      </c>
    </row>
    <row r="1233" customFormat="false" ht="12.8" hidden="false" customHeight="false" outlineLevel="0" collapsed="false">
      <c r="A1233" s="25" t="s">
        <v>4412</v>
      </c>
      <c r="B1233" s="26" t="n">
        <v>2.1168</v>
      </c>
      <c r="C1233" s="24" t="n">
        <f aca="false">B1233*10</f>
        <v>21.168</v>
      </c>
      <c r="D1233" s="14" t="n">
        <f aca="false">C1233+D1232</f>
        <v>14251.92</v>
      </c>
    </row>
    <row r="1234" customFormat="false" ht="12.8" hidden="false" customHeight="false" outlineLevel="0" collapsed="false">
      <c r="A1234" s="25" t="s">
        <v>4415</v>
      </c>
      <c r="B1234" s="26" t="n">
        <v>-0.5002</v>
      </c>
      <c r="C1234" s="24" t="n">
        <f aca="false">B1234*10</f>
        <v>-5.002</v>
      </c>
      <c r="D1234" s="14" t="n">
        <f aca="false">C1234+D1233</f>
        <v>14246.918</v>
      </c>
    </row>
    <row r="1235" customFormat="false" ht="12.8" hidden="false" customHeight="false" outlineLevel="0" collapsed="false">
      <c r="A1235" s="25" t="s">
        <v>4419</v>
      </c>
      <c r="B1235" s="26" t="n">
        <v>3.9588</v>
      </c>
      <c r="C1235" s="24" t="n">
        <f aca="false">B1235*10</f>
        <v>39.588</v>
      </c>
      <c r="D1235" s="14" t="n">
        <f aca="false">C1235+D1234</f>
        <v>14286.506</v>
      </c>
    </row>
    <row r="1236" customFormat="false" ht="12.8" hidden="false" customHeight="false" outlineLevel="0" collapsed="false">
      <c r="A1236" s="25" t="s">
        <v>4427</v>
      </c>
      <c r="B1236" s="26" t="n">
        <v>0.96</v>
      </c>
      <c r="C1236" s="24" t="n">
        <f aca="false">B1236*10</f>
        <v>9.6</v>
      </c>
      <c r="D1236" s="14" t="n">
        <f aca="false">C1236+D1235</f>
        <v>14296.106</v>
      </c>
    </row>
    <row r="1237" customFormat="false" ht="12.8" hidden="false" customHeight="false" outlineLevel="0" collapsed="false">
      <c r="A1237" s="25" t="s">
        <v>4432</v>
      </c>
      <c r="B1237" s="26" t="n">
        <v>0.107</v>
      </c>
      <c r="C1237" s="24" t="n">
        <f aca="false">B1237*10</f>
        <v>1.07</v>
      </c>
      <c r="D1237" s="14" t="n">
        <f aca="false">C1237+D1236</f>
        <v>14297.176</v>
      </c>
    </row>
    <row r="1238" customFormat="false" ht="12.8" hidden="false" customHeight="false" outlineLevel="0" collapsed="false">
      <c r="A1238" s="25" t="s">
        <v>4439</v>
      </c>
      <c r="B1238" s="26" t="n">
        <v>-4.9492</v>
      </c>
      <c r="C1238" s="24" t="n">
        <f aca="false">B1238*10</f>
        <v>-49.492</v>
      </c>
      <c r="D1238" s="14" t="n">
        <f aca="false">C1238+D1237</f>
        <v>14247.684</v>
      </c>
    </row>
    <row r="1239" customFormat="false" ht="12.8" hidden="false" customHeight="false" outlineLevel="0" collapsed="false">
      <c r="A1239" s="25" t="s">
        <v>4442</v>
      </c>
      <c r="B1239" s="26" t="n">
        <v>1.5386</v>
      </c>
      <c r="C1239" s="24" t="n">
        <f aca="false">B1239*10</f>
        <v>15.386</v>
      </c>
      <c r="D1239" s="14" t="n">
        <f aca="false">C1239+D1238</f>
        <v>14263.07</v>
      </c>
    </row>
    <row r="1240" customFormat="false" ht="12.8" hidden="false" customHeight="false" outlineLevel="0" collapsed="false">
      <c r="A1240" s="25" t="s">
        <v>4443</v>
      </c>
      <c r="B1240" s="26" t="n">
        <v>2.1556</v>
      </c>
      <c r="C1240" s="24" t="n">
        <f aca="false">B1240*10</f>
        <v>21.556</v>
      </c>
      <c r="D1240" s="14" t="n">
        <f aca="false">C1240+D1239</f>
        <v>14284.626</v>
      </c>
    </row>
    <row r="1241" customFormat="false" ht="12.8" hidden="false" customHeight="false" outlineLevel="0" collapsed="false">
      <c r="A1241" s="25" t="s">
        <v>4447</v>
      </c>
      <c r="B1241" s="26" t="n">
        <v>1.7334</v>
      </c>
      <c r="C1241" s="24" t="n">
        <f aca="false">B1241*10</f>
        <v>17.334</v>
      </c>
      <c r="D1241" s="14" t="n">
        <f aca="false">C1241+D1240</f>
        <v>14301.96</v>
      </c>
    </row>
    <row r="1242" customFormat="false" ht="12.8" hidden="false" customHeight="false" outlineLevel="0" collapsed="false">
      <c r="A1242" s="25" t="s">
        <v>4454</v>
      </c>
      <c r="B1242" s="26" t="n">
        <v>1.0678</v>
      </c>
      <c r="C1242" s="24" t="n">
        <f aca="false">B1242*10</f>
        <v>10.678</v>
      </c>
      <c r="D1242" s="14" t="n">
        <f aca="false">C1242+D1241</f>
        <v>14312.638</v>
      </c>
    </row>
    <row r="1243" customFormat="false" ht="12.8" hidden="false" customHeight="false" outlineLevel="0" collapsed="false">
      <c r="A1243" s="25" t="s">
        <v>4459</v>
      </c>
      <c r="B1243" s="26" t="n">
        <v>7.7714</v>
      </c>
      <c r="C1243" s="24" t="n">
        <f aca="false">B1243*10</f>
        <v>77.714</v>
      </c>
      <c r="D1243" s="14" t="n">
        <f aca="false">C1243+D1242</f>
        <v>14390.352</v>
      </c>
    </row>
    <row r="1244" customFormat="false" ht="12.8" hidden="false" customHeight="false" outlineLevel="0" collapsed="false">
      <c r="A1244" s="25" t="s">
        <v>4464</v>
      </c>
      <c r="B1244" s="26" t="n">
        <v>0.5586</v>
      </c>
      <c r="C1244" s="24" t="n">
        <f aca="false">B1244*10</f>
        <v>5.586</v>
      </c>
      <c r="D1244" s="14" t="n">
        <f aca="false">C1244+D1243</f>
        <v>14395.938</v>
      </c>
    </row>
    <row r="1245" customFormat="false" ht="12.8" hidden="false" customHeight="false" outlineLevel="0" collapsed="false">
      <c r="A1245" s="25" t="s">
        <v>4468</v>
      </c>
      <c r="B1245" s="26" t="n">
        <v>-3.1082</v>
      </c>
      <c r="C1245" s="24" t="n">
        <f aca="false">B1245*10</f>
        <v>-31.082</v>
      </c>
      <c r="D1245" s="14" t="n">
        <f aca="false">C1245+D1244</f>
        <v>14364.856</v>
      </c>
    </row>
    <row r="1246" customFormat="false" ht="12.8" hidden="false" customHeight="false" outlineLevel="0" collapsed="false">
      <c r="A1246" s="25" t="s">
        <v>4475</v>
      </c>
      <c r="B1246" s="26" t="n">
        <v>3.7236</v>
      </c>
      <c r="C1246" s="24" t="n">
        <f aca="false">B1246*10</f>
        <v>37.236</v>
      </c>
      <c r="D1246" s="14" t="n">
        <f aca="false">C1246+D1245</f>
        <v>14402.092</v>
      </c>
    </row>
    <row r="1247" customFormat="false" ht="12.8" hidden="false" customHeight="false" outlineLevel="0" collapsed="false">
      <c r="A1247" s="25" t="s">
        <v>4484</v>
      </c>
      <c r="B1247" s="26" t="n">
        <v>1.2348</v>
      </c>
      <c r="C1247" s="24" t="n">
        <f aca="false">B1247*10</f>
        <v>12.348</v>
      </c>
      <c r="D1247" s="14" t="n">
        <f aca="false">C1247+D1246</f>
        <v>14414.44</v>
      </c>
    </row>
    <row r="1248" customFormat="false" ht="12.8" hidden="false" customHeight="false" outlineLevel="0" collapsed="false">
      <c r="A1248" s="25" t="s">
        <v>4487</v>
      </c>
      <c r="B1248" s="26" t="n">
        <v>1.7934</v>
      </c>
      <c r="C1248" s="24" t="n">
        <f aca="false">B1248*10</f>
        <v>17.934</v>
      </c>
      <c r="D1248" s="14" t="n">
        <f aca="false">C1248+D1247</f>
        <v>14432.374</v>
      </c>
    </row>
    <row r="1249" customFormat="false" ht="12.8" hidden="false" customHeight="false" outlineLevel="0" collapsed="false">
      <c r="A1249" s="25" t="s">
        <v>4490</v>
      </c>
      <c r="B1249" s="26" t="n">
        <v>-0.8138</v>
      </c>
      <c r="C1249" s="24" t="n">
        <f aca="false">B1249*10</f>
        <v>-8.138</v>
      </c>
      <c r="D1249" s="14" t="n">
        <f aca="false">C1249+D1248</f>
        <v>14424.236</v>
      </c>
    </row>
    <row r="1250" customFormat="false" ht="12.8" hidden="false" customHeight="false" outlineLevel="0" collapsed="false">
      <c r="A1250" s="25" t="s">
        <v>4494</v>
      </c>
      <c r="B1250" s="26" t="n">
        <v>5.2218</v>
      </c>
      <c r="C1250" s="24" t="n">
        <f aca="false">B1250*10</f>
        <v>52.218</v>
      </c>
      <c r="D1250" s="14" t="n">
        <f aca="false">C1250+D1249</f>
        <v>14476.454</v>
      </c>
    </row>
    <row r="1251" customFormat="false" ht="12.8" hidden="false" customHeight="false" outlineLevel="0" collapsed="false">
      <c r="A1251" s="25" t="s">
        <v>4502</v>
      </c>
      <c r="B1251" s="26" t="n">
        <v>0.0192000000000001</v>
      </c>
      <c r="C1251" s="24" t="n">
        <f aca="false">B1251*10</f>
        <v>0.192000000000001</v>
      </c>
      <c r="D1251" s="14" t="n">
        <f aca="false">C1251+D1250</f>
        <v>14476.646</v>
      </c>
    </row>
    <row r="1252" customFormat="false" ht="12.8" hidden="false" customHeight="false" outlineLevel="0" collapsed="false">
      <c r="A1252" s="25" t="s">
        <v>4506</v>
      </c>
      <c r="B1252" s="26" t="n">
        <v>3.704</v>
      </c>
      <c r="C1252" s="24" t="n">
        <f aca="false">B1252*10</f>
        <v>37.04</v>
      </c>
      <c r="D1252" s="14" t="n">
        <f aca="false">C1252+D1251</f>
        <v>14513.686</v>
      </c>
    </row>
    <row r="1253" customFormat="false" ht="12.8" hidden="false" customHeight="false" outlineLevel="0" collapsed="false">
      <c r="A1253" s="25" t="s">
        <v>4512</v>
      </c>
      <c r="B1253" s="26" t="n">
        <v>-0.363</v>
      </c>
      <c r="C1253" s="24" t="n">
        <f aca="false">B1253*10</f>
        <v>-3.63</v>
      </c>
      <c r="D1253" s="14" t="n">
        <f aca="false">C1253+D1252</f>
        <v>14510.056</v>
      </c>
    </row>
    <row r="1254" customFormat="false" ht="12.8" hidden="false" customHeight="false" outlineLevel="0" collapsed="false">
      <c r="A1254" s="25" t="s">
        <v>4514</v>
      </c>
      <c r="B1254" s="26" t="n">
        <v>1.0086</v>
      </c>
      <c r="C1254" s="24" t="n">
        <f aca="false">B1254*10</f>
        <v>10.086</v>
      </c>
      <c r="D1254" s="14" t="n">
        <f aca="false">C1254+D1253</f>
        <v>14520.142</v>
      </c>
    </row>
    <row r="1255" customFormat="false" ht="12.8" hidden="false" customHeight="false" outlineLevel="0" collapsed="false">
      <c r="A1255" s="25" t="s">
        <v>4522</v>
      </c>
      <c r="B1255" s="26" t="n">
        <v>1.4112</v>
      </c>
      <c r="C1255" s="24" t="n">
        <f aca="false">B1255*10</f>
        <v>14.112</v>
      </c>
      <c r="D1255" s="14" t="n">
        <f aca="false">C1255+D1254</f>
        <v>14534.254</v>
      </c>
    </row>
    <row r="1256" customFormat="false" ht="12.8" hidden="false" customHeight="false" outlineLevel="0" collapsed="false">
      <c r="A1256" s="25" t="s">
        <v>4524</v>
      </c>
      <c r="B1256" s="26" t="n">
        <v>6.4774</v>
      </c>
      <c r="C1256" s="24" t="n">
        <f aca="false">B1256*10</f>
        <v>64.774</v>
      </c>
      <c r="D1256" s="14" t="n">
        <f aca="false">C1256+D1255</f>
        <v>14599.028</v>
      </c>
    </row>
    <row r="1257" customFormat="false" ht="12.8" hidden="false" customHeight="false" outlineLevel="0" collapsed="false">
      <c r="A1257" s="25" t="s">
        <v>4528</v>
      </c>
      <c r="B1257" s="26" t="n">
        <v>0.784</v>
      </c>
      <c r="C1257" s="24" t="n">
        <f aca="false">B1257*10</f>
        <v>7.84</v>
      </c>
      <c r="D1257" s="14" t="n">
        <f aca="false">C1257+D1256</f>
        <v>14606.868</v>
      </c>
    </row>
    <row r="1258" customFormat="false" ht="12.8" hidden="false" customHeight="false" outlineLevel="0" collapsed="false">
      <c r="A1258" s="25" t="s">
        <v>4531</v>
      </c>
      <c r="B1258" s="26" t="n">
        <v>4.8804</v>
      </c>
      <c r="C1258" s="24" t="n">
        <f aca="false">B1258*10</f>
        <v>48.804</v>
      </c>
      <c r="D1258" s="14" t="n">
        <f aca="false">C1258+D1257</f>
        <v>14655.672</v>
      </c>
    </row>
    <row r="1259" customFormat="false" ht="12.8" hidden="false" customHeight="false" outlineLevel="0" collapsed="false">
      <c r="A1259" s="25" t="s">
        <v>4536</v>
      </c>
      <c r="B1259" s="26" t="n">
        <v>-1.53</v>
      </c>
      <c r="C1259" s="24" t="n">
        <f aca="false">B1259*10</f>
        <v>-15.3</v>
      </c>
      <c r="D1259" s="14" t="n">
        <f aca="false">C1259+D1258</f>
        <v>14640.372</v>
      </c>
    </row>
    <row r="1260" customFormat="false" ht="12.8" hidden="false" customHeight="false" outlineLevel="0" collapsed="false">
      <c r="A1260" s="25" t="s">
        <v>4545</v>
      </c>
      <c r="B1260" s="26" t="n">
        <v>1.0682</v>
      </c>
      <c r="C1260" s="24" t="n">
        <f aca="false">B1260*10</f>
        <v>10.682</v>
      </c>
      <c r="D1260" s="14" t="n">
        <f aca="false">C1260+D1259</f>
        <v>14651.054</v>
      </c>
    </row>
    <row r="1261" customFormat="false" ht="12.8" hidden="false" customHeight="false" outlineLevel="0" collapsed="false">
      <c r="A1261" s="25" t="s">
        <v>4549</v>
      </c>
      <c r="B1261" s="26" t="n">
        <v>1.666</v>
      </c>
      <c r="C1261" s="24" t="n">
        <f aca="false">B1261*10</f>
        <v>16.66</v>
      </c>
      <c r="D1261" s="14" t="n">
        <f aca="false">C1261+D1260</f>
        <v>14667.714</v>
      </c>
    </row>
    <row r="1262" customFormat="false" ht="12.8" hidden="false" customHeight="false" outlineLevel="0" collapsed="false">
      <c r="A1262" s="25" t="s">
        <v>4552</v>
      </c>
      <c r="B1262" s="26" t="n">
        <v>-0.804</v>
      </c>
      <c r="C1262" s="24" t="n">
        <f aca="false">B1262*10</f>
        <v>-8.04</v>
      </c>
      <c r="D1262" s="14" t="n">
        <f aca="false">C1262+D1261</f>
        <v>14659.674</v>
      </c>
    </row>
    <row r="1263" customFormat="false" ht="12.8" hidden="false" customHeight="false" outlineLevel="0" collapsed="false">
      <c r="A1263" s="25" t="s">
        <v>4554</v>
      </c>
      <c r="B1263" s="26" t="n">
        <v>-1.51</v>
      </c>
      <c r="C1263" s="24" t="n">
        <f aca="false">B1263*10</f>
        <v>-15.1</v>
      </c>
      <c r="D1263" s="14" t="n">
        <f aca="false">C1263+D1262</f>
        <v>14644.574</v>
      </c>
    </row>
    <row r="1264" customFormat="false" ht="12.8" hidden="false" customHeight="false" outlineLevel="0" collapsed="false">
      <c r="A1264" s="25" t="s">
        <v>4556</v>
      </c>
      <c r="B1264" s="26" t="n">
        <v>0.372</v>
      </c>
      <c r="C1264" s="24" t="n">
        <f aca="false">B1264*10</f>
        <v>3.72</v>
      </c>
      <c r="D1264" s="14" t="n">
        <f aca="false">C1264+D1263</f>
        <v>14648.294</v>
      </c>
    </row>
    <row r="1265" customFormat="false" ht="12.8" hidden="false" customHeight="false" outlineLevel="0" collapsed="false">
      <c r="A1265" s="25" t="s">
        <v>4560</v>
      </c>
      <c r="B1265" s="26" t="n">
        <v>-1.991</v>
      </c>
      <c r="C1265" s="24" t="n">
        <f aca="false">B1265*10</f>
        <v>-19.91</v>
      </c>
      <c r="D1265" s="14" t="n">
        <f aca="false">C1265+D1264</f>
        <v>14628.384</v>
      </c>
    </row>
    <row r="1266" customFormat="false" ht="12.8" hidden="false" customHeight="false" outlineLevel="0" collapsed="false">
      <c r="A1266" s="25" t="s">
        <v>4567</v>
      </c>
      <c r="B1266" s="26" t="n">
        <v>4.4296</v>
      </c>
      <c r="C1266" s="24" t="n">
        <f aca="false">B1266*10</f>
        <v>44.296</v>
      </c>
      <c r="D1266" s="14" t="n">
        <f aca="false">C1266+D1265</f>
        <v>14672.68</v>
      </c>
    </row>
    <row r="1267" customFormat="false" ht="12.8" hidden="false" customHeight="false" outlineLevel="0" collapsed="false">
      <c r="A1267" s="25" t="s">
        <v>4573</v>
      </c>
      <c r="B1267" s="26" t="n">
        <v>-5.6</v>
      </c>
      <c r="C1267" s="24" t="n">
        <f aca="false">B1267*10</f>
        <v>-56</v>
      </c>
      <c r="D1267" s="14" t="n">
        <f aca="false">C1267+D1266</f>
        <v>14616.68</v>
      </c>
    </row>
    <row r="1268" customFormat="false" ht="12.8" hidden="false" customHeight="false" outlineLevel="0" collapsed="false">
      <c r="A1268" s="25" t="s">
        <v>4575</v>
      </c>
      <c r="B1268" s="26" t="n">
        <v>-0.216</v>
      </c>
      <c r="C1268" s="24" t="n">
        <f aca="false">B1268*10</f>
        <v>-2.16</v>
      </c>
      <c r="D1268" s="14" t="n">
        <f aca="false">C1268+D1267</f>
        <v>14614.52</v>
      </c>
    </row>
    <row r="1269" customFormat="false" ht="12.8" hidden="false" customHeight="false" outlineLevel="0" collapsed="false">
      <c r="A1269" s="25" t="s">
        <v>4581</v>
      </c>
      <c r="B1269" s="26" t="n">
        <v>17.64</v>
      </c>
      <c r="C1269" s="24" t="n">
        <f aca="false">B1269*10</f>
        <v>176.4</v>
      </c>
      <c r="D1269" s="14" t="n">
        <f aca="false">C1269+D1268</f>
        <v>14790.92</v>
      </c>
    </row>
    <row r="1270" customFormat="false" ht="12.8" hidden="false" customHeight="false" outlineLevel="0" collapsed="false">
      <c r="A1270" s="25" t="s">
        <v>4586</v>
      </c>
      <c r="B1270" s="26" t="n">
        <v>0.1274</v>
      </c>
      <c r="C1270" s="24" t="n">
        <f aca="false">B1270*10</f>
        <v>1.274</v>
      </c>
      <c r="D1270" s="14" t="n">
        <f aca="false">C1270+D1269</f>
        <v>14792.194</v>
      </c>
    </row>
    <row r="1271" customFormat="false" ht="12.8" hidden="false" customHeight="false" outlineLevel="0" collapsed="false">
      <c r="A1271" s="25" t="s">
        <v>4589</v>
      </c>
      <c r="B1271" s="26" t="n">
        <v>3.2826</v>
      </c>
      <c r="C1271" s="24" t="n">
        <f aca="false">B1271*10</f>
        <v>32.826</v>
      </c>
      <c r="D1271" s="14" t="n">
        <f aca="false">C1271+D1270</f>
        <v>14825.02</v>
      </c>
    </row>
    <row r="1272" customFormat="false" ht="12.8" hidden="false" customHeight="false" outlineLevel="0" collapsed="false">
      <c r="A1272" s="25" t="s">
        <v>4594</v>
      </c>
      <c r="B1272" s="26" t="n">
        <v>0.1176</v>
      </c>
      <c r="C1272" s="24" t="n">
        <f aca="false">B1272*10</f>
        <v>1.176</v>
      </c>
      <c r="D1272" s="14" t="n">
        <f aca="false">C1272+D1271</f>
        <v>14826.196</v>
      </c>
    </row>
    <row r="1273" customFormat="false" ht="12.8" hidden="false" customHeight="false" outlineLevel="0" collapsed="false">
      <c r="A1273" s="25" t="s">
        <v>4596</v>
      </c>
      <c r="B1273" s="26" t="n">
        <v>-2.8766</v>
      </c>
      <c r="C1273" s="24" t="n">
        <f aca="false">B1273*10</f>
        <v>-28.766</v>
      </c>
      <c r="D1273" s="14" t="n">
        <f aca="false">C1273+D1272</f>
        <v>14797.43</v>
      </c>
    </row>
    <row r="1274" customFormat="false" ht="12.8" hidden="false" customHeight="false" outlineLevel="0" collapsed="false">
      <c r="A1274" s="25" t="s">
        <v>4603</v>
      </c>
      <c r="B1274" s="26" t="n">
        <v>-1</v>
      </c>
      <c r="C1274" s="24" t="n">
        <f aca="false">B1274*10</f>
        <v>-10</v>
      </c>
      <c r="D1274" s="14" t="n">
        <f aca="false">C1274+D1273</f>
        <v>14787.43</v>
      </c>
    </row>
    <row r="1275" customFormat="false" ht="12.8" hidden="false" customHeight="false" outlineLevel="0" collapsed="false">
      <c r="A1275" s="25" t="s">
        <v>4605</v>
      </c>
      <c r="B1275" s="26" t="n">
        <v>0.7052</v>
      </c>
      <c r="C1275" s="24" t="n">
        <f aca="false">B1275*10</f>
        <v>7.052</v>
      </c>
      <c r="D1275" s="14" t="n">
        <f aca="false">C1275+D1274</f>
        <v>14794.482</v>
      </c>
    </row>
    <row r="1276" customFormat="false" ht="12.8" hidden="false" customHeight="false" outlineLevel="0" collapsed="false">
      <c r="A1276" s="25" t="s">
        <v>4609</v>
      </c>
      <c r="B1276" s="26" t="n">
        <v>2.3422</v>
      </c>
      <c r="C1276" s="24" t="n">
        <f aca="false">B1276*10</f>
        <v>23.422</v>
      </c>
      <c r="D1276" s="14" t="n">
        <f aca="false">C1276+D1275</f>
        <v>14817.904</v>
      </c>
    </row>
    <row r="1277" customFormat="false" ht="12.8" hidden="false" customHeight="false" outlineLevel="0" collapsed="false">
      <c r="A1277" s="25" t="s">
        <v>4617</v>
      </c>
      <c r="B1277" s="26" t="n">
        <v>-0.8334</v>
      </c>
      <c r="C1277" s="24" t="n">
        <f aca="false">B1277*10</f>
        <v>-8.334</v>
      </c>
      <c r="D1277" s="14" t="n">
        <f aca="false">C1277+D1276</f>
        <v>14809.57</v>
      </c>
    </row>
    <row r="1278" customFormat="false" ht="12.8" hidden="false" customHeight="false" outlineLevel="0" collapsed="false">
      <c r="A1278" s="25" t="s">
        <v>4620</v>
      </c>
      <c r="B1278" s="26" t="n">
        <v>-5.5434</v>
      </c>
      <c r="C1278" s="24" t="n">
        <f aca="false">B1278*10</f>
        <v>-55.434</v>
      </c>
      <c r="D1278" s="14" t="n">
        <f aca="false">C1278+D1277</f>
        <v>14754.136</v>
      </c>
    </row>
    <row r="1279" customFormat="false" ht="12.8" hidden="false" customHeight="false" outlineLevel="0" collapsed="false">
      <c r="A1279" s="25" t="s">
        <v>4624</v>
      </c>
      <c r="B1279" s="26" t="n">
        <v>0.147</v>
      </c>
      <c r="C1279" s="24" t="n">
        <f aca="false">B1279*10</f>
        <v>1.47</v>
      </c>
      <c r="D1279" s="14" t="n">
        <f aca="false">C1279+D1278</f>
        <v>14755.606</v>
      </c>
    </row>
    <row r="1280" customFormat="false" ht="12.8" hidden="false" customHeight="false" outlineLevel="0" collapsed="false">
      <c r="A1280" s="25" t="s">
        <v>4626</v>
      </c>
      <c r="B1280" s="26" t="n">
        <v>0.1176</v>
      </c>
      <c r="C1280" s="24" t="n">
        <f aca="false">B1280*10</f>
        <v>1.176</v>
      </c>
      <c r="D1280" s="14" t="n">
        <f aca="false">C1280+D1279</f>
        <v>14756.782</v>
      </c>
    </row>
    <row r="1281" customFormat="false" ht="12.8" hidden="false" customHeight="false" outlineLevel="0" collapsed="false">
      <c r="A1281" s="25" t="s">
        <v>4628</v>
      </c>
      <c r="B1281" s="26" t="n">
        <v>0.0686000000000001</v>
      </c>
      <c r="C1281" s="24" t="n">
        <f aca="false">B1281*10</f>
        <v>0.686000000000001</v>
      </c>
      <c r="D1281" s="14" t="n">
        <f aca="false">C1281+D1280</f>
        <v>14757.468</v>
      </c>
    </row>
    <row r="1282" customFormat="false" ht="12.8" hidden="false" customHeight="false" outlineLevel="0" collapsed="false">
      <c r="A1282" s="25" t="s">
        <v>4630</v>
      </c>
      <c r="B1282" s="26" t="n">
        <v>0.1568</v>
      </c>
      <c r="C1282" s="24" t="n">
        <f aca="false">B1282*10</f>
        <v>1.568</v>
      </c>
      <c r="D1282" s="14" t="n">
        <f aca="false">C1282+D1281</f>
        <v>14759.036</v>
      </c>
    </row>
    <row r="1283" customFormat="false" ht="12.8" hidden="false" customHeight="false" outlineLevel="0" collapsed="false">
      <c r="A1283" s="25" t="s">
        <v>4632</v>
      </c>
      <c r="B1283" s="26" t="n">
        <v>-3.1824</v>
      </c>
      <c r="C1283" s="24" t="n">
        <f aca="false">B1283*10</f>
        <v>-31.824</v>
      </c>
      <c r="D1283" s="14" t="n">
        <f aca="false">C1283+D1282</f>
        <v>14727.212</v>
      </c>
    </row>
    <row r="1284" customFormat="false" ht="12.8" hidden="false" customHeight="false" outlineLevel="0" collapsed="false">
      <c r="A1284" s="25" t="s">
        <v>4637</v>
      </c>
      <c r="B1284" s="26" t="n">
        <v>-4.126</v>
      </c>
      <c r="C1284" s="24" t="n">
        <f aca="false">B1284*10</f>
        <v>-41.26</v>
      </c>
      <c r="D1284" s="14" t="n">
        <f aca="false">C1284+D1283</f>
        <v>14685.952</v>
      </c>
    </row>
    <row r="1285" customFormat="false" ht="12.8" hidden="false" customHeight="false" outlineLevel="0" collapsed="false">
      <c r="A1285" s="25" t="s">
        <v>4641</v>
      </c>
      <c r="B1285" s="26" t="n">
        <v>-1.187</v>
      </c>
      <c r="C1285" s="24" t="n">
        <f aca="false">B1285*10</f>
        <v>-11.87</v>
      </c>
      <c r="D1285" s="14" t="n">
        <f aca="false">C1285+D1284</f>
        <v>14674.082</v>
      </c>
    </row>
    <row r="1286" customFormat="false" ht="12.8" hidden="false" customHeight="false" outlineLevel="0" collapsed="false">
      <c r="A1286" s="25" t="s">
        <v>4646</v>
      </c>
      <c r="B1286" s="26" t="n">
        <v>-1.363</v>
      </c>
      <c r="C1286" s="24" t="n">
        <f aca="false">B1286*10</f>
        <v>-13.63</v>
      </c>
      <c r="D1286" s="14" t="n">
        <f aca="false">C1286+D1285</f>
        <v>14660.452</v>
      </c>
    </row>
    <row r="1287" customFormat="false" ht="12.8" hidden="false" customHeight="false" outlineLevel="0" collapsed="false">
      <c r="A1287" s="25" t="s">
        <v>4650</v>
      </c>
      <c r="B1287" s="26" t="n">
        <v>0.8036</v>
      </c>
      <c r="C1287" s="24" t="n">
        <f aca="false">B1287*10</f>
        <v>8.036</v>
      </c>
      <c r="D1287" s="14" t="n">
        <f aca="false">C1287+D1286</f>
        <v>14668.488</v>
      </c>
    </row>
    <row r="1288" customFormat="false" ht="12.8" hidden="false" customHeight="false" outlineLevel="0" collapsed="false">
      <c r="A1288" s="25" t="s">
        <v>4652</v>
      </c>
      <c r="B1288" s="26" t="n">
        <v>-0.2752</v>
      </c>
      <c r="C1288" s="24" t="n">
        <f aca="false">B1288*10</f>
        <v>-2.752</v>
      </c>
      <c r="D1288" s="14" t="n">
        <f aca="false">C1288+D1287</f>
        <v>14665.736</v>
      </c>
    </row>
    <row r="1289" customFormat="false" ht="12.8" hidden="false" customHeight="false" outlineLevel="0" collapsed="false">
      <c r="A1289" s="25" t="s">
        <v>4658</v>
      </c>
      <c r="B1289" s="26" t="n">
        <v>0.7252</v>
      </c>
      <c r="C1289" s="24" t="n">
        <f aca="false">B1289*10</f>
        <v>7.252</v>
      </c>
      <c r="D1289" s="14" t="n">
        <f aca="false">C1289+D1288</f>
        <v>14672.988</v>
      </c>
    </row>
    <row r="1290" customFormat="false" ht="12.8" hidden="false" customHeight="false" outlineLevel="0" collapsed="false">
      <c r="A1290" s="25" t="s">
        <v>4661</v>
      </c>
      <c r="B1290" s="26" t="n">
        <v>1.078</v>
      </c>
      <c r="C1290" s="24" t="n">
        <f aca="false">B1290*10</f>
        <v>10.78</v>
      </c>
      <c r="D1290" s="14" t="n">
        <f aca="false">C1290+D1289</f>
        <v>14683.768</v>
      </c>
    </row>
    <row r="1291" customFormat="false" ht="12.8" hidden="false" customHeight="false" outlineLevel="0" collapsed="false">
      <c r="A1291" s="25" t="s">
        <v>4663</v>
      </c>
      <c r="B1291" s="26" t="n">
        <v>-1</v>
      </c>
      <c r="C1291" s="24" t="n">
        <f aca="false">B1291*10</f>
        <v>-10</v>
      </c>
      <c r="D1291" s="14" t="n">
        <f aca="false">C1291+D1290</f>
        <v>14673.768</v>
      </c>
    </row>
    <row r="1292" customFormat="false" ht="12.8" hidden="false" customHeight="false" outlineLevel="0" collapsed="false">
      <c r="A1292" s="25" t="s">
        <v>4665</v>
      </c>
      <c r="B1292" s="26" t="n">
        <v>-0.1384</v>
      </c>
      <c r="C1292" s="24" t="n">
        <f aca="false">B1292*10</f>
        <v>-1.384</v>
      </c>
      <c r="D1292" s="14" t="n">
        <f aca="false">C1292+D1291</f>
        <v>14672.384</v>
      </c>
    </row>
    <row r="1293" customFormat="false" ht="12.8" hidden="false" customHeight="false" outlineLevel="0" collapsed="false">
      <c r="A1293" s="25" t="s">
        <v>4669</v>
      </c>
      <c r="B1293" s="26" t="n">
        <v>0.1764</v>
      </c>
      <c r="C1293" s="24" t="n">
        <f aca="false">B1293*10</f>
        <v>1.764</v>
      </c>
      <c r="D1293" s="14" t="n">
        <f aca="false">C1293+D1292</f>
        <v>14674.148</v>
      </c>
    </row>
    <row r="1294" customFormat="false" ht="12.8" hidden="false" customHeight="false" outlineLevel="0" collapsed="false">
      <c r="A1294" s="25" t="s">
        <v>4671</v>
      </c>
      <c r="B1294" s="26" t="n">
        <v>0.8816</v>
      </c>
      <c r="C1294" s="24" t="n">
        <f aca="false">B1294*10</f>
        <v>8.816</v>
      </c>
      <c r="D1294" s="14" t="n">
        <f aca="false">C1294+D1293</f>
        <v>14682.964</v>
      </c>
    </row>
    <row r="1295" customFormat="false" ht="12.8" hidden="false" customHeight="false" outlineLevel="0" collapsed="false">
      <c r="A1295" s="25" t="s">
        <v>4675</v>
      </c>
      <c r="B1295" s="26" t="n">
        <v>1.4602</v>
      </c>
      <c r="C1295" s="24" t="n">
        <f aca="false">B1295*10</f>
        <v>14.602</v>
      </c>
      <c r="D1295" s="14" t="n">
        <f aca="false">C1295+D1294</f>
        <v>14697.566</v>
      </c>
    </row>
    <row r="1296" customFormat="false" ht="12.8" hidden="false" customHeight="false" outlineLevel="0" collapsed="false">
      <c r="A1296" s="25" t="s">
        <v>4678</v>
      </c>
      <c r="B1296" s="26" t="n">
        <v>-0.824</v>
      </c>
      <c r="C1296" s="24" t="n">
        <f aca="false">B1296*10</f>
        <v>-8.24</v>
      </c>
      <c r="D1296" s="14" t="n">
        <f aca="false">C1296+D1295</f>
        <v>14689.326</v>
      </c>
    </row>
    <row r="1297" customFormat="false" ht="12.8" hidden="false" customHeight="false" outlineLevel="0" collapsed="false">
      <c r="A1297" s="25" t="s">
        <v>4682</v>
      </c>
      <c r="B1297" s="26" t="n">
        <v>-2.512</v>
      </c>
      <c r="C1297" s="24" t="n">
        <f aca="false">B1297*10</f>
        <v>-25.12</v>
      </c>
      <c r="D1297" s="14" t="n">
        <f aca="false">C1297+D1296</f>
        <v>14664.206</v>
      </c>
    </row>
    <row r="1298" customFormat="false" ht="12.8" hidden="false" customHeight="false" outlineLevel="0" collapsed="false">
      <c r="A1298" s="25" t="s">
        <v>4686</v>
      </c>
      <c r="B1298" s="26" t="n">
        <v>0.5488</v>
      </c>
      <c r="C1298" s="24" t="n">
        <f aca="false">B1298*10</f>
        <v>5.488</v>
      </c>
      <c r="D1298" s="14" t="n">
        <f aca="false">C1298+D1297</f>
        <v>14669.694</v>
      </c>
    </row>
    <row r="1299" customFormat="false" ht="12.8" hidden="false" customHeight="false" outlineLevel="0" collapsed="false">
      <c r="A1299" s="25" t="s">
        <v>4689</v>
      </c>
      <c r="B1299" s="26" t="n">
        <v>0.4112</v>
      </c>
      <c r="C1299" s="24" t="n">
        <f aca="false">B1299*10</f>
        <v>4.112</v>
      </c>
      <c r="D1299" s="14" t="n">
        <f aca="false">C1299+D1298</f>
        <v>14673.806</v>
      </c>
    </row>
    <row r="1300" customFormat="false" ht="12.8" hidden="false" customHeight="false" outlineLevel="0" collapsed="false">
      <c r="A1300" s="25" t="s">
        <v>4694</v>
      </c>
      <c r="B1300" s="26" t="n">
        <v>1.96</v>
      </c>
      <c r="C1300" s="24" t="n">
        <f aca="false">B1300*10</f>
        <v>19.6</v>
      </c>
      <c r="D1300" s="14" t="n">
        <f aca="false">C1300+D1299</f>
        <v>14693.406</v>
      </c>
    </row>
    <row r="1301" customFormat="false" ht="12.8" hidden="false" customHeight="false" outlineLevel="0" collapsed="false">
      <c r="A1301" s="25" t="s">
        <v>4696</v>
      </c>
      <c r="B1301" s="26" t="n">
        <v>-1</v>
      </c>
      <c r="C1301" s="24" t="n">
        <f aca="false">B1301*10</f>
        <v>-10</v>
      </c>
      <c r="D1301" s="14" t="n">
        <f aca="false">C1301+D1300</f>
        <v>14683.406</v>
      </c>
    </row>
    <row r="1302" customFormat="false" ht="12.8" hidden="false" customHeight="false" outlineLevel="0" collapsed="false">
      <c r="A1302" s="25" t="s">
        <v>4697</v>
      </c>
      <c r="B1302" s="26" t="n">
        <v>-2</v>
      </c>
      <c r="C1302" s="24" t="n">
        <f aca="false">B1302*10</f>
        <v>-20</v>
      </c>
      <c r="D1302" s="14" t="n">
        <f aca="false">C1302+D1301</f>
        <v>14663.406</v>
      </c>
    </row>
    <row r="1303" customFormat="false" ht="12.8" hidden="false" customHeight="false" outlineLevel="0" collapsed="false">
      <c r="A1303" s="25" t="s">
        <v>4700</v>
      </c>
      <c r="B1303" s="26" t="n">
        <v>3.6456</v>
      </c>
      <c r="C1303" s="24" t="n">
        <f aca="false">B1303*10</f>
        <v>36.456</v>
      </c>
      <c r="D1303" s="14" t="n">
        <f aca="false">C1303+D1302</f>
        <v>14699.862</v>
      </c>
    </row>
    <row r="1304" customFormat="false" ht="12.8" hidden="false" customHeight="false" outlineLevel="0" collapsed="false">
      <c r="A1304" s="25" t="s">
        <v>4702</v>
      </c>
      <c r="B1304" s="26" t="n">
        <v>0.3234</v>
      </c>
      <c r="C1304" s="24" t="n">
        <f aca="false">B1304*10</f>
        <v>3.234</v>
      </c>
      <c r="D1304" s="14" t="n">
        <f aca="false">C1304+D1303</f>
        <v>14703.096</v>
      </c>
    </row>
    <row r="1305" customFormat="false" ht="12.8" hidden="false" customHeight="false" outlineLevel="0" collapsed="false">
      <c r="A1305" s="25" t="s">
        <v>4704</v>
      </c>
      <c r="B1305" s="26" t="n">
        <v>0.3332</v>
      </c>
      <c r="C1305" s="24" t="n">
        <f aca="false">B1305*10</f>
        <v>3.332</v>
      </c>
      <c r="D1305" s="14" t="n">
        <f aca="false">C1305+D1304</f>
        <v>14706.428</v>
      </c>
    </row>
    <row r="1306" customFormat="false" ht="12.8" hidden="false" customHeight="false" outlineLevel="0" collapsed="false">
      <c r="A1306" s="25" t="s">
        <v>4705</v>
      </c>
      <c r="B1306" s="26" t="n">
        <v>-0.9514</v>
      </c>
      <c r="C1306" s="24" t="n">
        <f aca="false">B1306*10</f>
        <v>-9.514</v>
      </c>
      <c r="D1306" s="14" t="n">
        <f aca="false">C1306+D1305</f>
        <v>14696.914</v>
      </c>
    </row>
    <row r="1307" customFormat="false" ht="12.8" hidden="false" customHeight="false" outlineLevel="0" collapsed="false">
      <c r="A1307" s="25" t="s">
        <v>4709</v>
      </c>
      <c r="B1307" s="26" t="n">
        <v>0.6566</v>
      </c>
      <c r="C1307" s="24" t="n">
        <f aca="false">B1307*10</f>
        <v>6.566</v>
      </c>
      <c r="D1307" s="14" t="n">
        <f aca="false">C1307+D1306</f>
        <v>14703.48</v>
      </c>
    </row>
    <row r="1308" customFormat="false" ht="12.8" hidden="false" customHeight="false" outlineLevel="0" collapsed="false">
      <c r="A1308" s="25" t="s">
        <v>4712</v>
      </c>
      <c r="B1308" s="26" t="n">
        <v>-0.7848</v>
      </c>
      <c r="C1308" s="24" t="n">
        <f aca="false">B1308*10</f>
        <v>-7.848</v>
      </c>
      <c r="D1308" s="14" t="n">
        <f aca="false">C1308+D1307</f>
        <v>14695.632</v>
      </c>
    </row>
    <row r="1309" customFormat="false" ht="12.8" hidden="false" customHeight="false" outlineLevel="0" collapsed="false">
      <c r="A1309" s="25" t="s">
        <v>4716</v>
      </c>
      <c r="B1309" s="26" t="n">
        <v>0.1666</v>
      </c>
      <c r="C1309" s="24" t="n">
        <f aca="false">B1309*10</f>
        <v>1.666</v>
      </c>
      <c r="D1309" s="14" t="n">
        <f aca="false">C1309+D1308</f>
        <v>14697.298</v>
      </c>
    </row>
    <row r="1310" customFormat="false" ht="12.8" hidden="false" customHeight="false" outlineLevel="0" collapsed="false">
      <c r="A1310" s="25" t="s">
        <v>4717</v>
      </c>
      <c r="B1310" s="26" t="n">
        <v>-0.4512</v>
      </c>
      <c r="C1310" s="24" t="n">
        <f aca="false">B1310*10</f>
        <v>-4.512</v>
      </c>
      <c r="D1310" s="14" t="n">
        <f aca="false">C1310+D1309</f>
        <v>14692.786</v>
      </c>
    </row>
    <row r="1311" customFormat="false" ht="12.8" hidden="false" customHeight="false" outlineLevel="0" collapsed="false">
      <c r="A1311" s="25" t="s">
        <v>4720</v>
      </c>
      <c r="B1311" s="26" t="n">
        <v>-1</v>
      </c>
      <c r="C1311" s="24" t="n">
        <f aca="false">B1311*10</f>
        <v>-10</v>
      </c>
      <c r="D1311" s="14" t="n">
        <f aca="false">C1311+D1310</f>
        <v>14682.786</v>
      </c>
    </row>
    <row r="1312" customFormat="false" ht="12.8" hidden="false" customHeight="false" outlineLevel="0" collapsed="false">
      <c r="A1312" s="25" t="s">
        <v>4722</v>
      </c>
      <c r="B1312" s="26" t="n">
        <v>0.2156</v>
      </c>
      <c r="C1312" s="24" t="n">
        <f aca="false">B1312*10</f>
        <v>2.156</v>
      </c>
      <c r="D1312" s="14" t="n">
        <f aca="false">C1312+D1311</f>
        <v>14684.942</v>
      </c>
    </row>
    <row r="1313" customFormat="false" ht="12.8" hidden="false" customHeight="false" outlineLevel="0" collapsed="false">
      <c r="A1313" s="25" t="s">
        <v>4724</v>
      </c>
      <c r="B1313" s="26" t="n">
        <v>0.294</v>
      </c>
      <c r="C1313" s="24" t="n">
        <f aca="false">B1313*10</f>
        <v>2.94</v>
      </c>
      <c r="D1313" s="14" t="n">
        <f aca="false">C1313+D1312</f>
        <v>14687.882</v>
      </c>
    </row>
    <row r="1314" customFormat="false" ht="12.8" hidden="false" customHeight="false" outlineLevel="0" collapsed="false">
      <c r="A1314" s="25" t="s">
        <v>4726</v>
      </c>
      <c r="B1314" s="26" t="n">
        <v>-1</v>
      </c>
      <c r="C1314" s="24" t="n">
        <f aca="false">B1314*10</f>
        <v>-10</v>
      </c>
      <c r="D1314" s="14" t="n">
        <f aca="false">C1314+D1313</f>
        <v>14677.882</v>
      </c>
    </row>
    <row r="1315" customFormat="false" ht="12.8" hidden="false" customHeight="false" outlineLevel="0" collapsed="false">
      <c r="A1315" s="25" t="s">
        <v>4728</v>
      </c>
      <c r="B1315" s="26" t="n">
        <v>0.2932</v>
      </c>
      <c r="C1315" s="24" t="n">
        <f aca="false">B1315*10</f>
        <v>2.932</v>
      </c>
      <c r="D1315" s="14" t="n">
        <f aca="false">C1315+D1314</f>
        <v>14680.814</v>
      </c>
    </row>
    <row r="1316" customFormat="false" ht="12.8" hidden="false" customHeight="false" outlineLevel="0" collapsed="false">
      <c r="A1316" s="25" t="s">
        <v>4736</v>
      </c>
      <c r="B1316" s="26" t="n">
        <v>0.0681999999999998</v>
      </c>
      <c r="C1316" s="24" t="n">
        <f aca="false">B1316*10</f>
        <v>0.681999999999998</v>
      </c>
      <c r="D1316" s="14" t="n">
        <f aca="false">C1316+D1315</f>
        <v>14681.496</v>
      </c>
    </row>
    <row r="1317" customFormat="false" ht="12.8" hidden="false" customHeight="false" outlineLevel="0" collapsed="false">
      <c r="A1317" s="25" t="s">
        <v>4738</v>
      </c>
      <c r="B1317" s="26" t="n">
        <v>0.7742</v>
      </c>
      <c r="C1317" s="24" t="n">
        <f aca="false">B1317*10</f>
        <v>7.742</v>
      </c>
      <c r="D1317" s="14" t="n">
        <f aca="false">C1317+D1316</f>
        <v>14689.238</v>
      </c>
    </row>
    <row r="1318" customFormat="false" ht="12.8" hidden="false" customHeight="false" outlineLevel="0" collapsed="false">
      <c r="A1318" s="25" t="s">
        <v>4742</v>
      </c>
      <c r="B1318" s="26" t="n">
        <v>-2.02</v>
      </c>
      <c r="C1318" s="24" t="n">
        <f aca="false">B1318*10</f>
        <v>-20.2</v>
      </c>
      <c r="D1318" s="14" t="n">
        <f aca="false">C1318+D1317</f>
        <v>14669.038</v>
      </c>
    </row>
    <row r="1319" customFormat="false" ht="12.8" hidden="false" customHeight="false" outlineLevel="0" collapsed="false">
      <c r="A1319" s="25" t="s">
        <v>4746</v>
      </c>
      <c r="B1319" s="26" t="n">
        <v>0.6664</v>
      </c>
      <c r="C1319" s="24" t="n">
        <f aca="false">B1319*10</f>
        <v>6.664</v>
      </c>
      <c r="D1319" s="14" t="n">
        <f aca="false">C1319+D1318</f>
        <v>14675.702</v>
      </c>
    </row>
    <row r="1320" customFormat="false" ht="12.8" hidden="false" customHeight="false" outlineLevel="0" collapsed="false">
      <c r="A1320" s="25" t="s">
        <v>4750</v>
      </c>
      <c r="B1320" s="26" t="n">
        <v>2.3712</v>
      </c>
      <c r="C1320" s="24" t="n">
        <f aca="false">B1320*10</f>
        <v>23.712</v>
      </c>
      <c r="D1320" s="14" t="n">
        <f aca="false">C1320+D1319</f>
        <v>14699.414</v>
      </c>
    </row>
    <row r="1321" customFormat="false" ht="12.8" hidden="false" customHeight="false" outlineLevel="0" collapsed="false">
      <c r="A1321" s="25" t="s">
        <v>4757</v>
      </c>
      <c r="B1321" s="26" t="n">
        <v>-0.51</v>
      </c>
      <c r="C1321" s="24" t="n">
        <f aca="false">B1321*10</f>
        <v>-5.1</v>
      </c>
      <c r="D1321" s="14" t="n">
        <f aca="false">C1321+D1320</f>
        <v>14694.314</v>
      </c>
    </row>
    <row r="1322" customFormat="false" ht="12.8" hidden="false" customHeight="false" outlineLevel="0" collapsed="false">
      <c r="A1322" s="25" t="s">
        <v>4760</v>
      </c>
      <c r="B1322" s="26" t="n">
        <v>0.96</v>
      </c>
      <c r="C1322" s="24" t="n">
        <f aca="false">B1322*10</f>
        <v>9.6</v>
      </c>
      <c r="D1322" s="14" t="n">
        <f aca="false">C1322+D1321</f>
        <v>14703.914</v>
      </c>
    </row>
    <row r="1323" customFormat="false" ht="12.8" hidden="false" customHeight="false" outlineLevel="0" collapsed="false">
      <c r="A1323" s="25" t="s">
        <v>4762</v>
      </c>
      <c r="B1323" s="26" t="n">
        <v>2.7146</v>
      </c>
      <c r="C1323" s="24" t="n">
        <f aca="false">B1323*10</f>
        <v>27.146</v>
      </c>
      <c r="D1323" s="14" t="n">
        <f aca="false">C1323+D1322</f>
        <v>14731.06</v>
      </c>
    </row>
    <row r="1324" customFormat="false" ht="12.8" hidden="false" customHeight="false" outlineLevel="0" collapsed="false">
      <c r="A1324" s="25" t="s">
        <v>4765</v>
      </c>
      <c r="B1324" s="26" t="n">
        <v>0.2152</v>
      </c>
      <c r="C1324" s="24" t="n">
        <f aca="false">B1324*10</f>
        <v>2.152</v>
      </c>
      <c r="D1324" s="14" t="n">
        <f aca="false">C1324+D1323</f>
        <v>14733.212</v>
      </c>
    </row>
    <row r="1325" customFormat="false" ht="12.8" hidden="false" customHeight="false" outlineLevel="0" collapsed="false">
      <c r="A1325" s="25" t="s">
        <v>4768</v>
      </c>
      <c r="B1325" s="26" t="n">
        <v>-0.853</v>
      </c>
      <c r="C1325" s="24" t="n">
        <f aca="false">B1325*10</f>
        <v>-8.53</v>
      </c>
      <c r="D1325" s="14" t="n">
        <f aca="false">C1325+D1324</f>
        <v>14724.682</v>
      </c>
    </row>
    <row r="1326" customFormat="false" ht="12.8" hidden="false" customHeight="false" outlineLevel="0" collapsed="false">
      <c r="A1326" s="25" t="s">
        <v>4770</v>
      </c>
      <c r="B1326" s="26" t="n">
        <v>1.2348</v>
      </c>
      <c r="C1326" s="24" t="n">
        <f aca="false">B1326*10</f>
        <v>12.348</v>
      </c>
      <c r="D1326" s="14" t="n">
        <f aca="false">C1326+D1325</f>
        <v>14737.03</v>
      </c>
    </row>
    <row r="1327" customFormat="false" ht="12.8" hidden="false" customHeight="false" outlineLevel="0" collapsed="false">
      <c r="A1327" s="25" t="s">
        <v>4773</v>
      </c>
      <c r="B1327" s="26" t="n">
        <v>-0.3924</v>
      </c>
      <c r="C1327" s="24" t="n">
        <f aca="false">B1327*10</f>
        <v>-3.924</v>
      </c>
      <c r="D1327" s="14" t="n">
        <f aca="false">C1327+D1326</f>
        <v>14733.106</v>
      </c>
    </row>
    <row r="1328" customFormat="false" ht="12.8" hidden="false" customHeight="false" outlineLevel="0" collapsed="false">
      <c r="A1328" s="25" t="s">
        <v>4778</v>
      </c>
      <c r="B1328" s="26" t="n">
        <v>-2.0008</v>
      </c>
      <c r="C1328" s="24" t="n">
        <f aca="false">B1328*10</f>
        <v>-20.008</v>
      </c>
      <c r="D1328" s="14" t="n">
        <f aca="false">C1328+D1327</f>
        <v>14713.098</v>
      </c>
    </row>
    <row r="1329" customFormat="false" ht="12.8" hidden="false" customHeight="false" outlineLevel="0" collapsed="false">
      <c r="A1329" s="25" t="s">
        <v>4784</v>
      </c>
      <c r="B1329" s="26" t="n">
        <v>0.2352</v>
      </c>
      <c r="C1329" s="24" t="n">
        <f aca="false">B1329*10</f>
        <v>2.352</v>
      </c>
      <c r="D1329" s="14" t="n">
        <f aca="false">C1329+D1328</f>
        <v>14715.45</v>
      </c>
    </row>
    <row r="1330" customFormat="false" ht="12.8" hidden="false" customHeight="false" outlineLevel="0" collapsed="false">
      <c r="A1330" s="25" t="s">
        <v>4786</v>
      </c>
      <c r="B1330" s="26" t="n">
        <v>4.027</v>
      </c>
      <c r="C1330" s="24" t="n">
        <f aca="false">B1330*10</f>
        <v>40.27</v>
      </c>
      <c r="D1330" s="14" t="n">
        <f aca="false">C1330+D1329</f>
        <v>14755.72</v>
      </c>
    </row>
    <row r="1331" customFormat="false" ht="12.8" hidden="false" customHeight="false" outlineLevel="0" collapsed="false">
      <c r="A1331" s="25" t="s">
        <v>4791</v>
      </c>
      <c r="B1331" s="26" t="n">
        <v>1.4402</v>
      </c>
      <c r="C1331" s="24" t="n">
        <f aca="false">B1331*10</f>
        <v>14.402</v>
      </c>
      <c r="D1331" s="14" t="n">
        <f aca="false">C1331+D1330</f>
        <v>14770.122</v>
      </c>
    </row>
    <row r="1332" customFormat="false" ht="12.8" hidden="false" customHeight="false" outlineLevel="0" collapsed="false">
      <c r="A1332" s="25" t="s">
        <v>4795</v>
      </c>
      <c r="B1332" s="26" t="n">
        <v>-0.5786</v>
      </c>
      <c r="C1332" s="24" t="n">
        <f aca="false">B1332*10</f>
        <v>-5.786</v>
      </c>
      <c r="D1332" s="14" t="n">
        <f aca="false">C1332+D1331</f>
        <v>14764.336</v>
      </c>
    </row>
    <row r="1333" customFormat="false" ht="12.8" hidden="false" customHeight="false" outlineLevel="0" collapsed="false">
      <c r="A1333" s="25" t="s">
        <v>4798</v>
      </c>
      <c r="B1333" s="26" t="n">
        <v>4.2916</v>
      </c>
      <c r="C1333" s="24" t="n">
        <f aca="false">B1333*10</f>
        <v>42.916</v>
      </c>
      <c r="D1333" s="14" t="n">
        <f aca="false">C1333+D1332</f>
        <v>14807.252</v>
      </c>
    </row>
    <row r="1334" customFormat="false" ht="12.8" hidden="false" customHeight="false" outlineLevel="0" collapsed="false">
      <c r="A1334" s="25" t="s">
        <v>4807</v>
      </c>
      <c r="B1334" s="26" t="n">
        <v>-0.9314</v>
      </c>
      <c r="C1334" s="24" t="n">
        <f aca="false">B1334*10</f>
        <v>-9.314</v>
      </c>
      <c r="D1334" s="14" t="n">
        <f aca="false">C1334+D1333</f>
        <v>14797.938</v>
      </c>
    </row>
    <row r="1335" customFormat="false" ht="12.8" hidden="false" customHeight="false" outlineLevel="0" collapsed="false">
      <c r="A1335" s="25" t="s">
        <v>4810</v>
      </c>
      <c r="B1335" s="26" t="n">
        <v>3.1842</v>
      </c>
      <c r="C1335" s="24" t="n">
        <f aca="false">B1335*10</f>
        <v>31.842</v>
      </c>
      <c r="D1335" s="14" t="n">
        <f aca="false">C1335+D1334</f>
        <v>14829.78</v>
      </c>
    </row>
    <row r="1336" customFormat="false" ht="12.8" hidden="false" customHeight="false" outlineLevel="0" collapsed="false">
      <c r="A1336" s="25" t="s">
        <v>4815</v>
      </c>
      <c r="B1336" s="26" t="n">
        <v>0.2058</v>
      </c>
      <c r="C1336" s="24" t="n">
        <f aca="false">B1336*10</f>
        <v>2.058</v>
      </c>
      <c r="D1336" s="14" t="n">
        <f aca="false">C1336+D1335</f>
        <v>14831.838</v>
      </c>
    </row>
    <row r="1337" customFormat="false" ht="12.8" hidden="false" customHeight="false" outlineLevel="0" collapsed="false">
      <c r="A1337" s="25" t="s">
        <v>4817</v>
      </c>
      <c r="B1337" s="26" t="n">
        <v>-2.3442</v>
      </c>
      <c r="C1337" s="24" t="n">
        <f aca="false">B1337*10</f>
        <v>-23.442</v>
      </c>
      <c r="D1337" s="14" t="n">
        <f aca="false">C1337+D1336</f>
        <v>14808.396</v>
      </c>
    </row>
    <row r="1338" customFormat="false" ht="12.8" hidden="false" customHeight="false" outlineLevel="0" collapsed="false">
      <c r="A1338" s="25" t="s">
        <v>4826</v>
      </c>
      <c r="B1338" s="26" t="n">
        <v>-1.9216</v>
      </c>
      <c r="C1338" s="24" t="n">
        <f aca="false">B1338*10</f>
        <v>-19.216</v>
      </c>
      <c r="D1338" s="14" t="n">
        <f aca="false">C1338+D1337</f>
        <v>14789.18</v>
      </c>
    </row>
    <row r="1339" customFormat="false" ht="12.8" hidden="false" customHeight="false" outlineLevel="0" collapsed="false">
      <c r="A1339" s="25" t="s">
        <v>4829</v>
      </c>
      <c r="B1339" s="26" t="n">
        <v>1.3324</v>
      </c>
      <c r="C1339" s="24" t="n">
        <f aca="false">B1339*10</f>
        <v>13.324</v>
      </c>
      <c r="D1339" s="14" t="n">
        <f aca="false">C1339+D1338</f>
        <v>14802.504</v>
      </c>
    </row>
    <row r="1340" customFormat="false" ht="12.8" hidden="false" customHeight="false" outlineLevel="0" collapsed="false">
      <c r="A1340" s="25" t="s">
        <v>4832</v>
      </c>
      <c r="B1340" s="26" t="n">
        <v>-0.8036</v>
      </c>
      <c r="C1340" s="24" t="n">
        <f aca="false">B1340*10</f>
        <v>-8.036</v>
      </c>
      <c r="D1340" s="14" t="n">
        <f aca="false">C1340+D1339</f>
        <v>14794.468</v>
      </c>
    </row>
    <row r="1341" customFormat="false" ht="12.8" hidden="false" customHeight="false" outlineLevel="0" collapsed="false">
      <c r="A1341" s="25" t="s">
        <v>4834</v>
      </c>
      <c r="B1341" s="26" t="n">
        <v>0.2156</v>
      </c>
      <c r="C1341" s="24" t="n">
        <f aca="false">B1341*10</f>
        <v>2.156</v>
      </c>
      <c r="D1341" s="14" t="n">
        <f aca="false">C1341+D1340</f>
        <v>14796.624</v>
      </c>
    </row>
    <row r="1342" customFormat="false" ht="12.8" hidden="false" customHeight="false" outlineLevel="0" collapsed="false">
      <c r="A1342" s="25" t="s">
        <v>4837</v>
      </c>
      <c r="B1342" s="26" t="n">
        <v>-2</v>
      </c>
      <c r="C1342" s="24" t="n">
        <f aca="false">B1342*10</f>
        <v>-20</v>
      </c>
      <c r="D1342" s="14" t="n">
        <f aca="false">C1342+D1341</f>
        <v>14776.624</v>
      </c>
    </row>
    <row r="1343" customFormat="false" ht="12.8" hidden="false" customHeight="false" outlineLevel="0" collapsed="false">
      <c r="A1343" s="25" t="s">
        <v>4840</v>
      </c>
      <c r="B1343" s="26" t="n">
        <v>-0.5406</v>
      </c>
      <c r="C1343" s="24" t="n">
        <f aca="false">B1343*10</f>
        <v>-5.406</v>
      </c>
      <c r="D1343" s="14" t="n">
        <f aca="false">C1343+D1342</f>
        <v>14771.218</v>
      </c>
    </row>
    <row r="1344" customFormat="false" ht="12.8" hidden="false" customHeight="false" outlineLevel="0" collapsed="false">
      <c r="A1344" s="25" t="s">
        <v>4847</v>
      </c>
      <c r="B1344" s="26" t="n">
        <v>0.98</v>
      </c>
      <c r="C1344" s="24" t="n">
        <f aca="false">B1344*10</f>
        <v>9.8</v>
      </c>
      <c r="D1344" s="14" t="n">
        <f aca="false">C1344+D1343</f>
        <v>14781.018</v>
      </c>
    </row>
    <row r="1345" customFormat="false" ht="12.8" hidden="false" customHeight="false" outlineLevel="0" collapsed="false">
      <c r="A1345" s="25" t="s">
        <v>4849</v>
      </c>
      <c r="B1345" s="26" t="n">
        <v>0.1078</v>
      </c>
      <c r="C1345" s="24" t="n">
        <f aca="false">B1345*10</f>
        <v>1.078</v>
      </c>
      <c r="D1345" s="14" t="n">
        <f aca="false">C1345+D1344</f>
        <v>14782.096</v>
      </c>
    </row>
    <row r="1346" customFormat="false" ht="12.8" hidden="false" customHeight="false" outlineLevel="0" collapsed="false">
      <c r="A1346" s="25" t="s">
        <v>4851</v>
      </c>
      <c r="B1346" s="26" t="n">
        <v>-0.9318</v>
      </c>
      <c r="C1346" s="24" t="n">
        <f aca="false">B1346*10</f>
        <v>-9.318</v>
      </c>
      <c r="D1346" s="14" t="n">
        <f aca="false">C1346+D1345</f>
        <v>14772.778</v>
      </c>
    </row>
    <row r="1347" customFormat="false" ht="12.8" hidden="false" customHeight="false" outlineLevel="0" collapsed="false">
      <c r="A1347" s="25" t="s">
        <v>4855</v>
      </c>
      <c r="B1347" s="26" t="n">
        <v>1.5582</v>
      </c>
      <c r="C1347" s="24" t="n">
        <f aca="false">B1347*10</f>
        <v>15.582</v>
      </c>
      <c r="D1347" s="14" t="n">
        <f aca="false">C1347+D1346</f>
        <v>14788.36</v>
      </c>
    </row>
    <row r="1348" customFormat="false" ht="12.8" hidden="false" customHeight="false" outlineLevel="0" collapsed="false">
      <c r="A1348" s="25" t="s">
        <v>4858</v>
      </c>
      <c r="B1348" s="26" t="n">
        <v>0.735</v>
      </c>
      <c r="C1348" s="24" t="n">
        <f aca="false">B1348*10</f>
        <v>7.35</v>
      </c>
      <c r="D1348" s="14" t="n">
        <f aca="false">C1348+D1347</f>
        <v>14795.71</v>
      </c>
    </row>
    <row r="1349" customFormat="false" ht="12.8" hidden="false" customHeight="false" outlineLevel="0" collapsed="false">
      <c r="A1349" s="25" t="s">
        <v>4862</v>
      </c>
      <c r="B1349" s="26" t="n">
        <v>0.4214</v>
      </c>
      <c r="C1349" s="24" t="n">
        <f aca="false">B1349*10</f>
        <v>4.214</v>
      </c>
      <c r="D1349" s="14" t="n">
        <f aca="false">C1349+D1348</f>
        <v>14799.924</v>
      </c>
    </row>
    <row r="1350" customFormat="false" ht="12.8" hidden="false" customHeight="false" outlineLevel="0" collapsed="false">
      <c r="A1350" s="25" t="s">
        <v>4864</v>
      </c>
      <c r="B1350" s="26" t="n">
        <v>-1.6864</v>
      </c>
      <c r="C1350" s="24" t="n">
        <f aca="false">B1350*10</f>
        <v>-16.864</v>
      </c>
      <c r="D1350" s="14" t="n">
        <f aca="false">C1350+D1349</f>
        <v>14783.06</v>
      </c>
    </row>
    <row r="1351" customFormat="false" ht="12.8" hidden="false" customHeight="false" outlineLevel="0" collapsed="false">
      <c r="A1351" s="25" t="s">
        <v>4868</v>
      </c>
      <c r="B1351" s="26" t="n">
        <v>-2.6574</v>
      </c>
      <c r="C1351" s="24" t="n">
        <f aca="false">B1351*10</f>
        <v>-26.574</v>
      </c>
      <c r="D1351" s="14" t="n">
        <f aca="false">C1351+D1350</f>
        <v>14756.486</v>
      </c>
    </row>
    <row r="1352" customFormat="false" ht="12.8" hidden="false" customHeight="false" outlineLevel="0" collapsed="false">
      <c r="A1352" s="25" t="s">
        <v>4873</v>
      </c>
      <c r="B1352" s="26" t="n">
        <v>-0.4222</v>
      </c>
      <c r="C1352" s="24" t="n">
        <f aca="false">B1352*10</f>
        <v>-4.222</v>
      </c>
      <c r="D1352" s="14" t="n">
        <f aca="false">C1352+D1351</f>
        <v>14752.264</v>
      </c>
    </row>
    <row r="1353" customFormat="false" ht="12.8" hidden="false" customHeight="false" outlineLevel="0" collapsed="false">
      <c r="A1353" s="25" t="s">
        <v>4879</v>
      </c>
      <c r="B1353" s="26" t="n">
        <v>-0.7158</v>
      </c>
      <c r="C1353" s="24" t="n">
        <f aca="false">B1353*10</f>
        <v>-7.158</v>
      </c>
      <c r="D1353" s="14" t="n">
        <f aca="false">C1353+D1352</f>
        <v>14745.106</v>
      </c>
    </row>
    <row r="1354" customFormat="false" ht="12.8" hidden="false" customHeight="false" outlineLevel="0" collapsed="false">
      <c r="A1354" s="25" t="s">
        <v>4882</v>
      </c>
      <c r="B1354" s="26" t="n">
        <v>1.4986</v>
      </c>
      <c r="C1354" s="24" t="n">
        <f aca="false">B1354*10</f>
        <v>14.986</v>
      </c>
      <c r="D1354" s="14" t="n">
        <f aca="false">C1354+D1353</f>
        <v>14760.092</v>
      </c>
    </row>
    <row r="1355" customFormat="false" ht="12.8" hidden="false" customHeight="false" outlineLevel="0" collapsed="false">
      <c r="A1355" s="25" t="s">
        <v>4886</v>
      </c>
      <c r="B1355" s="26" t="n">
        <v>1.4794</v>
      </c>
      <c r="C1355" s="24" t="n">
        <f aca="false">B1355*10</f>
        <v>14.794</v>
      </c>
      <c r="D1355" s="14" t="n">
        <f aca="false">C1355+D1354</f>
        <v>14774.886</v>
      </c>
    </row>
    <row r="1356" customFormat="false" ht="12.8" hidden="false" customHeight="false" outlineLevel="0" collapsed="false">
      <c r="A1356" s="25" t="s">
        <v>4892</v>
      </c>
      <c r="B1356" s="26" t="n">
        <v>0.1764</v>
      </c>
      <c r="C1356" s="24" t="n">
        <f aca="false">B1356*10</f>
        <v>1.764</v>
      </c>
      <c r="D1356" s="14" t="n">
        <f aca="false">C1356+D1355</f>
        <v>14776.65</v>
      </c>
    </row>
    <row r="1357" customFormat="false" ht="12.8" hidden="false" customHeight="false" outlineLevel="0" collapsed="false">
      <c r="A1357" s="25" t="s">
        <v>4894</v>
      </c>
      <c r="B1357" s="26" t="n">
        <v>-0.5398</v>
      </c>
      <c r="C1357" s="24" t="n">
        <f aca="false">B1357*10</f>
        <v>-5.398</v>
      </c>
      <c r="D1357" s="14" t="n">
        <f aca="false">C1357+D1356</f>
        <v>14771.252</v>
      </c>
    </row>
    <row r="1358" customFormat="false" ht="12.8" hidden="false" customHeight="false" outlineLevel="0" collapsed="false">
      <c r="A1358" s="25" t="s">
        <v>4897</v>
      </c>
      <c r="B1358" s="26" t="n">
        <v>-0.6178</v>
      </c>
      <c r="C1358" s="24" t="n">
        <f aca="false">B1358*10</f>
        <v>-6.178</v>
      </c>
      <c r="D1358" s="14" t="n">
        <f aca="false">C1358+D1357</f>
        <v>14765.074</v>
      </c>
    </row>
    <row r="1359" customFormat="false" ht="12.8" hidden="false" customHeight="false" outlineLevel="0" collapsed="false">
      <c r="A1359" s="25" t="s">
        <v>4900</v>
      </c>
      <c r="B1359" s="26" t="n">
        <v>1.646</v>
      </c>
      <c r="C1359" s="24" t="n">
        <f aca="false">B1359*10</f>
        <v>16.46</v>
      </c>
      <c r="D1359" s="14" t="n">
        <f aca="false">C1359+D1358</f>
        <v>14781.534</v>
      </c>
    </row>
    <row r="1360" customFormat="false" ht="12.8" hidden="false" customHeight="false" outlineLevel="0" collapsed="false">
      <c r="A1360" s="25" t="s">
        <v>4907</v>
      </c>
      <c r="B1360" s="26" t="n">
        <v>-0.8334</v>
      </c>
      <c r="C1360" s="24" t="n">
        <f aca="false">B1360*10</f>
        <v>-8.334</v>
      </c>
      <c r="D1360" s="14" t="n">
        <f aca="false">C1360+D1359</f>
        <v>14773.2</v>
      </c>
    </row>
    <row r="1361" customFormat="false" ht="12.8" hidden="false" customHeight="false" outlineLevel="0" collapsed="false">
      <c r="A1361" s="25" t="s">
        <v>4910</v>
      </c>
      <c r="B1361" s="26" t="n">
        <v>-0.7546</v>
      </c>
      <c r="C1361" s="24" t="n">
        <f aca="false">B1361*10</f>
        <v>-7.546</v>
      </c>
      <c r="D1361" s="14" t="n">
        <f aca="false">C1361+D1360</f>
        <v>14765.654</v>
      </c>
    </row>
    <row r="1362" customFormat="false" ht="12.8" hidden="false" customHeight="false" outlineLevel="0" collapsed="false">
      <c r="A1362" s="25" t="s">
        <v>4912</v>
      </c>
      <c r="B1362" s="26" t="n">
        <v>116.4794</v>
      </c>
      <c r="C1362" s="24" t="n">
        <f aca="false">B1362*10</f>
        <v>1164.794</v>
      </c>
      <c r="D1362" s="14" t="n">
        <f aca="false">C1362+D1361</f>
        <v>15930.448</v>
      </c>
    </row>
    <row r="1363" customFormat="false" ht="12.8" hidden="false" customHeight="false" outlineLevel="0" collapsed="false">
      <c r="A1363" s="25" t="s">
        <v>4920</v>
      </c>
      <c r="B1363" s="26" t="n">
        <v>1.9992</v>
      </c>
      <c r="C1363" s="24" t="n">
        <f aca="false">B1363*10</f>
        <v>19.992</v>
      </c>
      <c r="D1363" s="14" t="n">
        <f aca="false">C1363+D1362</f>
        <v>15950.44</v>
      </c>
    </row>
    <row r="1364" customFormat="false" ht="12.8" hidden="false" customHeight="false" outlineLevel="0" collapsed="false">
      <c r="A1364" s="25" t="s">
        <v>4924</v>
      </c>
      <c r="B1364" s="26" t="n">
        <v>-2</v>
      </c>
      <c r="C1364" s="24" t="n">
        <f aca="false">B1364*10</f>
        <v>-20</v>
      </c>
      <c r="D1364" s="14" t="n">
        <f aca="false">C1364+D1363</f>
        <v>15930.44</v>
      </c>
    </row>
    <row r="1365" customFormat="false" ht="12.8" hidden="false" customHeight="false" outlineLevel="0" collapsed="false">
      <c r="A1365" s="25" t="s">
        <v>4927</v>
      </c>
      <c r="B1365" s="26" t="n">
        <v>0.5194</v>
      </c>
      <c r="C1365" s="24" t="n">
        <f aca="false">B1365*10</f>
        <v>5.194</v>
      </c>
      <c r="D1365" s="14" t="n">
        <f aca="false">C1365+D1364</f>
        <v>15935.634</v>
      </c>
    </row>
    <row r="1366" customFormat="false" ht="12.8" hidden="false" customHeight="false" outlineLevel="0" collapsed="false">
      <c r="A1366" s="25" t="s">
        <v>4930</v>
      </c>
      <c r="B1366" s="26" t="n">
        <v>-1</v>
      </c>
      <c r="C1366" s="24" t="n">
        <f aca="false">B1366*10</f>
        <v>-10</v>
      </c>
      <c r="D1366" s="14" t="n">
        <f aca="false">C1366+D1365</f>
        <v>15925.634</v>
      </c>
    </row>
    <row r="1367" customFormat="false" ht="12.8" hidden="false" customHeight="false" outlineLevel="0" collapsed="false">
      <c r="A1367" s="25" t="s">
        <v>4932</v>
      </c>
      <c r="B1367" s="26" t="n">
        <v>-0.8926</v>
      </c>
      <c r="C1367" s="24" t="n">
        <f aca="false">B1367*10</f>
        <v>-8.926</v>
      </c>
      <c r="D1367" s="14" t="n">
        <f aca="false">C1367+D1366</f>
        <v>15916.708</v>
      </c>
    </row>
    <row r="1368" customFormat="false" ht="12.8" hidden="false" customHeight="false" outlineLevel="0" collapsed="false">
      <c r="A1368" s="25" t="s">
        <v>4936</v>
      </c>
      <c r="B1368" s="26" t="n">
        <v>10.5632</v>
      </c>
      <c r="C1368" s="24" t="n">
        <f aca="false">B1368*10</f>
        <v>105.632</v>
      </c>
      <c r="D1368" s="14" t="n">
        <f aca="false">C1368+D1367</f>
        <v>16022.34</v>
      </c>
    </row>
    <row r="1369" customFormat="false" ht="12.8" hidden="false" customHeight="false" outlineLevel="0" collapsed="false">
      <c r="A1369" s="25" t="s">
        <v>4943</v>
      </c>
      <c r="B1369" s="26" t="n">
        <v>-1.6182</v>
      </c>
      <c r="C1369" s="24" t="n">
        <f aca="false">B1369*10</f>
        <v>-16.182</v>
      </c>
      <c r="D1369" s="14" t="n">
        <f aca="false">C1369+D1368</f>
        <v>16006.158</v>
      </c>
    </row>
    <row r="1370" customFormat="false" ht="12.8" hidden="false" customHeight="false" outlineLevel="0" collapsed="false">
      <c r="A1370" s="25" t="s">
        <v>4948</v>
      </c>
      <c r="B1370" s="26" t="n">
        <v>-0.8836</v>
      </c>
      <c r="C1370" s="24" t="n">
        <f aca="false">B1370*10</f>
        <v>-8.836</v>
      </c>
      <c r="D1370" s="14" t="n">
        <f aca="false">C1370+D1369</f>
        <v>15997.322</v>
      </c>
    </row>
    <row r="1371" customFormat="false" ht="12.8" hidden="false" customHeight="false" outlineLevel="0" collapsed="false">
      <c r="A1371" s="25" t="s">
        <v>4958</v>
      </c>
      <c r="B1371" s="26" t="n">
        <v>-6.01</v>
      </c>
      <c r="C1371" s="24" t="n">
        <f aca="false">B1371*10</f>
        <v>-60.1</v>
      </c>
      <c r="D1371" s="14" t="n">
        <f aca="false">C1371+D1370</f>
        <v>15937.222</v>
      </c>
    </row>
    <row r="1372" customFormat="false" ht="12.8" hidden="false" customHeight="false" outlineLevel="0" collapsed="false">
      <c r="A1372" s="25" t="s">
        <v>4962</v>
      </c>
      <c r="B1372" s="26" t="n">
        <v>-0.7942</v>
      </c>
      <c r="C1372" s="24" t="n">
        <f aca="false">B1372*10</f>
        <v>-7.942</v>
      </c>
      <c r="D1372" s="14" t="n">
        <f aca="false">C1372+D1371</f>
        <v>15929.28</v>
      </c>
    </row>
    <row r="1373" customFormat="false" ht="12.8" hidden="false" customHeight="false" outlineLevel="0" collapsed="false">
      <c r="A1373" s="25" t="s">
        <v>4967</v>
      </c>
      <c r="B1373" s="26" t="n">
        <v>8.6824</v>
      </c>
      <c r="C1373" s="24" t="n">
        <f aca="false">B1373*10</f>
        <v>86.824</v>
      </c>
      <c r="D1373" s="14" t="n">
        <f aca="false">C1373+D1372</f>
        <v>16016.104</v>
      </c>
    </row>
    <row r="1374" customFormat="false" ht="12.8" hidden="false" customHeight="false" outlineLevel="0" collapsed="false">
      <c r="A1374" s="25" t="s">
        <v>4971</v>
      </c>
      <c r="B1374" s="26" t="n">
        <v>0.98</v>
      </c>
      <c r="C1374" s="24" t="n">
        <f aca="false">B1374*10</f>
        <v>9.8</v>
      </c>
      <c r="D1374" s="14" t="n">
        <f aca="false">C1374+D1373</f>
        <v>16025.904</v>
      </c>
    </row>
    <row r="1375" customFormat="false" ht="12.8" hidden="false" customHeight="false" outlineLevel="0" collapsed="false">
      <c r="A1375" s="25" t="s">
        <v>4973</v>
      </c>
      <c r="B1375" s="26" t="n">
        <v>-1</v>
      </c>
      <c r="C1375" s="24" t="n">
        <f aca="false">B1375*10</f>
        <v>-10</v>
      </c>
      <c r="D1375" s="14" t="n">
        <f aca="false">C1375+D1374</f>
        <v>16015.904</v>
      </c>
    </row>
    <row r="1376" customFormat="false" ht="12.8" hidden="false" customHeight="false" outlineLevel="0" collapsed="false">
      <c r="A1376" s="25" t="s">
        <v>4975</v>
      </c>
      <c r="B1376" s="26" t="n">
        <v>0.343</v>
      </c>
      <c r="C1376" s="24" t="n">
        <f aca="false">B1376*10</f>
        <v>3.43</v>
      </c>
      <c r="D1376" s="14" t="n">
        <f aca="false">C1376+D1375</f>
        <v>16019.334</v>
      </c>
    </row>
    <row r="1377" customFormat="false" ht="12.8" hidden="false" customHeight="false" outlineLevel="0" collapsed="false">
      <c r="A1377" s="25" t="s">
        <v>4978</v>
      </c>
      <c r="B1377" s="26" t="n">
        <v>-1.4128</v>
      </c>
      <c r="C1377" s="24" t="n">
        <f aca="false">B1377*10</f>
        <v>-14.128</v>
      </c>
      <c r="D1377" s="14" t="n">
        <f aca="false">C1377+D1376</f>
        <v>16005.206</v>
      </c>
    </row>
    <row r="1378" customFormat="false" ht="12.8" hidden="false" customHeight="false" outlineLevel="0" collapsed="false">
      <c r="A1378" s="25" t="s">
        <v>4984</v>
      </c>
      <c r="B1378" s="26" t="n">
        <v>0.6358</v>
      </c>
      <c r="C1378" s="24" t="n">
        <f aca="false">B1378*10</f>
        <v>6.358</v>
      </c>
      <c r="D1378" s="14" t="n">
        <f aca="false">C1378+D1377</f>
        <v>16011.564</v>
      </c>
    </row>
    <row r="1379" customFormat="false" ht="12.8" hidden="false" customHeight="false" outlineLevel="0" collapsed="false">
      <c r="A1379" s="25" t="s">
        <v>4991</v>
      </c>
      <c r="B1379" s="26" t="n">
        <v>1.1466</v>
      </c>
      <c r="C1379" s="24" t="n">
        <f aca="false">B1379*10</f>
        <v>11.466</v>
      </c>
      <c r="D1379" s="14" t="n">
        <f aca="false">C1379+D1378</f>
        <v>16023.03</v>
      </c>
    </row>
    <row r="1380" customFormat="false" ht="12.8" hidden="false" customHeight="false" outlineLevel="0" collapsed="false">
      <c r="A1380" s="25" t="s">
        <v>4994</v>
      </c>
      <c r="B1380" s="26" t="n">
        <v>0.4606</v>
      </c>
      <c r="C1380" s="24" t="n">
        <f aca="false">B1380*10</f>
        <v>4.606</v>
      </c>
      <c r="D1380" s="14" t="n">
        <f aca="false">C1380+D1379</f>
        <v>16027.636</v>
      </c>
    </row>
    <row r="1381" customFormat="false" ht="12.8" hidden="false" customHeight="false" outlineLevel="0" collapsed="false">
      <c r="A1381" s="25" t="s">
        <v>4996</v>
      </c>
      <c r="B1381" s="26" t="n">
        <v>-1</v>
      </c>
      <c r="C1381" s="24" t="n">
        <f aca="false">B1381*10</f>
        <v>-10</v>
      </c>
      <c r="D1381" s="14" t="n">
        <f aca="false">C1381+D1380</f>
        <v>16017.636</v>
      </c>
    </row>
    <row r="1382" customFormat="false" ht="12.8" hidden="false" customHeight="false" outlineLevel="0" collapsed="false">
      <c r="A1382" s="25" t="s">
        <v>4998</v>
      </c>
      <c r="B1382" s="26" t="n">
        <v>1.205</v>
      </c>
      <c r="C1382" s="24" t="n">
        <f aca="false">B1382*10</f>
        <v>12.05</v>
      </c>
      <c r="D1382" s="14" t="n">
        <f aca="false">C1382+D1381</f>
        <v>16029.686</v>
      </c>
    </row>
    <row r="1383" customFormat="false" ht="12.8" hidden="false" customHeight="false" outlineLevel="0" collapsed="false">
      <c r="A1383" s="25" t="s">
        <v>5001</v>
      </c>
      <c r="B1383" s="26" t="n">
        <v>0.3818</v>
      </c>
      <c r="C1383" s="24" t="n">
        <f aca="false">B1383*10</f>
        <v>3.818</v>
      </c>
      <c r="D1383" s="14" t="n">
        <f aca="false">C1383+D1382</f>
        <v>16033.504</v>
      </c>
    </row>
    <row r="1384" customFormat="false" ht="12.8" hidden="false" customHeight="false" outlineLevel="0" collapsed="false">
      <c r="A1384" s="25" t="s">
        <v>5006</v>
      </c>
      <c r="B1384" s="26" t="n">
        <v>-6.0668</v>
      </c>
      <c r="C1384" s="24" t="n">
        <f aca="false">B1384*10</f>
        <v>-60.668</v>
      </c>
      <c r="D1384" s="14" t="n">
        <f aca="false">C1384+D1383</f>
        <v>15972.836</v>
      </c>
    </row>
    <row r="1385" customFormat="false" ht="12.8" hidden="false" customHeight="false" outlineLevel="0" collapsed="false">
      <c r="A1385" s="25" t="s">
        <v>5010</v>
      </c>
      <c r="B1385" s="26" t="n">
        <v>-1</v>
      </c>
      <c r="C1385" s="24" t="n">
        <f aca="false">B1385*10</f>
        <v>-10</v>
      </c>
      <c r="D1385" s="14" t="n">
        <f aca="false">C1385+D1384</f>
        <v>15962.836</v>
      </c>
    </row>
    <row r="1386" customFormat="false" ht="12.8" hidden="false" customHeight="false" outlineLevel="0" collapsed="false">
      <c r="A1386" s="25" t="s">
        <v>5012</v>
      </c>
      <c r="B1386" s="26" t="n">
        <v>-1.8824</v>
      </c>
      <c r="C1386" s="24" t="n">
        <f aca="false">B1386*10</f>
        <v>-18.824</v>
      </c>
      <c r="D1386" s="14" t="n">
        <f aca="false">C1386+D1385</f>
        <v>15944.012</v>
      </c>
    </row>
    <row r="1387" customFormat="false" ht="12.8" hidden="false" customHeight="false" outlineLevel="0" collapsed="false">
      <c r="A1387" s="25" t="s">
        <v>5014</v>
      </c>
      <c r="B1387" s="26" t="n">
        <v>1.3504</v>
      </c>
      <c r="C1387" s="24" t="n">
        <f aca="false">B1387*10</f>
        <v>13.504</v>
      </c>
      <c r="D1387" s="14" t="n">
        <f aca="false">C1387+D1386</f>
        <v>15957.516</v>
      </c>
    </row>
    <row r="1388" customFormat="false" ht="12.8" hidden="false" customHeight="false" outlineLevel="0" collapsed="false">
      <c r="A1388" s="25" t="s">
        <v>5021</v>
      </c>
      <c r="B1388" s="26" t="n">
        <v>5.419</v>
      </c>
      <c r="C1388" s="24" t="n">
        <f aca="false">B1388*10</f>
        <v>54.19</v>
      </c>
      <c r="D1388" s="14" t="n">
        <f aca="false">C1388+D1387</f>
        <v>16011.706</v>
      </c>
    </row>
    <row r="1389" customFormat="false" ht="12.8" hidden="false" customHeight="false" outlineLevel="0" collapsed="false">
      <c r="A1389" s="25" t="s">
        <v>5026</v>
      </c>
      <c r="B1389" s="26" t="n">
        <v>5.3798</v>
      </c>
      <c r="C1389" s="24" t="n">
        <f aca="false">B1389*10</f>
        <v>53.798</v>
      </c>
      <c r="D1389" s="14" t="n">
        <f aca="false">C1389+D1388</f>
        <v>16065.504</v>
      </c>
    </row>
    <row r="1390" customFormat="false" ht="12.8" hidden="false" customHeight="false" outlineLevel="0" collapsed="false">
      <c r="A1390" s="25" t="s">
        <v>5031</v>
      </c>
      <c r="B1390" s="26" t="n">
        <v>-3</v>
      </c>
      <c r="C1390" s="24" t="n">
        <f aca="false">B1390*10</f>
        <v>-30</v>
      </c>
      <c r="D1390" s="14" t="n">
        <f aca="false">C1390+D1389</f>
        <v>16035.504</v>
      </c>
    </row>
    <row r="1391" customFormat="false" ht="12.8" hidden="false" customHeight="false" outlineLevel="0" collapsed="false">
      <c r="A1391" s="25" t="s">
        <v>5036</v>
      </c>
      <c r="B1391" s="26" t="n">
        <v>-4</v>
      </c>
      <c r="C1391" s="24" t="n">
        <f aca="false">B1391*10</f>
        <v>-40</v>
      </c>
      <c r="D1391" s="14" t="n">
        <f aca="false">C1391+D1390</f>
        <v>15995.504</v>
      </c>
    </row>
    <row r="1392" customFormat="false" ht="12.8" hidden="false" customHeight="false" outlineLevel="0" collapsed="false">
      <c r="A1392" s="25" t="s">
        <v>5039</v>
      </c>
      <c r="B1392" s="26" t="n">
        <v>0.2336</v>
      </c>
      <c r="C1392" s="24" t="n">
        <f aca="false">B1392*10</f>
        <v>2.336</v>
      </c>
      <c r="D1392" s="14" t="n">
        <f aca="false">C1392+D1391</f>
        <v>15997.84</v>
      </c>
    </row>
    <row r="1393" customFormat="false" ht="12.8" hidden="false" customHeight="false" outlineLevel="0" collapsed="false">
      <c r="A1393" s="25" t="s">
        <v>5044</v>
      </c>
      <c r="B1393" s="26" t="n">
        <v>-2</v>
      </c>
      <c r="C1393" s="24" t="n">
        <f aca="false">B1393*10</f>
        <v>-20</v>
      </c>
      <c r="D1393" s="14" t="n">
        <f aca="false">C1393+D1392</f>
        <v>15977.84</v>
      </c>
    </row>
    <row r="1394" customFormat="false" ht="12.8" hidden="false" customHeight="false" outlineLevel="0" collapsed="false">
      <c r="A1394" s="25" t="s">
        <v>5047</v>
      </c>
      <c r="B1394" s="26" t="n">
        <v>-1</v>
      </c>
      <c r="C1394" s="24" t="n">
        <f aca="false">B1394*10</f>
        <v>-10</v>
      </c>
      <c r="D1394" s="14" t="n">
        <f aca="false">C1394+D1393</f>
        <v>15967.84</v>
      </c>
    </row>
    <row r="1395" customFormat="false" ht="12.8" hidden="false" customHeight="false" outlineLevel="0" collapsed="false">
      <c r="A1395" s="25" t="s">
        <v>5049</v>
      </c>
      <c r="B1395" s="26" t="n">
        <v>-1</v>
      </c>
      <c r="C1395" s="24" t="n">
        <f aca="false">B1395*10</f>
        <v>-10</v>
      </c>
      <c r="D1395" s="14" t="n">
        <f aca="false">C1395+D1394</f>
        <v>15957.84</v>
      </c>
    </row>
    <row r="1396" customFormat="false" ht="12.8" hidden="false" customHeight="false" outlineLevel="0" collapsed="false">
      <c r="A1396" s="25" t="s">
        <v>5051</v>
      </c>
      <c r="B1396" s="26" t="n">
        <v>-1</v>
      </c>
      <c r="C1396" s="24" t="n">
        <f aca="false">B1396*10</f>
        <v>-10</v>
      </c>
      <c r="D1396" s="14" t="n">
        <f aca="false">C1396+D1395</f>
        <v>15947.84</v>
      </c>
    </row>
    <row r="1397" customFormat="false" ht="12.8" hidden="false" customHeight="false" outlineLevel="0" collapsed="false">
      <c r="A1397" s="25" t="s">
        <v>5052</v>
      </c>
      <c r="B1397" s="26" t="n">
        <v>-1</v>
      </c>
      <c r="C1397" s="24" t="n">
        <f aca="false">B1397*10</f>
        <v>-10</v>
      </c>
      <c r="D1397" s="14" t="n">
        <f aca="false">C1397+D1396</f>
        <v>15937.84</v>
      </c>
    </row>
    <row r="1398" customFormat="false" ht="12.8" hidden="false" customHeight="false" outlineLevel="0" collapsed="false">
      <c r="A1398" s="25" t="s">
        <v>5054</v>
      </c>
      <c r="B1398" s="26" t="n">
        <v>0.96</v>
      </c>
      <c r="C1398" s="24" t="n">
        <f aca="false">B1398*10</f>
        <v>9.6</v>
      </c>
      <c r="D1398" s="14" t="n">
        <f aca="false">C1398+D1397</f>
        <v>15947.44</v>
      </c>
    </row>
    <row r="1399" customFormat="false" ht="12.8" hidden="false" customHeight="false" outlineLevel="0" collapsed="false">
      <c r="A1399" s="25" t="s">
        <v>5057</v>
      </c>
      <c r="B1399" s="26" t="n">
        <v>-0.559</v>
      </c>
      <c r="C1399" s="24" t="n">
        <f aca="false">B1399*10</f>
        <v>-5.59</v>
      </c>
      <c r="D1399" s="14" t="n">
        <f aca="false">C1399+D1398</f>
        <v>15941.85</v>
      </c>
    </row>
    <row r="1400" customFormat="false" ht="12.8" hidden="false" customHeight="false" outlineLevel="0" collapsed="false">
      <c r="A1400" s="25" t="s">
        <v>5060</v>
      </c>
      <c r="B1400" s="26" t="n">
        <v>-1.5986</v>
      </c>
      <c r="C1400" s="24" t="n">
        <f aca="false">B1400*10</f>
        <v>-15.986</v>
      </c>
      <c r="D1400" s="14" t="n">
        <f aca="false">C1400+D1399</f>
        <v>15925.864</v>
      </c>
    </row>
    <row r="1401" customFormat="false" ht="12.8" hidden="false" customHeight="false" outlineLevel="0" collapsed="false">
      <c r="A1401" s="25" t="s">
        <v>5065</v>
      </c>
      <c r="B1401" s="26" t="n">
        <v>12.965</v>
      </c>
      <c r="C1401" s="24" t="n">
        <f aca="false">B1401*10</f>
        <v>129.65</v>
      </c>
      <c r="D1401" s="14" t="n">
        <f aca="false">C1401+D1400</f>
        <v>16055.514</v>
      </c>
    </row>
    <row r="1402" customFormat="false" ht="12.8" hidden="false" customHeight="false" outlineLevel="0" collapsed="false">
      <c r="A1402" s="25" t="s">
        <v>5070</v>
      </c>
      <c r="B1402" s="26" t="n">
        <v>0.0780000000000001</v>
      </c>
      <c r="C1402" s="24" t="n">
        <f aca="false">B1402*10</f>
        <v>0.780000000000001</v>
      </c>
      <c r="D1402" s="14" t="n">
        <f aca="false">C1402+D1401</f>
        <v>16056.294</v>
      </c>
    </row>
    <row r="1403" customFormat="false" ht="12.8" hidden="false" customHeight="false" outlineLevel="0" collapsed="false">
      <c r="A1403" s="25" t="s">
        <v>5075</v>
      </c>
      <c r="B1403" s="26" t="n">
        <v>-1.686</v>
      </c>
      <c r="C1403" s="24" t="n">
        <f aca="false">B1403*10</f>
        <v>-16.86</v>
      </c>
      <c r="D1403" s="14" t="n">
        <f aca="false">C1403+D1402</f>
        <v>16039.434</v>
      </c>
    </row>
    <row r="1404" customFormat="false" ht="12.8" hidden="false" customHeight="false" outlineLevel="0" collapsed="false">
      <c r="A1404" s="25" t="s">
        <v>5080</v>
      </c>
      <c r="B1404" s="26" t="n">
        <v>-0.04</v>
      </c>
      <c r="C1404" s="24" t="n">
        <f aca="false">B1404*10</f>
        <v>-0.4</v>
      </c>
      <c r="D1404" s="14" t="n">
        <f aca="false">C1404+D1403</f>
        <v>16039.034</v>
      </c>
    </row>
    <row r="1405" customFormat="false" ht="12.8" hidden="false" customHeight="false" outlineLevel="0" collapsed="false">
      <c r="A1405" s="25" t="s">
        <v>5084</v>
      </c>
      <c r="B1405" s="26" t="n">
        <v>-0.7354</v>
      </c>
      <c r="C1405" s="24" t="n">
        <f aca="false">B1405*10</f>
        <v>-7.354</v>
      </c>
      <c r="D1405" s="14" t="n">
        <f aca="false">C1405+D1404</f>
        <v>16031.68</v>
      </c>
    </row>
    <row r="1406" customFormat="false" ht="12.8" hidden="false" customHeight="false" outlineLevel="0" collapsed="false">
      <c r="A1406" s="25" t="s">
        <v>5090</v>
      </c>
      <c r="B1406" s="26" t="n">
        <v>-0.4026</v>
      </c>
      <c r="C1406" s="24" t="n">
        <f aca="false">B1406*10</f>
        <v>-4.026</v>
      </c>
      <c r="D1406" s="14" t="n">
        <f aca="false">C1406+D1405</f>
        <v>16027.654</v>
      </c>
    </row>
    <row r="1407" customFormat="false" ht="12.8" hidden="false" customHeight="false" outlineLevel="0" collapsed="false">
      <c r="A1407" s="25" t="s">
        <v>5093</v>
      </c>
      <c r="B1407" s="26" t="n">
        <v>-2</v>
      </c>
      <c r="C1407" s="24" t="n">
        <f aca="false">B1407*10</f>
        <v>-20</v>
      </c>
      <c r="D1407" s="14" t="n">
        <f aca="false">C1407+D1406</f>
        <v>16007.654</v>
      </c>
    </row>
    <row r="1408" customFormat="false" ht="12.8" hidden="false" customHeight="false" outlineLevel="0" collapsed="false">
      <c r="A1408" s="25" t="s">
        <v>5096</v>
      </c>
      <c r="B1408" s="26" t="n">
        <v>2.303</v>
      </c>
      <c r="C1408" s="24" t="n">
        <f aca="false">B1408*10</f>
        <v>23.03</v>
      </c>
      <c r="D1408" s="14" t="n">
        <f aca="false">C1408+D1407</f>
        <v>16030.684</v>
      </c>
    </row>
    <row r="1409" customFormat="false" ht="12.8" hidden="false" customHeight="false" outlineLevel="0" collapsed="false">
      <c r="A1409" s="25" t="s">
        <v>5100</v>
      </c>
      <c r="B1409" s="26" t="n">
        <v>-0.6272</v>
      </c>
      <c r="C1409" s="24" t="n">
        <f aca="false">B1409*10</f>
        <v>-6.272</v>
      </c>
      <c r="D1409" s="14" t="n">
        <f aca="false">C1409+D1408</f>
        <v>16024.412</v>
      </c>
    </row>
    <row r="1410" customFormat="false" ht="12.8" hidden="false" customHeight="false" outlineLevel="0" collapsed="false">
      <c r="A1410" s="25" t="s">
        <v>5102</v>
      </c>
      <c r="B1410" s="26" t="n">
        <v>-0.4218</v>
      </c>
      <c r="C1410" s="24" t="n">
        <f aca="false">B1410*10</f>
        <v>-4.218</v>
      </c>
      <c r="D1410" s="14" t="n">
        <f aca="false">C1410+D1409</f>
        <v>16020.194</v>
      </c>
    </row>
    <row r="1411" customFormat="false" ht="12.8" hidden="false" customHeight="false" outlineLevel="0" collapsed="false">
      <c r="A1411" s="25" t="s">
        <v>5104</v>
      </c>
      <c r="B1411" s="26" t="n">
        <v>-1</v>
      </c>
      <c r="C1411" s="24" t="n">
        <f aca="false">B1411*10</f>
        <v>-10</v>
      </c>
      <c r="D1411" s="14" t="n">
        <f aca="false">C1411+D1410</f>
        <v>16010.194</v>
      </c>
    </row>
    <row r="1412" customFormat="false" ht="12.8" hidden="false" customHeight="false" outlineLevel="0" collapsed="false">
      <c r="A1412" s="25" t="s">
        <v>5106</v>
      </c>
      <c r="B1412" s="26" t="n">
        <v>-5</v>
      </c>
      <c r="C1412" s="24" t="n">
        <f aca="false">B1412*10</f>
        <v>-50</v>
      </c>
      <c r="D1412" s="14" t="n">
        <f aca="false">C1412+D1411</f>
        <v>15960.194</v>
      </c>
    </row>
    <row r="1413" customFormat="false" ht="12.8" hidden="false" customHeight="false" outlineLevel="0" collapsed="false">
      <c r="A1413" s="25" t="s">
        <v>5109</v>
      </c>
      <c r="B1413" s="26" t="n">
        <v>-1.0976</v>
      </c>
      <c r="C1413" s="24" t="n">
        <f aca="false">B1413*10</f>
        <v>-10.976</v>
      </c>
      <c r="D1413" s="14" t="n">
        <f aca="false">C1413+D1412</f>
        <v>15949.218</v>
      </c>
    </row>
    <row r="1414" customFormat="false" ht="12.8" hidden="false" customHeight="false" outlineLevel="0" collapsed="false">
      <c r="A1414" s="25" t="s">
        <v>5112</v>
      </c>
      <c r="B1414" s="26" t="n">
        <v>1.1172</v>
      </c>
      <c r="C1414" s="24" t="n">
        <f aca="false">B1414*10</f>
        <v>11.172</v>
      </c>
      <c r="D1414" s="14" t="n">
        <f aca="false">C1414+D1413</f>
        <v>15960.39</v>
      </c>
    </row>
    <row r="1415" customFormat="false" ht="12.8" hidden="false" customHeight="false" outlineLevel="0" collapsed="false">
      <c r="A1415" s="25" t="s">
        <v>5116</v>
      </c>
      <c r="B1415" s="26" t="n">
        <v>-12.25</v>
      </c>
      <c r="C1415" s="24" t="n">
        <f aca="false">B1415*10</f>
        <v>-122.5</v>
      </c>
      <c r="D1415" s="14" t="n">
        <f aca="false">C1415+D1414</f>
        <v>15837.89</v>
      </c>
    </row>
    <row r="1416" customFormat="false" ht="12.8" hidden="false" customHeight="false" outlineLevel="0" collapsed="false">
      <c r="A1416" s="25" t="s">
        <v>5122</v>
      </c>
      <c r="B1416" s="26" t="n">
        <v>-0.02</v>
      </c>
      <c r="C1416" s="24" t="n">
        <f aca="false">B1416*10</f>
        <v>-0.2</v>
      </c>
      <c r="D1416" s="14" t="n">
        <f aca="false">C1416+D1415</f>
        <v>15837.69</v>
      </c>
    </row>
    <row r="1417" customFormat="false" ht="12.8" hidden="false" customHeight="false" outlineLevel="0" collapsed="false">
      <c r="A1417" s="25" t="s">
        <v>5125</v>
      </c>
      <c r="B1417" s="26" t="n">
        <v>0.0784000000000001</v>
      </c>
      <c r="C1417" s="24" t="n">
        <f aca="false">B1417*10</f>
        <v>0.784000000000001</v>
      </c>
      <c r="D1417" s="14" t="n">
        <f aca="false">C1417+D1416</f>
        <v>15838.474</v>
      </c>
    </row>
    <row r="1418" customFormat="false" ht="12.8" hidden="false" customHeight="false" outlineLevel="0" collapsed="false">
      <c r="A1418" s="25" t="s">
        <v>5127</v>
      </c>
      <c r="B1418" s="26" t="n">
        <v>0.0784000000000001</v>
      </c>
      <c r="C1418" s="24" t="n">
        <f aca="false">B1418*10</f>
        <v>0.784000000000001</v>
      </c>
      <c r="D1418" s="14" t="n">
        <f aca="false">C1418+D1417</f>
        <v>15839.258</v>
      </c>
    </row>
    <row r="1419" customFormat="false" ht="12.8" hidden="false" customHeight="false" outlineLevel="0" collapsed="false">
      <c r="A1419" s="25" t="s">
        <v>5129</v>
      </c>
      <c r="B1419" s="26" t="n">
        <v>0.8918</v>
      </c>
      <c r="C1419" s="24" t="n">
        <f aca="false">B1419*10</f>
        <v>8.918</v>
      </c>
      <c r="D1419" s="14" t="n">
        <f aca="false">C1419+D1418</f>
        <v>15848.176</v>
      </c>
    </row>
    <row r="1420" customFormat="false" ht="12.8" hidden="false" customHeight="false" outlineLevel="0" collapsed="false">
      <c r="A1420" s="25" t="s">
        <v>5131</v>
      </c>
      <c r="B1420" s="26" t="n">
        <v>-1.98</v>
      </c>
      <c r="C1420" s="24" t="n">
        <f aca="false">B1420*10</f>
        <v>-19.8</v>
      </c>
      <c r="D1420" s="14" t="n">
        <f aca="false">C1420+D1419</f>
        <v>15828.376</v>
      </c>
    </row>
    <row r="1421" customFormat="false" ht="12.8" hidden="false" customHeight="false" outlineLevel="0" collapsed="false">
      <c r="A1421" s="25" t="s">
        <v>5134</v>
      </c>
      <c r="B1421" s="26" t="n">
        <v>-0.4806</v>
      </c>
      <c r="C1421" s="24" t="n">
        <f aca="false">B1421*10</f>
        <v>-4.806</v>
      </c>
      <c r="D1421" s="14" t="n">
        <f aca="false">C1421+D1420</f>
        <v>15823.57</v>
      </c>
    </row>
    <row r="1422" customFormat="false" ht="12.8" hidden="false" customHeight="false" outlineLevel="0" collapsed="false">
      <c r="A1422" s="25" t="s">
        <v>5137</v>
      </c>
      <c r="B1422" s="26" t="n">
        <v>-1.8726</v>
      </c>
      <c r="C1422" s="24" t="n">
        <f aca="false">B1422*10</f>
        <v>-18.726</v>
      </c>
      <c r="D1422" s="14" t="n">
        <f aca="false">C1422+D1421</f>
        <v>15804.844</v>
      </c>
    </row>
    <row r="1423" customFormat="false" ht="12.8" hidden="false" customHeight="false" outlineLevel="0" collapsed="false">
      <c r="A1423" s="25" t="s">
        <v>5140</v>
      </c>
      <c r="B1423" s="26" t="n">
        <v>0.9992</v>
      </c>
      <c r="C1423" s="24" t="n">
        <f aca="false">B1423*10</f>
        <v>9.992</v>
      </c>
      <c r="D1423" s="14" t="n">
        <f aca="false">C1423+D1422</f>
        <v>15814.836</v>
      </c>
    </row>
    <row r="1424" customFormat="false" ht="12.8" hidden="false" customHeight="false" outlineLevel="0" collapsed="false">
      <c r="A1424" s="25" t="s">
        <v>5144</v>
      </c>
      <c r="B1424" s="26" t="n">
        <v>0.833</v>
      </c>
      <c r="C1424" s="24" t="n">
        <f aca="false">B1424*10</f>
        <v>8.33</v>
      </c>
      <c r="D1424" s="14" t="n">
        <f aca="false">C1424+D1423</f>
        <v>15823.166</v>
      </c>
    </row>
    <row r="1425" customFormat="false" ht="12.8" hidden="false" customHeight="false" outlineLevel="0" collapsed="false">
      <c r="A1425" s="25" t="s">
        <v>5147</v>
      </c>
      <c r="B1425" s="26" t="n">
        <v>-2</v>
      </c>
      <c r="C1425" s="24" t="n">
        <f aca="false">B1425*10</f>
        <v>-20</v>
      </c>
      <c r="D1425" s="14" t="n">
        <f aca="false">C1425+D1424</f>
        <v>15803.166</v>
      </c>
    </row>
    <row r="1426" customFormat="false" ht="12.8" hidden="false" customHeight="false" outlineLevel="0" collapsed="false">
      <c r="A1426" s="25" t="s">
        <v>5149</v>
      </c>
      <c r="B1426" s="26" t="n">
        <v>2.94</v>
      </c>
      <c r="C1426" s="24" t="n">
        <f aca="false">B1426*10</f>
        <v>29.4</v>
      </c>
      <c r="D1426" s="14" t="n">
        <f aca="false">C1426+D1425</f>
        <v>15832.566</v>
      </c>
    </row>
    <row r="1427" customFormat="false" ht="12.8" hidden="false" customHeight="false" outlineLevel="0" collapsed="false">
      <c r="A1427" s="25" t="s">
        <v>5153</v>
      </c>
      <c r="B1427" s="26" t="n">
        <v>1.254</v>
      </c>
      <c r="C1427" s="24" t="n">
        <f aca="false">B1427*10</f>
        <v>12.54</v>
      </c>
      <c r="D1427" s="14" t="n">
        <f aca="false">C1427+D1426</f>
        <v>15845.106</v>
      </c>
    </row>
    <row r="1428" customFormat="false" ht="12.8" hidden="false" customHeight="false" outlineLevel="0" collapsed="false">
      <c r="A1428" s="25" t="s">
        <v>5155</v>
      </c>
      <c r="B1428" s="26" t="n">
        <v>-3.6276</v>
      </c>
      <c r="C1428" s="24" t="n">
        <f aca="false">B1428*10</f>
        <v>-36.276</v>
      </c>
      <c r="D1428" s="14" t="n">
        <f aca="false">C1428+D1427</f>
        <v>15808.83</v>
      </c>
    </row>
    <row r="1429" customFormat="false" ht="12.8" hidden="false" customHeight="false" outlineLevel="0" collapsed="false">
      <c r="A1429" s="25" t="s">
        <v>5160</v>
      </c>
      <c r="B1429" s="26" t="n">
        <v>3.0666</v>
      </c>
      <c r="C1429" s="24" t="n">
        <f aca="false">B1429*10</f>
        <v>30.666</v>
      </c>
      <c r="D1429" s="14" t="n">
        <f aca="false">C1429+D1428</f>
        <v>15839.496</v>
      </c>
    </row>
    <row r="1430" customFormat="false" ht="12.8" hidden="false" customHeight="false" outlineLevel="0" collapsed="false">
      <c r="A1430" s="25" t="s">
        <v>5165</v>
      </c>
      <c r="B1430" s="26" t="n">
        <v>-11.3612</v>
      </c>
      <c r="C1430" s="24" t="n">
        <f aca="false">B1430*10</f>
        <v>-113.612</v>
      </c>
      <c r="D1430" s="14" t="n">
        <f aca="false">C1430+D1429</f>
        <v>15725.884</v>
      </c>
    </row>
    <row r="1431" customFormat="false" ht="12.8" hidden="false" customHeight="false" outlineLevel="0" collapsed="false">
      <c r="A1431" s="25" t="s">
        <v>5169</v>
      </c>
      <c r="B1431" s="26" t="n">
        <v>-1</v>
      </c>
      <c r="C1431" s="24" t="n">
        <f aca="false">B1431*10</f>
        <v>-10</v>
      </c>
      <c r="D1431" s="14" t="n">
        <f aca="false">C1431+D1430</f>
        <v>15715.884</v>
      </c>
    </row>
    <row r="1432" customFormat="false" ht="12.8" hidden="false" customHeight="false" outlineLevel="0" collapsed="false">
      <c r="A1432" s="25" t="s">
        <v>5171</v>
      </c>
      <c r="B1432" s="26" t="n">
        <v>0.7056</v>
      </c>
      <c r="C1432" s="24" t="n">
        <f aca="false">B1432*10</f>
        <v>7.056</v>
      </c>
      <c r="D1432" s="14" t="n">
        <f aca="false">C1432+D1431</f>
        <v>15722.94</v>
      </c>
    </row>
    <row r="1433" customFormat="false" ht="12.8" hidden="false" customHeight="false" outlineLevel="0" collapsed="false">
      <c r="A1433" s="25" t="s">
        <v>5174</v>
      </c>
      <c r="B1433" s="26" t="n">
        <v>-0.882</v>
      </c>
      <c r="C1433" s="24" t="n">
        <f aca="false">B1433*10</f>
        <v>-8.82</v>
      </c>
      <c r="D1433" s="14" t="n">
        <f aca="false">C1433+D1432</f>
        <v>15714.12</v>
      </c>
    </row>
    <row r="1434" customFormat="false" ht="12.8" hidden="false" customHeight="false" outlineLevel="0" collapsed="false">
      <c r="A1434" s="25" t="s">
        <v>5178</v>
      </c>
      <c r="B1434" s="26" t="n">
        <v>1.3324</v>
      </c>
      <c r="C1434" s="24" t="n">
        <f aca="false">B1434*10</f>
        <v>13.324</v>
      </c>
      <c r="D1434" s="14" t="n">
        <f aca="false">C1434+D1433</f>
        <v>15727.444</v>
      </c>
    </row>
    <row r="1435" customFormat="false" ht="12.8" hidden="false" customHeight="false" outlineLevel="0" collapsed="false">
      <c r="A1435" s="25" t="s">
        <v>5184</v>
      </c>
      <c r="B1435" s="26" t="n">
        <v>-1.0592</v>
      </c>
      <c r="C1435" s="24" t="n">
        <f aca="false">B1435*10</f>
        <v>-10.592</v>
      </c>
      <c r="D1435" s="14" t="n">
        <f aca="false">C1435+D1434</f>
        <v>15716.852</v>
      </c>
    </row>
    <row r="1436" customFormat="false" ht="12.8" hidden="false" customHeight="false" outlineLevel="0" collapsed="false">
      <c r="A1436" s="25" t="s">
        <v>5189</v>
      </c>
      <c r="B1436" s="26" t="n">
        <v>0.744</v>
      </c>
      <c r="C1436" s="24" t="n">
        <f aca="false">B1436*10</f>
        <v>7.44</v>
      </c>
      <c r="D1436" s="14" t="n">
        <f aca="false">C1436+D1435</f>
        <v>15724.292</v>
      </c>
    </row>
    <row r="1437" customFormat="false" ht="12.8" hidden="false" customHeight="false" outlineLevel="0" collapsed="false">
      <c r="A1437" s="25" t="s">
        <v>5194</v>
      </c>
      <c r="B1437" s="26" t="n">
        <v>1.2936</v>
      </c>
      <c r="C1437" s="24" t="n">
        <f aca="false">B1437*10</f>
        <v>12.936</v>
      </c>
      <c r="D1437" s="14" t="n">
        <f aca="false">C1437+D1436</f>
        <v>15737.228</v>
      </c>
    </row>
    <row r="1438" customFormat="false" ht="12.8" hidden="false" customHeight="false" outlineLevel="0" collapsed="false">
      <c r="A1438" s="25" t="s">
        <v>5196</v>
      </c>
      <c r="B1438" s="26" t="n">
        <v>-0.98</v>
      </c>
      <c r="C1438" s="24" t="n">
        <f aca="false">B1438*10</f>
        <v>-9.8</v>
      </c>
      <c r="D1438" s="14" t="n">
        <f aca="false">C1438+D1437</f>
        <v>15727.428</v>
      </c>
    </row>
    <row r="1439" customFormat="false" ht="12.8" hidden="false" customHeight="false" outlineLevel="0" collapsed="false">
      <c r="A1439" s="25" t="s">
        <v>5198</v>
      </c>
      <c r="B1439" s="26" t="n">
        <v>0.98</v>
      </c>
      <c r="C1439" s="24" t="n">
        <f aca="false">B1439*10</f>
        <v>9.8</v>
      </c>
      <c r="D1439" s="14" t="n">
        <f aca="false">C1439+D1438</f>
        <v>15737.228</v>
      </c>
    </row>
    <row r="1440" customFormat="false" ht="12.8" hidden="false" customHeight="false" outlineLevel="0" collapsed="false">
      <c r="A1440" s="25" t="s">
        <v>5200</v>
      </c>
      <c r="B1440" s="26" t="n">
        <v>-1.02</v>
      </c>
      <c r="C1440" s="24" t="n">
        <f aca="false">B1440*10</f>
        <v>-10.2</v>
      </c>
      <c r="D1440" s="14" t="n">
        <f aca="false">C1440+D1439</f>
        <v>15727.028</v>
      </c>
    </row>
    <row r="1441" customFormat="false" ht="12.8" hidden="false" customHeight="false" outlineLevel="0" collapsed="false">
      <c r="A1441" s="25" t="s">
        <v>5203</v>
      </c>
      <c r="B1441" s="26" t="n">
        <v>1.4798</v>
      </c>
      <c r="C1441" s="24" t="n">
        <f aca="false">B1441*10</f>
        <v>14.798</v>
      </c>
      <c r="D1441" s="14" t="n">
        <f aca="false">C1441+D1440</f>
        <v>15741.826</v>
      </c>
    </row>
    <row r="1442" customFormat="false" ht="12.8" hidden="false" customHeight="false" outlineLevel="0" collapsed="false">
      <c r="A1442" s="25" t="s">
        <v>5206</v>
      </c>
      <c r="B1442" s="26" t="n">
        <v>4.508</v>
      </c>
      <c r="C1442" s="24" t="n">
        <f aca="false">B1442*10</f>
        <v>45.08</v>
      </c>
      <c r="D1442" s="14" t="n">
        <f aca="false">C1442+D1441</f>
        <v>15786.906</v>
      </c>
    </row>
    <row r="1443" customFormat="false" ht="12.8" hidden="false" customHeight="false" outlineLevel="0" collapsed="false">
      <c r="A1443" s="25" t="s">
        <v>5208</v>
      </c>
      <c r="B1443" s="26" t="n">
        <v>0</v>
      </c>
      <c r="C1443" s="24" t="n">
        <f aca="false">B1443*10</f>
        <v>0</v>
      </c>
      <c r="D1443" s="14" t="n">
        <f aca="false">C1443+D1442</f>
        <v>15786.906</v>
      </c>
    </row>
    <row r="1444" customFormat="false" ht="12.8" hidden="false" customHeight="false" outlineLevel="0" collapsed="false">
      <c r="A1444" s="25" t="s">
        <v>5211</v>
      </c>
      <c r="B1444" s="26" t="n">
        <v>-1.02</v>
      </c>
      <c r="C1444" s="24" t="n">
        <f aca="false">B1444*10</f>
        <v>-10.2</v>
      </c>
      <c r="D1444" s="14" t="n">
        <f aca="false">C1444+D1443</f>
        <v>15776.706</v>
      </c>
    </row>
    <row r="1445" customFormat="false" ht="12.8" hidden="false" customHeight="false" outlineLevel="0" collapsed="false">
      <c r="A1445" s="25" t="s">
        <v>5214</v>
      </c>
      <c r="B1445" s="26" t="n">
        <v>1.0188</v>
      </c>
      <c r="C1445" s="24" t="n">
        <f aca="false">B1445*10</f>
        <v>10.188</v>
      </c>
      <c r="D1445" s="14" t="n">
        <f aca="false">C1445+D1444</f>
        <v>15786.894</v>
      </c>
    </row>
    <row r="1446" customFormat="false" ht="12.8" hidden="false" customHeight="false" outlineLevel="0" collapsed="false">
      <c r="A1446" s="25" t="s">
        <v>5219</v>
      </c>
      <c r="B1446" s="26" t="n">
        <v>6.5946</v>
      </c>
      <c r="C1446" s="24" t="n">
        <f aca="false">B1446*10</f>
        <v>65.946</v>
      </c>
      <c r="D1446" s="14" t="n">
        <f aca="false">C1446+D1445</f>
        <v>15852.84</v>
      </c>
    </row>
    <row r="1447" customFormat="false" ht="12.8" hidden="false" customHeight="false" outlineLevel="0" collapsed="false">
      <c r="A1447" s="25" t="s">
        <v>5223</v>
      </c>
      <c r="B1447" s="26" t="n">
        <v>0.98</v>
      </c>
      <c r="C1447" s="24" t="n">
        <f aca="false">B1447*10</f>
        <v>9.8</v>
      </c>
      <c r="D1447" s="14" t="n">
        <f aca="false">C1447+D1446</f>
        <v>15862.64</v>
      </c>
    </row>
    <row r="1448" customFormat="false" ht="12.8" hidden="false" customHeight="false" outlineLevel="0" collapsed="false">
      <c r="A1448" s="25" t="s">
        <v>5225</v>
      </c>
      <c r="B1448" s="26" t="n">
        <v>-1</v>
      </c>
      <c r="C1448" s="24" t="n">
        <f aca="false">B1448*10</f>
        <v>-10</v>
      </c>
      <c r="D1448" s="14" t="n">
        <f aca="false">C1448+D1447</f>
        <v>15852.64</v>
      </c>
    </row>
    <row r="1449" customFormat="false" ht="12.8" hidden="false" customHeight="false" outlineLevel="0" collapsed="false">
      <c r="A1449" s="25" t="s">
        <v>5227</v>
      </c>
      <c r="B1449" s="26" t="n">
        <v>3.3806</v>
      </c>
      <c r="C1449" s="24" t="n">
        <f aca="false">B1449*10</f>
        <v>33.806</v>
      </c>
      <c r="D1449" s="14" t="n">
        <f aca="false">C1449+D1448</f>
        <v>15886.446</v>
      </c>
    </row>
    <row r="1450" customFormat="false" ht="12.8" hidden="false" customHeight="false" outlineLevel="0" collapsed="false">
      <c r="A1450" s="25" t="s">
        <v>5231</v>
      </c>
      <c r="B1450" s="26" t="n">
        <v>-0.02</v>
      </c>
      <c r="C1450" s="24" t="n">
        <f aca="false">B1450*10</f>
        <v>-0.2</v>
      </c>
      <c r="D1450" s="14" t="n">
        <f aca="false">C1450+D1449</f>
        <v>15886.246</v>
      </c>
    </row>
    <row r="1451" customFormat="false" ht="12.8" hidden="false" customHeight="false" outlineLevel="0" collapsed="false">
      <c r="A1451" s="25" t="s">
        <v>5232</v>
      </c>
      <c r="B1451" s="26" t="n">
        <v>0.5978</v>
      </c>
      <c r="C1451" s="24" t="n">
        <f aca="false">B1451*10</f>
        <v>5.978</v>
      </c>
      <c r="D1451" s="14" t="n">
        <f aca="false">C1451+D1450</f>
        <v>15892.224</v>
      </c>
    </row>
    <row r="1452" customFormat="false" ht="12.8" hidden="false" customHeight="false" outlineLevel="0" collapsed="false">
      <c r="A1452" s="25" t="s">
        <v>5235</v>
      </c>
      <c r="B1452" s="26" t="n">
        <v>-1.8334</v>
      </c>
      <c r="C1452" s="24" t="n">
        <f aca="false">B1452*10</f>
        <v>-18.334</v>
      </c>
      <c r="D1452" s="14" t="n">
        <f aca="false">C1452+D1451</f>
        <v>15873.89</v>
      </c>
    </row>
    <row r="1453" customFormat="false" ht="12.8" hidden="false" customHeight="false" outlineLevel="0" collapsed="false">
      <c r="A1453" s="25" t="s">
        <v>5238</v>
      </c>
      <c r="B1453" s="26" t="n">
        <v>-1</v>
      </c>
      <c r="C1453" s="24" t="n">
        <f aca="false">B1453*10</f>
        <v>-10</v>
      </c>
      <c r="D1453" s="14" t="n">
        <f aca="false">C1453+D1452</f>
        <v>15863.89</v>
      </c>
    </row>
    <row r="1454" customFormat="false" ht="12.8" hidden="false" customHeight="false" outlineLevel="0" collapsed="false">
      <c r="A1454" s="25" t="s">
        <v>5240</v>
      </c>
      <c r="B1454" s="26" t="n">
        <v>-1</v>
      </c>
      <c r="C1454" s="24" t="n">
        <f aca="false">B1454*10</f>
        <v>-10</v>
      </c>
      <c r="D1454" s="14" t="n">
        <f aca="false">C1454+D1453</f>
        <v>15853.89</v>
      </c>
    </row>
    <row r="1455" customFormat="false" ht="12.8" hidden="false" customHeight="false" outlineLevel="0" collapsed="false">
      <c r="A1455" s="25" t="s">
        <v>5242</v>
      </c>
      <c r="B1455" s="26" t="n">
        <v>-2.1376</v>
      </c>
      <c r="C1455" s="24" t="n">
        <f aca="false">B1455*10</f>
        <v>-21.376</v>
      </c>
      <c r="D1455" s="14" t="n">
        <f aca="false">C1455+D1454</f>
        <v>15832.514</v>
      </c>
    </row>
    <row r="1456" customFormat="false" ht="12.8" hidden="false" customHeight="false" outlineLevel="0" collapsed="false">
      <c r="A1456" s="25" t="s">
        <v>5248</v>
      </c>
      <c r="B1456" s="26" t="n">
        <v>-1.02</v>
      </c>
      <c r="C1456" s="24" t="n">
        <f aca="false">B1456*10</f>
        <v>-10.2</v>
      </c>
      <c r="D1456" s="14" t="n">
        <f aca="false">C1456+D1455</f>
        <v>15822.314</v>
      </c>
    </row>
    <row r="1457" customFormat="false" ht="12.8" hidden="false" customHeight="false" outlineLevel="0" collapsed="false">
      <c r="A1457" s="25" t="s">
        <v>5252</v>
      </c>
      <c r="B1457" s="26" t="n">
        <v>-1</v>
      </c>
      <c r="C1457" s="24" t="n">
        <f aca="false">B1457*10</f>
        <v>-10</v>
      </c>
      <c r="D1457" s="14" t="n">
        <f aca="false">C1457+D1456</f>
        <v>15812.314</v>
      </c>
    </row>
    <row r="1458" customFormat="false" ht="12.8" hidden="false" customHeight="false" outlineLevel="0" collapsed="false">
      <c r="A1458" s="25" t="s">
        <v>5254</v>
      </c>
      <c r="B1458" s="26" t="n">
        <v>-1</v>
      </c>
      <c r="C1458" s="24" t="n">
        <f aca="false">B1458*10</f>
        <v>-10</v>
      </c>
      <c r="D1458" s="14" t="n">
        <f aca="false">C1458+D1457</f>
        <v>15802.314</v>
      </c>
    </row>
    <row r="1459" customFormat="false" ht="12.8" hidden="false" customHeight="false" outlineLevel="0" collapsed="false">
      <c r="A1459" s="25" t="s">
        <v>5257</v>
      </c>
      <c r="B1459" s="26" t="n">
        <v>1.0094</v>
      </c>
      <c r="C1459" s="24" t="n">
        <f aca="false">B1459*10</f>
        <v>10.094</v>
      </c>
      <c r="D1459" s="14" t="n">
        <f aca="false">C1459+D1458</f>
        <v>15812.408</v>
      </c>
    </row>
    <row r="1460" customFormat="false" ht="12.8" hidden="false" customHeight="false" outlineLevel="0" collapsed="false">
      <c r="A1460" s="25" t="s">
        <v>5260</v>
      </c>
      <c r="B1460" s="26" t="n">
        <v>-3</v>
      </c>
      <c r="C1460" s="24" t="n">
        <f aca="false">B1460*10</f>
        <v>-30</v>
      </c>
      <c r="D1460" s="14" t="n">
        <f aca="false">C1460+D1459</f>
        <v>15782.408</v>
      </c>
    </row>
    <row r="1461" customFormat="false" ht="12.8" hidden="false" customHeight="false" outlineLevel="0" collapsed="false">
      <c r="A1461" s="25" t="s">
        <v>5264</v>
      </c>
      <c r="B1461" s="26" t="n">
        <v>-3</v>
      </c>
      <c r="C1461" s="24" t="n">
        <f aca="false">B1461*10</f>
        <v>-30</v>
      </c>
      <c r="D1461" s="14" t="n">
        <f aca="false">C1461+D1460</f>
        <v>15752.408</v>
      </c>
    </row>
    <row r="1462" customFormat="false" ht="12.8" hidden="false" customHeight="false" outlineLevel="0" collapsed="false">
      <c r="A1462" s="25" t="s">
        <v>5268</v>
      </c>
      <c r="B1462" s="26" t="n">
        <v>2.009</v>
      </c>
      <c r="C1462" s="24" t="n">
        <f aca="false">B1462*10</f>
        <v>20.09</v>
      </c>
      <c r="D1462" s="14" t="n">
        <f aca="false">C1462+D1461</f>
        <v>15772.498</v>
      </c>
    </row>
    <row r="1463" customFormat="false" ht="12.8" hidden="false" customHeight="false" outlineLevel="0" collapsed="false">
      <c r="A1463" s="25" t="s">
        <v>5271</v>
      </c>
      <c r="B1463" s="26" t="n">
        <v>0.98</v>
      </c>
      <c r="C1463" s="24" t="n">
        <f aca="false">B1463*10</f>
        <v>9.8</v>
      </c>
      <c r="D1463" s="14" t="n">
        <f aca="false">C1463+D1462</f>
        <v>15782.298</v>
      </c>
    </row>
    <row r="1464" customFormat="false" ht="12.8" hidden="false" customHeight="false" outlineLevel="0" collapsed="false">
      <c r="A1464" s="25" t="s">
        <v>5273</v>
      </c>
      <c r="B1464" s="26" t="n">
        <v>-1</v>
      </c>
      <c r="C1464" s="24" t="n">
        <f aca="false">B1464*10</f>
        <v>-10</v>
      </c>
      <c r="D1464" s="14" t="n">
        <f aca="false">C1464+D1463</f>
        <v>15772.298</v>
      </c>
    </row>
    <row r="1465" customFormat="false" ht="12.8" hidden="false" customHeight="false" outlineLevel="0" collapsed="false">
      <c r="A1465" s="25" t="s">
        <v>5275</v>
      </c>
      <c r="B1465" s="26" t="n">
        <v>0.96</v>
      </c>
      <c r="C1465" s="24" t="n">
        <f aca="false">B1465*10</f>
        <v>9.6</v>
      </c>
      <c r="D1465" s="14" t="n">
        <f aca="false">C1465+D1464</f>
        <v>15781.898</v>
      </c>
    </row>
    <row r="1466" customFormat="false" ht="12.8" hidden="false" customHeight="false" outlineLevel="0" collapsed="false">
      <c r="A1466" s="25" t="s">
        <v>5278</v>
      </c>
      <c r="B1466" s="26" t="n">
        <v>-2</v>
      </c>
      <c r="C1466" s="24" t="n">
        <f aca="false">B1466*10</f>
        <v>-20</v>
      </c>
      <c r="D1466" s="14" t="n">
        <f aca="false">C1466+D1465</f>
        <v>15761.898</v>
      </c>
    </row>
    <row r="1467" customFormat="false" ht="12.8" hidden="false" customHeight="false" outlineLevel="0" collapsed="false">
      <c r="A1467" s="25" t="s">
        <v>5279</v>
      </c>
      <c r="B1467" s="26" t="n">
        <v>1.2446</v>
      </c>
      <c r="C1467" s="24" t="n">
        <f aca="false">B1467*10</f>
        <v>12.446</v>
      </c>
      <c r="D1467" s="14" t="n">
        <f aca="false">C1467+D1466</f>
        <v>15774.344</v>
      </c>
    </row>
    <row r="1468" customFormat="false" ht="12.8" hidden="false" customHeight="false" outlineLevel="0" collapsed="false">
      <c r="A1468" s="25" t="s">
        <v>5281</v>
      </c>
      <c r="B1468" s="26" t="n">
        <v>-3</v>
      </c>
      <c r="C1468" s="24" t="n">
        <f aca="false">B1468*10</f>
        <v>-30</v>
      </c>
      <c r="D1468" s="14" t="n">
        <f aca="false">C1468+D1467</f>
        <v>15744.344</v>
      </c>
    </row>
    <row r="1469" customFormat="false" ht="12.8" hidden="false" customHeight="false" outlineLevel="0" collapsed="false">
      <c r="A1469" s="25" t="s">
        <v>5285</v>
      </c>
      <c r="B1469" s="26" t="n">
        <v>0.5292</v>
      </c>
      <c r="C1469" s="24" t="n">
        <f aca="false">B1469*10</f>
        <v>5.292</v>
      </c>
      <c r="D1469" s="14" t="n">
        <f aca="false">C1469+D1468</f>
        <v>15749.636</v>
      </c>
    </row>
    <row r="1470" customFormat="false" ht="12.8" hidden="false" customHeight="false" outlineLevel="0" collapsed="false">
      <c r="A1470" s="25" t="s">
        <v>5287</v>
      </c>
      <c r="B1470" s="26" t="n">
        <v>-1</v>
      </c>
      <c r="C1470" s="24" t="n">
        <f aca="false">B1470*10</f>
        <v>-10</v>
      </c>
      <c r="D1470" s="14" t="n">
        <f aca="false">C1470+D1469</f>
        <v>15739.636</v>
      </c>
    </row>
    <row r="1471" customFormat="false" ht="12.8" hidden="false" customHeight="false" outlineLevel="0" collapsed="false">
      <c r="A1471" s="25" t="s">
        <v>5289</v>
      </c>
      <c r="B1471" s="26" t="n">
        <v>0.98</v>
      </c>
      <c r="C1471" s="24" t="n">
        <f aca="false">B1471*10</f>
        <v>9.8</v>
      </c>
      <c r="D1471" s="14" t="n">
        <f aca="false">C1471+D1470</f>
        <v>15749.436</v>
      </c>
    </row>
    <row r="1472" customFormat="false" ht="12.8" hidden="false" customHeight="false" outlineLevel="0" collapsed="false">
      <c r="A1472" s="25" t="s">
        <v>5291</v>
      </c>
      <c r="B1472" s="26" t="n">
        <v>-1.02</v>
      </c>
      <c r="C1472" s="24" t="n">
        <f aca="false">B1472*10</f>
        <v>-10.2</v>
      </c>
      <c r="D1472" s="14" t="n">
        <f aca="false">C1472+D1471</f>
        <v>15739.236</v>
      </c>
    </row>
    <row r="1473" customFormat="false" ht="12.8" hidden="false" customHeight="false" outlineLevel="0" collapsed="false">
      <c r="A1473" s="25" t="s">
        <v>5294</v>
      </c>
      <c r="B1473" s="26" t="n">
        <v>1.107</v>
      </c>
      <c r="C1473" s="24" t="n">
        <f aca="false">B1473*10</f>
        <v>11.07</v>
      </c>
      <c r="D1473" s="14" t="n">
        <f aca="false">C1473+D1472</f>
        <v>15750.306</v>
      </c>
    </row>
    <row r="1474" customFormat="false" ht="12.8" hidden="false" customHeight="false" outlineLevel="0" collapsed="false">
      <c r="A1474" s="25" t="s">
        <v>5297</v>
      </c>
      <c r="B1474" s="26" t="n">
        <v>5.6938</v>
      </c>
      <c r="C1474" s="24" t="n">
        <f aca="false">B1474*10</f>
        <v>56.938</v>
      </c>
      <c r="D1474" s="14" t="n">
        <f aca="false">C1474+D1473</f>
        <v>15807.244</v>
      </c>
    </row>
    <row r="1475" customFormat="false" ht="12.8" hidden="false" customHeight="false" outlineLevel="0" collapsed="false">
      <c r="A1475" s="25" t="s">
        <v>5301</v>
      </c>
      <c r="B1475" s="26" t="n">
        <v>6.0854</v>
      </c>
      <c r="C1475" s="24" t="n">
        <f aca="false">B1475*10</f>
        <v>60.854</v>
      </c>
      <c r="D1475" s="14" t="n">
        <f aca="false">C1475+D1474</f>
        <v>15868.098</v>
      </c>
    </row>
    <row r="1476" customFormat="false" ht="12.8" hidden="false" customHeight="false" outlineLevel="0" collapsed="false">
      <c r="A1476" s="25" t="s">
        <v>5305</v>
      </c>
      <c r="B1476" s="26" t="n">
        <v>1.2348</v>
      </c>
      <c r="C1476" s="24" t="n">
        <f aca="false">B1476*10</f>
        <v>12.348</v>
      </c>
      <c r="D1476" s="14" t="n">
        <f aca="false">C1476+D1475</f>
        <v>15880.446</v>
      </c>
    </row>
    <row r="1477" customFormat="false" ht="12.8" hidden="false" customHeight="false" outlineLevel="0" collapsed="false">
      <c r="A1477" s="25" t="s">
        <v>5307</v>
      </c>
      <c r="B1477" s="26" t="n">
        <v>-0.02</v>
      </c>
      <c r="C1477" s="24" t="n">
        <f aca="false">B1477*10</f>
        <v>-0.2</v>
      </c>
      <c r="D1477" s="14" t="n">
        <f aca="false">C1477+D1476</f>
        <v>15880.246</v>
      </c>
    </row>
    <row r="1478" customFormat="false" ht="12.8" hidden="false" customHeight="false" outlineLevel="0" collapsed="false">
      <c r="A1478" s="25" t="s">
        <v>5310</v>
      </c>
      <c r="B1478" s="26" t="n">
        <v>0.4704</v>
      </c>
      <c r="C1478" s="24" t="n">
        <f aca="false">B1478*10</f>
        <v>4.704</v>
      </c>
      <c r="D1478" s="14" t="n">
        <f aca="false">C1478+D1477</f>
        <v>15884.95</v>
      </c>
    </row>
    <row r="1479" customFormat="false" ht="12.8" hidden="false" customHeight="false" outlineLevel="0" collapsed="false">
      <c r="A1479" s="25" t="s">
        <v>5312</v>
      </c>
      <c r="B1479" s="26" t="n">
        <v>3.3124</v>
      </c>
      <c r="C1479" s="24" t="n">
        <f aca="false">B1479*10</f>
        <v>33.124</v>
      </c>
      <c r="D1479" s="14" t="n">
        <f aca="false">C1479+D1478</f>
        <v>15918.074</v>
      </c>
    </row>
    <row r="1480" customFormat="false" ht="12.8" hidden="false" customHeight="false" outlineLevel="0" collapsed="false">
      <c r="A1480" s="25" t="s">
        <v>5315</v>
      </c>
      <c r="B1480" s="26" t="n">
        <v>-0.6974</v>
      </c>
      <c r="C1480" s="24" t="n">
        <f aca="false">B1480*10</f>
        <v>-6.974</v>
      </c>
      <c r="D1480" s="14" t="n">
        <f aca="false">C1480+D1479</f>
        <v>15911.1</v>
      </c>
    </row>
    <row r="1481" customFormat="false" ht="12.8" hidden="false" customHeight="false" outlineLevel="0" collapsed="false">
      <c r="A1481" s="25" t="s">
        <v>5321</v>
      </c>
      <c r="B1481" s="26" t="n">
        <v>-1</v>
      </c>
      <c r="C1481" s="24" t="n">
        <f aca="false">B1481*10</f>
        <v>-10</v>
      </c>
      <c r="D1481" s="14" t="n">
        <f aca="false">C1481+D1480</f>
        <v>15901.1</v>
      </c>
    </row>
    <row r="1482" customFormat="false" ht="12.8" hidden="false" customHeight="false" outlineLevel="0" collapsed="false">
      <c r="A1482" s="25" t="s">
        <v>5323</v>
      </c>
      <c r="B1482" s="26" t="n">
        <v>-1.648</v>
      </c>
      <c r="C1482" s="24" t="n">
        <f aca="false">B1482*10</f>
        <v>-16.48</v>
      </c>
      <c r="D1482" s="14" t="n">
        <f aca="false">C1482+D1481</f>
        <v>15884.62</v>
      </c>
    </row>
    <row r="1483" customFormat="false" ht="12.8" hidden="false" customHeight="false" outlineLevel="0" collapsed="false">
      <c r="A1483" s="25" t="s">
        <v>5328</v>
      </c>
      <c r="B1483" s="26" t="n">
        <v>-0.2744</v>
      </c>
      <c r="C1483" s="24" t="n">
        <f aca="false">B1483*10</f>
        <v>-2.744</v>
      </c>
      <c r="D1483" s="14" t="n">
        <f aca="false">C1483+D1482</f>
        <v>15881.876</v>
      </c>
    </row>
    <row r="1484" customFormat="false" ht="12.8" hidden="false" customHeight="false" outlineLevel="0" collapsed="false">
      <c r="A1484" s="25" t="s">
        <v>5330</v>
      </c>
      <c r="B1484" s="26" t="n">
        <v>1.9306</v>
      </c>
      <c r="C1484" s="24" t="n">
        <f aca="false">B1484*10</f>
        <v>19.306</v>
      </c>
      <c r="D1484" s="14" t="n">
        <f aca="false">C1484+D1483</f>
        <v>15901.182</v>
      </c>
    </row>
    <row r="1485" customFormat="false" ht="12.8" hidden="false" customHeight="false" outlineLevel="0" collapsed="false">
      <c r="A1485" s="25" t="s">
        <v>5332</v>
      </c>
      <c r="B1485" s="26" t="n">
        <v>-0.02</v>
      </c>
      <c r="C1485" s="24" t="n">
        <f aca="false">B1485*10</f>
        <v>-0.2</v>
      </c>
      <c r="D1485" s="14" t="n">
        <f aca="false">C1485+D1484</f>
        <v>15900.982</v>
      </c>
    </row>
    <row r="1486" customFormat="false" ht="12.8" hidden="false" customHeight="false" outlineLevel="0" collapsed="false">
      <c r="A1486" s="25" t="s">
        <v>5335</v>
      </c>
      <c r="B1486" s="26" t="n">
        <v>0.9796</v>
      </c>
      <c r="C1486" s="24" t="n">
        <f aca="false">B1486*10</f>
        <v>9.796</v>
      </c>
      <c r="D1486" s="14" t="n">
        <f aca="false">C1486+D1485</f>
        <v>15910.778</v>
      </c>
    </row>
    <row r="1487" customFormat="false" ht="12.8" hidden="false" customHeight="false" outlineLevel="0" collapsed="false">
      <c r="A1487" s="25" t="s">
        <v>5338</v>
      </c>
      <c r="B1487" s="26" t="n">
        <v>-0.9024</v>
      </c>
      <c r="C1487" s="24" t="n">
        <f aca="false">B1487*10</f>
        <v>-9.024</v>
      </c>
      <c r="D1487" s="14" t="n">
        <f aca="false">C1487+D1486</f>
        <v>15901.754</v>
      </c>
    </row>
    <row r="1488" customFormat="false" ht="12.8" hidden="false" customHeight="false" outlineLevel="0" collapsed="false">
      <c r="A1488" s="25" t="s">
        <v>5341</v>
      </c>
      <c r="B1488" s="26" t="n">
        <v>0.0289999999999997</v>
      </c>
      <c r="C1488" s="24" t="n">
        <f aca="false">B1488*10</f>
        <v>0.289999999999997</v>
      </c>
      <c r="D1488" s="14" t="n">
        <f aca="false">C1488+D1487</f>
        <v>15902.044</v>
      </c>
    </row>
    <row r="1489" customFormat="false" ht="12.8" hidden="false" customHeight="false" outlineLevel="0" collapsed="false">
      <c r="A1489" s="25" t="s">
        <v>5344</v>
      </c>
      <c r="B1489" s="26" t="n">
        <v>-0.1768</v>
      </c>
      <c r="C1489" s="24" t="n">
        <f aca="false">B1489*10</f>
        <v>-1.768</v>
      </c>
      <c r="D1489" s="14" t="n">
        <f aca="false">C1489+D1488</f>
        <v>15900.276</v>
      </c>
    </row>
    <row r="1490" customFormat="false" ht="12.8" hidden="false" customHeight="false" outlineLevel="0" collapsed="false">
      <c r="A1490" s="25" t="s">
        <v>5348</v>
      </c>
      <c r="B1490" s="26" t="n">
        <v>2.2046</v>
      </c>
      <c r="C1490" s="24" t="n">
        <f aca="false">B1490*10</f>
        <v>22.046</v>
      </c>
      <c r="D1490" s="14" t="n">
        <f aca="false">C1490+D1489</f>
        <v>15922.322</v>
      </c>
    </row>
    <row r="1491" customFormat="false" ht="12.8" hidden="false" customHeight="false" outlineLevel="0" collapsed="false">
      <c r="A1491" s="25" t="s">
        <v>5351</v>
      </c>
      <c r="B1491" s="26" t="n">
        <v>0.626</v>
      </c>
      <c r="C1491" s="24" t="n">
        <f aca="false">B1491*10</f>
        <v>6.26</v>
      </c>
      <c r="D1491" s="14" t="n">
        <f aca="false">C1491+D1490</f>
        <v>15928.582</v>
      </c>
    </row>
    <row r="1492" customFormat="false" ht="12.8" hidden="false" customHeight="false" outlineLevel="0" collapsed="false">
      <c r="A1492" s="25" t="s">
        <v>5357</v>
      </c>
      <c r="B1492" s="26" t="n">
        <v>-1.069</v>
      </c>
      <c r="C1492" s="24" t="n">
        <f aca="false">B1492*10</f>
        <v>-10.69</v>
      </c>
      <c r="D1492" s="14" t="n">
        <f aca="false">C1492+D1491</f>
        <v>15917.892</v>
      </c>
    </row>
    <row r="1493" customFormat="false" ht="12.8" hidden="false" customHeight="false" outlineLevel="0" collapsed="false">
      <c r="A1493" s="25" t="s">
        <v>5360</v>
      </c>
      <c r="B1493" s="26" t="n">
        <v>-1.1278</v>
      </c>
      <c r="C1493" s="24" t="n">
        <f aca="false">B1493*10</f>
        <v>-11.278</v>
      </c>
      <c r="D1493" s="14" t="n">
        <f aca="false">C1493+D1492</f>
        <v>15906.614</v>
      </c>
    </row>
    <row r="1494" customFormat="false" ht="12.8" hidden="false" customHeight="false" outlineLevel="0" collapsed="false">
      <c r="A1494" s="25" t="s">
        <v>5364</v>
      </c>
      <c r="B1494" s="26" t="n">
        <v>5.1054</v>
      </c>
      <c r="C1494" s="24" t="n">
        <f aca="false">B1494*10</f>
        <v>51.054</v>
      </c>
      <c r="D1494" s="14" t="n">
        <f aca="false">C1494+D1493</f>
        <v>15957.668</v>
      </c>
    </row>
    <row r="1495" customFormat="false" ht="12.8" hidden="false" customHeight="false" outlineLevel="0" collapsed="false">
      <c r="A1495" s="25" t="s">
        <v>5368</v>
      </c>
      <c r="B1495" s="26" t="n">
        <v>3.9882</v>
      </c>
      <c r="C1495" s="24" t="n">
        <f aca="false">B1495*10</f>
        <v>39.882</v>
      </c>
      <c r="D1495" s="14" t="n">
        <f aca="false">C1495+D1494</f>
        <v>15997.55</v>
      </c>
    </row>
    <row r="1496" customFormat="false" ht="12.8" hidden="false" customHeight="false" outlineLevel="0" collapsed="false">
      <c r="A1496" s="25" t="s">
        <v>5372</v>
      </c>
      <c r="B1496" s="26" t="n">
        <v>0.4504</v>
      </c>
      <c r="C1496" s="24" t="n">
        <f aca="false">B1496*10</f>
        <v>4.504</v>
      </c>
      <c r="D1496" s="14" t="n">
        <f aca="false">C1496+D1495</f>
        <v>16002.054</v>
      </c>
    </row>
    <row r="1497" customFormat="false" ht="12.8" hidden="false" customHeight="false" outlineLevel="0" collapsed="false">
      <c r="A1497" s="25" t="s">
        <v>5375</v>
      </c>
      <c r="B1497" s="26" t="n">
        <v>-1</v>
      </c>
      <c r="C1497" s="24" t="n">
        <f aca="false">B1497*10</f>
        <v>-10</v>
      </c>
      <c r="D1497" s="14" t="n">
        <f aca="false">C1497+D1496</f>
        <v>15992.054</v>
      </c>
    </row>
    <row r="1498" customFormat="false" ht="12.8" hidden="false" customHeight="false" outlineLevel="0" collapsed="false">
      <c r="A1498" s="25" t="s">
        <v>5377</v>
      </c>
      <c r="B1498" s="26" t="n">
        <v>0.3426</v>
      </c>
      <c r="C1498" s="24" t="n">
        <f aca="false">B1498*10</f>
        <v>3.426</v>
      </c>
      <c r="D1498" s="14" t="n">
        <f aca="false">C1498+D1497</f>
        <v>15995.48</v>
      </c>
    </row>
    <row r="1499" customFormat="false" ht="12.8" hidden="false" customHeight="false" outlineLevel="0" collapsed="false">
      <c r="A1499" s="25" t="s">
        <v>5380</v>
      </c>
      <c r="B1499" s="26" t="n">
        <v>3.136</v>
      </c>
      <c r="C1499" s="24" t="n">
        <f aca="false">B1499*10</f>
        <v>31.36</v>
      </c>
      <c r="D1499" s="14" t="n">
        <f aca="false">C1499+D1498</f>
        <v>16026.84</v>
      </c>
    </row>
    <row r="1500" customFormat="false" ht="12.8" hidden="false" customHeight="false" outlineLevel="0" collapsed="false">
      <c r="A1500" s="25" t="s">
        <v>5384</v>
      </c>
      <c r="B1500" s="26" t="n">
        <v>-2</v>
      </c>
      <c r="C1500" s="24" t="n">
        <f aca="false">B1500*10</f>
        <v>-20</v>
      </c>
      <c r="D1500" s="14" t="n">
        <f aca="false">C1500+D1499</f>
        <v>16006.84</v>
      </c>
    </row>
    <row r="1501" customFormat="false" ht="12.8" hidden="false" customHeight="false" outlineLevel="0" collapsed="false">
      <c r="A1501" s="25" t="s">
        <v>5387</v>
      </c>
      <c r="B1501" s="26" t="n">
        <v>-2.4802</v>
      </c>
      <c r="C1501" s="24" t="n">
        <f aca="false">B1501*10</f>
        <v>-24.802</v>
      </c>
      <c r="D1501" s="14" t="n">
        <f aca="false">C1501+D1500</f>
        <v>15982.038</v>
      </c>
    </row>
    <row r="1502" customFormat="false" ht="12.8" hidden="false" customHeight="false" outlineLevel="0" collapsed="false">
      <c r="A1502" s="25" t="s">
        <v>5390</v>
      </c>
      <c r="B1502" s="26" t="n">
        <v>-1.2262</v>
      </c>
      <c r="C1502" s="24" t="n">
        <f aca="false">B1502*10</f>
        <v>-12.262</v>
      </c>
      <c r="D1502" s="14" t="n">
        <f aca="false">C1502+D1501</f>
        <v>15969.776</v>
      </c>
    </row>
    <row r="1503" customFormat="false" ht="12.8" hidden="false" customHeight="false" outlineLevel="0" collapsed="false">
      <c r="A1503" s="25" t="s">
        <v>5394</v>
      </c>
      <c r="B1503" s="26" t="n">
        <v>0.539</v>
      </c>
      <c r="C1503" s="24" t="n">
        <f aca="false">B1503*10</f>
        <v>5.39</v>
      </c>
      <c r="D1503" s="14" t="n">
        <f aca="false">C1503+D1502</f>
        <v>15975.166</v>
      </c>
    </row>
    <row r="1504" customFormat="false" ht="12.8" hidden="false" customHeight="false" outlineLevel="0" collapsed="false">
      <c r="A1504" s="25" t="s">
        <v>5397</v>
      </c>
      <c r="B1504" s="26" t="n">
        <v>0.049</v>
      </c>
      <c r="C1504" s="24" t="n">
        <f aca="false">B1504*10</f>
        <v>0.49</v>
      </c>
      <c r="D1504" s="14" t="n">
        <f aca="false">C1504+D1503</f>
        <v>15975.656</v>
      </c>
    </row>
    <row r="1505" customFormat="false" ht="12.8" hidden="false" customHeight="false" outlineLevel="0" collapsed="false">
      <c r="A1505" s="25" t="s">
        <v>5400</v>
      </c>
      <c r="B1505" s="26" t="n">
        <v>0.1666</v>
      </c>
      <c r="C1505" s="24" t="n">
        <f aca="false">B1505*10</f>
        <v>1.666</v>
      </c>
      <c r="D1505" s="14" t="n">
        <f aca="false">C1505+D1504</f>
        <v>15977.322</v>
      </c>
    </row>
    <row r="1506" customFormat="false" ht="12.8" hidden="false" customHeight="false" outlineLevel="0" collapsed="false">
      <c r="A1506" s="25" t="s">
        <v>5402</v>
      </c>
      <c r="B1506" s="26" t="n">
        <v>-2.96</v>
      </c>
      <c r="C1506" s="24" t="n">
        <f aca="false">B1506*10</f>
        <v>-29.6</v>
      </c>
      <c r="D1506" s="14" t="n">
        <f aca="false">C1506+D1505</f>
        <v>15947.722</v>
      </c>
    </row>
    <row r="1507" customFormat="false" ht="12.8" hidden="false" customHeight="false" outlineLevel="0" collapsed="false">
      <c r="A1507" s="25" t="s">
        <v>5406</v>
      </c>
      <c r="B1507" s="26" t="n">
        <v>0.2638</v>
      </c>
      <c r="C1507" s="24" t="n">
        <f aca="false">B1507*10</f>
        <v>2.638</v>
      </c>
      <c r="D1507" s="14" t="n">
        <f aca="false">C1507+D1506</f>
        <v>15950.36</v>
      </c>
    </row>
    <row r="1508" customFormat="false" ht="12.8" hidden="false" customHeight="false" outlineLevel="0" collapsed="false">
      <c r="A1508" s="25" t="s">
        <v>5408</v>
      </c>
      <c r="B1508" s="26" t="n">
        <v>-0.6672</v>
      </c>
      <c r="C1508" s="24" t="n">
        <f aca="false">B1508*10</f>
        <v>-6.672</v>
      </c>
      <c r="D1508" s="14" t="n">
        <f aca="false">C1508+D1507</f>
        <v>15943.688</v>
      </c>
    </row>
    <row r="1509" customFormat="false" ht="12.8" hidden="false" customHeight="false" outlineLevel="0" collapsed="false">
      <c r="A1509" s="25" t="s">
        <v>5411</v>
      </c>
      <c r="B1509" s="26" t="n">
        <v>-0.8432</v>
      </c>
      <c r="C1509" s="24" t="n">
        <f aca="false">B1509*10</f>
        <v>-8.432</v>
      </c>
      <c r="D1509" s="14" t="n">
        <f aca="false">C1509+D1508</f>
        <v>15935.256</v>
      </c>
    </row>
    <row r="1510" customFormat="false" ht="12.8" hidden="false" customHeight="false" outlineLevel="0" collapsed="false">
      <c r="A1510" s="25" t="s">
        <v>5414</v>
      </c>
      <c r="B1510" s="26" t="n">
        <v>0.1564</v>
      </c>
      <c r="C1510" s="24" t="n">
        <f aca="false">B1510*10</f>
        <v>1.564</v>
      </c>
      <c r="D1510" s="14" t="n">
        <f aca="false">C1510+D1509</f>
        <v>15936.82</v>
      </c>
    </row>
    <row r="1511" customFormat="false" ht="12.8" hidden="false" customHeight="false" outlineLevel="0" collapsed="false">
      <c r="A1511" s="25" t="s">
        <v>5415</v>
      </c>
      <c r="B1511" s="26" t="n">
        <v>-0.7362</v>
      </c>
      <c r="C1511" s="24" t="n">
        <f aca="false">B1511*10</f>
        <v>-7.362</v>
      </c>
      <c r="D1511" s="14" t="n">
        <f aca="false">C1511+D1510</f>
        <v>15929.458</v>
      </c>
    </row>
    <row r="1512" customFormat="false" ht="12.8" hidden="false" customHeight="false" outlineLevel="0" collapsed="false">
      <c r="A1512" s="25" t="s">
        <v>5420</v>
      </c>
      <c r="B1512" s="26" t="n">
        <v>0.96</v>
      </c>
      <c r="C1512" s="24" t="n">
        <f aca="false">B1512*10</f>
        <v>9.6</v>
      </c>
      <c r="D1512" s="14" t="n">
        <f aca="false">C1512+D1511</f>
        <v>15939.058</v>
      </c>
    </row>
    <row r="1513" customFormat="false" ht="12.8" hidden="false" customHeight="false" outlineLevel="0" collapsed="false">
      <c r="A1513" s="25" t="s">
        <v>5423</v>
      </c>
      <c r="B1513" s="26" t="n">
        <v>0.4014</v>
      </c>
      <c r="C1513" s="24" t="n">
        <f aca="false">B1513*10</f>
        <v>4.014</v>
      </c>
      <c r="D1513" s="14" t="n">
        <f aca="false">C1513+D1512</f>
        <v>15943.072</v>
      </c>
    </row>
    <row r="1514" customFormat="false" ht="12.8" hidden="false" customHeight="false" outlineLevel="0" collapsed="false">
      <c r="A1514" s="25" t="s">
        <v>5426</v>
      </c>
      <c r="B1514" s="26" t="n">
        <v>0.6656</v>
      </c>
      <c r="C1514" s="24" t="n">
        <f aca="false">B1514*10</f>
        <v>6.656</v>
      </c>
      <c r="D1514" s="14" t="n">
        <f aca="false">C1514+D1513</f>
        <v>15949.728</v>
      </c>
    </row>
    <row r="1515" customFormat="false" ht="12.8" hidden="false" customHeight="false" outlineLevel="0" collapsed="false">
      <c r="A1515" s="25" t="s">
        <v>5430</v>
      </c>
      <c r="B1515" s="26" t="n">
        <v>-1</v>
      </c>
      <c r="C1515" s="24" t="n">
        <f aca="false">B1515*10</f>
        <v>-10</v>
      </c>
      <c r="D1515" s="14" t="n">
        <f aca="false">C1515+D1514</f>
        <v>15939.728</v>
      </c>
    </row>
    <row r="1516" customFormat="false" ht="12.8" hidden="false" customHeight="false" outlineLevel="0" collapsed="false">
      <c r="A1516" s="25" t="s">
        <v>5432</v>
      </c>
      <c r="B1516" s="26" t="n">
        <v>-1</v>
      </c>
      <c r="C1516" s="24" t="n">
        <f aca="false">B1516*10</f>
        <v>-10</v>
      </c>
      <c r="D1516" s="14" t="n">
        <f aca="false">C1516+D1515</f>
        <v>15929.728</v>
      </c>
    </row>
    <row r="1517" customFormat="false" ht="12.8" hidden="false" customHeight="false" outlineLevel="0" collapsed="false">
      <c r="A1517" s="25" t="s">
        <v>5435</v>
      </c>
      <c r="B1517" s="26" t="n">
        <v>-0.755</v>
      </c>
      <c r="C1517" s="24" t="n">
        <f aca="false">B1517*10</f>
        <v>-7.55</v>
      </c>
      <c r="D1517" s="14" t="n">
        <f aca="false">C1517+D1516</f>
        <v>15922.178</v>
      </c>
    </row>
    <row r="1518" customFormat="false" ht="12.8" hidden="false" customHeight="false" outlineLevel="0" collapsed="false">
      <c r="A1518" s="25" t="s">
        <v>5438</v>
      </c>
      <c r="B1518" s="26" t="n">
        <v>0.1176</v>
      </c>
      <c r="C1518" s="24" t="n">
        <f aca="false">B1518*10</f>
        <v>1.176</v>
      </c>
      <c r="D1518" s="14" t="n">
        <f aca="false">C1518+D1517</f>
        <v>15923.354</v>
      </c>
    </row>
    <row r="1519" customFormat="false" ht="12.8" hidden="false" customHeight="false" outlineLevel="0" collapsed="false">
      <c r="A1519" s="25" t="s">
        <v>5440</v>
      </c>
      <c r="B1519" s="26" t="n">
        <v>-0.5112</v>
      </c>
      <c r="C1519" s="24" t="n">
        <f aca="false">B1519*10</f>
        <v>-5.112</v>
      </c>
      <c r="D1519" s="14" t="n">
        <f aca="false">C1519+D1518</f>
        <v>15918.242</v>
      </c>
    </row>
    <row r="1520" customFormat="false" ht="12.8" hidden="false" customHeight="false" outlineLevel="0" collapsed="false">
      <c r="A1520" s="25" t="s">
        <v>5447</v>
      </c>
      <c r="B1520" s="26" t="n">
        <v>15.8262</v>
      </c>
      <c r="C1520" s="24" t="n">
        <f aca="false">B1520*10</f>
        <v>158.262</v>
      </c>
      <c r="D1520" s="14" t="n">
        <f aca="false">C1520+D1519</f>
        <v>16076.504</v>
      </c>
    </row>
    <row r="1521" customFormat="false" ht="12.8" hidden="false" customHeight="false" outlineLevel="0" collapsed="false">
      <c r="A1521" s="25" t="s">
        <v>5452</v>
      </c>
      <c r="B1521" s="26" t="n">
        <v>4.9866</v>
      </c>
      <c r="C1521" s="24" t="n">
        <f aca="false">B1521*10</f>
        <v>49.866</v>
      </c>
      <c r="D1521" s="14" t="n">
        <f aca="false">C1521+D1520</f>
        <v>16126.37</v>
      </c>
    </row>
    <row r="1522" customFormat="false" ht="12.8" hidden="false" customHeight="false" outlineLevel="0" collapsed="false">
      <c r="A1522" s="25" t="s">
        <v>5461</v>
      </c>
      <c r="B1522" s="26" t="n">
        <v>1.6362</v>
      </c>
      <c r="C1522" s="24" t="n">
        <f aca="false">B1522*10</f>
        <v>16.362</v>
      </c>
      <c r="D1522" s="14" t="n">
        <f aca="false">C1522+D1521</f>
        <v>16142.732</v>
      </c>
    </row>
    <row r="1523" customFormat="false" ht="12.8" hidden="false" customHeight="false" outlineLevel="0" collapsed="false">
      <c r="A1523" s="25" t="s">
        <v>5466</v>
      </c>
      <c r="B1523" s="26" t="n">
        <v>-0.4414</v>
      </c>
      <c r="C1523" s="24" t="n">
        <f aca="false">B1523*10</f>
        <v>-4.414</v>
      </c>
      <c r="D1523" s="14" t="n">
        <f aca="false">C1523+D1522</f>
        <v>16138.318</v>
      </c>
    </row>
    <row r="1524" customFormat="false" ht="12.8" hidden="false" customHeight="false" outlineLevel="0" collapsed="false">
      <c r="A1524" s="25" t="s">
        <v>5468</v>
      </c>
      <c r="B1524" s="26" t="n">
        <v>1.7836</v>
      </c>
      <c r="C1524" s="24" t="n">
        <f aca="false">B1524*10</f>
        <v>17.836</v>
      </c>
      <c r="D1524" s="14" t="n">
        <f aca="false">C1524+D1523</f>
        <v>16156.154</v>
      </c>
    </row>
    <row r="1525" customFormat="false" ht="12.8" hidden="false" customHeight="false" outlineLevel="0" collapsed="false">
      <c r="A1525" s="25" t="s">
        <v>5470</v>
      </c>
      <c r="B1525" s="26" t="n">
        <v>-1.9314</v>
      </c>
      <c r="C1525" s="24" t="n">
        <f aca="false">B1525*10</f>
        <v>-19.314</v>
      </c>
      <c r="D1525" s="14" t="n">
        <f aca="false">C1525+D1524</f>
        <v>16136.84</v>
      </c>
    </row>
    <row r="1526" customFormat="false" ht="12.8" hidden="false" customHeight="false" outlineLevel="0" collapsed="false">
      <c r="A1526" s="25" t="s">
        <v>5474</v>
      </c>
      <c r="B1526" s="26" t="n">
        <v>-0.6962</v>
      </c>
      <c r="C1526" s="24" t="n">
        <f aca="false">B1526*10</f>
        <v>-6.962</v>
      </c>
      <c r="D1526" s="14" t="n">
        <f aca="false">C1526+D1525</f>
        <v>16129.878</v>
      </c>
    </row>
    <row r="1527" customFormat="false" ht="12.8" hidden="false" customHeight="false" outlineLevel="0" collapsed="false">
      <c r="A1527" s="25" t="s">
        <v>5478</v>
      </c>
      <c r="B1527" s="26" t="n">
        <v>-1.216</v>
      </c>
      <c r="C1527" s="24" t="n">
        <f aca="false">B1527*10</f>
        <v>-12.16</v>
      </c>
      <c r="D1527" s="14" t="n">
        <f aca="false">C1527+D1526</f>
        <v>16117.718</v>
      </c>
    </row>
    <row r="1528" customFormat="false" ht="12.8" hidden="false" customHeight="false" outlineLevel="0" collapsed="false">
      <c r="A1528" s="25" t="s">
        <v>5482</v>
      </c>
      <c r="B1528" s="26" t="n">
        <v>3.0474</v>
      </c>
      <c r="C1528" s="24" t="n">
        <f aca="false">B1528*10</f>
        <v>30.474</v>
      </c>
      <c r="D1528" s="14" t="n">
        <f aca="false">C1528+D1527</f>
        <v>16148.192</v>
      </c>
    </row>
    <row r="1529" customFormat="false" ht="12.8" hidden="false" customHeight="false" outlineLevel="0" collapsed="false">
      <c r="A1529" s="25" t="s">
        <v>5487</v>
      </c>
      <c r="B1529" s="26" t="n">
        <v>-1.1376</v>
      </c>
      <c r="C1529" s="24" t="n">
        <f aca="false">B1529*10</f>
        <v>-11.376</v>
      </c>
      <c r="D1529" s="14" t="n">
        <f aca="false">C1529+D1528</f>
        <v>16136.816</v>
      </c>
    </row>
    <row r="1530" customFormat="false" ht="12.8" hidden="false" customHeight="false" outlineLevel="0" collapsed="false">
      <c r="A1530" s="25" t="s">
        <v>5492</v>
      </c>
      <c r="B1530" s="26" t="n">
        <v>1.891</v>
      </c>
      <c r="C1530" s="24" t="n">
        <f aca="false">B1530*10</f>
        <v>18.91</v>
      </c>
      <c r="D1530" s="14" t="n">
        <f aca="false">C1530+D1529</f>
        <v>16155.726</v>
      </c>
    </row>
    <row r="1531" customFormat="false" ht="12.8" hidden="false" customHeight="false" outlineLevel="0" collapsed="false">
      <c r="A1531" s="25" t="s">
        <v>5497</v>
      </c>
      <c r="B1531" s="26" t="n">
        <v>-0.9118</v>
      </c>
      <c r="C1531" s="24" t="n">
        <f aca="false">B1531*10</f>
        <v>-9.118</v>
      </c>
      <c r="D1531" s="14" t="n">
        <f aca="false">C1531+D1530</f>
        <v>16146.608</v>
      </c>
    </row>
    <row r="1532" customFormat="false" ht="12.8" hidden="false" customHeight="false" outlineLevel="0" collapsed="false">
      <c r="A1532" s="25" t="s">
        <v>5500</v>
      </c>
      <c r="B1532" s="26" t="n">
        <v>1.9306</v>
      </c>
      <c r="C1532" s="24" t="n">
        <f aca="false">B1532*10</f>
        <v>19.306</v>
      </c>
      <c r="D1532" s="14" t="n">
        <f aca="false">C1532+D1531</f>
        <v>16165.914</v>
      </c>
    </row>
    <row r="1533" customFormat="false" ht="12.8" hidden="false" customHeight="false" outlineLevel="0" collapsed="false">
      <c r="A1533" s="25" t="s">
        <v>5505</v>
      </c>
      <c r="B1533" s="26" t="n">
        <v>-0.0788</v>
      </c>
      <c r="C1533" s="24" t="n">
        <f aca="false">B1533*10</f>
        <v>-0.788</v>
      </c>
      <c r="D1533" s="14" t="n">
        <f aca="false">C1533+D1532</f>
        <v>16165.126</v>
      </c>
    </row>
    <row r="1534" customFormat="false" ht="12.8" hidden="false" customHeight="false" outlineLevel="0" collapsed="false">
      <c r="A1534" s="25" t="s">
        <v>5509</v>
      </c>
      <c r="B1534" s="26" t="n">
        <v>3.038</v>
      </c>
      <c r="C1534" s="24" t="n">
        <f aca="false">B1534*10</f>
        <v>30.38</v>
      </c>
      <c r="D1534" s="14" t="n">
        <f aca="false">C1534+D1533</f>
        <v>16195.506</v>
      </c>
    </row>
    <row r="1535" customFormat="false" ht="12.8" hidden="false" customHeight="false" outlineLevel="0" collapsed="false">
      <c r="A1535" s="25" t="s">
        <v>5514</v>
      </c>
      <c r="B1535" s="26" t="n">
        <v>20.923</v>
      </c>
      <c r="C1535" s="24" t="n">
        <f aca="false">B1535*10</f>
        <v>209.23</v>
      </c>
      <c r="D1535" s="14" t="n">
        <f aca="false">C1535+D1534</f>
        <v>16404.736</v>
      </c>
    </row>
    <row r="1536" customFormat="false" ht="12.8" hidden="false" customHeight="false" outlineLevel="0" collapsed="false">
      <c r="A1536" s="25" t="s">
        <v>5516</v>
      </c>
      <c r="B1536" s="26" t="n">
        <v>-3.69</v>
      </c>
      <c r="C1536" s="24" t="n">
        <f aca="false">B1536*10</f>
        <v>-36.9</v>
      </c>
      <c r="D1536" s="14" t="n">
        <f aca="false">C1536+D1535</f>
        <v>16367.836</v>
      </c>
    </row>
    <row r="1537" customFormat="false" ht="12.8" hidden="false" customHeight="false" outlineLevel="0" collapsed="false">
      <c r="A1537" s="25" t="s">
        <v>5518</v>
      </c>
      <c r="B1537" s="26" t="n">
        <v>-0.4516</v>
      </c>
      <c r="C1537" s="24" t="n">
        <f aca="false">B1537*10</f>
        <v>-4.516</v>
      </c>
      <c r="D1537" s="14" t="n">
        <f aca="false">C1537+D1536</f>
        <v>16363.32</v>
      </c>
    </row>
    <row r="1538" customFormat="false" ht="12.8" hidden="false" customHeight="false" outlineLevel="0" collapsed="false">
      <c r="A1538" s="25" t="s">
        <v>5523</v>
      </c>
      <c r="B1538" s="26" t="n">
        <v>0.7542</v>
      </c>
      <c r="C1538" s="24" t="n">
        <f aca="false">B1538*10</f>
        <v>7.542</v>
      </c>
      <c r="D1538" s="14" t="n">
        <f aca="false">C1538+D1537</f>
        <v>16370.862</v>
      </c>
    </row>
    <row r="1539" customFormat="false" ht="12.8" hidden="false" customHeight="false" outlineLevel="0" collapsed="false">
      <c r="A1539" s="25" t="s">
        <v>5527</v>
      </c>
      <c r="B1539" s="26" t="n">
        <v>-1.4512</v>
      </c>
      <c r="C1539" s="24" t="n">
        <f aca="false">B1539*10</f>
        <v>-14.512</v>
      </c>
      <c r="D1539" s="14" t="n">
        <f aca="false">C1539+D1538</f>
        <v>16356.35</v>
      </c>
    </row>
    <row r="1540" customFormat="false" ht="12.8" hidden="false" customHeight="false" outlineLevel="0" collapsed="false">
      <c r="A1540" s="25" t="s">
        <v>5533</v>
      </c>
      <c r="B1540" s="26" t="n">
        <v>-0.3928</v>
      </c>
      <c r="C1540" s="24" t="n">
        <f aca="false">B1540*10</f>
        <v>-3.928</v>
      </c>
      <c r="D1540" s="14" t="n">
        <f aca="false">C1540+D1539</f>
        <v>16352.422</v>
      </c>
    </row>
    <row r="1541" customFormat="false" ht="12.8" hidden="false" customHeight="false" outlineLevel="0" collapsed="false">
      <c r="A1541" s="25" t="s">
        <v>5539</v>
      </c>
      <c r="B1541" s="26" t="n">
        <v>3.3418</v>
      </c>
      <c r="C1541" s="24" t="n">
        <f aca="false">B1541*10</f>
        <v>33.418</v>
      </c>
      <c r="D1541" s="14" t="n">
        <f aca="false">C1541+D1540</f>
        <v>16385.84</v>
      </c>
    </row>
    <row r="1542" customFormat="false" ht="12.8" hidden="false" customHeight="false" outlineLevel="0" collapsed="false">
      <c r="A1542" s="25" t="s">
        <v>5545</v>
      </c>
      <c r="B1542" s="26" t="n">
        <v>4.018</v>
      </c>
      <c r="C1542" s="24" t="n">
        <f aca="false">B1542*10</f>
        <v>40.18</v>
      </c>
      <c r="D1542" s="14" t="n">
        <f aca="false">C1542+D1541</f>
        <v>16426.02</v>
      </c>
    </row>
    <row r="1543" customFormat="false" ht="12.8" hidden="false" customHeight="false" outlineLevel="0" collapsed="false">
      <c r="A1543" s="25" t="s">
        <v>5547</v>
      </c>
      <c r="B1543" s="26" t="n">
        <v>0.842</v>
      </c>
      <c r="C1543" s="24" t="n">
        <f aca="false">B1543*10</f>
        <v>8.42</v>
      </c>
      <c r="D1543" s="14" t="n">
        <f aca="false">C1543+D1542</f>
        <v>16434.44</v>
      </c>
    </row>
    <row r="1544" customFormat="false" ht="12.8" hidden="false" customHeight="false" outlineLevel="0" collapsed="false">
      <c r="A1544" s="25" t="s">
        <v>5553</v>
      </c>
      <c r="B1544" s="26" t="n">
        <v>-1.6202</v>
      </c>
      <c r="C1544" s="24" t="n">
        <f aca="false">B1544*10</f>
        <v>-16.202</v>
      </c>
      <c r="D1544" s="14" t="n">
        <f aca="false">C1544+D1543</f>
        <v>16418.238</v>
      </c>
    </row>
    <row r="1545" customFormat="false" ht="12.8" hidden="false" customHeight="false" outlineLevel="0" collapsed="false">
      <c r="A1545" s="25" t="s">
        <v>5559</v>
      </c>
      <c r="B1545" s="26" t="n">
        <v>2.6852</v>
      </c>
      <c r="C1545" s="24" t="n">
        <f aca="false">B1545*10</f>
        <v>26.852</v>
      </c>
      <c r="D1545" s="14" t="n">
        <f aca="false">C1545+D1544</f>
        <v>16445.09</v>
      </c>
    </row>
    <row r="1546" customFormat="false" ht="12.8" hidden="false" customHeight="false" outlineLevel="0" collapsed="false">
      <c r="A1546" s="25" t="s">
        <v>5563</v>
      </c>
      <c r="B1546" s="26" t="n">
        <v>0.3038</v>
      </c>
      <c r="C1546" s="24" t="n">
        <f aca="false">B1546*10</f>
        <v>3.038</v>
      </c>
      <c r="D1546" s="14" t="n">
        <f aca="false">C1546+D1545</f>
        <v>16448.128</v>
      </c>
    </row>
    <row r="1547" customFormat="false" ht="12.8" hidden="false" customHeight="false" outlineLevel="0" collapsed="false">
      <c r="A1547" s="25" t="s">
        <v>5566</v>
      </c>
      <c r="B1547" s="26" t="n">
        <v>-0.844</v>
      </c>
      <c r="C1547" s="24" t="n">
        <f aca="false">B1547*10</f>
        <v>-8.44</v>
      </c>
      <c r="D1547" s="14" t="n">
        <f aca="false">C1547+D1546</f>
        <v>16439.688</v>
      </c>
    </row>
    <row r="1548" customFormat="false" ht="12.8" hidden="false" customHeight="false" outlineLevel="0" collapsed="false">
      <c r="A1548" s="25" t="s">
        <v>5569</v>
      </c>
      <c r="B1548" s="26" t="n">
        <v>0.1858</v>
      </c>
      <c r="C1548" s="24" t="n">
        <f aca="false">B1548*10</f>
        <v>1.858</v>
      </c>
      <c r="D1548" s="14" t="n">
        <f aca="false">C1548+D1547</f>
        <v>16441.546</v>
      </c>
    </row>
    <row r="1549" customFormat="false" ht="12.8" hidden="false" customHeight="false" outlineLevel="0" collapsed="false">
      <c r="A1549" s="25" t="s">
        <v>5574</v>
      </c>
      <c r="B1549" s="26" t="n">
        <v>1.8718</v>
      </c>
      <c r="C1549" s="24" t="n">
        <f aca="false">B1549*10</f>
        <v>18.718</v>
      </c>
      <c r="D1549" s="14" t="n">
        <f aca="false">C1549+D1548</f>
        <v>16460.264</v>
      </c>
    </row>
    <row r="1550" customFormat="false" ht="12.8" hidden="false" customHeight="false" outlineLevel="0" collapsed="false">
      <c r="A1550" s="25" t="s">
        <v>5577</v>
      </c>
      <c r="B1550" s="26" t="n">
        <v>-1</v>
      </c>
      <c r="C1550" s="24" t="n">
        <f aca="false">B1550*10</f>
        <v>-10</v>
      </c>
      <c r="D1550" s="14" t="n">
        <f aca="false">C1550+D1549</f>
        <v>16450.264</v>
      </c>
    </row>
    <row r="1551" customFormat="false" ht="12.8" hidden="false" customHeight="false" outlineLevel="0" collapsed="false">
      <c r="A1551" s="25" t="s">
        <v>5579</v>
      </c>
      <c r="B1551" s="26" t="n">
        <v>0.2936</v>
      </c>
      <c r="C1551" s="24" t="n">
        <f aca="false">B1551*10</f>
        <v>2.936</v>
      </c>
      <c r="D1551" s="14" t="n">
        <f aca="false">C1551+D1550</f>
        <v>16453.2</v>
      </c>
    </row>
    <row r="1552" customFormat="false" ht="12.8" hidden="false" customHeight="false" outlineLevel="0" collapsed="false">
      <c r="A1552" s="25" t="s">
        <v>5581</v>
      </c>
      <c r="B1552" s="26" t="n">
        <v>4.2238</v>
      </c>
      <c r="C1552" s="24" t="n">
        <f aca="false">B1552*10</f>
        <v>42.238</v>
      </c>
      <c r="D1552" s="14" t="n">
        <f aca="false">C1552+D1551</f>
        <v>16495.438</v>
      </c>
    </row>
    <row r="1553" customFormat="false" ht="12.8" hidden="false" customHeight="false" outlineLevel="0" collapsed="false">
      <c r="A1553" s="25" t="s">
        <v>5584</v>
      </c>
      <c r="B1553" s="26" t="n">
        <v>-6.853</v>
      </c>
      <c r="C1553" s="24" t="n">
        <f aca="false">B1553*10</f>
        <v>-68.53</v>
      </c>
      <c r="D1553" s="14" t="n">
        <f aca="false">C1553+D1552</f>
        <v>16426.908</v>
      </c>
    </row>
    <row r="1554" customFormat="false" ht="12.8" hidden="false" customHeight="false" outlineLevel="0" collapsed="false">
      <c r="A1554" s="25" t="s">
        <v>5592</v>
      </c>
      <c r="B1554" s="26" t="n">
        <v>13.4644</v>
      </c>
      <c r="C1554" s="24" t="n">
        <f aca="false">B1554*10</f>
        <v>134.644</v>
      </c>
      <c r="D1554" s="14" t="n">
        <f aca="false">C1554+D1553</f>
        <v>16561.552</v>
      </c>
    </row>
    <row r="1555" customFormat="false" ht="12.8" hidden="false" customHeight="false" outlineLevel="0" collapsed="false">
      <c r="A1555" s="25" t="s">
        <v>5597</v>
      </c>
      <c r="B1555" s="26" t="n">
        <v>0.274</v>
      </c>
      <c r="C1555" s="24" t="n">
        <f aca="false">B1555*10</f>
        <v>2.74</v>
      </c>
      <c r="D1555" s="14" t="n">
        <f aca="false">C1555+D1554</f>
        <v>16564.292</v>
      </c>
    </row>
    <row r="1556" customFormat="false" ht="12.8" hidden="false" customHeight="false" outlineLevel="0" collapsed="false">
      <c r="A1556" s="25" t="s">
        <v>5600</v>
      </c>
      <c r="B1556" s="26" t="n">
        <v>4.0862</v>
      </c>
      <c r="C1556" s="24" t="n">
        <f aca="false">B1556*10</f>
        <v>40.862</v>
      </c>
      <c r="D1556" s="14" t="n">
        <f aca="false">C1556+D1555</f>
        <v>16605.154</v>
      </c>
    </row>
    <row r="1557" customFormat="false" ht="12.8" hidden="false" customHeight="false" outlineLevel="0" collapsed="false">
      <c r="A1557" s="25" t="s">
        <v>5605</v>
      </c>
      <c r="B1557" s="26" t="n">
        <v>0.0784000000000001</v>
      </c>
      <c r="C1557" s="24" t="n">
        <f aca="false">B1557*10</f>
        <v>0.784000000000001</v>
      </c>
      <c r="D1557" s="14" t="n">
        <f aca="false">C1557+D1556</f>
        <v>16605.938</v>
      </c>
    </row>
    <row r="1558" customFormat="false" ht="12.8" hidden="false" customHeight="false" outlineLevel="0" collapsed="false">
      <c r="A1558" s="25" t="s">
        <v>5607</v>
      </c>
      <c r="B1558" s="26" t="n">
        <v>-1</v>
      </c>
      <c r="C1558" s="24" t="n">
        <f aca="false">B1558*10</f>
        <v>-10</v>
      </c>
      <c r="D1558" s="14" t="n">
        <f aca="false">C1558+D1557</f>
        <v>16595.938</v>
      </c>
    </row>
    <row r="1559" customFormat="false" ht="12.8" hidden="false" customHeight="false" outlineLevel="0" collapsed="false">
      <c r="A1559" s="25" t="s">
        <v>5608</v>
      </c>
      <c r="B1559" s="26" t="n">
        <v>-1.6864</v>
      </c>
      <c r="C1559" s="24" t="n">
        <f aca="false">B1559*10</f>
        <v>-16.864</v>
      </c>
      <c r="D1559" s="14" t="n">
        <f aca="false">C1559+D1558</f>
        <v>16579.074</v>
      </c>
    </row>
    <row r="1560" customFormat="false" ht="12.8" hidden="false" customHeight="false" outlineLevel="0" collapsed="false">
      <c r="A1560" s="25" t="s">
        <v>5611</v>
      </c>
      <c r="B1560" s="26" t="n">
        <v>-0.1866</v>
      </c>
      <c r="C1560" s="24" t="n">
        <f aca="false">B1560*10</f>
        <v>-1.866</v>
      </c>
      <c r="D1560" s="14" t="n">
        <f aca="false">C1560+D1559</f>
        <v>16577.208</v>
      </c>
    </row>
    <row r="1561" customFormat="false" ht="12.8" hidden="false" customHeight="false" outlineLevel="0" collapsed="false">
      <c r="A1561" s="25" t="s">
        <v>5615</v>
      </c>
      <c r="B1561" s="26" t="n">
        <v>-1.02</v>
      </c>
      <c r="C1561" s="24" t="n">
        <f aca="false">B1561*10</f>
        <v>-10.2</v>
      </c>
      <c r="D1561" s="14" t="n">
        <f aca="false">C1561+D1560</f>
        <v>16567.008</v>
      </c>
    </row>
    <row r="1562" customFormat="false" ht="12.8" hidden="false" customHeight="false" outlineLevel="0" collapsed="false">
      <c r="A1562" s="25" t="s">
        <v>5619</v>
      </c>
      <c r="B1562" s="26" t="n">
        <v>-1</v>
      </c>
      <c r="C1562" s="24" t="n">
        <f aca="false">B1562*10</f>
        <v>-10</v>
      </c>
      <c r="D1562" s="14" t="n">
        <f aca="false">C1562+D1561</f>
        <v>16557.008</v>
      </c>
    </row>
    <row r="1563" customFormat="false" ht="12.8" hidden="false" customHeight="false" outlineLevel="0" collapsed="false">
      <c r="A1563" s="25" t="s">
        <v>5621</v>
      </c>
      <c r="B1563" s="26" t="n">
        <v>-0.3924</v>
      </c>
      <c r="C1563" s="24" t="n">
        <f aca="false">B1563*10</f>
        <v>-3.924</v>
      </c>
      <c r="D1563" s="14" t="n">
        <f aca="false">C1563+D1562</f>
        <v>16553.084</v>
      </c>
    </row>
    <row r="1564" customFormat="false" ht="12.8" hidden="false" customHeight="false" outlineLevel="0" collapsed="false">
      <c r="A1564" s="25" t="s">
        <v>5624</v>
      </c>
      <c r="B1564" s="26" t="n">
        <v>-0.8922</v>
      </c>
      <c r="C1564" s="24" t="n">
        <f aca="false">B1564*10</f>
        <v>-8.922</v>
      </c>
      <c r="D1564" s="14" t="n">
        <f aca="false">C1564+D1563</f>
        <v>16544.162</v>
      </c>
    </row>
    <row r="1565" customFormat="false" ht="12.8" hidden="false" customHeight="false" outlineLevel="0" collapsed="false">
      <c r="A1565" s="25" t="s">
        <v>5626</v>
      </c>
      <c r="B1565" s="26" t="n">
        <v>-0.5884</v>
      </c>
      <c r="C1565" s="24" t="n">
        <f aca="false">B1565*10</f>
        <v>-5.884</v>
      </c>
      <c r="D1565" s="14" t="n">
        <f aca="false">C1565+D1564</f>
        <v>16538.278</v>
      </c>
    </row>
    <row r="1566" customFormat="false" ht="12.8" hidden="false" customHeight="false" outlineLevel="0" collapsed="false">
      <c r="A1566" s="25" t="s">
        <v>5631</v>
      </c>
      <c r="B1566" s="26" t="n">
        <v>-0.1486</v>
      </c>
      <c r="C1566" s="24" t="n">
        <f aca="false">B1566*10</f>
        <v>-1.486</v>
      </c>
      <c r="D1566" s="14" t="n">
        <f aca="false">C1566+D1565</f>
        <v>16536.792</v>
      </c>
    </row>
    <row r="1567" customFormat="false" ht="12.8" hidden="false" customHeight="false" outlineLevel="0" collapsed="false">
      <c r="A1567" s="25" t="s">
        <v>5643</v>
      </c>
      <c r="B1567" s="26" t="n">
        <v>-12.2692</v>
      </c>
      <c r="C1567" s="24" t="n">
        <f aca="false">B1567*10</f>
        <v>-122.692</v>
      </c>
      <c r="D1567" s="14" t="n">
        <f aca="false">C1567+D1566</f>
        <v>16414.1</v>
      </c>
    </row>
    <row r="1568" customFormat="false" ht="12.8" hidden="false" customHeight="false" outlineLevel="0" collapsed="false">
      <c r="A1568" s="25" t="s">
        <v>5653</v>
      </c>
      <c r="B1568" s="26" t="n">
        <v>8.5742</v>
      </c>
      <c r="C1568" s="24" t="n">
        <f aca="false">B1568*10</f>
        <v>85.742</v>
      </c>
      <c r="D1568" s="14" t="n">
        <f aca="false">C1568+D1567</f>
        <v>16499.842</v>
      </c>
    </row>
    <row r="1569" customFormat="false" ht="12.8" hidden="false" customHeight="false" outlineLevel="0" collapsed="false">
      <c r="A1569" s="25" t="s">
        <v>5658</v>
      </c>
      <c r="B1569" s="26" t="n">
        <v>5.125</v>
      </c>
      <c r="C1569" s="24" t="n">
        <f aca="false">B1569*10</f>
        <v>51.25</v>
      </c>
      <c r="D1569" s="14" t="n">
        <f aca="false">C1569+D1568</f>
        <v>16551.092</v>
      </c>
    </row>
    <row r="1570" customFormat="false" ht="12.8" hidden="false" customHeight="false" outlineLevel="0" collapsed="false">
      <c r="A1570" s="25" t="s">
        <v>5663</v>
      </c>
      <c r="B1570" s="26" t="n">
        <v>-0.7158</v>
      </c>
      <c r="C1570" s="24" t="n">
        <f aca="false">B1570*10</f>
        <v>-7.158</v>
      </c>
      <c r="D1570" s="14" t="n">
        <f aca="false">C1570+D1569</f>
        <v>16543.934</v>
      </c>
    </row>
    <row r="1571" customFormat="false" ht="12.8" hidden="false" customHeight="false" outlineLevel="0" collapsed="false">
      <c r="A1571" s="25" t="s">
        <v>5666</v>
      </c>
      <c r="B1571" s="26" t="n">
        <v>-1</v>
      </c>
      <c r="C1571" s="24" t="n">
        <f aca="false">B1571*10</f>
        <v>-10</v>
      </c>
      <c r="D1571" s="14" t="n">
        <f aca="false">C1571+D1570</f>
        <v>16533.934</v>
      </c>
    </row>
    <row r="1572" customFormat="false" ht="12.8" hidden="false" customHeight="false" outlineLevel="0" collapsed="false">
      <c r="A1572" s="25" t="s">
        <v>5668</v>
      </c>
      <c r="B1572" s="26" t="n">
        <v>-0.0992000000000002</v>
      </c>
      <c r="C1572" s="24" t="n">
        <f aca="false">B1572*10</f>
        <v>-0.992000000000002</v>
      </c>
      <c r="D1572" s="14" t="n">
        <f aca="false">C1572+D1571</f>
        <v>16532.942</v>
      </c>
    </row>
    <row r="1573" customFormat="false" ht="12.8" hidden="false" customHeight="false" outlineLevel="0" collapsed="false">
      <c r="A1573" s="25" t="s">
        <v>5673</v>
      </c>
      <c r="B1573" s="26" t="n">
        <v>-0.4516</v>
      </c>
      <c r="C1573" s="24" t="n">
        <f aca="false">B1573*10</f>
        <v>-4.516</v>
      </c>
      <c r="D1573" s="14" t="n">
        <f aca="false">C1573+D1572</f>
        <v>16528.426</v>
      </c>
    </row>
    <row r="1574" customFormat="false" ht="12.8" hidden="false" customHeight="false" outlineLevel="0" collapsed="false">
      <c r="A1574" s="25" t="s">
        <v>5677</v>
      </c>
      <c r="B1574" s="26" t="n">
        <v>-1</v>
      </c>
      <c r="C1574" s="24" t="n">
        <f aca="false">B1574*10</f>
        <v>-10</v>
      </c>
      <c r="D1574" s="14" t="n">
        <f aca="false">C1574+D1573</f>
        <v>16518.426</v>
      </c>
    </row>
    <row r="1575" customFormat="false" ht="12.8" hidden="false" customHeight="false" outlineLevel="0" collapsed="false">
      <c r="A1575" s="25" t="s">
        <v>5679</v>
      </c>
      <c r="B1575" s="26" t="n">
        <v>-1.1474</v>
      </c>
      <c r="C1575" s="24" t="n">
        <f aca="false">B1575*10</f>
        <v>-11.474</v>
      </c>
      <c r="D1575" s="14" t="n">
        <f aca="false">C1575+D1574</f>
        <v>16506.952</v>
      </c>
    </row>
    <row r="1576" customFormat="false" ht="12.8" hidden="false" customHeight="false" outlineLevel="0" collapsed="false">
      <c r="A1576" s="25" t="s">
        <v>5683</v>
      </c>
      <c r="B1576" s="26" t="n">
        <v>-1.0792</v>
      </c>
      <c r="C1576" s="24" t="n">
        <f aca="false">B1576*10</f>
        <v>-10.792</v>
      </c>
      <c r="D1576" s="14" t="n">
        <f aca="false">C1576+D1575</f>
        <v>16496.16</v>
      </c>
    </row>
    <row r="1577" customFormat="false" ht="12.8" hidden="false" customHeight="false" outlineLevel="0" collapsed="false">
      <c r="A1577" s="25" t="s">
        <v>5689</v>
      </c>
      <c r="B1577" s="26" t="n">
        <v>0.2544</v>
      </c>
      <c r="C1577" s="24" t="n">
        <f aca="false">B1577*10</f>
        <v>2.544</v>
      </c>
      <c r="D1577" s="14" t="n">
        <f aca="false">C1577+D1576</f>
        <v>16498.704</v>
      </c>
    </row>
    <row r="1578" customFormat="false" ht="12.8" hidden="false" customHeight="false" outlineLevel="0" collapsed="false">
      <c r="A1578" s="25" t="s">
        <v>5698</v>
      </c>
      <c r="B1578" s="26" t="n">
        <v>6.811</v>
      </c>
      <c r="C1578" s="24" t="n">
        <f aca="false">B1578*10</f>
        <v>68.11</v>
      </c>
      <c r="D1578" s="14" t="n">
        <f aca="false">C1578+D1577</f>
        <v>16566.814</v>
      </c>
    </row>
    <row r="1579" customFormat="false" ht="12.8" hidden="false" customHeight="false" outlineLevel="0" collapsed="false">
      <c r="A1579" s="25" t="s">
        <v>5701</v>
      </c>
      <c r="B1579" s="26" t="n">
        <v>1.3622</v>
      </c>
      <c r="C1579" s="24" t="n">
        <f aca="false">B1579*10</f>
        <v>13.622</v>
      </c>
      <c r="D1579" s="14" t="n">
        <f aca="false">C1579+D1578</f>
        <v>16580.436</v>
      </c>
    </row>
    <row r="1580" customFormat="false" ht="12.8" hidden="false" customHeight="false" outlineLevel="0" collapsed="false">
      <c r="A1580" s="25" t="s">
        <v>5704</v>
      </c>
      <c r="B1580" s="26" t="n">
        <v>-0.02</v>
      </c>
      <c r="C1580" s="24" t="n">
        <f aca="false">B1580*10</f>
        <v>-0.2</v>
      </c>
      <c r="D1580" s="14" t="n">
        <f aca="false">C1580+D1579</f>
        <v>16580.236</v>
      </c>
    </row>
    <row r="1581" customFormat="false" ht="12.8" hidden="false" customHeight="false" outlineLevel="0" collapsed="false">
      <c r="A1581" s="25" t="s">
        <v>5706</v>
      </c>
      <c r="B1581" s="26" t="n">
        <v>-0.2824</v>
      </c>
      <c r="C1581" s="24" t="n">
        <f aca="false">B1581*10</f>
        <v>-2.824</v>
      </c>
      <c r="D1581" s="14" t="n">
        <f aca="false">C1581+D1580</f>
        <v>16577.412</v>
      </c>
    </row>
    <row r="1582" customFormat="false" ht="12.8" hidden="false" customHeight="false" outlineLevel="0" collapsed="false">
      <c r="A1582" s="25" t="s">
        <v>5709</v>
      </c>
      <c r="B1582" s="26" t="n">
        <v>7.918</v>
      </c>
      <c r="C1582" s="24" t="n">
        <f aca="false">B1582*10</f>
        <v>79.18</v>
      </c>
      <c r="D1582" s="14" t="n">
        <f aca="false">C1582+D1581</f>
        <v>16656.592</v>
      </c>
    </row>
    <row r="1583" customFormat="false" ht="12.8" hidden="false" customHeight="false" outlineLevel="0" collapsed="false">
      <c r="A1583" s="25" t="s">
        <v>5716</v>
      </c>
      <c r="B1583" s="26" t="n">
        <v>-1</v>
      </c>
      <c r="C1583" s="24" t="n">
        <f aca="false">B1583*10</f>
        <v>-10</v>
      </c>
      <c r="D1583" s="14" t="n">
        <f aca="false">C1583+D1582</f>
        <v>16646.592</v>
      </c>
    </row>
    <row r="1584" customFormat="false" ht="12.8" hidden="false" customHeight="false" outlineLevel="0" collapsed="false">
      <c r="A1584" s="25" t="s">
        <v>5719</v>
      </c>
      <c r="B1584" s="26" t="n">
        <v>1.2246</v>
      </c>
      <c r="C1584" s="24" t="n">
        <f aca="false">B1584*10</f>
        <v>12.246</v>
      </c>
      <c r="D1584" s="14" t="n">
        <f aca="false">C1584+D1583</f>
        <v>16658.838</v>
      </c>
    </row>
    <row r="1585" customFormat="false" ht="12.8" hidden="false" customHeight="false" outlineLevel="0" collapsed="false">
      <c r="A1585" s="25" t="s">
        <v>5725</v>
      </c>
      <c r="B1585" s="26" t="n">
        <v>-0.8236</v>
      </c>
      <c r="C1585" s="24" t="n">
        <f aca="false">B1585*10</f>
        <v>-8.236</v>
      </c>
      <c r="D1585" s="14" t="n">
        <f aca="false">C1585+D1584</f>
        <v>16650.602</v>
      </c>
    </row>
    <row r="1586" customFormat="false" ht="12.8" hidden="false" customHeight="false" outlineLevel="0" collapsed="false">
      <c r="A1586" s="25" t="s">
        <v>5728</v>
      </c>
      <c r="B1586" s="26" t="n">
        <v>3.3418</v>
      </c>
      <c r="C1586" s="24" t="n">
        <f aca="false">B1586*10</f>
        <v>33.418</v>
      </c>
      <c r="D1586" s="14" t="n">
        <f aca="false">C1586+D1585</f>
        <v>16684.02</v>
      </c>
    </row>
    <row r="1587" customFormat="false" ht="12.8" hidden="false" customHeight="false" outlineLevel="0" collapsed="false">
      <c r="A1587" s="25" t="s">
        <v>5734</v>
      </c>
      <c r="B1587" s="26" t="n">
        <v>0.0686000000000001</v>
      </c>
      <c r="C1587" s="24" t="n">
        <f aca="false">B1587*10</f>
        <v>0.686000000000001</v>
      </c>
      <c r="D1587" s="14" t="n">
        <f aca="false">C1587+D1586</f>
        <v>16684.706</v>
      </c>
    </row>
    <row r="1588" customFormat="false" ht="12.8" hidden="false" customHeight="false" outlineLevel="0" collapsed="false">
      <c r="A1588" s="25" t="s">
        <v>5736</v>
      </c>
      <c r="B1588" s="26" t="n">
        <v>0.2842</v>
      </c>
      <c r="C1588" s="24" t="n">
        <f aca="false">B1588*10</f>
        <v>2.842</v>
      </c>
      <c r="D1588" s="14" t="n">
        <f aca="false">C1588+D1587</f>
        <v>16687.548</v>
      </c>
    </row>
    <row r="1589" customFormat="false" ht="12.8" hidden="false" customHeight="false" outlineLevel="0" collapsed="false">
      <c r="A1589" s="25" t="s">
        <v>5738</v>
      </c>
      <c r="B1589" s="26" t="n">
        <v>0.2548</v>
      </c>
      <c r="C1589" s="24" t="n">
        <f aca="false">B1589*10</f>
        <v>2.548</v>
      </c>
      <c r="D1589" s="14" t="n">
        <f aca="false">C1589+D1588</f>
        <v>16690.096</v>
      </c>
    </row>
    <row r="1590" customFormat="false" ht="12.8" hidden="false" customHeight="false" outlineLevel="0" collapsed="false">
      <c r="A1590" s="25" t="s">
        <v>5739</v>
      </c>
      <c r="B1590" s="26" t="n">
        <v>2.528</v>
      </c>
      <c r="C1590" s="24" t="n">
        <f aca="false">B1590*10</f>
        <v>25.28</v>
      </c>
      <c r="D1590" s="14" t="n">
        <f aca="false">C1590+D1589</f>
        <v>16715.376</v>
      </c>
    </row>
    <row r="1591" customFormat="false" ht="12.8" hidden="false" customHeight="false" outlineLevel="0" collapsed="false">
      <c r="A1591" s="25" t="s">
        <v>5741</v>
      </c>
      <c r="B1591" s="26" t="n">
        <v>1.4896</v>
      </c>
      <c r="C1591" s="24" t="n">
        <f aca="false">B1591*10</f>
        <v>14.896</v>
      </c>
      <c r="D1591" s="14" t="n">
        <f aca="false">C1591+D1590</f>
        <v>16730.272</v>
      </c>
    </row>
    <row r="1592" customFormat="false" ht="12.8" hidden="false" customHeight="false" outlineLevel="0" collapsed="false">
      <c r="A1592" s="25" t="s">
        <v>5745</v>
      </c>
      <c r="B1592" s="26" t="n">
        <v>0.1862</v>
      </c>
      <c r="C1592" s="24" t="n">
        <f aca="false">B1592*10</f>
        <v>1.862</v>
      </c>
      <c r="D1592" s="14" t="n">
        <f aca="false">C1592+D1591</f>
        <v>16732.134</v>
      </c>
    </row>
    <row r="1593" customFormat="false" ht="12.8" hidden="false" customHeight="false" outlineLevel="0" collapsed="false">
      <c r="A1593" s="25" t="s">
        <v>5747</v>
      </c>
      <c r="B1593" s="26" t="n">
        <v>1.92</v>
      </c>
      <c r="C1593" s="24" t="n">
        <f aca="false">B1593*10</f>
        <v>19.2</v>
      </c>
      <c r="D1593" s="14" t="n">
        <f aca="false">C1593+D1592</f>
        <v>16751.334</v>
      </c>
    </row>
    <row r="1594" customFormat="false" ht="12.8" hidden="false" customHeight="false" outlineLevel="0" collapsed="false">
      <c r="A1594" s="25" t="s">
        <v>5753</v>
      </c>
      <c r="B1594" s="26" t="n">
        <v>-1</v>
      </c>
      <c r="C1594" s="24" t="n">
        <f aca="false">B1594*10</f>
        <v>-10</v>
      </c>
      <c r="D1594" s="14" t="n">
        <f aca="false">C1594+D1593</f>
        <v>16741.334</v>
      </c>
    </row>
    <row r="1595" customFormat="false" ht="12.8" hidden="false" customHeight="false" outlineLevel="0" collapsed="false">
      <c r="A1595" s="25" t="s">
        <v>5755</v>
      </c>
      <c r="B1595" s="26" t="n">
        <v>0.3038</v>
      </c>
      <c r="C1595" s="24" t="n">
        <f aca="false">B1595*10</f>
        <v>3.038</v>
      </c>
      <c r="D1595" s="14" t="n">
        <f aca="false">C1595+D1594</f>
        <v>16744.372</v>
      </c>
    </row>
    <row r="1596" customFormat="false" ht="12.8" hidden="false" customHeight="false" outlineLevel="0" collapsed="false">
      <c r="A1596" s="25" t="s">
        <v>5757</v>
      </c>
      <c r="B1596" s="26" t="n">
        <v>1.715</v>
      </c>
      <c r="C1596" s="24" t="n">
        <f aca="false">B1596*10</f>
        <v>17.15</v>
      </c>
      <c r="D1596" s="14" t="n">
        <f aca="false">C1596+D1595</f>
        <v>16761.522</v>
      </c>
    </row>
    <row r="1597" customFormat="false" ht="12.8" hidden="false" customHeight="false" outlineLevel="0" collapsed="false">
      <c r="A1597" s="25" t="s">
        <v>5761</v>
      </c>
      <c r="B1597" s="26" t="n">
        <v>1.0192</v>
      </c>
      <c r="C1597" s="24" t="n">
        <f aca="false">B1597*10</f>
        <v>10.192</v>
      </c>
      <c r="D1597" s="14" t="n">
        <f aca="false">C1597+D1596</f>
        <v>16771.714</v>
      </c>
    </row>
    <row r="1598" customFormat="false" ht="12.8" hidden="false" customHeight="false" outlineLevel="0" collapsed="false">
      <c r="A1598" s="25" t="s">
        <v>5764</v>
      </c>
      <c r="B1598" s="26" t="n">
        <v>0.9506</v>
      </c>
      <c r="C1598" s="24" t="n">
        <f aca="false">B1598*10</f>
        <v>9.506</v>
      </c>
      <c r="D1598" s="14" t="n">
        <f aca="false">C1598+D1597</f>
        <v>16781.22</v>
      </c>
    </row>
    <row r="1599" customFormat="false" ht="12.8" hidden="false" customHeight="false" outlineLevel="0" collapsed="false">
      <c r="A1599" s="25" t="s">
        <v>5768</v>
      </c>
      <c r="B1599" s="26" t="n">
        <v>-1.02</v>
      </c>
      <c r="C1599" s="24" t="n">
        <f aca="false">B1599*10</f>
        <v>-10.2</v>
      </c>
      <c r="D1599" s="14" t="n">
        <f aca="false">C1599+D1598</f>
        <v>16771.02</v>
      </c>
    </row>
    <row r="1600" customFormat="false" ht="12.8" hidden="false" customHeight="false" outlineLevel="0" collapsed="false">
      <c r="A1600" s="25" t="s">
        <v>5770</v>
      </c>
      <c r="B1600" s="26" t="n">
        <v>-0.8138</v>
      </c>
      <c r="C1600" s="24" t="n">
        <f aca="false">B1600*10</f>
        <v>-8.138</v>
      </c>
      <c r="D1600" s="14" t="n">
        <f aca="false">C1600+D1599</f>
        <v>16762.882</v>
      </c>
    </row>
    <row r="1601" customFormat="false" ht="12.8" hidden="false" customHeight="false" outlineLevel="0" collapsed="false">
      <c r="A1601" s="25" t="s">
        <v>5773</v>
      </c>
      <c r="B1601" s="26" t="n">
        <v>32.0554</v>
      </c>
      <c r="C1601" s="24" t="n">
        <f aca="false">B1601*10</f>
        <v>320.554</v>
      </c>
      <c r="D1601" s="14" t="n">
        <f aca="false">C1601+D1600</f>
        <v>17083.436</v>
      </c>
    </row>
    <row r="1602" customFormat="false" ht="12.8" hidden="false" customHeight="false" outlineLevel="0" collapsed="false">
      <c r="A1602" s="25" t="s">
        <v>5776</v>
      </c>
      <c r="B1602" s="26" t="n">
        <v>1.4696</v>
      </c>
      <c r="C1602" s="24" t="n">
        <f aca="false">B1602*10</f>
        <v>14.696</v>
      </c>
      <c r="D1602" s="14" t="n">
        <f aca="false">C1602+D1601</f>
        <v>17098.132</v>
      </c>
    </row>
    <row r="1603" customFormat="false" ht="12.8" hidden="false" customHeight="false" outlineLevel="0" collapsed="false">
      <c r="A1603" s="25" t="s">
        <v>5782</v>
      </c>
      <c r="B1603" s="26" t="n">
        <v>-1.9412</v>
      </c>
      <c r="C1603" s="24" t="n">
        <f aca="false">B1603*10</f>
        <v>-19.412</v>
      </c>
      <c r="D1603" s="14" t="n">
        <f aca="false">C1603+D1602</f>
        <v>17078.72</v>
      </c>
    </row>
    <row r="1604" customFormat="false" ht="12.8" hidden="false" customHeight="false" outlineLevel="0" collapsed="false">
      <c r="A1604" s="25" t="s">
        <v>5786</v>
      </c>
      <c r="B1604" s="26" t="n">
        <v>2.8126</v>
      </c>
      <c r="C1604" s="24" t="n">
        <f aca="false">B1604*10</f>
        <v>28.126</v>
      </c>
      <c r="D1604" s="14" t="n">
        <f aca="false">C1604+D1603</f>
        <v>17106.846</v>
      </c>
    </row>
    <row r="1605" customFormat="false" ht="12.8" hidden="false" customHeight="false" outlineLevel="0" collapsed="false">
      <c r="A1605" s="25" t="s">
        <v>5792</v>
      </c>
      <c r="B1605" s="26" t="n">
        <v>0.0392</v>
      </c>
      <c r="C1605" s="24" t="n">
        <f aca="false">B1605*10</f>
        <v>0.392</v>
      </c>
      <c r="D1605" s="14" t="n">
        <f aca="false">C1605+D1604</f>
        <v>17107.238</v>
      </c>
    </row>
    <row r="1606" customFormat="false" ht="12.8" hidden="false" customHeight="false" outlineLevel="0" collapsed="false">
      <c r="A1606" s="25" t="s">
        <v>5794</v>
      </c>
      <c r="B1606" s="26" t="n">
        <v>0.96</v>
      </c>
      <c r="C1606" s="24" t="n">
        <f aca="false">B1606*10</f>
        <v>9.6</v>
      </c>
      <c r="D1606" s="14" t="n">
        <f aca="false">C1606+D1605</f>
        <v>17116.838</v>
      </c>
    </row>
    <row r="1607" customFormat="false" ht="12.8" hidden="false" customHeight="false" outlineLevel="0" collapsed="false">
      <c r="A1607" s="25" t="s">
        <v>5797</v>
      </c>
      <c r="B1607" s="26" t="n">
        <v>1.1074</v>
      </c>
      <c r="C1607" s="24" t="n">
        <f aca="false">B1607*10</f>
        <v>11.074</v>
      </c>
      <c r="D1607" s="14" t="n">
        <f aca="false">C1607+D1606</f>
        <v>17127.912</v>
      </c>
    </row>
    <row r="1608" customFormat="false" ht="12.8" hidden="false" customHeight="false" outlineLevel="0" collapsed="false">
      <c r="A1608" s="25" t="s">
        <v>5800</v>
      </c>
      <c r="B1608" s="26" t="n">
        <v>-0.0983999999999999</v>
      </c>
      <c r="C1608" s="24" t="n">
        <f aca="false">B1608*10</f>
        <v>-0.983999999999999</v>
      </c>
      <c r="D1608" s="14" t="n">
        <f aca="false">C1608+D1607</f>
        <v>17126.928</v>
      </c>
    </row>
    <row r="1609" customFormat="false" ht="12.8" hidden="false" customHeight="false" outlineLevel="0" collapsed="false">
      <c r="A1609" s="25" t="s">
        <v>5805</v>
      </c>
      <c r="B1609" s="26" t="n">
        <v>3.0184</v>
      </c>
      <c r="C1609" s="24" t="n">
        <f aca="false">B1609*10</f>
        <v>30.184</v>
      </c>
      <c r="D1609" s="14" t="n">
        <f aca="false">C1609+D1608</f>
        <v>17157.112</v>
      </c>
    </row>
    <row r="1610" customFormat="false" ht="12.8" hidden="false" customHeight="false" outlineLevel="0" collapsed="false">
      <c r="A1610" s="25" t="s">
        <v>5808</v>
      </c>
      <c r="B1610" s="26" t="n">
        <v>1.176</v>
      </c>
      <c r="C1610" s="24" t="n">
        <f aca="false">B1610*10</f>
        <v>11.76</v>
      </c>
      <c r="D1610" s="14" t="n">
        <f aca="false">C1610+D1609</f>
        <v>17168.872</v>
      </c>
    </row>
    <row r="1611" customFormat="false" ht="12.8" hidden="false" customHeight="false" outlineLevel="0" collapsed="false">
      <c r="A1611" s="25" t="s">
        <v>5811</v>
      </c>
      <c r="B1611" s="26" t="n">
        <v>7.0752</v>
      </c>
      <c r="C1611" s="24" t="n">
        <f aca="false">B1611*10</f>
        <v>70.752</v>
      </c>
      <c r="D1611" s="14" t="n">
        <f aca="false">C1611+D1610</f>
        <v>17239.624</v>
      </c>
    </row>
    <row r="1612" customFormat="false" ht="12.8" hidden="false" customHeight="false" outlineLevel="0" collapsed="false">
      <c r="A1612" s="25" t="s">
        <v>5818</v>
      </c>
      <c r="B1612" s="26" t="n">
        <v>-1.8922</v>
      </c>
      <c r="C1612" s="24" t="n">
        <f aca="false">B1612*10</f>
        <v>-18.922</v>
      </c>
      <c r="D1612" s="14" t="n">
        <f aca="false">C1612+D1611</f>
        <v>17220.702</v>
      </c>
    </row>
    <row r="1613" customFormat="false" ht="12.8" hidden="false" customHeight="false" outlineLevel="0" collapsed="false">
      <c r="A1613" s="25" t="s">
        <v>5822</v>
      </c>
      <c r="B1613" s="26" t="n">
        <v>0.7444</v>
      </c>
      <c r="C1613" s="24" t="n">
        <f aca="false">B1613*10</f>
        <v>7.444</v>
      </c>
      <c r="D1613" s="14" t="n">
        <f aca="false">C1613+D1612</f>
        <v>17228.146</v>
      </c>
    </row>
    <row r="1614" customFormat="false" ht="12.8" hidden="false" customHeight="false" outlineLevel="0" collapsed="false">
      <c r="A1614" s="25" t="s">
        <v>5827</v>
      </c>
      <c r="B1614" s="26" t="n">
        <v>-1.6664</v>
      </c>
      <c r="C1614" s="24" t="n">
        <f aca="false">B1614*10</f>
        <v>-16.664</v>
      </c>
      <c r="D1614" s="14" t="n">
        <f aca="false">C1614+D1613</f>
        <v>17211.482</v>
      </c>
    </row>
    <row r="1615" customFormat="false" ht="12.8" hidden="false" customHeight="false" outlineLevel="0" collapsed="false">
      <c r="A1615" s="25" t="s">
        <v>5830</v>
      </c>
      <c r="B1615" s="26" t="n">
        <v>1.7338</v>
      </c>
      <c r="C1615" s="24" t="n">
        <f aca="false">B1615*10</f>
        <v>17.338</v>
      </c>
      <c r="D1615" s="14" t="n">
        <f aca="false">C1615+D1614</f>
        <v>17228.82</v>
      </c>
    </row>
    <row r="1616" customFormat="false" ht="12.8" hidden="false" customHeight="false" outlineLevel="0" collapsed="false">
      <c r="A1616" s="25" t="s">
        <v>5835</v>
      </c>
      <c r="B1616" s="26" t="n">
        <v>1.911</v>
      </c>
      <c r="C1616" s="24" t="n">
        <f aca="false">B1616*10</f>
        <v>19.11</v>
      </c>
      <c r="D1616" s="14" t="n">
        <f aca="false">C1616+D1615</f>
        <v>17247.93</v>
      </c>
    </row>
    <row r="1617" customFormat="false" ht="12.8" hidden="false" customHeight="false" outlineLevel="0" collapsed="false">
      <c r="A1617" s="25" t="s">
        <v>5838</v>
      </c>
      <c r="B1617" s="26" t="n">
        <v>0.2254</v>
      </c>
      <c r="C1617" s="24" t="n">
        <f aca="false">B1617*10</f>
        <v>2.254</v>
      </c>
      <c r="D1617" s="14" t="n">
        <f aca="false">C1617+D1616</f>
        <v>17250.184</v>
      </c>
    </row>
    <row r="1618" customFormat="false" ht="12.8" hidden="false" customHeight="false" outlineLevel="0" collapsed="false">
      <c r="A1618" s="25" t="s">
        <v>5840</v>
      </c>
      <c r="B1618" s="26" t="n">
        <v>1.3034</v>
      </c>
      <c r="C1618" s="24" t="n">
        <f aca="false">B1618*10</f>
        <v>13.034</v>
      </c>
      <c r="D1618" s="14" t="n">
        <f aca="false">C1618+D1617</f>
        <v>17263.218</v>
      </c>
    </row>
    <row r="1619" customFormat="false" ht="12.8" hidden="false" customHeight="false" outlineLevel="0" collapsed="false">
      <c r="A1619" s="25" t="s">
        <v>5842</v>
      </c>
      <c r="B1619" s="26" t="n">
        <v>-1</v>
      </c>
      <c r="C1619" s="24" t="n">
        <f aca="false">B1619*10</f>
        <v>-10</v>
      </c>
      <c r="D1619" s="14" t="n">
        <f aca="false">C1619+D1618</f>
        <v>17253.218</v>
      </c>
    </row>
    <row r="1620" customFormat="false" ht="12.8" hidden="false" customHeight="false" outlineLevel="0" collapsed="false">
      <c r="A1620" s="25" t="s">
        <v>5843</v>
      </c>
      <c r="B1620" s="26" t="n">
        <v>-1</v>
      </c>
      <c r="C1620" s="24" t="n">
        <f aca="false">B1620*10</f>
        <v>-10</v>
      </c>
      <c r="D1620" s="14" t="n">
        <f aca="false">C1620+D1619</f>
        <v>17243.218</v>
      </c>
    </row>
    <row r="1621" customFormat="false" ht="12.8" hidden="false" customHeight="false" outlineLevel="0" collapsed="false">
      <c r="A1621" s="25" t="s">
        <v>5846</v>
      </c>
      <c r="B1621" s="26" t="n">
        <v>0.156</v>
      </c>
      <c r="C1621" s="24" t="n">
        <f aca="false">B1621*10</f>
        <v>1.56</v>
      </c>
      <c r="D1621" s="14" t="n">
        <f aca="false">C1621+D1620</f>
        <v>17244.778</v>
      </c>
    </row>
    <row r="1622" customFormat="false" ht="12.8" hidden="false" customHeight="false" outlineLevel="0" collapsed="false">
      <c r="A1622" s="25" t="s">
        <v>5850</v>
      </c>
      <c r="B1622" s="26" t="n">
        <v>4.0474</v>
      </c>
      <c r="C1622" s="24" t="n">
        <f aca="false">B1622*10</f>
        <v>40.474</v>
      </c>
      <c r="D1622" s="14" t="n">
        <f aca="false">C1622+D1621</f>
        <v>17285.252</v>
      </c>
    </row>
    <row r="1623" customFormat="false" ht="12.8" hidden="false" customHeight="false" outlineLevel="0" collapsed="false">
      <c r="A1623" s="25" t="s">
        <v>5855</v>
      </c>
      <c r="B1623" s="26" t="n">
        <v>-1</v>
      </c>
      <c r="C1623" s="24" t="n">
        <f aca="false">B1623*10</f>
        <v>-10</v>
      </c>
      <c r="D1623" s="14" t="n">
        <f aca="false">C1623+D1622</f>
        <v>17275.252</v>
      </c>
    </row>
    <row r="1624" customFormat="false" ht="12.8" hidden="false" customHeight="false" outlineLevel="0" collapsed="false">
      <c r="A1624" s="25" t="s">
        <v>5857</v>
      </c>
      <c r="B1624" s="26" t="n">
        <v>-1</v>
      </c>
      <c r="C1624" s="24" t="n">
        <f aca="false">B1624*10</f>
        <v>-10</v>
      </c>
      <c r="D1624" s="14" t="n">
        <f aca="false">C1624+D1623</f>
        <v>17265.252</v>
      </c>
    </row>
    <row r="1625" customFormat="false" ht="12.8" hidden="false" customHeight="false" outlineLevel="0" collapsed="false">
      <c r="A1625" s="25" t="s">
        <v>5859</v>
      </c>
      <c r="B1625" s="26" t="n">
        <v>4.4394</v>
      </c>
      <c r="C1625" s="24" t="n">
        <f aca="false">B1625*10</f>
        <v>44.394</v>
      </c>
      <c r="D1625" s="14" t="n">
        <f aca="false">C1625+D1624</f>
        <v>17309.646</v>
      </c>
    </row>
    <row r="1626" customFormat="false" ht="12.8" hidden="false" customHeight="false" outlineLevel="0" collapsed="false">
      <c r="A1626" s="25" t="s">
        <v>5866</v>
      </c>
      <c r="B1626" s="26" t="n">
        <v>-5.88</v>
      </c>
      <c r="C1626" s="24" t="n">
        <f aca="false">B1626*10</f>
        <v>-58.8</v>
      </c>
      <c r="D1626" s="14" t="n">
        <f aca="false">C1626+D1625</f>
        <v>17250.846</v>
      </c>
    </row>
    <row r="1627" customFormat="false" ht="12.8" hidden="false" customHeight="false" outlineLevel="0" collapsed="false">
      <c r="A1627" s="25" t="s">
        <v>5870</v>
      </c>
      <c r="B1627" s="26" t="n">
        <v>0.3822</v>
      </c>
      <c r="C1627" s="24" t="n">
        <f aca="false">B1627*10</f>
        <v>3.822</v>
      </c>
      <c r="D1627" s="14" t="n">
        <f aca="false">C1627+D1626</f>
        <v>17254.668</v>
      </c>
    </row>
    <row r="1628" customFormat="false" ht="12.8" hidden="false" customHeight="false" outlineLevel="0" collapsed="false">
      <c r="A1628" s="25" t="s">
        <v>5873</v>
      </c>
      <c r="B1628" s="26" t="n">
        <v>4.2336</v>
      </c>
      <c r="C1628" s="24" t="n">
        <f aca="false">B1628*10</f>
        <v>42.336</v>
      </c>
      <c r="D1628" s="14" t="n">
        <f aca="false">C1628+D1627</f>
        <v>17297.004</v>
      </c>
    </row>
    <row r="1629" customFormat="false" ht="12.8" hidden="false" customHeight="false" outlineLevel="0" collapsed="false">
      <c r="A1629" s="25" t="s">
        <v>5879</v>
      </c>
      <c r="B1629" s="26" t="n">
        <v>5.4476</v>
      </c>
      <c r="C1629" s="24" t="n">
        <f aca="false">B1629*10</f>
        <v>54.476</v>
      </c>
      <c r="D1629" s="14" t="n">
        <f aca="false">C1629+D1628</f>
        <v>17351.48</v>
      </c>
    </row>
    <row r="1630" customFormat="false" ht="12.8" hidden="false" customHeight="false" outlineLevel="0" collapsed="false">
      <c r="A1630" s="25" t="s">
        <v>5886</v>
      </c>
      <c r="B1630" s="26" t="n">
        <v>10.3186</v>
      </c>
      <c r="C1630" s="24" t="n">
        <f aca="false">B1630*10</f>
        <v>103.186</v>
      </c>
      <c r="D1630" s="14" t="n">
        <f aca="false">C1630+D1629</f>
        <v>17454.666</v>
      </c>
    </row>
    <row r="1631" customFormat="false" ht="12.8" hidden="false" customHeight="false" outlineLevel="0" collapsed="false">
      <c r="A1631" s="25" t="s">
        <v>5893</v>
      </c>
      <c r="B1631" s="26" t="n">
        <v>0.2548</v>
      </c>
      <c r="C1631" s="24" t="n">
        <f aca="false">B1631*10</f>
        <v>2.548</v>
      </c>
      <c r="D1631" s="14" t="n">
        <f aca="false">C1631+D1630</f>
        <v>17457.214</v>
      </c>
    </row>
    <row r="1632" customFormat="false" ht="12.8" hidden="false" customHeight="false" outlineLevel="0" collapsed="false">
      <c r="A1632" s="25" t="s">
        <v>5895</v>
      </c>
      <c r="B1632" s="26" t="n">
        <v>1.548</v>
      </c>
      <c r="C1632" s="24" t="n">
        <f aca="false">B1632*10</f>
        <v>15.48</v>
      </c>
      <c r="D1632" s="14" t="n">
        <f aca="false">C1632+D1631</f>
        <v>17472.694</v>
      </c>
    </row>
    <row r="1633" customFormat="false" ht="12.8" hidden="false" customHeight="false" outlineLevel="0" collapsed="false">
      <c r="A1633" s="25" t="s">
        <v>5899</v>
      </c>
      <c r="B1633" s="26" t="n">
        <v>0.3528</v>
      </c>
      <c r="C1633" s="24" t="n">
        <f aca="false">B1633*10</f>
        <v>3.528</v>
      </c>
      <c r="D1633" s="14" t="n">
        <f aca="false">C1633+D1632</f>
        <v>17476.222</v>
      </c>
    </row>
    <row r="1634" customFormat="false" ht="12.8" hidden="false" customHeight="false" outlineLevel="0" collapsed="false">
      <c r="A1634" s="25" t="s">
        <v>5903</v>
      </c>
      <c r="B1634" s="26" t="n">
        <v>0.98</v>
      </c>
      <c r="C1634" s="24" t="n">
        <f aca="false">B1634*10</f>
        <v>9.8</v>
      </c>
      <c r="D1634" s="14" t="n">
        <f aca="false">C1634+D1633</f>
        <v>17486.022</v>
      </c>
    </row>
    <row r="1635" customFormat="false" ht="12.8" hidden="false" customHeight="false" outlineLevel="0" collapsed="false">
      <c r="A1635" s="25" t="s">
        <v>5905</v>
      </c>
      <c r="B1635" s="26" t="n">
        <v>0.9208</v>
      </c>
      <c r="C1635" s="24" t="n">
        <f aca="false">B1635*10</f>
        <v>9.208</v>
      </c>
      <c r="D1635" s="14" t="n">
        <f aca="false">C1635+D1634</f>
        <v>17495.23</v>
      </c>
    </row>
    <row r="1636" customFormat="false" ht="12.8" hidden="false" customHeight="false" outlineLevel="0" collapsed="false">
      <c r="A1636" s="25" t="s">
        <v>5911</v>
      </c>
      <c r="B1636" s="26" t="n">
        <v>0.049</v>
      </c>
      <c r="C1636" s="24" t="n">
        <f aca="false">B1636*10</f>
        <v>0.49</v>
      </c>
      <c r="D1636" s="14" t="n">
        <f aca="false">C1636+D1635</f>
        <v>17495.72</v>
      </c>
    </row>
    <row r="1637" customFormat="false" ht="12.8" hidden="false" customHeight="false" outlineLevel="0" collapsed="false">
      <c r="A1637" s="25" t="s">
        <v>5913</v>
      </c>
      <c r="B1637" s="26" t="n">
        <v>0.0882000000000001</v>
      </c>
      <c r="C1637" s="24" t="n">
        <f aca="false">B1637*10</f>
        <v>0.882000000000001</v>
      </c>
      <c r="D1637" s="14" t="n">
        <f aca="false">C1637+D1636</f>
        <v>17496.602</v>
      </c>
    </row>
    <row r="1638" customFormat="false" ht="12.8" hidden="false" customHeight="false" outlineLevel="0" collapsed="false">
      <c r="A1638" s="25" t="s">
        <v>5915</v>
      </c>
      <c r="B1638" s="26" t="n">
        <v>-1</v>
      </c>
      <c r="C1638" s="24" t="n">
        <f aca="false">B1638*10</f>
        <v>-10</v>
      </c>
      <c r="D1638" s="14" t="n">
        <f aca="false">C1638+D1637</f>
        <v>17486.602</v>
      </c>
    </row>
    <row r="1639" customFormat="false" ht="12.8" hidden="false" customHeight="false" outlineLevel="0" collapsed="false">
      <c r="A1639" s="25" t="s">
        <v>5917</v>
      </c>
      <c r="B1639" s="26" t="n">
        <v>-6.53</v>
      </c>
      <c r="C1639" s="24" t="n">
        <f aca="false">B1639*10</f>
        <v>-65.3</v>
      </c>
      <c r="D1639" s="14" t="n">
        <f aca="false">C1639+D1638</f>
        <v>17421.302</v>
      </c>
    </row>
    <row r="1640" customFormat="false" ht="12.8" hidden="false" customHeight="false" outlineLevel="0" collapsed="false">
      <c r="A1640" s="25" t="s">
        <v>5920</v>
      </c>
      <c r="B1640" s="27" t="n">
        <v>7.7322</v>
      </c>
      <c r="C1640" s="24" t="n">
        <f aca="false">B1640*10</f>
        <v>77.322</v>
      </c>
      <c r="D1640" s="14" t="n">
        <f aca="false">C1640+D1639</f>
        <v>17498.624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1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D164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1.53515625" defaultRowHeight="12.8" zeroHeight="false" outlineLevelRow="0" outlineLevelCol="0"/>
  <cols>
    <col collapsed="false" customWidth="true" hidden="false" outlineLevel="0" max="3" min="3" style="14" width="9.72"/>
    <col collapsed="false" customWidth="true" hidden="false" outlineLevel="0" max="4" min="4" style="14" width="10.56"/>
  </cols>
  <sheetData>
    <row r="1" s="1" customFormat="true" ht="12.8" hidden="false" customHeight="false" outlineLevel="0" collapsed="false">
      <c r="A1" s="15" t="s">
        <v>0</v>
      </c>
      <c r="B1" s="16" t="s">
        <v>11</v>
      </c>
      <c r="C1" s="17" t="s">
        <v>5923</v>
      </c>
      <c r="D1" s="18" t="s">
        <v>5924</v>
      </c>
    </row>
    <row r="2" customFormat="false" ht="12.8" hidden="false" customHeight="false" outlineLevel="0" collapsed="false">
      <c r="A2" s="19"/>
      <c r="B2" s="20"/>
      <c r="C2" s="21"/>
      <c r="D2" s="14" t="n">
        <v>500</v>
      </c>
    </row>
    <row r="3" customFormat="false" ht="12.8" hidden="false" customHeight="false" outlineLevel="0" collapsed="false">
      <c r="A3" s="22" t="s">
        <v>13</v>
      </c>
      <c r="B3" s="23" t="n">
        <v>0.9702</v>
      </c>
      <c r="C3" s="24" t="n">
        <f aca="false">B3*10</f>
        <v>9.702</v>
      </c>
      <c r="D3" s="14" t="n">
        <f aca="false">C3+D2</f>
        <v>509.702</v>
      </c>
    </row>
    <row r="4" customFormat="false" ht="12.8" hidden="false" customHeight="false" outlineLevel="0" collapsed="false">
      <c r="A4" s="25" t="s">
        <v>26</v>
      </c>
      <c r="B4" s="26" t="n">
        <v>1.7052</v>
      </c>
      <c r="C4" s="24" t="n">
        <f aca="false">B4*10</f>
        <v>17.052</v>
      </c>
      <c r="D4" s="14" t="n">
        <f aca="false">C4+D3</f>
        <v>526.754</v>
      </c>
    </row>
    <row r="5" customFormat="false" ht="12.8" hidden="false" customHeight="false" outlineLevel="0" collapsed="false">
      <c r="A5" s="25" t="s">
        <v>34</v>
      </c>
      <c r="B5" s="26" t="n">
        <v>0.4312</v>
      </c>
      <c r="C5" s="24" t="n">
        <f aca="false">B5*10</f>
        <v>4.312</v>
      </c>
      <c r="D5" s="14" t="n">
        <f aca="false">C5+D4</f>
        <v>531.066</v>
      </c>
    </row>
    <row r="6" customFormat="false" ht="12.8" hidden="false" customHeight="false" outlineLevel="0" collapsed="false">
      <c r="A6" s="25" t="s">
        <v>39</v>
      </c>
      <c r="B6" s="26" t="n">
        <v>-1</v>
      </c>
      <c r="C6" s="24" t="n">
        <f aca="false">B6*10</f>
        <v>-10</v>
      </c>
      <c r="D6" s="14" t="n">
        <f aca="false">C6+D5</f>
        <v>521.066</v>
      </c>
    </row>
    <row r="7" customFormat="false" ht="12.8" hidden="false" customHeight="false" outlineLevel="0" collapsed="false">
      <c r="A7" s="25" t="s">
        <v>45</v>
      </c>
      <c r="B7" s="26" t="n">
        <v>2.9596</v>
      </c>
      <c r="C7" s="24" t="n">
        <f aca="false">B7*10</f>
        <v>29.596</v>
      </c>
      <c r="D7" s="14" t="n">
        <f aca="false">C7+D6</f>
        <v>550.662</v>
      </c>
    </row>
    <row r="8" customFormat="false" ht="12.8" hidden="false" customHeight="false" outlineLevel="0" collapsed="false">
      <c r="A8" s="25" t="s">
        <v>54</v>
      </c>
      <c r="B8" s="26" t="n">
        <v>0.686</v>
      </c>
      <c r="C8" s="24" t="n">
        <f aca="false">B8*10</f>
        <v>6.86</v>
      </c>
      <c r="D8" s="14" t="n">
        <f aca="false">C8+D7</f>
        <v>557.522</v>
      </c>
    </row>
    <row r="9" customFormat="false" ht="12.8" hidden="false" customHeight="false" outlineLevel="0" collapsed="false">
      <c r="A9" s="25" t="s">
        <v>63</v>
      </c>
      <c r="B9" s="26" t="n">
        <v>2.7538</v>
      </c>
      <c r="C9" s="24" t="n">
        <f aca="false">B9*10</f>
        <v>27.538</v>
      </c>
      <c r="D9" s="14" t="n">
        <f aca="false">C9+D8</f>
        <v>585.06</v>
      </c>
    </row>
    <row r="10" customFormat="false" ht="12.8" hidden="false" customHeight="false" outlineLevel="0" collapsed="false">
      <c r="A10" s="25" t="s">
        <v>67</v>
      </c>
      <c r="B10" s="26" t="n">
        <v>1.6264</v>
      </c>
      <c r="C10" s="24" t="n">
        <f aca="false">B10*10</f>
        <v>16.264</v>
      </c>
      <c r="D10" s="14" t="n">
        <f aca="false">C10+D9</f>
        <v>601.324</v>
      </c>
    </row>
    <row r="11" customFormat="false" ht="12.8" hidden="false" customHeight="false" outlineLevel="0" collapsed="false">
      <c r="A11" s="25" t="s">
        <v>76</v>
      </c>
      <c r="B11" s="26" t="n">
        <v>0.441</v>
      </c>
      <c r="C11" s="24" t="n">
        <f aca="false">B11*10</f>
        <v>4.41</v>
      </c>
      <c r="D11" s="14" t="n">
        <f aca="false">C11+D10</f>
        <v>605.734</v>
      </c>
    </row>
    <row r="12" customFormat="false" ht="12.8" hidden="false" customHeight="false" outlineLevel="0" collapsed="false">
      <c r="A12" s="25" t="s">
        <v>82</v>
      </c>
      <c r="B12" s="26" t="n">
        <v>0.6664</v>
      </c>
      <c r="C12" s="24" t="n">
        <f aca="false">B12*10</f>
        <v>6.664</v>
      </c>
      <c r="D12" s="14" t="n">
        <f aca="false">C12+D11</f>
        <v>612.398</v>
      </c>
    </row>
    <row r="13" customFormat="false" ht="12.8" hidden="false" customHeight="false" outlineLevel="0" collapsed="false">
      <c r="A13" s="25" t="s">
        <v>85</v>
      </c>
      <c r="B13" s="26" t="n">
        <v>0.1862</v>
      </c>
      <c r="C13" s="24" t="n">
        <f aca="false">B13*10</f>
        <v>1.862</v>
      </c>
      <c r="D13" s="14" t="n">
        <f aca="false">C13+D12</f>
        <v>614.26</v>
      </c>
    </row>
    <row r="14" customFormat="false" ht="12.8" hidden="false" customHeight="false" outlineLevel="0" collapsed="false">
      <c r="A14" s="25" t="s">
        <v>89</v>
      </c>
      <c r="B14" s="26" t="n">
        <v>0.2058</v>
      </c>
      <c r="C14" s="24" t="n">
        <f aca="false">B14*10</f>
        <v>2.058</v>
      </c>
      <c r="D14" s="14" t="n">
        <f aca="false">C14+D13</f>
        <v>616.318</v>
      </c>
    </row>
    <row r="15" customFormat="false" ht="12.8" hidden="false" customHeight="false" outlineLevel="0" collapsed="false">
      <c r="A15" s="25" t="s">
        <v>93</v>
      </c>
      <c r="B15" s="26" t="n">
        <v>-1.02</v>
      </c>
      <c r="C15" s="24" t="n">
        <f aca="false">B15*10</f>
        <v>-10.2</v>
      </c>
      <c r="D15" s="14" t="n">
        <f aca="false">C15+D14</f>
        <v>606.118</v>
      </c>
    </row>
    <row r="16" customFormat="false" ht="12.8" hidden="false" customHeight="false" outlineLevel="0" collapsed="false">
      <c r="A16" s="25" t="s">
        <v>100</v>
      </c>
      <c r="B16" s="26" t="n">
        <v>20.678</v>
      </c>
      <c r="C16" s="24" t="n">
        <f aca="false">B16*10</f>
        <v>206.78</v>
      </c>
      <c r="D16" s="14" t="n">
        <f aca="false">C16+D15</f>
        <v>812.898</v>
      </c>
    </row>
    <row r="17" customFormat="false" ht="12.8" hidden="false" customHeight="false" outlineLevel="0" collapsed="false">
      <c r="A17" s="25" t="s">
        <v>108</v>
      </c>
      <c r="B17" s="26" t="n">
        <v>0.6566</v>
      </c>
      <c r="C17" s="24" t="n">
        <f aca="false">B17*10</f>
        <v>6.566</v>
      </c>
      <c r="D17" s="14" t="n">
        <f aca="false">C17+D16</f>
        <v>819.464</v>
      </c>
    </row>
    <row r="18" customFormat="false" ht="12.8" hidden="false" customHeight="false" outlineLevel="0" collapsed="false">
      <c r="A18" s="25" t="s">
        <v>112</v>
      </c>
      <c r="B18" s="26" t="n">
        <v>0.0294</v>
      </c>
      <c r="C18" s="24" t="n">
        <f aca="false">B18*10</f>
        <v>0.294</v>
      </c>
      <c r="D18" s="14" t="n">
        <f aca="false">C18+D17</f>
        <v>819.758</v>
      </c>
    </row>
    <row r="19" customFormat="false" ht="12.8" hidden="false" customHeight="false" outlineLevel="0" collapsed="false">
      <c r="A19" s="25" t="s">
        <v>116</v>
      </c>
      <c r="B19" s="26" t="n">
        <v>0.343</v>
      </c>
      <c r="C19" s="24" t="n">
        <f aca="false">B19*10</f>
        <v>3.43</v>
      </c>
      <c r="D19" s="14" t="n">
        <f aca="false">C19+D18</f>
        <v>823.188</v>
      </c>
    </row>
    <row r="20" customFormat="false" ht="12.8" hidden="false" customHeight="false" outlineLevel="0" collapsed="false">
      <c r="A20" s="25" t="s">
        <v>118</v>
      </c>
      <c r="B20" s="26" t="n">
        <v>0.0775999999999999</v>
      </c>
      <c r="C20" s="24" t="n">
        <f aca="false">B20*10</f>
        <v>0.775999999999999</v>
      </c>
      <c r="D20" s="14" t="n">
        <f aca="false">C20+D19</f>
        <v>823.964</v>
      </c>
    </row>
    <row r="21" customFormat="false" ht="12.8" hidden="false" customHeight="false" outlineLevel="0" collapsed="false">
      <c r="A21" s="25" t="s">
        <v>123</v>
      </c>
      <c r="B21" s="26" t="n">
        <v>2.2932</v>
      </c>
      <c r="C21" s="24" t="n">
        <f aca="false">B21*10</f>
        <v>22.932</v>
      </c>
      <c r="D21" s="14" t="n">
        <f aca="false">C21+D20</f>
        <v>846.896</v>
      </c>
    </row>
    <row r="22" customFormat="false" ht="12.8" hidden="false" customHeight="false" outlineLevel="0" collapsed="false">
      <c r="A22" s="25" t="s">
        <v>129</v>
      </c>
      <c r="B22" s="26" t="n">
        <v>3.1062</v>
      </c>
      <c r="C22" s="24" t="n">
        <f aca="false">B22*10</f>
        <v>31.062</v>
      </c>
      <c r="D22" s="14" t="n">
        <f aca="false">C22+D21</f>
        <v>877.958</v>
      </c>
    </row>
    <row r="23" customFormat="false" ht="12.8" hidden="false" customHeight="false" outlineLevel="0" collapsed="false">
      <c r="A23" s="25" t="s">
        <v>138</v>
      </c>
      <c r="B23" s="26" t="n">
        <v>0.9114</v>
      </c>
      <c r="C23" s="24" t="n">
        <f aca="false">B23*10</f>
        <v>9.114</v>
      </c>
      <c r="D23" s="14" t="n">
        <f aca="false">C23+D22</f>
        <v>887.072</v>
      </c>
    </row>
    <row r="24" customFormat="false" ht="12.8" hidden="false" customHeight="false" outlineLevel="0" collapsed="false">
      <c r="A24" s="25" t="s">
        <v>141</v>
      </c>
      <c r="B24" s="26" t="n">
        <v>-0.6962</v>
      </c>
      <c r="C24" s="24" t="n">
        <f aca="false">B24*10</f>
        <v>-6.962</v>
      </c>
      <c r="D24" s="14" t="n">
        <f aca="false">C24+D23</f>
        <v>880.11</v>
      </c>
    </row>
    <row r="25" customFormat="false" ht="12.8" hidden="false" customHeight="false" outlineLevel="0" collapsed="false">
      <c r="A25" s="25" t="s">
        <v>145</v>
      </c>
      <c r="B25" s="26" t="n">
        <v>4.2042</v>
      </c>
      <c r="C25" s="24" t="n">
        <f aca="false">B25*10</f>
        <v>42.042</v>
      </c>
      <c r="D25" s="14" t="n">
        <f aca="false">C25+D24</f>
        <v>922.152</v>
      </c>
    </row>
    <row r="26" customFormat="false" ht="12.8" hidden="false" customHeight="false" outlineLevel="0" collapsed="false">
      <c r="A26" s="25" t="s">
        <v>154</v>
      </c>
      <c r="B26" s="26" t="n">
        <v>4.4492</v>
      </c>
      <c r="C26" s="24" t="n">
        <f aca="false">B26*10</f>
        <v>44.492</v>
      </c>
      <c r="D26" s="14" t="n">
        <f aca="false">C26+D25</f>
        <v>966.644</v>
      </c>
    </row>
    <row r="27" customFormat="false" ht="12.8" hidden="false" customHeight="false" outlineLevel="0" collapsed="false">
      <c r="A27" s="25" t="s">
        <v>161</v>
      </c>
      <c r="B27" s="26" t="n">
        <v>-1.02</v>
      </c>
      <c r="C27" s="24" t="n">
        <f aca="false">B27*10</f>
        <v>-10.2</v>
      </c>
      <c r="D27" s="14" t="n">
        <f aca="false">C27+D26</f>
        <v>956.444</v>
      </c>
    </row>
    <row r="28" customFormat="false" ht="12.8" hidden="false" customHeight="false" outlineLevel="0" collapsed="false">
      <c r="A28" s="25" t="s">
        <v>166</v>
      </c>
      <c r="B28" s="26" t="n">
        <v>0.3626</v>
      </c>
      <c r="C28" s="24" t="n">
        <f aca="false">B28*10</f>
        <v>3.626</v>
      </c>
      <c r="D28" s="14" t="n">
        <f aca="false">C28+D27</f>
        <v>960.07</v>
      </c>
    </row>
    <row r="29" customFormat="false" ht="12.8" hidden="false" customHeight="false" outlineLevel="0" collapsed="false">
      <c r="A29" s="25" t="s">
        <v>169</v>
      </c>
      <c r="B29" s="26" t="n">
        <v>0.2842</v>
      </c>
      <c r="C29" s="24" t="n">
        <f aca="false">B29*10</f>
        <v>2.842</v>
      </c>
      <c r="D29" s="14" t="n">
        <f aca="false">C29+D28</f>
        <v>962.912</v>
      </c>
    </row>
    <row r="30" customFormat="false" ht="12.8" hidden="false" customHeight="false" outlineLevel="0" collapsed="false">
      <c r="A30" s="25" t="s">
        <v>172</v>
      </c>
      <c r="B30" s="26" t="n">
        <v>-1</v>
      </c>
      <c r="C30" s="24" t="n">
        <f aca="false">B30*10</f>
        <v>-10</v>
      </c>
      <c r="D30" s="14" t="n">
        <f aca="false">C30+D29</f>
        <v>952.912</v>
      </c>
    </row>
    <row r="31" customFormat="false" ht="12.8" hidden="false" customHeight="false" outlineLevel="0" collapsed="false">
      <c r="A31" s="25" t="s">
        <v>175</v>
      </c>
      <c r="B31" s="26" t="n">
        <v>1.2544</v>
      </c>
      <c r="C31" s="24" t="n">
        <f aca="false">B31*10</f>
        <v>12.544</v>
      </c>
      <c r="D31" s="14" t="n">
        <f aca="false">C31+D30</f>
        <v>965.456</v>
      </c>
    </row>
    <row r="32" customFormat="false" ht="12.8" hidden="false" customHeight="false" outlineLevel="0" collapsed="false">
      <c r="A32" s="25" t="s">
        <v>178</v>
      </c>
      <c r="B32" s="26" t="n">
        <v>-1.4316</v>
      </c>
      <c r="C32" s="24" t="n">
        <f aca="false">B32*10</f>
        <v>-14.316</v>
      </c>
      <c r="D32" s="14" t="n">
        <f aca="false">C32+D31</f>
        <v>951.14</v>
      </c>
    </row>
    <row r="33" customFormat="false" ht="12.8" hidden="false" customHeight="false" outlineLevel="0" collapsed="false">
      <c r="A33" s="25" t="s">
        <v>185</v>
      </c>
      <c r="B33" s="26" t="n">
        <v>0.0392</v>
      </c>
      <c r="C33" s="24" t="n">
        <f aca="false">B33*10</f>
        <v>0.392</v>
      </c>
      <c r="D33" s="14" t="n">
        <f aca="false">C33+D32</f>
        <v>951.532</v>
      </c>
    </row>
    <row r="34" customFormat="false" ht="12.8" hidden="false" customHeight="false" outlineLevel="0" collapsed="false">
      <c r="A34" s="25" t="s">
        <v>188</v>
      </c>
      <c r="B34" s="26" t="n">
        <v>0.539</v>
      </c>
      <c r="C34" s="24" t="n">
        <f aca="false">B34*10</f>
        <v>5.39</v>
      </c>
      <c r="D34" s="14" t="n">
        <f aca="false">C34+D33</f>
        <v>956.922</v>
      </c>
    </row>
    <row r="35" customFormat="false" ht="12.8" hidden="false" customHeight="false" outlineLevel="0" collapsed="false">
      <c r="A35" s="25" t="s">
        <v>190</v>
      </c>
      <c r="B35" s="26" t="n">
        <v>0.1274</v>
      </c>
      <c r="C35" s="24" t="n">
        <f aca="false">B35*10</f>
        <v>1.274</v>
      </c>
      <c r="D35" s="14" t="n">
        <f aca="false">C35+D34</f>
        <v>958.196</v>
      </c>
    </row>
    <row r="36" customFormat="false" ht="12.8" hidden="false" customHeight="false" outlineLevel="0" collapsed="false">
      <c r="A36" s="25" t="s">
        <v>192</v>
      </c>
      <c r="B36" s="26" t="n">
        <v>2.4892</v>
      </c>
      <c r="C36" s="24" t="n">
        <f aca="false">B36*10</f>
        <v>24.892</v>
      </c>
      <c r="D36" s="14" t="n">
        <f aca="false">C36+D35</f>
        <v>983.088</v>
      </c>
    </row>
    <row r="37" customFormat="false" ht="12.8" hidden="false" customHeight="false" outlineLevel="0" collapsed="false">
      <c r="A37" s="25" t="s">
        <v>200</v>
      </c>
      <c r="B37" s="26" t="n">
        <v>4.6942</v>
      </c>
      <c r="C37" s="24" t="n">
        <f aca="false">B37*10</f>
        <v>46.942</v>
      </c>
      <c r="D37" s="14" t="n">
        <f aca="false">C37+D36</f>
        <v>1030.03</v>
      </c>
    </row>
    <row r="38" customFormat="false" ht="12.8" hidden="false" customHeight="false" outlineLevel="0" collapsed="false">
      <c r="A38" s="25" t="s">
        <v>208</v>
      </c>
      <c r="B38" s="26" t="n">
        <v>0.2646</v>
      </c>
      <c r="C38" s="24" t="n">
        <f aca="false">B38*10</f>
        <v>2.646</v>
      </c>
      <c r="D38" s="14" t="n">
        <f aca="false">C38+D37</f>
        <v>1032.676</v>
      </c>
    </row>
    <row r="39" customFormat="false" ht="12.8" hidden="false" customHeight="false" outlineLevel="0" collapsed="false">
      <c r="A39" s="25" t="s">
        <v>210</v>
      </c>
      <c r="B39" s="26" t="n">
        <v>-0.000399999999999956</v>
      </c>
      <c r="C39" s="24" t="n">
        <f aca="false">B39*10</f>
        <v>-0.00399999999999956</v>
      </c>
      <c r="D39" s="14" t="n">
        <f aca="false">C39+D38</f>
        <v>1032.672</v>
      </c>
    </row>
    <row r="40" customFormat="false" ht="12.8" hidden="false" customHeight="false" outlineLevel="0" collapsed="false">
      <c r="A40" s="25" t="s">
        <v>214</v>
      </c>
      <c r="B40" s="26" t="n">
        <v>2.0972</v>
      </c>
      <c r="C40" s="24" t="n">
        <f aca="false">B40*10</f>
        <v>20.972</v>
      </c>
      <c r="D40" s="14" t="n">
        <f aca="false">C40+D39</f>
        <v>1053.644</v>
      </c>
    </row>
    <row r="41" customFormat="false" ht="12.8" hidden="false" customHeight="false" outlineLevel="0" collapsed="false">
      <c r="A41" s="25" t="s">
        <v>221</v>
      </c>
      <c r="B41" s="26" t="n">
        <v>5.1646</v>
      </c>
      <c r="C41" s="24" t="n">
        <f aca="false">B41*10</f>
        <v>51.646</v>
      </c>
      <c r="D41" s="14" t="n">
        <f aca="false">C41+D40</f>
        <v>1105.29</v>
      </c>
    </row>
    <row r="42" customFormat="false" ht="12.8" hidden="false" customHeight="false" outlineLevel="0" collapsed="false">
      <c r="A42" s="25" t="s">
        <v>227</v>
      </c>
      <c r="B42" s="26" t="n">
        <v>0.3136</v>
      </c>
      <c r="C42" s="24" t="n">
        <f aca="false">B42*10</f>
        <v>3.136</v>
      </c>
      <c r="D42" s="14" t="n">
        <f aca="false">C42+D41</f>
        <v>1108.426</v>
      </c>
    </row>
    <row r="43" customFormat="false" ht="12.8" hidden="false" customHeight="false" outlineLevel="0" collapsed="false">
      <c r="A43" s="25" t="s">
        <v>229</v>
      </c>
      <c r="B43" s="26" t="n">
        <v>-1</v>
      </c>
      <c r="C43" s="24" t="n">
        <f aca="false">B43*10</f>
        <v>-10</v>
      </c>
      <c r="D43" s="14" t="n">
        <f aca="false">C43+D42</f>
        <v>1098.426</v>
      </c>
    </row>
    <row r="44" customFormat="false" ht="12.8" hidden="false" customHeight="false" outlineLevel="0" collapsed="false">
      <c r="A44" s="25" t="s">
        <v>232</v>
      </c>
      <c r="B44" s="26" t="n">
        <v>0.2254</v>
      </c>
      <c r="C44" s="24" t="n">
        <f aca="false">B44*10</f>
        <v>2.254</v>
      </c>
      <c r="D44" s="14" t="n">
        <f aca="false">C44+D43</f>
        <v>1100.68</v>
      </c>
    </row>
    <row r="45" customFormat="false" ht="12.8" hidden="false" customHeight="false" outlineLevel="0" collapsed="false">
      <c r="A45" s="25" t="s">
        <v>234</v>
      </c>
      <c r="B45" s="26" t="n">
        <v>1.3034</v>
      </c>
      <c r="C45" s="24" t="n">
        <f aca="false">B45*10</f>
        <v>13.034</v>
      </c>
      <c r="D45" s="14" t="n">
        <f aca="false">C45+D44</f>
        <v>1113.714</v>
      </c>
    </row>
    <row r="46" customFormat="false" ht="12.8" hidden="false" customHeight="false" outlineLevel="0" collapsed="false">
      <c r="A46" s="25" t="s">
        <v>241</v>
      </c>
      <c r="B46" s="26" t="n">
        <v>1.5484</v>
      </c>
      <c r="C46" s="24" t="n">
        <f aca="false">B46*10</f>
        <v>15.484</v>
      </c>
      <c r="D46" s="14" t="n">
        <f aca="false">C46+D45</f>
        <v>1129.198</v>
      </c>
    </row>
    <row r="47" customFormat="false" ht="12.8" hidden="false" customHeight="false" outlineLevel="0" collapsed="false">
      <c r="A47" s="25" t="s">
        <v>247</v>
      </c>
      <c r="B47" s="26" t="n">
        <v>0.1666</v>
      </c>
      <c r="C47" s="24" t="n">
        <f aca="false">B47*10</f>
        <v>1.666</v>
      </c>
      <c r="D47" s="14" t="n">
        <f aca="false">C47+D46</f>
        <v>1130.864</v>
      </c>
    </row>
    <row r="48" customFormat="false" ht="12.8" hidden="false" customHeight="false" outlineLevel="0" collapsed="false">
      <c r="A48" s="25" t="s">
        <v>250</v>
      </c>
      <c r="B48" s="26" t="n">
        <v>1.6264</v>
      </c>
      <c r="C48" s="24" t="n">
        <f aca="false">B48*10</f>
        <v>16.264</v>
      </c>
      <c r="D48" s="14" t="n">
        <f aca="false">C48+D47</f>
        <v>1147.128</v>
      </c>
    </row>
    <row r="49" customFormat="false" ht="12.8" hidden="false" customHeight="false" outlineLevel="0" collapsed="false">
      <c r="A49" s="25" t="s">
        <v>258</v>
      </c>
      <c r="B49" s="26" t="n">
        <v>0.294</v>
      </c>
      <c r="C49" s="24" t="n">
        <f aca="false">B49*10</f>
        <v>2.94</v>
      </c>
      <c r="D49" s="14" t="n">
        <f aca="false">C49+D48</f>
        <v>1150.068</v>
      </c>
    </row>
    <row r="50" customFormat="false" ht="12.8" hidden="false" customHeight="false" outlineLevel="0" collapsed="false">
      <c r="A50" s="25" t="s">
        <v>261</v>
      </c>
      <c r="B50" s="26" t="n">
        <v>0.98</v>
      </c>
      <c r="C50" s="24" t="n">
        <f aca="false">B50*10</f>
        <v>9.8</v>
      </c>
      <c r="D50" s="14" t="n">
        <f aca="false">C50+D49</f>
        <v>1159.868</v>
      </c>
    </row>
    <row r="51" customFormat="false" ht="12.8" hidden="false" customHeight="false" outlineLevel="0" collapsed="false">
      <c r="A51" s="25" t="s">
        <v>263</v>
      </c>
      <c r="B51" s="26" t="n">
        <v>-1</v>
      </c>
      <c r="C51" s="24" t="n">
        <f aca="false">B51*10</f>
        <v>-10</v>
      </c>
      <c r="D51" s="14" t="n">
        <f aca="false">C51+D50</f>
        <v>1149.868</v>
      </c>
    </row>
    <row r="52" customFormat="false" ht="12.8" hidden="false" customHeight="false" outlineLevel="0" collapsed="false">
      <c r="A52" s="25" t="s">
        <v>266</v>
      </c>
      <c r="B52" s="26" t="n">
        <v>-0.2258</v>
      </c>
      <c r="C52" s="24" t="n">
        <f aca="false">B52*10</f>
        <v>-2.258</v>
      </c>
      <c r="D52" s="14" t="n">
        <f aca="false">C52+D51</f>
        <v>1147.61</v>
      </c>
    </row>
    <row r="53" customFormat="false" ht="12.8" hidden="false" customHeight="false" outlineLevel="0" collapsed="false">
      <c r="A53" s="25" t="s">
        <v>270</v>
      </c>
      <c r="B53" s="26" t="n">
        <v>3.5182</v>
      </c>
      <c r="C53" s="24" t="n">
        <f aca="false">B53*10</f>
        <v>35.182</v>
      </c>
      <c r="D53" s="14" t="n">
        <f aca="false">C53+D52</f>
        <v>1182.792</v>
      </c>
    </row>
    <row r="54" customFormat="false" ht="12.8" hidden="false" customHeight="false" outlineLevel="0" collapsed="false">
      <c r="A54" s="25" t="s">
        <v>275</v>
      </c>
      <c r="B54" s="26" t="n">
        <v>-0.1376</v>
      </c>
      <c r="C54" s="24" t="n">
        <f aca="false">B54*10</f>
        <v>-1.376</v>
      </c>
      <c r="D54" s="14" t="n">
        <f aca="false">C54+D53</f>
        <v>1181.416</v>
      </c>
    </row>
    <row r="55" customFormat="false" ht="12.8" hidden="false" customHeight="false" outlineLevel="0" collapsed="false">
      <c r="A55" s="25" t="s">
        <v>282</v>
      </c>
      <c r="B55" s="26" t="n">
        <v>-2</v>
      </c>
      <c r="C55" s="24" t="n">
        <f aca="false">B55*10</f>
        <v>-20</v>
      </c>
      <c r="D55" s="14" t="n">
        <f aca="false">C55+D54</f>
        <v>1161.416</v>
      </c>
    </row>
    <row r="56" customFormat="false" ht="12.8" hidden="false" customHeight="false" outlineLevel="0" collapsed="false">
      <c r="A56" s="25" t="s">
        <v>286</v>
      </c>
      <c r="B56" s="26" t="n">
        <v>-1.0792</v>
      </c>
      <c r="C56" s="24" t="n">
        <f aca="false">B56*10</f>
        <v>-10.792</v>
      </c>
      <c r="D56" s="14" t="n">
        <f aca="false">C56+D55</f>
        <v>1150.624</v>
      </c>
    </row>
    <row r="57" customFormat="false" ht="12.8" hidden="false" customHeight="false" outlineLevel="0" collapsed="false">
      <c r="A57" s="25" t="s">
        <v>295</v>
      </c>
      <c r="B57" s="26" t="n">
        <v>0.2646</v>
      </c>
      <c r="C57" s="24" t="n">
        <f aca="false">B57*10</f>
        <v>2.646</v>
      </c>
      <c r="D57" s="14" t="n">
        <f aca="false">C57+D56</f>
        <v>1153.27</v>
      </c>
    </row>
    <row r="58" customFormat="false" ht="12.8" hidden="false" customHeight="false" outlineLevel="0" collapsed="false">
      <c r="A58" s="25" t="s">
        <v>300</v>
      </c>
      <c r="B58" s="26" t="n">
        <v>0.1764</v>
      </c>
      <c r="C58" s="24" t="n">
        <f aca="false">B58*10</f>
        <v>1.764</v>
      </c>
      <c r="D58" s="14" t="n">
        <f aca="false">C58+D57</f>
        <v>1155.034</v>
      </c>
    </row>
    <row r="59" customFormat="false" ht="12.8" hidden="false" customHeight="false" outlineLevel="0" collapsed="false">
      <c r="A59" s="25" t="s">
        <v>301</v>
      </c>
      <c r="B59" s="26" t="n">
        <v>0.1078</v>
      </c>
      <c r="C59" s="24" t="n">
        <f aca="false">B59*10</f>
        <v>1.078</v>
      </c>
      <c r="D59" s="14" t="n">
        <f aca="false">C59+D58</f>
        <v>1156.112</v>
      </c>
    </row>
    <row r="60" customFormat="false" ht="12.8" hidden="false" customHeight="false" outlineLevel="0" collapsed="false">
      <c r="A60" s="25" t="s">
        <v>303</v>
      </c>
      <c r="B60" s="26" t="n">
        <v>0.3328</v>
      </c>
      <c r="C60" s="24" t="n">
        <f aca="false">B60*10</f>
        <v>3.328</v>
      </c>
      <c r="D60" s="14" t="n">
        <f aca="false">C60+D59</f>
        <v>1159.44</v>
      </c>
    </row>
    <row r="61" customFormat="false" ht="12.8" hidden="false" customHeight="false" outlineLevel="0" collapsed="false">
      <c r="A61" s="25" t="s">
        <v>308</v>
      </c>
      <c r="B61" s="26" t="n">
        <v>-0.8432</v>
      </c>
      <c r="C61" s="24" t="n">
        <f aca="false">B61*10</f>
        <v>-8.432</v>
      </c>
      <c r="D61" s="14" t="n">
        <f aca="false">C61+D60</f>
        <v>1151.008</v>
      </c>
    </row>
    <row r="62" customFormat="false" ht="12.8" hidden="false" customHeight="false" outlineLevel="0" collapsed="false">
      <c r="A62" s="25" t="s">
        <v>313</v>
      </c>
      <c r="B62" s="26" t="n">
        <v>0.0196</v>
      </c>
      <c r="C62" s="24" t="n">
        <f aca="false">B62*10</f>
        <v>0.196</v>
      </c>
      <c r="D62" s="14" t="n">
        <f aca="false">C62+D61</f>
        <v>1151.204</v>
      </c>
    </row>
    <row r="63" customFormat="false" ht="12.8" hidden="false" customHeight="false" outlineLevel="0" collapsed="false">
      <c r="A63" s="25" t="s">
        <v>315</v>
      </c>
      <c r="B63" s="26" t="n">
        <v>8.3684</v>
      </c>
      <c r="C63" s="24" t="n">
        <f aca="false">B63*10</f>
        <v>83.684</v>
      </c>
      <c r="D63" s="14" t="n">
        <f aca="false">C63+D62</f>
        <v>1234.888</v>
      </c>
    </row>
    <row r="64" customFormat="false" ht="12.8" hidden="false" customHeight="false" outlineLevel="0" collapsed="false">
      <c r="A64" s="25" t="s">
        <v>326</v>
      </c>
      <c r="B64" s="26" t="n">
        <v>0.3822</v>
      </c>
      <c r="C64" s="24" t="n">
        <f aca="false">B64*10</f>
        <v>3.822</v>
      </c>
      <c r="D64" s="14" t="n">
        <f aca="false">C64+D63</f>
        <v>1238.71</v>
      </c>
    </row>
    <row r="65" customFormat="false" ht="12.8" hidden="false" customHeight="false" outlineLevel="0" collapsed="false">
      <c r="A65" s="25" t="s">
        <v>329</v>
      </c>
      <c r="B65" s="26" t="n">
        <v>-1.9624</v>
      </c>
      <c r="C65" s="24" t="n">
        <f aca="false">B65*10</f>
        <v>-19.624</v>
      </c>
      <c r="D65" s="14" t="n">
        <f aca="false">C65+D64</f>
        <v>1219.086</v>
      </c>
    </row>
    <row r="66" customFormat="false" ht="12.8" hidden="false" customHeight="false" outlineLevel="0" collapsed="false">
      <c r="A66" s="25" t="s">
        <v>340</v>
      </c>
      <c r="B66" s="26" t="n">
        <v>-1.4414</v>
      </c>
      <c r="C66" s="24" t="n">
        <f aca="false">B66*10</f>
        <v>-14.414</v>
      </c>
      <c r="D66" s="14" t="n">
        <f aca="false">C66+D65</f>
        <v>1204.672</v>
      </c>
    </row>
    <row r="67" customFormat="false" ht="12.8" hidden="false" customHeight="false" outlineLevel="0" collapsed="false">
      <c r="A67" s="25" t="s">
        <v>346</v>
      </c>
      <c r="B67" s="26" t="n">
        <v>6.86</v>
      </c>
      <c r="C67" s="24" t="n">
        <f aca="false">B67*10</f>
        <v>68.6</v>
      </c>
      <c r="D67" s="14" t="n">
        <f aca="false">C67+D66</f>
        <v>1273.272</v>
      </c>
    </row>
    <row r="68" customFormat="false" ht="12.8" hidden="false" customHeight="false" outlineLevel="0" collapsed="false">
      <c r="A68" s="25" t="s">
        <v>349</v>
      </c>
      <c r="B68" s="26" t="n">
        <v>-2</v>
      </c>
      <c r="C68" s="24" t="n">
        <f aca="false">B68*10</f>
        <v>-20</v>
      </c>
      <c r="D68" s="14" t="n">
        <f aca="false">C68+D67</f>
        <v>1253.272</v>
      </c>
    </row>
    <row r="69" customFormat="false" ht="12.8" hidden="false" customHeight="false" outlineLevel="0" collapsed="false">
      <c r="A69" s="25" t="s">
        <v>352</v>
      </c>
      <c r="B69" s="26" t="n">
        <v>0.98</v>
      </c>
      <c r="C69" s="24" t="n">
        <f aca="false">B69*10</f>
        <v>9.8</v>
      </c>
      <c r="D69" s="14" t="n">
        <f aca="false">C69+D68</f>
        <v>1263.072</v>
      </c>
    </row>
    <row r="70" customFormat="false" ht="12.8" hidden="false" customHeight="false" outlineLevel="0" collapsed="false">
      <c r="A70" s="25" t="s">
        <v>354</v>
      </c>
      <c r="B70" s="26" t="n">
        <v>0.0882000000000001</v>
      </c>
      <c r="C70" s="24" t="n">
        <f aca="false">B70*10</f>
        <v>0.882000000000001</v>
      </c>
      <c r="D70" s="14" t="n">
        <f aca="false">C70+D69</f>
        <v>1263.954</v>
      </c>
    </row>
    <row r="71" customFormat="false" ht="12.8" hidden="false" customHeight="false" outlineLevel="0" collapsed="false">
      <c r="A71" s="25" t="s">
        <v>356</v>
      </c>
      <c r="B71" s="26" t="n">
        <v>0.7938</v>
      </c>
      <c r="C71" s="24" t="n">
        <f aca="false">B71*10</f>
        <v>7.938</v>
      </c>
      <c r="D71" s="14" t="n">
        <f aca="false">C71+D70</f>
        <v>1271.892</v>
      </c>
    </row>
    <row r="72" customFormat="false" ht="12.8" hidden="false" customHeight="false" outlineLevel="0" collapsed="false">
      <c r="A72" s="25" t="s">
        <v>363</v>
      </c>
      <c r="B72" s="26" t="n">
        <v>4.958</v>
      </c>
      <c r="C72" s="24" t="n">
        <f aca="false">B72*10</f>
        <v>49.58</v>
      </c>
      <c r="D72" s="14" t="n">
        <f aca="false">C72+D71</f>
        <v>1321.472</v>
      </c>
    </row>
    <row r="73" customFormat="false" ht="12.8" hidden="false" customHeight="false" outlineLevel="0" collapsed="false">
      <c r="A73" s="25" t="s">
        <v>369</v>
      </c>
      <c r="B73" s="26" t="n">
        <v>-0.3042</v>
      </c>
      <c r="C73" s="24" t="n">
        <f aca="false">B73*10</f>
        <v>-3.042</v>
      </c>
      <c r="D73" s="14" t="n">
        <f aca="false">C73+D72</f>
        <v>1318.43</v>
      </c>
    </row>
    <row r="74" customFormat="false" ht="12.8" hidden="false" customHeight="false" outlineLevel="0" collapsed="false">
      <c r="A74" s="25" t="s">
        <v>372</v>
      </c>
      <c r="B74" s="26" t="n">
        <v>1.3324</v>
      </c>
      <c r="C74" s="24" t="n">
        <f aca="false">B74*10</f>
        <v>13.324</v>
      </c>
      <c r="D74" s="14" t="n">
        <f aca="false">C74+D73</f>
        <v>1331.754</v>
      </c>
    </row>
    <row r="75" customFormat="false" ht="12.8" hidden="false" customHeight="false" outlineLevel="0" collapsed="false">
      <c r="A75" s="25" t="s">
        <v>378</v>
      </c>
      <c r="B75" s="26" t="n">
        <v>0.1568</v>
      </c>
      <c r="C75" s="24" t="n">
        <f aca="false">B75*10</f>
        <v>1.568</v>
      </c>
      <c r="D75" s="14" t="n">
        <f aca="false">C75+D74</f>
        <v>1333.322</v>
      </c>
    </row>
    <row r="76" customFormat="false" ht="12.8" hidden="false" customHeight="false" outlineLevel="0" collapsed="false">
      <c r="A76" s="25" t="s">
        <v>380</v>
      </c>
      <c r="B76" s="26" t="n">
        <v>-2.9122</v>
      </c>
      <c r="C76" s="24" t="n">
        <f aca="false">B76*10</f>
        <v>-29.122</v>
      </c>
      <c r="D76" s="14" t="n">
        <f aca="false">C76+D75</f>
        <v>1304.2</v>
      </c>
    </row>
    <row r="77" customFormat="false" ht="12.8" hidden="false" customHeight="false" outlineLevel="0" collapsed="false">
      <c r="A77" s="25" t="s">
        <v>388</v>
      </c>
      <c r="B77" s="26" t="n">
        <v>2.0188</v>
      </c>
      <c r="C77" s="24" t="n">
        <f aca="false">B77*10</f>
        <v>20.188</v>
      </c>
      <c r="D77" s="14" t="n">
        <f aca="false">C77+D76</f>
        <v>1324.388</v>
      </c>
    </row>
    <row r="78" customFormat="false" ht="12.8" hidden="false" customHeight="false" outlineLevel="0" collapsed="false">
      <c r="A78" s="25" t="s">
        <v>392</v>
      </c>
      <c r="B78" s="26" t="n">
        <v>0.0392</v>
      </c>
      <c r="C78" s="24" t="n">
        <f aca="false">B78*10</f>
        <v>0.392</v>
      </c>
      <c r="D78" s="14" t="n">
        <f aca="false">C78+D77</f>
        <v>1324.78</v>
      </c>
    </row>
    <row r="79" customFormat="false" ht="12.8" hidden="false" customHeight="false" outlineLevel="0" collapsed="false">
      <c r="A79" s="25" t="s">
        <v>394</v>
      </c>
      <c r="B79" s="26" t="n">
        <v>-0.0792000000000002</v>
      </c>
      <c r="C79" s="24" t="n">
        <f aca="false">B79*10</f>
        <v>-0.792000000000002</v>
      </c>
      <c r="D79" s="14" t="n">
        <f aca="false">C79+D78</f>
        <v>1323.988</v>
      </c>
    </row>
    <row r="80" customFormat="false" ht="12.8" hidden="false" customHeight="false" outlineLevel="0" collapsed="false">
      <c r="A80" s="25" t="s">
        <v>398</v>
      </c>
      <c r="B80" s="26" t="n">
        <v>-1.951</v>
      </c>
      <c r="C80" s="24" t="n">
        <f aca="false">B80*10</f>
        <v>-19.51</v>
      </c>
      <c r="D80" s="14" t="n">
        <f aca="false">C80+D79</f>
        <v>1304.478</v>
      </c>
    </row>
    <row r="81" customFormat="false" ht="12.8" hidden="false" customHeight="false" outlineLevel="0" collapsed="false">
      <c r="A81" s="25" t="s">
        <v>402</v>
      </c>
      <c r="B81" s="26" t="n">
        <v>5.2818</v>
      </c>
      <c r="C81" s="24" t="n">
        <f aca="false">B81*10</f>
        <v>52.818</v>
      </c>
      <c r="D81" s="14" t="n">
        <f aca="false">C81+D80</f>
        <v>1357.296</v>
      </c>
    </row>
    <row r="82" customFormat="false" ht="12.8" hidden="false" customHeight="false" outlineLevel="0" collapsed="false">
      <c r="A82" s="25" t="s">
        <v>409</v>
      </c>
      <c r="B82" s="26" t="n">
        <v>-0.3042</v>
      </c>
      <c r="C82" s="24" t="n">
        <f aca="false">B82*10</f>
        <v>-3.042</v>
      </c>
      <c r="D82" s="14" t="n">
        <f aca="false">C82+D81</f>
        <v>1354.254</v>
      </c>
    </row>
    <row r="83" customFormat="false" ht="12.8" hidden="false" customHeight="false" outlineLevel="0" collapsed="false">
      <c r="A83" s="25" t="s">
        <v>413</v>
      </c>
      <c r="B83" s="26" t="n">
        <v>0.9996</v>
      </c>
      <c r="C83" s="24" t="n">
        <f aca="false">B83*10</f>
        <v>9.996</v>
      </c>
      <c r="D83" s="14" t="n">
        <f aca="false">C83+D82</f>
        <v>1364.25</v>
      </c>
    </row>
    <row r="84" customFormat="false" ht="12.8" hidden="false" customHeight="false" outlineLevel="0" collapsed="false">
      <c r="A84" s="25" t="s">
        <v>415</v>
      </c>
      <c r="B84" s="26" t="n">
        <v>0.4994</v>
      </c>
      <c r="C84" s="24" t="n">
        <f aca="false">B84*10</f>
        <v>4.994</v>
      </c>
      <c r="D84" s="14" t="n">
        <f aca="false">C84+D83</f>
        <v>1369.244</v>
      </c>
    </row>
    <row r="85" customFormat="false" ht="12.8" hidden="false" customHeight="false" outlineLevel="0" collapsed="false">
      <c r="A85" s="25" t="s">
        <v>418</v>
      </c>
      <c r="B85" s="26" t="n">
        <v>2.156</v>
      </c>
      <c r="C85" s="24" t="n">
        <f aca="false">B85*10</f>
        <v>21.56</v>
      </c>
      <c r="D85" s="14" t="n">
        <f aca="false">C85+D84</f>
        <v>1390.804</v>
      </c>
    </row>
    <row r="86" customFormat="false" ht="12.8" hidden="false" customHeight="false" outlineLevel="0" collapsed="false">
      <c r="A86" s="25" t="s">
        <v>420</v>
      </c>
      <c r="B86" s="26" t="n">
        <v>5.586</v>
      </c>
      <c r="C86" s="24" t="n">
        <f aca="false">B86*10</f>
        <v>55.86</v>
      </c>
      <c r="D86" s="14" t="n">
        <f aca="false">C86+D85</f>
        <v>1446.664</v>
      </c>
    </row>
    <row r="87" customFormat="false" ht="12.8" hidden="false" customHeight="false" outlineLevel="0" collapsed="false">
      <c r="A87" s="25" t="s">
        <v>427</v>
      </c>
      <c r="B87" s="26" t="n">
        <v>0.4594</v>
      </c>
      <c r="C87" s="24" t="n">
        <f aca="false">B87*10</f>
        <v>4.594</v>
      </c>
      <c r="D87" s="14" t="n">
        <f aca="false">C87+D86</f>
        <v>1451.258</v>
      </c>
    </row>
    <row r="88" customFormat="false" ht="12.8" hidden="false" customHeight="false" outlineLevel="0" collapsed="false">
      <c r="A88" s="25" t="s">
        <v>437</v>
      </c>
      <c r="B88" s="26" t="n">
        <v>0.8624</v>
      </c>
      <c r="C88" s="24" t="n">
        <f aca="false">B88*10</f>
        <v>8.624</v>
      </c>
      <c r="D88" s="14" t="n">
        <f aca="false">C88+D87</f>
        <v>1459.882</v>
      </c>
    </row>
    <row r="89" customFormat="false" ht="12.8" hidden="false" customHeight="false" outlineLevel="0" collapsed="false">
      <c r="A89" s="25" t="s">
        <v>440</v>
      </c>
      <c r="B89" s="26" t="n">
        <v>1.2152</v>
      </c>
      <c r="C89" s="24" t="n">
        <f aca="false">B89*10</f>
        <v>12.152</v>
      </c>
      <c r="D89" s="14" t="n">
        <f aca="false">C89+D88</f>
        <v>1472.034</v>
      </c>
    </row>
    <row r="90" customFormat="false" ht="12.8" hidden="false" customHeight="false" outlineLevel="0" collapsed="false">
      <c r="A90" s="25" t="s">
        <v>442</v>
      </c>
      <c r="B90" s="26" t="n">
        <v>-1</v>
      </c>
      <c r="C90" s="24" t="n">
        <f aca="false">B90*10</f>
        <v>-10</v>
      </c>
      <c r="D90" s="14" t="n">
        <f aca="false">C90+D89</f>
        <v>1462.034</v>
      </c>
    </row>
    <row r="91" customFormat="false" ht="12.8" hidden="false" customHeight="false" outlineLevel="0" collapsed="false">
      <c r="A91" s="25" t="s">
        <v>444</v>
      </c>
      <c r="B91" s="26" t="n">
        <v>-0.3438</v>
      </c>
      <c r="C91" s="24" t="n">
        <f aca="false">B91*10</f>
        <v>-3.438</v>
      </c>
      <c r="D91" s="14" t="n">
        <f aca="false">C91+D90</f>
        <v>1458.596</v>
      </c>
    </row>
    <row r="92" customFormat="false" ht="12.8" hidden="false" customHeight="false" outlineLevel="0" collapsed="false">
      <c r="A92" s="25" t="s">
        <v>451</v>
      </c>
      <c r="B92" s="26" t="n">
        <v>0.7448</v>
      </c>
      <c r="C92" s="24" t="n">
        <f aca="false">B92*10</f>
        <v>7.448</v>
      </c>
      <c r="D92" s="14" t="n">
        <f aca="false">C92+D91</f>
        <v>1466.044</v>
      </c>
    </row>
    <row r="93" customFormat="false" ht="12.8" hidden="false" customHeight="false" outlineLevel="0" collapsed="false">
      <c r="A93" s="25" t="s">
        <v>455</v>
      </c>
      <c r="B93" s="26" t="n">
        <v>-0.1376</v>
      </c>
      <c r="C93" s="24" t="n">
        <f aca="false">B93*10</f>
        <v>-1.376</v>
      </c>
      <c r="D93" s="14" t="n">
        <f aca="false">C93+D92</f>
        <v>1464.668</v>
      </c>
    </row>
    <row r="94" customFormat="false" ht="12.8" hidden="false" customHeight="false" outlineLevel="0" collapsed="false">
      <c r="A94" s="25" t="s">
        <v>461</v>
      </c>
      <c r="B94" s="26" t="n">
        <v>0.4508</v>
      </c>
      <c r="C94" s="24" t="n">
        <f aca="false">B94*10</f>
        <v>4.508</v>
      </c>
      <c r="D94" s="14" t="n">
        <f aca="false">C94+D93</f>
        <v>1469.176</v>
      </c>
    </row>
    <row r="95" customFormat="false" ht="12.8" hidden="false" customHeight="false" outlineLevel="0" collapsed="false">
      <c r="A95" s="25" t="s">
        <v>464</v>
      </c>
      <c r="B95" s="26" t="n">
        <v>1.568</v>
      </c>
      <c r="C95" s="24" t="n">
        <f aca="false">B95*10</f>
        <v>15.68</v>
      </c>
      <c r="D95" s="14" t="n">
        <f aca="false">C95+D94</f>
        <v>1484.856</v>
      </c>
    </row>
    <row r="96" customFormat="false" ht="12.8" hidden="false" customHeight="false" outlineLevel="0" collapsed="false">
      <c r="A96" s="25" t="s">
        <v>467</v>
      </c>
      <c r="B96" s="26" t="n">
        <v>-0.3434</v>
      </c>
      <c r="C96" s="24" t="n">
        <f aca="false">B96*10</f>
        <v>-3.434</v>
      </c>
      <c r="D96" s="14" t="n">
        <f aca="false">C96+D95</f>
        <v>1481.422</v>
      </c>
    </row>
    <row r="97" customFormat="false" ht="12.8" hidden="false" customHeight="false" outlineLevel="0" collapsed="false">
      <c r="A97" s="25" t="s">
        <v>470</v>
      </c>
      <c r="B97" s="26" t="n">
        <v>-0.02</v>
      </c>
      <c r="C97" s="24" t="n">
        <f aca="false">B97*10</f>
        <v>-0.2</v>
      </c>
      <c r="D97" s="14" t="n">
        <f aca="false">C97+D96</f>
        <v>1481.222</v>
      </c>
    </row>
    <row r="98" customFormat="false" ht="12.8" hidden="false" customHeight="false" outlineLevel="0" collapsed="false">
      <c r="A98" s="25" t="s">
        <v>473</v>
      </c>
      <c r="B98" s="26" t="n">
        <v>1.1368</v>
      </c>
      <c r="C98" s="24" t="n">
        <f aca="false">B98*10</f>
        <v>11.368</v>
      </c>
      <c r="D98" s="14" t="n">
        <f aca="false">C98+D97</f>
        <v>1492.59</v>
      </c>
    </row>
    <row r="99" customFormat="false" ht="12.8" hidden="false" customHeight="false" outlineLevel="0" collapsed="false">
      <c r="A99" s="25" t="s">
        <v>476</v>
      </c>
      <c r="B99" s="26" t="n">
        <v>-1</v>
      </c>
      <c r="C99" s="24" t="n">
        <f aca="false">B99*10</f>
        <v>-10</v>
      </c>
      <c r="D99" s="14" t="n">
        <f aca="false">C99+D98</f>
        <v>1482.59</v>
      </c>
    </row>
    <row r="100" customFormat="false" ht="12.8" hidden="false" customHeight="false" outlineLevel="0" collapsed="false">
      <c r="A100" s="25" t="s">
        <v>478</v>
      </c>
      <c r="B100" s="26" t="n">
        <v>15.0132</v>
      </c>
      <c r="C100" s="24" t="n">
        <f aca="false">B100*10</f>
        <v>150.132</v>
      </c>
      <c r="D100" s="14" t="n">
        <f aca="false">C100+D99</f>
        <v>1632.722</v>
      </c>
    </row>
    <row r="101" customFormat="false" ht="12.8" hidden="false" customHeight="false" outlineLevel="0" collapsed="false">
      <c r="A101" s="25" t="s">
        <v>486</v>
      </c>
      <c r="B101" s="26" t="n">
        <v>-1</v>
      </c>
      <c r="C101" s="24" t="n">
        <f aca="false">B101*10</f>
        <v>-10</v>
      </c>
      <c r="D101" s="14" t="n">
        <f aca="false">C101+D100</f>
        <v>1622.722</v>
      </c>
    </row>
    <row r="102" customFormat="false" ht="12.8" hidden="false" customHeight="false" outlineLevel="0" collapsed="false">
      <c r="A102" s="25" t="s">
        <v>488</v>
      </c>
      <c r="B102" s="26" t="n">
        <v>2.2246</v>
      </c>
      <c r="C102" s="24" t="n">
        <f aca="false">B102*10</f>
        <v>22.246</v>
      </c>
      <c r="D102" s="14" t="n">
        <f aca="false">C102+D101</f>
        <v>1644.968</v>
      </c>
    </row>
    <row r="103" customFormat="false" ht="12.8" hidden="false" customHeight="false" outlineLevel="0" collapsed="false">
      <c r="A103" s="25" t="s">
        <v>491</v>
      </c>
      <c r="B103" s="26" t="n">
        <v>0.245</v>
      </c>
      <c r="C103" s="24" t="n">
        <f aca="false">B103*10</f>
        <v>2.45</v>
      </c>
      <c r="D103" s="14" t="n">
        <f aca="false">C103+D102</f>
        <v>1647.418</v>
      </c>
    </row>
    <row r="104" customFormat="false" ht="12.8" hidden="false" customHeight="false" outlineLevel="0" collapsed="false">
      <c r="A104" s="25" t="s">
        <v>494</v>
      </c>
      <c r="B104" s="26" t="n">
        <v>-1</v>
      </c>
      <c r="C104" s="24" t="n">
        <f aca="false">B104*10</f>
        <v>-10</v>
      </c>
      <c r="D104" s="14" t="n">
        <f aca="false">C104+D103</f>
        <v>1637.418</v>
      </c>
    </row>
    <row r="105" customFormat="false" ht="12.8" hidden="false" customHeight="false" outlineLevel="0" collapsed="false">
      <c r="A105" s="25" t="s">
        <v>497</v>
      </c>
      <c r="B105" s="26" t="n">
        <v>-1.2066</v>
      </c>
      <c r="C105" s="24" t="n">
        <f aca="false">B105*10</f>
        <v>-12.066</v>
      </c>
      <c r="D105" s="14" t="n">
        <f aca="false">C105+D104</f>
        <v>1625.352</v>
      </c>
    </row>
    <row r="106" customFormat="false" ht="12.8" hidden="false" customHeight="false" outlineLevel="0" collapsed="false">
      <c r="A106" s="25" t="s">
        <v>504</v>
      </c>
      <c r="B106" s="26" t="n">
        <v>0.6076</v>
      </c>
      <c r="C106" s="24" t="n">
        <f aca="false">B106*10</f>
        <v>6.076</v>
      </c>
      <c r="D106" s="14" t="n">
        <f aca="false">C106+D105</f>
        <v>1631.428</v>
      </c>
    </row>
    <row r="107" customFormat="false" ht="12.8" hidden="false" customHeight="false" outlineLevel="0" collapsed="false">
      <c r="A107" s="25" t="s">
        <v>508</v>
      </c>
      <c r="B107" s="26" t="n">
        <v>-1</v>
      </c>
      <c r="C107" s="24" t="n">
        <f aca="false">B107*10</f>
        <v>-10</v>
      </c>
      <c r="D107" s="14" t="n">
        <f aca="false">C107+D106</f>
        <v>1621.428</v>
      </c>
    </row>
    <row r="108" customFormat="false" ht="12.8" hidden="false" customHeight="false" outlineLevel="0" collapsed="false">
      <c r="A108" s="25" t="s">
        <v>511</v>
      </c>
      <c r="B108" s="26" t="n">
        <v>1.421</v>
      </c>
      <c r="C108" s="24" t="n">
        <f aca="false">B108*10</f>
        <v>14.21</v>
      </c>
      <c r="D108" s="14" t="n">
        <f aca="false">C108+D107</f>
        <v>1635.638</v>
      </c>
    </row>
    <row r="109" customFormat="false" ht="12.8" hidden="false" customHeight="false" outlineLevel="0" collapsed="false">
      <c r="A109" s="25" t="s">
        <v>514</v>
      </c>
      <c r="B109" s="26" t="n">
        <v>1.9796</v>
      </c>
      <c r="C109" s="24" t="n">
        <f aca="false">B109*10</f>
        <v>19.796</v>
      </c>
      <c r="D109" s="14" t="n">
        <f aca="false">C109+D108</f>
        <v>1655.434</v>
      </c>
    </row>
    <row r="110" customFormat="false" ht="12.8" hidden="false" customHeight="false" outlineLevel="0" collapsed="false">
      <c r="A110" s="25" t="s">
        <v>516</v>
      </c>
      <c r="B110" s="26" t="n">
        <v>2.2442</v>
      </c>
      <c r="C110" s="24" t="n">
        <f aca="false">B110*10</f>
        <v>22.442</v>
      </c>
      <c r="D110" s="14" t="n">
        <f aca="false">C110+D109</f>
        <v>1677.876</v>
      </c>
    </row>
    <row r="111" customFormat="false" ht="12.8" hidden="false" customHeight="false" outlineLevel="0" collapsed="false">
      <c r="A111" s="25" t="s">
        <v>518</v>
      </c>
      <c r="B111" s="26" t="n">
        <v>-1.6766</v>
      </c>
      <c r="C111" s="24" t="n">
        <f aca="false">B111*10</f>
        <v>-16.766</v>
      </c>
      <c r="D111" s="14" t="n">
        <f aca="false">C111+D110</f>
        <v>1661.11</v>
      </c>
    </row>
    <row r="112" customFormat="false" ht="12.8" hidden="false" customHeight="false" outlineLevel="0" collapsed="false">
      <c r="A112" s="25" t="s">
        <v>520</v>
      </c>
      <c r="B112" s="26" t="n">
        <v>0.225</v>
      </c>
      <c r="C112" s="24" t="n">
        <f aca="false">B112*10</f>
        <v>2.25</v>
      </c>
      <c r="D112" s="14" t="n">
        <f aca="false">C112+D111</f>
        <v>1663.36</v>
      </c>
    </row>
    <row r="113" customFormat="false" ht="12.8" hidden="false" customHeight="false" outlineLevel="0" collapsed="false">
      <c r="A113" s="25" t="s">
        <v>523</v>
      </c>
      <c r="B113" s="26" t="n">
        <v>0.6468</v>
      </c>
      <c r="C113" s="24" t="n">
        <f aca="false">B113*10</f>
        <v>6.468</v>
      </c>
      <c r="D113" s="14" t="n">
        <f aca="false">C113+D112</f>
        <v>1669.828</v>
      </c>
    </row>
    <row r="114" customFormat="false" ht="12.8" hidden="false" customHeight="false" outlineLevel="0" collapsed="false">
      <c r="A114" s="25" t="s">
        <v>525</v>
      </c>
      <c r="B114" s="26" t="n">
        <v>-2.0298</v>
      </c>
      <c r="C114" s="24" t="n">
        <f aca="false">B114*10</f>
        <v>-20.298</v>
      </c>
      <c r="D114" s="14" t="n">
        <f aca="false">C114+D113</f>
        <v>1649.53</v>
      </c>
    </row>
    <row r="115" customFormat="false" ht="12.8" hidden="false" customHeight="false" outlineLevel="0" collapsed="false">
      <c r="A115" s="25" t="s">
        <v>531</v>
      </c>
      <c r="B115" s="26" t="n">
        <v>0.9498</v>
      </c>
      <c r="C115" s="24" t="n">
        <f aca="false">B115*10</f>
        <v>9.498</v>
      </c>
      <c r="D115" s="14" t="n">
        <f aca="false">C115+D114</f>
        <v>1659.028</v>
      </c>
    </row>
    <row r="116" customFormat="false" ht="12.8" hidden="false" customHeight="false" outlineLevel="0" collapsed="false">
      <c r="A116" s="25" t="s">
        <v>535</v>
      </c>
      <c r="B116" s="26" t="n">
        <v>1.1564</v>
      </c>
      <c r="C116" s="24" t="n">
        <f aca="false">B116*10</f>
        <v>11.564</v>
      </c>
      <c r="D116" s="14" t="n">
        <f aca="false">C116+D115</f>
        <v>1670.592</v>
      </c>
    </row>
    <row r="117" customFormat="false" ht="12.8" hidden="false" customHeight="false" outlineLevel="0" collapsed="false">
      <c r="A117" s="25" t="s">
        <v>538</v>
      </c>
      <c r="B117" s="26" t="n">
        <v>0.4802</v>
      </c>
      <c r="C117" s="24" t="n">
        <f aca="false">B117*10</f>
        <v>4.802</v>
      </c>
      <c r="D117" s="14" t="n">
        <f aca="false">C117+D116</f>
        <v>1675.394</v>
      </c>
    </row>
    <row r="118" customFormat="false" ht="12.8" hidden="false" customHeight="false" outlineLevel="0" collapsed="false">
      <c r="A118" s="25" t="s">
        <v>541</v>
      </c>
      <c r="B118" s="26" t="n">
        <v>-1</v>
      </c>
      <c r="C118" s="24" t="n">
        <f aca="false">B118*10</f>
        <v>-10</v>
      </c>
      <c r="D118" s="14" t="n">
        <f aca="false">C118+D117</f>
        <v>1665.394</v>
      </c>
    </row>
    <row r="119" customFormat="false" ht="12.8" hidden="false" customHeight="false" outlineLevel="0" collapsed="false">
      <c r="A119" s="25" t="s">
        <v>543</v>
      </c>
      <c r="B119" s="26" t="n">
        <v>0.1666</v>
      </c>
      <c r="C119" s="24" t="n">
        <f aca="false">B119*10</f>
        <v>1.666</v>
      </c>
      <c r="D119" s="14" t="n">
        <f aca="false">C119+D118</f>
        <v>1667.06</v>
      </c>
    </row>
    <row r="120" customFormat="false" ht="12.8" hidden="false" customHeight="false" outlineLevel="0" collapsed="false">
      <c r="A120" s="25" t="s">
        <v>544</v>
      </c>
      <c r="B120" s="26" t="n">
        <v>0.3328</v>
      </c>
      <c r="C120" s="24" t="n">
        <f aca="false">B120*10</f>
        <v>3.328</v>
      </c>
      <c r="D120" s="14" t="n">
        <f aca="false">C120+D119</f>
        <v>1670.388</v>
      </c>
    </row>
    <row r="121" customFormat="false" ht="12.8" hidden="false" customHeight="false" outlineLevel="0" collapsed="false">
      <c r="A121" s="25" t="s">
        <v>548</v>
      </c>
      <c r="B121" s="26" t="n">
        <v>6.0556</v>
      </c>
      <c r="C121" s="24" t="n">
        <f aca="false">B121*10</f>
        <v>60.556</v>
      </c>
      <c r="D121" s="14" t="n">
        <f aca="false">C121+D120</f>
        <v>1730.944</v>
      </c>
    </row>
    <row r="122" customFormat="false" ht="12.8" hidden="false" customHeight="false" outlineLevel="0" collapsed="false">
      <c r="A122" s="25" t="s">
        <v>554</v>
      </c>
      <c r="B122" s="26" t="n">
        <v>0.96</v>
      </c>
      <c r="C122" s="24" t="n">
        <f aca="false">B122*10</f>
        <v>9.6</v>
      </c>
      <c r="D122" s="14" t="n">
        <f aca="false">C122+D121</f>
        <v>1740.544</v>
      </c>
    </row>
    <row r="123" customFormat="false" ht="12.8" hidden="false" customHeight="false" outlineLevel="0" collapsed="false">
      <c r="A123" s="25" t="s">
        <v>558</v>
      </c>
      <c r="B123" s="26" t="n">
        <v>-1</v>
      </c>
      <c r="C123" s="24" t="n">
        <f aca="false">B123*10</f>
        <v>-10</v>
      </c>
      <c r="D123" s="14" t="n">
        <f aca="false">C123+D122</f>
        <v>1730.544</v>
      </c>
    </row>
    <row r="124" customFormat="false" ht="12.8" hidden="false" customHeight="false" outlineLevel="0" collapsed="false">
      <c r="A124" s="25" t="s">
        <v>559</v>
      </c>
      <c r="B124" s="26" t="n">
        <v>-1</v>
      </c>
      <c r="C124" s="24" t="n">
        <f aca="false">B124*10</f>
        <v>-10</v>
      </c>
      <c r="D124" s="14" t="n">
        <f aca="false">C124+D123</f>
        <v>1720.544</v>
      </c>
    </row>
    <row r="125" customFormat="false" ht="12.8" hidden="false" customHeight="false" outlineLevel="0" collapsed="false">
      <c r="A125" s="25" t="s">
        <v>561</v>
      </c>
      <c r="B125" s="26" t="n">
        <v>0.7836</v>
      </c>
      <c r="C125" s="24" t="n">
        <f aca="false">B125*10</f>
        <v>7.836</v>
      </c>
      <c r="D125" s="14" t="n">
        <f aca="false">C125+D124</f>
        <v>1728.38</v>
      </c>
    </row>
    <row r="126" customFormat="false" ht="12.8" hidden="false" customHeight="false" outlineLevel="0" collapsed="false">
      <c r="A126" s="25" t="s">
        <v>566</v>
      </c>
      <c r="B126" s="26" t="n">
        <v>-0.6864</v>
      </c>
      <c r="C126" s="24" t="n">
        <f aca="false">B126*10</f>
        <v>-6.864</v>
      </c>
      <c r="D126" s="14" t="n">
        <f aca="false">C126+D125</f>
        <v>1721.516</v>
      </c>
    </row>
    <row r="127" customFormat="false" ht="12.8" hidden="false" customHeight="false" outlineLevel="0" collapsed="false">
      <c r="A127" s="25" t="s">
        <v>568</v>
      </c>
      <c r="B127" s="26" t="n">
        <v>2.2246</v>
      </c>
      <c r="C127" s="24" t="n">
        <f aca="false">B127*10</f>
        <v>22.246</v>
      </c>
      <c r="D127" s="14" t="n">
        <f aca="false">C127+D126</f>
        <v>1743.762</v>
      </c>
    </row>
    <row r="128" customFormat="false" ht="12.8" hidden="false" customHeight="false" outlineLevel="0" collapsed="false">
      <c r="A128" s="25" t="s">
        <v>572</v>
      </c>
      <c r="B128" s="26" t="n">
        <v>2.9204</v>
      </c>
      <c r="C128" s="24" t="n">
        <f aca="false">B128*10</f>
        <v>29.204</v>
      </c>
      <c r="D128" s="14" t="n">
        <f aca="false">C128+D127</f>
        <v>1772.966</v>
      </c>
    </row>
    <row r="129" customFormat="false" ht="12.8" hidden="false" customHeight="false" outlineLevel="0" collapsed="false">
      <c r="A129" s="25" t="s">
        <v>575</v>
      </c>
      <c r="B129" s="26" t="n">
        <v>0.7056</v>
      </c>
      <c r="C129" s="24" t="n">
        <f aca="false">B129*10</f>
        <v>7.056</v>
      </c>
      <c r="D129" s="14" t="n">
        <f aca="false">C129+D128</f>
        <v>1780.022</v>
      </c>
    </row>
    <row r="130" customFormat="false" ht="12.8" hidden="false" customHeight="false" outlineLevel="0" collapsed="false">
      <c r="A130" s="25" t="s">
        <v>578</v>
      </c>
      <c r="B130" s="26" t="n">
        <v>0.519</v>
      </c>
      <c r="C130" s="24" t="n">
        <f aca="false">B130*10</f>
        <v>5.19</v>
      </c>
      <c r="D130" s="14" t="n">
        <f aca="false">C130+D129</f>
        <v>1785.212</v>
      </c>
    </row>
    <row r="131" customFormat="false" ht="12.8" hidden="false" customHeight="false" outlineLevel="0" collapsed="false">
      <c r="A131" s="25" t="s">
        <v>582</v>
      </c>
      <c r="B131" s="26" t="n">
        <v>1.254</v>
      </c>
      <c r="C131" s="24" t="n">
        <f aca="false">B131*10</f>
        <v>12.54</v>
      </c>
      <c r="D131" s="14" t="n">
        <f aca="false">C131+D130</f>
        <v>1797.752</v>
      </c>
    </row>
    <row r="132" customFormat="false" ht="12.8" hidden="false" customHeight="false" outlineLevel="0" collapsed="false">
      <c r="A132" s="25" t="s">
        <v>585</v>
      </c>
      <c r="B132" s="26" t="n">
        <v>0.2736</v>
      </c>
      <c r="C132" s="24" t="n">
        <f aca="false">B132*10</f>
        <v>2.736</v>
      </c>
      <c r="D132" s="14" t="n">
        <f aca="false">C132+D131</f>
        <v>1800.488</v>
      </c>
    </row>
    <row r="133" customFormat="false" ht="12.8" hidden="false" customHeight="false" outlineLevel="0" collapsed="false">
      <c r="A133" s="25" t="s">
        <v>589</v>
      </c>
      <c r="B133" s="26" t="n">
        <v>2.5578</v>
      </c>
      <c r="C133" s="24" t="n">
        <f aca="false">B133*10</f>
        <v>25.578</v>
      </c>
      <c r="D133" s="14" t="n">
        <f aca="false">C133+D132</f>
        <v>1826.066</v>
      </c>
    </row>
    <row r="134" customFormat="false" ht="12.8" hidden="false" customHeight="false" outlineLevel="0" collapsed="false">
      <c r="A134" s="25" t="s">
        <v>591</v>
      </c>
      <c r="B134" s="26" t="n">
        <v>0.7342</v>
      </c>
      <c r="C134" s="24" t="n">
        <f aca="false">B134*10</f>
        <v>7.342</v>
      </c>
      <c r="D134" s="14" t="n">
        <f aca="false">C134+D133</f>
        <v>1833.408</v>
      </c>
    </row>
    <row r="135" customFormat="false" ht="12.8" hidden="false" customHeight="false" outlineLevel="0" collapsed="false">
      <c r="A135" s="25" t="s">
        <v>596</v>
      </c>
      <c r="B135" s="26" t="n">
        <v>0.2254</v>
      </c>
      <c r="C135" s="24" t="n">
        <f aca="false">B135*10</f>
        <v>2.254</v>
      </c>
      <c r="D135" s="14" t="n">
        <f aca="false">C135+D134</f>
        <v>1835.662</v>
      </c>
    </row>
    <row r="136" customFormat="false" ht="12.8" hidden="false" customHeight="false" outlineLevel="0" collapsed="false">
      <c r="A136" s="25" t="s">
        <v>597</v>
      </c>
      <c r="B136" s="26" t="n">
        <v>2.0972</v>
      </c>
      <c r="C136" s="24" t="n">
        <f aca="false">B136*10</f>
        <v>20.972</v>
      </c>
      <c r="D136" s="14" t="n">
        <f aca="false">C136+D135</f>
        <v>1856.634</v>
      </c>
    </row>
    <row r="137" customFormat="false" ht="12.8" hidden="false" customHeight="false" outlineLevel="0" collapsed="false">
      <c r="A137" s="25" t="s">
        <v>600</v>
      </c>
      <c r="B137" s="26" t="n">
        <v>-1</v>
      </c>
      <c r="C137" s="24" t="n">
        <f aca="false">B137*10</f>
        <v>-10</v>
      </c>
      <c r="D137" s="14" t="n">
        <f aca="false">C137+D136</f>
        <v>1846.634</v>
      </c>
    </row>
    <row r="138" customFormat="false" ht="12.8" hidden="false" customHeight="false" outlineLevel="0" collapsed="false">
      <c r="A138" s="25" t="s">
        <v>604</v>
      </c>
      <c r="B138" s="26" t="n">
        <v>0.98</v>
      </c>
      <c r="C138" s="24" t="n">
        <f aca="false">B138*10</f>
        <v>9.8</v>
      </c>
      <c r="D138" s="14" t="n">
        <f aca="false">C138+D137</f>
        <v>1856.434</v>
      </c>
    </row>
    <row r="139" customFormat="false" ht="12.8" hidden="false" customHeight="false" outlineLevel="0" collapsed="false">
      <c r="A139" s="25" t="s">
        <v>607</v>
      </c>
      <c r="B139" s="26" t="n">
        <v>0.735</v>
      </c>
      <c r="C139" s="24" t="n">
        <f aca="false">B139*10</f>
        <v>7.35</v>
      </c>
      <c r="D139" s="14" t="n">
        <f aca="false">C139+D138</f>
        <v>1863.784</v>
      </c>
    </row>
    <row r="140" customFormat="false" ht="12.8" hidden="false" customHeight="false" outlineLevel="0" collapsed="false">
      <c r="A140" s="25" t="s">
        <v>610</v>
      </c>
      <c r="B140" s="26" t="n">
        <v>-1</v>
      </c>
      <c r="C140" s="24" t="n">
        <f aca="false">B140*10</f>
        <v>-10</v>
      </c>
      <c r="D140" s="14" t="n">
        <f aca="false">C140+D139</f>
        <v>1853.784</v>
      </c>
    </row>
    <row r="141" customFormat="false" ht="12.8" hidden="false" customHeight="false" outlineLevel="0" collapsed="false">
      <c r="A141" s="25" t="s">
        <v>613</v>
      </c>
      <c r="B141" s="26" t="n">
        <v>0.4018</v>
      </c>
      <c r="C141" s="24" t="n">
        <f aca="false">B141*10</f>
        <v>4.018</v>
      </c>
      <c r="D141" s="14" t="n">
        <f aca="false">C141+D140</f>
        <v>1857.802</v>
      </c>
    </row>
    <row r="142" customFormat="false" ht="12.8" hidden="false" customHeight="false" outlineLevel="0" collapsed="false">
      <c r="A142" s="25" t="s">
        <v>615</v>
      </c>
      <c r="B142" s="26" t="n">
        <v>0.0686000000000001</v>
      </c>
      <c r="C142" s="24" t="n">
        <f aca="false">B142*10</f>
        <v>0.686000000000001</v>
      </c>
      <c r="D142" s="14" t="n">
        <f aca="false">C142+D141</f>
        <v>1858.488</v>
      </c>
    </row>
    <row r="143" customFormat="false" ht="12.8" hidden="false" customHeight="false" outlineLevel="0" collapsed="false">
      <c r="A143" s="25" t="s">
        <v>617</v>
      </c>
      <c r="B143" s="26" t="n">
        <v>-1</v>
      </c>
      <c r="C143" s="24" t="n">
        <f aca="false">B143*10</f>
        <v>-10</v>
      </c>
      <c r="D143" s="14" t="n">
        <f aca="false">C143+D142</f>
        <v>1848.488</v>
      </c>
    </row>
    <row r="144" customFormat="false" ht="12.8" hidden="false" customHeight="false" outlineLevel="0" collapsed="false">
      <c r="A144" s="25" t="s">
        <v>619</v>
      </c>
      <c r="B144" s="26" t="n">
        <v>-2</v>
      </c>
      <c r="C144" s="24" t="n">
        <f aca="false">B144*10</f>
        <v>-20</v>
      </c>
      <c r="D144" s="14" t="n">
        <f aca="false">C144+D143</f>
        <v>1828.488</v>
      </c>
    </row>
    <row r="145" customFormat="false" ht="12.8" hidden="false" customHeight="false" outlineLevel="0" collapsed="false">
      <c r="A145" s="25" t="s">
        <v>621</v>
      </c>
      <c r="B145" s="26" t="n">
        <v>11.6028</v>
      </c>
      <c r="C145" s="24" t="n">
        <f aca="false">B145*10</f>
        <v>116.028</v>
      </c>
      <c r="D145" s="14" t="n">
        <f aca="false">C145+D144</f>
        <v>1944.516</v>
      </c>
    </row>
    <row r="146" customFormat="false" ht="12.8" hidden="false" customHeight="false" outlineLevel="0" collapsed="false">
      <c r="A146" s="25" t="s">
        <v>624</v>
      </c>
      <c r="B146" s="26" t="n">
        <v>0.392</v>
      </c>
      <c r="C146" s="24" t="n">
        <f aca="false">B146*10</f>
        <v>3.92</v>
      </c>
      <c r="D146" s="14" t="n">
        <f aca="false">C146+D145</f>
        <v>1948.436</v>
      </c>
    </row>
    <row r="147" customFormat="false" ht="12.8" hidden="false" customHeight="false" outlineLevel="0" collapsed="false">
      <c r="A147" s="25" t="s">
        <v>627</v>
      </c>
      <c r="B147" s="26" t="n">
        <v>-1</v>
      </c>
      <c r="C147" s="24" t="n">
        <f aca="false">B147*10</f>
        <v>-10</v>
      </c>
      <c r="D147" s="14" t="n">
        <f aca="false">C147+D146</f>
        <v>1938.436</v>
      </c>
    </row>
    <row r="148" customFormat="false" ht="12.8" hidden="false" customHeight="false" outlineLevel="0" collapsed="false">
      <c r="A148" s="25" t="s">
        <v>629</v>
      </c>
      <c r="B148" s="26" t="n">
        <v>0.96</v>
      </c>
      <c r="C148" s="24" t="n">
        <f aca="false">B148*10</f>
        <v>9.6</v>
      </c>
      <c r="D148" s="14" t="n">
        <f aca="false">C148+D147</f>
        <v>1948.036</v>
      </c>
    </row>
    <row r="149" customFormat="false" ht="12.8" hidden="false" customHeight="false" outlineLevel="0" collapsed="false">
      <c r="A149" s="25" t="s">
        <v>632</v>
      </c>
      <c r="B149" s="26" t="n">
        <v>0.147</v>
      </c>
      <c r="C149" s="24" t="n">
        <f aca="false">B149*10</f>
        <v>1.47</v>
      </c>
      <c r="D149" s="14" t="n">
        <f aca="false">C149+D148</f>
        <v>1949.506</v>
      </c>
    </row>
    <row r="150" customFormat="false" ht="12.8" hidden="false" customHeight="false" outlineLevel="0" collapsed="false">
      <c r="A150" s="25" t="s">
        <v>634</v>
      </c>
      <c r="B150" s="26" t="n">
        <v>-1.0592</v>
      </c>
      <c r="C150" s="24" t="n">
        <f aca="false">B150*10</f>
        <v>-10.592</v>
      </c>
      <c r="D150" s="14" t="n">
        <f aca="false">C150+D149</f>
        <v>1938.914</v>
      </c>
    </row>
    <row r="151" customFormat="false" ht="12.8" hidden="false" customHeight="false" outlineLevel="0" collapsed="false">
      <c r="A151" s="25" t="s">
        <v>637</v>
      </c>
      <c r="B151" s="26" t="n">
        <v>-0.7648</v>
      </c>
      <c r="C151" s="24" t="n">
        <f aca="false">B151*10</f>
        <v>-7.648</v>
      </c>
      <c r="D151" s="14" t="n">
        <f aca="false">C151+D150</f>
        <v>1931.266</v>
      </c>
    </row>
    <row r="152" customFormat="false" ht="12.8" hidden="false" customHeight="false" outlineLevel="0" collapsed="false">
      <c r="A152" s="25" t="s">
        <v>641</v>
      </c>
      <c r="B152" s="26" t="n">
        <v>0.7154</v>
      </c>
      <c r="C152" s="24" t="n">
        <f aca="false">B152*10</f>
        <v>7.154</v>
      </c>
      <c r="D152" s="14" t="n">
        <f aca="false">C152+D151</f>
        <v>1938.42</v>
      </c>
    </row>
    <row r="153" customFormat="false" ht="12.8" hidden="false" customHeight="false" outlineLevel="0" collapsed="false">
      <c r="A153" s="25" t="s">
        <v>643</v>
      </c>
      <c r="B153" s="26" t="n">
        <v>-0.8926</v>
      </c>
      <c r="C153" s="24" t="n">
        <f aca="false">B153*10</f>
        <v>-8.926</v>
      </c>
      <c r="D153" s="14" t="n">
        <f aca="false">C153+D152</f>
        <v>1929.494</v>
      </c>
    </row>
    <row r="154" customFormat="false" ht="12.8" hidden="false" customHeight="false" outlineLevel="0" collapsed="false">
      <c r="A154" s="25" t="s">
        <v>646</v>
      </c>
      <c r="B154" s="26" t="n">
        <v>0.3332</v>
      </c>
      <c r="C154" s="24" t="n">
        <f aca="false">B154*10</f>
        <v>3.332</v>
      </c>
      <c r="D154" s="14" t="n">
        <f aca="false">C154+D153</f>
        <v>1932.826</v>
      </c>
    </row>
    <row r="155" customFormat="false" ht="12.8" hidden="false" customHeight="false" outlineLevel="0" collapsed="false">
      <c r="A155" s="25" t="s">
        <v>649</v>
      </c>
      <c r="B155" s="26" t="n">
        <v>-1.02</v>
      </c>
      <c r="C155" s="24" t="n">
        <f aca="false">B155*10</f>
        <v>-10.2</v>
      </c>
      <c r="D155" s="14" t="n">
        <f aca="false">C155+D154</f>
        <v>1922.626</v>
      </c>
    </row>
    <row r="156" customFormat="false" ht="12.8" hidden="false" customHeight="false" outlineLevel="0" collapsed="false">
      <c r="A156" s="25" t="s">
        <v>654</v>
      </c>
      <c r="B156" s="26" t="n">
        <v>-1</v>
      </c>
      <c r="C156" s="24" t="n">
        <f aca="false">B156*10</f>
        <v>-10</v>
      </c>
      <c r="D156" s="14" t="n">
        <f aca="false">C156+D155</f>
        <v>1912.626</v>
      </c>
    </row>
    <row r="157" customFormat="false" ht="12.8" hidden="false" customHeight="false" outlineLevel="0" collapsed="false">
      <c r="A157" s="25" t="s">
        <v>656</v>
      </c>
      <c r="B157" s="26" t="n">
        <v>0.1372</v>
      </c>
      <c r="C157" s="24" t="n">
        <f aca="false">B157*10</f>
        <v>1.372</v>
      </c>
      <c r="D157" s="14" t="n">
        <f aca="false">C157+D156</f>
        <v>1913.998</v>
      </c>
    </row>
    <row r="158" customFormat="false" ht="12.8" hidden="false" customHeight="false" outlineLevel="0" collapsed="false">
      <c r="A158" s="25" t="s">
        <v>659</v>
      </c>
      <c r="B158" s="26" t="n">
        <v>1.1662</v>
      </c>
      <c r="C158" s="24" t="n">
        <f aca="false">B158*10</f>
        <v>11.662</v>
      </c>
      <c r="D158" s="14" t="n">
        <f aca="false">C158+D157</f>
        <v>1925.66</v>
      </c>
    </row>
    <row r="159" customFormat="false" ht="12.8" hidden="false" customHeight="false" outlineLevel="0" collapsed="false">
      <c r="A159" s="25" t="s">
        <v>662</v>
      </c>
      <c r="B159" s="26" t="n">
        <v>-2.02</v>
      </c>
      <c r="C159" s="24" t="n">
        <f aca="false">B159*10</f>
        <v>-20.2</v>
      </c>
      <c r="D159" s="14" t="n">
        <f aca="false">C159+D158</f>
        <v>1905.46</v>
      </c>
    </row>
    <row r="160" customFormat="false" ht="12.8" hidden="false" customHeight="false" outlineLevel="0" collapsed="false">
      <c r="A160" s="25" t="s">
        <v>667</v>
      </c>
      <c r="B160" s="26" t="n">
        <v>1.4304</v>
      </c>
      <c r="C160" s="24" t="n">
        <f aca="false">B160*10</f>
        <v>14.304</v>
      </c>
      <c r="D160" s="14" t="n">
        <f aca="false">C160+D159</f>
        <v>1919.764</v>
      </c>
    </row>
    <row r="161" customFormat="false" ht="12.8" hidden="false" customHeight="false" outlineLevel="0" collapsed="false">
      <c r="A161" s="25" t="s">
        <v>670</v>
      </c>
      <c r="B161" s="26" t="n">
        <v>-1</v>
      </c>
      <c r="C161" s="24" t="n">
        <f aca="false">B161*10</f>
        <v>-10</v>
      </c>
      <c r="D161" s="14" t="n">
        <f aca="false">C161+D160</f>
        <v>1909.764</v>
      </c>
    </row>
    <row r="162" customFormat="false" ht="12.8" hidden="false" customHeight="false" outlineLevel="0" collapsed="false">
      <c r="A162" s="25" t="s">
        <v>672</v>
      </c>
      <c r="B162" s="26" t="n">
        <v>-0.00760000000000005</v>
      </c>
      <c r="C162" s="24" t="n">
        <f aca="false">B162*10</f>
        <v>-0.0760000000000005</v>
      </c>
      <c r="D162" s="14" t="n">
        <f aca="false">C162+D161</f>
        <v>1909.688</v>
      </c>
    </row>
    <row r="163" customFormat="false" ht="12.8" hidden="false" customHeight="false" outlineLevel="0" collapsed="false">
      <c r="A163" s="25" t="s">
        <v>678</v>
      </c>
      <c r="B163" s="26" t="n">
        <v>0.96</v>
      </c>
      <c r="C163" s="24" t="n">
        <f aca="false">B163*10</f>
        <v>9.6</v>
      </c>
      <c r="D163" s="14" t="n">
        <f aca="false">C163+D162</f>
        <v>1919.288</v>
      </c>
    </row>
    <row r="164" customFormat="false" ht="12.8" hidden="false" customHeight="false" outlineLevel="0" collapsed="false">
      <c r="A164" s="25" t="s">
        <v>682</v>
      </c>
      <c r="B164" s="26" t="n">
        <v>0.2058</v>
      </c>
      <c r="C164" s="24" t="n">
        <f aca="false">B164*10</f>
        <v>2.058</v>
      </c>
      <c r="D164" s="14" t="n">
        <f aca="false">C164+D163</f>
        <v>1921.346</v>
      </c>
    </row>
    <row r="165" customFormat="false" ht="12.8" hidden="false" customHeight="false" outlineLevel="0" collapsed="false">
      <c r="A165" s="25" t="s">
        <v>684</v>
      </c>
      <c r="B165" s="26" t="n">
        <v>-1</v>
      </c>
      <c r="C165" s="24" t="n">
        <f aca="false">B165*10</f>
        <v>-10</v>
      </c>
      <c r="D165" s="14" t="n">
        <f aca="false">C165+D164</f>
        <v>1911.346</v>
      </c>
    </row>
    <row r="166" customFormat="false" ht="12.8" hidden="false" customHeight="false" outlineLevel="0" collapsed="false">
      <c r="A166" s="25" t="s">
        <v>686</v>
      </c>
      <c r="B166" s="26" t="n">
        <v>-0.8632</v>
      </c>
      <c r="C166" s="24" t="n">
        <f aca="false">B166*10</f>
        <v>-8.632</v>
      </c>
      <c r="D166" s="14" t="n">
        <f aca="false">C166+D165</f>
        <v>1902.714</v>
      </c>
    </row>
    <row r="167" customFormat="false" ht="12.8" hidden="false" customHeight="false" outlineLevel="0" collapsed="false">
      <c r="A167" s="25" t="s">
        <v>691</v>
      </c>
      <c r="B167" s="26" t="n">
        <v>-1</v>
      </c>
      <c r="C167" s="24" t="n">
        <f aca="false">B167*10</f>
        <v>-10</v>
      </c>
      <c r="D167" s="14" t="n">
        <f aca="false">C167+D166</f>
        <v>1892.714</v>
      </c>
    </row>
    <row r="168" customFormat="false" ht="12.8" hidden="false" customHeight="false" outlineLevel="0" collapsed="false">
      <c r="A168" s="25" t="s">
        <v>693</v>
      </c>
      <c r="B168" s="26" t="n">
        <v>-0.804</v>
      </c>
      <c r="C168" s="24" t="n">
        <f aca="false">B168*10</f>
        <v>-8.04</v>
      </c>
      <c r="D168" s="14" t="n">
        <f aca="false">C168+D167</f>
        <v>1884.674</v>
      </c>
    </row>
    <row r="169" customFormat="false" ht="12.8" hidden="false" customHeight="false" outlineLevel="0" collapsed="false">
      <c r="A169" s="25" t="s">
        <v>696</v>
      </c>
      <c r="B169" s="26" t="n">
        <v>-1</v>
      </c>
      <c r="C169" s="24" t="n">
        <f aca="false">B169*10</f>
        <v>-10</v>
      </c>
      <c r="D169" s="14" t="n">
        <f aca="false">C169+D168</f>
        <v>1874.674</v>
      </c>
    </row>
    <row r="170" customFormat="false" ht="12.8" hidden="false" customHeight="false" outlineLevel="0" collapsed="false">
      <c r="A170" s="25" t="s">
        <v>698</v>
      </c>
      <c r="B170" s="26" t="n">
        <v>-0.5982</v>
      </c>
      <c r="C170" s="24" t="n">
        <f aca="false">B170*10</f>
        <v>-5.982</v>
      </c>
      <c r="D170" s="14" t="n">
        <f aca="false">C170+D169</f>
        <v>1868.692</v>
      </c>
    </row>
    <row r="171" customFormat="false" ht="12.8" hidden="false" customHeight="false" outlineLevel="0" collapsed="false">
      <c r="A171" s="25" t="s">
        <v>701</v>
      </c>
      <c r="B171" s="26" t="n">
        <v>4.0376</v>
      </c>
      <c r="C171" s="24" t="n">
        <f aca="false">B171*10</f>
        <v>40.376</v>
      </c>
      <c r="D171" s="14" t="n">
        <f aca="false">C171+D170</f>
        <v>1909.068</v>
      </c>
    </row>
    <row r="172" customFormat="false" ht="12.8" hidden="false" customHeight="false" outlineLevel="0" collapsed="false">
      <c r="A172" s="25" t="s">
        <v>705</v>
      </c>
      <c r="B172" s="26" t="n">
        <v>0.8036</v>
      </c>
      <c r="C172" s="24" t="n">
        <f aca="false">B172*10</f>
        <v>8.036</v>
      </c>
      <c r="D172" s="14" t="n">
        <f aca="false">C172+D171</f>
        <v>1917.104</v>
      </c>
    </row>
    <row r="173" customFormat="false" ht="12.8" hidden="false" customHeight="false" outlineLevel="0" collapsed="false">
      <c r="A173" s="25" t="s">
        <v>708</v>
      </c>
      <c r="B173" s="26" t="n">
        <v>-0.7946</v>
      </c>
      <c r="C173" s="24" t="n">
        <f aca="false">B173*10</f>
        <v>-7.946</v>
      </c>
      <c r="D173" s="14" t="n">
        <f aca="false">C173+D172</f>
        <v>1909.158</v>
      </c>
    </row>
    <row r="174" customFormat="false" ht="12.8" hidden="false" customHeight="false" outlineLevel="0" collapsed="false">
      <c r="A174" s="25" t="s">
        <v>713</v>
      </c>
      <c r="B174" s="26" t="n">
        <v>-1</v>
      </c>
      <c r="C174" s="24" t="n">
        <f aca="false">B174*10</f>
        <v>-10</v>
      </c>
      <c r="D174" s="14" t="n">
        <f aca="false">C174+D173</f>
        <v>1899.158</v>
      </c>
    </row>
    <row r="175" customFormat="false" ht="12.8" hidden="false" customHeight="false" outlineLevel="0" collapsed="false">
      <c r="A175" s="25" t="s">
        <v>716</v>
      </c>
      <c r="B175" s="26" t="n">
        <v>5.027</v>
      </c>
      <c r="C175" s="24" t="n">
        <f aca="false">B175*10</f>
        <v>50.27</v>
      </c>
      <c r="D175" s="14" t="n">
        <f aca="false">C175+D174</f>
        <v>1949.428</v>
      </c>
    </row>
    <row r="176" customFormat="false" ht="12.8" hidden="false" customHeight="false" outlineLevel="0" collapsed="false">
      <c r="A176" s="25" t="s">
        <v>720</v>
      </c>
      <c r="B176" s="26" t="n">
        <v>1.5386</v>
      </c>
      <c r="C176" s="24" t="n">
        <f aca="false">B176*10</f>
        <v>15.386</v>
      </c>
      <c r="D176" s="14" t="n">
        <f aca="false">C176+D175</f>
        <v>1964.814</v>
      </c>
    </row>
    <row r="177" customFormat="false" ht="12.8" hidden="false" customHeight="false" outlineLevel="0" collapsed="false">
      <c r="A177" s="25" t="s">
        <v>721</v>
      </c>
      <c r="B177" s="26" t="n">
        <v>0.5194</v>
      </c>
      <c r="C177" s="24" t="n">
        <f aca="false">B177*10</f>
        <v>5.194</v>
      </c>
      <c r="D177" s="14" t="n">
        <f aca="false">C177+D176</f>
        <v>1970.008</v>
      </c>
    </row>
    <row r="178" customFormat="false" ht="12.8" hidden="false" customHeight="false" outlineLevel="0" collapsed="false">
      <c r="A178" s="25" t="s">
        <v>723</v>
      </c>
      <c r="B178" s="26" t="n">
        <v>0.4116</v>
      </c>
      <c r="C178" s="24" t="n">
        <f aca="false">B178*10</f>
        <v>4.116</v>
      </c>
      <c r="D178" s="14" t="n">
        <f aca="false">C178+D177</f>
        <v>1974.124</v>
      </c>
    </row>
    <row r="179" customFormat="false" ht="12.8" hidden="false" customHeight="false" outlineLevel="0" collapsed="false">
      <c r="A179" s="25" t="s">
        <v>725</v>
      </c>
      <c r="B179" s="26" t="n">
        <v>-0.9314</v>
      </c>
      <c r="C179" s="24" t="n">
        <f aca="false">B179*10</f>
        <v>-9.314</v>
      </c>
      <c r="D179" s="14" t="n">
        <f aca="false">C179+D178</f>
        <v>1964.81</v>
      </c>
    </row>
    <row r="180" customFormat="false" ht="12.8" hidden="false" customHeight="false" outlineLevel="0" collapsed="false">
      <c r="A180" s="25" t="s">
        <v>727</v>
      </c>
      <c r="B180" s="26" t="n">
        <v>-1</v>
      </c>
      <c r="C180" s="24" t="n">
        <f aca="false">B180*10</f>
        <v>-10</v>
      </c>
      <c r="D180" s="14" t="n">
        <f aca="false">C180+D179</f>
        <v>1954.81</v>
      </c>
    </row>
    <row r="181" customFormat="false" ht="12.8" hidden="false" customHeight="false" outlineLevel="0" collapsed="false">
      <c r="A181" s="25" t="s">
        <v>728</v>
      </c>
      <c r="B181" s="26" t="n">
        <v>0.0387999999999999</v>
      </c>
      <c r="C181" s="24" t="n">
        <f aca="false">B181*10</f>
        <v>0.387999999999999</v>
      </c>
      <c r="D181" s="14" t="n">
        <f aca="false">C181+D180</f>
        <v>1955.198</v>
      </c>
    </row>
    <row r="182" customFormat="false" ht="12.8" hidden="false" customHeight="false" outlineLevel="0" collapsed="false">
      <c r="A182" s="25" t="s">
        <v>730</v>
      </c>
      <c r="B182" s="26" t="n">
        <v>-1.167</v>
      </c>
      <c r="C182" s="24" t="n">
        <f aca="false">B182*10</f>
        <v>-11.67</v>
      </c>
      <c r="D182" s="14" t="n">
        <f aca="false">C182+D181</f>
        <v>1943.528</v>
      </c>
    </row>
    <row r="183" customFormat="false" ht="12.8" hidden="false" customHeight="false" outlineLevel="0" collapsed="false">
      <c r="A183" s="25" t="s">
        <v>733</v>
      </c>
      <c r="B183" s="26" t="n">
        <v>-3</v>
      </c>
      <c r="C183" s="24" t="n">
        <f aca="false">B183*10</f>
        <v>-30</v>
      </c>
      <c r="D183" s="14" t="n">
        <f aca="false">C183+D182</f>
        <v>1913.528</v>
      </c>
    </row>
    <row r="184" customFormat="false" ht="12.8" hidden="false" customHeight="false" outlineLevel="0" collapsed="false">
      <c r="A184" s="25" t="s">
        <v>737</v>
      </c>
      <c r="B184" s="26" t="n">
        <v>-0.02</v>
      </c>
      <c r="C184" s="24" t="n">
        <f aca="false">B184*10</f>
        <v>-0.2</v>
      </c>
      <c r="D184" s="14" t="n">
        <f aca="false">C184+D183</f>
        <v>1913.328</v>
      </c>
    </row>
    <row r="185" customFormat="false" ht="12.8" hidden="false" customHeight="false" outlineLevel="0" collapsed="false">
      <c r="A185" s="25" t="s">
        <v>740</v>
      </c>
      <c r="B185" s="26" t="n">
        <v>-1</v>
      </c>
      <c r="C185" s="24" t="n">
        <f aca="false">B185*10</f>
        <v>-10</v>
      </c>
      <c r="D185" s="14" t="n">
        <f aca="false">C185+D184</f>
        <v>1903.328</v>
      </c>
    </row>
    <row r="186" customFormat="false" ht="12.8" hidden="false" customHeight="false" outlineLevel="0" collapsed="false">
      <c r="A186" s="25" t="s">
        <v>742</v>
      </c>
      <c r="B186" s="26" t="n">
        <v>-0.000399999999999956</v>
      </c>
      <c r="C186" s="24" t="n">
        <f aca="false">B186*10</f>
        <v>-0.00399999999999956</v>
      </c>
      <c r="D186" s="14" t="n">
        <f aca="false">C186+D185</f>
        <v>1903.324</v>
      </c>
    </row>
    <row r="187" customFormat="false" ht="12.8" hidden="false" customHeight="false" outlineLevel="0" collapsed="false">
      <c r="A187" s="25" t="s">
        <v>745</v>
      </c>
      <c r="B187" s="26" t="n">
        <v>0.0387999999999999</v>
      </c>
      <c r="C187" s="24" t="n">
        <f aca="false">B187*10</f>
        <v>0.387999999999999</v>
      </c>
      <c r="D187" s="14" t="n">
        <f aca="false">C187+D186</f>
        <v>1903.712</v>
      </c>
    </row>
    <row r="188" customFormat="false" ht="12.8" hidden="false" customHeight="false" outlineLevel="0" collapsed="false">
      <c r="A188" s="25" t="s">
        <v>748</v>
      </c>
      <c r="B188" s="26" t="n">
        <v>1.871</v>
      </c>
      <c r="C188" s="24" t="n">
        <f aca="false">B188*10</f>
        <v>18.71</v>
      </c>
      <c r="D188" s="14" t="n">
        <f aca="false">C188+D187</f>
        <v>1922.422</v>
      </c>
    </row>
    <row r="189" customFormat="false" ht="12.8" hidden="false" customHeight="false" outlineLevel="0" collapsed="false">
      <c r="A189" s="25" t="s">
        <v>751</v>
      </c>
      <c r="B189" s="26" t="n">
        <v>0.4214</v>
      </c>
      <c r="C189" s="24" t="n">
        <f aca="false">B189*10</f>
        <v>4.214</v>
      </c>
      <c r="D189" s="14" t="n">
        <f aca="false">C189+D188</f>
        <v>1926.636</v>
      </c>
    </row>
    <row r="190" customFormat="false" ht="12.8" hidden="false" customHeight="false" outlineLevel="0" collapsed="false">
      <c r="A190" s="25" t="s">
        <v>753</v>
      </c>
      <c r="B190" s="26" t="n">
        <v>0.0392</v>
      </c>
      <c r="C190" s="24" t="n">
        <f aca="false">B190*10</f>
        <v>0.392</v>
      </c>
      <c r="D190" s="14" t="n">
        <f aca="false">C190+D189</f>
        <v>1927.028</v>
      </c>
    </row>
    <row r="191" customFormat="false" ht="12.8" hidden="false" customHeight="false" outlineLevel="0" collapsed="false">
      <c r="A191" s="25" t="s">
        <v>755</v>
      </c>
      <c r="B191" s="26" t="n">
        <v>2.136</v>
      </c>
      <c r="C191" s="24" t="n">
        <f aca="false">B191*10</f>
        <v>21.36</v>
      </c>
      <c r="D191" s="14" t="n">
        <f aca="false">C191+D190</f>
        <v>1948.388</v>
      </c>
    </row>
    <row r="192" customFormat="false" ht="12.8" hidden="false" customHeight="false" outlineLevel="0" collapsed="false">
      <c r="A192" s="25" t="s">
        <v>759</v>
      </c>
      <c r="B192" s="26" t="n">
        <v>-0.902</v>
      </c>
      <c r="C192" s="24" t="n">
        <f aca="false">B192*10</f>
        <v>-9.02</v>
      </c>
      <c r="D192" s="14" t="n">
        <f aca="false">C192+D191</f>
        <v>1939.368</v>
      </c>
    </row>
    <row r="193" customFormat="false" ht="12.8" hidden="false" customHeight="false" outlineLevel="0" collapsed="false">
      <c r="A193" s="25" t="s">
        <v>762</v>
      </c>
      <c r="B193" s="26" t="n">
        <v>-1</v>
      </c>
      <c r="C193" s="24" t="n">
        <f aca="false">B193*10</f>
        <v>-10</v>
      </c>
      <c r="D193" s="14" t="n">
        <f aca="false">C193+D192</f>
        <v>1929.368</v>
      </c>
    </row>
    <row r="194" customFormat="false" ht="12.8" hidden="false" customHeight="false" outlineLevel="0" collapsed="false">
      <c r="A194" s="25" t="s">
        <v>764</v>
      </c>
      <c r="B194" s="26" t="n">
        <v>0.3332</v>
      </c>
      <c r="C194" s="24" t="n">
        <f aca="false">B194*10</f>
        <v>3.332</v>
      </c>
      <c r="D194" s="14" t="n">
        <f aca="false">C194+D193</f>
        <v>1932.7</v>
      </c>
    </row>
    <row r="195" customFormat="false" ht="12.8" hidden="false" customHeight="false" outlineLevel="0" collapsed="false">
      <c r="A195" s="25" t="s">
        <v>766</v>
      </c>
      <c r="B195" s="26" t="n">
        <v>1.1074</v>
      </c>
      <c r="C195" s="24" t="n">
        <f aca="false">B195*10</f>
        <v>11.074</v>
      </c>
      <c r="D195" s="14" t="n">
        <f aca="false">C195+D194</f>
        <v>1943.774</v>
      </c>
    </row>
    <row r="196" customFormat="false" ht="12.8" hidden="false" customHeight="false" outlineLevel="0" collapsed="false">
      <c r="A196" s="25" t="s">
        <v>769</v>
      </c>
      <c r="B196" s="26" t="n">
        <v>0.392</v>
      </c>
      <c r="C196" s="24" t="n">
        <f aca="false">B196*10</f>
        <v>3.92</v>
      </c>
      <c r="D196" s="14" t="n">
        <f aca="false">C196+D195</f>
        <v>1947.694</v>
      </c>
    </row>
    <row r="197" customFormat="false" ht="12.8" hidden="false" customHeight="false" outlineLevel="0" collapsed="false">
      <c r="A197" s="25" t="s">
        <v>772</v>
      </c>
      <c r="B197" s="26" t="n">
        <v>-0.0592</v>
      </c>
      <c r="C197" s="24" t="n">
        <f aca="false">B197*10</f>
        <v>-0.592</v>
      </c>
      <c r="D197" s="14" t="n">
        <f aca="false">C197+D196</f>
        <v>1947.102</v>
      </c>
    </row>
    <row r="198" customFormat="false" ht="12.8" hidden="false" customHeight="false" outlineLevel="0" collapsed="false">
      <c r="A198" s="25" t="s">
        <v>778</v>
      </c>
      <c r="B198" s="26" t="n">
        <v>0.715</v>
      </c>
      <c r="C198" s="24" t="n">
        <f aca="false">B198*10</f>
        <v>7.15</v>
      </c>
      <c r="D198" s="14" t="n">
        <f aca="false">C198+D197</f>
        <v>1954.252</v>
      </c>
    </row>
    <row r="199" customFormat="false" ht="12.8" hidden="false" customHeight="false" outlineLevel="0" collapsed="false">
      <c r="A199" s="25" t="s">
        <v>783</v>
      </c>
      <c r="B199" s="26" t="n">
        <v>-0.804</v>
      </c>
      <c r="C199" s="24" t="n">
        <f aca="false">B199*10</f>
        <v>-8.04</v>
      </c>
      <c r="D199" s="14" t="n">
        <f aca="false">C199+D198</f>
        <v>1946.212</v>
      </c>
    </row>
    <row r="200" customFormat="false" ht="12.8" hidden="false" customHeight="false" outlineLevel="0" collapsed="false">
      <c r="A200" s="25" t="s">
        <v>784</v>
      </c>
      <c r="B200" s="26" t="n">
        <v>29.7226</v>
      </c>
      <c r="C200" s="24" t="n">
        <f aca="false">B200*10</f>
        <v>297.226</v>
      </c>
      <c r="D200" s="14" t="n">
        <f aca="false">C200+D199</f>
        <v>2243.438</v>
      </c>
    </row>
    <row r="201" customFormat="false" ht="12.8" hidden="false" customHeight="false" outlineLevel="0" collapsed="false">
      <c r="A201" s="25" t="s">
        <v>787</v>
      </c>
      <c r="B201" s="26" t="n">
        <v>2.871</v>
      </c>
      <c r="C201" s="24" t="n">
        <f aca="false">B201*10</f>
        <v>28.71</v>
      </c>
      <c r="D201" s="14" t="n">
        <f aca="false">C201+D200</f>
        <v>2272.148</v>
      </c>
    </row>
    <row r="202" customFormat="false" ht="12.8" hidden="false" customHeight="false" outlineLevel="0" collapsed="false">
      <c r="A202" s="25" t="s">
        <v>790</v>
      </c>
      <c r="B202" s="26" t="n">
        <v>-0.8334</v>
      </c>
      <c r="C202" s="24" t="n">
        <f aca="false">B202*10</f>
        <v>-8.334</v>
      </c>
      <c r="D202" s="14" t="n">
        <f aca="false">C202+D201</f>
        <v>2263.814</v>
      </c>
    </row>
    <row r="203" customFormat="false" ht="12.8" hidden="false" customHeight="false" outlineLevel="0" collapsed="false">
      <c r="A203" s="25" t="s">
        <v>793</v>
      </c>
      <c r="B203" s="26" t="n">
        <v>1.7836</v>
      </c>
      <c r="C203" s="24" t="n">
        <f aca="false">B203*10</f>
        <v>17.836</v>
      </c>
      <c r="D203" s="14" t="n">
        <f aca="false">C203+D202</f>
        <v>2281.65</v>
      </c>
    </row>
    <row r="204" customFormat="false" ht="12.8" hidden="false" customHeight="false" outlineLevel="0" collapsed="false">
      <c r="A204" s="25" t="s">
        <v>796</v>
      </c>
      <c r="B204" s="26" t="n">
        <v>-1.118</v>
      </c>
      <c r="C204" s="24" t="n">
        <f aca="false">B204*10</f>
        <v>-11.18</v>
      </c>
      <c r="D204" s="14" t="n">
        <f aca="false">C204+D203</f>
        <v>2270.47</v>
      </c>
    </row>
    <row r="205" customFormat="false" ht="12.8" hidden="false" customHeight="false" outlineLevel="0" collapsed="false">
      <c r="A205" s="25" t="s">
        <v>802</v>
      </c>
      <c r="B205" s="26" t="n">
        <v>4.508</v>
      </c>
      <c r="C205" s="24" t="n">
        <f aca="false">B205*10</f>
        <v>45.08</v>
      </c>
      <c r="D205" s="14" t="n">
        <f aca="false">C205+D204</f>
        <v>2315.55</v>
      </c>
    </row>
    <row r="206" customFormat="false" ht="12.8" hidden="false" customHeight="false" outlineLevel="0" collapsed="false">
      <c r="A206" s="25" t="s">
        <v>804</v>
      </c>
      <c r="B206" s="26" t="n">
        <v>0.5582</v>
      </c>
      <c r="C206" s="24" t="n">
        <f aca="false">B206*10</f>
        <v>5.582</v>
      </c>
      <c r="D206" s="14" t="n">
        <f aca="false">C206+D205</f>
        <v>2321.132</v>
      </c>
    </row>
    <row r="207" customFormat="false" ht="12.8" hidden="false" customHeight="false" outlineLevel="0" collapsed="false">
      <c r="A207" s="25" t="s">
        <v>807</v>
      </c>
      <c r="B207" s="26" t="n">
        <v>-1</v>
      </c>
      <c r="C207" s="24" t="n">
        <f aca="false">B207*10</f>
        <v>-10</v>
      </c>
      <c r="D207" s="14" t="n">
        <f aca="false">C207+D206</f>
        <v>2311.132</v>
      </c>
    </row>
    <row r="208" customFormat="false" ht="12.8" hidden="false" customHeight="false" outlineLevel="0" collapsed="false">
      <c r="A208" s="25" t="s">
        <v>809</v>
      </c>
      <c r="B208" s="26" t="n">
        <v>-0.2164</v>
      </c>
      <c r="C208" s="24" t="n">
        <f aca="false">B208*10</f>
        <v>-2.164</v>
      </c>
      <c r="D208" s="14" t="n">
        <f aca="false">C208+D207</f>
        <v>2308.968</v>
      </c>
    </row>
    <row r="209" customFormat="false" ht="12.8" hidden="false" customHeight="false" outlineLevel="0" collapsed="false">
      <c r="A209" s="25" t="s">
        <v>813</v>
      </c>
      <c r="B209" s="26" t="n">
        <v>-0.5296</v>
      </c>
      <c r="C209" s="24" t="n">
        <f aca="false">B209*10</f>
        <v>-5.296</v>
      </c>
      <c r="D209" s="14" t="n">
        <f aca="false">C209+D208</f>
        <v>2303.672</v>
      </c>
    </row>
    <row r="210" customFormat="false" ht="12.8" hidden="false" customHeight="false" outlineLevel="0" collapsed="false">
      <c r="A210" s="25" t="s">
        <v>817</v>
      </c>
      <c r="B210" s="26" t="n">
        <v>7.9576</v>
      </c>
      <c r="C210" s="24" t="n">
        <f aca="false">B210*10</f>
        <v>79.576</v>
      </c>
      <c r="D210" s="14" t="n">
        <f aca="false">C210+D209</f>
        <v>2383.248</v>
      </c>
    </row>
    <row r="211" customFormat="false" ht="12.8" hidden="false" customHeight="false" outlineLevel="0" collapsed="false">
      <c r="A211" s="25" t="s">
        <v>819</v>
      </c>
      <c r="B211" s="26" t="n">
        <v>1.1266</v>
      </c>
      <c r="C211" s="24" t="n">
        <f aca="false">B211*10</f>
        <v>11.266</v>
      </c>
      <c r="D211" s="14" t="n">
        <f aca="false">C211+D210</f>
        <v>2394.514</v>
      </c>
    </row>
    <row r="212" customFormat="false" ht="12.8" hidden="false" customHeight="false" outlineLevel="0" collapsed="false">
      <c r="A212" s="25" t="s">
        <v>822</v>
      </c>
      <c r="B212" s="26" t="n">
        <v>0.0588000000000001</v>
      </c>
      <c r="C212" s="24" t="n">
        <f aca="false">B212*10</f>
        <v>0.588000000000001</v>
      </c>
      <c r="D212" s="14" t="n">
        <f aca="false">C212+D211</f>
        <v>2395.102</v>
      </c>
    </row>
    <row r="213" customFormat="false" ht="12.8" hidden="false" customHeight="false" outlineLevel="0" collapsed="false">
      <c r="A213" s="25" t="s">
        <v>824</v>
      </c>
      <c r="B213" s="26" t="n">
        <v>0.147</v>
      </c>
      <c r="C213" s="24" t="n">
        <f aca="false">B213*10</f>
        <v>1.47</v>
      </c>
      <c r="D213" s="14" t="n">
        <f aca="false">C213+D212</f>
        <v>2396.572</v>
      </c>
    </row>
    <row r="214" customFormat="false" ht="12.8" hidden="false" customHeight="false" outlineLevel="0" collapsed="false">
      <c r="A214" s="25" t="s">
        <v>826</v>
      </c>
      <c r="B214" s="26" t="n">
        <v>2.5774</v>
      </c>
      <c r="C214" s="24" t="n">
        <f aca="false">B214*10</f>
        <v>25.774</v>
      </c>
      <c r="D214" s="14" t="n">
        <f aca="false">C214+D213</f>
        <v>2422.346</v>
      </c>
    </row>
    <row r="215" customFormat="false" ht="12.8" hidden="false" customHeight="false" outlineLevel="0" collapsed="false">
      <c r="A215" s="25" t="s">
        <v>827</v>
      </c>
      <c r="B215" s="26" t="n">
        <v>1.176</v>
      </c>
      <c r="C215" s="24" t="n">
        <f aca="false">B215*10</f>
        <v>11.76</v>
      </c>
      <c r="D215" s="14" t="n">
        <f aca="false">C215+D214</f>
        <v>2434.106</v>
      </c>
    </row>
    <row r="216" customFormat="false" ht="12.8" hidden="false" customHeight="false" outlineLevel="0" collapsed="false">
      <c r="A216" s="25" t="s">
        <v>829</v>
      </c>
      <c r="B216" s="26" t="n">
        <v>0.0980000000000001</v>
      </c>
      <c r="C216" s="24" t="n">
        <f aca="false">B216*10</f>
        <v>0.980000000000001</v>
      </c>
      <c r="D216" s="14" t="n">
        <f aca="false">C216+D215</f>
        <v>2435.086</v>
      </c>
    </row>
    <row r="217" customFormat="false" ht="12.8" hidden="false" customHeight="false" outlineLevel="0" collapsed="false">
      <c r="A217" s="25" t="s">
        <v>831</v>
      </c>
      <c r="B217" s="26" t="n">
        <v>-2</v>
      </c>
      <c r="C217" s="24" t="n">
        <f aca="false">B217*10</f>
        <v>-20</v>
      </c>
      <c r="D217" s="14" t="n">
        <f aca="false">C217+D216</f>
        <v>2415.086</v>
      </c>
    </row>
    <row r="218" customFormat="false" ht="12.8" hidden="false" customHeight="false" outlineLevel="0" collapsed="false">
      <c r="A218" s="25" t="s">
        <v>834</v>
      </c>
      <c r="B218" s="26" t="n">
        <v>1.8228</v>
      </c>
      <c r="C218" s="24" t="n">
        <f aca="false">B218*10</f>
        <v>18.228</v>
      </c>
      <c r="D218" s="14" t="n">
        <f aca="false">C218+D217</f>
        <v>2433.314</v>
      </c>
    </row>
    <row r="219" customFormat="false" ht="12.8" hidden="false" customHeight="false" outlineLevel="0" collapsed="false">
      <c r="A219" s="25" t="s">
        <v>836</v>
      </c>
      <c r="B219" s="26" t="n">
        <v>0.5586</v>
      </c>
      <c r="C219" s="24" t="n">
        <f aca="false">B219*10</f>
        <v>5.586</v>
      </c>
      <c r="D219" s="14" t="n">
        <f aca="false">C219+D218</f>
        <v>2438.9</v>
      </c>
    </row>
    <row r="220" customFormat="false" ht="12.8" hidden="false" customHeight="false" outlineLevel="0" collapsed="false">
      <c r="A220" s="25" t="s">
        <v>838</v>
      </c>
      <c r="B220" s="26" t="n">
        <v>1.3034</v>
      </c>
      <c r="C220" s="24" t="n">
        <f aca="false">B220*10</f>
        <v>13.034</v>
      </c>
      <c r="D220" s="14" t="n">
        <f aca="false">C220+D219</f>
        <v>2451.934</v>
      </c>
    </row>
    <row r="221" customFormat="false" ht="12.8" hidden="false" customHeight="false" outlineLevel="0" collapsed="false">
      <c r="A221" s="25" t="s">
        <v>842</v>
      </c>
      <c r="B221" s="26" t="n">
        <v>-0.412</v>
      </c>
      <c r="C221" s="24" t="n">
        <f aca="false">B221*10</f>
        <v>-4.12</v>
      </c>
      <c r="D221" s="14" t="n">
        <f aca="false">C221+D220</f>
        <v>2447.814</v>
      </c>
    </row>
    <row r="222" customFormat="false" ht="12.8" hidden="false" customHeight="false" outlineLevel="0" collapsed="false">
      <c r="A222" s="25" t="s">
        <v>846</v>
      </c>
      <c r="B222" s="26" t="n">
        <v>-1</v>
      </c>
      <c r="C222" s="24" t="n">
        <f aca="false">B222*10</f>
        <v>-10</v>
      </c>
      <c r="D222" s="14" t="n">
        <f aca="false">C222+D221</f>
        <v>2437.814</v>
      </c>
    </row>
    <row r="223" customFormat="false" ht="12.8" hidden="false" customHeight="false" outlineLevel="0" collapsed="false">
      <c r="A223" s="25" t="s">
        <v>848</v>
      </c>
      <c r="B223" s="26" t="n">
        <v>0.3822</v>
      </c>
      <c r="C223" s="24" t="n">
        <f aca="false">B223*10</f>
        <v>3.822</v>
      </c>
      <c r="D223" s="14" t="n">
        <f aca="false">C223+D222</f>
        <v>2441.636</v>
      </c>
    </row>
    <row r="224" customFormat="false" ht="12.8" hidden="false" customHeight="false" outlineLevel="0" collapsed="false">
      <c r="A224" s="25" t="s">
        <v>851</v>
      </c>
      <c r="B224" s="26" t="n">
        <v>-1</v>
      </c>
      <c r="C224" s="24" t="n">
        <f aca="false">B224*10</f>
        <v>-10</v>
      </c>
      <c r="D224" s="14" t="n">
        <f aca="false">C224+D223</f>
        <v>2431.636</v>
      </c>
    </row>
    <row r="225" customFormat="false" ht="12.8" hidden="false" customHeight="false" outlineLevel="0" collapsed="false">
      <c r="A225" s="25" t="s">
        <v>853</v>
      </c>
      <c r="B225" s="26" t="n">
        <v>-0.902</v>
      </c>
      <c r="C225" s="24" t="n">
        <f aca="false">B225*10</f>
        <v>-9.02</v>
      </c>
      <c r="D225" s="14" t="n">
        <f aca="false">C225+D224</f>
        <v>2422.616</v>
      </c>
    </row>
    <row r="226" customFormat="false" ht="12.8" hidden="false" customHeight="false" outlineLevel="0" collapsed="false">
      <c r="A226" s="25" t="s">
        <v>856</v>
      </c>
      <c r="B226" s="26" t="n">
        <v>-1.5982</v>
      </c>
      <c r="C226" s="24" t="n">
        <f aca="false">B226*10</f>
        <v>-15.982</v>
      </c>
      <c r="D226" s="14" t="n">
        <f aca="false">C226+D225</f>
        <v>2406.634</v>
      </c>
    </row>
    <row r="227" customFormat="false" ht="12.8" hidden="false" customHeight="false" outlineLevel="0" collapsed="false">
      <c r="A227" s="25" t="s">
        <v>858</v>
      </c>
      <c r="B227" s="26" t="n">
        <v>0.5488</v>
      </c>
      <c r="C227" s="24" t="n">
        <f aca="false">B227*10</f>
        <v>5.488</v>
      </c>
      <c r="D227" s="14" t="n">
        <f aca="false">C227+D226</f>
        <v>2412.122</v>
      </c>
    </row>
    <row r="228" customFormat="false" ht="12.8" hidden="false" customHeight="false" outlineLevel="0" collapsed="false">
      <c r="A228" s="25" t="s">
        <v>860</v>
      </c>
      <c r="B228" s="26" t="n">
        <v>-1</v>
      </c>
      <c r="C228" s="24" t="n">
        <f aca="false">B228*10</f>
        <v>-10</v>
      </c>
      <c r="D228" s="14" t="n">
        <f aca="false">C228+D227</f>
        <v>2402.122</v>
      </c>
    </row>
    <row r="229" customFormat="false" ht="12.8" hidden="false" customHeight="false" outlineLevel="0" collapsed="false">
      <c r="A229" s="25" t="s">
        <v>862</v>
      </c>
      <c r="B229" s="26" t="n">
        <v>-0.2364</v>
      </c>
      <c r="C229" s="24" t="n">
        <f aca="false">B229*10</f>
        <v>-2.364</v>
      </c>
      <c r="D229" s="14" t="n">
        <f aca="false">C229+D228</f>
        <v>2399.758</v>
      </c>
    </row>
    <row r="230" customFormat="false" ht="12.8" hidden="false" customHeight="false" outlineLevel="0" collapsed="false">
      <c r="A230" s="25" t="s">
        <v>866</v>
      </c>
      <c r="B230" s="26" t="n">
        <v>0.3234</v>
      </c>
      <c r="C230" s="24" t="n">
        <f aca="false">B230*10</f>
        <v>3.234</v>
      </c>
      <c r="D230" s="14" t="n">
        <f aca="false">C230+D229</f>
        <v>2402.992</v>
      </c>
    </row>
    <row r="231" customFormat="false" ht="12.8" hidden="false" customHeight="false" outlineLevel="0" collapsed="false">
      <c r="A231" s="25" t="s">
        <v>868</v>
      </c>
      <c r="B231" s="26" t="n">
        <v>-1</v>
      </c>
      <c r="C231" s="24" t="n">
        <f aca="false">B231*10</f>
        <v>-10</v>
      </c>
      <c r="D231" s="14" t="n">
        <f aca="false">C231+D230</f>
        <v>2392.992</v>
      </c>
    </row>
    <row r="232" customFormat="false" ht="12.8" hidden="false" customHeight="false" outlineLevel="0" collapsed="false">
      <c r="A232" s="25" t="s">
        <v>870</v>
      </c>
      <c r="B232" s="26" t="n">
        <v>-0.2846</v>
      </c>
      <c r="C232" s="24" t="n">
        <f aca="false">B232*10</f>
        <v>-2.846</v>
      </c>
      <c r="D232" s="14" t="n">
        <f aca="false">C232+D231</f>
        <v>2390.146</v>
      </c>
    </row>
    <row r="233" customFormat="false" ht="12.8" hidden="false" customHeight="false" outlineLevel="0" collapsed="false">
      <c r="A233" s="25" t="s">
        <v>872</v>
      </c>
      <c r="B233" s="26" t="n">
        <v>0.1862</v>
      </c>
      <c r="C233" s="24" t="n">
        <f aca="false">B233*10</f>
        <v>1.862</v>
      </c>
      <c r="D233" s="14" t="n">
        <f aca="false">C233+D232</f>
        <v>2392.008</v>
      </c>
    </row>
    <row r="234" customFormat="false" ht="12.8" hidden="false" customHeight="false" outlineLevel="0" collapsed="false">
      <c r="A234" s="25" t="s">
        <v>874</v>
      </c>
      <c r="B234" s="26" t="n">
        <v>0.3136</v>
      </c>
      <c r="C234" s="24" t="n">
        <f aca="false">B234*10</f>
        <v>3.136</v>
      </c>
      <c r="D234" s="14" t="n">
        <f aca="false">C234+D233</f>
        <v>2395.144</v>
      </c>
    </row>
    <row r="235" customFormat="false" ht="12.8" hidden="false" customHeight="false" outlineLevel="0" collapsed="false">
      <c r="A235" s="25" t="s">
        <v>877</v>
      </c>
      <c r="B235" s="26" t="n">
        <v>1.2152</v>
      </c>
      <c r="C235" s="24" t="n">
        <f aca="false">B235*10</f>
        <v>12.152</v>
      </c>
      <c r="D235" s="14" t="n">
        <f aca="false">C235+D234</f>
        <v>2407.296</v>
      </c>
    </row>
    <row r="236" customFormat="false" ht="12.8" hidden="false" customHeight="false" outlineLevel="0" collapsed="false">
      <c r="A236" s="25" t="s">
        <v>880</v>
      </c>
      <c r="B236" s="26" t="n">
        <v>1.3622</v>
      </c>
      <c r="C236" s="24" t="n">
        <f aca="false">B236*10</f>
        <v>13.622</v>
      </c>
      <c r="D236" s="14" t="n">
        <f aca="false">C236+D235</f>
        <v>2420.918</v>
      </c>
    </row>
    <row r="237" customFormat="false" ht="12.8" hidden="false" customHeight="false" outlineLevel="0" collapsed="false">
      <c r="A237" s="25" t="s">
        <v>882</v>
      </c>
      <c r="B237" s="26" t="n">
        <v>1.2838</v>
      </c>
      <c r="C237" s="24" t="n">
        <f aca="false">B237*10</f>
        <v>12.838</v>
      </c>
      <c r="D237" s="14" t="n">
        <f aca="false">C237+D236</f>
        <v>2433.756</v>
      </c>
    </row>
    <row r="238" customFormat="false" ht="12.8" hidden="false" customHeight="false" outlineLevel="0" collapsed="false">
      <c r="A238" s="25" t="s">
        <v>884</v>
      </c>
      <c r="B238" s="26" t="n">
        <v>0.0784000000000001</v>
      </c>
      <c r="C238" s="24" t="n">
        <f aca="false">B238*10</f>
        <v>0.784000000000001</v>
      </c>
      <c r="D238" s="14" t="n">
        <f aca="false">C238+D237</f>
        <v>2434.54</v>
      </c>
    </row>
    <row r="239" customFormat="false" ht="12.8" hidden="false" customHeight="false" outlineLevel="0" collapsed="false">
      <c r="A239" s="25" t="s">
        <v>886</v>
      </c>
      <c r="B239" s="26" t="n">
        <v>0.274</v>
      </c>
      <c r="C239" s="24" t="n">
        <f aca="false">B239*10</f>
        <v>2.74</v>
      </c>
      <c r="D239" s="14" t="n">
        <f aca="false">C239+D238</f>
        <v>2437.28</v>
      </c>
    </row>
    <row r="240" customFormat="false" ht="12.8" hidden="false" customHeight="false" outlineLevel="0" collapsed="false">
      <c r="A240" s="25" t="s">
        <v>890</v>
      </c>
      <c r="B240" s="26" t="n">
        <v>-0.1572</v>
      </c>
      <c r="C240" s="24" t="n">
        <f aca="false">B240*10</f>
        <v>-1.572</v>
      </c>
      <c r="D240" s="14" t="n">
        <f aca="false">C240+D239</f>
        <v>2435.708</v>
      </c>
    </row>
    <row r="241" customFormat="false" ht="12.8" hidden="false" customHeight="false" outlineLevel="0" collapsed="false">
      <c r="A241" s="25" t="s">
        <v>891</v>
      </c>
      <c r="B241" s="26" t="n">
        <v>1.078</v>
      </c>
      <c r="C241" s="24" t="n">
        <f aca="false">B241*10</f>
        <v>10.78</v>
      </c>
      <c r="D241" s="14" t="n">
        <f aca="false">C241+D240</f>
        <v>2446.488</v>
      </c>
    </row>
    <row r="242" customFormat="false" ht="12.8" hidden="false" customHeight="false" outlineLevel="0" collapsed="false">
      <c r="A242" s="25" t="s">
        <v>893</v>
      </c>
      <c r="B242" s="26" t="n">
        <v>0.049</v>
      </c>
      <c r="C242" s="24" t="n">
        <f aca="false">B242*10</f>
        <v>0.49</v>
      </c>
      <c r="D242" s="14" t="n">
        <f aca="false">C242+D241</f>
        <v>2446.978</v>
      </c>
    </row>
    <row r="243" customFormat="false" ht="12.8" hidden="false" customHeight="false" outlineLevel="0" collapsed="false">
      <c r="A243" s="25" t="s">
        <v>896</v>
      </c>
      <c r="B243" s="26" t="n">
        <v>-0.9514</v>
      </c>
      <c r="C243" s="24" t="n">
        <f aca="false">B243*10</f>
        <v>-9.514</v>
      </c>
      <c r="D243" s="14" t="n">
        <f aca="false">C243+D242</f>
        <v>2437.464</v>
      </c>
    </row>
    <row r="244" customFormat="false" ht="12.8" hidden="false" customHeight="false" outlineLevel="0" collapsed="false">
      <c r="A244" s="25" t="s">
        <v>902</v>
      </c>
      <c r="B244" s="26" t="n">
        <v>0.2352</v>
      </c>
      <c r="C244" s="24" t="n">
        <f aca="false">B244*10</f>
        <v>2.352</v>
      </c>
      <c r="D244" s="14" t="n">
        <f aca="false">C244+D243</f>
        <v>2439.816</v>
      </c>
    </row>
    <row r="245" customFormat="false" ht="12.8" hidden="false" customHeight="false" outlineLevel="0" collapsed="false">
      <c r="A245" s="25" t="s">
        <v>904</v>
      </c>
      <c r="B245" s="26" t="n">
        <v>-0.0983999999999998</v>
      </c>
      <c r="C245" s="24" t="n">
        <f aca="false">B245*10</f>
        <v>-0.983999999999998</v>
      </c>
      <c r="D245" s="14" t="n">
        <f aca="false">C245+D244</f>
        <v>2438.832</v>
      </c>
    </row>
    <row r="246" customFormat="false" ht="12.8" hidden="false" customHeight="false" outlineLevel="0" collapsed="false">
      <c r="A246" s="25" t="s">
        <v>907</v>
      </c>
      <c r="B246" s="26" t="n">
        <v>-1</v>
      </c>
      <c r="C246" s="24" t="n">
        <f aca="false">B246*10</f>
        <v>-10</v>
      </c>
      <c r="D246" s="14" t="n">
        <f aca="false">C246+D245</f>
        <v>2428.832</v>
      </c>
    </row>
    <row r="247" customFormat="false" ht="12.8" hidden="false" customHeight="false" outlineLevel="0" collapsed="false">
      <c r="A247" s="25" t="s">
        <v>909</v>
      </c>
      <c r="B247" s="26" t="n">
        <v>0.1074</v>
      </c>
      <c r="C247" s="24" t="n">
        <f aca="false">B247*10</f>
        <v>1.074</v>
      </c>
      <c r="D247" s="14" t="n">
        <f aca="false">C247+D246</f>
        <v>2429.906</v>
      </c>
    </row>
    <row r="248" customFormat="false" ht="12.8" hidden="false" customHeight="false" outlineLevel="0" collapsed="false">
      <c r="A248" s="25" t="s">
        <v>911</v>
      </c>
      <c r="B248" s="26" t="n">
        <v>1.5386</v>
      </c>
      <c r="C248" s="24" t="n">
        <f aca="false">B248*10</f>
        <v>15.386</v>
      </c>
      <c r="D248" s="14" t="n">
        <f aca="false">C248+D247</f>
        <v>2445.292</v>
      </c>
    </row>
    <row r="249" customFormat="false" ht="12.8" hidden="false" customHeight="false" outlineLevel="0" collapsed="false">
      <c r="A249" s="25" t="s">
        <v>914</v>
      </c>
      <c r="B249" s="26" t="n">
        <v>2.0478</v>
      </c>
      <c r="C249" s="24" t="n">
        <f aca="false">B249*10</f>
        <v>20.478</v>
      </c>
      <c r="D249" s="14" t="n">
        <f aca="false">C249+D248</f>
        <v>2465.77</v>
      </c>
    </row>
    <row r="250" customFormat="false" ht="12.8" hidden="false" customHeight="false" outlineLevel="0" collapsed="false">
      <c r="A250" s="25" t="s">
        <v>918</v>
      </c>
      <c r="B250" s="26" t="n">
        <v>3.1066</v>
      </c>
      <c r="C250" s="24" t="n">
        <f aca="false">B250*10</f>
        <v>31.066</v>
      </c>
      <c r="D250" s="14" t="n">
        <f aca="false">C250+D249</f>
        <v>2496.836</v>
      </c>
    </row>
    <row r="251" customFormat="false" ht="12.8" hidden="false" customHeight="false" outlineLevel="0" collapsed="false">
      <c r="A251" s="25" t="s">
        <v>920</v>
      </c>
      <c r="B251" s="26" t="n">
        <v>-0.0298</v>
      </c>
      <c r="C251" s="24" t="n">
        <f aca="false">B251*10</f>
        <v>-0.298</v>
      </c>
      <c r="D251" s="14" t="n">
        <f aca="false">C251+D250</f>
        <v>2496.538</v>
      </c>
    </row>
    <row r="252" customFormat="false" ht="12.8" hidden="false" customHeight="false" outlineLevel="0" collapsed="false">
      <c r="A252" s="25" t="s">
        <v>924</v>
      </c>
      <c r="B252" s="26" t="n">
        <v>1.8914</v>
      </c>
      <c r="C252" s="24" t="n">
        <f aca="false">B252*10</f>
        <v>18.914</v>
      </c>
      <c r="D252" s="14" t="n">
        <f aca="false">C252+D251</f>
        <v>2515.452</v>
      </c>
    </row>
    <row r="253" customFormat="false" ht="12.8" hidden="false" customHeight="false" outlineLevel="0" collapsed="false">
      <c r="A253" s="25" t="s">
        <v>928</v>
      </c>
      <c r="B253" s="26" t="n">
        <v>0.6664</v>
      </c>
      <c r="C253" s="24" t="n">
        <f aca="false">B253*10</f>
        <v>6.664</v>
      </c>
      <c r="D253" s="14" t="n">
        <f aca="false">C253+D252</f>
        <v>2522.116</v>
      </c>
    </row>
    <row r="254" customFormat="false" ht="12.8" hidden="false" customHeight="false" outlineLevel="0" collapsed="false">
      <c r="A254" s="25" t="s">
        <v>932</v>
      </c>
      <c r="B254" s="26" t="n">
        <v>10.6918</v>
      </c>
      <c r="C254" s="24" t="n">
        <f aca="false">B254*10</f>
        <v>106.918</v>
      </c>
      <c r="D254" s="14" t="n">
        <f aca="false">C254+D253</f>
        <v>2629.034</v>
      </c>
    </row>
    <row r="255" customFormat="false" ht="12.8" hidden="false" customHeight="false" outlineLevel="0" collapsed="false">
      <c r="A255" s="25" t="s">
        <v>934</v>
      </c>
      <c r="B255" s="26" t="n">
        <v>0.196</v>
      </c>
      <c r="C255" s="24" t="n">
        <f aca="false">B255*10</f>
        <v>1.96</v>
      </c>
      <c r="D255" s="14" t="n">
        <f aca="false">C255+D254</f>
        <v>2630.994</v>
      </c>
    </row>
    <row r="256" customFormat="false" ht="12.8" hidden="false" customHeight="false" outlineLevel="0" collapsed="false">
      <c r="A256" s="25" t="s">
        <v>935</v>
      </c>
      <c r="B256" s="26" t="n">
        <v>6.1246</v>
      </c>
      <c r="C256" s="24" t="n">
        <f aca="false">B256*10</f>
        <v>61.246</v>
      </c>
      <c r="D256" s="14" t="n">
        <f aca="false">C256+D255</f>
        <v>2692.24</v>
      </c>
    </row>
    <row r="257" customFormat="false" ht="12.8" hidden="false" customHeight="false" outlineLevel="0" collapsed="false">
      <c r="A257" s="25" t="s">
        <v>938</v>
      </c>
      <c r="B257" s="26" t="n">
        <v>5.39</v>
      </c>
      <c r="C257" s="24" t="n">
        <f aca="false">B257*10</f>
        <v>53.9</v>
      </c>
      <c r="D257" s="14" t="n">
        <f aca="false">C257+D256</f>
        <v>2746.14</v>
      </c>
    </row>
    <row r="258" customFormat="false" ht="12.8" hidden="false" customHeight="false" outlineLevel="0" collapsed="false">
      <c r="A258" s="25" t="s">
        <v>941</v>
      </c>
      <c r="B258" s="26" t="n">
        <v>0.9212</v>
      </c>
      <c r="C258" s="24" t="n">
        <f aca="false">B258*10</f>
        <v>9.212</v>
      </c>
      <c r="D258" s="14" t="n">
        <f aca="false">C258+D257</f>
        <v>2755.352</v>
      </c>
    </row>
    <row r="259" customFormat="false" ht="12.8" hidden="false" customHeight="false" outlineLevel="0" collapsed="false">
      <c r="A259" s="25" t="s">
        <v>943</v>
      </c>
      <c r="B259" s="26" t="n">
        <v>1.5386</v>
      </c>
      <c r="C259" s="24" t="n">
        <f aca="false">B259*10</f>
        <v>15.386</v>
      </c>
      <c r="D259" s="14" t="n">
        <f aca="false">C259+D258</f>
        <v>2770.738</v>
      </c>
    </row>
    <row r="260" customFormat="false" ht="12.8" hidden="false" customHeight="false" outlineLevel="0" collapsed="false">
      <c r="A260" s="25" t="s">
        <v>945</v>
      </c>
      <c r="B260" s="26" t="n">
        <v>-1</v>
      </c>
      <c r="C260" s="24" t="n">
        <f aca="false">B260*10</f>
        <v>-10</v>
      </c>
      <c r="D260" s="14" t="n">
        <f aca="false">C260+D259</f>
        <v>2760.738</v>
      </c>
    </row>
    <row r="261" customFormat="false" ht="12.8" hidden="false" customHeight="false" outlineLevel="0" collapsed="false">
      <c r="A261" s="25" t="s">
        <v>946</v>
      </c>
      <c r="B261" s="26" t="n">
        <v>0.6076</v>
      </c>
      <c r="C261" s="24" t="n">
        <f aca="false">B261*10</f>
        <v>6.076</v>
      </c>
      <c r="D261" s="14" t="n">
        <f aca="false">C261+D260</f>
        <v>2766.814</v>
      </c>
    </row>
    <row r="262" customFormat="false" ht="12.8" hidden="false" customHeight="false" outlineLevel="0" collapsed="false">
      <c r="A262" s="25" t="s">
        <v>948</v>
      </c>
      <c r="B262" s="26" t="n">
        <v>0.8428</v>
      </c>
      <c r="C262" s="24" t="n">
        <f aca="false">B262*10</f>
        <v>8.428</v>
      </c>
      <c r="D262" s="14" t="n">
        <f aca="false">C262+D261</f>
        <v>2775.242</v>
      </c>
    </row>
    <row r="263" customFormat="false" ht="12.8" hidden="false" customHeight="false" outlineLevel="0" collapsed="false">
      <c r="A263" s="25" t="s">
        <v>950</v>
      </c>
      <c r="B263" s="26" t="n">
        <v>1.47</v>
      </c>
      <c r="C263" s="24" t="n">
        <f aca="false">B263*10</f>
        <v>14.7</v>
      </c>
      <c r="D263" s="14" t="n">
        <f aca="false">C263+D262</f>
        <v>2789.942</v>
      </c>
    </row>
    <row r="264" customFormat="false" ht="12.8" hidden="false" customHeight="false" outlineLevel="0" collapsed="false">
      <c r="A264" s="25" t="s">
        <v>952</v>
      </c>
      <c r="B264" s="26" t="n">
        <v>0.127</v>
      </c>
      <c r="C264" s="24" t="n">
        <f aca="false">B264*10</f>
        <v>1.27</v>
      </c>
      <c r="D264" s="14" t="n">
        <f aca="false">C264+D263</f>
        <v>2791.212</v>
      </c>
    </row>
    <row r="265" customFormat="false" ht="12.8" hidden="false" customHeight="false" outlineLevel="0" collapsed="false">
      <c r="A265" s="25" t="s">
        <v>955</v>
      </c>
      <c r="B265" s="26" t="n">
        <v>-0.9608</v>
      </c>
      <c r="C265" s="24" t="n">
        <f aca="false">B265*10</f>
        <v>-9.608</v>
      </c>
      <c r="D265" s="14" t="n">
        <f aca="false">C265+D264</f>
        <v>2781.604</v>
      </c>
    </row>
    <row r="266" customFormat="false" ht="12.8" hidden="false" customHeight="false" outlineLevel="0" collapsed="false">
      <c r="A266" s="25" t="s">
        <v>957</v>
      </c>
      <c r="B266" s="26" t="n">
        <v>0.6762</v>
      </c>
      <c r="C266" s="24" t="n">
        <f aca="false">B266*10</f>
        <v>6.762</v>
      </c>
      <c r="D266" s="14" t="n">
        <f aca="false">C266+D265</f>
        <v>2788.366</v>
      </c>
    </row>
    <row r="267" customFormat="false" ht="12.8" hidden="false" customHeight="false" outlineLevel="0" collapsed="false">
      <c r="A267" s="25" t="s">
        <v>959</v>
      </c>
      <c r="B267" s="26" t="n">
        <v>0.4508</v>
      </c>
      <c r="C267" s="24" t="n">
        <f aca="false">B267*10</f>
        <v>4.508</v>
      </c>
      <c r="D267" s="14" t="n">
        <f aca="false">C267+D266</f>
        <v>2792.874</v>
      </c>
    </row>
    <row r="268" customFormat="false" ht="12.8" hidden="false" customHeight="false" outlineLevel="0" collapsed="false">
      <c r="A268" s="25" t="s">
        <v>961</v>
      </c>
      <c r="B268" s="26" t="n">
        <v>-1</v>
      </c>
      <c r="C268" s="24" t="n">
        <f aca="false">B268*10</f>
        <v>-10</v>
      </c>
      <c r="D268" s="14" t="n">
        <f aca="false">C268+D267</f>
        <v>2782.874</v>
      </c>
    </row>
    <row r="269" customFormat="false" ht="12.8" hidden="false" customHeight="false" outlineLevel="0" collapsed="false">
      <c r="A269" s="25" t="s">
        <v>963</v>
      </c>
      <c r="B269" s="26" t="n">
        <v>0.0294</v>
      </c>
      <c r="C269" s="24" t="n">
        <f aca="false">B269*10</f>
        <v>0.294</v>
      </c>
      <c r="D269" s="14" t="n">
        <f aca="false">C269+D268</f>
        <v>2783.168</v>
      </c>
    </row>
    <row r="270" customFormat="false" ht="12.8" hidden="false" customHeight="false" outlineLevel="0" collapsed="false">
      <c r="A270" s="25" t="s">
        <v>964</v>
      </c>
      <c r="B270" s="26" t="n">
        <v>-0.3532</v>
      </c>
      <c r="C270" s="24" t="n">
        <f aca="false">B270*10</f>
        <v>-3.532</v>
      </c>
      <c r="D270" s="14" t="n">
        <f aca="false">C270+D269</f>
        <v>2779.636</v>
      </c>
    </row>
    <row r="271" customFormat="false" ht="12.8" hidden="false" customHeight="false" outlineLevel="0" collapsed="false">
      <c r="A271" s="25" t="s">
        <v>966</v>
      </c>
      <c r="B271" s="26" t="n">
        <v>0.5386</v>
      </c>
      <c r="C271" s="24" t="n">
        <f aca="false">B271*10</f>
        <v>5.386</v>
      </c>
      <c r="D271" s="14" t="n">
        <f aca="false">C271+D270</f>
        <v>2785.022</v>
      </c>
    </row>
    <row r="272" customFormat="false" ht="12.8" hidden="false" customHeight="false" outlineLevel="0" collapsed="false">
      <c r="A272" s="25" t="s">
        <v>970</v>
      </c>
      <c r="B272" s="26" t="n">
        <v>1.1368</v>
      </c>
      <c r="C272" s="24" t="n">
        <f aca="false">B272*10</f>
        <v>11.368</v>
      </c>
      <c r="D272" s="14" t="n">
        <f aca="false">C272+D271</f>
        <v>2796.39</v>
      </c>
    </row>
    <row r="273" customFormat="false" ht="12.8" hidden="false" customHeight="false" outlineLevel="0" collapsed="false">
      <c r="A273" s="25" t="s">
        <v>971</v>
      </c>
      <c r="B273" s="26" t="n">
        <v>19.2668</v>
      </c>
      <c r="C273" s="24" t="n">
        <f aca="false">B273*10</f>
        <v>192.668</v>
      </c>
      <c r="D273" s="14" t="n">
        <f aca="false">C273+D272</f>
        <v>2989.058</v>
      </c>
    </row>
    <row r="274" customFormat="false" ht="12.8" hidden="false" customHeight="false" outlineLevel="0" collapsed="false">
      <c r="A274" s="25" t="s">
        <v>975</v>
      </c>
      <c r="B274" s="26" t="n">
        <v>0.4998</v>
      </c>
      <c r="C274" s="24" t="n">
        <f aca="false">B274*10</f>
        <v>4.998</v>
      </c>
      <c r="D274" s="14" t="n">
        <f aca="false">C274+D273</f>
        <v>2994.056</v>
      </c>
    </row>
    <row r="275" customFormat="false" ht="12.8" hidden="false" customHeight="false" outlineLevel="0" collapsed="false">
      <c r="A275" s="25" t="s">
        <v>977</v>
      </c>
      <c r="B275" s="26" t="n">
        <v>0.4508</v>
      </c>
      <c r="C275" s="24" t="n">
        <f aca="false">B275*10</f>
        <v>4.508</v>
      </c>
      <c r="D275" s="14" t="n">
        <f aca="false">C275+D274</f>
        <v>2998.564</v>
      </c>
    </row>
    <row r="276" customFormat="false" ht="12.8" hidden="false" customHeight="false" outlineLevel="0" collapsed="false">
      <c r="A276" s="25" t="s">
        <v>979</v>
      </c>
      <c r="B276" s="26" t="n">
        <v>0.3234</v>
      </c>
      <c r="C276" s="24" t="n">
        <f aca="false">B276*10</f>
        <v>3.234</v>
      </c>
      <c r="D276" s="14" t="n">
        <f aca="false">C276+D275</f>
        <v>3001.798</v>
      </c>
    </row>
    <row r="277" customFormat="false" ht="12.8" hidden="false" customHeight="false" outlineLevel="0" collapsed="false">
      <c r="A277" s="25" t="s">
        <v>982</v>
      </c>
      <c r="B277" s="26" t="n">
        <v>-0.6276</v>
      </c>
      <c r="C277" s="24" t="n">
        <f aca="false">B277*10</f>
        <v>-6.276</v>
      </c>
      <c r="D277" s="14" t="n">
        <f aca="false">C277+D276</f>
        <v>2995.522</v>
      </c>
    </row>
    <row r="278" customFormat="false" ht="12.8" hidden="false" customHeight="false" outlineLevel="0" collapsed="false">
      <c r="A278" s="25" t="s">
        <v>984</v>
      </c>
      <c r="B278" s="26" t="n">
        <v>2.1168</v>
      </c>
      <c r="C278" s="24" t="n">
        <f aca="false">B278*10</f>
        <v>21.168</v>
      </c>
      <c r="D278" s="14" t="n">
        <f aca="false">C278+D277</f>
        <v>3016.69</v>
      </c>
    </row>
    <row r="279" customFormat="false" ht="12.8" hidden="false" customHeight="false" outlineLevel="0" collapsed="false">
      <c r="A279" s="25" t="s">
        <v>986</v>
      </c>
      <c r="B279" s="26" t="n">
        <v>-0.2356</v>
      </c>
      <c r="C279" s="24" t="n">
        <f aca="false">B279*10</f>
        <v>-2.356</v>
      </c>
      <c r="D279" s="14" t="n">
        <f aca="false">C279+D278</f>
        <v>3014.334</v>
      </c>
    </row>
    <row r="280" customFormat="false" ht="12.8" hidden="false" customHeight="false" outlineLevel="0" collapsed="false">
      <c r="A280" s="25" t="s">
        <v>989</v>
      </c>
      <c r="B280" s="26" t="n">
        <v>0.6076</v>
      </c>
      <c r="C280" s="24" t="n">
        <f aca="false">B280*10</f>
        <v>6.076</v>
      </c>
      <c r="D280" s="14" t="n">
        <f aca="false">C280+D279</f>
        <v>3020.41</v>
      </c>
    </row>
    <row r="281" customFormat="false" ht="12.8" hidden="false" customHeight="false" outlineLevel="0" collapsed="false">
      <c r="A281" s="25" t="s">
        <v>992</v>
      </c>
      <c r="B281" s="26" t="n">
        <v>0.7448</v>
      </c>
      <c r="C281" s="24" t="n">
        <f aca="false">B281*10</f>
        <v>7.448</v>
      </c>
      <c r="D281" s="14" t="n">
        <f aca="false">C281+D280</f>
        <v>3027.858</v>
      </c>
    </row>
    <row r="282" customFormat="false" ht="12.8" hidden="false" customHeight="false" outlineLevel="0" collapsed="false">
      <c r="A282" s="25" t="s">
        <v>995</v>
      </c>
      <c r="B282" s="26" t="n">
        <v>-0.4806</v>
      </c>
      <c r="C282" s="24" t="n">
        <f aca="false">B282*10</f>
        <v>-4.806</v>
      </c>
      <c r="D282" s="14" t="n">
        <f aca="false">C282+D281</f>
        <v>3023.052</v>
      </c>
    </row>
    <row r="283" customFormat="false" ht="12.8" hidden="false" customHeight="false" outlineLevel="0" collapsed="false">
      <c r="A283" s="25" t="s">
        <v>997</v>
      </c>
      <c r="B283" s="26" t="n">
        <v>0.2058</v>
      </c>
      <c r="C283" s="24" t="n">
        <f aca="false">B283*10</f>
        <v>2.058</v>
      </c>
      <c r="D283" s="14" t="n">
        <f aca="false">C283+D282</f>
        <v>3025.11</v>
      </c>
    </row>
    <row r="284" customFormat="false" ht="12.8" hidden="false" customHeight="false" outlineLevel="0" collapsed="false">
      <c r="A284" s="25" t="s">
        <v>999</v>
      </c>
      <c r="B284" s="26" t="n">
        <v>3.4006</v>
      </c>
      <c r="C284" s="24" t="n">
        <f aca="false">B284*10</f>
        <v>34.006</v>
      </c>
      <c r="D284" s="14" t="n">
        <f aca="false">C284+D283</f>
        <v>3059.116</v>
      </c>
    </row>
    <row r="285" customFormat="false" ht="12.8" hidden="false" customHeight="false" outlineLevel="0" collapsed="false">
      <c r="A285" s="25" t="s">
        <v>1003</v>
      </c>
      <c r="B285" s="26" t="n">
        <v>-0.746</v>
      </c>
      <c r="C285" s="24" t="n">
        <f aca="false">B285*10</f>
        <v>-7.46</v>
      </c>
      <c r="D285" s="14" t="n">
        <f aca="false">C285+D284</f>
        <v>3051.656</v>
      </c>
    </row>
    <row r="286" customFormat="false" ht="12.8" hidden="false" customHeight="false" outlineLevel="0" collapsed="false">
      <c r="A286" s="25" t="s">
        <v>1008</v>
      </c>
      <c r="B286" s="26" t="n">
        <v>-0.02</v>
      </c>
      <c r="C286" s="24" t="n">
        <f aca="false">B286*10</f>
        <v>-0.2</v>
      </c>
      <c r="D286" s="14" t="n">
        <f aca="false">C286+D285</f>
        <v>3051.456</v>
      </c>
    </row>
    <row r="287" customFormat="false" ht="12.8" hidden="false" customHeight="false" outlineLevel="0" collapsed="false">
      <c r="A287" s="25" t="s">
        <v>1011</v>
      </c>
      <c r="B287" s="26" t="n">
        <v>-0.9412</v>
      </c>
      <c r="C287" s="24" t="n">
        <f aca="false">B287*10</f>
        <v>-9.412</v>
      </c>
      <c r="D287" s="14" t="n">
        <f aca="false">C287+D286</f>
        <v>3042.044</v>
      </c>
    </row>
    <row r="288" customFormat="false" ht="12.8" hidden="false" customHeight="false" outlineLevel="0" collapsed="false">
      <c r="A288" s="25" t="s">
        <v>1014</v>
      </c>
      <c r="B288" s="26" t="n">
        <v>-0.559</v>
      </c>
      <c r="C288" s="24" t="n">
        <f aca="false">B288*10</f>
        <v>-5.59</v>
      </c>
      <c r="D288" s="14" t="n">
        <f aca="false">C288+D287</f>
        <v>3036.454</v>
      </c>
    </row>
    <row r="289" customFormat="false" ht="12.8" hidden="false" customHeight="false" outlineLevel="0" collapsed="false">
      <c r="A289" s="25" t="s">
        <v>1017</v>
      </c>
      <c r="B289" s="26" t="n">
        <v>-1</v>
      </c>
      <c r="C289" s="24" t="n">
        <f aca="false">B289*10</f>
        <v>-10</v>
      </c>
      <c r="D289" s="14" t="n">
        <f aca="false">C289+D288</f>
        <v>3026.454</v>
      </c>
    </row>
    <row r="290" customFormat="false" ht="12.8" hidden="false" customHeight="false" outlineLevel="0" collapsed="false">
      <c r="A290" s="25" t="s">
        <v>1019</v>
      </c>
      <c r="B290" s="26" t="n">
        <v>0.2348</v>
      </c>
      <c r="C290" s="24" t="n">
        <f aca="false">B290*10</f>
        <v>2.348</v>
      </c>
      <c r="D290" s="14" t="n">
        <f aca="false">C290+D289</f>
        <v>3028.802</v>
      </c>
    </row>
    <row r="291" customFormat="false" ht="12.8" hidden="false" customHeight="false" outlineLevel="0" collapsed="false">
      <c r="A291" s="25" t="s">
        <v>1023</v>
      </c>
      <c r="B291" s="26" t="n">
        <v>-0.8824</v>
      </c>
      <c r="C291" s="24" t="n">
        <f aca="false">B291*10</f>
        <v>-8.824</v>
      </c>
      <c r="D291" s="14" t="n">
        <f aca="false">C291+D290</f>
        <v>3019.978</v>
      </c>
    </row>
    <row r="292" customFormat="false" ht="12.8" hidden="false" customHeight="false" outlineLevel="0" collapsed="false">
      <c r="A292" s="25" t="s">
        <v>1026</v>
      </c>
      <c r="B292" s="26" t="n">
        <v>0.98</v>
      </c>
      <c r="C292" s="24" t="n">
        <f aca="false">B292*10</f>
        <v>9.8</v>
      </c>
      <c r="D292" s="14" t="n">
        <f aca="false">C292+D291</f>
        <v>3029.778</v>
      </c>
    </row>
    <row r="293" customFormat="false" ht="12.8" hidden="false" customHeight="false" outlineLevel="0" collapsed="false">
      <c r="A293" s="25" t="s">
        <v>1028</v>
      </c>
      <c r="B293" s="26" t="n">
        <v>0.0588000000000001</v>
      </c>
      <c r="C293" s="24" t="n">
        <f aca="false">B293*10</f>
        <v>0.588000000000001</v>
      </c>
      <c r="D293" s="14" t="n">
        <f aca="false">C293+D292</f>
        <v>3030.366</v>
      </c>
    </row>
    <row r="294" customFormat="false" ht="12.8" hidden="false" customHeight="false" outlineLevel="0" collapsed="false">
      <c r="A294" s="25" t="s">
        <v>1030</v>
      </c>
      <c r="B294" s="26" t="n">
        <v>2.2148</v>
      </c>
      <c r="C294" s="24" t="n">
        <f aca="false">B294*10</f>
        <v>22.148</v>
      </c>
      <c r="D294" s="14" t="n">
        <f aca="false">C294+D293</f>
        <v>3052.514</v>
      </c>
    </row>
    <row r="295" customFormat="false" ht="12.8" hidden="false" customHeight="false" outlineLevel="0" collapsed="false">
      <c r="A295" s="25" t="s">
        <v>1033</v>
      </c>
      <c r="B295" s="26" t="n">
        <v>0.6174</v>
      </c>
      <c r="C295" s="24" t="n">
        <f aca="false">B295*10</f>
        <v>6.174</v>
      </c>
      <c r="D295" s="14" t="n">
        <f aca="false">C295+D294</f>
        <v>3058.688</v>
      </c>
    </row>
    <row r="296" customFormat="false" ht="12.8" hidden="false" customHeight="false" outlineLevel="0" collapsed="false">
      <c r="A296" s="25" t="s">
        <v>1036</v>
      </c>
      <c r="B296" s="26" t="n">
        <v>0.6566</v>
      </c>
      <c r="C296" s="24" t="n">
        <f aca="false">B296*10</f>
        <v>6.566</v>
      </c>
      <c r="D296" s="14" t="n">
        <f aca="false">C296+D295</f>
        <v>3065.254</v>
      </c>
    </row>
    <row r="297" customFormat="false" ht="12.8" hidden="false" customHeight="false" outlineLevel="0" collapsed="false">
      <c r="A297" s="25" t="s">
        <v>1039</v>
      </c>
      <c r="B297" s="26" t="n">
        <v>0.5782</v>
      </c>
      <c r="C297" s="24" t="n">
        <f aca="false">B297*10</f>
        <v>5.782</v>
      </c>
      <c r="D297" s="14" t="n">
        <f aca="false">C297+D296</f>
        <v>3071.036</v>
      </c>
    </row>
    <row r="298" customFormat="false" ht="12.8" hidden="false" customHeight="false" outlineLevel="0" collapsed="false">
      <c r="A298" s="25" t="s">
        <v>1040</v>
      </c>
      <c r="B298" s="26" t="n">
        <v>-1</v>
      </c>
      <c r="C298" s="24" t="n">
        <f aca="false">B298*10</f>
        <v>-10</v>
      </c>
      <c r="D298" s="14" t="n">
        <f aca="false">C298+D297</f>
        <v>3061.036</v>
      </c>
    </row>
    <row r="299" customFormat="false" ht="12.8" hidden="false" customHeight="false" outlineLevel="0" collapsed="false">
      <c r="A299" s="25" t="s">
        <v>1042</v>
      </c>
      <c r="B299" s="26" t="n">
        <v>3.1458</v>
      </c>
      <c r="C299" s="24" t="n">
        <f aca="false">B299*10</f>
        <v>31.458</v>
      </c>
      <c r="D299" s="14" t="n">
        <f aca="false">C299+D298</f>
        <v>3092.494</v>
      </c>
    </row>
    <row r="300" customFormat="false" ht="12.8" hidden="false" customHeight="false" outlineLevel="0" collapsed="false">
      <c r="A300" s="25" t="s">
        <v>1047</v>
      </c>
      <c r="B300" s="26" t="n">
        <v>-1.02</v>
      </c>
      <c r="C300" s="24" t="n">
        <f aca="false">B300*10</f>
        <v>-10.2</v>
      </c>
      <c r="D300" s="14" t="n">
        <f aca="false">C300+D299</f>
        <v>3082.294</v>
      </c>
    </row>
    <row r="301" customFormat="false" ht="12.8" hidden="false" customHeight="false" outlineLevel="0" collapsed="false">
      <c r="A301" s="25" t="s">
        <v>1050</v>
      </c>
      <c r="B301" s="26" t="n">
        <v>0.4116</v>
      </c>
      <c r="C301" s="24" t="n">
        <f aca="false">B301*10</f>
        <v>4.116</v>
      </c>
      <c r="D301" s="14" t="n">
        <f aca="false">C301+D300</f>
        <v>3086.41</v>
      </c>
    </row>
    <row r="302" customFormat="false" ht="12.8" hidden="false" customHeight="false" outlineLevel="0" collapsed="false">
      <c r="A302" s="25" t="s">
        <v>1052</v>
      </c>
      <c r="B302" s="26" t="n">
        <v>-1.3924</v>
      </c>
      <c r="C302" s="24" t="n">
        <f aca="false">B302*10</f>
        <v>-13.924</v>
      </c>
      <c r="D302" s="14" t="n">
        <f aca="false">C302+D301</f>
        <v>3072.486</v>
      </c>
    </row>
    <row r="303" customFormat="false" ht="12.8" hidden="false" customHeight="false" outlineLevel="0" collapsed="false">
      <c r="A303" s="25" t="s">
        <v>1057</v>
      </c>
      <c r="B303" s="26" t="n">
        <v>-0.8726</v>
      </c>
      <c r="C303" s="24" t="n">
        <f aca="false">B303*10</f>
        <v>-8.726</v>
      </c>
      <c r="D303" s="14" t="n">
        <f aca="false">C303+D302</f>
        <v>3063.76</v>
      </c>
    </row>
    <row r="304" customFormat="false" ht="12.8" hidden="false" customHeight="false" outlineLevel="0" collapsed="false">
      <c r="A304" s="25" t="s">
        <v>1060</v>
      </c>
      <c r="B304" s="26" t="n">
        <v>1.3132</v>
      </c>
      <c r="C304" s="24" t="n">
        <f aca="false">B304*10</f>
        <v>13.132</v>
      </c>
      <c r="D304" s="14" t="n">
        <f aca="false">C304+D303</f>
        <v>3076.892</v>
      </c>
    </row>
    <row r="305" customFormat="false" ht="12.8" hidden="false" customHeight="false" outlineLevel="0" collapsed="false">
      <c r="A305" s="25" t="s">
        <v>1063</v>
      </c>
      <c r="B305" s="26" t="n">
        <v>0.147</v>
      </c>
      <c r="C305" s="24" t="n">
        <f aca="false">B305*10</f>
        <v>1.47</v>
      </c>
      <c r="D305" s="14" t="n">
        <f aca="false">C305+D304</f>
        <v>3078.362</v>
      </c>
    </row>
    <row r="306" customFormat="false" ht="12.8" hidden="false" customHeight="false" outlineLevel="0" collapsed="false">
      <c r="A306" s="25" t="s">
        <v>1065</v>
      </c>
      <c r="B306" s="26" t="n">
        <v>-0.3532</v>
      </c>
      <c r="C306" s="24" t="n">
        <f aca="false">B306*10</f>
        <v>-3.532</v>
      </c>
      <c r="D306" s="14" t="n">
        <f aca="false">C306+D305</f>
        <v>3074.83</v>
      </c>
    </row>
    <row r="307" customFormat="false" ht="12.8" hidden="false" customHeight="false" outlineLevel="0" collapsed="false">
      <c r="A307" s="25" t="s">
        <v>1066</v>
      </c>
      <c r="B307" s="26" t="n">
        <v>-0.4418</v>
      </c>
      <c r="C307" s="24" t="n">
        <f aca="false">B307*10</f>
        <v>-4.418</v>
      </c>
      <c r="D307" s="14" t="n">
        <f aca="false">C307+D306</f>
        <v>3070.412</v>
      </c>
    </row>
    <row r="308" customFormat="false" ht="12.8" hidden="false" customHeight="false" outlineLevel="0" collapsed="false">
      <c r="A308" s="25" t="s">
        <v>1069</v>
      </c>
      <c r="B308" s="26" t="n">
        <v>-0.9416</v>
      </c>
      <c r="C308" s="24" t="n">
        <f aca="false">B308*10</f>
        <v>-9.416</v>
      </c>
      <c r="D308" s="14" t="n">
        <f aca="false">C308+D307</f>
        <v>3060.996</v>
      </c>
    </row>
    <row r="309" customFormat="false" ht="12.8" hidden="false" customHeight="false" outlineLevel="0" collapsed="false">
      <c r="A309" s="25" t="s">
        <v>1073</v>
      </c>
      <c r="B309" s="26" t="n">
        <v>0.4112</v>
      </c>
      <c r="C309" s="24" t="n">
        <f aca="false">B309*10</f>
        <v>4.112</v>
      </c>
      <c r="D309" s="14" t="n">
        <f aca="false">C309+D308</f>
        <v>3065.108</v>
      </c>
    </row>
    <row r="310" customFormat="false" ht="12.8" hidden="false" customHeight="false" outlineLevel="0" collapsed="false">
      <c r="A310" s="25" t="s">
        <v>1076</v>
      </c>
      <c r="B310" s="26" t="n">
        <v>5.8306</v>
      </c>
      <c r="C310" s="24" t="n">
        <f aca="false">B310*10</f>
        <v>58.306</v>
      </c>
      <c r="D310" s="14" t="n">
        <f aca="false">C310+D309</f>
        <v>3123.414</v>
      </c>
    </row>
    <row r="311" customFormat="false" ht="12.8" hidden="false" customHeight="false" outlineLevel="0" collapsed="false">
      <c r="A311" s="25" t="s">
        <v>1080</v>
      </c>
      <c r="B311" s="26" t="n">
        <v>1.087</v>
      </c>
      <c r="C311" s="24" t="n">
        <f aca="false">B311*10</f>
        <v>10.87</v>
      </c>
      <c r="D311" s="14" t="n">
        <f aca="false">C311+D310</f>
        <v>3134.284</v>
      </c>
    </row>
    <row r="312" customFormat="false" ht="12.8" hidden="false" customHeight="false" outlineLevel="0" collapsed="false">
      <c r="A312" s="25" t="s">
        <v>1086</v>
      </c>
      <c r="B312" s="26" t="n">
        <v>0.0392</v>
      </c>
      <c r="C312" s="24" t="n">
        <f aca="false">B312*10</f>
        <v>0.392</v>
      </c>
      <c r="D312" s="14" t="n">
        <f aca="false">C312+D311</f>
        <v>3134.676</v>
      </c>
    </row>
    <row r="313" customFormat="false" ht="12.8" hidden="false" customHeight="false" outlineLevel="0" collapsed="false">
      <c r="A313" s="25" t="s">
        <v>1087</v>
      </c>
      <c r="B313" s="26" t="n">
        <v>3.283</v>
      </c>
      <c r="C313" s="24" t="n">
        <f aca="false">B313*10</f>
        <v>32.83</v>
      </c>
      <c r="D313" s="14" t="n">
        <f aca="false">C313+D312</f>
        <v>3167.506</v>
      </c>
    </row>
    <row r="314" customFormat="false" ht="12.8" hidden="false" customHeight="false" outlineLevel="0" collapsed="false">
      <c r="A314" s="25" t="s">
        <v>1089</v>
      </c>
      <c r="B314" s="26" t="n">
        <v>-1.412</v>
      </c>
      <c r="C314" s="24" t="n">
        <f aca="false">B314*10</f>
        <v>-14.12</v>
      </c>
      <c r="D314" s="14" t="n">
        <f aca="false">C314+D313</f>
        <v>3153.386</v>
      </c>
    </row>
    <row r="315" customFormat="false" ht="12.8" hidden="false" customHeight="false" outlineLevel="0" collapsed="false">
      <c r="A315" s="25" t="s">
        <v>1093</v>
      </c>
      <c r="B315" s="26" t="n">
        <v>-0.432</v>
      </c>
      <c r="C315" s="24" t="n">
        <f aca="false">B315*10</f>
        <v>-4.32</v>
      </c>
      <c r="D315" s="14" t="n">
        <f aca="false">C315+D314</f>
        <v>3149.066</v>
      </c>
    </row>
    <row r="316" customFormat="false" ht="12.8" hidden="false" customHeight="false" outlineLevel="0" collapsed="false">
      <c r="A316" s="25" t="s">
        <v>1097</v>
      </c>
      <c r="B316" s="26" t="n">
        <v>1.6068</v>
      </c>
      <c r="C316" s="24" t="n">
        <f aca="false">B316*10</f>
        <v>16.068</v>
      </c>
      <c r="D316" s="14" t="n">
        <f aca="false">C316+D315</f>
        <v>3165.134</v>
      </c>
    </row>
    <row r="317" customFormat="false" ht="12.8" hidden="false" customHeight="false" outlineLevel="0" collapsed="false">
      <c r="A317" s="25" t="s">
        <v>1101</v>
      </c>
      <c r="B317" s="26" t="n">
        <v>-0.0199999999999997</v>
      </c>
      <c r="C317" s="24" t="n">
        <f aca="false">B317*10</f>
        <v>-0.199999999999997</v>
      </c>
      <c r="D317" s="14" t="n">
        <f aca="false">C317+D316</f>
        <v>3164.934</v>
      </c>
    </row>
    <row r="318" customFormat="false" ht="12.8" hidden="false" customHeight="false" outlineLevel="0" collapsed="false">
      <c r="A318" s="25" t="s">
        <v>1105</v>
      </c>
      <c r="B318" s="26" t="n">
        <v>6.1148</v>
      </c>
      <c r="C318" s="24" t="n">
        <f aca="false">B318*10</f>
        <v>61.148</v>
      </c>
      <c r="D318" s="14" t="n">
        <f aca="false">C318+D317</f>
        <v>3226.082</v>
      </c>
    </row>
    <row r="319" customFormat="false" ht="12.8" hidden="false" customHeight="false" outlineLevel="0" collapsed="false">
      <c r="A319" s="25" t="s">
        <v>1109</v>
      </c>
      <c r="B319" s="26" t="n">
        <v>2.2634</v>
      </c>
      <c r="C319" s="24" t="n">
        <f aca="false">B319*10</f>
        <v>22.634</v>
      </c>
      <c r="D319" s="14" t="n">
        <f aca="false">C319+D318</f>
        <v>3248.716</v>
      </c>
    </row>
    <row r="320" customFormat="false" ht="12.8" hidden="false" customHeight="false" outlineLevel="0" collapsed="false">
      <c r="A320" s="25" t="s">
        <v>1112</v>
      </c>
      <c r="B320" s="26" t="n">
        <v>-1</v>
      </c>
      <c r="C320" s="24" t="n">
        <f aca="false">B320*10</f>
        <v>-10</v>
      </c>
      <c r="D320" s="14" t="n">
        <f aca="false">C320+D319</f>
        <v>3238.716</v>
      </c>
    </row>
    <row r="321" customFormat="false" ht="12.8" hidden="false" customHeight="false" outlineLevel="0" collapsed="false">
      <c r="A321" s="25" t="s">
        <v>1114</v>
      </c>
      <c r="B321" s="26" t="n">
        <v>7.105</v>
      </c>
      <c r="C321" s="24" t="n">
        <f aca="false">B321*10</f>
        <v>71.05</v>
      </c>
      <c r="D321" s="14" t="n">
        <f aca="false">C321+D320</f>
        <v>3309.766</v>
      </c>
    </row>
    <row r="322" customFormat="false" ht="12.8" hidden="false" customHeight="false" outlineLevel="0" collapsed="false">
      <c r="A322" s="25" t="s">
        <v>1120</v>
      </c>
      <c r="B322" s="26" t="n">
        <v>0.5978</v>
      </c>
      <c r="C322" s="24" t="n">
        <f aca="false">B322*10</f>
        <v>5.978</v>
      </c>
      <c r="D322" s="14" t="n">
        <f aca="false">C322+D321</f>
        <v>3315.744</v>
      </c>
    </row>
    <row r="323" customFormat="false" ht="12.8" hidden="false" customHeight="false" outlineLevel="0" collapsed="false">
      <c r="A323" s="25" t="s">
        <v>1122</v>
      </c>
      <c r="B323" s="26" t="n">
        <v>15.3762</v>
      </c>
      <c r="C323" s="24" t="n">
        <f aca="false">B323*10</f>
        <v>153.762</v>
      </c>
      <c r="D323" s="14" t="n">
        <f aca="false">C323+D322</f>
        <v>3469.506</v>
      </c>
    </row>
    <row r="324" customFormat="false" ht="12.8" hidden="false" customHeight="false" outlineLevel="0" collapsed="false">
      <c r="A324" s="25" t="s">
        <v>1125</v>
      </c>
      <c r="B324" s="26" t="n">
        <v>0.6958</v>
      </c>
      <c r="C324" s="24" t="n">
        <f aca="false">B324*10</f>
        <v>6.958</v>
      </c>
      <c r="D324" s="14" t="n">
        <f aca="false">C324+D323</f>
        <v>3476.464</v>
      </c>
    </row>
    <row r="325" customFormat="false" ht="12.8" hidden="false" customHeight="false" outlineLevel="0" collapsed="false">
      <c r="A325" s="25" t="s">
        <v>1129</v>
      </c>
      <c r="B325" s="26" t="n">
        <v>-2</v>
      </c>
      <c r="C325" s="24" t="n">
        <f aca="false">B325*10</f>
        <v>-20</v>
      </c>
      <c r="D325" s="14" t="n">
        <f aca="false">C325+D324</f>
        <v>3456.464</v>
      </c>
    </row>
    <row r="326" customFormat="false" ht="12.8" hidden="false" customHeight="false" outlineLevel="0" collapsed="false">
      <c r="A326" s="25" t="s">
        <v>1132</v>
      </c>
      <c r="B326" s="26" t="n">
        <v>0.127</v>
      </c>
      <c r="C326" s="24" t="n">
        <f aca="false">B326*10</f>
        <v>1.27</v>
      </c>
      <c r="D326" s="14" t="n">
        <f aca="false">C326+D325</f>
        <v>3457.734</v>
      </c>
    </row>
    <row r="327" customFormat="false" ht="12.8" hidden="false" customHeight="false" outlineLevel="0" collapsed="false">
      <c r="A327" s="25" t="s">
        <v>1135</v>
      </c>
      <c r="B327" s="26" t="n">
        <v>1.1368</v>
      </c>
      <c r="C327" s="24" t="n">
        <f aca="false">B327*10</f>
        <v>11.368</v>
      </c>
      <c r="D327" s="14" t="n">
        <f aca="false">C327+D326</f>
        <v>3469.102</v>
      </c>
    </row>
    <row r="328" customFormat="false" ht="12.8" hidden="false" customHeight="false" outlineLevel="0" collapsed="false">
      <c r="A328" s="25" t="s">
        <v>1137</v>
      </c>
      <c r="B328" s="26" t="n">
        <v>-2.1866</v>
      </c>
      <c r="C328" s="24" t="n">
        <f aca="false">B328*10</f>
        <v>-21.866</v>
      </c>
      <c r="D328" s="14" t="n">
        <f aca="false">C328+D327</f>
        <v>3447.236</v>
      </c>
    </row>
    <row r="329" customFormat="false" ht="12.8" hidden="false" customHeight="false" outlineLevel="0" collapsed="false">
      <c r="A329" s="25" t="s">
        <v>1141</v>
      </c>
      <c r="B329" s="26" t="n">
        <v>2.4304</v>
      </c>
      <c r="C329" s="24" t="n">
        <f aca="false">B329*10</f>
        <v>24.304</v>
      </c>
      <c r="D329" s="14" t="n">
        <f aca="false">C329+D328</f>
        <v>3471.54</v>
      </c>
    </row>
    <row r="330" customFormat="false" ht="12.8" hidden="false" customHeight="false" outlineLevel="0" collapsed="false">
      <c r="A330" s="25" t="s">
        <v>1143</v>
      </c>
      <c r="B330" s="26" t="n">
        <v>-0.0788000000000001</v>
      </c>
      <c r="C330" s="24" t="n">
        <f aca="false">B330*10</f>
        <v>-0.788000000000001</v>
      </c>
      <c r="D330" s="14" t="n">
        <f aca="false">C330+D329</f>
        <v>3470.752</v>
      </c>
    </row>
    <row r="331" customFormat="false" ht="12.8" hidden="false" customHeight="false" outlineLevel="0" collapsed="false">
      <c r="A331" s="25" t="s">
        <v>1145</v>
      </c>
      <c r="B331" s="26" t="n">
        <v>1.2936</v>
      </c>
      <c r="C331" s="24" t="n">
        <f aca="false">B331*10</f>
        <v>12.936</v>
      </c>
      <c r="D331" s="14" t="n">
        <f aca="false">C331+D330</f>
        <v>3483.688</v>
      </c>
    </row>
    <row r="332" customFormat="false" ht="12.8" hidden="false" customHeight="false" outlineLevel="0" collapsed="false">
      <c r="A332" s="25" t="s">
        <v>1147</v>
      </c>
      <c r="B332" s="26" t="n">
        <v>0.735</v>
      </c>
      <c r="C332" s="24" t="n">
        <f aca="false">B332*10</f>
        <v>7.35</v>
      </c>
      <c r="D332" s="14" t="n">
        <f aca="false">C332+D331</f>
        <v>3491.038</v>
      </c>
    </row>
    <row r="333" customFormat="false" ht="12.8" hidden="false" customHeight="false" outlineLevel="0" collapsed="false">
      <c r="A333" s="25" t="s">
        <v>1149</v>
      </c>
      <c r="B333" s="26" t="n">
        <v>1.8906</v>
      </c>
      <c r="C333" s="24" t="n">
        <f aca="false">B333*10</f>
        <v>18.906</v>
      </c>
      <c r="D333" s="14" t="n">
        <f aca="false">C333+D332</f>
        <v>3509.944</v>
      </c>
    </row>
    <row r="334" customFormat="false" ht="12.8" hidden="false" customHeight="false" outlineLevel="0" collapsed="false">
      <c r="A334" s="25" t="s">
        <v>1154</v>
      </c>
      <c r="B334" s="26" t="n">
        <v>1.6562</v>
      </c>
      <c r="C334" s="24" t="n">
        <f aca="false">B334*10</f>
        <v>16.562</v>
      </c>
      <c r="D334" s="14" t="n">
        <f aca="false">C334+D333</f>
        <v>3526.506</v>
      </c>
    </row>
    <row r="335" customFormat="false" ht="12.8" hidden="false" customHeight="false" outlineLevel="0" collapsed="false">
      <c r="A335" s="25" t="s">
        <v>1156</v>
      </c>
      <c r="B335" s="26" t="n">
        <v>4.7334</v>
      </c>
      <c r="C335" s="24" t="n">
        <f aca="false">B335*10</f>
        <v>47.334</v>
      </c>
      <c r="D335" s="14" t="n">
        <f aca="false">C335+D334</f>
        <v>3573.84</v>
      </c>
    </row>
    <row r="336" customFormat="false" ht="12.8" hidden="false" customHeight="false" outlineLevel="0" collapsed="false">
      <c r="A336" s="25" t="s">
        <v>1158</v>
      </c>
      <c r="B336" s="26" t="n">
        <v>-1.04</v>
      </c>
      <c r="C336" s="24" t="n">
        <f aca="false">B336*10</f>
        <v>-10.4</v>
      </c>
      <c r="D336" s="14" t="n">
        <f aca="false">C336+D335</f>
        <v>3563.44</v>
      </c>
    </row>
    <row r="337" customFormat="false" ht="12.8" hidden="false" customHeight="false" outlineLevel="0" collapsed="false">
      <c r="A337" s="25" t="s">
        <v>1163</v>
      </c>
      <c r="B337" s="26" t="n">
        <v>6.0074</v>
      </c>
      <c r="C337" s="24" t="n">
        <f aca="false">B337*10</f>
        <v>60.074</v>
      </c>
      <c r="D337" s="14" t="n">
        <f aca="false">C337+D336</f>
        <v>3623.514</v>
      </c>
    </row>
    <row r="338" customFormat="false" ht="12.8" hidden="false" customHeight="false" outlineLevel="0" collapsed="false">
      <c r="A338" s="25" t="s">
        <v>1168</v>
      </c>
      <c r="B338" s="26" t="n">
        <v>7.6636</v>
      </c>
      <c r="C338" s="24" t="n">
        <f aca="false">B338*10</f>
        <v>76.636</v>
      </c>
      <c r="D338" s="14" t="n">
        <f aca="false">C338+D337</f>
        <v>3700.15</v>
      </c>
    </row>
    <row r="339" customFormat="false" ht="12.8" hidden="false" customHeight="false" outlineLevel="0" collapsed="false">
      <c r="A339" s="25" t="s">
        <v>1170</v>
      </c>
      <c r="B339" s="26" t="n">
        <v>-1</v>
      </c>
      <c r="C339" s="24" t="n">
        <f aca="false">B339*10</f>
        <v>-10</v>
      </c>
      <c r="D339" s="14" t="n">
        <f aca="false">C339+D338</f>
        <v>3690.15</v>
      </c>
    </row>
    <row r="340" customFormat="false" ht="12.8" hidden="false" customHeight="false" outlineLevel="0" collapsed="false">
      <c r="A340" s="25" t="s">
        <v>1172</v>
      </c>
      <c r="B340" s="26" t="n">
        <v>-1</v>
      </c>
      <c r="C340" s="24" t="n">
        <f aca="false">B340*10</f>
        <v>-10</v>
      </c>
      <c r="D340" s="14" t="n">
        <f aca="false">C340+D339</f>
        <v>3680.15</v>
      </c>
    </row>
    <row r="341" customFormat="false" ht="12.8" hidden="false" customHeight="false" outlineLevel="0" collapsed="false">
      <c r="A341" s="25" t="s">
        <v>1174</v>
      </c>
      <c r="B341" s="26" t="n">
        <v>0.2054</v>
      </c>
      <c r="C341" s="24" t="n">
        <f aca="false">B341*10</f>
        <v>2.054</v>
      </c>
      <c r="D341" s="14" t="n">
        <f aca="false">C341+D340</f>
        <v>3682.204</v>
      </c>
    </row>
    <row r="342" customFormat="false" ht="12.8" hidden="false" customHeight="false" outlineLevel="0" collapsed="false">
      <c r="A342" s="25" t="s">
        <v>1177</v>
      </c>
      <c r="B342" s="26" t="n">
        <v>-2</v>
      </c>
      <c r="C342" s="24" t="n">
        <f aca="false">B342*10</f>
        <v>-20</v>
      </c>
      <c r="D342" s="14" t="n">
        <f aca="false">C342+D341</f>
        <v>3662.204</v>
      </c>
    </row>
    <row r="343" customFormat="false" ht="12.8" hidden="false" customHeight="false" outlineLevel="0" collapsed="false">
      <c r="A343" s="25" t="s">
        <v>1178</v>
      </c>
      <c r="B343" s="26" t="n">
        <v>0.1666</v>
      </c>
      <c r="C343" s="24" t="n">
        <f aca="false">B343*10</f>
        <v>1.666</v>
      </c>
      <c r="D343" s="14" t="n">
        <f aca="false">C343+D342</f>
        <v>3663.87</v>
      </c>
    </row>
    <row r="344" customFormat="false" ht="12.8" hidden="false" customHeight="false" outlineLevel="0" collapsed="false">
      <c r="A344" s="25" t="s">
        <v>1179</v>
      </c>
      <c r="B344" s="26" t="n">
        <v>-2.6864</v>
      </c>
      <c r="C344" s="24" t="n">
        <f aca="false">B344*10</f>
        <v>-26.864</v>
      </c>
      <c r="D344" s="14" t="n">
        <f aca="false">C344+D343</f>
        <v>3637.006</v>
      </c>
    </row>
    <row r="345" customFormat="false" ht="12.8" hidden="false" customHeight="false" outlineLevel="0" collapsed="false">
      <c r="A345" s="25" t="s">
        <v>1182</v>
      </c>
      <c r="B345" s="26" t="n">
        <v>1.3418</v>
      </c>
      <c r="C345" s="24" t="n">
        <f aca="false">B345*10</f>
        <v>13.418</v>
      </c>
      <c r="D345" s="14" t="n">
        <f aca="false">C345+D344</f>
        <v>3650.424</v>
      </c>
    </row>
    <row r="346" customFormat="false" ht="12.8" hidden="false" customHeight="false" outlineLevel="0" collapsed="false">
      <c r="A346" s="25" t="s">
        <v>1187</v>
      </c>
      <c r="B346" s="26" t="n">
        <v>1.0094</v>
      </c>
      <c r="C346" s="24" t="n">
        <f aca="false">B346*10</f>
        <v>10.094</v>
      </c>
      <c r="D346" s="14" t="n">
        <f aca="false">C346+D345</f>
        <v>3660.518</v>
      </c>
    </row>
    <row r="347" customFormat="false" ht="12.8" hidden="false" customHeight="false" outlineLevel="0" collapsed="false">
      <c r="A347" s="25" t="s">
        <v>1191</v>
      </c>
      <c r="B347" s="26" t="n">
        <v>-1.1576</v>
      </c>
      <c r="C347" s="24" t="n">
        <f aca="false">B347*10</f>
        <v>-11.576</v>
      </c>
      <c r="D347" s="14" t="n">
        <f aca="false">C347+D346</f>
        <v>3648.942</v>
      </c>
    </row>
    <row r="348" customFormat="false" ht="12.8" hidden="false" customHeight="false" outlineLevel="0" collapsed="false">
      <c r="A348" s="25" t="s">
        <v>1196</v>
      </c>
      <c r="B348" s="26" t="n">
        <v>0.2254</v>
      </c>
      <c r="C348" s="24" t="n">
        <f aca="false">B348*10</f>
        <v>2.254</v>
      </c>
      <c r="D348" s="14" t="n">
        <f aca="false">C348+D347</f>
        <v>3651.196</v>
      </c>
    </row>
    <row r="349" customFormat="false" ht="12.8" hidden="false" customHeight="false" outlineLevel="0" collapsed="false">
      <c r="A349" s="25" t="s">
        <v>1198</v>
      </c>
      <c r="B349" s="26" t="n">
        <v>1.2442</v>
      </c>
      <c r="C349" s="24" t="n">
        <f aca="false">B349*10</f>
        <v>12.442</v>
      </c>
      <c r="D349" s="14" t="n">
        <f aca="false">C349+D348</f>
        <v>3663.638</v>
      </c>
    </row>
    <row r="350" customFormat="false" ht="12.8" hidden="false" customHeight="false" outlineLevel="0" collapsed="false">
      <c r="A350" s="25" t="s">
        <v>1202</v>
      </c>
      <c r="B350" s="26" t="n">
        <v>-0.6668</v>
      </c>
      <c r="C350" s="24" t="n">
        <f aca="false">B350*10</f>
        <v>-6.668</v>
      </c>
      <c r="D350" s="14" t="n">
        <f aca="false">C350+D349</f>
        <v>3656.97</v>
      </c>
    </row>
    <row r="351" customFormat="false" ht="12.8" hidden="false" customHeight="false" outlineLevel="0" collapsed="false">
      <c r="A351" s="25" t="s">
        <v>1205</v>
      </c>
      <c r="B351" s="26" t="n">
        <v>0.4508</v>
      </c>
      <c r="C351" s="24" t="n">
        <f aca="false">B351*10</f>
        <v>4.508</v>
      </c>
      <c r="D351" s="14" t="n">
        <f aca="false">C351+D350</f>
        <v>3661.478</v>
      </c>
    </row>
    <row r="352" customFormat="false" ht="12.8" hidden="false" customHeight="false" outlineLevel="0" collapsed="false">
      <c r="A352" s="25" t="s">
        <v>1207</v>
      </c>
      <c r="B352" s="26" t="n">
        <v>0.1176</v>
      </c>
      <c r="C352" s="24" t="n">
        <f aca="false">B352*10</f>
        <v>1.176</v>
      </c>
      <c r="D352" s="14" t="n">
        <f aca="false">C352+D351</f>
        <v>3662.654</v>
      </c>
    </row>
    <row r="353" customFormat="false" ht="12.8" hidden="false" customHeight="false" outlineLevel="0" collapsed="false">
      <c r="A353" s="25" t="s">
        <v>1209</v>
      </c>
      <c r="B353" s="26" t="n">
        <v>-1</v>
      </c>
      <c r="C353" s="24" t="n">
        <f aca="false">B353*10</f>
        <v>-10</v>
      </c>
      <c r="D353" s="14" t="n">
        <f aca="false">C353+D352</f>
        <v>3652.654</v>
      </c>
    </row>
    <row r="354" customFormat="false" ht="12.8" hidden="false" customHeight="false" outlineLevel="0" collapsed="false">
      <c r="A354" s="25" t="s">
        <v>1211</v>
      </c>
      <c r="B354" s="26" t="n">
        <v>4.8118</v>
      </c>
      <c r="C354" s="24" t="n">
        <f aca="false">B354*10</f>
        <v>48.118</v>
      </c>
      <c r="D354" s="14" t="n">
        <f aca="false">C354+D353</f>
        <v>3700.772</v>
      </c>
    </row>
    <row r="355" customFormat="false" ht="12.8" hidden="false" customHeight="false" outlineLevel="0" collapsed="false">
      <c r="A355" s="25" t="s">
        <v>1214</v>
      </c>
      <c r="B355" s="26" t="n">
        <v>3.332</v>
      </c>
      <c r="C355" s="24" t="n">
        <f aca="false">B355*10</f>
        <v>33.32</v>
      </c>
      <c r="D355" s="14" t="n">
        <f aca="false">C355+D354</f>
        <v>3734.092</v>
      </c>
    </row>
    <row r="356" customFormat="false" ht="12.8" hidden="false" customHeight="false" outlineLevel="0" collapsed="false">
      <c r="A356" s="25" t="s">
        <v>1217</v>
      </c>
      <c r="B356" s="26" t="n">
        <v>6.6542</v>
      </c>
      <c r="C356" s="24" t="n">
        <f aca="false">B356*10</f>
        <v>66.542</v>
      </c>
      <c r="D356" s="14" t="n">
        <f aca="false">C356+D355</f>
        <v>3800.634</v>
      </c>
    </row>
    <row r="357" customFormat="false" ht="12.8" hidden="false" customHeight="false" outlineLevel="0" collapsed="false">
      <c r="A357" s="25" t="s">
        <v>1220</v>
      </c>
      <c r="B357" s="26" t="n">
        <v>6.0466</v>
      </c>
      <c r="C357" s="24" t="n">
        <f aca="false">B357*10</f>
        <v>60.466</v>
      </c>
      <c r="D357" s="14" t="n">
        <f aca="false">C357+D356</f>
        <v>3861.1</v>
      </c>
    </row>
    <row r="358" customFormat="false" ht="12.8" hidden="false" customHeight="false" outlineLevel="0" collapsed="false">
      <c r="A358" s="25" t="s">
        <v>1223</v>
      </c>
      <c r="B358" s="26" t="n">
        <v>0.2646</v>
      </c>
      <c r="C358" s="24" t="n">
        <f aca="false">B358*10</f>
        <v>2.646</v>
      </c>
      <c r="D358" s="14" t="n">
        <f aca="false">C358+D357</f>
        <v>3863.746</v>
      </c>
    </row>
    <row r="359" customFormat="false" ht="12.8" hidden="false" customHeight="false" outlineLevel="0" collapsed="false">
      <c r="A359" s="25" t="s">
        <v>1225</v>
      </c>
      <c r="B359" s="26" t="n">
        <v>-1</v>
      </c>
      <c r="C359" s="24" t="n">
        <f aca="false">B359*10</f>
        <v>-10</v>
      </c>
      <c r="D359" s="14" t="n">
        <f aca="false">C359+D358</f>
        <v>3853.746</v>
      </c>
    </row>
    <row r="360" customFormat="false" ht="12.8" hidden="false" customHeight="false" outlineLevel="0" collapsed="false">
      <c r="A360" s="25" t="s">
        <v>1227</v>
      </c>
      <c r="B360" s="26" t="n">
        <v>-1</v>
      </c>
      <c r="C360" s="24" t="n">
        <f aca="false">B360*10</f>
        <v>-10</v>
      </c>
      <c r="D360" s="14" t="n">
        <f aca="false">C360+D359</f>
        <v>3843.746</v>
      </c>
    </row>
    <row r="361" customFormat="false" ht="12.8" hidden="false" customHeight="false" outlineLevel="0" collapsed="false">
      <c r="A361" s="25" t="s">
        <v>1228</v>
      </c>
      <c r="B361" s="26" t="n">
        <v>9.711</v>
      </c>
      <c r="C361" s="24" t="n">
        <f aca="false">B361*10</f>
        <v>97.11</v>
      </c>
      <c r="D361" s="14" t="n">
        <f aca="false">C361+D360</f>
        <v>3940.856</v>
      </c>
    </row>
    <row r="362" customFormat="false" ht="12.8" hidden="false" customHeight="false" outlineLevel="0" collapsed="false">
      <c r="A362" s="25" t="s">
        <v>1231</v>
      </c>
      <c r="B362" s="26" t="n">
        <v>6.3504</v>
      </c>
      <c r="C362" s="24" t="n">
        <f aca="false">B362*10</f>
        <v>63.504</v>
      </c>
      <c r="D362" s="14" t="n">
        <f aca="false">C362+D361</f>
        <v>4004.36</v>
      </c>
    </row>
    <row r="363" customFormat="false" ht="12.8" hidden="false" customHeight="false" outlineLevel="0" collapsed="false">
      <c r="A363" s="25" t="s">
        <v>1234</v>
      </c>
      <c r="B363" s="26" t="n">
        <v>-3</v>
      </c>
      <c r="C363" s="24" t="n">
        <f aca="false">B363*10</f>
        <v>-30</v>
      </c>
      <c r="D363" s="14" t="n">
        <f aca="false">C363+D362</f>
        <v>3974.36</v>
      </c>
    </row>
    <row r="364" customFormat="false" ht="12.8" hidden="false" customHeight="false" outlineLevel="0" collapsed="false">
      <c r="A364" s="25" t="s">
        <v>1237</v>
      </c>
      <c r="B364" s="26" t="n">
        <v>0.4018</v>
      </c>
      <c r="C364" s="24" t="n">
        <f aca="false">B364*10</f>
        <v>4.018</v>
      </c>
      <c r="D364" s="14" t="n">
        <f aca="false">C364+D363</f>
        <v>3978.378</v>
      </c>
    </row>
    <row r="365" customFormat="false" ht="12.8" hidden="false" customHeight="false" outlineLevel="0" collapsed="false">
      <c r="A365" s="25" t="s">
        <v>1239</v>
      </c>
      <c r="B365" s="26" t="n">
        <v>1.3128</v>
      </c>
      <c r="C365" s="24" t="n">
        <f aca="false">B365*10</f>
        <v>13.128</v>
      </c>
      <c r="D365" s="14" t="n">
        <f aca="false">C365+D364</f>
        <v>3991.506</v>
      </c>
    </row>
    <row r="366" customFormat="false" ht="12.8" hidden="false" customHeight="false" outlineLevel="0" collapsed="false">
      <c r="A366" s="25" t="s">
        <v>1243</v>
      </c>
      <c r="B366" s="26" t="n">
        <v>3.724</v>
      </c>
      <c r="C366" s="24" t="n">
        <f aca="false">B366*10</f>
        <v>37.24</v>
      </c>
      <c r="D366" s="14" t="n">
        <f aca="false">C366+D365</f>
        <v>4028.746</v>
      </c>
    </row>
    <row r="367" customFormat="false" ht="12.8" hidden="false" customHeight="false" outlineLevel="0" collapsed="false">
      <c r="A367" s="25" t="s">
        <v>1245</v>
      </c>
      <c r="B367" s="26" t="n">
        <v>5.3108</v>
      </c>
      <c r="C367" s="24" t="n">
        <f aca="false">B367*10</f>
        <v>53.108</v>
      </c>
      <c r="D367" s="14" t="n">
        <f aca="false">C367+D366</f>
        <v>4081.854</v>
      </c>
    </row>
    <row r="368" customFormat="false" ht="12.8" hidden="false" customHeight="false" outlineLevel="0" collapsed="false">
      <c r="A368" s="25" t="s">
        <v>1252</v>
      </c>
      <c r="B368" s="26" t="n">
        <v>-2</v>
      </c>
      <c r="C368" s="24" t="n">
        <f aca="false">B368*10</f>
        <v>-20</v>
      </c>
      <c r="D368" s="14" t="n">
        <f aca="false">C368+D367</f>
        <v>4061.854</v>
      </c>
    </row>
    <row r="369" customFormat="false" ht="12.8" hidden="false" customHeight="false" outlineLevel="0" collapsed="false">
      <c r="A369" s="25" t="s">
        <v>1254</v>
      </c>
      <c r="B369" s="26" t="n">
        <v>-1</v>
      </c>
      <c r="C369" s="24" t="n">
        <f aca="false">B369*10</f>
        <v>-10</v>
      </c>
      <c r="D369" s="14" t="n">
        <f aca="false">C369+D368</f>
        <v>4051.854</v>
      </c>
    </row>
    <row r="370" customFormat="false" ht="12.8" hidden="false" customHeight="false" outlineLevel="0" collapsed="false">
      <c r="A370" s="25" t="s">
        <v>1256</v>
      </c>
      <c r="B370" s="26" t="n">
        <v>1.205</v>
      </c>
      <c r="C370" s="24" t="n">
        <f aca="false">B370*10</f>
        <v>12.05</v>
      </c>
      <c r="D370" s="14" t="n">
        <f aca="false">C370+D369</f>
        <v>4063.904</v>
      </c>
    </row>
    <row r="371" customFormat="false" ht="12.8" hidden="false" customHeight="false" outlineLevel="0" collapsed="false">
      <c r="A371" s="25" t="s">
        <v>1260</v>
      </c>
      <c r="B371" s="26" t="n">
        <v>1.7248</v>
      </c>
      <c r="C371" s="24" t="n">
        <f aca="false">B371*10</f>
        <v>17.248</v>
      </c>
      <c r="D371" s="14" t="n">
        <f aca="false">C371+D370</f>
        <v>4081.152</v>
      </c>
    </row>
    <row r="372" customFormat="false" ht="12.8" hidden="false" customHeight="false" outlineLevel="0" collapsed="false">
      <c r="A372" s="25" t="s">
        <v>1261</v>
      </c>
      <c r="B372" s="26" t="n">
        <v>0.8918</v>
      </c>
      <c r="C372" s="24" t="n">
        <f aca="false">B372*10</f>
        <v>8.918</v>
      </c>
      <c r="D372" s="14" t="n">
        <f aca="false">C372+D371</f>
        <v>4090.07</v>
      </c>
    </row>
    <row r="373" customFormat="false" ht="12.8" hidden="false" customHeight="false" outlineLevel="0" collapsed="false">
      <c r="A373" s="25" t="s">
        <v>1263</v>
      </c>
      <c r="B373" s="26" t="n">
        <v>1.2736</v>
      </c>
      <c r="C373" s="24" t="n">
        <f aca="false">B373*10</f>
        <v>12.736</v>
      </c>
      <c r="D373" s="14" t="n">
        <f aca="false">C373+D372</f>
        <v>4102.806</v>
      </c>
    </row>
    <row r="374" customFormat="false" ht="12.8" hidden="false" customHeight="false" outlineLevel="0" collapsed="false">
      <c r="A374" s="25" t="s">
        <v>1269</v>
      </c>
      <c r="B374" s="26" t="n">
        <v>1.323</v>
      </c>
      <c r="C374" s="24" t="n">
        <f aca="false">B374*10</f>
        <v>13.23</v>
      </c>
      <c r="D374" s="14" t="n">
        <f aca="false">C374+D373</f>
        <v>4116.036</v>
      </c>
    </row>
    <row r="375" customFormat="false" ht="12.8" hidden="false" customHeight="false" outlineLevel="0" collapsed="false">
      <c r="A375" s="25" t="s">
        <v>1271</v>
      </c>
      <c r="B375" s="26" t="n">
        <v>3.43</v>
      </c>
      <c r="C375" s="24" t="n">
        <f aca="false">B375*10</f>
        <v>34.3</v>
      </c>
      <c r="D375" s="14" t="n">
        <f aca="false">C375+D374</f>
        <v>4150.336</v>
      </c>
    </row>
    <row r="376" customFormat="false" ht="12.8" hidden="false" customHeight="false" outlineLevel="0" collapsed="false">
      <c r="A376" s="25" t="s">
        <v>1273</v>
      </c>
      <c r="B376" s="26" t="n">
        <v>0.8134</v>
      </c>
      <c r="C376" s="24" t="n">
        <f aca="false">B376*10</f>
        <v>8.134</v>
      </c>
      <c r="D376" s="14" t="n">
        <f aca="false">C376+D375</f>
        <v>4158.47</v>
      </c>
    </row>
    <row r="377" customFormat="false" ht="12.8" hidden="false" customHeight="false" outlineLevel="0" collapsed="false">
      <c r="A377" s="25" t="s">
        <v>1275</v>
      </c>
      <c r="B377" s="26" t="n">
        <v>3.724</v>
      </c>
      <c r="C377" s="24" t="n">
        <f aca="false">B377*10</f>
        <v>37.24</v>
      </c>
      <c r="D377" s="14" t="n">
        <f aca="false">C377+D376</f>
        <v>4195.71</v>
      </c>
    </row>
    <row r="378" customFormat="false" ht="12.8" hidden="false" customHeight="false" outlineLevel="0" collapsed="false">
      <c r="A378" s="25" t="s">
        <v>1280</v>
      </c>
      <c r="B378" s="26" t="n">
        <v>-1.4022</v>
      </c>
      <c r="C378" s="24" t="n">
        <f aca="false">B378*10</f>
        <v>-14.022</v>
      </c>
      <c r="D378" s="14" t="n">
        <f aca="false">C378+D377</f>
        <v>4181.688</v>
      </c>
    </row>
    <row r="379" customFormat="false" ht="12.8" hidden="false" customHeight="false" outlineLevel="0" collapsed="false">
      <c r="A379" s="25" t="s">
        <v>1284</v>
      </c>
      <c r="B379" s="26" t="n">
        <v>-0.0494</v>
      </c>
      <c r="C379" s="24" t="n">
        <f aca="false">B379*10</f>
        <v>-0.494</v>
      </c>
      <c r="D379" s="14" t="n">
        <f aca="false">C379+D378</f>
        <v>4181.194</v>
      </c>
    </row>
    <row r="380" customFormat="false" ht="12.8" hidden="false" customHeight="false" outlineLevel="0" collapsed="false">
      <c r="A380" s="25" t="s">
        <v>1287</v>
      </c>
      <c r="B380" s="26" t="n">
        <v>1.225</v>
      </c>
      <c r="C380" s="24" t="n">
        <f aca="false">B380*10</f>
        <v>12.25</v>
      </c>
      <c r="D380" s="14" t="n">
        <f aca="false">C380+D379</f>
        <v>4193.444</v>
      </c>
    </row>
    <row r="381" customFormat="false" ht="12.8" hidden="false" customHeight="false" outlineLevel="0" collapsed="false">
      <c r="A381" s="25" t="s">
        <v>1289</v>
      </c>
      <c r="B381" s="26" t="n">
        <v>-1</v>
      </c>
      <c r="C381" s="24" t="n">
        <f aca="false">B381*10</f>
        <v>-10</v>
      </c>
      <c r="D381" s="14" t="n">
        <f aca="false">C381+D380</f>
        <v>4183.444</v>
      </c>
    </row>
    <row r="382" customFormat="false" ht="12.8" hidden="false" customHeight="false" outlineLevel="0" collapsed="false">
      <c r="A382" s="25" t="s">
        <v>1291</v>
      </c>
      <c r="B382" s="26" t="n">
        <v>1.1956</v>
      </c>
      <c r="C382" s="24" t="n">
        <f aca="false">B382*10</f>
        <v>11.956</v>
      </c>
      <c r="D382" s="14" t="n">
        <f aca="false">C382+D381</f>
        <v>4195.4</v>
      </c>
    </row>
    <row r="383" customFormat="false" ht="12.8" hidden="false" customHeight="false" outlineLevel="0" collapsed="false">
      <c r="A383" s="25" t="s">
        <v>1294</v>
      </c>
      <c r="B383" s="26" t="n">
        <v>1.0678</v>
      </c>
      <c r="C383" s="24" t="n">
        <f aca="false">B383*10</f>
        <v>10.678</v>
      </c>
      <c r="D383" s="14" t="n">
        <f aca="false">C383+D382</f>
        <v>4206.078</v>
      </c>
    </row>
    <row r="384" customFormat="false" ht="12.8" hidden="false" customHeight="false" outlineLevel="0" collapsed="false">
      <c r="A384" s="25" t="s">
        <v>1297</v>
      </c>
      <c r="B384" s="26" t="n">
        <v>0.3822</v>
      </c>
      <c r="C384" s="24" t="n">
        <f aca="false">B384*10</f>
        <v>3.822</v>
      </c>
      <c r="D384" s="14" t="n">
        <f aca="false">C384+D383</f>
        <v>4209.9</v>
      </c>
    </row>
    <row r="385" customFormat="false" ht="12.8" hidden="false" customHeight="false" outlineLevel="0" collapsed="false">
      <c r="A385" s="25" t="s">
        <v>1299</v>
      </c>
      <c r="B385" s="26" t="n">
        <v>2.1756</v>
      </c>
      <c r="C385" s="24" t="n">
        <f aca="false">B385*10</f>
        <v>21.756</v>
      </c>
      <c r="D385" s="14" t="n">
        <f aca="false">C385+D384</f>
        <v>4231.656</v>
      </c>
    </row>
    <row r="386" customFormat="false" ht="12.8" hidden="false" customHeight="false" outlineLevel="0" collapsed="false">
      <c r="A386" s="25" t="s">
        <v>1301</v>
      </c>
      <c r="B386" s="26" t="n">
        <v>-1</v>
      </c>
      <c r="C386" s="24" t="n">
        <f aca="false">B386*10</f>
        <v>-10</v>
      </c>
      <c r="D386" s="14" t="n">
        <f aca="false">C386+D385</f>
        <v>4221.656</v>
      </c>
    </row>
    <row r="387" customFormat="false" ht="12.8" hidden="false" customHeight="false" outlineLevel="0" collapsed="false">
      <c r="A387" s="25" t="s">
        <v>1303</v>
      </c>
      <c r="B387" s="26" t="n">
        <v>1.0878</v>
      </c>
      <c r="C387" s="24" t="n">
        <f aca="false">B387*10</f>
        <v>10.878</v>
      </c>
      <c r="D387" s="14" t="n">
        <f aca="false">C387+D386</f>
        <v>4232.534</v>
      </c>
    </row>
    <row r="388" customFormat="false" ht="12.8" hidden="false" customHeight="false" outlineLevel="0" collapsed="false">
      <c r="A388" s="25" t="s">
        <v>1304</v>
      </c>
      <c r="B388" s="26" t="n">
        <v>0.2744</v>
      </c>
      <c r="C388" s="24" t="n">
        <f aca="false">B388*10</f>
        <v>2.744</v>
      </c>
      <c r="D388" s="14" t="n">
        <f aca="false">C388+D387</f>
        <v>4235.278</v>
      </c>
    </row>
    <row r="389" customFormat="false" ht="12.8" hidden="false" customHeight="false" outlineLevel="0" collapsed="false">
      <c r="A389" s="25" t="s">
        <v>1306</v>
      </c>
      <c r="B389" s="26" t="n">
        <v>-0.412</v>
      </c>
      <c r="C389" s="24" t="n">
        <f aca="false">B389*10</f>
        <v>-4.12</v>
      </c>
      <c r="D389" s="14" t="n">
        <f aca="false">C389+D388</f>
        <v>4231.158</v>
      </c>
    </row>
    <row r="390" customFormat="false" ht="12.8" hidden="false" customHeight="false" outlineLevel="0" collapsed="false">
      <c r="A390" s="25" t="s">
        <v>1309</v>
      </c>
      <c r="B390" s="26" t="n">
        <v>-2</v>
      </c>
      <c r="C390" s="24" t="n">
        <f aca="false">B390*10</f>
        <v>-20</v>
      </c>
      <c r="D390" s="14" t="n">
        <f aca="false">C390+D389</f>
        <v>4211.158</v>
      </c>
    </row>
    <row r="391" customFormat="false" ht="12.8" hidden="false" customHeight="false" outlineLevel="0" collapsed="false">
      <c r="A391" s="25" t="s">
        <v>1311</v>
      </c>
      <c r="B391" s="26" t="n">
        <v>1.8326</v>
      </c>
      <c r="C391" s="24" t="n">
        <f aca="false">B391*10</f>
        <v>18.326</v>
      </c>
      <c r="D391" s="14" t="n">
        <f aca="false">C391+D390</f>
        <v>4229.484</v>
      </c>
    </row>
    <row r="392" customFormat="false" ht="12.8" hidden="false" customHeight="false" outlineLevel="0" collapsed="false">
      <c r="A392" s="25" t="s">
        <v>1313</v>
      </c>
      <c r="B392" s="26" t="n">
        <v>-2</v>
      </c>
      <c r="C392" s="24" t="n">
        <f aca="false">B392*10</f>
        <v>-20</v>
      </c>
      <c r="D392" s="14" t="n">
        <f aca="false">C392+D391</f>
        <v>4209.484</v>
      </c>
    </row>
    <row r="393" customFormat="false" ht="12.8" hidden="false" customHeight="false" outlineLevel="0" collapsed="false">
      <c r="A393" s="25" t="s">
        <v>1316</v>
      </c>
      <c r="B393" s="26" t="n">
        <v>0.6566</v>
      </c>
      <c r="C393" s="24" t="n">
        <f aca="false">B393*10</f>
        <v>6.566</v>
      </c>
      <c r="D393" s="14" t="n">
        <f aca="false">C393+D392</f>
        <v>4216.05</v>
      </c>
    </row>
    <row r="394" customFormat="false" ht="12.8" hidden="false" customHeight="false" outlineLevel="0" collapsed="false">
      <c r="A394" s="25" t="s">
        <v>1319</v>
      </c>
      <c r="B394" s="26" t="n">
        <v>3.439</v>
      </c>
      <c r="C394" s="24" t="n">
        <f aca="false">B394*10</f>
        <v>34.39</v>
      </c>
      <c r="D394" s="14" t="n">
        <f aca="false">C394+D393</f>
        <v>4250.44</v>
      </c>
    </row>
    <row r="395" customFormat="false" ht="12.8" hidden="false" customHeight="false" outlineLevel="0" collapsed="false">
      <c r="A395" s="25" t="s">
        <v>1322</v>
      </c>
      <c r="B395" s="26" t="n">
        <v>-1</v>
      </c>
      <c r="C395" s="24" t="n">
        <f aca="false">B395*10</f>
        <v>-10</v>
      </c>
      <c r="D395" s="14" t="n">
        <f aca="false">C395+D394</f>
        <v>4240.44</v>
      </c>
    </row>
    <row r="396" customFormat="false" ht="12.8" hidden="false" customHeight="false" outlineLevel="0" collapsed="false">
      <c r="A396" s="25" t="s">
        <v>1324</v>
      </c>
      <c r="B396" s="26" t="n">
        <v>-1</v>
      </c>
      <c r="C396" s="24" t="n">
        <f aca="false">B396*10</f>
        <v>-10</v>
      </c>
      <c r="D396" s="14" t="n">
        <f aca="false">C396+D395</f>
        <v>4230.44</v>
      </c>
    </row>
    <row r="397" customFormat="false" ht="12.8" hidden="false" customHeight="false" outlineLevel="0" collapsed="false">
      <c r="A397" s="25" t="s">
        <v>1326</v>
      </c>
      <c r="B397" s="26" t="n">
        <v>0.441</v>
      </c>
      <c r="C397" s="24" t="n">
        <f aca="false">B397*10</f>
        <v>4.41</v>
      </c>
      <c r="D397" s="14" t="n">
        <f aca="false">C397+D396</f>
        <v>4234.85</v>
      </c>
    </row>
    <row r="398" customFormat="false" ht="12.8" hidden="false" customHeight="false" outlineLevel="0" collapsed="false">
      <c r="A398" s="25" t="s">
        <v>1329</v>
      </c>
      <c r="B398" s="26" t="n">
        <v>1.5092</v>
      </c>
      <c r="C398" s="24" t="n">
        <f aca="false">B398*10</f>
        <v>15.092</v>
      </c>
      <c r="D398" s="14" t="n">
        <f aca="false">C398+D397</f>
        <v>4249.942</v>
      </c>
    </row>
    <row r="399" customFormat="false" ht="12.8" hidden="false" customHeight="false" outlineLevel="0" collapsed="false">
      <c r="A399" s="25" t="s">
        <v>1332</v>
      </c>
      <c r="B399" s="26" t="n">
        <v>-1</v>
      </c>
      <c r="C399" s="24" t="n">
        <f aca="false">B399*10</f>
        <v>-10</v>
      </c>
      <c r="D399" s="14" t="n">
        <f aca="false">C399+D398</f>
        <v>4239.942</v>
      </c>
    </row>
    <row r="400" customFormat="false" ht="12.8" hidden="false" customHeight="false" outlineLevel="0" collapsed="false">
      <c r="A400" s="25" t="s">
        <v>1334</v>
      </c>
      <c r="B400" s="26" t="n">
        <v>13.7788</v>
      </c>
      <c r="C400" s="24" t="n">
        <f aca="false">B400*10</f>
        <v>137.788</v>
      </c>
      <c r="D400" s="14" t="n">
        <f aca="false">C400+D399</f>
        <v>4377.73</v>
      </c>
    </row>
    <row r="401" customFormat="false" ht="12.8" hidden="false" customHeight="false" outlineLevel="0" collapsed="false">
      <c r="A401" s="25" t="s">
        <v>1337</v>
      </c>
      <c r="B401" s="26" t="n">
        <v>1.96</v>
      </c>
      <c r="C401" s="24" t="n">
        <f aca="false">B401*10</f>
        <v>19.6</v>
      </c>
      <c r="D401" s="14" t="n">
        <f aca="false">C401+D400</f>
        <v>4397.33</v>
      </c>
    </row>
    <row r="402" customFormat="false" ht="12.8" hidden="false" customHeight="false" outlineLevel="0" collapsed="false">
      <c r="A402" s="25" t="s">
        <v>1340</v>
      </c>
      <c r="B402" s="26" t="n">
        <v>0.2642</v>
      </c>
      <c r="C402" s="24" t="n">
        <f aca="false">B402*10</f>
        <v>2.642</v>
      </c>
      <c r="D402" s="14" t="n">
        <f aca="false">C402+D401</f>
        <v>4399.972</v>
      </c>
    </row>
    <row r="403" customFormat="false" ht="12.8" hidden="false" customHeight="false" outlineLevel="0" collapsed="false">
      <c r="A403" s="25" t="s">
        <v>1343</v>
      </c>
      <c r="B403" s="26" t="n">
        <v>4.9682</v>
      </c>
      <c r="C403" s="24" t="n">
        <f aca="false">B403*10</f>
        <v>49.682</v>
      </c>
      <c r="D403" s="14" t="n">
        <f aca="false">C403+D402</f>
        <v>4449.654</v>
      </c>
    </row>
    <row r="404" customFormat="false" ht="12.8" hidden="false" customHeight="false" outlineLevel="0" collapsed="false">
      <c r="A404" s="25" t="s">
        <v>1347</v>
      </c>
      <c r="B404" s="26" t="n">
        <v>-0.4316</v>
      </c>
      <c r="C404" s="24" t="n">
        <f aca="false">B404*10</f>
        <v>-4.316</v>
      </c>
      <c r="D404" s="14" t="n">
        <f aca="false">C404+D403</f>
        <v>4445.338</v>
      </c>
    </row>
    <row r="405" customFormat="false" ht="12.8" hidden="false" customHeight="false" outlineLevel="0" collapsed="false">
      <c r="A405" s="25" t="s">
        <v>1349</v>
      </c>
      <c r="B405" s="26" t="n">
        <v>-1</v>
      </c>
      <c r="C405" s="24" t="n">
        <f aca="false">B405*10</f>
        <v>-10</v>
      </c>
      <c r="D405" s="14" t="n">
        <f aca="false">C405+D404</f>
        <v>4435.338</v>
      </c>
    </row>
    <row r="406" customFormat="false" ht="12.8" hidden="false" customHeight="false" outlineLevel="0" collapsed="false">
      <c r="A406" s="25" t="s">
        <v>1351</v>
      </c>
      <c r="B406" s="26" t="n">
        <v>4.7726</v>
      </c>
      <c r="C406" s="24" t="n">
        <f aca="false">B406*10</f>
        <v>47.726</v>
      </c>
      <c r="D406" s="14" t="n">
        <f aca="false">C406+D405</f>
        <v>4483.064</v>
      </c>
    </row>
    <row r="407" customFormat="false" ht="12.8" hidden="false" customHeight="false" outlineLevel="0" collapsed="false">
      <c r="A407" s="25" t="s">
        <v>1354</v>
      </c>
      <c r="B407" s="26" t="n">
        <v>-1</v>
      </c>
      <c r="C407" s="24" t="n">
        <f aca="false">B407*10</f>
        <v>-10</v>
      </c>
      <c r="D407" s="14" t="n">
        <f aca="false">C407+D406</f>
        <v>4473.064</v>
      </c>
    </row>
    <row r="408" customFormat="false" ht="12.8" hidden="false" customHeight="false" outlineLevel="0" collapsed="false">
      <c r="A408" s="25" t="s">
        <v>1356</v>
      </c>
      <c r="B408" s="26" t="n">
        <v>-1</v>
      </c>
      <c r="C408" s="24" t="n">
        <f aca="false">B408*10</f>
        <v>-10</v>
      </c>
      <c r="D408" s="14" t="n">
        <f aca="false">C408+D407</f>
        <v>4463.064</v>
      </c>
    </row>
    <row r="409" customFormat="false" ht="12.8" hidden="false" customHeight="false" outlineLevel="0" collapsed="false">
      <c r="A409" s="25" t="s">
        <v>1358</v>
      </c>
      <c r="B409" s="26" t="n">
        <v>5.4876</v>
      </c>
      <c r="C409" s="24" t="n">
        <f aca="false">B409*10</f>
        <v>54.876</v>
      </c>
      <c r="D409" s="14" t="n">
        <f aca="false">C409+D408</f>
        <v>4517.94</v>
      </c>
    </row>
    <row r="410" customFormat="false" ht="12.8" hidden="false" customHeight="false" outlineLevel="0" collapsed="false">
      <c r="A410" s="25" t="s">
        <v>1362</v>
      </c>
      <c r="B410" s="26" t="n">
        <v>1.6452</v>
      </c>
      <c r="C410" s="24" t="n">
        <f aca="false">B410*10</f>
        <v>16.452</v>
      </c>
      <c r="D410" s="14" t="n">
        <f aca="false">C410+D409</f>
        <v>4534.392</v>
      </c>
    </row>
    <row r="411" customFormat="false" ht="12.8" hidden="false" customHeight="false" outlineLevel="0" collapsed="false">
      <c r="A411" s="25" t="s">
        <v>1366</v>
      </c>
      <c r="B411" s="26" t="n">
        <v>4.7334</v>
      </c>
      <c r="C411" s="24" t="n">
        <f aca="false">B411*10</f>
        <v>47.334</v>
      </c>
      <c r="D411" s="14" t="n">
        <f aca="false">C411+D410</f>
        <v>4581.726</v>
      </c>
    </row>
    <row r="412" customFormat="false" ht="12.8" hidden="false" customHeight="false" outlineLevel="0" collapsed="false">
      <c r="A412" s="25" t="s">
        <v>1368</v>
      </c>
      <c r="B412" s="26" t="n">
        <v>-1</v>
      </c>
      <c r="C412" s="24" t="n">
        <f aca="false">B412*10</f>
        <v>-10</v>
      </c>
      <c r="D412" s="14" t="n">
        <f aca="false">C412+D411</f>
        <v>4571.726</v>
      </c>
    </row>
    <row r="413" customFormat="false" ht="12.8" hidden="false" customHeight="false" outlineLevel="0" collapsed="false">
      <c r="A413" s="25" t="s">
        <v>1370</v>
      </c>
      <c r="B413" s="26" t="n">
        <v>-0.1866</v>
      </c>
      <c r="C413" s="24" t="n">
        <f aca="false">B413*10</f>
        <v>-1.866</v>
      </c>
      <c r="D413" s="14" t="n">
        <f aca="false">C413+D412</f>
        <v>4569.86</v>
      </c>
    </row>
    <row r="414" customFormat="false" ht="12.8" hidden="false" customHeight="false" outlineLevel="0" collapsed="false">
      <c r="A414" s="25" t="s">
        <v>1374</v>
      </c>
      <c r="B414" s="26" t="n">
        <v>1.568</v>
      </c>
      <c r="C414" s="24" t="n">
        <f aca="false">B414*10</f>
        <v>15.68</v>
      </c>
      <c r="D414" s="14" t="n">
        <f aca="false">C414+D413</f>
        <v>4585.54</v>
      </c>
    </row>
    <row r="415" customFormat="false" ht="12.8" hidden="false" customHeight="false" outlineLevel="0" collapsed="false">
      <c r="A415" s="25" t="s">
        <v>1377</v>
      </c>
      <c r="B415" s="26" t="n">
        <v>-0.7754</v>
      </c>
      <c r="C415" s="24" t="n">
        <f aca="false">B415*10</f>
        <v>-7.754</v>
      </c>
      <c r="D415" s="14" t="n">
        <f aca="false">C415+D414</f>
        <v>4577.786</v>
      </c>
    </row>
    <row r="416" customFormat="false" ht="12.8" hidden="false" customHeight="false" outlineLevel="0" collapsed="false">
      <c r="A416" s="25" t="s">
        <v>1383</v>
      </c>
      <c r="B416" s="26" t="n">
        <v>-1.0988</v>
      </c>
      <c r="C416" s="24" t="n">
        <f aca="false">B416*10</f>
        <v>-10.988</v>
      </c>
      <c r="D416" s="14" t="n">
        <f aca="false">C416+D415</f>
        <v>4566.798</v>
      </c>
    </row>
    <row r="417" customFormat="false" ht="12.8" hidden="false" customHeight="false" outlineLevel="0" collapsed="false">
      <c r="A417" s="25" t="s">
        <v>1390</v>
      </c>
      <c r="B417" s="26" t="n">
        <v>-2</v>
      </c>
      <c r="C417" s="24" t="n">
        <f aca="false">B417*10</f>
        <v>-20</v>
      </c>
      <c r="D417" s="14" t="n">
        <f aca="false">C417+D416</f>
        <v>4546.798</v>
      </c>
    </row>
    <row r="418" customFormat="false" ht="12.8" hidden="false" customHeight="false" outlineLevel="0" collapsed="false">
      <c r="A418" s="25" t="s">
        <v>1392</v>
      </c>
      <c r="B418" s="26" t="n">
        <v>0.4406</v>
      </c>
      <c r="C418" s="24" t="n">
        <f aca="false">B418*10</f>
        <v>4.406</v>
      </c>
      <c r="D418" s="14" t="n">
        <f aca="false">C418+D417</f>
        <v>4551.204</v>
      </c>
    </row>
    <row r="419" customFormat="false" ht="12.8" hidden="false" customHeight="false" outlineLevel="0" collapsed="false">
      <c r="A419" s="25" t="s">
        <v>1395</v>
      </c>
      <c r="B419" s="26" t="n">
        <v>0.5676</v>
      </c>
      <c r="C419" s="24" t="n">
        <f aca="false">B419*10</f>
        <v>5.676</v>
      </c>
      <c r="D419" s="14" t="n">
        <f aca="false">C419+D418</f>
        <v>4556.88</v>
      </c>
    </row>
    <row r="420" customFormat="false" ht="12.8" hidden="false" customHeight="false" outlineLevel="0" collapsed="false">
      <c r="A420" s="25" t="s">
        <v>1401</v>
      </c>
      <c r="B420" s="26" t="n">
        <v>0.3328</v>
      </c>
      <c r="C420" s="24" t="n">
        <f aca="false">B420*10</f>
        <v>3.328</v>
      </c>
      <c r="D420" s="14" t="n">
        <f aca="false">C420+D419</f>
        <v>4560.208</v>
      </c>
    </row>
    <row r="421" customFormat="false" ht="12.8" hidden="false" customHeight="false" outlineLevel="0" collapsed="false">
      <c r="A421" s="25" t="s">
        <v>1405</v>
      </c>
      <c r="B421" s="26" t="n">
        <v>-1</v>
      </c>
      <c r="C421" s="24" t="n">
        <f aca="false">B421*10</f>
        <v>-10</v>
      </c>
      <c r="D421" s="14" t="n">
        <f aca="false">C421+D420</f>
        <v>4550.208</v>
      </c>
    </row>
    <row r="422" customFormat="false" ht="12.8" hidden="false" customHeight="false" outlineLevel="0" collapsed="false">
      <c r="A422" s="25" t="s">
        <v>1407</v>
      </c>
      <c r="B422" s="26" t="n">
        <v>-1</v>
      </c>
      <c r="C422" s="24" t="n">
        <f aca="false">B422*10</f>
        <v>-10</v>
      </c>
      <c r="D422" s="14" t="n">
        <f aca="false">C422+D421</f>
        <v>4540.208</v>
      </c>
    </row>
    <row r="423" customFormat="false" ht="12.8" hidden="false" customHeight="false" outlineLevel="0" collapsed="false">
      <c r="A423" s="25" t="s">
        <v>1409</v>
      </c>
      <c r="B423" s="26" t="n">
        <v>0.7448</v>
      </c>
      <c r="C423" s="24" t="n">
        <f aca="false">B423*10</f>
        <v>7.448</v>
      </c>
      <c r="D423" s="14" t="n">
        <f aca="false">C423+D422</f>
        <v>4547.656</v>
      </c>
    </row>
    <row r="424" customFormat="false" ht="12.8" hidden="false" customHeight="false" outlineLevel="0" collapsed="false">
      <c r="A424" s="25" t="s">
        <v>1412</v>
      </c>
      <c r="B424" s="26" t="n">
        <v>0.989</v>
      </c>
      <c r="C424" s="24" t="n">
        <f aca="false">B424*10</f>
        <v>9.89</v>
      </c>
      <c r="D424" s="14" t="n">
        <f aca="false">C424+D423</f>
        <v>4557.546</v>
      </c>
    </row>
    <row r="425" customFormat="false" ht="12.8" hidden="false" customHeight="false" outlineLevel="0" collapsed="false">
      <c r="A425" s="25" t="s">
        <v>1417</v>
      </c>
      <c r="B425" s="26" t="n">
        <v>1.0976</v>
      </c>
      <c r="C425" s="24" t="n">
        <f aca="false">B425*10</f>
        <v>10.976</v>
      </c>
      <c r="D425" s="14" t="n">
        <f aca="false">C425+D424</f>
        <v>4568.522</v>
      </c>
    </row>
    <row r="426" customFormat="false" ht="12.8" hidden="false" customHeight="false" outlineLevel="0" collapsed="false">
      <c r="A426" s="25" t="s">
        <v>1420</v>
      </c>
      <c r="B426" s="26" t="n">
        <v>-1.7158</v>
      </c>
      <c r="C426" s="24" t="n">
        <f aca="false">B426*10</f>
        <v>-17.158</v>
      </c>
      <c r="D426" s="14" t="n">
        <f aca="false">C426+D425</f>
        <v>4551.364</v>
      </c>
    </row>
    <row r="427" customFormat="false" ht="12.8" hidden="false" customHeight="false" outlineLevel="0" collapsed="false">
      <c r="A427" s="25" t="s">
        <v>1424</v>
      </c>
      <c r="B427" s="26" t="n">
        <v>1.6856</v>
      </c>
      <c r="C427" s="24" t="n">
        <f aca="false">B427*10</f>
        <v>16.856</v>
      </c>
      <c r="D427" s="14" t="n">
        <f aca="false">C427+D426</f>
        <v>4568.22</v>
      </c>
    </row>
    <row r="428" customFormat="false" ht="12.8" hidden="false" customHeight="false" outlineLevel="0" collapsed="false">
      <c r="A428" s="25" t="s">
        <v>1426</v>
      </c>
      <c r="B428" s="26" t="n">
        <v>1.1074</v>
      </c>
      <c r="C428" s="24" t="n">
        <f aca="false">B428*10</f>
        <v>11.074</v>
      </c>
      <c r="D428" s="14" t="n">
        <f aca="false">C428+D427</f>
        <v>4579.294</v>
      </c>
    </row>
    <row r="429" customFormat="false" ht="12.8" hidden="false" customHeight="false" outlineLevel="0" collapsed="false">
      <c r="A429" s="25" t="s">
        <v>1429</v>
      </c>
      <c r="B429" s="26" t="n">
        <v>2.9008</v>
      </c>
      <c r="C429" s="24" t="n">
        <f aca="false">B429*10</f>
        <v>29.008</v>
      </c>
      <c r="D429" s="14" t="n">
        <f aca="false">C429+D428</f>
        <v>4608.302</v>
      </c>
    </row>
    <row r="430" customFormat="false" ht="12.8" hidden="false" customHeight="false" outlineLevel="0" collapsed="false">
      <c r="A430" s="25" t="s">
        <v>1431</v>
      </c>
      <c r="B430" s="26" t="n">
        <v>-1.8044</v>
      </c>
      <c r="C430" s="24" t="n">
        <f aca="false">B430*10</f>
        <v>-18.044</v>
      </c>
      <c r="D430" s="14" t="n">
        <f aca="false">C430+D429</f>
        <v>4590.258</v>
      </c>
    </row>
    <row r="431" customFormat="false" ht="12.8" hidden="false" customHeight="false" outlineLevel="0" collapsed="false">
      <c r="A431" s="25" t="s">
        <v>1437</v>
      </c>
      <c r="B431" s="26" t="n">
        <v>0.1176</v>
      </c>
      <c r="C431" s="24" t="n">
        <f aca="false">B431*10</f>
        <v>1.176</v>
      </c>
      <c r="D431" s="14" t="n">
        <f aca="false">C431+D430</f>
        <v>4591.434</v>
      </c>
    </row>
    <row r="432" customFormat="false" ht="12.8" hidden="false" customHeight="false" outlineLevel="0" collapsed="false">
      <c r="A432" s="25" t="s">
        <v>1439</v>
      </c>
      <c r="B432" s="26" t="n">
        <v>0.1862</v>
      </c>
      <c r="C432" s="24" t="n">
        <f aca="false">B432*10</f>
        <v>1.862</v>
      </c>
      <c r="D432" s="14" t="n">
        <f aca="false">C432+D431</f>
        <v>4593.296</v>
      </c>
    </row>
    <row r="433" customFormat="false" ht="12.8" hidden="false" customHeight="false" outlineLevel="0" collapsed="false">
      <c r="A433" s="25" t="s">
        <v>1440</v>
      </c>
      <c r="B433" s="26" t="n">
        <v>2.5872</v>
      </c>
      <c r="C433" s="24" t="n">
        <f aca="false">B433*10</f>
        <v>25.872</v>
      </c>
      <c r="D433" s="14" t="n">
        <f aca="false">C433+D432</f>
        <v>4619.168</v>
      </c>
    </row>
    <row r="434" customFormat="false" ht="12.8" hidden="false" customHeight="false" outlineLevel="0" collapsed="false">
      <c r="A434" s="25" t="s">
        <v>1444</v>
      </c>
      <c r="B434" s="26" t="n">
        <v>-0.1282</v>
      </c>
      <c r="C434" s="24" t="n">
        <f aca="false">B434*10</f>
        <v>-1.282</v>
      </c>
      <c r="D434" s="14" t="n">
        <f aca="false">C434+D433</f>
        <v>4617.886</v>
      </c>
    </row>
    <row r="435" customFormat="false" ht="12.8" hidden="false" customHeight="false" outlineLevel="0" collapsed="false">
      <c r="A435" s="25" t="s">
        <v>1447</v>
      </c>
      <c r="B435" s="26" t="n">
        <v>1.274</v>
      </c>
      <c r="C435" s="24" t="n">
        <f aca="false">B435*10</f>
        <v>12.74</v>
      </c>
      <c r="D435" s="14" t="n">
        <f aca="false">C435+D434</f>
        <v>4630.626</v>
      </c>
    </row>
    <row r="436" customFormat="false" ht="12.8" hidden="false" customHeight="false" outlineLevel="0" collapsed="false">
      <c r="A436" s="25" t="s">
        <v>1450</v>
      </c>
      <c r="B436" s="26" t="n">
        <v>0.0980000000000001</v>
      </c>
      <c r="C436" s="24" t="n">
        <f aca="false">B436*10</f>
        <v>0.980000000000001</v>
      </c>
      <c r="D436" s="14" t="n">
        <f aca="false">C436+D435</f>
        <v>4631.606</v>
      </c>
    </row>
    <row r="437" customFormat="false" ht="12.8" hidden="false" customHeight="false" outlineLevel="0" collapsed="false">
      <c r="A437" s="25" t="s">
        <v>1452</v>
      </c>
      <c r="B437" s="26" t="n">
        <v>5.4288</v>
      </c>
      <c r="C437" s="24" t="n">
        <f aca="false">B437*10</f>
        <v>54.288</v>
      </c>
      <c r="D437" s="14" t="n">
        <f aca="false">C437+D436</f>
        <v>4685.894</v>
      </c>
    </row>
    <row r="438" customFormat="false" ht="12.8" hidden="false" customHeight="false" outlineLevel="0" collapsed="false">
      <c r="A438" s="25" t="s">
        <v>1457</v>
      </c>
      <c r="B438" s="26" t="n">
        <v>1.9792</v>
      </c>
      <c r="C438" s="24" t="n">
        <f aca="false">B438*10</f>
        <v>19.792</v>
      </c>
      <c r="D438" s="14" t="n">
        <f aca="false">C438+D437</f>
        <v>4705.686</v>
      </c>
    </row>
    <row r="439" customFormat="false" ht="12.8" hidden="false" customHeight="false" outlineLevel="0" collapsed="false">
      <c r="A439" s="25" t="s">
        <v>1460</v>
      </c>
      <c r="B439" s="26" t="n">
        <v>-1</v>
      </c>
      <c r="C439" s="24" t="n">
        <f aca="false">B439*10</f>
        <v>-10</v>
      </c>
      <c r="D439" s="14" t="n">
        <f aca="false">C439+D438</f>
        <v>4695.686</v>
      </c>
    </row>
    <row r="440" customFormat="false" ht="12.8" hidden="false" customHeight="false" outlineLevel="0" collapsed="false">
      <c r="A440" s="25" t="s">
        <v>1462</v>
      </c>
      <c r="B440" s="26" t="n">
        <v>-1.1082</v>
      </c>
      <c r="C440" s="24" t="n">
        <f aca="false">B440*10</f>
        <v>-11.082</v>
      </c>
      <c r="D440" s="14" t="n">
        <f aca="false">C440+D439</f>
        <v>4684.604</v>
      </c>
    </row>
    <row r="441" customFormat="false" ht="12.8" hidden="false" customHeight="false" outlineLevel="0" collapsed="false">
      <c r="A441" s="25" t="s">
        <v>1464</v>
      </c>
      <c r="B441" s="26" t="n">
        <v>0.6566</v>
      </c>
      <c r="C441" s="24" t="n">
        <f aca="false">B441*10</f>
        <v>6.566</v>
      </c>
      <c r="D441" s="14" t="n">
        <f aca="false">C441+D440</f>
        <v>4691.17</v>
      </c>
    </row>
    <row r="442" customFormat="false" ht="12.8" hidden="false" customHeight="false" outlineLevel="0" collapsed="false">
      <c r="A442" s="25" t="s">
        <v>1466</v>
      </c>
      <c r="B442" s="26" t="n">
        <v>1.5578</v>
      </c>
      <c r="C442" s="24" t="n">
        <f aca="false">B442*10</f>
        <v>15.578</v>
      </c>
      <c r="D442" s="14" t="n">
        <f aca="false">C442+D441</f>
        <v>4706.748</v>
      </c>
    </row>
    <row r="443" customFormat="false" ht="12.8" hidden="false" customHeight="false" outlineLevel="0" collapsed="false">
      <c r="A443" s="25" t="s">
        <v>1470</v>
      </c>
      <c r="B443" s="26" t="n">
        <v>2.3222</v>
      </c>
      <c r="C443" s="24" t="n">
        <f aca="false">B443*10</f>
        <v>23.222</v>
      </c>
      <c r="D443" s="14" t="n">
        <f aca="false">C443+D442</f>
        <v>4729.97</v>
      </c>
    </row>
    <row r="444" customFormat="false" ht="12.8" hidden="false" customHeight="false" outlineLevel="0" collapsed="false">
      <c r="A444" s="25" t="s">
        <v>1473</v>
      </c>
      <c r="B444" s="26" t="n">
        <v>-0.7452</v>
      </c>
      <c r="C444" s="24" t="n">
        <f aca="false">B444*10</f>
        <v>-7.452</v>
      </c>
      <c r="D444" s="14" t="n">
        <f aca="false">C444+D443</f>
        <v>4722.518</v>
      </c>
    </row>
    <row r="445" customFormat="false" ht="12.8" hidden="false" customHeight="false" outlineLevel="0" collapsed="false">
      <c r="A445" s="25" t="s">
        <v>1475</v>
      </c>
      <c r="B445" s="26" t="n">
        <v>0.3234</v>
      </c>
      <c r="C445" s="24" t="n">
        <f aca="false">B445*10</f>
        <v>3.234</v>
      </c>
      <c r="D445" s="14" t="n">
        <f aca="false">C445+D444</f>
        <v>4725.752</v>
      </c>
    </row>
    <row r="446" customFormat="false" ht="12.8" hidden="false" customHeight="false" outlineLevel="0" collapsed="false">
      <c r="A446" s="25" t="s">
        <v>1477</v>
      </c>
      <c r="B446" s="26" t="n">
        <v>0.2058</v>
      </c>
      <c r="C446" s="24" t="n">
        <f aca="false">B446*10</f>
        <v>2.058</v>
      </c>
      <c r="D446" s="14" t="n">
        <f aca="false">C446+D445</f>
        <v>4727.81</v>
      </c>
    </row>
    <row r="447" customFormat="false" ht="12.8" hidden="false" customHeight="false" outlineLevel="0" collapsed="false">
      <c r="A447" s="25" t="s">
        <v>1479</v>
      </c>
      <c r="B447" s="26" t="n">
        <v>2.9392</v>
      </c>
      <c r="C447" s="24" t="n">
        <f aca="false">B447*10</f>
        <v>29.392</v>
      </c>
      <c r="D447" s="14" t="n">
        <f aca="false">C447+D446</f>
        <v>4757.202</v>
      </c>
    </row>
    <row r="448" customFormat="false" ht="12.8" hidden="false" customHeight="false" outlineLevel="0" collapsed="false">
      <c r="A448" s="25" t="s">
        <v>1485</v>
      </c>
      <c r="B448" s="26" t="n">
        <v>-1.6084</v>
      </c>
      <c r="C448" s="24" t="n">
        <f aca="false">B448*10</f>
        <v>-16.084</v>
      </c>
      <c r="D448" s="14" t="n">
        <f aca="false">C448+D447</f>
        <v>4741.118</v>
      </c>
    </row>
    <row r="449" customFormat="false" ht="12.8" hidden="false" customHeight="false" outlineLevel="0" collapsed="false">
      <c r="A449" s="25" t="s">
        <v>1490</v>
      </c>
      <c r="B449" s="26" t="n">
        <v>-0.1184</v>
      </c>
      <c r="C449" s="24" t="n">
        <f aca="false">B449*10</f>
        <v>-1.184</v>
      </c>
      <c r="D449" s="14" t="n">
        <f aca="false">C449+D448</f>
        <v>4739.934</v>
      </c>
    </row>
    <row r="450" customFormat="false" ht="12.8" hidden="false" customHeight="false" outlineLevel="0" collapsed="false">
      <c r="A450" s="25" t="s">
        <v>1495</v>
      </c>
      <c r="B450" s="26" t="n">
        <v>1.5288</v>
      </c>
      <c r="C450" s="24" t="n">
        <f aca="false">B450*10</f>
        <v>15.288</v>
      </c>
      <c r="D450" s="14" t="n">
        <f aca="false">C450+D449</f>
        <v>4755.222</v>
      </c>
    </row>
    <row r="451" customFormat="false" ht="12.8" hidden="false" customHeight="false" outlineLevel="0" collapsed="false">
      <c r="A451" s="25" t="s">
        <v>1498</v>
      </c>
      <c r="B451" s="26" t="n">
        <v>1.5288</v>
      </c>
      <c r="C451" s="24" t="n">
        <f aca="false">B451*10</f>
        <v>15.288</v>
      </c>
      <c r="D451" s="14" t="n">
        <f aca="false">C451+D450</f>
        <v>4770.51</v>
      </c>
    </row>
    <row r="452" customFormat="false" ht="12.8" hidden="false" customHeight="false" outlineLevel="0" collapsed="false">
      <c r="A452" s="25" t="s">
        <v>1501</v>
      </c>
      <c r="B452" s="26" t="n">
        <v>-0.3826</v>
      </c>
      <c r="C452" s="24" t="n">
        <f aca="false">B452*10</f>
        <v>-3.826</v>
      </c>
      <c r="D452" s="14" t="n">
        <f aca="false">C452+D451</f>
        <v>4766.684</v>
      </c>
    </row>
    <row r="453" customFormat="false" ht="12.8" hidden="false" customHeight="false" outlineLevel="0" collapsed="false">
      <c r="A453" s="25" t="s">
        <v>1506</v>
      </c>
      <c r="B453" s="26" t="n">
        <v>-2.2356</v>
      </c>
      <c r="C453" s="24" t="n">
        <f aca="false">B453*10</f>
        <v>-22.356</v>
      </c>
      <c r="D453" s="14" t="n">
        <f aca="false">C453+D452</f>
        <v>4744.328</v>
      </c>
    </row>
    <row r="454" customFormat="false" ht="12.8" hidden="false" customHeight="false" outlineLevel="0" collapsed="false">
      <c r="A454" s="25" t="s">
        <v>1510</v>
      </c>
      <c r="B454" s="26" t="n">
        <v>1.7934</v>
      </c>
      <c r="C454" s="24" t="n">
        <f aca="false">B454*10</f>
        <v>17.934</v>
      </c>
      <c r="D454" s="14" t="n">
        <f aca="false">C454+D453</f>
        <v>4762.262</v>
      </c>
    </row>
    <row r="455" customFormat="false" ht="12.8" hidden="false" customHeight="false" outlineLevel="0" collapsed="false">
      <c r="A455" s="25" t="s">
        <v>1514</v>
      </c>
      <c r="B455" s="26" t="n">
        <v>-4.0498</v>
      </c>
      <c r="C455" s="24" t="n">
        <f aca="false">B455*10</f>
        <v>-40.498</v>
      </c>
      <c r="D455" s="14" t="n">
        <f aca="false">C455+D454</f>
        <v>4721.764</v>
      </c>
    </row>
    <row r="456" customFormat="false" ht="12.8" hidden="false" customHeight="false" outlineLevel="0" collapsed="false">
      <c r="A456" s="25" t="s">
        <v>1522</v>
      </c>
      <c r="B456" s="26" t="n">
        <v>-2</v>
      </c>
      <c r="C456" s="24" t="n">
        <f aca="false">B456*10</f>
        <v>-20</v>
      </c>
      <c r="D456" s="14" t="n">
        <f aca="false">C456+D455</f>
        <v>4701.764</v>
      </c>
    </row>
    <row r="457" customFormat="false" ht="12.8" hidden="false" customHeight="false" outlineLevel="0" collapsed="false">
      <c r="A457" s="25" t="s">
        <v>1524</v>
      </c>
      <c r="B457" s="26" t="n">
        <v>-5.3634</v>
      </c>
      <c r="C457" s="24" t="n">
        <f aca="false">B457*10</f>
        <v>-53.634</v>
      </c>
      <c r="D457" s="14" t="n">
        <f aca="false">C457+D456</f>
        <v>4648.13</v>
      </c>
    </row>
    <row r="458" customFormat="false" ht="12.8" hidden="false" customHeight="false" outlineLevel="0" collapsed="false">
      <c r="A458" s="25" t="s">
        <v>1533</v>
      </c>
      <c r="B458" s="26" t="n">
        <v>1.7636</v>
      </c>
      <c r="C458" s="24" t="n">
        <f aca="false">B458*10</f>
        <v>17.636</v>
      </c>
      <c r="D458" s="14" t="n">
        <f aca="false">C458+D457</f>
        <v>4665.766</v>
      </c>
    </row>
    <row r="459" customFormat="false" ht="12.8" hidden="false" customHeight="false" outlineLevel="0" collapsed="false">
      <c r="A459" s="25" t="s">
        <v>1537</v>
      </c>
      <c r="B459" s="26" t="n">
        <v>-0.1866</v>
      </c>
      <c r="C459" s="24" t="n">
        <f aca="false">B459*10</f>
        <v>-1.866</v>
      </c>
      <c r="D459" s="14" t="n">
        <f aca="false">C459+D458</f>
        <v>4663.9</v>
      </c>
    </row>
    <row r="460" customFormat="false" ht="12.8" hidden="false" customHeight="false" outlineLevel="0" collapsed="false">
      <c r="A460" s="25" t="s">
        <v>1539</v>
      </c>
      <c r="B460" s="26" t="n">
        <v>-2.8138</v>
      </c>
      <c r="C460" s="24" t="n">
        <f aca="false">B460*10</f>
        <v>-28.138</v>
      </c>
      <c r="D460" s="14" t="n">
        <f aca="false">C460+D459</f>
        <v>4635.762</v>
      </c>
    </row>
    <row r="461" customFormat="false" ht="12.8" hidden="false" customHeight="false" outlineLevel="0" collapsed="false">
      <c r="A461" s="25" t="s">
        <v>1543</v>
      </c>
      <c r="B461" s="26" t="n">
        <v>-0.5884</v>
      </c>
      <c r="C461" s="24" t="n">
        <f aca="false">B461*10</f>
        <v>-5.884</v>
      </c>
      <c r="D461" s="14" t="n">
        <f aca="false">C461+D460</f>
        <v>4629.878</v>
      </c>
    </row>
    <row r="462" customFormat="false" ht="12.8" hidden="false" customHeight="false" outlineLevel="0" collapsed="false">
      <c r="A462" s="25" t="s">
        <v>1546</v>
      </c>
      <c r="B462" s="26" t="n">
        <v>0.3626</v>
      </c>
      <c r="C462" s="24" t="n">
        <f aca="false">B462*10</f>
        <v>3.626</v>
      </c>
      <c r="D462" s="14" t="n">
        <f aca="false">C462+D461</f>
        <v>4633.504</v>
      </c>
    </row>
    <row r="463" customFormat="false" ht="12.8" hidden="false" customHeight="false" outlineLevel="0" collapsed="false">
      <c r="A463" s="25" t="s">
        <v>1548</v>
      </c>
      <c r="B463" s="26" t="n">
        <v>-0.8922</v>
      </c>
      <c r="C463" s="24" t="n">
        <f aca="false">B463*10</f>
        <v>-8.922</v>
      </c>
      <c r="D463" s="14" t="n">
        <f aca="false">C463+D462</f>
        <v>4624.582</v>
      </c>
    </row>
    <row r="464" customFormat="false" ht="12.8" hidden="false" customHeight="false" outlineLevel="0" collapsed="false">
      <c r="A464" s="25" t="s">
        <v>1551</v>
      </c>
      <c r="B464" s="26" t="n">
        <v>1.127</v>
      </c>
      <c r="C464" s="24" t="n">
        <f aca="false">B464*10</f>
        <v>11.27</v>
      </c>
      <c r="D464" s="14" t="n">
        <f aca="false">C464+D463</f>
        <v>4635.852</v>
      </c>
    </row>
    <row r="465" customFormat="false" ht="12.8" hidden="false" customHeight="false" outlineLevel="0" collapsed="false">
      <c r="A465" s="25" t="s">
        <v>1554</v>
      </c>
      <c r="B465" s="26" t="n">
        <v>0.4304</v>
      </c>
      <c r="C465" s="24" t="n">
        <f aca="false">B465*10</f>
        <v>4.304</v>
      </c>
      <c r="D465" s="14" t="n">
        <f aca="false">C465+D464</f>
        <v>4640.156</v>
      </c>
    </row>
    <row r="466" customFormat="false" ht="12.8" hidden="false" customHeight="false" outlineLevel="0" collapsed="false">
      <c r="A466" s="25" t="s">
        <v>1559</v>
      </c>
      <c r="B466" s="26" t="n">
        <v>0.2156</v>
      </c>
      <c r="C466" s="24" t="n">
        <f aca="false">B466*10</f>
        <v>2.156</v>
      </c>
      <c r="D466" s="14" t="n">
        <f aca="false">C466+D465</f>
        <v>4642.312</v>
      </c>
    </row>
    <row r="467" customFormat="false" ht="12.8" hidden="false" customHeight="false" outlineLevel="0" collapsed="false">
      <c r="A467" s="25" t="s">
        <v>1561</v>
      </c>
      <c r="B467" s="26" t="n">
        <v>0.8722</v>
      </c>
      <c r="C467" s="24" t="n">
        <f aca="false">B467*10</f>
        <v>8.722</v>
      </c>
      <c r="D467" s="14" t="n">
        <f aca="false">C467+D466</f>
        <v>4651.034</v>
      </c>
    </row>
    <row r="468" customFormat="false" ht="12.8" hidden="false" customHeight="false" outlineLevel="0" collapsed="false">
      <c r="A468" s="25" t="s">
        <v>1563</v>
      </c>
      <c r="B468" s="26" t="n">
        <v>2.6068</v>
      </c>
      <c r="C468" s="24" t="n">
        <f aca="false">B468*10</f>
        <v>26.068</v>
      </c>
      <c r="D468" s="14" t="n">
        <f aca="false">C468+D467</f>
        <v>4677.102</v>
      </c>
    </row>
    <row r="469" customFormat="false" ht="12.8" hidden="false" customHeight="false" outlineLevel="0" collapsed="false">
      <c r="A469" s="25" t="s">
        <v>1567</v>
      </c>
      <c r="B469" s="26" t="n">
        <v>2.009</v>
      </c>
      <c r="C469" s="24" t="n">
        <f aca="false">B469*10</f>
        <v>20.09</v>
      </c>
      <c r="D469" s="14" t="n">
        <f aca="false">C469+D468</f>
        <v>4697.192</v>
      </c>
    </row>
    <row r="470" customFormat="false" ht="12.8" hidden="false" customHeight="false" outlineLevel="0" collapsed="false">
      <c r="A470" s="25" t="s">
        <v>1569</v>
      </c>
      <c r="B470" s="26" t="n">
        <v>2.45</v>
      </c>
      <c r="C470" s="24" t="n">
        <f aca="false">B470*10</f>
        <v>24.5</v>
      </c>
      <c r="D470" s="14" t="n">
        <f aca="false">C470+D469</f>
        <v>4721.692</v>
      </c>
    </row>
    <row r="471" customFormat="false" ht="12.8" hidden="false" customHeight="false" outlineLevel="0" collapsed="false">
      <c r="A471" s="25" t="s">
        <v>1572</v>
      </c>
      <c r="B471" s="26" t="n">
        <v>-0.6472</v>
      </c>
      <c r="C471" s="24" t="n">
        <f aca="false">B471*10</f>
        <v>-6.472</v>
      </c>
      <c r="D471" s="14" t="n">
        <f aca="false">C471+D470</f>
        <v>4715.22</v>
      </c>
    </row>
    <row r="472" customFormat="false" ht="12.8" hidden="false" customHeight="false" outlineLevel="0" collapsed="false">
      <c r="A472" s="25" t="s">
        <v>1576</v>
      </c>
      <c r="B472" s="26" t="n">
        <v>0.3528</v>
      </c>
      <c r="C472" s="24" t="n">
        <f aca="false">B472*10</f>
        <v>3.528</v>
      </c>
      <c r="D472" s="14" t="n">
        <f aca="false">C472+D471</f>
        <v>4718.748</v>
      </c>
    </row>
    <row r="473" customFormat="false" ht="12.8" hidden="false" customHeight="false" outlineLevel="0" collapsed="false">
      <c r="A473" s="25" t="s">
        <v>1579</v>
      </c>
      <c r="B473" s="26" t="n">
        <v>0.343</v>
      </c>
      <c r="C473" s="24" t="n">
        <f aca="false">B473*10</f>
        <v>3.43</v>
      </c>
      <c r="D473" s="14" t="n">
        <f aca="false">C473+D472</f>
        <v>4722.178</v>
      </c>
    </row>
    <row r="474" customFormat="false" ht="12.8" hidden="false" customHeight="false" outlineLevel="0" collapsed="false">
      <c r="A474" s="25" t="s">
        <v>1581</v>
      </c>
      <c r="B474" s="26" t="n">
        <v>0.6664</v>
      </c>
      <c r="C474" s="24" t="n">
        <f aca="false">B474*10</f>
        <v>6.664</v>
      </c>
      <c r="D474" s="14" t="n">
        <f aca="false">C474+D473</f>
        <v>4728.842</v>
      </c>
    </row>
    <row r="475" customFormat="false" ht="12.8" hidden="false" customHeight="false" outlineLevel="0" collapsed="false">
      <c r="A475" s="25" t="s">
        <v>1584</v>
      </c>
      <c r="B475" s="26" t="n">
        <v>0.8522</v>
      </c>
      <c r="C475" s="24" t="n">
        <f aca="false">B475*10</f>
        <v>8.522</v>
      </c>
      <c r="D475" s="14" t="n">
        <f aca="false">C475+D474</f>
        <v>4737.364</v>
      </c>
    </row>
    <row r="476" customFormat="false" ht="12.8" hidden="false" customHeight="false" outlineLevel="0" collapsed="false">
      <c r="A476" s="25" t="s">
        <v>1586</v>
      </c>
      <c r="B476" s="26" t="n">
        <v>-1.3826</v>
      </c>
      <c r="C476" s="24" t="n">
        <f aca="false">B476*10</f>
        <v>-13.826</v>
      </c>
      <c r="D476" s="14" t="n">
        <f aca="false">C476+D475</f>
        <v>4723.538</v>
      </c>
    </row>
    <row r="477" customFormat="false" ht="12.8" hidden="false" customHeight="false" outlineLevel="0" collapsed="false">
      <c r="A477" s="25" t="s">
        <v>1590</v>
      </c>
      <c r="B477" s="26" t="n">
        <v>0.5586</v>
      </c>
      <c r="C477" s="24" t="n">
        <f aca="false">B477*10</f>
        <v>5.586</v>
      </c>
      <c r="D477" s="14" t="n">
        <f aca="false">C477+D476</f>
        <v>4729.124</v>
      </c>
    </row>
    <row r="478" customFormat="false" ht="12.8" hidden="false" customHeight="false" outlineLevel="0" collapsed="false">
      <c r="A478" s="25" t="s">
        <v>1593</v>
      </c>
      <c r="B478" s="26" t="n">
        <v>-1.1082</v>
      </c>
      <c r="C478" s="24" t="n">
        <f aca="false">B478*10</f>
        <v>-11.082</v>
      </c>
      <c r="D478" s="14" t="n">
        <f aca="false">C478+D477</f>
        <v>4718.042</v>
      </c>
    </row>
    <row r="479" customFormat="false" ht="12.8" hidden="false" customHeight="false" outlineLevel="0" collapsed="false">
      <c r="A479" s="25" t="s">
        <v>1597</v>
      </c>
      <c r="B479" s="26" t="n">
        <v>3.8808</v>
      </c>
      <c r="C479" s="24" t="n">
        <f aca="false">B479*10</f>
        <v>38.808</v>
      </c>
      <c r="D479" s="14" t="n">
        <f aca="false">C479+D478</f>
        <v>4756.85</v>
      </c>
    </row>
    <row r="480" customFormat="false" ht="12.8" hidden="false" customHeight="false" outlineLevel="0" collapsed="false">
      <c r="A480" s="25" t="s">
        <v>1599</v>
      </c>
      <c r="B480" s="26" t="n">
        <v>-2.2846</v>
      </c>
      <c r="C480" s="24" t="n">
        <f aca="false">B480*10</f>
        <v>-22.846</v>
      </c>
      <c r="D480" s="14" t="n">
        <f aca="false">C480+D479</f>
        <v>4734.004</v>
      </c>
    </row>
    <row r="481" customFormat="false" ht="12.8" hidden="false" customHeight="false" outlineLevel="0" collapsed="false">
      <c r="A481" s="25" t="s">
        <v>1603</v>
      </c>
      <c r="B481" s="26" t="n">
        <v>-1.7362</v>
      </c>
      <c r="C481" s="24" t="n">
        <f aca="false">B481*10</f>
        <v>-17.362</v>
      </c>
      <c r="D481" s="14" t="n">
        <f aca="false">C481+D480</f>
        <v>4716.642</v>
      </c>
    </row>
    <row r="482" customFormat="false" ht="12.8" hidden="false" customHeight="false" outlineLevel="0" collapsed="false">
      <c r="A482" s="25" t="s">
        <v>1611</v>
      </c>
      <c r="B482" s="26" t="n">
        <v>0.9114</v>
      </c>
      <c r="C482" s="24" t="n">
        <f aca="false">B482*10</f>
        <v>9.114</v>
      </c>
      <c r="D482" s="14" t="n">
        <f aca="false">C482+D481</f>
        <v>4725.756</v>
      </c>
    </row>
    <row r="483" customFormat="false" ht="12.8" hidden="false" customHeight="false" outlineLevel="0" collapsed="false">
      <c r="A483" s="25" t="s">
        <v>1615</v>
      </c>
      <c r="B483" s="26" t="n">
        <v>5.6346</v>
      </c>
      <c r="C483" s="24" t="n">
        <f aca="false">B483*10</f>
        <v>56.346</v>
      </c>
      <c r="D483" s="14" t="n">
        <f aca="false">C483+D482</f>
        <v>4782.102</v>
      </c>
    </row>
    <row r="484" customFormat="false" ht="12.8" hidden="false" customHeight="false" outlineLevel="0" collapsed="false">
      <c r="A484" s="25" t="s">
        <v>1621</v>
      </c>
      <c r="B484" s="26" t="n">
        <v>1.2246</v>
      </c>
      <c r="C484" s="24" t="n">
        <f aca="false">B484*10</f>
        <v>12.246</v>
      </c>
      <c r="D484" s="14" t="n">
        <f aca="false">C484+D483</f>
        <v>4794.348</v>
      </c>
    </row>
    <row r="485" customFormat="false" ht="12.8" hidden="false" customHeight="false" outlineLevel="0" collapsed="false">
      <c r="A485" s="25" t="s">
        <v>1627</v>
      </c>
      <c r="B485" s="26" t="n">
        <v>-2</v>
      </c>
      <c r="C485" s="24" t="n">
        <f aca="false">B485*10</f>
        <v>-20</v>
      </c>
      <c r="D485" s="14" t="n">
        <f aca="false">C485+D484</f>
        <v>4774.348</v>
      </c>
    </row>
    <row r="486" customFormat="false" ht="12.8" hidden="false" customHeight="false" outlineLevel="0" collapsed="false">
      <c r="A486" s="25" t="s">
        <v>1629</v>
      </c>
      <c r="B486" s="26" t="n">
        <v>3.1262</v>
      </c>
      <c r="C486" s="24" t="n">
        <f aca="false">B486*10</f>
        <v>31.262</v>
      </c>
      <c r="D486" s="14" t="n">
        <f aca="false">C486+D485</f>
        <v>4805.61</v>
      </c>
    </row>
    <row r="487" customFormat="false" ht="12.8" hidden="false" customHeight="false" outlineLevel="0" collapsed="false">
      <c r="A487" s="25" t="s">
        <v>1633</v>
      </c>
      <c r="B487" s="26" t="n">
        <v>1.009</v>
      </c>
      <c r="C487" s="24" t="n">
        <f aca="false">B487*10</f>
        <v>10.09</v>
      </c>
      <c r="D487" s="14" t="n">
        <f aca="false">C487+D486</f>
        <v>4815.7</v>
      </c>
    </row>
    <row r="488" customFormat="false" ht="12.8" hidden="false" customHeight="false" outlineLevel="0" collapsed="false">
      <c r="A488" s="25" t="s">
        <v>1641</v>
      </c>
      <c r="B488" s="26" t="n">
        <v>0.2058</v>
      </c>
      <c r="C488" s="24" t="n">
        <f aca="false">B488*10</f>
        <v>2.058</v>
      </c>
      <c r="D488" s="14" t="n">
        <f aca="false">C488+D487</f>
        <v>4817.758</v>
      </c>
    </row>
    <row r="489" customFormat="false" ht="12.8" hidden="false" customHeight="false" outlineLevel="0" collapsed="false">
      <c r="A489" s="25" t="s">
        <v>1643</v>
      </c>
      <c r="B489" s="26" t="n">
        <v>0.3528</v>
      </c>
      <c r="C489" s="24" t="n">
        <f aca="false">B489*10</f>
        <v>3.528</v>
      </c>
      <c r="D489" s="14" t="n">
        <f aca="false">C489+D488</f>
        <v>4821.286</v>
      </c>
    </row>
    <row r="490" customFormat="false" ht="12.8" hidden="false" customHeight="false" outlineLevel="0" collapsed="false">
      <c r="A490" s="25" t="s">
        <v>1645</v>
      </c>
      <c r="B490" s="26" t="n">
        <v>-2.2628</v>
      </c>
      <c r="C490" s="24" t="n">
        <f aca="false">B490*10</f>
        <v>-22.628</v>
      </c>
      <c r="D490" s="14" t="n">
        <f aca="false">C490+D489</f>
        <v>4798.658</v>
      </c>
    </row>
    <row r="491" customFormat="false" ht="12.8" hidden="false" customHeight="false" outlineLevel="0" collapsed="false">
      <c r="A491" s="25" t="s">
        <v>1648</v>
      </c>
      <c r="B491" s="26" t="n">
        <v>0.98</v>
      </c>
      <c r="C491" s="24" t="n">
        <f aca="false">B491*10</f>
        <v>9.8</v>
      </c>
      <c r="D491" s="14" t="n">
        <f aca="false">C491+D490</f>
        <v>4808.458</v>
      </c>
    </row>
    <row r="492" customFormat="false" ht="12.8" hidden="false" customHeight="false" outlineLevel="0" collapsed="false">
      <c r="A492" s="25" t="s">
        <v>1650</v>
      </c>
      <c r="B492" s="26" t="n">
        <v>3.0964</v>
      </c>
      <c r="C492" s="24" t="n">
        <f aca="false">B492*10</f>
        <v>30.964</v>
      </c>
      <c r="D492" s="14" t="n">
        <f aca="false">C492+D491</f>
        <v>4839.422</v>
      </c>
    </row>
    <row r="493" customFormat="false" ht="12.8" hidden="false" customHeight="false" outlineLevel="0" collapsed="false">
      <c r="A493" s="25" t="s">
        <v>1656</v>
      </c>
      <c r="B493" s="26" t="n">
        <v>1.7044</v>
      </c>
      <c r="C493" s="24" t="n">
        <f aca="false">B493*10</f>
        <v>17.044</v>
      </c>
      <c r="D493" s="14" t="n">
        <f aca="false">C493+D492</f>
        <v>4856.466</v>
      </c>
    </row>
    <row r="494" customFormat="false" ht="12.8" hidden="false" customHeight="false" outlineLevel="0" collapsed="false">
      <c r="A494" s="25" t="s">
        <v>1661</v>
      </c>
      <c r="B494" s="26" t="n">
        <v>0.0882000000000001</v>
      </c>
      <c r="C494" s="24" t="n">
        <f aca="false">B494*10</f>
        <v>0.882000000000001</v>
      </c>
      <c r="D494" s="14" t="n">
        <f aca="false">C494+D493</f>
        <v>4857.348</v>
      </c>
    </row>
    <row r="495" customFormat="false" ht="12.8" hidden="false" customHeight="false" outlineLevel="0" collapsed="false">
      <c r="A495" s="25" t="s">
        <v>1663</v>
      </c>
      <c r="B495" s="26" t="n">
        <v>-0.942</v>
      </c>
      <c r="C495" s="24" t="n">
        <f aca="false">B495*10</f>
        <v>-9.42</v>
      </c>
      <c r="D495" s="14" t="n">
        <f aca="false">C495+D494</f>
        <v>4847.928</v>
      </c>
    </row>
    <row r="496" customFormat="false" ht="12.8" hidden="false" customHeight="false" outlineLevel="0" collapsed="false">
      <c r="A496" s="25" t="s">
        <v>1668</v>
      </c>
      <c r="B496" s="26" t="n">
        <v>0.8036</v>
      </c>
      <c r="C496" s="24" t="n">
        <f aca="false">B496*10</f>
        <v>8.036</v>
      </c>
      <c r="D496" s="14" t="n">
        <f aca="false">C496+D495</f>
        <v>4855.964</v>
      </c>
    </row>
    <row r="497" customFormat="false" ht="12.8" hidden="false" customHeight="false" outlineLevel="0" collapsed="false">
      <c r="A497" s="25" t="s">
        <v>1670</v>
      </c>
      <c r="B497" s="26" t="n">
        <v>-10.471</v>
      </c>
      <c r="C497" s="24" t="n">
        <f aca="false">B497*10</f>
        <v>-104.71</v>
      </c>
      <c r="D497" s="14" t="n">
        <f aca="false">C497+D496</f>
        <v>4751.254</v>
      </c>
    </row>
    <row r="498" customFormat="false" ht="12.8" hidden="false" customHeight="false" outlineLevel="0" collapsed="false">
      <c r="A498" s="25" t="s">
        <v>1673</v>
      </c>
      <c r="B498" s="26" t="n">
        <v>0.9506</v>
      </c>
      <c r="C498" s="24" t="n">
        <f aca="false">B498*10</f>
        <v>9.506</v>
      </c>
      <c r="D498" s="14" t="n">
        <f aca="false">C498+D497</f>
        <v>4760.76</v>
      </c>
    </row>
    <row r="499" customFormat="false" ht="12.8" hidden="false" customHeight="false" outlineLevel="0" collapsed="false">
      <c r="A499" s="25" t="s">
        <v>1675</v>
      </c>
      <c r="B499" s="26" t="n">
        <v>0.4704</v>
      </c>
      <c r="C499" s="24" t="n">
        <f aca="false">B499*10</f>
        <v>4.704</v>
      </c>
      <c r="D499" s="14" t="n">
        <f aca="false">C499+D498</f>
        <v>4765.464</v>
      </c>
    </row>
    <row r="500" customFormat="false" ht="12.8" hidden="false" customHeight="false" outlineLevel="0" collapsed="false">
      <c r="A500" s="25" t="s">
        <v>1678</v>
      </c>
      <c r="B500" s="26" t="n">
        <v>0.2842</v>
      </c>
      <c r="C500" s="24" t="n">
        <f aca="false">B500*10</f>
        <v>2.842</v>
      </c>
      <c r="D500" s="14" t="n">
        <f aca="false">C500+D499</f>
        <v>4768.306</v>
      </c>
    </row>
    <row r="501" customFormat="false" ht="12.8" hidden="false" customHeight="false" outlineLevel="0" collapsed="false">
      <c r="A501" s="25" t="s">
        <v>1682</v>
      </c>
      <c r="B501" s="26" t="n">
        <v>-1</v>
      </c>
      <c r="C501" s="24" t="n">
        <f aca="false">B501*10</f>
        <v>-10</v>
      </c>
      <c r="D501" s="14" t="n">
        <f aca="false">C501+D500</f>
        <v>4758.306</v>
      </c>
    </row>
    <row r="502" customFormat="false" ht="12.8" hidden="false" customHeight="false" outlineLevel="0" collapsed="false">
      <c r="A502" s="25" t="s">
        <v>1683</v>
      </c>
      <c r="B502" s="26" t="n">
        <v>-0.0984</v>
      </c>
      <c r="C502" s="24" t="n">
        <f aca="false">B502*10</f>
        <v>-0.984</v>
      </c>
      <c r="D502" s="14" t="n">
        <f aca="false">C502+D501</f>
        <v>4757.322</v>
      </c>
    </row>
    <row r="503" customFormat="false" ht="12.8" hidden="false" customHeight="false" outlineLevel="0" collapsed="false">
      <c r="A503" s="25" t="s">
        <v>1686</v>
      </c>
      <c r="B503" s="26" t="n">
        <v>-1</v>
      </c>
      <c r="C503" s="24" t="n">
        <f aca="false">B503*10</f>
        <v>-10</v>
      </c>
      <c r="D503" s="14" t="n">
        <f aca="false">C503+D502</f>
        <v>4747.322</v>
      </c>
    </row>
    <row r="504" customFormat="false" ht="12.8" hidden="false" customHeight="false" outlineLevel="0" collapsed="false">
      <c r="A504" s="25" t="s">
        <v>1688</v>
      </c>
      <c r="B504" s="26" t="n">
        <v>0.4606</v>
      </c>
      <c r="C504" s="24" t="n">
        <f aca="false">B504*10</f>
        <v>4.606</v>
      </c>
      <c r="D504" s="14" t="n">
        <f aca="false">C504+D503</f>
        <v>4751.928</v>
      </c>
    </row>
    <row r="505" customFormat="false" ht="12.8" hidden="false" customHeight="false" outlineLevel="0" collapsed="false">
      <c r="A505" s="25" t="s">
        <v>1690</v>
      </c>
      <c r="B505" s="26" t="n">
        <v>-1.5688</v>
      </c>
      <c r="C505" s="24" t="n">
        <f aca="false">B505*10</f>
        <v>-15.688</v>
      </c>
      <c r="D505" s="14" t="n">
        <f aca="false">C505+D504</f>
        <v>4736.24</v>
      </c>
    </row>
    <row r="506" customFormat="false" ht="12.8" hidden="false" customHeight="false" outlineLevel="0" collapsed="false">
      <c r="A506" s="25" t="s">
        <v>1694</v>
      </c>
      <c r="B506" s="26" t="n">
        <v>1.96</v>
      </c>
      <c r="C506" s="24" t="n">
        <f aca="false">B506*10</f>
        <v>19.6</v>
      </c>
      <c r="D506" s="14" t="n">
        <f aca="false">C506+D505</f>
        <v>4755.84</v>
      </c>
    </row>
    <row r="507" customFormat="false" ht="12.8" hidden="false" customHeight="false" outlineLevel="0" collapsed="false">
      <c r="A507" s="25" t="s">
        <v>1698</v>
      </c>
      <c r="B507" s="26" t="n">
        <v>-2.6774</v>
      </c>
      <c r="C507" s="24" t="n">
        <f aca="false">B507*10</f>
        <v>-26.774</v>
      </c>
      <c r="D507" s="14" t="n">
        <f aca="false">C507+D506</f>
        <v>4729.066</v>
      </c>
    </row>
    <row r="508" customFormat="false" ht="12.8" hidden="false" customHeight="false" outlineLevel="0" collapsed="false">
      <c r="A508" s="25" t="s">
        <v>1704</v>
      </c>
      <c r="B508" s="26" t="n">
        <v>4.5962</v>
      </c>
      <c r="C508" s="24" t="n">
        <f aca="false">B508*10</f>
        <v>45.962</v>
      </c>
      <c r="D508" s="14" t="n">
        <f aca="false">C508+D507</f>
        <v>4775.028</v>
      </c>
    </row>
    <row r="509" customFormat="false" ht="12.8" hidden="false" customHeight="false" outlineLevel="0" collapsed="false">
      <c r="A509" s="25" t="s">
        <v>1710</v>
      </c>
      <c r="B509" s="26" t="n">
        <v>0</v>
      </c>
      <c r="C509" s="24" t="n">
        <f aca="false">B509*10</f>
        <v>0</v>
      </c>
      <c r="D509" s="14" t="n">
        <f aca="false">C509+D508</f>
        <v>4775.028</v>
      </c>
    </row>
    <row r="510" customFormat="false" ht="12.8" hidden="false" customHeight="false" outlineLevel="0" collapsed="false">
      <c r="A510" s="25" t="s">
        <v>1713</v>
      </c>
      <c r="B510" s="26" t="n">
        <v>0.0290000000000002</v>
      </c>
      <c r="C510" s="24" t="n">
        <f aca="false">B510*10</f>
        <v>0.290000000000002</v>
      </c>
      <c r="D510" s="14" t="n">
        <f aca="false">C510+D509</f>
        <v>4775.318</v>
      </c>
    </row>
    <row r="511" customFormat="false" ht="12.8" hidden="false" customHeight="false" outlineLevel="0" collapsed="false">
      <c r="A511" s="25" t="s">
        <v>1717</v>
      </c>
      <c r="B511" s="26" t="n">
        <v>0.5386</v>
      </c>
      <c r="C511" s="24" t="n">
        <f aca="false">B511*10</f>
        <v>5.386</v>
      </c>
      <c r="D511" s="14" t="n">
        <f aca="false">C511+D510</f>
        <v>4780.704</v>
      </c>
    </row>
    <row r="512" customFormat="false" ht="12.8" hidden="false" customHeight="false" outlineLevel="0" collapsed="false">
      <c r="A512" s="25" t="s">
        <v>1719</v>
      </c>
      <c r="B512" s="26" t="n">
        <v>1.078</v>
      </c>
      <c r="C512" s="24" t="n">
        <f aca="false">B512*10</f>
        <v>10.78</v>
      </c>
      <c r="D512" s="14" t="n">
        <f aca="false">C512+D511</f>
        <v>4791.484</v>
      </c>
    </row>
    <row r="513" customFormat="false" ht="12.8" hidden="false" customHeight="false" outlineLevel="0" collapsed="false">
      <c r="A513" s="25" t="s">
        <v>1721</v>
      </c>
      <c r="B513" s="26" t="n">
        <v>0.8616</v>
      </c>
      <c r="C513" s="24" t="n">
        <f aca="false">B513*10</f>
        <v>8.616</v>
      </c>
      <c r="D513" s="14" t="n">
        <f aca="false">C513+D512</f>
        <v>4800.1</v>
      </c>
    </row>
    <row r="514" customFormat="false" ht="12.8" hidden="false" customHeight="false" outlineLevel="0" collapsed="false">
      <c r="A514" s="25" t="s">
        <v>1726</v>
      </c>
      <c r="B514" s="26" t="n">
        <v>0.3128</v>
      </c>
      <c r="C514" s="24" t="n">
        <f aca="false">B514*10</f>
        <v>3.128</v>
      </c>
      <c r="D514" s="14" t="n">
        <f aca="false">C514+D513</f>
        <v>4803.228</v>
      </c>
    </row>
    <row r="515" customFormat="false" ht="12.8" hidden="false" customHeight="false" outlineLevel="0" collapsed="false">
      <c r="A515" s="25" t="s">
        <v>1731</v>
      </c>
      <c r="B515" s="26" t="n">
        <v>6.0556</v>
      </c>
      <c r="C515" s="24" t="n">
        <f aca="false">B515*10</f>
        <v>60.556</v>
      </c>
      <c r="D515" s="14" t="n">
        <f aca="false">C515+D514</f>
        <v>4863.784</v>
      </c>
    </row>
    <row r="516" customFormat="false" ht="12.8" hidden="false" customHeight="false" outlineLevel="0" collapsed="false">
      <c r="A516" s="25" t="s">
        <v>1737</v>
      </c>
      <c r="B516" s="26" t="n">
        <v>-1.98</v>
      </c>
      <c r="C516" s="24" t="n">
        <f aca="false">B516*10</f>
        <v>-19.8</v>
      </c>
      <c r="D516" s="14" t="n">
        <f aca="false">C516+D515</f>
        <v>4843.984</v>
      </c>
    </row>
    <row r="517" customFormat="false" ht="12.8" hidden="false" customHeight="false" outlineLevel="0" collapsed="false">
      <c r="A517" s="25" t="s">
        <v>1739</v>
      </c>
      <c r="B517" s="26" t="n">
        <v>3.136</v>
      </c>
      <c r="C517" s="24" t="n">
        <f aca="false">B517*10</f>
        <v>31.36</v>
      </c>
      <c r="D517" s="14" t="n">
        <f aca="false">C517+D516</f>
        <v>4875.344</v>
      </c>
    </row>
    <row r="518" customFormat="false" ht="12.8" hidden="false" customHeight="false" outlineLevel="0" collapsed="false">
      <c r="A518" s="25" t="s">
        <v>1743</v>
      </c>
      <c r="B518" s="26" t="n">
        <v>1.7146</v>
      </c>
      <c r="C518" s="24" t="n">
        <f aca="false">B518*10</f>
        <v>17.146</v>
      </c>
      <c r="D518" s="14" t="n">
        <f aca="false">C518+D517</f>
        <v>4892.49</v>
      </c>
    </row>
    <row r="519" customFormat="false" ht="12.8" hidden="false" customHeight="false" outlineLevel="0" collapsed="false">
      <c r="A519" s="25" t="s">
        <v>1746</v>
      </c>
      <c r="B519" s="26" t="n">
        <v>2.0858</v>
      </c>
      <c r="C519" s="24" t="n">
        <f aca="false">B519*10</f>
        <v>20.858</v>
      </c>
      <c r="D519" s="14" t="n">
        <f aca="false">C519+D518</f>
        <v>4913.348</v>
      </c>
    </row>
    <row r="520" customFormat="false" ht="12.8" hidden="false" customHeight="false" outlineLevel="0" collapsed="false">
      <c r="A520" s="25" t="s">
        <v>1754</v>
      </c>
      <c r="B520" s="26" t="n">
        <v>0.3716</v>
      </c>
      <c r="C520" s="24" t="n">
        <f aca="false">B520*10</f>
        <v>3.716</v>
      </c>
      <c r="D520" s="14" t="n">
        <f aca="false">C520+D519</f>
        <v>4917.064</v>
      </c>
    </row>
    <row r="521" customFormat="false" ht="12.8" hidden="false" customHeight="false" outlineLevel="0" collapsed="false">
      <c r="A521" s="25" t="s">
        <v>1758</v>
      </c>
      <c r="B521" s="26" t="n">
        <v>1.1932</v>
      </c>
      <c r="C521" s="24" t="n">
        <f aca="false">B521*10</f>
        <v>11.932</v>
      </c>
      <c r="D521" s="14" t="n">
        <f aca="false">C521+D520</f>
        <v>4928.996</v>
      </c>
    </row>
    <row r="522" customFormat="false" ht="12.8" hidden="false" customHeight="false" outlineLevel="0" collapsed="false">
      <c r="A522" s="25" t="s">
        <v>1770</v>
      </c>
      <c r="B522" s="26" t="n">
        <v>0.49</v>
      </c>
      <c r="C522" s="24" t="n">
        <f aca="false">B522*10</f>
        <v>4.9</v>
      </c>
      <c r="D522" s="14" t="n">
        <f aca="false">C522+D521</f>
        <v>4933.896</v>
      </c>
    </row>
    <row r="523" customFormat="false" ht="12.8" hidden="false" customHeight="false" outlineLevel="0" collapsed="false">
      <c r="A523" s="25" t="s">
        <v>1772</v>
      </c>
      <c r="B523" s="26" t="n">
        <v>4.3994</v>
      </c>
      <c r="C523" s="24" t="n">
        <f aca="false">B523*10</f>
        <v>43.994</v>
      </c>
      <c r="D523" s="14" t="n">
        <f aca="false">C523+D522</f>
        <v>4977.89</v>
      </c>
    </row>
    <row r="524" customFormat="false" ht="12.8" hidden="false" customHeight="false" outlineLevel="0" collapsed="false">
      <c r="A524" s="25" t="s">
        <v>1779</v>
      </c>
      <c r="B524" s="26" t="n">
        <v>5.1242</v>
      </c>
      <c r="C524" s="24" t="n">
        <f aca="false">B524*10</f>
        <v>51.242</v>
      </c>
      <c r="D524" s="14" t="n">
        <f aca="false">C524+D523</f>
        <v>5029.132</v>
      </c>
    </row>
    <row r="525" customFormat="false" ht="12.8" hidden="false" customHeight="false" outlineLevel="0" collapsed="false">
      <c r="A525" s="25" t="s">
        <v>1785</v>
      </c>
      <c r="B525" s="26" t="n">
        <v>-0.3924</v>
      </c>
      <c r="C525" s="24" t="n">
        <f aca="false">B525*10</f>
        <v>-3.924</v>
      </c>
      <c r="D525" s="14" t="n">
        <f aca="false">C525+D524</f>
        <v>5025.208</v>
      </c>
    </row>
    <row r="526" customFormat="false" ht="12.8" hidden="false" customHeight="false" outlineLevel="0" collapsed="false">
      <c r="A526" s="25" t="s">
        <v>1788</v>
      </c>
      <c r="B526" s="26" t="n">
        <v>1.2438</v>
      </c>
      <c r="C526" s="24" t="n">
        <f aca="false">B526*10</f>
        <v>12.438</v>
      </c>
      <c r="D526" s="14" t="n">
        <f aca="false">C526+D525</f>
        <v>5037.646</v>
      </c>
    </row>
    <row r="527" customFormat="false" ht="12.8" hidden="false" customHeight="false" outlineLevel="0" collapsed="false">
      <c r="A527" s="25" t="s">
        <v>1794</v>
      </c>
      <c r="B527" s="26" t="n">
        <v>18.3848</v>
      </c>
      <c r="C527" s="24" t="n">
        <f aca="false">B527*10</f>
        <v>183.848</v>
      </c>
      <c r="D527" s="14" t="n">
        <f aca="false">C527+D526</f>
        <v>5221.494</v>
      </c>
    </row>
    <row r="528" customFormat="false" ht="12.8" hidden="false" customHeight="false" outlineLevel="0" collapsed="false">
      <c r="A528" s="25" t="s">
        <v>1797</v>
      </c>
      <c r="B528" s="26" t="n">
        <v>0.98</v>
      </c>
      <c r="C528" s="24" t="n">
        <f aca="false">B528*10</f>
        <v>9.8</v>
      </c>
      <c r="D528" s="14" t="n">
        <f aca="false">C528+D527</f>
        <v>5231.294</v>
      </c>
    </row>
    <row r="529" customFormat="false" ht="12.8" hidden="false" customHeight="false" outlineLevel="0" collapsed="false">
      <c r="A529" s="25" t="s">
        <v>1799</v>
      </c>
      <c r="B529" s="26" t="n">
        <v>0.441</v>
      </c>
      <c r="C529" s="24" t="n">
        <f aca="false">B529*10</f>
        <v>4.41</v>
      </c>
      <c r="D529" s="14" t="n">
        <f aca="false">C529+D528</f>
        <v>5235.704</v>
      </c>
    </row>
    <row r="530" customFormat="false" ht="12.8" hidden="false" customHeight="false" outlineLevel="0" collapsed="false">
      <c r="A530" s="25" t="s">
        <v>1800</v>
      </c>
      <c r="B530" s="26" t="n">
        <v>-0.461</v>
      </c>
      <c r="C530" s="24" t="n">
        <f aca="false">B530*10</f>
        <v>-4.61</v>
      </c>
      <c r="D530" s="14" t="n">
        <f aca="false">C530+D529</f>
        <v>5231.094</v>
      </c>
    </row>
    <row r="531" customFormat="false" ht="12.8" hidden="false" customHeight="false" outlineLevel="0" collapsed="false">
      <c r="A531" s="25" t="s">
        <v>1801</v>
      </c>
      <c r="B531" s="26" t="n">
        <v>-1</v>
      </c>
      <c r="C531" s="24" t="n">
        <f aca="false">B531*10</f>
        <v>-10</v>
      </c>
      <c r="D531" s="14" t="n">
        <f aca="false">C531+D530</f>
        <v>5221.094</v>
      </c>
    </row>
    <row r="532" customFormat="false" ht="12.8" hidden="false" customHeight="false" outlineLevel="0" collapsed="false">
      <c r="A532" s="25" t="s">
        <v>1803</v>
      </c>
      <c r="B532" s="26" t="n">
        <v>4.3316</v>
      </c>
      <c r="C532" s="24" t="n">
        <f aca="false">B532*10</f>
        <v>43.316</v>
      </c>
      <c r="D532" s="14" t="n">
        <f aca="false">C532+D531</f>
        <v>5264.41</v>
      </c>
    </row>
    <row r="533" customFormat="false" ht="12.8" hidden="false" customHeight="false" outlineLevel="0" collapsed="false">
      <c r="A533" s="25" t="s">
        <v>1806</v>
      </c>
      <c r="B533" s="26" t="n">
        <v>-0.02</v>
      </c>
      <c r="C533" s="24" t="n">
        <f aca="false">B533*10</f>
        <v>-0.2</v>
      </c>
      <c r="D533" s="14" t="n">
        <f aca="false">C533+D532</f>
        <v>5264.21</v>
      </c>
    </row>
    <row r="534" customFormat="false" ht="12.8" hidden="false" customHeight="false" outlineLevel="0" collapsed="false">
      <c r="A534" s="25" t="s">
        <v>1808</v>
      </c>
      <c r="B534" s="26" t="n">
        <v>0.3328</v>
      </c>
      <c r="C534" s="24" t="n">
        <f aca="false">B534*10</f>
        <v>3.328</v>
      </c>
      <c r="D534" s="14" t="n">
        <f aca="false">C534+D533</f>
        <v>5267.538</v>
      </c>
    </row>
    <row r="535" customFormat="false" ht="12.8" hidden="false" customHeight="false" outlineLevel="0" collapsed="false">
      <c r="A535" s="25" t="s">
        <v>1811</v>
      </c>
      <c r="B535" s="26" t="n">
        <v>0.156</v>
      </c>
      <c r="C535" s="24" t="n">
        <f aca="false">B535*10</f>
        <v>1.56</v>
      </c>
      <c r="D535" s="14" t="n">
        <f aca="false">C535+D534</f>
        <v>5269.098</v>
      </c>
    </row>
    <row r="536" customFormat="false" ht="12.8" hidden="false" customHeight="false" outlineLevel="0" collapsed="false">
      <c r="A536" s="25" t="s">
        <v>1817</v>
      </c>
      <c r="B536" s="26" t="n">
        <v>-2</v>
      </c>
      <c r="C536" s="24" t="n">
        <f aca="false">B536*10</f>
        <v>-20</v>
      </c>
      <c r="D536" s="14" t="n">
        <f aca="false">C536+D535</f>
        <v>5249.098</v>
      </c>
    </row>
    <row r="537" customFormat="false" ht="12.8" hidden="false" customHeight="false" outlineLevel="0" collapsed="false">
      <c r="A537" s="25" t="s">
        <v>1820</v>
      </c>
      <c r="B537" s="26" t="n">
        <v>7.4088</v>
      </c>
      <c r="C537" s="24" t="n">
        <f aca="false">B537*10</f>
        <v>74.088</v>
      </c>
      <c r="D537" s="14" t="n">
        <f aca="false">C537+D536</f>
        <v>5323.186</v>
      </c>
    </row>
    <row r="538" customFormat="false" ht="12.8" hidden="false" customHeight="false" outlineLevel="0" collapsed="false">
      <c r="A538" s="25" t="s">
        <v>1823</v>
      </c>
      <c r="B538" s="26" t="n">
        <v>2.7142</v>
      </c>
      <c r="C538" s="24" t="n">
        <f aca="false">B538*10</f>
        <v>27.142</v>
      </c>
      <c r="D538" s="14" t="n">
        <f aca="false">C538+D537</f>
        <v>5350.328</v>
      </c>
    </row>
    <row r="539" customFormat="false" ht="12.8" hidden="false" customHeight="false" outlineLevel="0" collapsed="false">
      <c r="A539" s="25" t="s">
        <v>1828</v>
      </c>
      <c r="B539" s="26" t="n">
        <v>0.4214</v>
      </c>
      <c r="C539" s="24" t="n">
        <f aca="false">B539*10</f>
        <v>4.214</v>
      </c>
      <c r="D539" s="14" t="n">
        <f aca="false">C539+D538</f>
        <v>5354.542</v>
      </c>
    </row>
    <row r="540" customFormat="false" ht="12.8" hidden="false" customHeight="false" outlineLevel="0" collapsed="false">
      <c r="A540" s="25" t="s">
        <v>1830</v>
      </c>
      <c r="B540" s="26" t="n">
        <v>-0.2752</v>
      </c>
      <c r="C540" s="24" t="n">
        <f aca="false">B540*10</f>
        <v>-2.752</v>
      </c>
      <c r="D540" s="14" t="n">
        <f aca="false">C540+D539</f>
        <v>5351.79</v>
      </c>
    </row>
    <row r="541" customFormat="false" ht="12.8" hidden="false" customHeight="false" outlineLevel="0" collapsed="false">
      <c r="A541" s="25" t="s">
        <v>1834</v>
      </c>
      <c r="B541" s="26" t="n">
        <v>-2</v>
      </c>
      <c r="C541" s="24" t="n">
        <f aca="false">B541*10</f>
        <v>-20</v>
      </c>
      <c r="D541" s="14" t="n">
        <f aca="false">C541+D540</f>
        <v>5331.79</v>
      </c>
    </row>
    <row r="542" customFormat="false" ht="12.8" hidden="false" customHeight="false" outlineLevel="0" collapsed="false">
      <c r="A542" s="25" t="s">
        <v>1837</v>
      </c>
      <c r="B542" s="26" t="n">
        <v>-0.0298</v>
      </c>
      <c r="C542" s="24" t="n">
        <f aca="false">B542*10</f>
        <v>-0.298</v>
      </c>
      <c r="D542" s="14" t="n">
        <f aca="false">C542+D541</f>
        <v>5331.492</v>
      </c>
    </row>
    <row r="543" customFormat="false" ht="12.8" hidden="false" customHeight="false" outlineLevel="0" collapsed="false">
      <c r="A543" s="25" t="s">
        <v>1840</v>
      </c>
      <c r="B543" s="26" t="n">
        <v>0.5288</v>
      </c>
      <c r="C543" s="24" t="n">
        <f aca="false">B543*10</f>
        <v>5.288</v>
      </c>
      <c r="D543" s="14" t="n">
        <f aca="false">C543+D542</f>
        <v>5336.78</v>
      </c>
    </row>
    <row r="544" customFormat="false" ht="12.8" hidden="false" customHeight="false" outlineLevel="0" collapsed="false">
      <c r="A544" s="25" t="s">
        <v>1846</v>
      </c>
      <c r="B544" s="26" t="n">
        <v>-1.3826</v>
      </c>
      <c r="C544" s="24" t="n">
        <f aca="false">B544*10</f>
        <v>-13.826</v>
      </c>
      <c r="D544" s="14" t="n">
        <f aca="false">C544+D543</f>
        <v>5322.954</v>
      </c>
    </row>
    <row r="545" customFormat="false" ht="12.8" hidden="false" customHeight="false" outlineLevel="0" collapsed="false">
      <c r="A545" s="25" t="s">
        <v>1851</v>
      </c>
      <c r="B545" s="26" t="n">
        <v>0.5676</v>
      </c>
      <c r="C545" s="24" t="n">
        <f aca="false">B545*10</f>
        <v>5.676</v>
      </c>
      <c r="D545" s="14" t="n">
        <f aca="false">C545+D544</f>
        <v>5328.63</v>
      </c>
    </row>
    <row r="546" customFormat="false" ht="12.8" hidden="false" customHeight="false" outlineLevel="0" collapsed="false">
      <c r="A546" s="25" t="s">
        <v>1856</v>
      </c>
      <c r="B546" s="26" t="n">
        <v>3.9102</v>
      </c>
      <c r="C546" s="24" t="n">
        <f aca="false">B546*10</f>
        <v>39.102</v>
      </c>
      <c r="D546" s="14" t="n">
        <f aca="false">C546+D545</f>
        <v>5367.732</v>
      </c>
    </row>
    <row r="547" customFormat="false" ht="12.8" hidden="false" customHeight="false" outlineLevel="0" collapsed="false">
      <c r="A547" s="25" t="s">
        <v>1860</v>
      </c>
      <c r="B547" s="26" t="n">
        <v>2.0282</v>
      </c>
      <c r="C547" s="24" t="n">
        <f aca="false">B547*10</f>
        <v>20.282</v>
      </c>
      <c r="D547" s="14" t="n">
        <f aca="false">C547+D546</f>
        <v>5388.014</v>
      </c>
    </row>
    <row r="548" customFormat="false" ht="12.8" hidden="false" customHeight="false" outlineLevel="0" collapsed="false">
      <c r="A548" s="25" t="s">
        <v>1866</v>
      </c>
      <c r="B548" s="26" t="n">
        <v>-1.8828</v>
      </c>
      <c r="C548" s="24" t="n">
        <f aca="false">B548*10</f>
        <v>-18.828</v>
      </c>
      <c r="D548" s="14" t="n">
        <f aca="false">C548+D547</f>
        <v>5369.186</v>
      </c>
    </row>
    <row r="549" customFormat="false" ht="12.8" hidden="false" customHeight="false" outlineLevel="0" collapsed="false">
      <c r="A549" s="25" t="s">
        <v>1870</v>
      </c>
      <c r="B549" s="26" t="n">
        <v>-1</v>
      </c>
      <c r="C549" s="24" t="n">
        <f aca="false">B549*10</f>
        <v>-10</v>
      </c>
      <c r="D549" s="14" t="n">
        <f aca="false">C549+D548</f>
        <v>5359.186</v>
      </c>
    </row>
    <row r="550" customFormat="false" ht="12.8" hidden="false" customHeight="false" outlineLevel="0" collapsed="false">
      <c r="A550" s="25" t="s">
        <v>1872</v>
      </c>
      <c r="B550" s="26" t="n">
        <v>8.2026</v>
      </c>
      <c r="C550" s="24" t="n">
        <f aca="false">B550*10</f>
        <v>82.026</v>
      </c>
      <c r="D550" s="14" t="n">
        <f aca="false">C550+D549</f>
        <v>5441.212</v>
      </c>
    </row>
    <row r="551" customFormat="false" ht="12.8" hidden="false" customHeight="false" outlineLevel="0" collapsed="false">
      <c r="A551" s="25" t="s">
        <v>1878</v>
      </c>
      <c r="B551" s="26" t="n">
        <v>0.6072</v>
      </c>
      <c r="C551" s="24" t="n">
        <f aca="false">B551*10</f>
        <v>6.072</v>
      </c>
      <c r="D551" s="14" t="n">
        <f aca="false">C551+D550</f>
        <v>5447.284</v>
      </c>
    </row>
    <row r="552" customFormat="false" ht="12.8" hidden="false" customHeight="false" outlineLevel="0" collapsed="false">
      <c r="A552" s="25" t="s">
        <v>1882</v>
      </c>
      <c r="B552" s="26" t="n">
        <v>4.6824</v>
      </c>
      <c r="C552" s="24" t="n">
        <f aca="false">B552*10</f>
        <v>46.824</v>
      </c>
      <c r="D552" s="14" t="n">
        <f aca="false">C552+D551</f>
        <v>5494.108</v>
      </c>
    </row>
    <row r="553" customFormat="false" ht="12.8" hidden="false" customHeight="false" outlineLevel="0" collapsed="false">
      <c r="A553" s="25" t="s">
        <v>1893</v>
      </c>
      <c r="B553" s="26" t="n">
        <v>1.4794</v>
      </c>
      <c r="C553" s="24" t="n">
        <f aca="false">B553*10</f>
        <v>14.794</v>
      </c>
      <c r="D553" s="14" t="n">
        <f aca="false">C553+D552</f>
        <v>5508.902</v>
      </c>
    </row>
    <row r="554" customFormat="false" ht="12.8" hidden="false" customHeight="false" outlineLevel="0" collapsed="false">
      <c r="A554" s="25" t="s">
        <v>1897</v>
      </c>
      <c r="B554" s="26" t="n">
        <v>-0.9816</v>
      </c>
      <c r="C554" s="24" t="n">
        <f aca="false">B554*10</f>
        <v>-9.816</v>
      </c>
      <c r="D554" s="14" t="n">
        <f aca="false">C554+D553</f>
        <v>5499.086</v>
      </c>
    </row>
    <row r="555" customFormat="false" ht="12.8" hidden="false" customHeight="false" outlineLevel="0" collapsed="false">
      <c r="A555" s="25" t="s">
        <v>1902</v>
      </c>
      <c r="B555" s="26" t="n">
        <v>6.7906</v>
      </c>
      <c r="C555" s="24" t="n">
        <f aca="false">B555*10</f>
        <v>67.906</v>
      </c>
      <c r="D555" s="14" t="n">
        <f aca="false">C555+D554</f>
        <v>5566.992</v>
      </c>
    </row>
    <row r="556" customFormat="false" ht="12.8" hidden="false" customHeight="false" outlineLevel="0" collapsed="false">
      <c r="A556" s="25" t="s">
        <v>1911</v>
      </c>
      <c r="B556" s="26" t="n">
        <v>0.6758</v>
      </c>
      <c r="C556" s="24" t="n">
        <f aca="false">B556*10</f>
        <v>6.758</v>
      </c>
      <c r="D556" s="14" t="n">
        <f aca="false">C556+D555</f>
        <v>5573.75</v>
      </c>
    </row>
    <row r="557" customFormat="false" ht="12.8" hidden="false" customHeight="false" outlineLevel="0" collapsed="false">
      <c r="A557" s="25" t="s">
        <v>1914</v>
      </c>
      <c r="B557" s="26" t="n">
        <v>17.6396</v>
      </c>
      <c r="C557" s="24" t="n">
        <f aca="false">B557*10</f>
        <v>176.396</v>
      </c>
      <c r="D557" s="14" t="n">
        <f aca="false">C557+D556</f>
        <v>5750.146</v>
      </c>
    </row>
    <row r="558" customFormat="false" ht="12.8" hidden="false" customHeight="false" outlineLevel="0" collapsed="false">
      <c r="A558" s="25" t="s">
        <v>1920</v>
      </c>
      <c r="B558" s="26" t="n">
        <v>-1</v>
      </c>
      <c r="C558" s="24" t="n">
        <f aca="false">B558*10</f>
        <v>-10</v>
      </c>
      <c r="D558" s="14" t="n">
        <f aca="false">C558+D557</f>
        <v>5740.146</v>
      </c>
    </row>
    <row r="559" customFormat="false" ht="12.8" hidden="false" customHeight="false" outlineLevel="0" collapsed="false">
      <c r="A559" s="25" t="s">
        <v>1922</v>
      </c>
      <c r="B559" s="26" t="n">
        <v>1.744</v>
      </c>
      <c r="C559" s="24" t="n">
        <f aca="false">B559*10</f>
        <v>17.44</v>
      </c>
      <c r="D559" s="14" t="n">
        <f aca="false">C559+D558</f>
        <v>5757.586</v>
      </c>
    </row>
    <row r="560" customFormat="false" ht="12.8" hidden="false" customHeight="false" outlineLevel="0" collapsed="false">
      <c r="A560" s="25" t="s">
        <v>1926</v>
      </c>
      <c r="B560" s="26" t="n">
        <v>3.3312</v>
      </c>
      <c r="C560" s="24" t="n">
        <f aca="false">B560*10</f>
        <v>33.312</v>
      </c>
      <c r="D560" s="14" t="n">
        <f aca="false">C560+D559</f>
        <v>5790.898</v>
      </c>
    </row>
    <row r="561" customFormat="false" ht="12.8" hidden="false" customHeight="false" outlineLevel="0" collapsed="false">
      <c r="A561" s="25" t="s">
        <v>1930</v>
      </c>
      <c r="B561" s="26" t="n">
        <v>8.918</v>
      </c>
      <c r="C561" s="24" t="n">
        <f aca="false">B561*10</f>
        <v>89.18</v>
      </c>
      <c r="D561" s="14" t="n">
        <f aca="false">C561+D560</f>
        <v>5880.078</v>
      </c>
    </row>
    <row r="562" customFormat="false" ht="12.8" hidden="false" customHeight="false" outlineLevel="0" collapsed="false">
      <c r="A562" s="25" t="s">
        <v>1936</v>
      </c>
      <c r="B562" s="26" t="n">
        <v>0.1466</v>
      </c>
      <c r="C562" s="24" t="n">
        <f aca="false">B562*10</f>
        <v>1.466</v>
      </c>
      <c r="D562" s="14" t="n">
        <f aca="false">C562+D561</f>
        <v>5881.544</v>
      </c>
    </row>
    <row r="563" customFormat="false" ht="12.8" hidden="false" customHeight="false" outlineLevel="0" collapsed="false">
      <c r="A563" s="25" t="s">
        <v>1940</v>
      </c>
      <c r="B563" s="26" t="n">
        <v>0.4312</v>
      </c>
      <c r="C563" s="24" t="n">
        <f aca="false">B563*10</f>
        <v>4.312</v>
      </c>
      <c r="D563" s="14" t="n">
        <f aca="false">C563+D562</f>
        <v>5885.856</v>
      </c>
    </row>
    <row r="564" customFormat="false" ht="12.8" hidden="false" customHeight="false" outlineLevel="0" collapsed="false">
      <c r="A564" s="25" t="s">
        <v>1942</v>
      </c>
      <c r="B564" s="26" t="n">
        <v>-2</v>
      </c>
      <c r="C564" s="24" t="n">
        <f aca="false">B564*10</f>
        <v>-20</v>
      </c>
      <c r="D564" s="14" t="n">
        <f aca="false">C564+D563</f>
        <v>5865.856</v>
      </c>
    </row>
    <row r="565" customFormat="false" ht="12.8" hidden="false" customHeight="false" outlineLevel="0" collapsed="false">
      <c r="A565" s="25" t="s">
        <v>1945</v>
      </c>
      <c r="B565" s="26" t="n">
        <v>0.2348</v>
      </c>
      <c r="C565" s="24" t="n">
        <f aca="false">B565*10</f>
        <v>2.348</v>
      </c>
      <c r="D565" s="14" t="n">
        <f aca="false">C565+D564</f>
        <v>5868.204</v>
      </c>
    </row>
    <row r="566" customFormat="false" ht="12.8" hidden="false" customHeight="false" outlineLevel="0" collapsed="false">
      <c r="A566" s="25" t="s">
        <v>1949</v>
      </c>
      <c r="B566" s="26" t="n">
        <v>0.2544</v>
      </c>
      <c r="C566" s="24" t="n">
        <f aca="false">B566*10</f>
        <v>2.544</v>
      </c>
      <c r="D566" s="14" t="n">
        <f aca="false">C566+D565</f>
        <v>5870.748</v>
      </c>
    </row>
    <row r="567" customFormat="false" ht="12.8" hidden="false" customHeight="false" outlineLevel="0" collapsed="false">
      <c r="A567" s="25" t="s">
        <v>1952</v>
      </c>
      <c r="B567" s="26" t="n">
        <v>1.5876</v>
      </c>
      <c r="C567" s="24" t="n">
        <f aca="false">B567*10</f>
        <v>15.876</v>
      </c>
      <c r="D567" s="14" t="n">
        <f aca="false">C567+D566</f>
        <v>5886.624</v>
      </c>
    </row>
    <row r="568" customFormat="false" ht="12.8" hidden="false" customHeight="false" outlineLevel="0" collapsed="false">
      <c r="A568" s="25" t="s">
        <v>1956</v>
      </c>
      <c r="B568" s="26" t="n">
        <v>6.751</v>
      </c>
      <c r="C568" s="24" t="n">
        <f aca="false">B568*10</f>
        <v>67.51</v>
      </c>
      <c r="D568" s="14" t="n">
        <f aca="false">C568+D567</f>
        <v>5954.134</v>
      </c>
    </row>
    <row r="569" customFormat="false" ht="12.8" hidden="false" customHeight="false" outlineLevel="0" collapsed="false">
      <c r="A569" s="25" t="s">
        <v>1962</v>
      </c>
      <c r="B569" s="26" t="n">
        <v>-2.2458</v>
      </c>
      <c r="C569" s="24" t="n">
        <f aca="false">B569*10</f>
        <v>-22.458</v>
      </c>
      <c r="D569" s="14" t="n">
        <f aca="false">C569+D568</f>
        <v>5931.676</v>
      </c>
    </row>
    <row r="570" customFormat="false" ht="12.8" hidden="false" customHeight="false" outlineLevel="0" collapsed="false">
      <c r="A570" s="25" t="s">
        <v>1969</v>
      </c>
      <c r="B570" s="26" t="n">
        <v>-4</v>
      </c>
      <c r="C570" s="24" t="n">
        <f aca="false">B570*10</f>
        <v>-40</v>
      </c>
      <c r="D570" s="14" t="n">
        <f aca="false">C570+D569</f>
        <v>5891.676</v>
      </c>
    </row>
    <row r="571" customFormat="false" ht="12.8" hidden="false" customHeight="false" outlineLevel="0" collapsed="false">
      <c r="A571" s="25" t="s">
        <v>1973</v>
      </c>
      <c r="B571" s="26" t="n">
        <v>0.98</v>
      </c>
      <c r="C571" s="24" t="n">
        <f aca="false">B571*10</f>
        <v>9.8</v>
      </c>
      <c r="D571" s="14" t="n">
        <f aca="false">C571+D570</f>
        <v>5901.476</v>
      </c>
    </row>
    <row r="572" customFormat="false" ht="12.8" hidden="false" customHeight="false" outlineLevel="0" collapsed="false">
      <c r="A572" s="25" t="s">
        <v>1975</v>
      </c>
      <c r="B572" s="26" t="n">
        <v>1.94</v>
      </c>
      <c r="C572" s="24" t="n">
        <f aca="false">B572*10</f>
        <v>19.4</v>
      </c>
      <c r="D572" s="14" t="n">
        <f aca="false">C572+D571</f>
        <v>5920.876</v>
      </c>
    </row>
    <row r="573" customFormat="false" ht="12.8" hidden="false" customHeight="false" outlineLevel="0" collapsed="false">
      <c r="A573" s="25" t="s">
        <v>1979</v>
      </c>
      <c r="B573" s="26" t="n">
        <v>-0.853</v>
      </c>
      <c r="C573" s="24" t="n">
        <f aca="false">B573*10</f>
        <v>-8.53</v>
      </c>
      <c r="D573" s="14" t="n">
        <f aca="false">C573+D572</f>
        <v>5912.346</v>
      </c>
    </row>
    <row r="574" customFormat="false" ht="12.8" hidden="false" customHeight="false" outlineLevel="0" collapsed="false">
      <c r="A574" s="25" t="s">
        <v>1982</v>
      </c>
      <c r="B574" s="26" t="n">
        <v>5.9388</v>
      </c>
      <c r="C574" s="24" t="n">
        <f aca="false">B574*10</f>
        <v>59.388</v>
      </c>
      <c r="D574" s="14" t="n">
        <f aca="false">C574+D573</f>
        <v>5971.734</v>
      </c>
    </row>
    <row r="575" customFormat="false" ht="12.8" hidden="false" customHeight="false" outlineLevel="0" collapsed="false">
      <c r="A575" s="25" t="s">
        <v>1987</v>
      </c>
      <c r="B575" s="26" t="n">
        <v>2.8416</v>
      </c>
      <c r="C575" s="24" t="n">
        <f aca="false">B575*10</f>
        <v>28.416</v>
      </c>
      <c r="D575" s="14" t="n">
        <f aca="false">C575+D574</f>
        <v>6000.15</v>
      </c>
    </row>
    <row r="576" customFormat="false" ht="12.8" hidden="false" customHeight="false" outlineLevel="0" collapsed="false">
      <c r="A576" s="25" t="s">
        <v>1991</v>
      </c>
      <c r="B576" s="26" t="n">
        <v>1.1854</v>
      </c>
      <c r="C576" s="24" t="n">
        <f aca="false">B576*10</f>
        <v>11.854</v>
      </c>
      <c r="D576" s="14" t="n">
        <f aca="false">C576+D575</f>
        <v>6012.004</v>
      </c>
    </row>
    <row r="577" customFormat="false" ht="12.8" hidden="false" customHeight="false" outlineLevel="0" collapsed="false">
      <c r="A577" s="25" t="s">
        <v>1995</v>
      </c>
      <c r="B577" s="26" t="n">
        <v>-0.1776</v>
      </c>
      <c r="C577" s="24" t="n">
        <f aca="false">B577*10</f>
        <v>-1.776</v>
      </c>
      <c r="D577" s="14" t="n">
        <f aca="false">C577+D576</f>
        <v>6010.228</v>
      </c>
    </row>
    <row r="578" customFormat="false" ht="12.8" hidden="false" customHeight="false" outlineLevel="0" collapsed="false">
      <c r="A578" s="25" t="s">
        <v>2000</v>
      </c>
      <c r="B578" s="26" t="n">
        <v>-0.6374</v>
      </c>
      <c r="C578" s="24" t="n">
        <f aca="false">B578*10</f>
        <v>-6.374</v>
      </c>
      <c r="D578" s="14" t="n">
        <f aca="false">C578+D577</f>
        <v>6003.854</v>
      </c>
    </row>
    <row r="579" customFormat="false" ht="12.8" hidden="false" customHeight="false" outlineLevel="0" collapsed="false">
      <c r="A579" s="25" t="s">
        <v>2002</v>
      </c>
      <c r="B579" s="26" t="n">
        <v>-0.8436</v>
      </c>
      <c r="C579" s="24" t="n">
        <f aca="false">B579*10</f>
        <v>-8.436</v>
      </c>
      <c r="D579" s="14" t="n">
        <f aca="false">C579+D578</f>
        <v>5995.418</v>
      </c>
    </row>
    <row r="580" customFormat="false" ht="12.8" hidden="false" customHeight="false" outlineLevel="0" collapsed="false">
      <c r="A580" s="25" t="s">
        <v>2007</v>
      </c>
      <c r="B580" s="26" t="n">
        <v>5.3304</v>
      </c>
      <c r="C580" s="24" t="n">
        <f aca="false">B580*10</f>
        <v>53.304</v>
      </c>
      <c r="D580" s="14" t="n">
        <f aca="false">C580+D579</f>
        <v>6048.722</v>
      </c>
    </row>
    <row r="581" customFormat="false" ht="12.8" hidden="false" customHeight="false" outlineLevel="0" collapsed="false">
      <c r="A581" s="25" t="s">
        <v>2011</v>
      </c>
      <c r="B581" s="26" t="n">
        <v>-1</v>
      </c>
      <c r="C581" s="24" t="n">
        <f aca="false">B581*10</f>
        <v>-10</v>
      </c>
      <c r="D581" s="14" t="n">
        <f aca="false">C581+D580</f>
        <v>6038.722</v>
      </c>
    </row>
    <row r="582" customFormat="false" ht="12.8" hidden="false" customHeight="false" outlineLevel="0" collapsed="false">
      <c r="A582" s="25" t="s">
        <v>2013</v>
      </c>
      <c r="B582" s="26" t="n">
        <v>9.1128</v>
      </c>
      <c r="C582" s="24" t="n">
        <f aca="false">B582*10</f>
        <v>91.128</v>
      </c>
      <c r="D582" s="14" t="n">
        <f aca="false">C582+D581</f>
        <v>6129.85</v>
      </c>
    </row>
    <row r="583" customFormat="false" ht="12.8" hidden="false" customHeight="false" outlineLevel="0" collapsed="false">
      <c r="A583" s="25" t="s">
        <v>2016</v>
      </c>
      <c r="B583" s="26" t="n">
        <v>1.8816</v>
      </c>
      <c r="C583" s="24" t="n">
        <f aca="false">B583*10</f>
        <v>18.816</v>
      </c>
      <c r="D583" s="14" t="n">
        <f aca="false">C583+D582</f>
        <v>6148.666</v>
      </c>
    </row>
    <row r="584" customFormat="false" ht="12.8" hidden="false" customHeight="false" outlineLevel="0" collapsed="false">
      <c r="A584" s="25" t="s">
        <v>2018</v>
      </c>
      <c r="B584" s="26" t="n">
        <v>0.4308</v>
      </c>
      <c r="C584" s="24" t="n">
        <f aca="false">B584*10</f>
        <v>4.308</v>
      </c>
      <c r="D584" s="14" t="n">
        <f aca="false">C584+D583</f>
        <v>6152.974</v>
      </c>
    </row>
    <row r="585" customFormat="false" ht="12.8" hidden="false" customHeight="false" outlineLevel="0" collapsed="false">
      <c r="A585" s="25" t="s">
        <v>2021</v>
      </c>
      <c r="B585" s="26" t="n">
        <v>3.136</v>
      </c>
      <c r="C585" s="24" t="n">
        <f aca="false">B585*10</f>
        <v>31.36</v>
      </c>
      <c r="D585" s="14" t="n">
        <f aca="false">C585+D584</f>
        <v>6184.334</v>
      </c>
    </row>
    <row r="586" customFormat="false" ht="12.8" hidden="false" customHeight="false" outlineLevel="0" collapsed="false">
      <c r="A586" s="25" t="s">
        <v>2024</v>
      </c>
      <c r="B586" s="26" t="n">
        <v>1.2834</v>
      </c>
      <c r="C586" s="24" t="n">
        <f aca="false">B586*10</f>
        <v>12.834</v>
      </c>
      <c r="D586" s="14" t="n">
        <f aca="false">C586+D585</f>
        <v>6197.168</v>
      </c>
    </row>
    <row r="587" customFormat="false" ht="12.8" hidden="false" customHeight="false" outlineLevel="0" collapsed="false">
      <c r="A587" s="25" t="s">
        <v>2028</v>
      </c>
      <c r="B587" s="26" t="n">
        <v>0.1274</v>
      </c>
      <c r="C587" s="24" t="n">
        <f aca="false">B587*10</f>
        <v>1.274</v>
      </c>
      <c r="D587" s="14" t="n">
        <f aca="false">C587+D586</f>
        <v>6198.442</v>
      </c>
    </row>
    <row r="588" customFormat="false" ht="12.8" hidden="false" customHeight="false" outlineLevel="0" collapsed="false">
      <c r="A588" s="25" t="s">
        <v>2030</v>
      </c>
      <c r="B588" s="26" t="n">
        <v>3.969</v>
      </c>
      <c r="C588" s="24" t="n">
        <f aca="false">B588*10</f>
        <v>39.69</v>
      </c>
      <c r="D588" s="14" t="n">
        <f aca="false">C588+D587</f>
        <v>6238.132</v>
      </c>
    </row>
    <row r="589" customFormat="false" ht="12.8" hidden="false" customHeight="false" outlineLevel="0" collapsed="false">
      <c r="A589" s="25" t="s">
        <v>2035</v>
      </c>
      <c r="B589" s="26" t="n">
        <v>1.2152</v>
      </c>
      <c r="C589" s="24" t="n">
        <f aca="false">B589*10</f>
        <v>12.152</v>
      </c>
      <c r="D589" s="14" t="n">
        <f aca="false">C589+D588</f>
        <v>6250.284</v>
      </c>
    </row>
    <row r="590" customFormat="false" ht="12.8" hidden="false" customHeight="false" outlineLevel="0" collapsed="false">
      <c r="A590" s="25" t="s">
        <v>2037</v>
      </c>
      <c r="B590" s="26" t="n">
        <v>1.7934</v>
      </c>
      <c r="C590" s="24" t="n">
        <f aca="false">B590*10</f>
        <v>17.934</v>
      </c>
      <c r="D590" s="14" t="n">
        <f aca="false">C590+D589</f>
        <v>6268.218</v>
      </c>
    </row>
    <row r="591" customFormat="false" ht="12.8" hidden="false" customHeight="false" outlineLevel="0" collapsed="false">
      <c r="A591" s="25" t="s">
        <v>2039</v>
      </c>
      <c r="B591" s="26" t="n">
        <v>3.0368</v>
      </c>
      <c r="C591" s="24" t="n">
        <f aca="false">B591*10</f>
        <v>30.368</v>
      </c>
      <c r="D591" s="14" t="n">
        <f aca="false">C591+D590</f>
        <v>6298.586</v>
      </c>
    </row>
    <row r="592" customFormat="false" ht="12.8" hidden="false" customHeight="false" outlineLevel="0" collapsed="false">
      <c r="A592" s="25" t="s">
        <v>2047</v>
      </c>
      <c r="B592" s="26" t="n">
        <v>-6.1166</v>
      </c>
      <c r="C592" s="24" t="n">
        <f aca="false">B592*10</f>
        <v>-61.166</v>
      </c>
      <c r="D592" s="14" t="n">
        <f aca="false">C592+D591</f>
        <v>6237.42</v>
      </c>
    </row>
    <row r="593" customFormat="false" ht="12.8" hidden="false" customHeight="false" outlineLevel="0" collapsed="false">
      <c r="A593" s="25" t="s">
        <v>2055</v>
      </c>
      <c r="B593" s="26" t="n">
        <v>-1</v>
      </c>
      <c r="C593" s="24" t="n">
        <f aca="false">B593*10</f>
        <v>-10</v>
      </c>
      <c r="D593" s="14" t="n">
        <f aca="false">C593+D592</f>
        <v>6227.42</v>
      </c>
    </row>
    <row r="594" customFormat="false" ht="12.8" hidden="false" customHeight="false" outlineLevel="0" collapsed="false">
      <c r="A594" s="25" t="s">
        <v>2056</v>
      </c>
      <c r="B594" s="26" t="n">
        <v>-0.0791999999999999</v>
      </c>
      <c r="C594" s="24" t="n">
        <f aca="false">B594*10</f>
        <v>-0.791999999999999</v>
      </c>
      <c r="D594" s="14" t="n">
        <f aca="false">C594+D593</f>
        <v>6226.628</v>
      </c>
    </row>
    <row r="595" customFormat="false" ht="12.8" hidden="false" customHeight="false" outlineLevel="0" collapsed="false">
      <c r="A595" s="25" t="s">
        <v>2061</v>
      </c>
      <c r="B595" s="26" t="n">
        <v>12.4554</v>
      </c>
      <c r="C595" s="24" t="n">
        <f aca="false">B595*10</f>
        <v>124.554</v>
      </c>
      <c r="D595" s="14" t="n">
        <f aca="false">C595+D594</f>
        <v>6351.182</v>
      </c>
    </row>
    <row r="596" customFormat="false" ht="12.8" hidden="false" customHeight="false" outlineLevel="0" collapsed="false">
      <c r="A596" s="25" t="s">
        <v>2067</v>
      </c>
      <c r="B596" s="26" t="n">
        <v>3.8318</v>
      </c>
      <c r="C596" s="24" t="n">
        <f aca="false">B596*10</f>
        <v>38.318</v>
      </c>
      <c r="D596" s="14" t="n">
        <f aca="false">C596+D595</f>
        <v>6389.5</v>
      </c>
    </row>
    <row r="597" customFormat="false" ht="12.8" hidden="false" customHeight="false" outlineLevel="0" collapsed="false">
      <c r="A597" s="25" t="s">
        <v>2070</v>
      </c>
      <c r="B597" s="26" t="n">
        <v>1.871</v>
      </c>
      <c r="C597" s="24" t="n">
        <f aca="false">B597*10</f>
        <v>18.71</v>
      </c>
      <c r="D597" s="14" t="n">
        <f aca="false">C597+D596</f>
        <v>6408.21</v>
      </c>
    </row>
    <row r="598" customFormat="false" ht="12.8" hidden="false" customHeight="false" outlineLevel="0" collapsed="false">
      <c r="A598" s="25" t="s">
        <v>2075</v>
      </c>
      <c r="B598" s="26" t="n">
        <v>0.4214</v>
      </c>
      <c r="C598" s="24" t="n">
        <f aca="false">B598*10</f>
        <v>4.214</v>
      </c>
      <c r="D598" s="14" t="n">
        <f aca="false">C598+D597</f>
        <v>6412.424</v>
      </c>
    </row>
    <row r="599" customFormat="false" ht="12.8" hidden="false" customHeight="false" outlineLevel="0" collapsed="false">
      <c r="A599" s="25" t="s">
        <v>2077</v>
      </c>
      <c r="B599" s="26" t="n">
        <v>4.2924</v>
      </c>
      <c r="C599" s="24" t="n">
        <f aca="false">B599*10</f>
        <v>42.924</v>
      </c>
      <c r="D599" s="14" t="n">
        <f aca="false">C599+D598</f>
        <v>6455.348</v>
      </c>
    </row>
    <row r="600" customFormat="false" ht="12.8" hidden="false" customHeight="false" outlineLevel="0" collapsed="false">
      <c r="A600" s="25" t="s">
        <v>2082</v>
      </c>
      <c r="B600" s="26" t="n">
        <v>-2</v>
      </c>
      <c r="C600" s="24" t="n">
        <f aca="false">B600*10</f>
        <v>-20</v>
      </c>
      <c r="D600" s="14" t="n">
        <f aca="false">C600+D599</f>
        <v>6435.348</v>
      </c>
    </row>
    <row r="601" customFormat="false" ht="12.8" hidden="false" customHeight="false" outlineLevel="0" collapsed="false">
      <c r="A601" s="25" t="s">
        <v>2084</v>
      </c>
      <c r="B601" s="26" t="n">
        <v>-1.4234</v>
      </c>
      <c r="C601" s="24" t="n">
        <f aca="false">B601*10</f>
        <v>-14.234</v>
      </c>
      <c r="D601" s="14" t="n">
        <f aca="false">C601+D600</f>
        <v>6421.114</v>
      </c>
    </row>
    <row r="602" customFormat="false" ht="12.8" hidden="false" customHeight="false" outlineLevel="0" collapsed="false">
      <c r="A602" s="25" t="s">
        <v>2088</v>
      </c>
      <c r="B602" s="26" t="n">
        <v>1.4688</v>
      </c>
      <c r="C602" s="24" t="n">
        <f aca="false">B602*10</f>
        <v>14.688</v>
      </c>
      <c r="D602" s="14" t="n">
        <f aca="false">C602+D601</f>
        <v>6435.802</v>
      </c>
    </row>
    <row r="603" customFormat="false" ht="12.8" hidden="false" customHeight="false" outlineLevel="0" collapsed="false">
      <c r="A603" s="25" t="s">
        <v>2095</v>
      </c>
      <c r="B603" s="26" t="n">
        <v>-1.8824</v>
      </c>
      <c r="C603" s="24" t="n">
        <f aca="false">B603*10</f>
        <v>-18.824</v>
      </c>
      <c r="D603" s="14" t="n">
        <f aca="false">C603+D602</f>
        <v>6416.978</v>
      </c>
    </row>
    <row r="604" customFormat="false" ht="12.8" hidden="false" customHeight="false" outlineLevel="0" collapsed="false">
      <c r="A604" s="25" t="s">
        <v>2097</v>
      </c>
      <c r="B604" s="26" t="n">
        <v>4.027</v>
      </c>
      <c r="C604" s="24" t="n">
        <f aca="false">B604*10</f>
        <v>40.27</v>
      </c>
      <c r="D604" s="14" t="n">
        <f aca="false">C604+D603</f>
        <v>6457.248</v>
      </c>
    </row>
    <row r="605" customFormat="false" ht="12.8" hidden="false" customHeight="false" outlineLevel="0" collapsed="false">
      <c r="A605" s="25" t="s">
        <v>2103</v>
      </c>
      <c r="B605" s="26" t="n">
        <v>5.673</v>
      </c>
      <c r="C605" s="24" t="n">
        <f aca="false">B605*10</f>
        <v>56.73</v>
      </c>
      <c r="D605" s="14" t="n">
        <f aca="false">C605+D604</f>
        <v>6513.978</v>
      </c>
    </row>
    <row r="606" customFormat="false" ht="12.8" hidden="false" customHeight="false" outlineLevel="0" collapsed="false">
      <c r="A606" s="25" t="s">
        <v>2111</v>
      </c>
      <c r="B606" s="26" t="n">
        <v>7.2708</v>
      </c>
      <c r="C606" s="24" t="n">
        <f aca="false">B606*10</f>
        <v>72.708</v>
      </c>
      <c r="D606" s="14" t="n">
        <f aca="false">C606+D605</f>
        <v>6586.686</v>
      </c>
    </row>
    <row r="607" customFormat="false" ht="12.8" hidden="false" customHeight="false" outlineLevel="0" collapsed="false">
      <c r="A607" s="25" t="s">
        <v>2119</v>
      </c>
      <c r="B607" s="26" t="n">
        <v>2.7538</v>
      </c>
      <c r="C607" s="24" t="n">
        <f aca="false">B607*10</f>
        <v>27.538</v>
      </c>
      <c r="D607" s="14" t="n">
        <f aca="false">C607+D606</f>
        <v>6614.224</v>
      </c>
    </row>
    <row r="608" customFormat="false" ht="12.8" hidden="false" customHeight="false" outlineLevel="0" collapsed="false">
      <c r="A608" s="25" t="s">
        <v>2123</v>
      </c>
      <c r="B608" s="26" t="n">
        <v>12.3562</v>
      </c>
      <c r="C608" s="24" t="n">
        <f aca="false">B608*10</f>
        <v>123.562</v>
      </c>
      <c r="D608" s="14" t="n">
        <f aca="false">C608+D607</f>
        <v>6737.786</v>
      </c>
    </row>
    <row r="609" customFormat="false" ht="12.8" hidden="false" customHeight="false" outlineLevel="0" collapsed="false">
      <c r="A609" s="25" t="s">
        <v>2129</v>
      </c>
      <c r="B609" s="26" t="n">
        <v>-0.02</v>
      </c>
      <c r="C609" s="24" t="n">
        <f aca="false">B609*10</f>
        <v>-0.2</v>
      </c>
      <c r="D609" s="14" t="n">
        <f aca="false">C609+D608</f>
        <v>6737.586</v>
      </c>
    </row>
    <row r="610" customFormat="false" ht="12.8" hidden="false" customHeight="false" outlineLevel="0" collapsed="false">
      <c r="A610" s="25" t="s">
        <v>2132</v>
      </c>
      <c r="B610" s="26" t="n">
        <v>-2.5872</v>
      </c>
      <c r="C610" s="24" t="n">
        <f aca="false">B610*10</f>
        <v>-25.872</v>
      </c>
      <c r="D610" s="14" t="n">
        <f aca="false">C610+D609</f>
        <v>6711.714</v>
      </c>
    </row>
    <row r="611" customFormat="false" ht="12.8" hidden="false" customHeight="false" outlineLevel="0" collapsed="false">
      <c r="A611" s="25" t="s">
        <v>2135</v>
      </c>
      <c r="B611" s="26" t="n">
        <v>0.98</v>
      </c>
      <c r="C611" s="24" t="n">
        <f aca="false">B611*10</f>
        <v>9.8</v>
      </c>
      <c r="D611" s="14" t="n">
        <f aca="false">C611+D610</f>
        <v>6721.514</v>
      </c>
    </row>
    <row r="612" customFormat="false" ht="12.8" hidden="false" customHeight="false" outlineLevel="0" collapsed="false">
      <c r="A612" s="25" t="s">
        <v>2137</v>
      </c>
      <c r="B612" s="26" t="n">
        <v>-5.445</v>
      </c>
      <c r="C612" s="24" t="n">
        <f aca="false">B612*10</f>
        <v>-54.45</v>
      </c>
      <c r="D612" s="14" t="n">
        <f aca="false">C612+D611</f>
        <v>6667.064</v>
      </c>
    </row>
    <row r="613" customFormat="false" ht="12.8" hidden="false" customHeight="false" outlineLevel="0" collapsed="false">
      <c r="A613" s="25" t="s">
        <v>2150</v>
      </c>
      <c r="B613" s="26" t="n">
        <v>7.477</v>
      </c>
      <c r="C613" s="24" t="n">
        <f aca="false">B613*10</f>
        <v>74.77</v>
      </c>
      <c r="D613" s="14" t="n">
        <f aca="false">C613+D612</f>
        <v>6741.834</v>
      </c>
    </row>
    <row r="614" customFormat="false" ht="12.8" hidden="false" customHeight="false" outlineLevel="0" collapsed="false">
      <c r="A614" s="25" t="s">
        <v>2156</v>
      </c>
      <c r="B614" s="26" t="n">
        <v>3.5268</v>
      </c>
      <c r="C614" s="24" t="n">
        <f aca="false">B614*10</f>
        <v>35.268</v>
      </c>
      <c r="D614" s="14" t="n">
        <f aca="false">C614+D613</f>
        <v>6777.102</v>
      </c>
    </row>
    <row r="615" customFormat="false" ht="12.8" hidden="false" customHeight="false" outlineLevel="0" collapsed="false">
      <c r="A615" s="25" t="s">
        <v>2160</v>
      </c>
      <c r="B615" s="26" t="n">
        <v>0.94</v>
      </c>
      <c r="C615" s="24" t="n">
        <f aca="false">B615*10</f>
        <v>9.4</v>
      </c>
      <c r="D615" s="14" t="n">
        <f aca="false">C615+D614</f>
        <v>6786.502</v>
      </c>
    </row>
    <row r="616" customFormat="false" ht="12.8" hidden="false" customHeight="false" outlineLevel="0" collapsed="false">
      <c r="A616" s="25" t="s">
        <v>2166</v>
      </c>
      <c r="B616" s="26" t="n">
        <v>1.4892</v>
      </c>
      <c r="C616" s="24" t="n">
        <f aca="false">B616*10</f>
        <v>14.892</v>
      </c>
      <c r="D616" s="14" t="n">
        <f aca="false">C616+D615</f>
        <v>6801.394</v>
      </c>
    </row>
    <row r="617" customFormat="false" ht="12.8" hidden="false" customHeight="false" outlineLevel="0" collapsed="false">
      <c r="A617" s="25" t="s">
        <v>2170</v>
      </c>
      <c r="B617" s="26" t="n">
        <v>1.96</v>
      </c>
      <c r="C617" s="24" t="n">
        <f aca="false">B617*10</f>
        <v>19.6</v>
      </c>
      <c r="D617" s="14" t="n">
        <f aca="false">C617+D616</f>
        <v>6820.994</v>
      </c>
    </row>
    <row r="618" customFormat="false" ht="12.8" hidden="false" customHeight="false" outlineLevel="0" collapsed="false">
      <c r="A618" s="25" t="s">
        <v>2173</v>
      </c>
      <c r="B618" s="26" t="n">
        <v>3.7534</v>
      </c>
      <c r="C618" s="24" t="n">
        <f aca="false">B618*10</f>
        <v>37.534</v>
      </c>
      <c r="D618" s="14" t="n">
        <f aca="false">C618+D617</f>
        <v>6858.528</v>
      </c>
    </row>
    <row r="619" customFormat="false" ht="12.8" hidden="false" customHeight="false" outlineLevel="0" collapsed="false">
      <c r="A619" s="25" t="s">
        <v>2176</v>
      </c>
      <c r="B619" s="26" t="n">
        <v>5.6832</v>
      </c>
      <c r="C619" s="24" t="n">
        <f aca="false">B619*10</f>
        <v>56.832</v>
      </c>
      <c r="D619" s="14" t="n">
        <f aca="false">C619+D618</f>
        <v>6915.36</v>
      </c>
    </row>
    <row r="620" customFormat="false" ht="12.8" hidden="false" customHeight="false" outlineLevel="0" collapsed="false">
      <c r="A620" s="25" t="s">
        <v>2184</v>
      </c>
      <c r="B620" s="26" t="n">
        <v>-0.5896</v>
      </c>
      <c r="C620" s="24" t="n">
        <f aca="false">B620*10</f>
        <v>-5.896</v>
      </c>
      <c r="D620" s="14" t="n">
        <f aca="false">C620+D619</f>
        <v>6909.464</v>
      </c>
    </row>
    <row r="621" customFormat="false" ht="12.8" hidden="false" customHeight="false" outlineLevel="0" collapsed="false">
      <c r="A621" s="25" t="s">
        <v>2188</v>
      </c>
      <c r="B621" s="26" t="n">
        <v>-1.4222</v>
      </c>
      <c r="C621" s="24" t="n">
        <f aca="false">B621*10</f>
        <v>-14.222</v>
      </c>
      <c r="D621" s="14" t="n">
        <f aca="false">C621+D620</f>
        <v>6895.242</v>
      </c>
    </row>
    <row r="622" customFormat="false" ht="12.8" hidden="false" customHeight="false" outlineLevel="0" collapsed="false">
      <c r="A622" s="25" t="s">
        <v>2192</v>
      </c>
      <c r="B622" s="26" t="n">
        <v>1.8902</v>
      </c>
      <c r="C622" s="24" t="n">
        <f aca="false">B622*10</f>
        <v>18.902</v>
      </c>
      <c r="D622" s="14" t="n">
        <f aca="false">C622+D621</f>
        <v>6914.144</v>
      </c>
    </row>
    <row r="623" customFormat="false" ht="12.8" hidden="false" customHeight="false" outlineLevel="0" collapsed="false">
      <c r="A623" s="25" t="s">
        <v>2196</v>
      </c>
      <c r="B623" s="26" t="n">
        <v>2.8028</v>
      </c>
      <c r="C623" s="24" t="n">
        <f aca="false">B623*10</f>
        <v>28.028</v>
      </c>
      <c r="D623" s="14" t="n">
        <f aca="false">C623+D622</f>
        <v>6942.172</v>
      </c>
    </row>
    <row r="624" customFormat="false" ht="12.8" hidden="false" customHeight="false" outlineLevel="0" collapsed="false">
      <c r="A624" s="25" t="s">
        <v>2199</v>
      </c>
      <c r="B624" s="26" t="n">
        <v>2.2242</v>
      </c>
      <c r="C624" s="24" t="n">
        <f aca="false">B624*10</f>
        <v>22.242</v>
      </c>
      <c r="D624" s="14" t="n">
        <f aca="false">C624+D623</f>
        <v>6964.414</v>
      </c>
    </row>
    <row r="625" customFormat="false" ht="12.8" hidden="false" customHeight="false" outlineLevel="0" collapsed="false">
      <c r="A625" s="25" t="s">
        <v>2204</v>
      </c>
      <c r="B625" s="26" t="n">
        <v>8.7596</v>
      </c>
      <c r="C625" s="24" t="n">
        <f aca="false">B625*10</f>
        <v>87.596</v>
      </c>
      <c r="D625" s="14" t="n">
        <f aca="false">C625+D624</f>
        <v>7052.01</v>
      </c>
    </row>
    <row r="626" customFormat="false" ht="12.8" hidden="false" customHeight="false" outlineLevel="0" collapsed="false">
      <c r="A626" s="25" t="s">
        <v>2213</v>
      </c>
      <c r="B626" s="26" t="n">
        <v>17.8838</v>
      </c>
      <c r="C626" s="24" t="n">
        <f aca="false">B626*10</f>
        <v>178.838</v>
      </c>
      <c r="D626" s="14" t="n">
        <f aca="false">C626+D625</f>
        <v>7230.848</v>
      </c>
    </row>
    <row r="627" customFormat="false" ht="12.8" hidden="false" customHeight="false" outlineLevel="0" collapsed="false">
      <c r="A627" s="25" t="s">
        <v>2220</v>
      </c>
      <c r="B627" s="26" t="n">
        <v>0.441</v>
      </c>
      <c r="C627" s="24" t="n">
        <f aca="false">B627*10</f>
        <v>4.41</v>
      </c>
      <c r="D627" s="14" t="n">
        <f aca="false">C627+D626</f>
        <v>7235.258</v>
      </c>
    </row>
    <row r="628" customFormat="false" ht="12.8" hidden="false" customHeight="false" outlineLevel="0" collapsed="false">
      <c r="A628" s="25" t="s">
        <v>2221</v>
      </c>
      <c r="B628" s="26" t="n">
        <v>3.9588</v>
      </c>
      <c r="C628" s="24" t="n">
        <f aca="false">B628*10</f>
        <v>39.588</v>
      </c>
      <c r="D628" s="14" t="n">
        <f aca="false">C628+D627</f>
        <v>7274.846</v>
      </c>
    </row>
    <row r="629" customFormat="false" ht="12.8" hidden="false" customHeight="false" outlineLevel="0" collapsed="false">
      <c r="A629" s="25" t="s">
        <v>2225</v>
      </c>
      <c r="B629" s="26" t="n">
        <v>2.7734</v>
      </c>
      <c r="C629" s="24" t="n">
        <f aca="false">B629*10</f>
        <v>27.734</v>
      </c>
      <c r="D629" s="14" t="n">
        <f aca="false">C629+D628</f>
        <v>7302.58</v>
      </c>
    </row>
    <row r="630" customFormat="false" ht="12.8" hidden="false" customHeight="false" outlineLevel="0" collapsed="false">
      <c r="A630" s="25" t="s">
        <v>2228</v>
      </c>
      <c r="B630" s="26" t="n">
        <v>0.6468</v>
      </c>
      <c r="C630" s="24" t="n">
        <f aca="false">B630*10</f>
        <v>6.468</v>
      </c>
      <c r="D630" s="14" t="n">
        <f aca="false">C630+D629</f>
        <v>7309.048</v>
      </c>
    </row>
    <row r="631" customFormat="false" ht="12.8" hidden="false" customHeight="false" outlineLevel="0" collapsed="false">
      <c r="A631" s="25" t="s">
        <v>2231</v>
      </c>
      <c r="B631" s="26" t="n">
        <v>0.8032</v>
      </c>
      <c r="C631" s="24" t="n">
        <f aca="false">B631*10</f>
        <v>8.032</v>
      </c>
      <c r="D631" s="14" t="n">
        <f aca="false">C631+D630</f>
        <v>7317.08</v>
      </c>
    </row>
    <row r="632" customFormat="false" ht="12.8" hidden="false" customHeight="false" outlineLevel="0" collapsed="false">
      <c r="A632" s="25" t="s">
        <v>2234</v>
      </c>
      <c r="B632" s="26" t="n">
        <v>-0.9412</v>
      </c>
      <c r="C632" s="24" t="n">
        <f aca="false">B632*10</f>
        <v>-9.412</v>
      </c>
      <c r="D632" s="14" t="n">
        <f aca="false">C632+D631</f>
        <v>7307.668</v>
      </c>
    </row>
    <row r="633" customFormat="false" ht="12.8" hidden="false" customHeight="false" outlineLevel="0" collapsed="false">
      <c r="A633" s="25" t="s">
        <v>2237</v>
      </c>
      <c r="B633" s="26" t="n">
        <v>2.3124</v>
      </c>
      <c r="C633" s="24" t="n">
        <f aca="false">B633*10</f>
        <v>23.124</v>
      </c>
      <c r="D633" s="14" t="n">
        <f aca="false">C633+D632</f>
        <v>7330.792</v>
      </c>
    </row>
    <row r="634" customFormat="false" ht="12.8" hidden="false" customHeight="false" outlineLevel="0" collapsed="false">
      <c r="A634" s="25" t="s">
        <v>2241</v>
      </c>
      <c r="B634" s="26" t="n">
        <v>3.165</v>
      </c>
      <c r="C634" s="24" t="n">
        <f aca="false">B634*10</f>
        <v>31.65</v>
      </c>
      <c r="D634" s="14" t="n">
        <f aca="false">C634+D633</f>
        <v>7362.442</v>
      </c>
    </row>
    <row r="635" customFormat="false" ht="12.8" hidden="false" customHeight="false" outlineLevel="0" collapsed="false">
      <c r="A635" s="25" t="s">
        <v>2245</v>
      </c>
      <c r="B635" s="26" t="n">
        <v>1.263</v>
      </c>
      <c r="C635" s="24" t="n">
        <f aca="false">B635*10</f>
        <v>12.63</v>
      </c>
      <c r="D635" s="14" t="n">
        <f aca="false">C635+D634</f>
        <v>7375.072</v>
      </c>
    </row>
    <row r="636" customFormat="false" ht="12.8" hidden="false" customHeight="false" outlineLevel="0" collapsed="false">
      <c r="A636" s="25" t="s">
        <v>2250</v>
      </c>
      <c r="B636" s="26" t="n">
        <v>1.3132</v>
      </c>
      <c r="C636" s="24" t="n">
        <f aca="false">B636*10</f>
        <v>13.132</v>
      </c>
      <c r="D636" s="14" t="n">
        <f aca="false">C636+D635</f>
        <v>7388.204</v>
      </c>
    </row>
    <row r="637" customFormat="false" ht="12.8" hidden="false" customHeight="false" outlineLevel="0" collapsed="false">
      <c r="A637" s="25" t="s">
        <v>2253</v>
      </c>
      <c r="B637" s="26" t="n">
        <v>0.96</v>
      </c>
      <c r="C637" s="24" t="n">
        <f aca="false">B637*10</f>
        <v>9.6</v>
      </c>
      <c r="D637" s="14" t="n">
        <f aca="false">C637+D636</f>
        <v>7397.804</v>
      </c>
    </row>
    <row r="638" customFormat="false" ht="12.8" hidden="false" customHeight="false" outlineLevel="0" collapsed="false">
      <c r="A638" s="25" t="s">
        <v>2256</v>
      </c>
      <c r="B638" s="26" t="n">
        <v>-1</v>
      </c>
      <c r="C638" s="24" t="n">
        <f aca="false">B638*10</f>
        <v>-10</v>
      </c>
      <c r="D638" s="14" t="n">
        <f aca="false">C638+D637</f>
        <v>7387.804</v>
      </c>
    </row>
    <row r="639" customFormat="false" ht="12.8" hidden="false" customHeight="false" outlineLevel="0" collapsed="false">
      <c r="A639" s="25" t="s">
        <v>2258</v>
      </c>
      <c r="B639" s="26" t="n">
        <v>4.6056</v>
      </c>
      <c r="C639" s="24" t="n">
        <f aca="false">B639*10</f>
        <v>46.056</v>
      </c>
      <c r="D639" s="14" t="n">
        <f aca="false">C639+D638</f>
        <v>7433.86</v>
      </c>
    </row>
    <row r="640" customFormat="false" ht="12.8" hidden="false" customHeight="false" outlineLevel="0" collapsed="false">
      <c r="A640" s="25" t="s">
        <v>2264</v>
      </c>
      <c r="B640" s="26" t="n">
        <v>-1</v>
      </c>
      <c r="C640" s="24" t="n">
        <f aca="false">B640*10</f>
        <v>-10</v>
      </c>
      <c r="D640" s="14" t="n">
        <f aca="false">C640+D639</f>
        <v>7423.86</v>
      </c>
    </row>
    <row r="641" customFormat="false" ht="12.8" hidden="false" customHeight="false" outlineLevel="0" collapsed="false">
      <c r="A641" s="25" t="s">
        <v>2266</v>
      </c>
      <c r="B641" s="26" t="n">
        <v>0.5194</v>
      </c>
      <c r="C641" s="24" t="n">
        <f aca="false">B641*10</f>
        <v>5.194</v>
      </c>
      <c r="D641" s="14" t="n">
        <f aca="false">C641+D640</f>
        <v>7429.054</v>
      </c>
    </row>
    <row r="642" customFormat="false" ht="12.8" hidden="false" customHeight="false" outlineLevel="0" collapsed="false">
      <c r="A642" s="25" t="s">
        <v>2268</v>
      </c>
      <c r="B642" s="26" t="n">
        <v>-2.265</v>
      </c>
      <c r="C642" s="24" t="n">
        <f aca="false">B642*10</f>
        <v>-22.65</v>
      </c>
      <c r="D642" s="14" t="n">
        <f aca="false">C642+D641</f>
        <v>7406.404</v>
      </c>
    </row>
    <row r="643" customFormat="false" ht="12.8" hidden="false" customHeight="false" outlineLevel="0" collapsed="false">
      <c r="A643" s="25" t="s">
        <v>2274</v>
      </c>
      <c r="B643" s="26" t="n">
        <v>-11.5</v>
      </c>
      <c r="C643" s="24" t="n">
        <f aca="false">B643*10</f>
        <v>-115</v>
      </c>
      <c r="D643" s="14" t="n">
        <f aca="false">C643+D642</f>
        <v>7291.404</v>
      </c>
    </row>
    <row r="644" customFormat="false" ht="12.8" hidden="false" customHeight="false" outlineLevel="0" collapsed="false">
      <c r="A644" s="25" t="s">
        <v>2277</v>
      </c>
      <c r="B644" s="26" t="n">
        <v>-0.8334</v>
      </c>
      <c r="C644" s="24" t="n">
        <f aca="false">B644*10</f>
        <v>-8.334</v>
      </c>
      <c r="D644" s="14" t="n">
        <f aca="false">C644+D643</f>
        <v>7283.07</v>
      </c>
    </row>
    <row r="645" customFormat="false" ht="12.8" hidden="false" customHeight="false" outlineLevel="0" collapsed="false">
      <c r="A645" s="25" t="s">
        <v>2280</v>
      </c>
      <c r="B645" s="26" t="n">
        <v>1.0188</v>
      </c>
      <c r="C645" s="24" t="n">
        <f aca="false">B645*10</f>
        <v>10.188</v>
      </c>
      <c r="D645" s="14" t="n">
        <f aca="false">C645+D644</f>
        <v>7293.258</v>
      </c>
    </row>
    <row r="646" customFormat="false" ht="12.8" hidden="false" customHeight="false" outlineLevel="0" collapsed="false">
      <c r="A646" s="25" t="s">
        <v>2283</v>
      </c>
      <c r="B646" s="26" t="n">
        <v>1.1854</v>
      </c>
      <c r="C646" s="24" t="n">
        <f aca="false">B646*10</f>
        <v>11.854</v>
      </c>
      <c r="D646" s="14" t="n">
        <f aca="false">C646+D645</f>
        <v>7305.112</v>
      </c>
    </row>
    <row r="647" customFormat="false" ht="12.8" hidden="false" customHeight="false" outlineLevel="0" collapsed="false">
      <c r="A647" s="25" t="s">
        <v>2286</v>
      </c>
      <c r="B647" s="26" t="n">
        <v>-2.1022</v>
      </c>
      <c r="C647" s="24" t="n">
        <f aca="false">B647*10</f>
        <v>-21.022</v>
      </c>
      <c r="D647" s="14" t="n">
        <f aca="false">C647+D646</f>
        <v>7284.09</v>
      </c>
    </row>
    <row r="648" customFormat="false" ht="12.8" hidden="false" customHeight="false" outlineLevel="0" collapsed="false">
      <c r="A648" s="25" t="s">
        <v>2290</v>
      </c>
      <c r="B648" s="26" t="n">
        <v>-2</v>
      </c>
      <c r="C648" s="24" t="n">
        <f aca="false">B648*10</f>
        <v>-20</v>
      </c>
      <c r="D648" s="14" t="n">
        <f aca="false">C648+D647</f>
        <v>7264.09</v>
      </c>
    </row>
    <row r="649" customFormat="false" ht="12.8" hidden="false" customHeight="false" outlineLevel="0" collapsed="false">
      <c r="A649" s="25" t="s">
        <v>2293</v>
      </c>
      <c r="B649" s="26" t="n">
        <v>2.2144</v>
      </c>
      <c r="C649" s="24" t="n">
        <f aca="false">B649*10</f>
        <v>22.144</v>
      </c>
      <c r="D649" s="14" t="n">
        <f aca="false">C649+D648</f>
        <v>7286.234</v>
      </c>
    </row>
    <row r="650" customFormat="false" ht="12.8" hidden="false" customHeight="false" outlineLevel="0" collapsed="false">
      <c r="A650" s="25" t="s">
        <v>2299</v>
      </c>
      <c r="B650" s="26" t="n">
        <v>-1.02</v>
      </c>
      <c r="C650" s="24" t="n">
        <f aca="false">B650*10</f>
        <v>-10.2</v>
      </c>
      <c r="D650" s="14" t="n">
        <f aca="false">C650+D649</f>
        <v>7276.034</v>
      </c>
    </row>
    <row r="651" customFormat="false" ht="12.8" hidden="false" customHeight="false" outlineLevel="0" collapsed="false">
      <c r="A651" s="25" t="s">
        <v>2302</v>
      </c>
      <c r="B651" s="26" t="n">
        <v>3.2238</v>
      </c>
      <c r="C651" s="24" t="n">
        <f aca="false">B651*10</f>
        <v>32.238</v>
      </c>
      <c r="D651" s="14" t="n">
        <f aca="false">C651+D650</f>
        <v>7308.272</v>
      </c>
    </row>
    <row r="652" customFormat="false" ht="12.8" hidden="false" customHeight="false" outlineLevel="0" collapsed="false">
      <c r="A652" s="25" t="s">
        <v>2307</v>
      </c>
      <c r="B652" s="26" t="n">
        <v>-3</v>
      </c>
      <c r="C652" s="24" t="n">
        <f aca="false">B652*10</f>
        <v>-30</v>
      </c>
      <c r="D652" s="14" t="n">
        <f aca="false">C652+D651</f>
        <v>7278.272</v>
      </c>
    </row>
    <row r="653" customFormat="false" ht="12.8" hidden="false" customHeight="false" outlineLevel="0" collapsed="false">
      <c r="A653" s="25" t="s">
        <v>2309</v>
      </c>
      <c r="B653" s="26" t="n">
        <v>3.136</v>
      </c>
      <c r="C653" s="24" t="n">
        <f aca="false">B653*10</f>
        <v>31.36</v>
      </c>
      <c r="D653" s="14" t="n">
        <f aca="false">C653+D652</f>
        <v>7309.632</v>
      </c>
    </row>
    <row r="654" customFormat="false" ht="12.8" hidden="false" customHeight="false" outlineLevel="0" collapsed="false">
      <c r="A654" s="25" t="s">
        <v>2311</v>
      </c>
      <c r="B654" s="26" t="n">
        <v>2.0576</v>
      </c>
      <c r="C654" s="24" t="n">
        <f aca="false">B654*10</f>
        <v>20.576</v>
      </c>
      <c r="D654" s="14" t="n">
        <f aca="false">C654+D653</f>
        <v>7330.208</v>
      </c>
    </row>
    <row r="655" customFormat="false" ht="12.8" hidden="false" customHeight="false" outlineLevel="0" collapsed="false">
      <c r="A655" s="25" t="s">
        <v>2316</v>
      </c>
      <c r="B655" s="26" t="n">
        <v>0.205</v>
      </c>
      <c r="C655" s="24" t="n">
        <f aca="false">B655*10</f>
        <v>2.05</v>
      </c>
      <c r="D655" s="14" t="n">
        <f aca="false">C655+D654</f>
        <v>7332.258</v>
      </c>
    </row>
    <row r="656" customFormat="false" ht="12.8" hidden="false" customHeight="false" outlineLevel="0" collapsed="false">
      <c r="A656" s="25" t="s">
        <v>2320</v>
      </c>
      <c r="B656" s="26" t="n">
        <v>-1</v>
      </c>
      <c r="C656" s="24" t="n">
        <f aca="false">B656*10</f>
        <v>-10</v>
      </c>
      <c r="D656" s="14" t="n">
        <f aca="false">C656+D655</f>
        <v>7322.258</v>
      </c>
    </row>
    <row r="657" customFormat="false" ht="12.8" hidden="false" customHeight="false" outlineLevel="0" collapsed="false">
      <c r="A657" s="25" t="s">
        <v>2322</v>
      </c>
      <c r="B657" s="26" t="n">
        <v>-2</v>
      </c>
      <c r="C657" s="24" t="n">
        <f aca="false">B657*10</f>
        <v>-20</v>
      </c>
      <c r="D657" s="14" t="n">
        <f aca="false">C657+D656</f>
        <v>7302.258</v>
      </c>
    </row>
    <row r="658" customFormat="false" ht="12.8" hidden="false" customHeight="false" outlineLevel="0" collapsed="false">
      <c r="A658" s="25" t="s">
        <v>2324</v>
      </c>
      <c r="B658" s="26" t="n">
        <v>-1.59</v>
      </c>
      <c r="C658" s="24" t="n">
        <f aca="false">B658*10</f>
        <v>-15.9</v>
      </c>
      <c r="D658" s="14" t="n">
        <f aca="false">C658+D657</f>
        <v>7286.358</v>
      </c>
    </row>
    <row r="659" customFormat="false" ht="12.8" hidden="false" customHeight="false" outlineLevel="0" collapsed="false">
      <c r="A659" s="25" t="s">
        <v>2332</v>
      </c>
      <c r="B659" s="26" t="n">
        <v>1.5378</v>
      </c>
      <c r="C659" s="24" t="n">
        <f aca="false">B659*10</f>
        <v>15.378</v>
      </c>
      <c r="D659" s="14" t="n">
        <f aca="false">C659+D658</f>
        <v>7301.736</v>
      </c>
    </row>
    <row r="660" customFormat="false" ht="12.8" hidden="false" customHeight="false" outlineLevel="0" collapsed="false">
      <c r="A660" s="25" t="s">
        <v>2336</v>
      </c>
      <c r="B660" s="26" t="n">
        <v>3.566</v>
      </c>
      <c r="C660" s="24" t="n">
        <f aca="false">B660*10</f>
        <v>35.66</v>
      </c>
      <c r="D660" s="14" t="n">
        <f aca="false">C660+D659</f>
        <v>7337.396</v>
      </c>
    </row>
    <row r="661" customFormat="false" ht="12.8" hidden="false" customHeight="false" outlineLevel="0" collapsed="false">
      <c r="A661" s="25" t="s">
        <v>2344</v>
      </c>
      <c r="B661" s="26" t="n">
        <v>-2.6668</v>
      </c>
      <c r="C661" s="24" t="n">
        <f aca="false">B661*10</f>
        <v>-26.668</v>
      </c>
      <c r="D661" s="14" t="n">
        <f aca="false">C661+D660</f>
        <v>7310.728</v>
      </c>
    </row>
    <row r="662" customFormat="false" ht="12.8" hidden="false" customHeight="false" outlineLevel="0" collapsed="false">
      <c r="A662" s="25" t="s">
        <v>2349</v>
      </c>
      <c r="B662" s="26" t="n">
        <v>3.214</v>
      </c>
      <c r="C662" s="24" t="n">
        <f aca="false">B662*10</f>
        <v>32.14</v>
      </c>
      <c r="D662" s="14" t="n">
        <f aca="false">C662+D661</f>
        <v>7342.868</v>
      </c>
    </row>
    <row r="663" customFormat="false" ht="12.8" hidden="false" customHeight="false" outlineLevel="0" collapsed="false">
      <c r="A663" s="25" t="s">
        <v>2352</v>
      </c>
      <c r="B663" s="26" t="n">
        <v>6.3112</v>
      </c>
      <c r="C663" s="24" t="n">
        <f aca="false">B663*10</f>
        <v>63.112</v>
      </c>
      <c r="D663" s="14" t="n">
        <f aca="false">C663+D662</f>
        <v>7405.98</v>
      </c>
    </row>
    <row r="664" customFormat="false" ht="12.8" hidden="false" customHeight="false" outlineLevel="0" collapsed="false">
      <c r="A664" s="25" t="s">
        <v>2354</v>
      </c>
      <c r="B664" s="26" t="n">
        <v>-0.7746</v>
      </c>
      <c r="C664" s="24" t="n">
        <f aca="false">B664*10</f>
        <v>-7.746</v>
      </c>
      <c r="D664" s="14" t="n">
        <f aca="false">C664+D663</f>
        <v>7398.234</v>
      </c>
    </row>
    <row r="665" customFormat="false" ht="12.8" hidden="false" customHeight="false" outlineLevel="0" collapsed="false">
      <c r="A665" s="25" t="s">
        <v>2358</v>
      </c>
      <c r="B665" s="26" t="n">
        <v>1.4602</v>
      </c>
      <c r="C665" s="24" t="n">
        <f aca="false">B665*10</f>
        <v>14.602</v>
      </c>
      <c r="D665" s="14" t="n">
        <f aca="false">C665+D664</f>
        <v>7412.836</v>
      </c>
    </row>
    <row r="666" customFormat="false" ht="12.8" hidden="false" customHeight="false" outlineLevel="0" collapsed="false">
      <c r="A666" s="25" t="s">
        <v>2360</v>
      </c>
      <c r="B666" s="26" t="n">
        <v>-1</v>
      </c>
      <c r="C666" s="24" t="n">
        <f aca="false">B666*10</f>
        <v>-10</v>
      </c>
      <c r="D666" s="14" t="n">
        <f aca="false">C666+D665</f>
        <v>7402.836</v>
      </c>
    </row>
    <row r="667" customFormat="false" ht="12.8" hidden="false" customHeight="false" outlineLevel="0" collapsed="false">
      <c r="A667" s="25" t="s">
        <v>2362</v>
      </c>
      <c r="B667" s="26" t="n">
        <v>-4</v>
      </c>
      <c r="C667" s="24" t="n">
        <f aca="false">B667*10</f>
        <v>-40</v>
      </c>
      <c r="D667" s="14" t="n">
        <f aca="false">C667+D666</f>
        <v>7362.836</v>
      </c>
    </row>
    <row r="668" customFormat="false" ht="12.8" hidden="false" customHeight="false" outlineLevel="0" collapsed="false">
      <c r="A668" s="25" t="s">
        <v>2365</v>
      </c>
      <c r="B668" s="26" t="n">
        <v>-1.2062</v>
      </c>
      <c r="C668" s="24" t="n">
        <f aca="false">B668*10</f>
        <v>-12.062</v>
      </c>
      <c r="D668" s="14" t="n">
        <f aca="false">C668+D667</f>
        <v>7350.774</v>
      </c>
    </row>
    <row r="669" customFormat="false" ht="12.8" hidden="false" customHeight="false" outlineLevel="0" collapsed="false">
      <c r="A669" s="25" t="s">
        <v>2369</v>
      </c>
      <c r="B669" s="26" t="n">
        <v>0.7056</v>
      </c>
      <c r="C669" s="24" t="n">
        <f aca="false">B669*10</f>
        <v>7.056</v>
      </c>
      <c r="D669" s="14" t="n">
        <f aca="false">C669+D668</f>
        <v>7357.83</v>
      </c>
    </row>
    <row r="670" customFormat="false" ht="12.8" hidden="false" customHeight="false" outlineLevel="0" collapsed="false">
      <c r="A670" s="25" t="s">
        <v>2370</v>
      </c>
      <c r="B670" s="26" t="n">
        <v>1.9106</v>
      </c>
      <c r="C670" s="24" t="n">
        <f aca="false">B670*10</f>
        <v>19.106</v>
      </c>
      <c r="D670" s="14" t="n">
        <f aca="false">C670+D669</f>
        <v>7376.936</v>
      </c>
    </row>
    <row r="671" customFormat="false" ht="12.8" hidden="false" customHeight="false" outlineLevel="0" collapsed="false">
      <c r="A671" s="25" t="s">
        <v>2373</v>
      </c>
      <c r="B671" s="26" t="n">
        <v>0.98</v>
      </c>
      <c r="C671" s="24" t="n">
        <f aca="false">B671*10</f>
        <v>9.8</v>
      </c>
      <c r="D671" s="14" t="n">
        <f aca="false">C671+D670</f>
        <v>7386.736</v>
      </c>
    </row>
    <row r="672" customFormat="false" ht="12.8" hidden="false" customHeight="false" outlineLevel="0" collapsed="false">
      <c r="A672" s="25" t="s">
        <v>2375</v>
      </c>
      <c r="B672" s="26" t="n">
        <v>-0.2846</v>
      </c>
      <c r="C672" s="24" t="n">
        <f aca="false">B672*10</f>
        <v>-2.846</v>
      </c>
      <c r="D672" s="14" t="n">
        <f aca="false">C672+D671</f>
        <v>7383.89</v>
      </c>
    </row>
    <row r="673" customFormat="false" ht="12.8" hidden="false" customHeight="false" outlineLevel="0" collapsed="false">
      <c r="A673" s="25" t="s">
        <v>2378</v>
      </c>
      <c r="B673" s="26" t="n">
        <v>-1</v>
      </c>
      <c r="C673" s="24" t="n">
        <f aca="false">B673*10</f>
        <v>-10</v>
      </c>
      <c r="D673" s="14" t="n">
        <f aca="false">C673+D672</f>
        <v>7373.89</v>
      </c>
    </row>
    <row r="674" customFormat="false" ht="12.8" hidden="false" customHeight="false" outlineLevel="0" collapsed="false">
      <c r="A674" s="25" t="s">
        <v>2380</v>
      </c>
      <c r="B674" s="26" t="n">
        <v>2.2924</v>
      </c>
      <c r="C674" s="24" t="n">
        <f aca="false">B674*10</f>
        <v>22.924</v>
      </c>
      <c r="D674" s="14" t="n">
        <f aca="false">C674+D673</f>
        <v>7396.814</v>
      </c>
    </row>
    <row r="675" customFormat="false" ht="12.8" hidden="false" customHeight="false" outlineLevel="0" collapsed="false">
      <c r="A675" s="25" t="s">
        <v>2384</v>
      </c>
      <c r="B675" s="26" t="n">
        <v>1.3524</v>
      </c>
      <c r="C675" s="24" t="n">
        <f aca="false">B675*10</f>
        <v>13.524</v>
      </c>
      <c r="D675" s="14" t="n">
        <f aca="false">C675+D674</f>
        <v>7410.338</v>
      </c>
    </row>
    <row r="676" customFormat="false" ht="12.8" hidden="false" customHeight="false" outlineLevel="0" collapsed="false">
      <c r="A676" s="25" t="s">
        <v>2386</v>
      </c>
      <c r="B676" s="26" t="n">
        <v>-0.755</v>
      </c>
      <c r="C676" s="24" t="n">
        <f aca="false">B676*10</f>
        <v>-7.55</v>
      </c>
      <c r="D676" s="14" t="n">
        <f aca="false">C676+D675</f>
        <v>7402.788</v>
      </c>
    </row>
    <row r="677" customFormat="false" ht="12.8" hidden="false" customHeight="false" outlineLevel="0" collapsed="false">
      <c r="A677" s="25" t="s">
        <v>2388</v>
      </c>
      <c r="B677" s="26" t="n">
        <v>2.646</v>
      </c>
      <c r="C677" s="24" t="n">
        <f aca="false">B677*10</f>
        <v>26.46</v>
      </c>
      <c r="D677" s="14" t="n">
        <f aca="false">C677+D676</f>
        <v>7429.248</v>
      </c>
    </row>
    <row r="678" customFormat="false" ht="12.8" hidden="false" customHeight="false" outlineLevel="0" collapsed="false">
      <c r="A678" s="25" t="s">
        <v>2392</v>
      </c>
      <c r="B678" s="26" t="n">
        <v>-3.4022</v>
      </c>
      <c r="C678" s="24" t="n">
        <f aca="false">B678*10</f>
        <v>-34.022</v>
      </c>
      <c r="D678" s="14" t="n">
        <f aca="false">C678+D677</f>
        <v>7395.226</v>
      </c>
    </row>
    <row r="679" customFormat="false" ht="12.8" hidden="false" customHeight="false" outlineLevel="0" collapsed="false">
      <c r="A679" s="25" t="s">
        <v>2397</v>
      </c>
      <c r="B679" s="26" t="n">
        <v>9.2904</v>
      </c>
      <c r="C679" s="24" t="n">
        <f aca="false">B679*10</f>
        <v>92.904</v>
      </c>
      <c r="D679" s="14" t="n">
        <f aca="false">C679+D678</f>
        <v>7488.13</v>
      </c>
    </row>
    <row r="680" customFormat="false" ht="12.8" hidden="false" customHeight="false" outlineLevel="0" collapsed="false">
      <c r="A680" s="25" t="s">
        <v>2403</v>
      </c>
      <c r="B680" s="26" t="n">
        <v>-1.02</v>
      </c>
      <c r="C680" s="24" t="n">
        <f aca="false">B680*10</f>
        <v>-10.2</v>
      </c>
      <c r="D680" s="14" t="n">
        <f aca="false">C680+D679</f>
        <v>7477.93</v>
      </c>
    </row>
    <row r="681" customFormat="false" ht="12.8" hidden="false" customHeight="false" outlineLevel="0" collapsed="false">
      <c r="A681" s="25" t="s">
        <v>2406</v>
      </c>
      <c r="B681" s="26" t="n">
        <v>6.9286</v>
      </c>
      <c r="C681" s="24" t="n">
        <f aca="false">B681*10</f>
        <v>69.286</v>
      </c>
      <c r="D681" s="14" t="n">
        <f aca="false">C681+D680</f>
        <v>7547.216</v>
      </c>
    </row>
    <row r="682" customFormat="false" ht="12.8" hidden="false" customHeight="false" outlineLevel="0" collapsed="false">
      <c r="A682" s="25" t="s">
        <v>2410</v>
      </c>
      <c r="B682" s="26" t="n">
        <v>1.4896</v>
      </c>
      <c r="C682" s="24" t="n">
        <f aca="false">B682*10</f>
        <v>14.896</v>
      </c>
      <c r="D682" s="14" t="n">
        <f aca="false">C682+D681</f>
        <v>7562.112</v>
      </c>
    </row>
    <row r="683" customFormat="false" ht="12.8" hidden="false" customHeight="false" outlineLevel="0" collapsed="false">
      <c r="A683" s="25" t="s">
        <v>2412</v>
      </c>
      <c r="B683" s="26" t="n">
        <v>-0.4422</v>
      </c>
      <c r="C683" s="24" t="n">
        <f aca="false">B683*10</f>
        <v>-4.422</v>
      </c>
      <c r="D683" s="14" t="n">
        <f aca="false">C683+D682</f>
        <v>7557.69</v>
      </c>
    </row>
    <row r="684" customFormat="false" ht="12.8" hidden="false" customHeight="false" outlineLevel="0" collapsed="false">
      <c r="A684" s="25" t="s">
        <v>2417</v>
      </c>
      <c r="B684" s="26" t="n">
        <v>-1.5394</v>
      </c>
      <c r="C684" s="24" t="n">
        <f aca="false">B684*10</f>
        <v>-15.394</v>
      </c>
      <c r="D684" s="14" t="n">
        <f aca="false">C684+D683</f>
        <v>7542.296</v>
      </c>
    </row>
    <row r="685" customFormat="false" ht="12.8" hidden="false" customHeight="false" outlineLevel="0" collapsed="false">
      <c r="A685" s="25" t="s">
        <v>2421</v>
      </c>
      <c r="B685" s="26" t="n">
        <v>0.7742</v>
      </c>
      <c r="C685" s="24" t="n">
        <f aca="false">B685*10</f>
        <v>7.742</v>
      </c>
      <c r="D685" s="14" t="n">
        <f aca="false">C685+D684</f>
        <v>7550.038</v>
      </c>
    </row>
    <row r="686" customFormat="false" ht="12.8" hidden="false" customHeight="false" outlineLevel="0" collapsed="false">
      <c r="A686" s="25" t="s">
        <v>2423</v>
      </c>
      <c r="B686" s="26" t="n">
        <v>0.1466</v>
      </c>
      <c r="C686" s="24" t="n">
        <f aca="false">B686*10</f>
        <v>1.466</v>
      </c>
      <c r="D686" s="14" t="n">
        <f aca="false">C686+D685</f>
        <v>7551.504</v>
      </c>
    </row>
    <row r="687" customFormat="false" ht="12.8" hidden="false" customHeight="false" outlineLevel="0" collapsed="false">
      <c r="A687" s="25" t="s">
        <v>2427</v>
      </c>
      <c r="B687" s="26" t="n">
        <v>-1</v>
      </c>
      <c r="C687" s="24" t="n">
        <f aca="false">B687*10</f>
        <v>-10</v>
      </c>
      <c r="D687" s="14" t="n">
        <f aca="false">C687+D686</f>
        <v>7541.504</v>
      </c>
    </row>
    <row r="688" customFormat="false" ht="12.8" hidden="false" customHeight="false" outlineLevel="0" collapsed="false">
      <c r="A688" s="25" t="s">
        <v>2429</v>
      </c>
      <c r="B688" s="26" t="n">
        <v>3.9294</v>
      </c>
      <c r="C688" s="24" t="n">
        <f aca="false">B688*10</f>
        <v>39.294</v>
      </c>
      <c r="D688" s="14" t="n">
        <f aca="false">C688+D687</f>
        <v>7580.798</v>
      </c>
    </row>
    <row r="689" customFormat="false" ht="12.8" hidden="false" customHeight="false" outlineLevel="0" collapsed="false">
      <c r="A689" s="25" t="s">
        <v>2432</v>
      </c>
      <c r="B689" s="26" t="n">
        <v>-0.7256</v>
      </c>
      <c r="C689" s="24" t="n">
        <f aca="false">B689*10</f>
        <v>-7.256</v>
      </c>
      <c r="D689" s="14" t="n">
        <f aca="false">C689+D688</f>
        <v>7573.542</v>
      </c>
    </row>
    <row r="690" customFormat="false" ht="12.8" hidden="false" customHeight="false" outlineLevel="0" collapsed="false">
      <c r="A690" s="25" t="s">
        <v>2435</v>
      </c>
      <c r="B690" s="26" t="n">
        <v>-1.3826</v>
      </c>
      <c r="C690" s="24" t="n">
        <f aca="false">B690*10</f>
        <v>-13.826</v>
      </c>
      <c r="D690" s="14" t="n">
        <f aca="false">C690+D689</f>
        <v>7559.716</v>
      </c>
    </row>
    <row r="691" customFormat="false" ht="12.8" hidden="false" customHeight="false" outlineLevel="0" collapsed="false">
      <c r="A691" s="25" t="s">
        <v>2439</v>
      </c>
      <c r="B691" s="26" t="n">
        <v>0.7056</v>
      </c>
      <c r="C691" s="24" t="n">
        <f aca="false">B691*10</f>
        <v>7.056</v>
      </c>
      <c r="D691" s="14" t="n">
        <f aca="false">C691+D690</f>
        <v>7566.772</v>
      </c>
    </row>
    <row r="692" customFormat="false" ht="12.8" hidden="false" customHeight="false" outlineLevel="0" collapsed="false">
      <c r="A692" s="25" t="s">
        <v>2442</v>
      </c>
      <c r="B692" s="26" t="n">
        <v>6.6342</v>
      </c>
      <c r="C692" s="24" t="n">
        <f aca="false">B692*10</f>
        <v>66.342</v>
      </c>
      <c r="D692" s="14" t="n">
        <f aca="false">C692+D691</f>
        <v>7633.114</v>
      </c>
    </row>
    <row r="693" customFormat="false" ht="12.8" hidden="false" customHeight="false" outlineLevel="0" collapsed="false">
      <c r="A693" s="25" t="s">
        <v>2447</v>
      </c>
      <c r="B693" s="26" t="n">
        <v>3.6848</v>
      </c>
      <c r="C693" s="24" t="n">
        <f aca="false">B693*10</f>
        <v>36.848</v>
      </c>
      <c r="D693" s="14" t="n">
        <f aca="false">C693+D692</f>
        <v>7669.962</v>
      </c>
    </row>
    <row r="694" customFormat="false" ht="12.8" hidden="false" customHeight="false" outlineLevel="0" collapsed="false">
      <c r="A694" s="25" t="s">
        <v>2448</v>
      </c>
      <c r="B694" s="26" t="n">
        <v>-0.3736</v>
      </c>
      <c r="C694" s="24" t="n">
        <f aca="false">B694*10</f>
        <v>-3.736</v>
      </c>
      <c r="D694" s="14" t="n">
        <f aca="false">C694+D693</f>
        <v>7666.226</v>
      </c>
    </row>
    <row r="695" customFormat="false" ht="12.8" hidden="false" customHeight="false" outlineLevel="0" collapsed="false">
      <c r="A695" s="25" t="s">
        <v>2452</v>
      </c>
      <c r="B695" s="26" t="n">
        <v>2.4598</v>
      </c>
      <c r="C695" s="24" t="n">
        <f aca="false">B695*10</f>
        <v>24.598</v>
      </c>
      <c r="D695" s="14" t="n">
        <f aca="false">C695+D694</f>
        <v>7690.824</v>
      </c>
    </row>
    <row r="696" customFormat="false" ht="12.8" hidden="false" customHeight="false" outlineLevel="0" collapsed="false">
      <c r="A696" s="25" t="s">
        <v>2455</v>
      </c>
      <c r="B696" s="26" t="n">
        <v>0.0882000000000001</v>
      </c>
      <c r="C696" s="24" t="n">
        <f aca="false">B696*10</f>
        <v>0.882000000000001</v>
      </c>
      <c r="D696" s="14" t="n">
        <f aca="false">C696+D695</f>
        <v>7691.706</v>
      </c>
    </row>
    <row r="697" customFormat="false" ht="12.8" hidden="false" customHeight="false" outlineLevel="0" collapsed="false">
      <c r="A697" s="25" t="s">
        <v>2457</v>
      </c>
      <c r="B697" s="26" t="n">
        <v>1.2148</v>
      </c>
      <c r="C697" s="24" t="n">
        <f aca="false">B697*10</f>
        <v>12.148</v>
      </c>
      <c r="D697" s="14" t="n">
        <f aca="false">C697+D696</f>
        <v>7703.854</v>
      </c>
    </row>
    <row r="698" customFormat="false" ht="12.8" hidden="false" customHeight="false" outlineLevel="0" collapsed="false">
      <c r="A698" s="25" t="s">
        <v>2460</v>
      </c>
      <c r="B698" s="26" t="n">
        <v>-2.5688</v>
      </c>
      <c r="C698" s="24" t="n">
        <f aca="false">B698*10</f>
        <v>-25.688</v>
      </c>
      <c r="D698" s="14" t="n">
        <f aca="false">C698+D697</f>
        <v>7678.166</v>
      </c>
    </row>
    <row r="699" customFormat="false" ht="12.8" hidden="false" customHeight="false" outlineLevel="0" collapsed="false">
      <c r="A699" s="25" t="s">
        <v>2464</v>
      </c>
      <c r="B699" s="26" t="n">
        <v>-1</v>
      </c>
      <c r="C699" s="24" t="n">
        <f aca="false">B699*10</f>
        <v>-10</v>
      </c>
      <c r="D699" s="14" t="n">
        <f aca="false">C699+D698</f>
        <v>7668.166</v>
      </c>
    </row>
    <row r="700" customFormat="false" ht="12.8" hidden="false" customHeight="false" outlineLevel="0" collapsed="false">
      <c r="A700" s="25" t="s">
        <v>2466</v>
      </c>
      <c r="B700" s="26" t="n">
        <v>4.7126</v>
      </c>
      <c r="C700" s="24" t="n">
        <f aca="false">B700*10</f>
        <v>47.126</v>
      </c>
      <c r="D700" s="14" t="n">
        <f aca="false">C700+D699</f>
        <v>7715.292</v>
      </c>
    </row>
    <row r="701" customFormat="false" ht="12.8" hidden="false" customHeight="false" outlineLevel="0" collapsed="false">
      <c r="A701" s="25" t="s">
        <v>2471</v>
      </c>
      <c r="B701" s="26" t="n">
        <v>-0.8628</v>
      </c>
      <c r="C701" s="24" t="n">
        <f aca="false">B701*10</f>
        <v>-8.628</v>
      </c>
      <c r="D701" s="14" t="n">
        <f aca="false">C701+D700</f>
        <v>7706.664</v>
      </c>
    </row>
    <row r="702" customFormat="false" ht="12.8" hidden="false" customHeight="false" outlineLevel="0" collapsed="false">
      <c r="A702" s="25" t="s">
        <v>2474</v>
      </c>
      <c r="B702" s="26" t="n">
        <v>3.4888</v>
      </c>
      <c r="C702" s="24" t="n">
        <f aca="false">B702*10</f>
        <v>34.888</v>
      </c>
      <c r="D702" s="14" t="n">
        <f aca="false">C702+D701</f>
        <v>7741.552</v>
      </c>
    </row>
    <row r="703" customFormat="false" ht="12.8" hidden="false" customHeight="false" outlineLevel="0" collapsed="false">
      <c r="A703" s="25" t="s">
        <v>2477</v>
      </c>
      <c r="B703" s="26" t="n">
        <v>4.37</v>
      </c>
      <c r="C703" s="24" t="n">
        <f aca="false">B703*10</f>
        <v>43.7</v>
      </c>
      <c r="D703" s="14" t="n">
        <f aca="false">C703+D702</f>
        <v>7785.252</v>
      </c>
    </row>
    <row r="704" customFormat="false" ht="12.8" hidden="false" customHeight="false" outlineLevel="0" collapsed="false">
      <c r="A704" s="25" t="s">
        <v>2482</v>
      </c>
      <c r="B704" s="26" t="n">
        <v>0.2352</v>
      </c>
      <c r="C704" s="24" t="n">
        <f aca="false">B704*10</f>
        <v>2.352</v>
      </c>
      <c r="D704" s="14" t="n">
        <f aca="false">C704+D703</f>
        <v>7787.604</v>
      </c>
    </row>
    <row r="705" customFormat="false" ht="12.8" hidden="false" customHeight="false" outlineLevel="0" collapsed="false">
      <c r="A705" s="25" t="s">
        <v>2484</v>
      </c>
      <c r="B705" s="26" t="n">
        <v>-0.1674</v>
      </c>
      <c r="C705" s="24" t="n">
        <f aca="false">B705*10</f>
        <v>-1.674</v>
      </c>
      <c r="D705" s="14" t="n">
        <f aca="false">C705+D704</f>
        <v>7785.93</v>
      </c>
    </row>
    <row r="706" customFormat="false" ht="12.8" hidden="false" customHeight="false" outlineLevel="0" collapsed="false">
      <c r="A706" s="25" t="s">
        <v>2488</v>
      </c>
      <c r="B706" s="26" t="n">
        <v>-1.3042</v>
      </c>
      <c r="C706" s="24" t="n">
        <f aca="false">B706*10</f>
        <v>-13.042</v>
      </c>
      <c r="D706" s="14" t="n">
        <f aca="false">C706+D705</f>
        <v>7772.888</v>
      </c>
    </row>
    <row r="707" customFormat="false" ht="12.8" hidden="false" customHeight="false" outlineLevel="0" collapsed="false">
      <c r="A707" s="25" t="s">
        <v>2493</v>
      </c>
      <c r="B707" s="26" t="n">
        <v>1.6758</v>
      </c>
      <c r="C707" s="24" t="n">
        <f aca="false">B707*10</f>
        <v>16.758</v>
      </c>
      <c r="D707" s="14" t="n">
        <f aca="false">C707+D706</f>
        <v>7789.646</v>
      </c>
    </row>
    <row r="708" customFormat="false" ht="12.8" hidden="false" customHeight="false" outlineLevel="0" collapsed="false">
      <c r="A708" s="25" t="s">
        <v>2496</v>
      </c>
      <c r="B708" s="26" t="n">
        <v>-1.8334</v>
      </c>
      <c r="C708" s="24" t="n">
        <f aca="false">B708*10</f>
        <v>-18.334</v>
      </c>
      <c r="D708" s="14" t="n">
        <f aca="false">C708+D707</f>
        <v>7771.312</v>
      </c>
    </row>
    <row r="709" customFormat="false" ht="12.8" hidden="false" customHeight="false" outlineLevel="0" collapsed="false">
      <c r="A709" s="25" t="s">
        <v>2498</v>
      </c>
      <c r="B709" s="26" t="n">
        <v>0.931</v>
      </c>
      <c r="C709" s="24" t="n">
        <f aca="false">B709*10</f>
        <v>9.31</v>
      </c>
      <c r="D709" s="14" t="n">
        <f aca="false">C709+D708</f>
        <v>7780.622</v>
      </c>
    </row>
    <row r="710" customFormat="false" ht="12.8" hidden="false" customHeight="false" outlineLevel="0" collapsed="false">
      <c r="A710" s="25" t="s">
        <v>2500</v>
      </c>
      <c r="B710" s="26" t="n">
        <v>2.0086</v>
      </c>
      <c r="C710" s="24" t="n">
        <f aca="false">B710*10</f>
        <v>20.086</v>
      </c>
      <c r="D710" s="14" t="n">
        <f aca="false">C710+D709</f>
        <v>7800.708</v>
      </c>
    </row>
    <row r="711" customFormat="false" ht="12.8" hidden="false" customHeight="false" outlineLevel="0" collapsed="false">
      <c r="A711" s="25" t="s">
        <v>2503</v>
      </c>
      <c r="B711" s="26" t="n">
        <v>0.0392</v>
      </c>
      <c r="C711" s="24" t="n">
        <f aca="false">B711*10</f>
        <v>0.392</v>
      </c>
      <c r="D711" s="14" t="n">
        <f aca="false">C711+D710</f>
        <v>7801.1</v>
      </c>
    </row>
    <row r="712" customFormat="false" ht="12.8" hidden="false" customHeight="false" outlineLevel="0" collapsed="false">
      <c r="A712" s="25" t="s">
        <v>2505</v>
      </c>
      <c r="B712" s="26" t="n">
        <v>-0.3242</v>
      </c>
      <c r="C712" s="24" t="n">
        <f aca="false">B712*10</f>
        <v>-3.242</v>
      </c>
      <c r="D712" s="14" t="n">
        <f aca="false">C712+D711</f>
        <v>7797.858</v>
      </c>
    </row>
    <row r="713" customFormat="false" ht="12.8" hidden="false" customHeight="false" outlineLevel="0" collapsed="false">
      <c r="A713" s="25" t="s">
        <v>2510</v>
      </c>
      <c r="B713" s="26" t="n">
        <v>-1</v>
      </c>
      <c r="C713" s="24" t="n">
        <f aca="false">B713*10</f>
        <v>-10</v>
      </c>
      <c r="D713" s="14" t="n">
        <f aca="false">C713+D712</f>
        <v>7787.858</v>
      </c>
    </row>
    <row r="714" customFormat="false" ht="12.8" hidden="false" customHeight="false" outlineLevel="0" collapsed="false">
      <c r="A714" s="25" t="s">
        <v>2512</v>
      </c>
      <c r="B714" s="26" t="n">
        <v>0.1372</v>
      </c>
      <c r="C714" s="24" t="n">
        <f aca="false">B714*10</f>
        <v>1.372</v>
      </c>
      <c r="D714" s="14" t="n">
        <f aca="false">C714+D713</f>
        <v>7789.23</v>
      </c>
    </row>
    <row r="715" customFormat="false" ht="12.8" hidden="false" customHeight="false" outlineLevel="0" collapsed="false">
      <c r="A715" s="25" t="s">
        <v>2513</v>
      </c>
      <c r="B715" s="26" t="n">
        <v>-0.118</v>
      </c>
      <c r="C715" s="24" t="n">
        <f aca="false">B715*10</f>
        <v>-1.18</v>
      </c>
      <c r="D715" s="14" t="n">
        <f aca="false">C715+D714</f>
        <v>7788.05</v>
      </c>
    </row>
    <row r="716" customFormat="false" ht="12.8" hidden="false" customHeight="false" outlineLevel="0" collapsed="false">
      <c r="A716" s="25" t="s">
        <v>2517</v>
      </c>
      <c r="B716" s="26" t="n">
        <v>6.5362</v>
      </c>
      <c r="C716" s="24" t="n">
        <f aca="false">B716*10</f>
        <v>65.362</v>
      </c>
      <c r="D716" s="14" t="n">
        <f aca="false">C716+D715</f>
        <v>7853.412</v>
      </c>
    </row>
    <row r="717" customFormat="false" ht="12.8" hidden="false" customHeight="false" outlineLevel="0" collapsed="false">
      <c r="A717" s="25" t="s">
        <v>2524</v>
      </c>
      <c r="B717" s="26" t="n">
        <v>3.3316</v>
      </c>
      <c r="C717" s="24" t="n">
        <f aca="false">B717*10</f>
        <v>33.316</v>
      </c>
      <c r="D717" s="14" t="n">
        <f aca="false">C717+D716</f>
        <v>7886.728</v>
      </c>
    </row>
    <row r="718" customFormat="false" ht="12.8" hidden="false" customHeight="false" outlineLevel="0" collapsed="false">
      <c r="A718" s="25" t="s">
        <v>2530</v>
      </c>
      <c r="B718" s="26" t="n">
        <v>-1.0004</v>
      </c>
      <c r="C718" s="24" t="n">
        <f aca="false">B718*10</f>
        <v>-10.004</v>
      </c>
      <c r="D718" s="14" t="n">
        <f aca="false">C718+D717</f>
        <v>7876.724</v>
      </c>
    </row>
    <row r="719" customFormat="false" ht="12.8" hidden="false" customHeight="false" outlineLevel="0" collapsed="false">
      <c r="A719" s="25" t="s">
        <v>2534</v>
      </c>
      <c r="B719" s="26" t="n">
        <v>-1</v>
      </c>
      <c r="C719" s="24" t="n">
        <f aca="false">B719*10</f>
        <v>-10</v>
      </c>
      <c r="D719" s="14" t="n">
        <f aca="false">C719+D718</f>
        <v>7866.724</v>
      </c>
    </row>
    <row r="720" customFormat="false" ht="12.8" hidden="false" customHeight="false" outlineLevel="0" collapsed="false">
      <c r="A720" s="25" t="s">
        <v>2536</v>
      </c>
      <c r="B720" s="26" t="n">
        <v>18.2178</v>
      </c>
      <c r="C720" s="24" t="n">
        <f aca="false">B720*10</f>
        <v>182.178</v>
      </c>
      <c r="D720" s="14" t="n">
        <f aca="false">C720+D719</f>
        <v>8048.902</v>
      </c>
    </row>
    <row r="721" customFormat="false" ht="12.8" hidden="false" customHeight="false" outlineLevel="0" collapsed="false">
      <c r="A721" s="25" t="s">
        <v>2540</v>
      </c>
      <c r="B721" s="26" t="n">
        <v>-1</v>
      </c>
      <c r="C721" s="24" t="n">
        <f aca="false">B721*10</f>
        <v>-10</v>
      </c>
      <c r="D721" s="14" t="n">
        <f aca="false">C721+D720</f>
        <v>8038.902</v>
      </c>
    </row>
    <row r="722" customFormat="false" ht="12.8" hidden="false" customHeight="false" outlineLevel="0" collapsed="false">
      <c r="A722" s="25" t="s">
        <v>2541</v>
      </c>
      <c r="B722" s="26" t="n">
        <v>2.136</v>
      </c>
      <c r="C722" s="24" t="n">
        <f aca="false">B722*10</f>
        <v>21.36</v>
      </c>
      <c r="D722" s="14" t="n">
        <f aca="false">C722+D721</f>
        <v>8060.262</v>
      </c>
    </row>
    <row r="723" customFormat="false" ht="12.8" hidden="false" customHeight="false" outlineLevel="0" collapsed="false">
      <c r="A723" s="25" t="s">
        <v>2544</v>
      </c>
      <c r="B723" s="26" t="n">
        <v>-1.5398</v>
      </c>
      <c r="C723" s="24" t="n">
        <f aca="false">B723*10</f>
        <v>-15.398</v>
      </c>
      <c r="D723" s="14" t="n">
        <f aca="false">C723+D722</f>
        <v>8044.864</v>
      </c>
    </row>
    <row r="724" customFormat="false" ht="12.8" hidden="false" customHeight="false" outlineLevel="0" collapsed="false">
      <c r="A724" s="25" t="s">
        <v>2548</v>
      </c>
      <c r="B724" s="26" t="n">
        <v>-0.4414</v>
      </c>
      <c r="C724" s="24" t="n">
        <f aca="false">B724*10</f>
        <v>-4.414</v>
      </c>
      <c r="D724" s="14" t="n">
        <f aca="false">C724+D723</f>
        <v>8040.45</v>
      </c>
    </row>
    <row r="725" customFormat="false" ht="12.8" hidden="false" customHeight="false" outlineLevel="0" collapsed="false">
      <c r="A725" s="25" t="s">
        <v>2551</v>
      </c>
      <c r="B725" s="26" t="n">
        <v>-1</v>
      </c>
      <c r="C725" s="24" t="n">
        <f aca="false">B725*10</f>
        <v>-10</v>
      </c>
      <c r="D725" s="14" t="n">
        <f aca="false">C725+D724</f>
        <v>8030.45</v>
      </c>
    </row>
    <row r="726" customFormat="false" ht="12.8" hidden="false" customHeight="false" outlineLevel="0" collapsed="false">
      <c r="A726" s="25" t="s">
        <v>2553</v>
      </c>
      <c r="B726" s="26" t="n">
        <v>0.2352</v>
      </c>
      <c r="C726" s="24" t="n">
        <f aca="false">B726*10</f>
        <v>2.352</v>
      </c>
      <c r="D726" s="14" t="n">
        <f aca="false">C726+D725</f>
        <v>8032.802</v>
      </c>
    </row>
    <row r="727" customFormat="false" ht="12.8" hidden="false" customHeight="false" outlineLevel="0" collapsed="false">
      <c r="A727" s="25" t="s">
        <v>2556</v>
      </c>
      <c r="B727" s="26" t="n">
        <v>-0.7256</v>
      </c>
      <c r="C727" s="24" t="n">
        <f aca="false">B727*10</f>
        <v>-7.256</v>
      </c>
      <c r="D727" s="14" t="n">
        <f aca="false">C727+D726</f>
        <v>8025.546</v>
      </c>
    </row>
    <row r="728" customFormat="false" ht="12.8" hidden="false" customHeight="false" outlineLevel="0" collapsed="false">
      <c r="A728" s="25" t="s">
        <v>2559</v>
      </c>
      <c r="B728" s="26" t="n">
        <v>-0.657</v>
      </c>
      <c r="C728" s="24" t="n">
        <f aca="false">B728*10</f>
        <v>-6.57</v>
      </c>
      <c r="D728" s="14" t="n">
        <f aca="false">C728+D727</f>
        <v>8018.976</v>
      </c>
    </row>
    <row r="729" customFormat="false" ht="12.8" hidden="false" customHeight="false" outlineLevel="0" collapsed="false">
      <c r="A729" s="25" t="s">
        <v>2563</v>
      </c>
      <c r="B729" s="26" t="n">
        <v>-0.8138</v>
      </c>
      <c r="C729" s="24" t="n">
        <f aca="false">B729*10</f>
        <v>-8.138</v>
      </c>
      <c r="D729" s="14" t="n">
        <f aca="false">C729+D728</f>
        <v>8010.838</v>
      </c>
    </row>
    <row r="730" customFormat="false" ht="12.8" hidden="false" customHeight="false" outlineLevel="0" collapsed="false">
      <c r="A730" s="25" t="s">
        <v>2566</v>
      </c>
      <c r="B730" s="26" t="n">
        <v>2.009</v>
      </c>
      <c r="C730" s="24" t="n">
        <f aca="false">B730*10</f>
        <v>20.09</v>
      </c>
      <c r="D730" s="14" t="n">
        <f aca="false">C730+D729</f>
        <v>8030.928</v>
      </c>
    </row>
    <row r="731" customFormat="false" ht="12.8" hidden="false" customHeight="false" outlineLevel="0" collapsed="false">
      <c r="A731" s="25" t="s">
        <v>2570</v>
      </c>
      <c r="B731" s="26" t="n">
        <v>0.6468</v>
      </c>
      <c r="C731" s="24" t="n">
        <f aca="false">B731*10</f>
        <v>6.468</v>
      </c>
      <c r="D731" s="14" t="n">
        <f aca="false">C731+D730</f>
        <v>8037.396</v>
      </c>
    </row>
    <row r="732" customFormat="false" ht="12.8" hidden="false" customHeight="false" outlineLevel="0" collapsed="false">
      <c r="A732" s="25" t="s">
        <v>2573</v>
      </c>
      <c r="B732" s="26" t="n">
        <v>2.185</v>
      </c>
      <c r="C732" s="24" t="n">
        <f aca="false">B732*10</f>
        <v>21.85</v>
      </c>
      <c r="D732" s="14" t="n">
        <f aca="false">C732+D731</f>
        <v>8059.246</v>
      </c>
    </row>
    <row r="733" customFormat="false" ht="12.8" hidden="false" customHeight="false" outlineLevel="0" collapsed="false">
      <c r="A733" s="25" t="s">
        <v>2576</v>
      </c>
      <c r="B733" s="26" t="n">
        <v>1.4598</v>
      </c>
      <c r="C733" s="24" t="n">
        <f aca="false">B733*10</f>
        <v>14.598</v>
      </c>
      <c r="D733" s="14" t="n">
        <f aca="false">C733+D732</f>
        <v>8073.844</v>
      </c>
    </row>
    <row r="734" customFormat="false" ht="12.8" hidden="false" customHeight="false" outlineLevel="0" collapsed="false">
      <c r="A734" s="25" t="s">
        <v>2580</v>
      </c>
      <c r="B734" s="26" t="n">
        <v>-2</v>
      </c>
      <c r="C734" s="24" t="n">
        <f aca="false">B734*10</f>
        <v>-20</v>
      </c>
      <c r="D734" s="14" t="n">
        <f aca="false">C734+D733</f>
        <v>8053.844</v>
      </c>
    </row>
    <row r="735" customFormat="false" ht="12.8" hidden="false" customHeight="false" outlineLevel="0" collapsed="false">
      <c r="A735" s="25" t="s">
        <v>2582</v>
      </c>
      <c r="B735" s="26" t="n">
        <v>1.078</v>
      </c>
      <c r="C735" s="24" t="n">
        <f aca="false">B735*10</f>
        <v>10.78</v>
      </c>
      <c r="D735" s="14" t="n">
        <f aca="false">C735+D734</f>
        <v>8064.624</v>
      </c>
    </row>
    <row r="736" customFormat="false" ht="12.8" hidden="false" customHeight="false" outlineLevel="0" collapsed="false">
      <c r="A736" s="25" t="s">
        <v>2585</v>
      </c>
      <c r="B736" s="26" t="n">
        <v>-0.9314</v>
      </c>
      <c r="C736" s="24" t="n">
        <f aca="false">B736*10</f>
        <v>-9.314</v>
      </c>
      <c r="D736" s="14" t="n">
        <f aca="false">C736+D735</f>
        <v>8055.31</v>
      </c>
    </row>
    <row r="737" customFormat="false" ht="12.8" hidden="false" customHeight="false" outlineLevel="0" collapsed="false">
      <c r="A737" s="25" t="s">
        <v>2587</v>
      </c>
      <c r="B737" s="26" t="n">
        <v>1.6954</v>
      </c>
      <c r="C737" s="24" t="n">
        <f aca="false">B737*10</f>
        <v>16.954</v>
      </c>
      <c r="D737" s="14" t="n">
        <f aca="false">C737+D736</f>
        <v>8072.264</v>
      </c>
    </row>
    <row r="738" customFormat="false" ht="12.8" hidden="false" customHeight="false" outlineLevel="0" collapsed="false">
      <c r="A738" s="25" t="s">
        <v>2589</v>
      </c>
      <c r="B738" s="26" t="n">
        <v>-1.2454</v>
      </c>
      <c r="C738" s="24" t="n">
        <f aca="false">B738*10</f>
        <v>-12.454</v>
      </c>
      <c r="D738" s="14" t="n">
        <f aca="false">C738+D737</f>
        <v>8059.81</v>
      </c>
    </row>
    <row r="739" customFormat="false" ht="12.8" hidden="false" customHeight="false" outlineLevel="0" collapsed="false">
      <c r="A739" s="25" t="s">
        <v>2594</v>
      </c>
      <c r="B739" s="26" t="n">
        <v>-1.5688</v>
      </c>
      <c r="C739" s="24" t="n">
        <f aca="false">B739*10</f>
        <v>-15.688</v>
      </c>
      <c r="D739" s="14" t="n">
        <f aca="false">C739+D738</f>
        <v>8044.122</v>
      </c>
    </row>
    <row r="740" customFormat="false" ht="12.8" hidden="false" customHeight="false" outlineLevel="0" collapsed="false">
      <c r="A740" s="25" t="s">
        <v>2600</v>
      </c>
      <c r="B740" s="26" t="n">
        <v>0.9016</v>
      </c>
      <c r="C740" s="24" t="n">
        <f aca="false">B740*10</f>
        <v>9.016</v>
      </c>
      <c r="D740" s="14" t="n">
        <f aca="false">C740+D739</f>
        <v>8053.138</v>
      </c>
    </row>
    <row r="741" customFormat="false" ht="12.8" hidden="false" customHeight="false" outlineLevel="0" collapsed="false">
      <c r="A741" s="25" t="s">
        <v>2603</v>
      </c>
      <c r="B741" s="26" t="n">
        <v>-0.265</v>
      </c>
      <c r="C741" s="24" t="n">
        <f aca="false">B741*10</f>
        <v>-2.65</v>
      </c>
      <c r="D741" s="14" t="n">
        <f aca="false">C741+D740</f>
        <v>8050.488</v>
      </c>
    </row>
    <row r="742" customFormat="false" ht="12.8" hidden="false" customHeight="false" outlineLevel="0" collapsed="false">
      <c r="A742" s="25" t="s">
        <v>2607</v>
      </c>
      <c r="B742" s="26" t="n">
        <v>-2</v>
      </c>
      <c r="C742" s="24" t="n">
        <f aca="false">B742*10</f>
        <v>-20</v>
      </c>
      <c r="D742" s="14" t="n">
        <f aca="false">C742+D741</f>
        <v>8030.488</v>
      </c>
    </row>
    <row r="743" customFormat="false" ht="12.8" hidden="false" customHeight="false" outlineLevel="0" collapsed="false">
      <c r="A743" s="25" t="s">
        <v>2610</v>
      </c>
      <c r="B743" s="26" t="n">
        <v>-1</v>
      </c>
      <c r="C743" s="24" t="n">
        <f aca="false">B743*10</f>
        <v>-10</v>
      </c>
      <c r="D743" s="14" t="n">
        <f aca="false">C743+D742</f>
        <v>8020.488</v>
      </c>
    </row>
    <row r="744" customFormat="false" ht="12.8" hidden="false" customHeight="false" outlineLevel="0" collapsed="false">
      <c r="A744" s="25" t="s">
        <v>2612</v>
      </c>
      <c r="B744" s="26" t="n">
        <v>-0.1474</v>
      </c>
      <c r="C744" s="24" t="n">
        <f aca="false">B744*10</f>
        <v>-1.474</v>
      </c>
      <c r="D744" s="14" t="n">
        <f aca="false">C744+D743</f>
        <v>8019.014</v>
      </c>
    </row>
    <row r="745" customFormat="false" ht="12.8" hidden="false" customHeight="false" outlineLevel="0" collapsed="false">
      <c r="A745" s="25" t="s">
        <v>2614</v>
      </c>
      <c r="B745" s="26" t="n">
        <v>0.372</v>
      </c>
      <c r="C745" s="24" t="n">
        <f aca="false">B745*10</f>
        <v>3.72</v>
      </c>
      <c r="D745" s="14" t="n">
        <f aca="false">C745+D744</f>
        <v>8022.734</v>
      </c>
    </row>
    <row r="746" customFormat="false" ht="12.8" hidden="false" customHeight="false" outlineLevel="0" collapsed="false">
      <c r="A746" s="25" t="s">
        <v>2620</v>
      </c>
      <c r="B746" s="26" t="n">
        <v>19.5608</v>
      </c>
      <c r="C746" s="24" t="n">
        <f aca="false">B746*10</f>
        <v>195.608</v>
      </c>
      <c r="D746" s="14" t="n">
        <f aca="false">C746+D745</f>
        <v>8218.342</v>
      </c>
    </row>
    <row r="747" customFormat="false" ht="12.8" hidden="false" customHeight="false" outlineLevel="0" collapsed="false">
      <c r="A747" s="25" t="s">
        <v>2625</v>
      </c>
      <c r="B747" s="26" t="n">
        <v>-1</v>
      </c>
      <c r="C747" s="24" t="n">
        <f aca="false">B747*10</f>
        <v>-10</v>
      </c>
      <c r="D747" s="14" t="n">
        <f aca="false">C747+D746</f>
        <v>8208.342</v>
      </c>
    </row>
    <row r="748" customFormat="false" ht="12.8" hidden="false" customHeight="false" outlineLevel="0" collapsed="false">
      <c r="A748" s="25" t="s">
        <v>2626</v>
      </c>
      <c r="B748" s="26" t="n">
        <v>-2.1866</v>
      </c>
      <c r="C748" s="24" t="n">
        <f aca="false">B748*10</f>
        <v>-21.866</v>
      </c>
      <c r="D748" s="14" t="n">
        <f aca="false">C748+D747</f>
        <v>8186.476</v>
      </c>
    </row>
    <row r="749" customFormat="false" ht="12.8" hidden="false" customHeight="false" outlineLevel="0" collapsed="false">
      <c r="A749" s="25" t="s">
        <v>2631</v>
      </c>
      <c r="B749" s="26" t="n">
        <v>-1</v>
      </c>
      <c r="C749" s="24" t="n">
        <f aca="false">B749*10</f>
        <v>-10</v>
      </c>
      <c r="D749" s="14" t="n">
        <f aca="false">C749+D748</f>
        <v>8176.476</v>
      </c>
    </row>
    <row r="750" customFormat="false" ht="12.8" hidden="false" customHeight="false" outlineLevel="0" collapsed="false">
      <c r="A750" s="25" t="s">
        <v>2633</v>
      </c>
      <c r="B750" s="26" t="n">
        <v>0.4312</v>
      </c>
      <c r="C750" s="24" t="n">
        <f aca="false">B750*10</f>
        <v>4.312</v>
      </c>
      <c r="D750" s="14" t="n">
        <f aca="false">C750+D749</f>
        <v>8180.788</v>
      </c>
    </row>
    <row r="751" customFormat="false" ht="12.8" hidden="false" customHeight="false" outlineLevel="0" collapsed="false">
      <c r="A751" s="25" t="s">
        <v>2635</v>
      </c>
      <c r="B751" s="26" t="n">
        <v>0.588</v>
      </c>
      <c r="C751" s="24" t="n">
        <f aca="false">B751*10</f>
        <v>5.88</v>
      </c>
      <c r="D751" s="14" t="n">
        <f aca="false">C751+D750</f>
        <v>8186.668</v>
      </c>
    </row>
    <row r="752" customFormat="false" ht="12.8" hidden="false" customHeight="false" outlineLevel="0" collapsed="false">
      <c r="A752" s="25" t="s">
        <v>2637</v>
      </c>
      <c r="B752" s="26" t="n">
        <v>-0.02</v>
      </c>
      <c r="C752" s="24" t="n">
        <f aca="false">B752*10</f>
        <v>-0.2</v>
      </c>
      <c r="D752" s="14" t="n">
        <f aca="false">C752+D751</f>
        <v>8186.468</v>
      </c>
    </row>
    <row r="753" customFormat="false" ht="12.8" hidden="false" customHeight="false" outlineLevel="0" collapsed="false">
      <c r="A753" s="25" t="s">
        <v>2640</v>
      </c>
      <c r="B753" s="26" t="n">
        <v>-2.8628</v>
      </c>
      <c r="C753" s="24" t="n">
        <f aca="false">B753*10</f>
        <v>-28.628</v>
      </c>
      <c r="D753" s="14" t="n">
        <f aca="false">C753+D752</f>
        <v>8157.84</v>
      </c>
    </row>
    <row r="754" customFormat="false" ht="12.8" hidden="false" customHeight="false" outlineLevel="0" collapsed="false">
      <c r="A754" s="25" t="s">
        <v>2645</v>
      </c>
      <c r="B754" s="26" t="n">
        <v>2.499</v>
      </c>
      <c r="C754" s="24" t="n">
        <f aca="false">B754*10</f>
        <v>24.99</v>
      </c>
      <c r="D754" s="14" t="n">
        <f aca="false">C754+D753</f>
        <v>8182.83</v>
      </c>
    </row>
    <row r="755" customFormat="false" ht="12.8" hidden="false" customHeight="false" outlineLevel="0" collapsed="false">
      <c r="A755" s="25" t="s">
        <v>2649</v>
      </c>
      <c r="B755" s="26" t="n">
        <v>-1</v>
      </c>
      <c r="C755" s="24" t="n">
        <f aca="false">B755*10</f>
        <v>-10</v>
      </c>
      <c r="D755" s="14" t="n">
        <f aca="false">C755+D754</f>
        <v>8172.83</v>
      </c>
    </row>
    <row r="756" customFormat="false" ht="12.8" hidden="false" customHeight="false" outlineLevel="0" collapsed="false">
      <c r="A756" s="25" t="s">
        <v>2651</v>
      </c>
      <c r="B756" s="26" t="n">
        <v>1.1564</v>
      </c>
      <c r="C756" s="24" t="n">
        <f aca="false">B756*10</f>
        <v>11.564</v>
      </c>
      <c r="D756" s="14" t="n">
        <f aca="false">C756+D755</f>
        <v>8184.394</v>
      </c>
    </row>
    <row r="757" customFormat="false" ht="12.8" hidden="false" customHeight="false" outlineLevel="0" collapsed="false">
      <c r="A757" s="25" t="s">
        <v>2654</v>
      </c>
      <c r="B757" s="26" t="n">
        <v>-0.3042</v>
      </c>
      <c r="C757" s="24" t="n">
        <f aca="false">B757*10</f>
        <v>-3.042</v>
      </c>
      <c r="D757" s="14" t="n">
        <f aca="false">C757+D756</f>
        <v>8181.352</v>
      </c>
    </row>
    <row r="758" customFormat="false" ht="12.8" hidden="false" customHeight="false" outlineLevel="0" collapsed="false">
      <c r="A758" s="25" t="s">
        <v>2658</v>
      </c>
      <c r="B758" s="26" t="n">
        <v>-7.2974</v>
      </c>
      <c r="C758" s="24" t="n">
        <f aca="false">B758*10</f>
        <v>-72.974</v>
      </c>
      <c r="D758" s="14" t="n">
        <f aca="false">C758+D757</f>
        <v>8108.378</v>
      </c>
    </row>
    <row r="759" customFormat="false" ht="12.8" hidden="false" customHeight="false" outlineLevel="0" collapsed="false">
      <c r="A759" s="25" t="s">
        <v>2661</v>
      </c>
      <c r="B759" s="26" t="n">
        <v>-0.7652</v>
      </c>
      <c r="C759" s="24" t="n">
        <f aca="false">B759*10</f>
        <v>-7.652</v>
      </c>
      <c r="D759" s="14" t="n">
        <f aca="false">C759+D758</f>
        <v>8100.726</v>
      </c>
    </row>
    <row r="760" customFormat="false" ht="12.8" hidden="false" customHeight="false" outlineLevel="0" collapsed="false">
      <c r="A760" s="25" t="s">
        <v>2665</v>
      </c>
      <c r="B760" s="26" t="n">
        <v>1.5582</v>
      </c>
      <c r="C760" s="24" t="n">
        <f aca="false">B760*10</f>
        <v>15.582</v>
      </c>
      <c r="D760" s="14" t="n">
        <f aca="false">C760+D759</f>
        <v>8116.308</v>
      </c>
    </row>
    <row r="761" customFormat="false" ht="12.8" hidden="false" customHeight="false" outlineLevel="0" collapsed="false">
      <c r="A761" s="25" t="s">
        <v>2667</v>
      </c>
      <c r="B761" s="26" t="n">
        <v>0.764</v>
      </c>
      <c r="C761" s="24" t="n">
        <f aca="false">B761*10</f>
        <v>7.64</v>
      </c>
      <c r="D761" s="14" t="n">
        <f aca="false">C761+D760</f>
        <v>8123.948</v>
      </c>
    </row>
    <row r="762" customFormat="false" ht="12.8" hidden="false" customHeight="false" outlineLevel="0" collapsed="false">
      <c r="A762" s="25" t="s">
        <v>2669</v>
      </c>
      <c r="B762" s="26" t="n">
        <v>2.3026</v>
      </c>
      <c r="C762" s="24" t="n">
        <f aca="false">B762*10</f>
        <v>23.026</v>
      </c>
      <c r="D762" s="14" t="n">
        <f aca="false">C762+D761</f>
        <v>8146.974</v>
      </c>
    </row>
    <row r="763" customFormat="false" ht="12.8" hidden="false" customHeight="false" outlineLevel="0" collapsed="false">
      <c r="A763" s="25" t="s">
        <v>2674</v>
      </c>
      <c r="B763" s="26" t="n">
        <v>-0.7256</v>
      </c>
      <c r="C763" s="24" t="n">
        <f aca="false">B763*10</f>
        <v>-7.256</v>
      </c>
      <c r="D763" s="14" t="n">
        <f aca="false">C763+D762</f>
        <v>8139.718</v>
      </c>
    </row>
    <row r="764" customFormat="false" ht="12.8" hidden="false" customHeight="false" outlineLevel="0" collapsed="false">
      <c r="A764" s="25" t="s">
        <v>2677</v>
      </c>
      <c r="B764" s="26" t="n">
        <v>-0.4316</v>
      </c>
      <c r="C764" s="24" t="n">
        <f aca="false">B764*10</f>
        <v>-4.316</v>
      </c>
      <c r="D764" s="14" t="n">
        <f aca="false">C764+D763</f>
        <v>8135.402</v>
      </c>
    </row>
    <row r="765" customFormat="false" ht="12.8" hidden="false" customHeight="false" outlineLevel="0" collapsed="false">
      <c r="A765" s="25" t="s">
        <v>2681</v>
      </c>
      <c r="B765" s="26" t="n">
        <v>0.6664</v>
      </c>
      <c r="C765" s="24" t="n">
        <f aca="false">B765*10</f>
        <v>6.664</v>
      </c>
      <c r="D765" s="14" t="n">
        <f aca="false">C765+D764</f>
        <v>8142.066</v>
      </c>
    </row>
    <row r="766" customFormat="false" ht="12.8" hidden="false" customHeight="false" outlineLevel="0" collapsed="false">
      <c r="A766" s="25" t="s">
        <v>2683</v>
      </c>
      <c r="B766" s="26" t="n">
        <v>4.272</v>
      </c>
      <c r="C766" s="24" t="n">
        <f aca="false">B766*10</f>
        <v>42.72</v>
      </c>
      <c r="D766" s="14" t="n">
        <f aca="false">C766+D765</f>
        <v>8184.786</v>
      </c>
    </row>
    <row r="767" customFormat="false" ht="12.8" hidden="false" customHeight="false" outlineLevel="0" collapsed="false">
      <c r="A767" s="25" t="s">
        <v>2689</v>
      </c>
      <c r="B767" s="26" t="n">
        <v>-0.4516</v>
      </c>
      <c r="C767" s="24" t="n">
        <f aca="false">B767*10</f>
        <v>-4.516</v>
      </c>
      <c r="D767" s="14" t="n">
        <f aca="false">C767+D766</f>
        <v>8180.27</v>
      </c>
    </row>
    <row r="768" customFormat="false" ht="12.8" hidden="false" customHeight="false" outlineLevel="0" collapsed="false">
      <c r="A768" s="25" t="s">
        <v>2692</v>
      </c>
      <c r="B768" s="26" t="n">
        <v>-1</v>
      </c>
      <c r="C768" s="24" t="n">
        <f aca="false">B768*10</f>
        <v>-10</v>
      </c>
      <c r="D768" s="14" t="n">
        <f aca="false">C768+D767</f>
        <v>8170.27</v>
      </c>
    </row>
    <row r="769" customFormat="false" ht="12.8" hidden="false" customHeight="false" outlineLevel="0" collapsed="false">
      <c r="A769" s="25" t="s">
        <v>2694</v>
      </c>
      <c r="B769" s="26" t="n">
        <v>2.205</v>
      </c>
      <c r="C769" s="24" t="n">
        <f aca="false">B769*10</f>
        <v>22.05</v>
      </c>
      <c r="D769" s="14" t="n">
        <f aca="false">C769+D768</f>
        <v>8192.32</v>
      </c>
    </row>
    <row r="770" customFormat="false" ht="12.8" hidden="false" customHeight="false" outlineLevel="0" collapsed="false">
      <c r="A770" s="25" t="s">
        <v>2697</v>
      </c>
      <c r="B770" s="26" t="n">
        <v>-3.04</v>
      </c>
      <c r="C770" s="24" t="n">
        <f aca="false">B770*10</f>
        <v>-30.4</v>
      </c>
      <c r="D770" s="14" t="n">
        <f aca="false">C770+D769</f>
        <v>8161.92</v>
      </c>
    </row>
    <row r="771" customFormat="false" ht="12.8" hidden="false" customHeight="false" outlineLevel="0" collapsed="false">
      <c r="A771" s="25" t="s">
        <v>2703</v>
      </c>
      <c r="B771" s="26" t="n">
        <v>0.2842</v>
      </c>
      <c r="C771" s="24" t="n">
        <f aca="false">B771*10</f>
        <v>2.842</v>
      </c>
      <c r="D771" s="14" t="n">
        <f aca="false">C771+D770</f>
        <v>8164.762</v>
      </c>
    </row>
    <row r="772" customFormat="false" ht="12.8" hidden="false" customHeight="false" outlineLevel="0" collapsed="false">
      <c r="A772" s="25" t="s">
        <v>2706</v>
      </c>
      <c r="B772" s="26" t="n">
        <v>-0.9118</v>
      </c>
      <c r="C772" s="24" t="n">
        <f aca="false">B772*10</f>
        <v>-9.118</v>
      </c>
      <c r="D772" s="14" t="n">
        <f aca="false">C772+D771</f>
        <v>8155.644</v>
      </c>
    </row>
    <row r="773" customFormat="false" ht="12.8" hidden="false" customHeight="false" outlineLevel="0" collapsed="false">
      <c r="A773" s="25" t="s">
        <v>2709</v>
      </c>
      <c r="B773" s="26" t="n">
        <v>-1</v>
      </c>
      <c r="C773" s="24" t="n">
        <f aca="false">B773*10</f>
        <v>-10</v>
      </c>
      <c r="D773" s="14" t="n">
        <f aca="false">C773+D772</f>
        <v>8145.644</v>
      </c>
    </row>
    <row r="774" customFormat="false" ht="12.8" hidden="false" customHeight="false" outlineLevel="0" collapsed="false">
      <c r="A774" s="25" t="s">
        <v>2711</v>
      </c>
      <c r="B774" s="26" t="n">
        <v>-1</v>
      </c>
      <c r="C774" s="24" t="n">
        <f aca="false">B774*10</f>
        <v>-10</v>
      </c>
      <c r="D774" s="14" t="n">
        <f aca="false">C774+D773</f>
        <v>8135.644</v>
      </c>
    </row>
    <row r="775" customFormat="false" ht="12.8" hidden="false" customHeight="false" outlineLevel="0" collapsed="false">
      <c r="A775" s="25" t="s">
        <v>2713</v>
      </c>
      <c r="B775" s="26" t="n">
        <v>0.3626</v>
      </c>
      <c r="C775" s="24" t="n">
        <f aca="false">B775*10</f>
        <v>3.626</v>
      </c>
      <c r="D775" s="14" t="n">
        <f aca="false">C775+D774</f>
        <v>8139.27</v>
      </c>
    </row>
    <row r="776" customFormat="false" ht="12.8" hidden="false" customHeight="false" outlineLevel="0" collapsed="false">
      <c r="A776" s="25" t="s">
        <v>2715</v>
      </c>
      <c r="B776" s="26" t="n">
        <v>1.3818</v>
      </c>
      <c r="C776" s="24" t="n">
        <f aca="false">B776*10</f>
        <v>13.818</v>
      </c>
      <c r="D776" s="14" t="n">
        <f aca="false">C776+D775</f>
        <v>8153.088</v>
      </c>
    </row>
    <row r="777" customFormat="false" ht="12.8" hidden="false" customHeight="false" outlineLevel="0" collapsed="false">
      <c r="A777" s="25" t="s">
        <v>2716</v>
      </c>
      <c r="B777" s="26" t="n">
        <v>-3.743</v>
      </c>
      <c r="C777" s="24" t="n">
        <f aca="false">B777*10</f>
        <v>-37.43</v>
      </c>
      <c r="D777" s="14" t="n">
        <f aca="false">C777+D776</f>
        <v>8115.658</v>
      </c>
    </row>
    <row r="778" customFormat="false" ht="12.8" hidden="false" customHeight="false" outlineLevel="0" collapsed="false">
      <c r="A778" s="25" t="s">
        <v>2719</v>
      </c>
      <c r="B778" s="26" t="n">
        <v>0.1372</v>
      </c>
      <c r="C778" s="24" t="n">
        <f aca="false">B778*10</f>
        <v>1.372</v>
      </c>
      <c r="D778" s="14" t="n">
        <f aca="false">C778+D777</f>
        <v>8117.03</v>
      </c>
    </row>
    <row r="779" customFormat="false" ht="12.8" hidden="false" customHeight="false" outlineLevel="0" collapsed="false">
      <c r="A779" s="25" t="s">
        <v>2721</v>
      </c>
      <c r="B779" s="26" t="n">
        <v>0.7938</v>
      </c>
      <c r="C779" s="24" t="n">
        <f aca="false">B779*10</f>
        <v>7.938</v>
      </c>
      <c r="D779" s="14" t="n">
        <f aca="false">C779+D778</f>
        <v>8124.968</v>
      </c>
    </row>
    <row r="780" customFormat="false" ht="12.8" hidden="false" customHeight="false" outlineLevel="0" collapsed="false">
      <c r="A780" s="25" t="s">
        <v>2724</v>
      </c>
      <c r="B780" s="26" t="n">
        <v>1.989</v>
      </c>
      <c r="C780" s="24" t="n">
        <f aca="false">B780*10</f>
        <v>19.89</v>
      </c>
      <c r="D780" s="14" t="n">
        <f aca="false">C780+D779</f>
        <v>8144.858</v>
      </c>
    </row>
    <row r="781" customFormat="false" ht="12.8" hidden="false" customHeight="false" outlineLevel="0" collapsed="false">
      <c r="A781" s="25" t="s">
        <v>2729</v>
      </c>
      <c r="B781" s="26" t="n">
        <v>0.1666</v>
      </c>
      <c r="C781" s="24" t="n">
        <f aca="false">B781*10</f>
        <v>1.666</v>
      </c>
      <c r="D781" s="14" t="n">
        <f aca="false">C781+D780</f>
        <v>8146.524</v>
      </c>
    </row>
    <row r="782" customFormat="false" ht="12.8" hidden="false" customHeight="false" outlineLevel="0" collapsed="false">
      <c r="A782" s="25" t="s">
        <v>2731</v>
      </c>
      <c r="B782" s="26" t="n">
        <v>-3.1718</v>
      </c>
      <c r="C782" s="24" t="n">
        <f aca="false">B782*10</f>
        <v>-31.718</v>
      </c>
      <c r="D782" s="14" t="n">
        <f aca="false">C782+D781</f>
        <v>8114.806</v>
      </c>
    </row>
    <row r="783" customFormat="false" ht="12.8" hidden="false" customHeight="false" outlineLevel="0" collapsed="false">
      <c r="A783" s="25" t="s">
        <v>2738</v>
      </c>
      <c r="B783" s="26" t="n">
        <v>2.7926</v>
      </c>
      <c r="C783" s="24" t="n">
        <f aca="false">B783*10</f>
        <v>27.926</v>
      </c>
      <c r="D783" s="14" t="n">
        <f aca="false">C783+D782</f>
        <v>8142.732</v>
      </c>
    </row>
    <row r="784" customFormat="false" ht="12.8" hidden="false" customHeight="false" outlineLevel="0" collapsed="false">
      <c r="A784" s="25" t="s">
        <v>2742</v>
      </c>
      <c r="B784" s="26" t="n">
        <v>4.2532</v>
      </c>
      <c r="C784" s="24" t="n">
        <f aca="false">B784*10</f>
        <v>42.532</v>
      </c>
      <c r="D784" s="14" t="n">
        <f aca="false">C784+D783</f>
        <v>8185.264</v>
      </c>
    </row>
    <row r="785" customFormat="false" ht="12.8" hidden="false" customHeight="false" outlineLevel="0" collapsed="false">
      <c r="A785" s="25" t="s">
        <v>2744</v>
      </c>
      <c r="B785" s="26" t="n">
        <v>-2</v>
      </c>
      <c r="C785" s="24" t="n">
        <f aca="false">B785*10</f>
        <v>-20</v>
      </c>
      <c r="D785" s="14" t="n">
        <f aca="false">C785+D784</f>
        <v>8165.264</v>
      </c>
    </row>
    <row r="786" customFormat="false" ht="12.8" hidden="false" customHeight="false" outlineLevel="0" collapsed="false">
      <c r="A786" s="25" t="s">
        <v>2747</v>
      </c>
      <c r="B786" s="26" t="n">
        <v>3.5966</v>
      </c>
      <c r="C786" s="24" t="n">
        <f aca="false">B786*10</f>
        <v>35.966</v>
      </c>
      <c r="D786" s="14" t="n">
        <f aca="false">C786+D785</f>
        <v>8201.23</v>
      </c>
    </row>
    <row r="787" customFormat="false" ht="12.8" hidden="false" customHeight="false" outlineLevel="0" collapsed="false">
      <c r="A787" s="25" t="s">
        <v>2750</v>
      </c>
      <c r="B787" s="26" t="n">
        <v>0.4896</v>
      </c>
      <c r="C787" s="24" t="n">
        <f aca="false">B787*10</f>
        <v>4.896</v>
      </c>
      <c r="D787" s="14" t="n">
        <f aca="false">C787+D786</f>
        <v>8206.126</v>
      </c>
    </row>
    <row r="788" customFormat="false" ht="12.8" hidden="false" customHeight="false" outlineLevel="0" collapsed="false">
      <c r="A788" s="25" t="s">
        <v>2755</v>
      </c>
      <c r="B788" s="26" t="n">
        <v>1.0482</v>
      </c>
      <c r="C788" s="24" t="n">
        <f aca="false">B788*10</f>
        <v>10.482</v>
      </c>
      <c r="D788" s="14" t="n">
        <f aca="false">C788+D787</f>
        <v>8216.608</v>
      </c>
    </row>
    <row r="789" customFormat="false" ht="12.8" hidden="false" customHeight="false" outlineLevel="0" collapsed="false">
      <c r="A789" s="25" t="s">
        <v>2757</v>
      </c>
      <c r="B789" s="26" t="n">
        <v>1.5382</v>
      </c>
      <c r="C789" s="24" t="n">
        <f aca="false">B789*10</f>
        <v>15.382</v>
      </c>
      <c r="D789" s="14" t="n">
        <f aca="false">C789+D788</f>
        <v>8231.99</v>
      </c>
    </row>
    <row r="790" customFormat="false" ht="12.8" hidden="false" customHeight="false" outlineLevel="0" collapsed="false">
      <c r="A790" s="25" t="s">
        <v>2763</v>
      </c>
      <c r="B790" s="26" t="n">
        <v>-2.0672</v>
      </c>
      <c r="C790" s="24" t="n">
        <f aca="false">B790*10</f>
        <v>-20.672</v>
      </c>
      <c r="D790" s="14" t="n">
        <f aca="false">C790+D789</f>
        <v>8211.318</v>
      </c>
    </row>
    <row r="791" customFormat="false" ht="12.8" hidden="false" customHeight="false" outlineLevel="0" collapsed="false">
      <c r="A791" s="25" t="s">
        <v>2767</v>
      </c>
      <c r="B791" s="26" t="n">
        <v>1.3328</v>
      </c>
      <c r="C791" s="24" t="n">
        <f aca="false">B791*10</f>
        <v>13.328</v>
      </c>
      <c r="D791" s="14" t="n">
        <f aca="false">C791+D790</f>
        <v>8224.646</v>
      </c>
    </row>
    <row r="792" customFormat="false" ht="12.8" hidden="false" customHeight="false" outlineLevel="0" collapsed="false">
      <c r="A792" s="25" t="s">
        <v>2769</v>
      </c>
      <c r="B792" s="26" t="n">
        <v>-0.0494000000000001</v>
      </c>
      <c r="C792" s="24" t="n">
        <f aca="false">B792*10</f>
        <v>-0.494000000000001</v>
      </c>
      <c r="D792" s="14" t="n">
        <f aca="false">C792+D791</f>
        <v>8224.152</v>
      </c>
    </row>
    <row r="793" customFormat="false" ht="12.8" hidden="false" customHeight="false" outlineLevel="0" collapsed="false">
      <c r="A793" s="25" t="s">
        <v>2773</v>
      </c>
      <c r="B793" s="26" t="n">
        <v>-0.8726</v>
      </c>
      <c r="C793" s="24" t="n">
        <f aca="false">B793*10</f>
        <v>-8.726</v>
      </c>
      <c r="D793" s="14" t="n">
        <f aca="false">C793+D792</f>
        <v>8215.426</v>
      </c>
    </row>
    <row r="794" customFormat="false" ht="12.8" hidden="false" customHeight="false" outlineLevel="0" collapsed="false">
      <c r="A794" s="25" t="s">
        <v>2776</v>
      </c>
      <c r="B794" s="26" t="n">
        <v>4.1348</v>
      </c>
      <c r="C794" s="24" t="n">
        <f aca="false">B794*10</f>
        <v>41.348</v>
      </c>
      <c r="D794" s="14" t="n">
        <f aca="false">C794+D793</f>
        <v>8256.774</v>
      </c>
    </row>
    <row r="795" customFormat="false" ht="12.8" hidden="false" customHeight="false" outlineLevel="0" collapsed="false">
      <c r="A795" s="25" t="s">
        <v>2782</v>
      </c>
      <c r="B795" s="26" t="n">
        <v>-0.3336</v>
      </c>
      <c r="C795" s="24" t="n">
        <f aca="false">B795*10</f>
        <v>-3.336</v>
      </c>
      <c r="D795" s="14" t="n">
        <f aca="false">C795+D794</f>
        <v>8253.438</v>
      </c>
    </row>
    <row r="796" customFormat="false" ht="12.8" hidden="false" customHeight="false" outlineLevel="0" collapsed="false">
      <c r="A796" s="25" t="s">
        <v>2786</v>
      </c>
      <c r="B796" s="26" t="n">
        <v>3.1548</v>
      </c>
      <c r="C796" s="24" t="n">
        <f aca="false">B796*10</f>
        <v>31.548</v>
      </c>
      <c r="D796" s="14" t="n">
        <f aca="false">C796+D795</f>
        <v>8284.986</v>
      </c>
    </row>
    <row r="797" customFormat="false" ht="12.8" hidden="false" customHeight="false" outlineLevel="0" collapsed="false">
      <c r="A797" s="25" t="s">
        <v>2791</v>
      </c>
      <c r="B797" s="26" t="n">
        <v>-0.0788000000000001</v>
      </c>
      <c r="C797" s="24" t="n">
        <f aca="false">B797*10</f>
        <v>-0.788000000000001</v>
      </c>
      <c r="D797" s="14" t="n">
        <f aca="false">C797+D796</f>
        <v>8284.198</v>
      </c>
    </row>
    <row r="798" customFormat="false" ht="12.8" hidden="false" customHeight="false" outlineLevel="0" collapsed="false">
      <c r="A798" s="25" t="s">
        <v>2794</v>
      </c>
      <c r="B798" s="26" t="n">
        <v>2.2932</v>
      </c>
      <c r="C798" s="24" t="n">
        <f aca="false">B798*10</f>
        <v>22.932</v>
      </c>
      <c r="D798" s="14" t="n">
        <f aca="false">C798+D797</f>
        <v>8307.13</v>
      </c>
    </row>
    <row r="799" customFormat="false" ht="12.8" hidden="false" customHeight="false" outlineLevel="0" collapsed="false">
      <c r="A799" s="25" t="s">
        <v>2797</v>
      </c>
      <c r="B799" s="26" t="n">
        <v>7.2116</v>
      </c>
      <c r="C799" s="24" t="n">
        <f aca="false">B799*10</f>
        <v>72.116</v>
      </c>
      <c r="D799" s="14" t="n">
        <f aca="false">C799+D798</f>
        <v>8379.246</v>
      </c>
    </row>
    <row r="800" customFormat="false" ht="12.8" hidden="false" customHeight="false" outlineLevel="0" collapsed="false">
      <c r="A800" s="25" t="s">
        <v>2806</v>
      </c>
      <c r="B800" s="26" t="n">
        <v>3.9004</v>
      </c>
      <c r="C800" s="24" t="n">
        <f aca="false">B800*10</f>
        <v>39.004</v>
      </c>
      <c r="D800" s="14" t="n">
        <f aca="false">C800+D799</f>
        <v>8418.25</v>
      </c>
    </row>
    <row r="801" customFormat="false" ht="12.8" hidden="false" customHeight="false" outlineLevel="0" collapsed="false">
      <c r="A801" s="25" t="s">
        <v>2808</v>
      </c>
      <c r="B801" s="26" t="n">
        <v>9.3194</v>
      </c>
      <c r="C801" s="24" t="n">
        <f aca="false">B801*10</f>
        <v>93.194</v>
      </c>
      <c r="D801" s="14" t="n">
        <f aca="false">C801+D800</f>
        <v>8511.444</v>
      </c>
    </row>
    <row r="802" customFormat="false" ht="12.8" hidden="false" customHeight="false" outlineLevel="0" collapsed="false">
      <c r="A802" s="25" t="s">
        <v>2813</v>
      </c>
      <c r="B802" s="26" t="n">
        <v>4.41</v>
      </c>
      <c r="C802" s="24" t="n">
        <f aca="false">B802*10</f>
        <v>44.1</v>
      </c>
      <c r="D802" s="14" t="n">
        <f aca="false">C802+D801</f>
        <v>8555.544</v>
      </c>
    </row>
    <row r="803" customFormat="false" ht="12.8" hidden="false" customHeight="false" outlineLevel="0" collapsed="false">
      <c r="A803" s="25" t="s">
        <v>2816</v>
      </c>
      <c r="B803" s="26" t="n">
        <v>-0.6178</v>
      </c>
      <c r="C803" s="24" t="n">
        <f aca="false">B803*10</f>
        <v>-6.178</v>
      </c>
      <c r="D803" s="14" t="n">
        <f aca="false">C803+D802</f>
        <v>8549.366</v>
      </c>
    </row>
    <row r="804" customFormat="false" ht="12.8" hidden="false" customHeight="false" outlineLevel="0" collapsed="false">
      <c r="A804" s="25" t="s">
        <v>2819</v>
      </c>
      <c r="B804" s="26" t="n">
        <v>0.8816</v>
      </c>
      <c r="C804" s="24" t="n">
        <f aca="false">B804*10</f>
        <v>8.816</v>
      </c>
      <c r="D804" s="14" t="n">
        <f aca="false">C804+D803</f>
        <v>8558.182</v>
      </c>
    </row>
    <row r="805" customFormat="false" ht="12.8" hidden="false" customHeight="false" outlineLevel="0" collapsed="false">
      <c r="A805" s="25" t="s">
        <v>2824</v>
      </c>
      <c r="B805" s="26" t="n">
        <v>3.92</v>
      </c>
      <c r="C805" s="24" t="n">
        <f aca="false">B805*10</f>
        <v>39.2</v>
      </c>
      <c r="D805" s="14" t="n">
        <f aca="false">C805+D804</f>
        <v>8597.382</v>
      </c>
    </row>
    <row r="806" customFormat="false" ht="12.8" hidden="false" customHeight="false" outlineLevel="0" collapsed="false">
      <c r="A806" s="25" t="s">
        <v>2830</v>
      </c>
      <c r="B806" s="26" t="n">
        <v>-0.8432</v>
      </c>
      <c r="C806" s="24" t="n">
        <f aca="false">B806*10</f>
        <v>-8.432</v>
      </c>
      <c r="D806" s="14" t="n">
        <f aca="false">C806+D805</f>
        <v>8588.95</v>
      </c>
    </row>
    <row r="807" customFormat="false" ht="12.8" hidden="false" customHeight="false" outlineLevel="0" collapsed="false">
      <c r="A807" s="25" t="s">
        <v>2834</v>
      </c>
      <c r="B807" s="26" t="n">
        <v>-1.1874</v>
      </c>
      <c r="C807" s="24" t="n">
        <f aca="false">B807*10</f>
        <v>-11.874</v>
      </c>
      <c r="D807" s="14" t="n">
        <f aca="false">C807+D806</f>
        <v>8577.076</v>
      </c>
    </row>
    <row r="808" customFormat="false" ht="12.8" hidden="false" customHeight="false" outlineLevel="0" collapsed="false">
      <c r="A808" s="25" t="s">
        <v>2843</v>
      </c>
      <c r="B808" s="26" t="n">
        <v>2.488</v>
      </c>
      <c r="C808" s="24" t="n">
        <f aca="false">B808*10</f>
        <v>24.88</v>
      </c>
      <c r="D808" s="14" t="n">
        <f aca="false">C808+D807</f>
        <v>8601.956</v>
      </c>
    </row>
    <row r="809" customFormat="false" ht="12.8" hidden="false" customHeight="false" outlineLevel="0" collapsed="false">
      <c r="A809" s="25" t="s">
        <v>2847</v>
      </c>
      <c r="B809" s="26" t="n">
        <v>0.3426</v>
      </c>
      <c r="C809" s="24" t="n">
        <f aca="false">B809*10</f>
        <v>3.426</v>
      </c>
      <c r="D809" s="14" t="n">
        <f aca="false">C809+D808</f>
        <v>8605.382</v>
      </c>
    </row>
    <row r="810" customFormat="false" ht="12.8" hidden="false" customHeight="false" outlineLevel="0" collapsed="false">
      <c r="A810" s="25" t="s">
        <v>2850</v>
      </c>
      <c r="B810" s="26" t="n">
        <v>-1</v>
      </c>
      <c r="C810" s="24" t="n">
        <f aca="false">B810*10</f>
        <v>-10</v>
      </c>
      <c r="D810" s="14" t="n">
        <f aca="false">C810+D809</f>
        <v>8595.382</v>
      </c>
    </row>
    <row r="811" customFormat="false" ht="12.8" hidden="false" customHeight="false" outlineLevel="0" collapsed="false">
      <c r="A811" s="25" t="s">
        <v>2852</v>
      </c>
      <c r="B811" s="26" t="n">
        <v>-10.671</v>
      </c>
      <c r="C811" s="24" t="n">
        <f aca="false">B811*10</f>
        <v>-106.71</v>
      </c>
      <c r="D811" s="14" t="n">
        <f aca="false">C811+D810</f>
        <v>8488.672</v>
      </c>
    </row>
    <row r="812" customFormat="false" ht="12.8" hidden="false" customHeight="false" outlineLevel="0" collapsed="false">
      <c r="A812" s="25" t="s">
        <v>2859</v>
      </c>
      <c r="B812" s="26" t="n">
        <v>0.2144</v>
      </c>
      <c r="C812" s="24" t="n">
        <f aca="false">B812*10</f>
        <v>2.144</v>
      </c>
      <c r="D812" s="14" t="n">
        <f aca="false">C812+D811</f>
        <v>8490.816</v>
      </c>
    </row>
    <row r="813" customFormat="false" ht="12.8" hidden="false" customHeight="false" outlineLevel="0" collapsed="false">
      <c r="A813" s="25" t="s">
        <v>2865</v>
      </c>
      <c r="B813" s="26" t="n">
        <v>0.5586</v>
      </c>
      <c r="C813" s="24" t="n">
        <f aca="false">B813*10</f>
        <v>5.586</v>
      </c>
      <c r="D813" s="14" t="n">
        <f aca="false">C813+D812</f>
        <v>8496.402</v>
      </c>
    </row>
    <row r="814" customFormat="false" ht="12.8" hidden="false" customHeight="false" outlineLevel="0" collapsed="false">
      <c r="A814" s="25" t="s">
        <v>2869</v>
      </c>
      <c r="B814" s="26" t="n">
        <v>0.4214</v>
      </c>
      <c r="C814" s="24" t="n">
        <f aca="false">B814*10</f>
        <v>4.214</v>
      </c>
      <c r="D814" s="14" t="n">
        <f aca="false">C814+D813</f>
        <v>8500.616</v>
      </c>
    </row>
    <row r="815" customFormat="false" ht="12.8" hidden="false" customHeight="false" outlineLevel="0" collapsed="false">
      <c r="A815" s="25" t="s">
        <v>2871</v>
      </c>
      <c r="B815" s="26" t="n">
        <v>0.5778</v>
      </c>
      <c r="C815" s="24" t="n">
        <f aca="false">B815*10</f>
        <v>5.778</v>
      </c>
      <c r="D815" s="14" t="n">
        <f aca="false">C815+D814</f>
        <v>8506.394</v>
      </c>
    </row>
    <row r="816" customFormat="false" ht="12.8" hidden="false" customHeight="false" outlineLevel="0" collapsed="false">
      <c r="A816" s="25" t="s">
        <v>2877</v>
      </c>
      <c r="B816" s="26" t="n">
        <v>3.5868</v>
      </c>
      <c r="C816" s="24" t="n">
        <f aca="false">B816*10</f>
        <v>35.868</v>
      </c>
      <c r="D816" s="14" t="n">
        <f aca="false">C816+D815</f>
        <v>8542.262</v>
      </c>
    </row>
    <row r="817" customFormat="false" ht="12.8" hidden="false" customHeight="false" outlineLevel="0" collapsed="false">
      <c r="A817" s="25" t="s">
        <v>2881</v>
      </c>
      <c r="B817" s="26" t="n">
        <v>0.7938</v>
      </c>
      <c r="C817" s="24" t="n">
        <f aca="false">B817*10</f>
        <v>7.938</v>
      </c>
      <c r="D817" s="14" t="n">
        <f aca="false">C817+D816</f>
        <v>8550.2</v>
      </c>
    </row>
    <row r="818" customFormat="false" ht="12.8" hidden="false" customHeight="false" outlineLevel="0" collapsed="false">
      <c r="A818" s="25" t="s">
        <v>2883</v>
      </c>
      <c r="B818" s="26" t="n">
        <v>0.7154</v>
      </c>
      <c r="C818" s="24" t="n">
        <f aca="false">B818*10</f>
        <v>7.154</v>
      </c>
      <c r="D818" s="14" t="n">
        <f aca="false">C818+D817</f>
        <v>8557.354</v>
      </c>
    </row>
    <row r="819" customFormat="false" ht="12.8" hidden="false" customHeight="false" outlineLevel="0" collapsed="false">
      <c r="A819" s="25" t="s">
        <v>2885</v>
      </c>
      <c r="B819" s="26" t="n">
        <v>-0.0791999999999999</v>
      </c>
      <c r="C819" s="24" t="n">
        <f aca="false">B819*10</f>
        <v>-0.791999999999999</v>
      </c>
      <c r="D819" s="14" t="n">
        <f aca="false">C819+D818</f>
        <v>8556.562</v>
      </c>
    </row>
    <row r="820" customFormat="false" ht="12.8" hidden="false" customHeight="false" outlineLevel="0" collapsed="false">
      <c r="A820" s="25" t="s">
        <v>2889</v>
      </c>
      <c r="B820" s="26" t="n">
        <v>-0.4904</v>
      </c>
      <c r="C820" s="24" t="n">
        <f aca="false">B820*10</f>
        <v>-4.904</v>
      </c>
      <c r="D820" s="14" t="n">
        <f aca="false">C820+D819</f>
        <v>8551.658</v>
      </c>
    </row>
    <row r="821" customFormat="false" ht="12.8" hidden="false" customHeight="false" outlineLevel="0" collapsed="false">
      <c r="A821" s="25" t="s">
        <v>2892</v>
      </c>
      <c r="B821" s="26" t="n">
        <v>0.6076</v>
      </c>
      <c r="C821" s="24" t="n">
        <f aca="false">B821*10</f>
        <v>6.076</v>
      </c>
      <c r="D821" s="14" t="n">
        <f aca="false">C821+D820</f>
        <v>8557.734</v>
      </c>
    </row>
    <row r="822" customFormat="false" ht="12.8" hidden="false" customHeight="false" outlineLevel="0" collapsed="false">
      <c r="A822" s="25" t="s">
        <v>2895</v>
      </c>
      <c r="B822" s="26" t="n">
        <v>-0.577000000000001</v>
      </c>
      <c r="C822" s="24" t="n">
        <f aca="false">B822*10</f>
        <v>-5.77000000000001</v>
      </c>
      <c r="D822" s="14" t="n">
        <f aca="false">C822+D821</f>
        <v>8551.964</v>
      </c>
    </row>
    <row r="823" customFormat="false" ht="12.8" hidden="false" customHeight="false" outlineLevel="0" collapsed="false">
      <c r="A823" s="25" t="s">
        <v>2902</v>
      </c>
      <c r="B823" s="26" t="n">
        <v>0.0588000000000001</v>
      </c>
      <c r="C823" s="24" t="n">
        <f aca="false">B823*10</f>
        <v>0.588000000000001</v>
      </c>
      <c r="D823" s="14" t="n">
        <f aca="false">C823+D822</f>
        <v>8552.552</v>
      </c>
    </row>
    <row r="824" customFormat="false" ht="12.8" hidden="false" customHeight="false" outlineLevel="0" collapsed="false">
      <c r="A824" s="25" t="s">
        <v>2904</v>
      </c>
      <c r="B824" s="26" t="n">
        <v>-0.0298</v>
      </c>
      <c r="C824" s="24" t="n">
        <f aca="false">B824*10</f>
        <v>-0.298</v>
      </c>
      <c r="D824" s="14" t="n">
        <f aca="false">C824+D823</f>
        <v>8552.254</v>
      </c>
    </row>
    <row r="825" customFormat="false" ht="12.8" hidden="false" customHeight="false" outlineLevel="0" collapsed="false">
      <c r="A825" s="25" t="s">
        <v>2906</v>
      </c>
      <c r="B825" s="26" t="n">
        <v>-0.04</v>
      </c>
      <c r="C825" s="24" t="n">
        <f aca="false">B825*10</f>
        <v>-0.4</v>
      </c>
      <c r="D825" s="14" t="n">
        <f aca="false">C825+D824</f>
        <v>8551.854</v>
      </c>
    </row>
    <row r="826" customFormat="false" ht="12.8" hidden="false" customHeight="false" outlineLevel="0" collapsed="false">
      <c r="A826" s="25" t="s">
        <v>2910</v>
      </c>
      <c r="B826" s="26" t="n">
        <v>0.6958</v>
      </c>
      <c r="C826" s="24" t="n">
        <f aca="false">B826*10</f>
        <v>6.958</v>
      </c>
      <c r="D826" s="14" t="n">
        <f aca="false">C826+D825</f>
        <v>8558.812</v>
      </c>
    </row>
    <row r="827" customFormat="false" ht="12.8" hidden="false" customHeight="false" outlineLevel="0" collapsed="false">
      <c r="A827" s="25" t="s">
        <v>2912</v>
      </c>
      <c r="B827" s="26" t="n">
        <v>-0.0109999999999997</v>
      </c>
      <c r="C827" s="24" t="n">
        <f aca="false">B827*10</f>
        <v>-0.109999999999997</v>
      </c>
      <c r="D827" s="14" t="n">
        <f aca="false">C827+D826</f>
        <v>8558.702</v>
      </c>
    </row>
    <row r="828" customFormat="false" ht="12.8" hidden="false" customHeight="false" outlineLevel="0" collapsed="false">
      <c r="A828" s="25" t="s">
        <v>2915</v>
      </c>
      <c r="B828" s="26" t="n">
        <v>2.479</v>
      </c>
      <c r="C828" s="24" t="n">
        <f aca="false">B828*10</f>
        <v>24.79</v>
      </c>
      <c r="D828" s="14" t="n">
        <f aca="false">C828+D827</f>
        <v>8583.492</v>
      </c>
    </row>
    <row r="829" customFormat="false" ht="12.8" hidden="false" customHeight="false" outlineLevel="0" collapsed="false">
      <c r="A829" s="25" t="s">
        <v>2921</v>
      </c>
      <c r="B829" s="26" t="n">
        <v>0.0686000000000001</v>
      </c>
      <c r="C829" s="24" t="n">
        <f aca="false">B829*10</f>
        <v>0.686000000000001</v>
      </c>
      <c r="D829" s="14" t="n">
        <f aca="false">C829+D828</f>
        <v>8584.178</v>
      </c>
    </row>
    <row r="830" customFormat="false" ht="12.8" hidden="false" customHeight="false" outlineLevel="0" collapsed="false">
      <c r="A830" s="25" t="s">
        <v>2923</v>
      </c>
      <c r="B830" s="26" t="n">
        <v>-2.8138</v>
      </c>
      <c r="C830" s="24" t="n">
        <f aca="false">B830*10</f>
        <v>-28.138</v>
      </c>
      <c r="D830" s="14" t="n">
        <f aca="false">C830+D829</f>
        <v>8556.04</v>
      </c>
    </row>
    <row r="831" customFormat="false" ht="12.8" hidden="false" customHeight="false" outlineLevel="0" collapsed="false">
      <c r="A831" s="25" t="s">
        <v>2927</v>
      </c>
      <c r="B831" s="26" t="n">
        <v>8.495</v>
      </c>
      <c r="C831" s="24" t="n">
        <f aca="false">B831*10</f>
        <v>84.95</v>
      </c>
      <c r="D831" s="14" t="n">
        <f aca="false">C831+D830</f>
        <v>8640.99</v>
      </c>
    </row>
    <row r="832" customFormat="false" ht="12.8" hidden="false" customHeight="false" outlineLevel="0" collapsed="false">
      <c r="A832" s="25" t="s">
        <v>2933</v>
      </c>
      <c r="B832" s="26" t="n">
        <v>1.7052</v>
      </c>
      <c r="C832" s="24" t="n">
        <f aca="false">B832*10</f>
        <v>17.052</v>
      </c>
      <c r="D832" s="14" t="n">
        <f aca="false">C832+D831</f>
        <v>8658.042</v>
      </c>
    </row>
    <row r="833" customFormat="false" ht="12.8" hidden="false" customHeight="false" outlineLevel="0" collapsed="false">
      <c r="A833" s="25" t="s">
        <v>2935</v>
      </c>
      <c r="B833" s="26" t="n">
        <v>-0.0984</v>
      </c>
      <c r="C833" s="24" t="n">
        <f aca="false">B833*10</f>
        <v>-0.984</v>
      </c>
      <c r="D833" s="14" t="n">
        <f aca="false">C833+D832</f>
        <v>8657.058</v>
      </c>
    </row>
    <row r="834" customFormat="false" ht="12.8" hidden="false" customHeight="false" outlineLevel="0" collapsed="false">
      <c r="A834" s="25" t="s">
        <v>2938</v>
      </c>
      <c r="B834" s="26" t="n">
        <v>4.4292</v>
      </c>
      <c r="C834" s="24" t="n">
        <f aca="false">B834*10</f>
        <v>44.292</v>
      </c>
      <c r="D834" s="14" t="n">
        <f aca="false">C834+D833</f>
        <v>8701.35</v>
      </c>
    </row>
    <row r="835" customFormat="false" ht="12.8" hidden="false" customHeight="false" outlineLevel="0" collapsed="false">
      <c r="A835" s="25" t="s">
        <v>2943</v>
      </c>
      <c r="B835" s="26" t="n">
        <v>-0.8138</v>
      </c>
      <c r="C835" s="24" t="n">
        <f aca="false">B835*10</f>
        <v>-8.138</v>
      </c>
      <c r="D835" s="14" t="n">
        <f aca="false">C835+D834</f>
        <v>8693.212</v>
      </c>
    </row>
    <row r="836" customFormat="false" ht="12.8" hidden="false" customHeight="false" outlineLevel="0" collapsed="false">
      <c r="A836" s="25" t="s">
        <v>2946</v>
      </c>
      <c r="B836" s="26" t="n">
        <v>0.9996</v>
      </c>
      <c r="C836" s="24" t="n">
        <f aca="false">B836*10</f>
        <v>9.996</v>
      </c>
      <c r="D836" s="14" t="n">
        <f aca="false">C836+D835</f>
        <v>8703.208</v>
      </c>
    </row>
    <row r="837" customFormat="false" ht="12.8" hidden="false" customHeight="false" outlineLevel="0" collapsed="false">
      <c r="A837" s="25" t="s">
        <v>2949</v>
      </c>
      <c r="B837" s="26" t="n">
        <v>1.029</v>
      </c>
      <c r="C837" s="24" t="n">
        <f aca="false">B837*10</f>
        <v>10.29</v>
      </c>
      <c r="D837" s="14" t="n">
        <f aca="false">C837+D836</f>
        <v>8713.498</v>
      </c>
    </row>
    <row r="838" customFormat="false" ht="12.8" hidden="false" customHeight="false" outlineLevel="0" collapsed="false">
      <c r="A838" s="25" t="s">
        <v>2953</v>
      </c>
      <c r="B838" s="26" t="n">
        <v>6.84</v>
      </c>
      <c r="C838" s="24" t="n">
        <f aca="false">B838*10</f>
        <v>68.4</v>
      </c>
      <c r="D838" s="14" t="n">
        <f aca="false">C838+D837</f>
        <v>8781.898</v>
      </c>
    </row>
    <row r="839" customFormat="false" ht="12.8" hidden="false" customHeight="false" outlineLevel="0" collapsed="false">
      <c r="A839" s="25" t="s">
        <v>2958</v>
      </c>
      <c r="B839" s="26" t="n">
        <v>-0.6574</v>
      </c>
      <c r="C839" s="24" t="n">
        <f aca="false">B839*10</f>
        <v>-6.574</v>
      </c>
      <c r="D839" s="14" t="n">
        <f aca="false">C839+D838</f>
        <v>8775.324</v>
      </c>
    </row>
    <row r="840" customFormat="false" ht="12.8" hidden="false" customHeight="false" outlineLevel="0" collapsed="false">
      <c r="A840" s="25" t="s">
        <v>2962</v>
      </c>
      <c r="B840" s="26" t="n">
        <v>3.92</v>
      </c>
      <c r="C840" s="24" t="n">
        <f aca="false">B840*10</f>
        <v>39.2</v>
      </c>
      <c r="D840" s="14" t="n">
        <f aca="false">C840+D839</f>
        <v>8814.524</v>
      </c>
    </row>
    <row r="841" customFormat="false" ht="12.8" hidden="false" customHeight="false" outlineLevel="0" collapsed="false">
      <c r="A841" s="25" t="s">
        <v>2965</v>
      </c>
      <c r="B841" s="26" t="n">
        <v>1.6268</v>
      </c>
      <c r="C841" s="24" t="n">
        <f aca="false">B841*10</f>
        <v>16.268</v>
      </c>
      <c r="D841" s="14" t="n">
        <f aca="false">C841+D840</f>
        <v>8830.792</v>
      </c>
    </row>
    <row r="842" customFormat="false" ht="12.8" hidden="false" customHeight="false" outlineLevel="0" collapsed="false">
      <c r="A842" s="25" t="s">
        <v>2968</v>
      </c>
      <c r="B842" s="26" t="n">
        <v>-1</v>
      </c>
      <c r="C842" s="24" t="n">
        <f aca="false">B842*10</f>
        <v>-10</v>
      </c>
      <c r="D842" s="14" t="n">
        <f aca="false">C842+D841</f>
        <v>8820.792</v>
      </c>
    </row>
    <row r="843" customFormat="false" ht="12.8" hidden="false" customHeight="false" outlineLevel="0" collapsed="false">
      <c r="A843" s="25" t="s">
        <v>2970</v>
      </c>
      <c r="B843" s="26" t="n">
        <v>4.8008</v>
      </c>
      <c r="C843" s="24" t="n">
        <f aca="false">B843*10</f>
        <v>48.008</v>
      </c>
      <c r="D843" s="14" t="n">
        <f aca="false">C843+D842</f>
        <v>8868.8</v>
      </c>
    </row>
    <row r="844" customFormat="false" ht="12.8" hidden="false" customHeight="false" outlineLevel="0" collapsed="false">
      <c r="A844" s="25" t="s">
        <v>2976</v>
      </c>
      <c r="B844" s="26" t="n">
        <v>6.35</v>
      </c>
      <c r="C844" s="24" t="n">
        <f aca="false">B844*10</f>
        <v>63.5</v>
      </c>
      <c r="D844" s="14" t="n">
        <f aca="false">C844+D843</f>
        <v>8932.3</v>
      </c>
    </row>
    <row r="845" customFormat="false" ht="12.8" hidden="false" customHeight="false" outlineLevel="0" collapsed="false">
      <c r="A845" s="25" t="s">
        <v>2982</v>
      </c>
      <c r="B845" s="26" t="n">
        <v>14.3076</v>
      </c>
      <c r="C845" s="24" t="n">
        <f aca="false">B845*10</f>
        <v>143.076</v>
      </c>
      <c r="D845" s="14" t="n">
        <f aca="false">C845+D844</f>
        <v>9075.376</v>
      </c>
    </row>
    <row r="846" customFormat="false" ht="12.8" hidden="false" customHeight="false" outlineLevel="0" collapsed="false">
      <c r="A846" s="25" t="s">
        <v>2985</v>
      </c>
      <c r="B846" s="26" t="n">
        <v>1.9588</v>
      </c>
      <c r="C846" s="24" t="n">
        <f aca="false">B846*10</f>
        <v>19.588</v>
      </c>
      <c r="D846" s="14" t="n">
        <f aca="false">C846+D845</f>
        <v>9094.964</v>
      </c>
    </row>
    <row r="847" customFormat="false" ht="12.8" hidden="false" customHeight="false" outlineLevel="0" collapsed="false">
      <c r="A847" s="25" t="s">
        <v>2991</v>
      </c>
      <c r="B847" s="26" t="n">
        <v>0.3626</v>
      </c>
      <c r="C847" s="24" t="n">
        <f aca="false">B847*10</f>
        <v>3.626</v>
      </c>
      <c r="D847" s="14" t="n">
        <f aca="false">C847+D846</f>
        <v>9098.59</v>
      </c>
    </row>
    <row r="848" customFormat="false" ht="12.8" hidden="false" customHeight="false" outlineLevel="0" collapsed="false">
      <c r="A848" s="25" t="s">
        <v>2993</v>
      </c>
      <c r="B848" s="26" t="n">
        <v>0.0972</v>
      </c>
      <c r="C848" s="24" t="n">
        <f aca="false">B848*10</f>
        <v>0.972</v>
      </c>
      <c r="D848" s="14" t="n">
        <f aca="false">C848+D847</f>
        <v>9099.562</v>
      </c>
    </row>
    <row r="849" customFormat="false" ht="12.8" hidden="false" customHeight="false" outlineLevel="0" collapsed="false">
      <c r="A849" s="25" t="s">
        <v>2998</v>
      </c>
      <c r="B849" s="26" t="n">
        <v>0.4998</v>
      </c>
      <c r="C849" s="24" t="n">
        <f aca="false">B849*10</f>
        <v>4.998</v>
      </c>
      <c r="D849" s="14" t="n">
        <f aca="false">C849+D848</f>
        <v>9104.56</v>
      </c>
    </row>
    <row r="850" customFormat="false" ht="12.8" hidden="false" customHeight="false" outlineLevel="0" collapsed="false">
      <c r="A850" s="25" t="s">
        <v>2999</v>
      </c>
      <c r="B850" s="26" t="n">
        <v>2.6068</v>
      </c>
      <c r="C850" s="24" t="n">
        <f aca="false">B850*10</f>
        <v>26.068</v>
      </c>
      <c r="D850" s="14" t="n">
        <f aca="false">C850+D849</f>
        <v>9130.628</v>
      </c>
    </row>
    <row r="851" customFormat="false" ht="12.8" hidden="false" customHeight="false" outlineLevel="0" collapsed="false">
      <c r="A851" s="25" t="s">
        <v>3001</v>
      </c>
      <c r="B851" s="26" t="n">
        <v>1.2246</v>
      </c>
      <c r="C851" s="24" t="n">
        <f aca="false">B851*10</f>
        <v>12.246</v>
      </c>
      <c r="D851" s="14" t="n">
        <f aca="false">C851+D850</f>
        <v>9142.874</v>
      </c>
    </row>
    <row r="852" customFormat="false" ht="12.8" hidden="false" customHeight="false" outlineLevel="0" collapsed="false">
      <c r="A852" s="25" t="s">
        <v>3005</v>
      </c>
      <c r="B852" s="26" t="n">
        <v>0.0869999999999997</v>
      </c>
      <c r="C852" s="24" t="n">
        <f aca="false">B852*10</f>
        <v>0.869999999999997</v>
      </c>
      <c r="D852" s="14" t="n">
        <f aca="false">C852+D851</f>
        <v>9143.744</v>
      </c>
    </row>
    <row r="853" customFormat="false" ht="12.8" hidden="false" customHeight="false" outlineLevel="0" collapsed="false">
      <c r="A853" s="25" t="s">
        <v>3012</v>
      </c>
      <c r="B853" s="26" t="n">
        <v>-3.6582</v>
      </c>
      <c r="C853" s="24" t="n">
        <f aca="false">B853*10</f>
        <v>-36.582</v>
      </c>
      <c r="D853" s="14" t="n">
        <f aca="false">C853+D852</f>
        <v>9107.162</v>
      </c>
    </row>
    <row r="854" customFormat="false" ht="12.8" hidden="false" customHeight="false" outlineLevel="0" collapsed="false">
      <c r="A854" s="25" t="s">
        <v>3022</v>
      </c>
      <c r="B854" s="26" t="n">
        <v>4.6256</v>
      </c>
      <c r="C854" s="24" t="n">
        <f aca="false">B854*10</f>
        <v>46.256</v>
      </c>
      <c r="D854" s="14" t="n">
        <f aca="false">C854+D853</f>
        <v>9153.418</v>
      </c>
    </row>
    <row r="855" customFormat="false" ht="12.8" hidden="false" customHeight="false" outlineLevel="0" collapsed="false">
      <c r="A855" s="25" t="s">
        <v>3025</v>
      </c>
      <c r="B855" s="26" t="n">
        <v>-1.4916</v>
      </c>
      <c r="C855" s="24" t="n">
        <f aca="false">B855*10</f>
        <v>-14.916</v>
      </c>
      <c r="D855" s="14" t="n">
        <f aca="false">C855+D854</f>
        <v>9138.502</v>
      </c>
    </row>
    <row r="856" customFormat="false" ht="12.8" hidden="false" customHeight="false" outlineLevel="0" collapsed="false">
      <c r="A856" s="25" t="s">
        <v>3031</v>
      </c>
      <c r="B856" s="26" t="n">
        <v>3.0478</v>
      </c>
      <c r="C856" s="24" t="n">
        <f aca="false">B856*10</f>
        <v>30.478</v>
      </c>
      <c r="D856" s="14" t="n">
        <f aca="false">C856+D855</f>
        <v>9168.98</v>
      </c>
    </row>
    <row r="857" customFormat="false" ht="12.8" hidden="false" customHeight="false" outlineLevel="0" collapsed="false">
      <c r="A857" s="25" t="s">
        <v>3033</v>
      </c>
      <c r="B857" s="26" t="n">
        <v>2.1262</v>
      </c>
      <c r="C857" s="24" t="n">
        <f aca="false">B857*10</f>
        <v>21.262</v>
      </c>
      <c r="D857" s="14" t="n">
        <f aca="false">C857+D856</f>
        <v>9190.242</v>
      </c>
    </row>
    <row r="858" customFormat="false" ht="12.8" hidden="false" customHeight="false" outlineLevel="0" collapsed="false">
      <c r="A858" s="25" t="s">
        <v>3039</v>
      </c>
      <c r="B858" s="26" t="n">
        <v>0.127</v>
      </c>
      <c r="C858" s="24" t="n">
        <f aca="false">B858*10</f>
        <v>1.27</v>
      </c>
      <c r="D858" s="14" t="n">
        <f aca="false">C858+D857</f>
        <v>9191.512</v>
      </c>
    </row>
    <row r="859" customFormat="false" ht="12.8" hidden="false" customHeight="false" outlineLevel="0" collapsed="false">
      <c r="A859" s="25" t="s">
        <v>3042</v>
      </c>
      <c r="B859" s="26" t="n">
        <v>-2.5798</v>
      </c>
      <c r="C859" s="24" t="n">
        <f aca="false">B859*10</f>
        <v>-25.798</v>
      </c>
      <c r="D859" s="14" t="n">
        <f aca="false">C859+D858</f>
        <v>9165.714</v>
      </c>
    </row>
    <row r="860" customFormat="false" ht="12.8" hidden="false" customHeight="false" outlineLevel="0" collapsed="false">
      <c r="A860" s="25" t="s">
        <v>3050</v>
      </c>
      <c r="B860" s="26" t="n">
        <v>-1.6574</v>
      </c>
      <c r="C860" s="24" t="n">
        <f aca="false">B860*10</f>
        <v>-16.574</v>
      </c>
      <c r="D860" s="14" t="n">
        <f aca="false">C860+D859</f>
        <v>9149.14</v>
      </c>
    </row>
    <row r="861" customFormat="false" ht="12.8" hidden="false" customHeight="false" outlineLevel="0" collapsed="false">
      <c r="A861" s="25" t="s">
        <v>3056</v>
      </c>
      <c r="B861" s="26" t="n">
        <v>2.3908</v>
      </c>
      <c r="C861" s="24" t="n">
        <f aca="false">B861*10</f>
        <v>23.908</v>
      </c>
      <c r="D861" s="14" t="n">
        <f aca="false">C861+D860</f>
        <v>9173.048</v>
      </c>
    </row>
    <row r="862" customFormat="false" ht="12.8" hidden="false" customHeight="false" outlineLevel="0" collapsed="false">
      <c r="A862" s="25" t="s">
        <v>3060</v>
      </c>
      <c r="B862" s="26" t="n">
        <v>-1</v>
      </c>
      <c r="C862" s="24" t="n">
        <f aca="false">B862*10</f>
        <v>-10</v>
      </c>
      <c r="D862" s="14" t="n">
        <f aca="false">C862+D861</f>
        <v>9163.048</v>
      </c>
    </row>
    <row r="863" customFormat="false" ht="12.8" hidden="false" customHeight="false" outlineLevel="0" collapsed="false">
      <c r="A863" s="25" t="s">
        <v>3062</v>
      </c>
      <c r="B863" s="26" t="n">
        <v>-5</v>
      </c>
      <c r="C863" s="24" t="n">
        <f aca="false">B863*10</f>
        <v>-50</v>
      </c>
      <c r="D863" s="14" t="n">
        <f aca="false">C863+D862</f>
        <v>9113.048</v>
      </c>
    </row>
    <row r="864" customFormat="false" ht="12.8" hidden="false" customHeight="false" outlineLevel="0" collapsed="false">
      <c r="A864" s="25" t="s">
        <v>3067</v>
      </c>
      <c r="B864" s="26" t="n">
        <v>8.134</v>
      </c>
      <c r="C864" s="24" t="n">
        <f aca="false">B864*10</f>
        <v>81.34</v>
      </c>
      <c r="D864" s="14" t="n">
        <f aca="false">C864+D863</f>
        <v>9194.388</v>
      </c>
    </row>
    <row r="865" customFormat="false" ht="12.8" hidden="false" customHeight="false" outlineLevel="0" collapsed="false">
      <c r="A865" s="25" t="s">
        <v>3068</v>
      </c>
      <c r="B865" s="26" t="n">
        <v>1.3916</v>
      </c>
      <c r="C865" s="24" t="n">
        <f aca="false">B865*10</f>
        <v>13.916</v>
      </c>
      <c r="D865" s="14" t="n">
        <f aca="false">C865+D864</f>
        <v>9208.304</v>
      </c>
    </row>
    <row r="866" customFormat="false" ht="12.8" hidden="false" customHeight="false" outlineLevel="0" collapsed="false">
      <c r="A866" s="25" t="s">
        <v>3072</v>
      </c>
      <c r="B866" s="26" t="n">
        <v>0.1756</v>
      </c>
      <c r="C866" s="24" t="n">
        <f aca="false">B866*10</f>
        <v>1.756</v>
      </c>
      <c r="D866" s="14" t="n">
        <f aca="false">C866+D865</f>
        <v>9210.06</v>
      </c>
    </row>
    <row r="867" customFormat="false" ht="12.8" hidden="false" customHeight="false" outlineLevel="0" collapsed="false">
      <c r="A867" s="25" t="s">
        <v>3078</v>
      </c>
      <c r="B867" s="26" t="n">
        <v>-3.6668</v>
      </c>
      <c r="C867" s="24" t="n">
        <f aca="false">B867*10</f>
        <v>-36.668</v>
      </c>
      <c r="D867" s="14" t="n">
        <f aca="false">C867+D866</f>
        <v>9173.392</v>
      </c>
    </row>
    <row r="868" customFormat="false" ht="12.8" hidden="false" customHeight="false" outlineLevel="0" collapsed="false">
      <c r="A868" s="25" t="s">
        <v>3081</v>
      </c>
      <c r="B868" s="26" t="n">
        <v>0.5578</v>
      </c>
      <c r="C868" s="24" t="n">
        <f aca="false">B868*10</f>
        <v>5.578</v>
      </c>
      <c r="D868" s="14" t="n">
        <f aca="false">C868+D867</f>
        <v>9178.97</v>
      </c>
    </row>
    <row r="869" customFormat="false" ht="12.8" hidden="false" customHeight="false" outlineLevel="0" collapsed="false">
      <c r="A869" s="25" t="s">
        <v>3084</v>
      </c>
      <c r="B869" s="26" t="n">
        <v>-2</v>
      </c>
      <c r="C869" s="24" t="n">
        <f aca="false">B869*10</f>
        <v>-20</v>
      </c>
      <c r="D869" s="14" t="n">
        <f aca="false">C869+D868</f>
        <v>9158.97</v>
      </c>
    </row>
    <row r="870" customFormat="false" ht="12.8" hidden="false" customHeight="false" outlineLevel="0" collapsed="false">
      <c r="A870" s="25" t="s">
        <v>3086</v>
      </c>
      <c r="B870" s="26" t="n">
        <v>-2.7158</v>
      </c>
      <c r="C870" s="24" t="n">
        <f aca="false">B870*10</f>
        <v>-27.158</v>
      </c>
      <c r="D870" s="14" t="n">
        <f aca="false">C870+D869</f>
        <v>9131.812</v>
      </c>
    </row>
    <row r="871" customFormat="false" ht="12.8" hidden="false" customHeight="false" outlineLevel="0" collapsed="false">
      <c r="A871" s="25" t="s">
        <v>3089</v>
      </c>
      <c r="B871" s="26" t="n">
        <v>2.2536</v>
      </c>
      <c r="C871" s="24" t="n">
        <f aca="false">B871*10</f>
        <v>22.536</v>
      </c>
      <c r="D871" s="14" t="n">
        <f aca="false">C871+D870</f>
        <v>9154.348</v>
      </c>
    </row>
    <row r="872" customFormat="false" ht="12.8" hidden="false" customHeight="false" outlineLevel="0" collapsed="false">
      <c r="A872" s="25" t="s">
        <v>3092</v>
      </c>
      <c r="B872" s="26" t="n">
        <v>2.8906</v>
      </c>
      <c r="C872" s="24" t="n">
        <f aca="false">B872*10</f>
        <v>28.906</v>
      </c>
      <c r="D872" s="14" t="n">
        <f aca="false">C872+D871</f>
        <v>9183.254</v>
      </c>
    </row>
    <row r="873" customFormat="false" ht="12.8" hidden="false" customHeight="false" outlineLevel="0" collapsed="false">
      <c r="A873" s="25" t="s">
        <v>3096</v>
      </c>
      <c r="B873" s="26" t="n">
        <v>0.049</v>
      </c>
      <c r="C873" s="24" t="n">
        <f aca="false">B873*10</f>
        <v>0.49</v>
      </c>
      <c r="D873" s="14" t="n">
        <f aca="false">C873+D872</f>
        <v>9183.744</v>
      </c>
    </row>
    <row r="874" customFormat="false" ht="12.8" hidden="false" customHeight="false" outlineLevel="0" collapsed="false">
      <c r="A874" s="25" t="s">
        <v>3098</v>
      </c>
      <c r="B874" s="26" t="n">
        <v>-0.951</v>
      </c>
      <c r="C874" s="24" t="n">
        <f aca="false">B874*10</f>
        <v>-9.51</v>
      </c>
      <c r="D874" s="14" t="n">
        <f aca="false">C874+D873</f>
        <v>9174.234</v>
      </c>
    </row>
    <row r="875" customFormat="false" ht="12.8" hidden="false" customHeight="false" outlineLevel="0" collapsed="false">
      <c r="A875" s="25" t="s">
        <v>3101</v>
      </c>
      <c r="B875" s="26" t="n">
        <v>6.379</v>
      </c>
      <c r="C875" s="24" t="n">
        <f aca="false">B875*10</f>
        <v>63.79</v>
      </c>
      <c r="D875" s="14" t="n">
        <f aca="false">C875+D874</f>
        <v>9238.024</v>
      </c>
    </row>
    <row r="876" customFormat="false" ht="12.8" hidden="false" customHeight="false" outlineLevel="0" collapsed="false">
      <c r="A876" s="25" t="s">
        <v>3104</v>
      </c>
      <c r="B876" s="26" t="n">
        <v>1.5464</v>
      </c>
      <c r="C876" s="24" t="n">
        <f aca="false">B876*10</f>
        <v>15.464</v>
      </c>
      <c r="D876" s="14" t="n">
        <f aca="false">C876+D875</f>
        <v>9253.488</v>
      </c>
    </row>
    <row r="877" customFormat="false" ht="12.8" hidden="false" customHeight="false" outlineLevel="0" collapsed="false">
      <c r="A877" s="25" t="s">
        <v>3113</v>
      </c>
      <c r="B877" s="26" t="n">
        <v>1.813</v>
      </c>
      <c r="C877" s="24" t="n">
        <f aca="false">B877*10</f>
        <v>18.13</v>
      </c>
      <c r="D877" s="14" t="n">
        <f aca="false">C877+D876</f>
        <v>9271.618</v>
      </c>
    </row>
    <row r="878" customFormat="false" ht="12.8" hidden="false" customHeight="false" outlineLevel="0" collapsed="false">
      <c r="A878" s="25" t="s">
        <v>3115</v>
      </c>
      <c r="B878" s="26" t="n">
        <v>2.6554</v>
      </c>
      <c r="C878" s="24" t="n">
        <f aca="false">B878*10</f>
        <v>26.554</v>
      </c>
      <c r="D878" s="14" t="n">
        <f aca="false">C878+D877</f>
        <v>9298.172</v>
      </c>
    </row>
    <row r="879" customFormat="false" ht="12.8" hidden="false" customHeight="false" outlineLevel="0" collapsed="false">
      <c r="A879" s="25" t="s">
        <v>3121</v>
      </c>
      <c r="B879" s="26" t="n">
        <v>0.9996</v>
      </c>
      <c r="C879" s="24" t="n">
        <f aca="false">B879*10</f>
        <v>9.996</v>
      </c>
      <c r="D879" s="14" t="n">
        <f aca="false">C879+D878</f>
        <v>9308.168</v>
      </c>
    </row>
    <row r="880" customFormat="false" ht="12.8" hidden="false" customHeight="false" outlineLevel="0" collapsed="false">
      <c r="A880" s="25" t="s">
        <v>3123</v>
      </c>
      <c r="B880" s="26" t="n">
        <v>10.8976</v>
      </c>
      <c r="C880" s="24" t="n">
        <f aca="false">B880*10</f>
        <v>108.976</v>
      </c>
      <c r="D880" s="14" t="n">
        <f aca="false">C880+D879</f>
        <v>9417.144</v>
      </c>
    </row>
    <row r="881" customFormat="false" ht="12.8" hidden="false" customHeight="false" outlineLevel="0" collapsed="false">
      <c r="A881" s="25" t="s">
        <v>3128</v>
      </c>
      <c r="B881" s="26" t="n">
        <v>0.96</v>
      </c>
      <c r="C881" s="24" t="n">
        <f aca="false">B881*10</f>
        <v>9.6</v>
      </c>
      <c r="D881" s="14" t="n">
        <f aca="false">C881+D880</f>
        <v>9426.744</v>
      </c>
    </row>
    <row r="882" customFormat="false" ht="12.8" hidden="false" customHeight="false" outlineLevel="0" collapsed="false">
      <c r="A882" s="25" t="s">
        <v>3131</v>
      </c>
      <c r="B882" s="26" t="n">
        <v>0.2058</v>
      </c>
      <c r="C882" s="24" t="n">
        <f aca="false">B882*10</f>
        <v>2.058</v>
      </c>
      <c r="D882" s="14" t="n">
        <f aca="false">C882+D881</f>
        <v>9428.802</v>
      </c>
    </row>
    <row r="883" customFormat="false" ht="12.8" hidden="false" customHeight="false" outlineLevel="0" collapsed="false">
      <c r="A883" s="25" t="s">
        <v>3133</v>
      </c>
      <c r="B883" s="26" t="n">
        <v>2.8126</v>
      </c>
      <c r="C883" s="24" t="n">
        <f aca="false">B883*10</f>
        <v>28.126</v>
      </c>
      <c r="D883" s="14" t="n">
        <f aca="false">C883+D882</f>
        <v>9456.928</v>
      </c>
    </row>
    <row r="884" customFormat="false" ht="12.8" hidden="false" customHeight="false" outlineLevel="0" collapsed="false">
      <c r="A884" s="25" t="s">
        <v>3137</v>
      </c>
      <c r="B884" s="26" t="n">
        <v>-0.8138</v>
      </c>
      <c r="C884" s="24" t="n">
        <f aca="false">B884*10</f>
        <v>-8.138</v>
      </c>
      <c r="D884" s="14" t="n">
        <f aca="false">C884+D883</f>
        <v>9448.79</v>
      </c>
    </row>
    <row r="885" customFormat="false" ht="12.8" hidden="false" customHeight="false" outlineLevel="0" collapsed="false">
      <c r="A885" s="25" t="s">
        <v>3140</v>
      </c>
      <c r="B885" s="26" t="n">
        <v>-0.2356</v>
      </c>
      <c r="C885" s="24" t="n">
        <f aca="false">B885*10</f>
        <v>-2.356</v>
      </c>
      <c r="D885" s="14" t="n">
        <f aca="false">C885+D884</f>
        <v>9446.434</v>
      </c>
    </row>
    <row r="886" customFormat="false" ht="12.8" hidden="false" customHeight="false" outlineLevel="0" collapsed="false">
      <c r="A886" s="25" t="s">
        <v>3143</v>
      </c>
      <c r="B886" s="26" t="n">
        <v>0.2254</v>
      </c>
      <c r="C886" s="24" t="n">
        <f aca="false">B886*10</f>
        <v>2.254</v>
      </c>
      <c r="D886" s="14" t="n">
        <f aca="false">C886+D885</f>
        <v>9448.688</v>
      </c>
    </row>
    <row r="887" customFormat="false" ht="12.8" hidden="false" customHeight="false" outlineLevel="0" collapsed="false">
      <c r="A887" s="25" t="s">
        <v>3145</v>
      </c>
      <c r="B887" s="26" t="n">
        <v>-0.1772</v>
      </c>
      <c r="C887" s="24" t="n">
        <f aca="false">B887*10</f>
        <v>-1.772</v>
      </c>
      <c r="D887" s="14" t="n">
        <f aca="false">C887+D886</f>
        <v>9446.916</v>
      </c>
    </row>
    <row r="888" customFormat="false" ht="12.8" hidden="false" customHeight="false" outlineLevel="0" collapsed="false">
      <c r="A888" s="25" t="s">
        <v>3148</v>
      </c>
      <c r="B888" s="26" t="n">
        <v>5.39</v>
      </c>
      <c r="C888" s="24" t="n">
        <f aca="false">B888*10</f>
        <v>53.9</v>
      </c>
      <c r="D888" s="14" t="n">
        <f aca="false">C888+D887</f>
        <v>9500.816</v>
      </c>
    </row>
    <row r="889" customFormat="false" ht="12.8" hidden="false" customHeight="false" outlineLevel="0" collapsed="false">
      <c r="A889" s="25" t="s">
        <v>3152</v>
      </c>
      <c r="B889" s="26" t="n">
        <v>1.7832</v>
      </c>
      <c r="C889" s="24" t="n">
        <f aca="false">B889*10</f>
        <v>17.832</v>
      </c>
      <c r="D889" s="14" t="n">
        <f aca="false">C889+D888</f>
        <v>9518.648</v>
      </c>
    </row>
    <row r="890" customFormat="false" ht="12.8" hidden="false" customHeight="false" outlineLevel="0" collapsed="false">
      <c r="A890" s="25" t="s">
        <v>3154</v>
      </c>
      <c r="B890" s="26" t="n">
        <v>-1</v>
      </c>
      <c r="C890" s="24" t="n">
        <f aca="false">B890*10</f>
        <v>-10</v>
      </c>
      <c r="D890" s="14" t="n">
        <f aca="false">C890+D889</f>
        <v>9508.648</v>
      </c>
    </row>
    <row r="891" customFormat="false" ht="12.8" hidden="false" customHeight="false" outlineLevel="0" collapsed="false">
      <c r="A891" s="25" t="s">
        <v>3156</v>
      </c>
      <c r="B891" s="26" t="n">
        <v>9.78</v>
      </c>
      <c r="C891" s="24" t="n">
        <f aca="false">B891*10</f>
        <v>97.8</v>
      </c>
      <c r="D891" s="14" t="n">
        <f aca="false">C891+D890</f>
        <v>9606.448</v>
      </c>
    </row>
    <row r="892" customFormat="false" ht="12.8" hidden="false" customHeight="false" outlineLevel="0" collapsed="false">
      <c r="A892" s="25" t="s">
        <v>3160</v>
      </c>
      <c r="B892" s="26" t="n">
        <v>0.8036</v>
      </c>
      <c r="C892" s="24" t="n">
        <f aca="false">B892*10</f>
        <v>8.036</v>
      </c>
      <c r="D892" s="14" t="n">
        <f aca="false">C892+D891</f>
        <v>9614.484</v>
      </c>
    </row>
    <row r="893" customFormat="false" ht="12.8" hidden="false" customHeight="false" outlineLevel="0" collapsed="false">
      <c r="A893" s="25" t="s">
        <v>3162</v>
      </c>
      <c r="B893" s="26" t="n">
        <v>0.6762</v>
      </c>
      <c r="C893" s="24" t="n">
        <f aca="false">B893*10</f>
        <v>6.762</v>
      </c>
      <c r="D893" s="14" t="n">
        <f aca="false">C893+D892</f>
        <v>9621.246</v>
      </c>
    </row>
    <row r="894" customFormat="false" ht="12.8" hidden="false" customHeight="false" outlineLevel="0" collapsed="false">
      <c r="A894" s="25" t="s">
        <v>3164</v>
      </c>
      <c r="B894" s="26" t="n">
        <v>-1.02</v>
      </c>
      <c r="C894" s="24" t="n">
        <f aca="false">B894*10</f>
        <v>-10.2</v>
      </c>
      <c r="D894" s="14" t="n">
        <f aca="false">C894+D893</f>
        <v>9611.046</v>
      </c>
    </row>
    <row r="895" customFormat="false" ht="12.8" hidden="false" customHeight="false" outlineLevel="0" collapsed="false">
      <c r="A895" s="25" t="s">
        <v>3168</v>
      </c>
      <c r="B895" s="26" t="n">
        <v>15.9528</v>
      </c>
      <c r="C895" s="24" t="n">
        <f aca="false">B895*10</f>
        <v>159.528</v>
      </c>
      <c r="D895" s="14" t="n">
        <f aca="false">C895+D894</f>
        <v>9770.574</v>
      </c>
    </row>
    <row r="896" customFormat="false" ht="12.8" hidden="false" customHeight="false" outlineLevel="0" collapsed="false">
      <c r="A896" s="25" t="s">
        <v>3174</v>
      </c>
      <c r="B896" s="26" t="n">
        <v>-1.4904</v>
      </c>
      <c r="C896" s="24" t="n">
        <f aca="false">B896*10</f>
        <v>-14.904</v>
      </c>
      <c r="D896" s="14" t="n">
        <f aca="false">C896+D895</f>
        <v>9755.67</v>
      </c>
    </row>
    <row r="897" customFormat="false" ht="12.8" hidden="false" customHeight="false" outlineLevel="0" collapsed="false">
      <c r="A897" s="25" t="s">
        <v>3176</v>
      </c>
      <c r="B897" s="26" t="n">
        <v>12.2892</v>
      </c>
      <c r="C897" s="24" t="n">
        <f aca="false">B897*10</f>
        <v>122.892</v>
      </c>
      <c r="D897" s="14" t="n">
        <f aca="false">C897+D896</f>
        <v>9878.562</v>
      </c>
    </row>
    <row r="898" customFormat="false" ht="12.8" hidden="false" customHeight="false" outlineLevel="0" collapsed="false">
      <c r="A898" s="25" t="s">
        <v>3180</v>
      </c>
      <c r="B898" s="26" t="n">
        <v>1.2936</v>
      </c>
      <c r="C898" s="24" t="n">
        <f aca="false">B898*10</f>
        <v>12.936</v>
      </c>
      <c r="D898" s="14" t="n">
        <f aca="false">C898+D897</f>
        <v>9891.498</v>
      </c>
    </row>
    <row r="899" customFormat="false" ht="12.8" hidden="false" customHeight="false" outlineLevel="0" collapsed="false">
      <c r="A899" s="25" t="s">
        <v>3182</v>
      </c>
      <c r="B899" s="26" t="n">
        <v>0.7734</v>
      </c>
      <c r="C899" s="24" t="n">
        <f aca="false">B899*10</f>
        <v>7.734</v>
      </c>
      <c r="D899" s="14" t="n">
        <f aca="false">C899+D898</f>
        <v>9899.232</v>
      </c>
    </row>
    <row r="900" customFormat="false" ht="12.8" hidden="false" customHeight="false" outlineLevel="0" collapsed="false">
      <c r="A900" s="25" t="s">
        <v>3186</v>
      </c>
      <c r="B900" s="26" t="n">
        <v>-0.6092</v>
      </c>
      <c r="C900" s="24" t="n">
        <f aca="false">B900*10</f>
        <v>-6.092</v>
      </c>
      <c r="D900" s="14" t="n">
        <f aca="false">C900+D899</f>
        <v>9893.14</v>
      </c>
    </row>
    <row r="901" customFormat="false" ht="12.8" hidden="false" customHeight="false" outlineLevel="0" collapsed="false">
      <c r="A901" s="25" t="s">
        <v>3192</v>
      </c>
      <c r="B901" s="26" t="n">
        <v>2.92</v>
      </c>
      <c r="C901" s="24" t="n">
        <f aca="false">B901*10</f>
        <v>29.2</v>
      </c>
      <c r="D901" s="14" t="n">
        <f aca="false">C901+D900</f>
        <v>9922.34</v>
      </c>
    </row>
    <row r="902" customFormat="false" ht="12.8" hidden="false" customHeight="false" outlineLevel="0" collapsed="false">
      <c r="A902" s="25" t="s">
        <v>3197</v>
      </c>
      <c r="B902" s="26" t="n">
        <v>0.8224</v>
      </c>
      <c r="C902" s="24" t="n">
        <f aca="false">B902*10</f>
        <v>8.224</v>
      </c>
      <c r="D902" s="14" t="n">
        <f aca="false">C902+D901</f>
        <v>9930.564</v>
      </c>
    </row>
    <row r="903" customFormat="false" ht="12.8" hidden="false" customHeight="false" outlineLevel="0" collapsed="false">
      <c r="A903" s="25" t="s">
        <v>3203</v>
      </c>
      <c r="B903" s="26" t="n">
        <v>-3</v>
      </c>
      <c r="C903" s="24" t="n">
        <f aca="false">B903*10</f>
        <v>-30</v>
      </c>
      <c r="D903" s="14" t="n">
        <f aca="false">C903+D902</f>
        <v>9900.564</v>
      </c>
    </row>
    <row r="904" customFormat="false" ht="12.8" hidden="false" customHeight="false" outlineLevel="0" collapsed="false">
      <c r="A904" s="25" t="s">
        <v>3206</v>
      </c>
      <c r="B904" s="26" t="n">
        <v>4.0956</v>
      </c>
      <c r="C904" s="24" t="n">
        <f aca="false">B904*10</f>
        <v>40.956</v>
      </c>
      <c r="D904" s="14" t="n">
        <f aca="false">C904+D903</f>
        <v>9941.52</v>
      </c>
    </row>
    <row r="905" customFormat="false" ht="12.8" hidden="false" customHeight="false" outlineLevel="0" collapsed="false">
      <c r="A905" s="25" t="s">
        <v>3211</v>
      </c>
      <c r="B905" s="26" t="n">
        <v>8.0066</v>
      </c>
      <c r="C905" s="24" t="n">
        <f aca="false">B905*10</f>
        <v>80.066</v>
      </c>
      <c r="D905" s="14" t="n">
        <f aca="false">C905+D904</f>
        <v>10021.586</v>
      </c>
    </row>
    <row r="906" customFormat="false" ht="12.8" hidden="false" customHeight="false" outlineLevel="0" collapsed="false">
      <c r="A906" s="25" t="s">
        <v>3214</v>
      </c>
      <c r="B906" s="26" t="n">
        <v>3.7236</v>
      </c>
      <c r="C906" s="24" t="n">
        <f aca="false">B906*10</f>
        <v>37.236</v>
      </c>
      <c r="D906" s="14" t="n">
        <f aca="false">C906+D905</f>
        <v>10058.822</v>
      </c>
    </row>
    <row r="907" customFormat="false" ht="12.8" hidden="false" customHeight="false" outlineLevel="0" collapsed="false">
      <c r="A907" s="25" t="s">
        <v>3219</v>
      </c>
      <c r="B907" s="26" t="n">
        <v>2.891</v>
      </c>
      <c r="C907" s="24" t="n">
        <f aca="false">B907*10</f>
        <v>28.91</v>
      </c>
      <c r="D907" s="14" t="n">
        <f aca="false">C907+D906</f>
        <v>10087.732</v>
      </c>
    </row>
    <row r="908" customFormat="false" ht="12.8" hidden="false" customHeight="false" outlineLevel="0" collapsed="false">
      <c r="A908" s="25" t="s">
        <v>3222</v>
      </c>
      <c r="B908" s="26" t="n">
        <v>1.96</v>
      </c>
      <c r="C908" s="24" t="n">
        <f aca="false">B908*10</f>
        <v>19.6</v>
      </c>
      <c r="D908" s="14" t="n">
        <f aca="false">C908+D907</f>
        <v>10107.332</v>
      </c>
    </row>
    <row r="909" customFormat="false" ht="12.8" hidden="false" customHeight="false" outlineLevel="0" collapsed="false">
      <c r="A909" s="25" t="s">
        <v>3224</v>
      </c>
      <c r="B909" s="26" t="n">
        <v>-0.4328</v>
      </c>
      <c r="C909" s="24" t="n">
        <f aca="false">B909*10</f>
        <v>-4.328</v>
      </c>
      <c r="D909" s="14" t="n">
        <f aca="false">C909+D908</f>
        <v>10103.004</v>
      </c>
    </row>
    <row r="910" customFormat="false" ht="12.8" hidden="false" customHeight="false" outlineLevel="0" collapsed="false">
      <c r="A910" s="25" t="s">
        <v>3231</v>
      </c>
      <c r="B910" s="26" t="n">
        <v>1.9294</v>
      </c>
      <c r="C910" s="24" t="n">
        <f aca="false">B910*10</f>
        <v>19.294</v>
      </c>
      <c r="D910" s="14" t="n">
        <f aca="false">C910+D909</f>
        <v>10122.298</v>
      </c>
    </row>
    <row r="911" customFormat="false" ht="12.8" hidden="false" customHeight="false" outlineLevel="0" collapsed="false">
      <c r="A911" s="25" t="s">
        <v>3238</v>
      </c>
      <c r="B911" s="26" t="n">
        <v>-8.31</v>
      </c>
      <c r="C911" s="24" t="n">
        <f aca="false">B911*10</f>
        <v>-83.1</v>
      </c>
      <c r="D911" s="14" t="n">
        <f aca="false">C911+D910</f>
        <v>10039.198</v>
      </c>
    </row>
    <row r="912" customFormat="false" ht="12.8" hidden="false" customHeight="false" outlineLevel="0" collapsed="false">
      <c r="A912" s="25" t="s">
        <v>3242</v>
      </c>
      <c r="B912" s="26" t="n">
        <v>0.4112</v>
      </c>
      <c r="C912" s="24" t="n">
        <f aca="false">B912*10</f>
        <v>4.112</v>
      </c>
      <c r="D912" s="14" t="n">
        <f aca="false">C912+D911</f>
        <v>10043.31</v>
      </c>
    </row>
    <row r="913" customFormat="false" ht="12.8" hidden="false" customHeight="false" outlineLevel="0" collapsed="false">
      <c r="A913" s="25" t="s">
        <v>3247</v>
      </c>
      <c r="B913" s="26" t="n">
        <v>-3.6276</v>
      </c>
      <c r="C913" s="24" t="n">
        <f aca="false">B913*10</f>
        <v>-36.276</v>
      </c>
      <c r="D913" s="14" t="n">
        <f aca="false">C913+D912</f>
        <v>10007.034</v>
      </c>
    </row>
    <row r="914" customFormat="false" ht="12.8" hidden="false" customHeight="false" outlineLevel="0" collapsed="false">
      <c r="A914" s="25" t="s">
        <v>3251</v>
      </c>
      <c r="B914" s="26" t="n">
        <v>24.7932</v>
      </c>
      <c r="C914" s="24" t="n">
        <f aca="false">B914*10</f>
        <v>247.932</v>
      </c>
      <c r="D914" s="14" t="n">
        <f aca="false">C914+D913</f>
        <v>10254.966</v>
      </c>
    </row>
    <row r="915" customFormat="false" ht="12.8" hidden="false" customHeight="false" outlineLevel="0" collapsed="false">
      <c r="A915" s="25" t="s">
        <v>3256</v>
      </c>
      <c r="B915" s="26" t="n">
        <v>0.833</v>
      </c>
      <c r="C915" s="24" t="n">
        <f aca="false">B915*10</f>
        <v>8.33</v>
      </c>
      <c r="D915" s="14" t="n">
        <f aca="false">C915+D914</f>
        <v>10263.296</v>
      </c>
    </row>
    <row r="916" customFormat="false" ht="12.8" hidden="false" customHeight="false" outlineLevel="0" collapsed="false">
      <c r="A916" s="25" t="s">
        <v>3258</v>
      </c>
      <c r="B916" s="26" t="n">
        <v>8.7412</v>
      </c>
      <c r="C916" s="24" t="n">
        <f aca="false">B916*10</f>
        <v>87.412</v>
      </c>
      <c r="D916" s="14" t="n">
        <f aca="false">C916+D915</f>
        <v>10350.708</v>
      </c>
    </row>
    <row r="917" customFormat="false" ht="12.8" hidden="false" customHeight="false" outlineLevel="0" collapsed="false">
      <c r="A917" s="25" t="s">
        <v>3262</v>
      </c>
      <c r="B917" s="26" t="n">
        <v>-13.4916</v>
      </c>
      <c r="C917" s="24" t="n">
        <f aca="false">B917*10</f>
        <v>-134.916</v>
      </c>
      <c r="D917" s="14" t="n">
        <f aca="false">C917+D916</f>
        <v>10215.792</v>
      </c>
    </row>
    <row r="918" customFormat="false" ht="12.8" hidden="false" customHeight="false" outlineLevel="0" collapsed="false">
      <c r="A918" s="25" t="s">
        <v>3267</v>
      </c>
      <c r="B918" s="26" t="n">
        <v>-0.4904</v>
      </c>
      <c r="C918" s="24" t="n">
        <f aca="false">B918*10</f>
        <v>-4.904</v>
      </c>
      <c r="D918" s="14" t="n">
        <f aca="false">C918+D917</f>
        <v>10210.888</v>
      </c>
    </row>
    <row r="919" customFormat="false" ht="12.8" hidden="false" customHeight="false" outlineLevel="0" collapsed="false">
      <c r="A919" s="25" t="s">
        <v>3270</v>
      </c>
      <c r="B919" s="26" t="n">
        <v>-2.0008</v>
      </c>
      <c r="C919" s="24" t="n">
        <f aca="false">B919*10</f>
        <v>-20.008</v>
      </c>
      <c r="D919" s="14" t="n">
        <f aca="false">C919+D918</f>
        <v>10190.88</v>
      </c>
    </row>
    <row r="920" customFormat="false" ht="12.8" hidden="false" customHeight="false" outlineLevel="0" collapsed="false">
      <c r="A920" s="25" t="s">
        <v>3277</v>
      </c>
      <c r="B920" s="26" t="n">
        <v>6.0654</v>
      </c>
      <c r="C920" s="24" t="n">
        <f aca="false">B920*10</f>
        <v>60.654</v>
      </c>
      <c r="D920" s="14" t="n">
        <f aca="false">C920+D919</f>
        <v>10251.534</v>
      </c>
    </row>
    <row r="921" customFormat="false" ht="12.8" hidden="false" customHeight="false" outlineLevel="0" collapsed="false">
      <c r="A921" s="25" t="s">
        <v>3282</v>
      </c>
      <c r="B921" s="26" t="n">
        <v>2.793</v>
      </c>
      <c r="C921" s="24" t="n">
        <f aca="false">B921*10</f>
        <v>27.93</v>
      </c>
      <c r="D921" s="14" t="n">
        <f aca="false">C921+D920</f>
        <v>10279.464</v>
      </c>
    </row>
    <row r="922" customFormat="false" ht="12.8" hidden="false" customHeight="false" outlineLevel="0" collapsed="false">
      <c r="A922" s="25" t="s">
        <v>3285</v>
      </c>
      <c r="B922" s="26" t="n">
        <v>0.176</v>
      </c>
      <c r="C922" s="24" t="n">
        <f aca="false">B922*10</f>
        <v>1.76</v>
      </c>
      <c r="D922" s="14" t="n">
        <f aca="false">C922+D921</f>
        <v>10281.224</v>
      </c>
    </row>
    <row r="923" customFormat="false" ht="12.8" hidden="false" customHeight="false" outlineLevel="0" collapsed="false">
      <c r="A923" s="25" t="s">
        <v>3287</v>
      </c>
      <c r="B923" s="26" t="n">
        <v>0.9302</v>
      </c>
      <c r="C923" s="24" t="n">
        <f aca="false">B923*10</f>
        <v>9.302</v>
      </c>
      <c r="D923" s="14" t="n">
        <f aca="false">C923+D922</f>
        <v>10290.526</v>
      </c>
    </row>
    <row r="924" customFormat="false" ht="12.8" hidden="false" customHeight="false" outlineLevel="0" collapsed="false">
      <c r="A924" s="25" t="s">
        <v>3292</v>
      </c>
      <c r="B924" s="26" t="n">
        <v>6.3206</v>
      </c>
      <c r="C924" s="24" t="n">
        <f aca="false">B924*10</f>
        <v>63.206</v>
      </c>
      <c r="D924" s="14" t="n">
        <f aca="false">C924+D923</f>
        <v>10353.732</v>
      </c>
    </row>
    <row r="925" customFormat="false" ht="12.8" hidden="false" customHeight="false" outlineLevel="0" collapsed="false">
      <c r="A925" s="25" t="s">
        <v>3298</v>
      </c>
      <c r="B925" s="26" t="n">
        <v>-0.775</v>
      </c>
      <c r="C925" s="24" t="n">
        <f aca="false">B925*10</f>
        <v>-7.75</v>
      </c>
      <c r="D925" s="14" t="n">
        <f aca="false">C925+D924</f>
        <v>10345.982</v>
      </c>
    </row>
    <row r="926" customFormat="false" ht="12.8" hidden="false" customHeight="false" outlineLevel="0" collapsed="false">
      <c r="A926" s="25" t="s">
        <v>3301</v>
      </c>
      <c r="B926" s="26" t="n">
        <v>0.2446</v>
      </c>
      <c r="C926" s="24" t="n">
        <f aca="false">B926*10</f>
        <v>2.446</v>
      </c>
      <c r="D926" s="14" t="n">
        <f aca="false">C926+D925</f>
        <v>10348.428</v>
      </c>
    </row>
    <row r="927" customFormat="false" ht="12.8" hidden="false" customHeight="false" outlineLevel="0" collapsed="false">
      <c r="A927" s="25" t="s">
        <v>3304</v>
      </c>
      <c r="B927" s="26" t="n">
        <v>6.2222</v>
      </c>
      <c r="C927" s="24" t="n">
        <f aca="false">B927*10</f>
        <v>62.222</v>
      </c>
      <c r="D927" s="14" t="n">
        <f aca="false">C927+D926</f>
        <v>10410.65</v>
      </c>
    </row>
    <row r="928" customFormat="false" ht="12.8" hidden="false" customHeight="false" outlineLevel="0" collapsed="false">
      <c r="A928" s="25" t="s">
        <v>3309</v>
      </c>
      <c r="B928" s="26" t="n">
        <v>0.7146</v>
      </c>
      <c r="C928" s="24" t="n">
        <f aca="false">B928*10</f>
        <v>7.146</v>
      </c>
      <c r="D928" s="14" t="n">
        <f aca="false">C928+D927</f>
        <v>10417.796</v>
      </c>
    </row>
    <row r="929" customFormat="false" ht="12.8" hidden="false" customHeight="false" outlineLevel="0" collapsed="false">
      <c r="A929" s="25" t="s">
        <v>3313</v>
      </c>
      <c r="B929" s="26" t="n">
        <v>-0.4712</v>
      </c>
      <c r="C929" s="24" t="n">
        <f aca="false">B929*10</f>
        <v>-4.712</v>
      </c>
      <c r="D929" s="14" t="n">
        <f aca="false">C929+D928</f>
        <v>10413.084</v>
      </c>
    </row>
    <row r="930" customFormat="false" ht="12.8" hidden="false" customHeight="false" outlineLevel="0" collapsed="false">
      <c r="A930" s="25" t="s">
        <v>3317</v>
      </c>
      <c r="B930" s="26" t="n">
        <v>-0.0600000000000001</v>
      </c>
      <c r="C930" s="24" t="n">
        <f aca="false">B930*10</f>
        <v>-0.600000000000001</v>
      </c>
      <c r="D930" s="14" t="n">
        <f aca="false">C930+D929</f>
        <v>10412.484</v>
      </c>
    </row>
    <row r="931" customFormat="false" ht="12.8" hidden="false" customHeight="false" outlineLevel="0" collapsed="false">
      <c r="A931" s="25" t="s">
        <v>3321</v>
      </c>
      <c r="B931" s="26" t="n">
        <v>0.3524</v>
      </c>
      <c r="C931" s="24" t="n">
        <f aca="false">B931*10</f>
        <v>3.524</v>
      </c>
      <c r="D931" s="14" t="n">
        <f aca="false">C931+D930</f>
        <v>10416.008</v>
      </c>
    </row>
    <row r="932" customFormat="false" ht="12.8" hidden="false" customHeight="false" outlineLevel="0" collapsed="false">
      <c r="A932" s="25" t="s">
        <v>3325</v>
      </c>
      <c r="B932" s="26" t="n">
        <v>4.0764</v>
      </c>
      <c r="C932" s="24" t="n">
        <f aca="false">B932*10</f>
        <v>40.764</v>
      </c>
      <c r="D932" s="14" t="n">
        <f aca="false">C932+D931</f>
        <v>10456.772</v>
      </c>
    </row>
    <row r="933" customFormat="false" ht="12.8" hidden="false" customHeight="false" outlineLevel="0" collapsed="false">
      <c r="A933" s="25" t="s">
        <v>3331</v>
      </c>
      <c r="B933" s="26" t="n">
        <v>-1.2552</v>
      </c>
      <c r="C933" s="24" t="n">
        <f aca="false">B933*10</f>
        <v>-12.552</v>
      </c>
      <c r="D933" s="14" t="n">
        <f aca="false">C933+D932</f>
        <v>10444.22</v>
      </c>
    </row>
    <row r="934" customFormat="false" ht="12.8" hidden="false" customHeight="false" outlineLevel="0" collapsed="false">
      <c r="A934" s="25" t="s">
        <v>3335</v>
      </c>
      <c r="B934" s="26" t="n">
        <v>0.9984</v>
      </c>
      <c r="C934" s="24" t="n">
        <f aca="false">B934*10</f>
        <v>9.984</v>
      </c>
      <c r="D934" s="14" t="n">
        <f aca="false">C934+D933</f>
        <v>10454.204</v>
      </c>
    </row>
    <row r="935" customFormat="false" ht="12.8" hidden="false" customHeight="false" outlineLevel="0" collapsed="false">
      <c r="A935" s="25" t="s">
        <v>3340</v>
      </c>
      <c r="B935" s="26" t="n">
        <v>2.2732</v>
      </c>
      <c r="C935" s="24" t="n">
        <f aca="false">B935*10</f>
        <v>22.732</v>
      </c>
      <c r="D935" s="14" t="n">
        <f aca="false">C935+D934</f>
        <v>10476.936</v>
      </c>
    </row>
    <row r="936" customFormat="false" ht="12.8" hidden="false" customHeight="false" outlineLevel="0" collapsed="false">
      <c r="A936" s="25" t="s">
        <v>3344</v>
      </c>
      <c r="B936" s="26" t="n">
        <v>-2.461</v>
      </c>
      <c r="C936" s="24" t="n">
        <f aca="false">B936*10</f>
        <v>-24.61</v>
      </c>
      <c r="D936" s="14" t="n">
        <f aca="false">C936+D935</f>
        <v>10452.326</v>
      </c>
    </row>
    <row r="937" customFormat="false" ht="12.8" hidden="false" customHeight="false" outlineLevel="0" collapsed="false">
      <c r="A937" s="25" t="s">
        <v>3348</v>
      </c>
      <c r="B937" s="26" t="n">
        <v>-0.3046</v>
      </c>
      <c r="C937" s="24" t="n">
        <f aca="false">B937*10</f>
        <v>-3.046</v>
      </c>
      <c r="D937" s="14" t="n">
        <f aca="false">C937+D936</f>
        <v>10449.28</v>
      </c>
    </row>
    <row r="938" customFormat="false" ht="12.8" hidden="false" customHeight="false" outlineLevel="0" collapsed="false">
      <c r="A938" s="25" t="s">
        <v>3354</v>
      </c>
      <c r="B938" s="26" t="n">
        <v>1.4598</v>
      </c>
      <c r="C938" s="24" t="n">
        <f aca="false">B938*10</f>
        <v>14.598</v>
      </c>
      <c r="D938" s="14" t="n">
        <f aca="false">C938+D937</f>
        <v>10463.878</v>
      </c>
    </row>
    <row r="939" customFormat="false" ht="12.8" hidden="false" customHeight="false" outlineLevel="0" collapsed="false">
      <c r="A939" s="25" t="s">
        <v>3356</v>
      </c>
      <c r="B939" s="26" t="n">
        <v>7.5448</v>
      </c>
      <c r="C939" s="24" t="n">
        <f aca="false">B939*10</f>
        <v>75.448</v>
      </c>
      <c r="D939" s="14" t="n">
        <f aca="false">C939+D938</f>
        <v>10539.326</v>
      </c>
    </row>
    <row r="940" customFormat="false" ht="12.8" hidden="false" customHeight="false" outlineLevel="0" collapsed="false">
      <c r="A940" s="25" t="s">
        <v>3365</v>
      </c>
      <c r="B940" s="26" t="n">
        <v>13.2092</v>
      </c>
      <c r="C940" s="24" t="n">
        <f aca="false">B940*10</f>
        <v>132.092</v>
      </c>
      <c r="D940" s="14" t="n">
        <f aca="false">C940+D939</f>
        <v>10671.418</v>
      </c>
    </row>
    <row r="941" customFormat="false" ht="12.8" hidden="false" customHeight="false" outlineLevel="0" collapsed="false">
      <c r="A941" s="25" t="s">
        <v>3373</v>
      </c>
      <c r="B941" s="26" t="n">
        <v>0.2646</v>
      </c>
      <c r="C941" s="24" t="n">
        <f aca="false">B941*10</f>
        <v>2.646</v>
      </c>
      <c r="D941" s="14" t="n">
        <f aca="false">C941+D940</f>
        <v>10674.064</v>
      </c>
    </row>
    <row r="942" customFormat="false" ht="12.8" hidden="false" customHeight="false" outlineLevel="0" collapsed="false">
      <c r="A942" s="25" t="s">
        <v>3375</v>
      </c>
      <c r="B942" s="26" t="n">
        <v>6.37</v>
      </c>
      <c r="C942" s="24" t="n">
        <f aca="false">B942*10</f>
        <v>63.7</v>
      </c>
      <c r="D942" s="14" t="n">
        <f aca="false">C942+D941</f>
        <v>10737.764</v>
      </c>
    </row>
    <row r="943" customFormat="false" ht="12.8" hidden="false" customHeight="false" outlineLevel="0" collapsed="false">
      <c r="A943" s="25" t="s">
        <v>3378</v>
      </c>
      <c r="B943" s="26" t="n">
        <v>-0.2454</v>
      </c>
      <c r="C943" s="24" t="n">
        <f aca="false">B943*10</f>
        <v>-2.454</v>
      </c>
      <c r="D943" s="14" t="n">
        <f aca="false">C943+D942</f>
        <v>10735.31</v>
      </c>
    </row>
    <row r="944" customFormat="false" ht="12.8" hidden="false" customHeight="false" outlineLevel="0" collapsed="false">
      <c r="A944" s="25" t="s">
        <v>3381</v>
      </c>
      <c r="B944" s="26" t="n">
        <v>0.3818</v>
      </c>
      <c r="C944" s="24" t="n">
        <f aca="false">B944*10</f>
        <v>3.818</v>
      </c>
      <c r="D944" s="14" t="n">
        <f aca="false">C944+D943</f>
        <v>10739.128</v>
      </c>
    </row>
    <row r="945" customFormat="false" ht="12.8" hidden="false" customHeight="false" outlineLevel="0" collapsed="false">
      <c r="A945" s="25" t="s">
        <v>3385</v>
      </c>
      <c r="B945" s="26" t="n">
        <v>6.5554</v>
      </c>
      <c r="C945" s="24" t="n">
        <f aca="false">B945*10</f>
        <v>65.554</v>
      </c>
      <c r="D945" s="14" t="n">
        <f aca="false">C945+D944</f>
        <v>10804.682</v>
      </c>
    </row>
    <row r="946" customFormat="false" ht="12.8" hidden="false" customHeight="false" outlineLevel="0" collapsed="false">
      <c r="A946" s="25" t="s">
        <v>3393</v>
      </c>
      <c r="B946" s="26" t="n">
        <v>0.4696</v>
      </c>
      <c r="C946" s="24" t="n">
        <f aca="false">B946*10</f>
        <v>4.696</v>
      </c>
      <c r="D946" s="14" t="n">
        <f aca="false">C946+D945</f>
        <v>10809.378</v>
      </c>
    </row>
    <row r="947" customFormat="false" ht="12.8" hidden="false" customHeight="false" outlineLevel="0" collapsed="false">
      <c r="A947" s="25" t="s">
        <v>3397</v>
      </c>
      <c r="B947" s="26" t="n">
        <v>0.2532</v>
      </c>
      <c r="C947" s="24" t="n">
        <f aca="false">B947*10</f>
        <v>2.532</v>
      </c>
      <c r="D947" s="14" t="n">
        <f aca="false">C947+D946</f>
        <v>10811.91</v>
      </c>
    </row>
    <row r="948" customFormat="false" ht="12.8" hidden="false" customHeight="false" outlineLevel="0" collapsed="false">
      <c r="A948" s="25" t="s">
        <v>3404</v>
      </c>
      <c r="B948" s="26" t="n">
        <v>-2</v>
      </c>
      <c r="C948" s="24" t="n">
        <f aca="false">B948*10</f>
        <v>-20</v>
      </c>
      <c r="D948" s="14" t="n">
        <f aca="false">C948+D947</f>
        <v>10791.91</v>
      </c>
    </row>
    <row r="949" customFormat="false" ht="12.8" hidden="false" customHeight="false" outlineLevel="0" collapsed="false">
      <c r="A949" s="25" t="s">
        <v>3406</v>
      </c>
      <c r="B949" s="26" t="n">
        <v>0.2638</v>
      </c>
      <c r="C949" s="24" t="n">
        <f aca="false">B949*10</f>
        <v>2.638</v>
      </c>
      <c r="D949" s="14" t="n">
        <f aca="false">C949+D948</f>
        <v>10794.548</v>
      </c>
    </row>
    <row r="950" customFormat="false" ht="12.8" hidden="false" customHeight="false" outlineLevel="0" collapsed="false">
      <c r="A950" s="25" t="s">
        <v>3410</v>
      </c>
      <c r="B950" s="26" t="n">
        <v>-3.78</v>
      </c>
      <c r="C950" s="24" t="n">
        <f aca="false">B950*10</f>
        <v>-37.8</v>
      </c>
      <c r="D950" s="14" t="n">
        <f aca="false">C950+D949</f>
        <v>10756.748</v>
      </c>
    </row>
    <row r="951" customFormat="false" ht="12.8" hidden="false" customHeight="false" outlineLevel="0" collapsed="false">
      <c r="A951" s="25" t="s">
        <v>3413</v>
      </c>
      <c r="B951" s="26" t="n">
        <v>3.1156</v>
      </c>
      <c r="C951" s="24" t="n">
        <f aca="false">B951*10</f>
        <v>31.156</v>
      </c>
      <c r="D951" s="14" t="n">
        <f aca="false">C951+D950</f>
        <v>10787.904</v>
      </c>
    </row>
    <row r="952" customFormat="false" ht="12.8" hidden="false" customHeight="false" outlineLevel="0" collapsed="false">
      <c r="A952" s="25" t="s">
        <v>3420</v>
      </c>
      <c r="B952" s="26" t="n">
        <v>4.7824</v>
      </c>
      <c r="C952" s="24" t="n">
        <f aca="false">B952*10</f>
        <v>47.824</v>
      </c>
      <c r="D952" s="14" t="n">
        <f aca="false">C952+D951</f>
        <v>10835.728</v>
      </c>
    </row>
    <row r="953" customFormat="false" ht="12.8" hidden="false" customHeight="false" outlineLevel="0" collapsed="false">
      <c r="A953" s="25" t="s">
        <v>3426</v>
      </c>
      <c r="B953" s="26" t="n">
        <v>-1.8048</v>
      </c>
      <c r="C953" s="24" t="n">
        <f aca="false">B953*10</f>
        <v>-18.048</v>
      </c>
      <c r="D953" s="14" t="n">
        <f aca="false">C953+D952</f>
        <v>10817.68</v>
      </c>
    </row>
    <row r="954" customFormat="false" ht="12.8" hidden="false" customHeight="false" outlineLevel="0" collapsed="false">
      <c r="A954" s="25" t="s">
        <v>3432</v>
      </c>
      <c r="B954" s="26" t="n">
        <v>0.3818</v>
      </c>
      <c r="C954" s="24" t="n">
        <f aca="false">B954*10</f>
        <v>3.818</v>
      </c>
      <c r="D954" s="14" t="n">
        <f aca="false">C954+D953</f>
        <v>10821.498</v>
      </c>
    </row>
    <row r="955" customFormat="false" ht="12.8" hidden="false" customHeight="false" outlineLevel="0" collapsed="false">
      <c r="A955" s="25" t="s">
        <v>3434</v>
      </c>
      <c r="B955" s="26" t="n">
        <v>0.7052</v>
      </c>
      <c r="C955" s="24" t="n">
        <f aca="false">B955*10</f>
        <v>7.052</v>
      </c>
      <c r="D955" s="14" t="n">
        <f aca="false">C955+D954</f>
        <v>10828.55</v>
      </c>
    </row>
    <row r="956" customFormat="false" ht="12.8" hidden="false" customHeight="false" outlineLevel="0" collapsed="false">
      <c r="A956" s="25" t="s">
        <v>3438</v>
      </c>
      <c r="B956" s="26" t="n">
        <v>-1.1082</v>
      </c>
      <c r="C956" s="24" t="n">
        <f aca="false">B956*10</f>
        <v>-11.082</v>
      </c>
      <c r="D956" s="14" t="n">
        <f aca="false">C956+D955</f>
        <v>10817.468</v>
      </c>
    </row>
    <row r="957" customFormat="false" ht="12.8" hidden="false" customHeight="false" outlineLevel="0" collapsed="false">
      <c r="A957" s="25" t="s">
        <v>3440</v>
      </c>
      <c r="B957" s="26" t="n">
        <v>9.4076</v>
      </c>
      <c r="C957" s="24" t="n">
        <f aca="false">B957*10</f>
        <v>94.076</v>
      </c>
      <c r="D957" s="14" t="n">
        <f aca="false">C957+D956</f>
        <v>10911.544</v>
      </c>
    </row>
    <row r="958" customFormat="false" ht="12.8" hidden="false" customHeight="false" outlineLevel="0" collapsed="false">
      <c r="A958" s="25" t="s">
        <v>3445</v>
      </c>
      <c r="B958" s="26" t="n">
        <v>1.6162</v>
      </c>
      <c r="C958" s="24" t="n">
        <f aca="false">B958*10</f>
        <v>16.162</v>
      </c>
      <c r="D958" s="14" t="n">
        <f aca="false">C958+D957</f>
        <v>10927.706</v>
      </c>
    </row>
    <row r="959" customFormat="false" ht="12.8" hidden="false" customHeight="false" outlineLevel="0" collapsed="false">
      <c r="A959" s="25" t="s">
        <v>3450</v>
      </c>
      <c r="B959" s="26" t="n">
        <v>-0.2074</v>
      </c>
      <c r="C959" s="24" t="n">
        <f aca="false">B959*10</f>
        <v>-2.074</v>
      </c>
      <c r="D959" s="14" t="n">
        <f aca="false">C959+D958</f>
        <v>10925.632</v>
      </c>
    </row>
    <row r="960" customFormat="false" ht="12.8" hidden="false" customHeight="false" outlineLevel="0" collapsed="false">
      <c r="A960" s="25" t="s">
        <v>3454</v>
      </c>
      <c r="B960" s="26" t="n">
        <v>-0.216</v>
      </c>
      <c r="C960" s="24" t="n">
        <f aca="false">B960*10</f>
        <v>-2.16</v>
      </c>
      <c r="D960" s="14" t="n">
        <f aca="false">C960+D959</f>
        <v>10923.472</v>
      </c>
    </row>
    <row r="961" customFormat="false" ht="12.8" hidden="false" customHeight="false" outlineLevel="0" collapsed="false">
      <c r="A961" s="25" t="s">
        <v>3457</v>
      </c>
      <c r="B961" s="26" t="n">
        <v>2.6754</v>
      </c>
      <c r="C961" s="24" t="n">
        <f aca="false">B961*10</f>
        <v>26.754</v>
      </c>
      <c r="D961" s="14" t="n">
        <f aca="false">C961+D960</f>
        <v>10950.226</v>
      </c>
    </row>
    <row r="962" customFormat="false" ht="12.8" hidden="false" customHeight="false" outlineLevel="0" collapsed="false">
      <c r="A962" s="25" t="s">
        <v>3459</v>
      </c>
      <c r="B962" s="26" t="n">
        <v>0.0286</v>
      </c>
      <c r="C962" s="24" t="n">
        <f aca="false">B962*10</f>
        <v>0.286</v>
      </c>
      <c r="D962" s="14" t="n">
        <f aca="false">C962+D961</f>
        <v>10950.512</v>
      </c>
    </row>
    <row r="963" customFormat="false" ht="12.8" hidden="false" customHeight="false" outlineLevel="0" collapsed="false">
      <c r="A963" s="25" t="s">
        <v>3463</v>
      </c>
      <c r="B963" s="26" t="n">
        <v>0.7048</v>
      </c>
      <c r="C963" s="24" t="n">
        <f aca="false">B963*10</f>
        <v>7.048</v>
      </c>
      <c r="D963" s="14" t="n">
        <f aca="false">C963+D962</f>
        <v>10957.56</v>
      </c>
    </row>
    <row r="964" customFormat="false" ht="12.8" hidden="false" customHeight="false" outlineLevel="0" collapsed="false">
      <c r="A964" s="25" t="s">
        <v>3466</v>
      </c>
      <c r="B964" s="26" t="n">
        <v>-0.6766</v>
      </c>
      <c r="C964" s="24" t="n">
        <f aca="false">B964*10</f>
        <v>-6.766</v>
      </c>
      <c r="D964" s="14" t="n">
        <f aca="false">C964+D963</f>
        <v>10950.794</v>
      </c>
    </row>
    <row r="965" customFormat="false" ht="12.8" hidden="false" customHeight="false" outlineLevel="0" collapsed="false">
      <c r="A965" s="25" t="s">
        <v>3469</v>
      </c>
      <c r="B965" s="26" t="n">
        <v>3.2042</v>
      </c>
      <c r="C965" s="24" t="n">
        <f aca="false">B965*10</f>
        <v>32.042</v>
      </c>
      <c r="D965" s="14" t="n">
        <f aca="false">C965+D964</f>
        <v>10982.836</v>
      </c>
    </row>
    <row r="966" customFormat="false" ht="12.8" hidden="false" customHeight="false" outlineLevel="0" collapsed="false">
      <c r="A966" s="25" t="s">
        <v>3473</v>
      </c>
      <c r="B966" s="26" t="n">
        <v>-0.7848</v>
      </c>
      <c r="C966" s="24" t="n">
        <f aca="false">B966*10</f>
        <v>-7.848</v>
      </c>
      <c r="D966" s="14" t="n">
        <f aca="false">C966+D965</f>
        <v>10974.988</v>
      </c>
    </row>
    <row r="967" customFormat="false" ht="12.8" hidden="false" customHeight="false" outlineLevel="0" collapsed="false">
      <c r="A967" s="25" t="s">
        <v>3474</v>
      </c>
      <c r="B967" s="26" t="n">
        <v>0.3136</v>
      </c>
      <c r="C967" s="24" t="n">
        <f aca="false">B967*10</f>
        <v>3.136</v>
      </c>
      <c r="D967" s="14" t="n">
        <f aca="false">C967+D966</f>
        <v>10978.124</v>
      </c>
    </row>
    <row r="968" customFormat="false" ht="12.8" hidden="false" customHeight="false" outlineLevel="0" collapsed="false">
      <c r="A968" s="25" t="s">
        <v>3475</v>
      </c>
      <c r="B968" s="26" t="n">
        <v>2.2638</v>
      </c>
      <c r="C968" s="24" t="n">
        <f aca="false">B968*10</f>
        <v>22.638</v>
      </c>
      <c r="D968" s="14" t="n">
        <f aca="false">C968+D967</f>
        <v>11000.762</v>
      </c>
    </row>
    <row r="969" customFormat="false" ht="12.8" hidden="false" customHeight="false" outlineLevel="0" collapsed="false">
      <c r="A969" s="25" t="s">
        <v>3479</v>
      </c>
      <c r="B969" s="26" t="n">
        <v>0.8036</v>
      </c>
      <c r="C969" s="24" t="n">
        <f aca="false">B969*10</f>
        <v>8.036</v>
      </c>
      <c r="D969" s="14" t="n">
        <f aca="false">C969+D968</f>
        <v>11008.798</v>
      </c>
    </row>
    <row r="970" customFormat="false" ht="12.8" hidden="false" customHeight="false" outlineLevel="0" collapsed="false">
      <c r="A970" s="25" t="s">
        <v>3481</v>
      </c>
      <c r="B970" s="26" t="n">
        <v>0.7546</v>
      </c>
      <c r="C970" s="24" t="n">
        <f aca="false">B970*10</f>
        <v>7.546</v>
      </c>
      <c r="D970" s="14" t="n">
        <f aca="false">C970+D969</f>
        <v>11016.344</v>
      </c>
    </row>
    <row r="971" customFormat="false" ht="12.8" hidden="false" customHeight="false" outlineLevel="0" collapsed="false">
      <c r="A971" s="25" t="s">
        <v>3484</v>
      </c>
      <c r="B971" s="26" t="n">
        <v>3.92</v>
      </c>
      <c r="C971" s="24" t="n">
        <f aca="false">B971*10</f>
        <v>39.2</v>
      </c>
      <c r="D971" s="14" t="n">
        <f aca="false">C971+D970</f>
        <v>11055.544</v>
      </c>
    </row>
    <row r="972" customFormat="false" ht="12.8" hidden="false" customHeight="false" outlineLevel="0" collapsed="false">
      <c r="A972" s="25" t="s">
        <v>3487</v>
      </c>
      <c r="B972" s="26" t="n">
        <v>5.0466</v>
      </c>
      <c r="C972" s="24" t="n">
        <f aca="false">B972*10</f>
        <v>50.466</v>
      </c>
      <c r="D972" s="14" t="n">
        <f aca="false">C972+D971</f>
        <v>11106.01</v>
      </c>
    </row>
    <row r="973" customFormat="false" ht="12.8" hidden="false" customHeight="false" outlineLevel="0" collapsed="false">
      <c r="A973" s="25" t="s">
        <v>3492</v>
      </c>
      <c r="B973" s="26" t="n">
        <v>-11.02</v>
      </c>
      <c r="C973" s="24" t="n">
        <f aca="false">B973*10</f>
        <v>-110.2</v>
      </c>
      <c r="D973" s="14" t="n">
        <f aca="false">C973+D972</f>
        <v>10995.81</v>
      </c>
    </row>
    <row r="974" customFormat="false" ht="12.8" hidden="false" customHeight="false" outlineLevel="0" collapsed="false">
      <c r="A974" s="25" t="s">
        <v>3495</v>
      </c>
      <c r="B974" s="26" t="n">
        <v>3.7632</v>
      </c>
      <c r="C974" s="24" t="n">
        <f aca="false">B974*10</f>
        <v>37.632</v>
      </c>
      <c r="D974" s="14" t="n">
        <f aca="false">C974+D973</f>
        <v>11033.442</v>
      </c>
    </row>
    <row r="975" customFormat="false" ht="12.8" hidden="false" customHeight="false" outlineLevel="0" collapsed="false">
      <c r="A975" s="25" t="s">
        <v>3497</v>
      </c>
      <c r="B975" s="26" t="n">
        <v>1.96</v>
      </c>
      <c r="C975" s="24" t="n">
        <f aca="false">B975*10</f>
        <v>19.6</v>
      </c>
      <c r="D975" s="14" t="n">
        <f aca="false">C975+D974</f>
        <v>11053.042</v>
      </c>
    </row>
    <row r="976" customFormat="false" ht="12.8" hidden="false" customHeight="false" outlineLevel="0" collapsed="false">
      <c r="A976" s="25" t="s">
        <v>3499</v>
      </c>
      <c r="B976" s="26" t="n">
        <v>-3</v>
      </c>
      <c r="C976" s="24" t="n">
        <f aca="false">B976*10</f>
        <v>-30</v>
      </c>
      <c r="D976" s="14" t="n">
        <f aca="false">C976+D975</f>
        <v>11023.042</v>
      </c>
    </row>
    <row r="977" customFormat="false" ht="12.8" hidden="false" customHeight="false" outlineLevel="0" collapsed="false">
      <c r="A977" s="25" t="s">
        <v>3502</v>
      </c>
      <c r="B977" s="26" t="n">
        <v>1.2736</v>
      </c>
      <c r="C977" s="24" t="n">
        <f aca="false">B977*10</f>
        <v>12.736</v>
      </c>
      <c r="D977" s="14" t="n">
        <f aca="false">C977+D976</f>
        <v>11035.778</v>
      </c>
    </row>
    <row r="978" customFormat="false" ht="12.8" hidden="false" customHeight="false" outlineLevel="0" collapsed="false">
      <c r="A978" s="25" t="s">
        <v>3508</v>
      </c>
      <c r="B978" s="26" t="n">
        <v>0.2054</v>
      </c>
      <c r="C978" s="24" t="n">
        <f aca="false">B978*10</f>
        <v>2.054</v>
      </c>
      <c r="D978" s="14" t="n">
        <f aca="false">C978+D977</f>
        <v>11037.832</v>
      </c>
    </row>
    <row r="979" customFormat="false" ht="12.8" hidden="false" customHeight="false" outlineLevel="0" collapsed="false">
      <c r="A979" s="25" t="s">
        <v>3511</v>
      </c>
      <c r="B979" s="26" t="n">
        <v>1.695</v>
      </c>
      <c r="C979" s="24" t="n">
        <f aca="false">B979*10</f>
        <v>16.95</v>
      </c>
      <c r="D979" s="14" t="n">
        <f aca="false">C979+D978</f>
        <v>11054.782</v>
      </c>
    </row>
    <row r="980" customFormat="false" ht="12.8" hidden="false" customHeight="false" outlineLevel="0" collapsed="false">
      <c r="A980" s="25" t="s">
        <v>3514</v>
      </c>
      <c r="B980" s="26" t="n">
        <v>1.6562</v>
      </c>
      <c r="C980" s="24" t="n">
        <f aca="false">B980*10</f>
        <v>16.562</v>
      </c>
      <c r="D980" s="14" t="n">
        <f aca="false">C980+D979</f>
        <v>11071.344</v>
      </c>
    </row>
    <row r="981" customFormat="false" ht="12.8" hidden="false" customHeight="false" outlineLevel="0" collapsed="false">
      <c r="A981" s="25" t="s">
        <v>3516</v>
      </c>
      <c r="B981" s="26" t="n">
        <v>11.8874</v>
      </c>
      <c r="C981" s="24" t="n">
        <f aca="false">B981*10</f>
        <v>118.874</v>
      </c>
      <c r="D981" s="14" t="n">
        <f aca="false">C981+D980</f>
        <v>11190.218</v>
      </c>
    </row>
    <row r="982" customFormat="false" ht="12.8" hidden="false" customHeight="false" outlineLevel="0" collapsed="false">
      <c r="A982" s="25" t="s">
        <v>3522</v>
      </c>
      <c r="B982" s="26" t="n">
        <v>-2.5296</v>
      </c>
      <c r="C982" s="24" t="n">
        <f aca="false">B982*10</f>
        <v>-25.296</v>
      </c>
      <c r="D982" s="14" t="n">
        <f aca="false">C982+D981</f>
        <v>11164.922</v>
      </c>
    </row>
    <row r="983" customFormat="false" ht="12.8" hidden="false" customHeight="false" outlineLevel="0" collapsed="false">
      <c r="A983" s="25" t="s">
        <v>3526</v>
      </c>
      <c r="B983" s="26" t="n">
        <v>-0.922</v>
      </c>
      <c r="C983" s="24" t="n">
        <f aca="false">B983*10</f>
        <v>-9.22</v>
      </c>
      <c r="D983" s="14" t="n">
        <f aca="false">C983+D982</f>
        <v>11155.702</v>
      </c>
    </row>
    <row r="984" customFormat="false" ht="12.8" hidden="false" customHeight="false" outlineLevel="0" collapsed="false">
      <c r="A984" s="25" t="s">
        <v>3529</v>
      </c>
      <c r="B984" s="26" t="n">
        <v>-0.2062</v>
      </c>
      <c r="C984" s="24" t="n">
        <f aca="false">B984*10</f>
        <v>-2.062</v>
      </c>
      <c r="D984" s="14" t="n">
        <f aca="false">C984+D983</f>
        <v>11153.64</v>
      </c>
    </row>
    <row r="985" customFormat="false" ht="12.8" hidden="false" customHeight="false" outlineLevel="0" collapsed="false">
      <c r="A985" s="25" t="s">
        <v>3531</v>
      </c>
      <c r="B985" s="26" t="n">
        <v>-0.7256</v>
      </c>
      <c r="C985" s="24" t="n">
        <f aca="false">B985*10</f>
        <v>-7.256</v>
      </c>
      <c r="D985" s="14" t="n">
        <f aca="false">C985+D984</f>
        <v>11146.384</v>
      </c>
    </row>
    <row r="986" customFormat="false" ht="12.8" hidden="false" customHeight="false" outlineLevel="0" collapsed="false">
      <c r="A986" s="25" t="s">
        <v>3534</v>
      </c>
      <c r="B986" s="26" t="n">
        <v>0.8918</v>
      </c>
      <c r="C986" s="24" t="n">
        <f aca="false">B986*10</f>
        <v>8.918</v>
      </c>
      <c r="D986" s="14" t="n">
        <f aca="false">C986+D985</f>
        <v>11155.302</v>
      </c>
    </row>
    <row r="987" customFormat="false" ht="12.8" hidden="false" customHeight="false" outlineLevel="0" collapsed="false">
      <c r="A987" s="25" t="s">
        <v>3537</v>
      </c>
      <c r="B987" s="26" t="n">
        <v>-1</v>
      </c>
      <c r="C987" s="24" t="n">
        <f aca="false">B987*10</f>
        <v>-10</v>
      </c>
      <c r="D987" s="14" t="n">
        <f aca="false">C987+D986</f>
        <v>11145.302</v>
      </c>
    </row>
    <row r="988" customFormat="false" ht="12.8" hidden="false" customHeight="false" outlineLevel="0" collapsed="false">
      <c r="A988" s="25" t="s">
        <v>3539</v>
      </c>
      <c r="B988" s="26" t="n">
        <v>1.0878</v>
      </c>
      <c r="C988" s="24" t="n">
        <f aca="false">B988*10</f>
        <v>10.878</v>
      </c>
      <c r="D988" s="14" t="n">
        <f aca="false">C988+D987</f>
        <v>11156.18</v>
      </c>
    </row>
    <row r="989" customFormat="false" ht="12.8" hidden="false" customHeight="false" outlineLevel="0" collapsed="false">
      <c r="A989" s="25" t="s">
        <v>3541</v>
      </c>
      <c r="B989" s="26" t="n">
        <v>0.0584000000000002</v>
      </c>
      <c r="C989" s="24" t="n">
        <f aca="false">B989*10</f>
        <v>0.584000000000002</v>
      </c>
      <c r="D989" s="14" t="n">
        <f aca="false">C989+D988</f>
        <v>11156.764</v>
      </c>
    </row>
    <row r="990" customFormat="false" ht="12.8" hidden="false" customHeight="false" outlineLevel="0" collapsed="false">
      <c r="A990" s="25" t="s">
        <v>3545</v>
      </c>
      <c r="B990" s="26" t="n">
        <v>-2.8138</v>
      </c>
      <c r="C990" s="24" t="n">
        <f aca="false">B990*10</f>
        <v>-28.138</v>
      </c>
      <c r="D990" s="14" t="n">
        <f aca="false">C990+D989</f>
        <v>11128.626</v>
      </c>
    </row>
    <row r="991" customFormat="false" ht="12.8" hidden="false" customHeight="false" outlineLevel="0" collapsed="false">
      <c r="A991" s="25" t="s">
        <v>3549</v>
      </c>
      <c r="B991" s="26" t="n">
        <v>-0.7554</v>
      </c>
      <c r="C991" s="24" t="n">
        <f aca="false">B991*10</f>
        <v>-7.554</v>
      </c>
      <c r="D991" s="14" t="n">
        <f aca="false">C991+D990</f>
        <v>11121.072</v>
      </c>
    </row>
    <row r="992" customFormat="false" ht="12.8" hidden="false" customHeight="false" outlineLevel="0" collapsed="false">
      <c r="A992" s="25" t="s">
        <v>3552</v>
      </c>
      <c r="B992" s="26" t="n">
        <v>1.813</v>
      </c>
      <c r="C992" s="24" t="n">
        <f aca="false">B992*10</f>
        <v>18.13</v>
      </c>
      <c r="D992" s="14" t="n">
        <f aca="false">C992+D991</f>
        <v>11139.202</v>
      </c>
    </row>
    <row r="993" customFormat="false" ht="12.8" hidden="false" customHeight="false" outlineLevel="0" collapsed="false">
      <c r="A993" s="25" t="s">
        <v>3554</v>
      </c>
      <c r="B993" s="26" t="n">
        <v>5.3504</v>
      </c>
      <c r="C993" s="24" t="n">
        <f aca="false">B993*10</f>
        <v>53.504</v>
      </c>
      <c r="D993" s="14" t="n">
        <f aca="false">C993+D992</f>
        <v>11192.706</v>
      </c>
    </row>
    <row r="994" customFormat="false" ht="12.8" hidden="false" customHeight="false" outlineLevel="0" collapsed="false">
      <c r="A994" s="25" t="s">
        <v>3557</v>
      </c>
      <c r="B994" s="26" t="n">
        <v>-1</v>
      </c>
      <c r="C994" s="24" t="n">
        <f aca="false">B994*10</f>
        <v>-10</v>
      </c>
      <c r="D994" s="14" t="n">
        <f aca="false">C994+D993</f>
        <v>11182.706</v>
      </c>
    </row>
    <row r="995" customFormat="false" ht="12.8" hidden="false" customHeight="false" outlineLevel="0" collapsed="false">
      <c r="A995" s="25" t="s">
        <v>3559</v>
      </c>
      <c r="B995" s="26" t="n">
        <v>6.7706</v>
      </c>
      <c r="C995" s="24" t="n">
        <f aca="false">B995*10</f>
        <v>67.706</v>
      </c>
      <c r="D995" s="14" t="n">
        <f aca="false">C995+D994</f>
        <v>11250.412</v>
      </c>
    </row>
    <row r="996" customFormat="false" ht="12.8" hidden="false" customHeight="false" outlineLevel="0" collapsed="false">
      <c r="A996" s="25" t="s">
        <v>3565</v>
      </c>
      <c r="B996" s="26" t="n">
        <v>2.3998</v>
      </c>
      <c r="C996" s="24" t="n">
        <f aca="false">B996*10</f>
        <v>23.998</v>
      </c>
      <c r="D996" s="14" t="n">
        <f aca="false">C996+D995</f>
        <v>11274.41</v>
      </c>
    </row>
    <row r="997" customFormat="false" ht="12.8" hidden="false" customHeight="false" outlineLevel="0" collapsed="false">
      <c r="A997" s="25" t="s">
        <v>3571</v>
      </c>
      <c r="B997" s="26" t="n">
        <v>0.3618</v>
      </c>
      <c r="C997" s="24" t="n">
        <f aca="false">B997*10</f>
        <v>3.618</v>
      </c>
      <c r="D997" s="14" t="n">
        <f aca="false">C997+D996</f>
        <v>11278.028</v>
      </c>
    </row>
    <row r="998" customFormat="false" ht="12.8" hidden="false" customHeight="false" outlineLevel="0" collapsed="false">
      <c r="A998" s="25" t="s">
        <v>3575</v>
      </c>
      <c r="B998" s="26" t="n">
        <v>-1</v>
      </c>
      <c r="C998" s="24" t="n">
        <f aca="false">B998*10</f>
        <v>-10</v>
      </c>
      <c r="D998" s="14" t="n">
        <f aca="false">C998+D997</f>
        <v>11268.028</v>
      </c>
    </row>
    <row r="999" customFormat="false" ht="12.8" hidden="false" customHeight="false" outlineLevel="0" collapsed="false">
      <c r="A999" s="25" t="s">
        <v>3576</v>
      </c>
      <c r="B999" s="26" t="n">
        <v>1.7052</v>
      </c>
      <c r="C999" s="24" t="n">
        <f aca="false">B999*10</f>
        <v>17.052</v>
      </c>
      <c r="D999" s="14" t="n">
        <f aca="false">C999+D998</f>
        <v>11285.08</v>
      </c>
    </row>
    <row r="1000" customFormat="false" ht="12.8" hidden="false" customHeight="false" outlineLevel="0" collapsed="false">
      <c r="A1000" s="25" t="s">
        <v>3579</v>
      </c>
      <c r="B1000" s="26" t="n">
        <v>0.96</v>
      </c>
      <c r="C1000" s="24" t="n">
        <f aca="false">B1000*10</f>
        <v>9.6</v>
      </c>
      <c r="D1000" s="14" t="n">
        <f aca="false">C1000+D999</f>
        <v>11294.68</v>
      </c>
    </row>
    <row r="1001" customFormat="false" ht="12.8" hidden="false" customHeight="false" outlineLevel="0" collapsed="false">
      <c r="A1001" s="25" t="s">
        <v>3582</v>
      </c>
      <c r="B1001" s="26" t="n">
        <v>-0.902</v>
      </c>
      <c r="C1001" s="24" t="n">
        <f aca="false">B1001*10</f>
        <v>-9.02</v>
      </c>
      <c r="D1001" s="14" t="n">
        <f aca="false">C1001+D1000</f>
        <v>11285.66</v>
      </c>
    </row>
    <row r="1002" customFormat="false" ht="12.8" hidden="false" customHeight="false" outlineLevel="0" collapsed="false">
      <c r="A1002" s="25" t="s">
        <v>3585</v>
      </c>
      <c r="B1002" s="26" t="n">
        <v>0.8232</v>
      </c>
      <c r="C1002" s="24" t="n">
        <f aca="false">B1002*10</f>
        <v>8.232</v>
      </c>
      <c r="D1002" s="14" t="n">
        <f aca="false">C1002+D1001</f>
        <v>11293.892</v>
      </c>
    </row>
    <row r="1003" customFormat="false" ht="12.8" hidden="false" customHeight="false" outlineLevel="0" collapsed="false">
      <c r="A1003" s="25" t="s">
        <v>3587</v>
      </c>
      <c r="B1003" s="26" t="n">
        <v>0.7738</v>
      </c>
      <c r="C1003" s="24" t="n">
        <f aca="false">B1003*10</f>
        <v>7.738</v>
      </c>
      <c r="D1003" s="14" t="n">
        <f aca="false">C1003+D1002</f>
        <v>11301.63</v>
      </c>
    </row>
    <row r="1004" customFormat="false" ht="12.8" hidden="false" customHeight="false" outlineLevel="0" collapsed="false">
      <c r="A1004" s="25" t="s">
        <v>3590</v>
      </c>
      <c r="B1004" s="26" t="n">
        <v>0.3626</v>
      </c>
      <c r="C1004" s="24" t="n">
        <f aca="false">B1004*10</f>
        <v>3.626</v>
      </c>
      <c r="D1004" s="14" t="n">
        <f aca="false">C1004+D1003</f>
        <v>11305.256</v>
      </c>
    </row>
    <row r="1005" customFormat="false" ht="12.8" hidden="false" customHeight="false" outlineLevel="0" collapsed="false">
      <c r="A1005" s="25" t="s">
        <v>3591</v>
      </c>
      <c r="B1005" s="26" t="n">
        <v>0.98</v>
      </c>
      <c r="C1005" s="24" t="n">
        <f aca="false">B1005*10</f>
        <v>9.8</v>
      </c>
      <c r="D1005" s="14" t="n">
        <f aca="false">C1005+D1004</f>
        <v>11315.056</v>
      </c>
    </row>
    <row r="1006" customFormat="false" ht="12.8" hidden="false" customHeight="false" outlineLevel="0" collapsed="false">
      <c r="A1006" s="25" t="s">
        <v>3593</v>
      </c>
      <c r="B1006" s="26" t="n">
        <v>4.41</v>
      </c>
      <c r="C1006" s="24" t="n">
        <f aca="false">B1006*10</f>
        <v>44.1</v>
      </c>
      <c r="D1006" s="14" t="n">
        <f aca="false">C1006+D1005</f>
        <v>11359.156</v>
      </c>
    </row>
    <row r="1007" customFormat="false" ht="12.8" hidden="false" customHeight="false" outlineLevel="0" collapsed="false">
      <c r="A1007" s="25" t="s">
        <v>3596</v>
      </c>
      <c r="B1007" s="26" t="n">
        <v>6.8498</v>
      </c>
      <c r="C1007" s="24" t="n">
        <f aca="false">B1007*10</f>
        <v>68.498</v>
      </c>
      <c r="D1007" s="14" t="n">
        <f aca="false">C1007+D1006</f>
        <v>11427.654</v>
      </c>
    </row>
    <row r="1008" customFormat="false" ht="12.8" hidden="false" customHeight="false" outlineLevel="0" collapsed="false">
      <c r="A1008" s="25" t="s">
        <v>3600</v>
      </c>
      <c r="B1008" s="26" t="n">
        <v>0.4994</v>
      </c>
      <c r="C1008" s="24" t="n">
        <f aca="false">B1008*10</f>
        <v>4.994</v>
      </c>
      <c r="D1008" s="14" t="n">
        <f aca="false">C1008+D1007</f>
        <v>11432.648</v>
      </c>
    </row>
    <row r="1009" customFormat="false" ht="12.8" hidden="false" customHeight="false" outlineLevel="0" collapsed="false">
      <c r="A1009" s="25" t="s">
        <v>3605</v>
      </c>
      <c r="B1009" s="26" t="n">
        <v>-1.559</v>
      </c>
      <c r="C1009" s="24" t="n">
        <f aca="false">B1009*10</f>
        <v>-15.59</v>
      </c>
      <c r="D1009" s="14" t="n">
        <f aca="false">C1009+D1008</f>
        <v>11417.058</v>
      </c>
    </row>
    <row r="1010" customFormat="false" ht="12.8" hidden="false" customHeight="false" outlineLevel="0" collapsed="false">
      <c r="A1010" s="25" t="s">
        <v>3607</v>
      </c>
      <c r="B1010" s="26" t="n">
        <v>0.6656</v>
      </c>
      <c r="C1010" s="24" t="n">
        <f aca="false">B1010*10</f>
        <v>6.656</v>
      </c>
      <c r="D1010" s="14" t="n">
        <f aca="false">C1010+D1009</f>
        <v>11423.714</v>
      </c>
    </row>
    <row r="1011" customFormat="false" ht="12.8" hidden="false" customHeight="false" outlineLevel="0" collapsed="false">
      <c r="A1011" s="25" t="s">
        <v>3610</v>
      </c>
      <c r="B1011" s="26" t="n">
        <v>-0.2454</v>
      </c>
      <c r="C1011" s="24" t="n">
        <f aca="false">B1011*10</f>
        <v>-2.454</v>
      </c>
      <c r="D1011" s="14" t="n">
        <f aca="false">C1011+D1010</f>
        <v>11421.26</v>
      </c>
    </row>
    <row r="1012" customFormat="false" ht="12.8" hidden="false" customHeight="false" outlineLevel="0" collapsed="false">
      <c r="A1012" s="25" t="s">
        <v>3613</v>
      </c>
      <c r="B1012" s="26" t="n">
        <v>-0.3238</v>
      </c>
      <c r="C1012" s="24" t="n">
        <f aca="false">B1012*10</f>
        <v>-3.238</v>
      </c>
      <c r="D1012" s="14" t="n">
        <f aca="false">C1012+D1011</f>
        <v>11418.022</v>
      </c>
    </row>
    <row r="1013" customFormat="false" ht="12.8" hidden="false" customHeight="false" outlineLevel="0" collapsed="false">
      <c r="A1013" s="25" t="s">
        <v>3615</v>
      </c>
      <c r="B1013" s="26" t="n">
        <v>1.029</v>
      </c>
      <c r="C1013" s="24" t="n">
        <f aca="false">B1013*10</f>
        <v>10.29</v>
      </c>
      <c r="D1013" s="14" t="n">
        <f aca="false">C1013+D1012</f>
        <v>11428.312</v>
      </c>
    </row>
    <row r="1014" customFormat="false" ht="12.8" hidden="false" customHeight="false" outlineLevel="0" collapsed="false">
      <c r="A1014" s="25" t="s">
        <v>3617</v>
      </c>
      <c r="B1014" s="26" t="n">
        <v>0.0980000000000001</v>
      </c>
      <c r="C1014" s="24" t="n">
        <f aca="false">B1014*10</f>
        <v>0.980000000000001</v>
      </c>
      <c r="D1014" s="14" t="n">
        <f aca="false">C1014+D1013</f>
        <v>11429.292</v>
      </c>
    </row>
    <row r="1015" customFormat="false" ht="12.8" hidden="false" customHeight="false" outlineLevel="0" collapsed="false">
      <c r="A1015" s="25" t="s">
        <v>3619</v>
      </c>
      <c r="B1015" s="26" t="n">
        <v>-1</v>
      </c>
      <c r="C1015" s="24" t="n">
        <f aca="false">B1015*10</f>
        <v>-10</v>
      </c>
      <c r="D1015" s="14" t="n">
        <f aca="false">C1015+D1014</f>
        <v>11419.292</v>
      </c>
    </row>
    <row r="1016" customFormat="false" ht="12.8" hidden="false" customHeight="false" outlineLevel="0" collapsed="false">
      <c r="A1016" s="25" t="s">
        <v>3621</v>
      </c>
      <c r="B1016" s="26" t="n">
        <v>0.3034</v>
      </c>
      <c r="C1016" s="24" t="n">
        <f aca="false">B1016*10</f>
        <v>3.034</v>
      </c>
      <c r="D1016" s="14" t="n">
        <f aca="false">C1016+D1015</f>
        <v>11422.326</v>
      </c>
    </row>
    <row r="1017" customFormat="false" ht="12.8" hidden="false" customHeight="false" outlineLevel="0" collapsed="false">
      <c r="A1017" s="25" t="s">
        <v>3624</v>
      </c>
      <c r="B1017" s="26" t="n">
        <v>-0.6766</v>
      </c>
      <c r="C1017" s="24" t="n">
        <f aca="false">B1017*10</f>
        <v>-6.766</v>
      </c>
      <c r="D1017" s="14" t="n">
        <f aca="false">C1017+D1016</f>
        <v>11415.56</v>
      </c>
    </row>
    <row r="1018" customFormat="false" ht="12.8" hidden="false" customHeight="false" outlineLevel="0" collapsed="false">
      <c r="A1018" s="25" t="s">
        <v>3626</v>
      </c>
      <c r="B1018" s="26" t="n">
        <v>0.6664</v>
      </c>
      <c r="C1018" s="24" t="n">
        <f aca="false">B1018*10</f>
        <v>6.664</v>
      </c>
      <c r="D1018" s="14" t="n">
        <f aca="false">C1018+D1017</f>
        <v>11422.224</v>
      </c>
    </row>
    <row r="1019" customFormat="false" ht="12.8" hidden="false" customHeight="false" outlineLevel="0" collapsed="false">
      <c r="A1019" s="25" t="s">
        <v>3628</v>
      </c>
      <c r="B1019" s="26" t="n">
        <v>-2.216</v>
      </c>
      <c r="C1019" s="24" t="n">
        <f aca="false">B1019*10</f>
        <v>-22.16</v>
      </c>
      <c r="D1019" s="14" t="n">
        <f aca="false">C1019+D1018</f>
        <v>11400.064</v>
      </c>
    </row>
    <row r="1020" customFormat="false" ht="12.8" hidden="false" customHeight="false" outlineLevel="0" collapsed="false">
      <c r="A1020" s="25" t="s">
        <v>3632</v>
      </c>
      <c r="B1020" s="26" t="n">
        <v>-0.7746</v>
      </c>
      <c r="C1020" s="24" t="n">
        <f aca="false">B1020*10</f>
        <v>-7.746</v>
      </c>
      <c r="D1020" s="14" t="n">
        <f aca="false">C1020+D1019</f>
        <v>11392.318</v>
      </c>
    </row>
    <row r="1021" customFormat="false" ht="12.8" hidden="false" customHeight="false" outlineLevel="0" collapsed="false">
      <c r="A1021" s="25" t="s">
        <v>3635</v>
      </c>
      <c r="B1021" s="26" t="n">
        <v>-0.8334</v>
      </c>
      <c r="C1021" s="24" t="n">
        <f aca="false">B1021*10</f>
        <v>-8.334</v>
      </c>
      <c r="D1021" s="14" t="n">
        <f aca="false">C1021+D1020</f>
        <v>11383.984</v>
      </c>
    </row>
    <row r="1022" customFormat="false" ht="12.8" hidden="false" customHeight="false" outlineLevel="0" collapsed="false">
      <c r="A1022" s="25" t="s">
        <v>3637</v>
      </c>
      <c r="B1022" s="26" t="n">
        <v>-0.6864</v>
      </c>
      <c r="C1022" s="24" t="n">
        <f aca="false">B1022*10</f>
        <v>-6.864</v>
      </c>
      <c r="D1022" s="14" t="n">
        <f aca="false">C1022+D1021</f>
        <v>11377.12</v>
      </c>
    </row>
    <row r="1023" customFormat="false" ht="12.8" hidden="false" customHeight="false" outlineLevel="0" collapsed="false">
      <c r="A1023" s="25" t="s">
        <v>3640</v>
      </c>
      <c r="B1023" s="26" t="n">
        <v>2.842</v>
      </c>
      <c r="C1023" s="24" t="n">
        <f aca="false">B1023*10</f>
        <v>28.42</v>
      </c>
      <c r="D1023" s="14" t="n">
        <f aca="false">C1023+D1022</f>
        <v>11405.54</v>
      </c>
    </row>
    <row r="1024" customFormat="false" ht="12.8" hidden="false" customHeight="false" outlineLevel="0" collapsed="false">
      <c r="A1024" s="25" t="s">
        <v>3644</v>
      </c>
      <c r="B1024" s="26" t="n">
        <v>0.1372</v>
      </c>
      <c r="C1024" s="24" t="n">
        <f aca="false">B1024*10</f>
        <v>1.372</v>
      </c>
      <c r="D1024" s="14" t="n">
        <f aca="false">C1024+D1023</f>
        <v>11406.912</v>
      </c>
    </row>
    <row r="1025" customFormat="false" ht="12.8" hidden="false" customHeight="false" outlineLevel="0" collapsed="false">
      <c r="A1025" s="25" t="s">
        <v>3646</v>
      </c>
      <c r="B1025" s="26" t="n">
        <v>-3</v>
      </c>
      <c r="C1025" s="24" t="n">
        <f aca="false">B1025*10</f>
        <v>-30</v>
      </c>
      <c r="D1025" s="14" t="n">
        <f aca="false">C1025+D1024</f>
        <v>11376.912</v>
      </c>
    </row>
    <row r="1026" customFormat="false" ht="12.8" hidden="false" customHeight="false" outlineLevel="0" collapsed="false">
      <c r="A1026" s="25" t="s">
        <v>3649</v>
      </c>
      <c r="B1026" s="26" t="n">
        <v>-9.0286</v>
      </c>
      <c r="C1026" s="24" t="n">
        <f aca="false">B1026*10</f>
        <v>-90.286</v>
      </c>
      <c r="D1026" s="14" t="n">
        <f aca="false">C1026+D1025</f>
        <v>11286.626</v>
      </c>
    </row>
    <row r="1027" customFormat="false" ht="12.8" hidden="false" customHeight="false" outlineLevel="0" collapsed="false">
      <c r="A1027" s="25" t="s">
        <v>3653</v>
      </c>
      <c r="B1027" s="26" t="n">
        <v>1.793</v>
      </c>
      <c r="C1027" s="24" t="n">
        <f aca="false">B1027*10</f>
        <v>17.93</v>
      </c>
      <c r="D1027" s="14" t="n">
        <f aca="false">C1027+D1026</f>
        <v>11304.556</v>
      </c>
    </row>
    <row r="1028" customFormat="false" ht="12.8" hidden="false" customHeight="false" outlineLevel="0" collapsed="false">
      <c r="A1028" s="25" t="s">
        <v>3657</v>
      </c>
      <c r="B1028" s="26" t="n">
        <v>-2</v>
      </c>
      <c r="C1028" s="24" t="n">
        <f aca="false">B1028*10</f>
        <v>-20</v>
      </c>
      <c r="D1028" s="14" t="n">
        <f aca="false">C1028+D1027</f>
        <v>11284.556</v>
      </c>
    </row>
    <row r="1029" customFormat="false" ht="12.8" hidden="false" customHeight="false" outlineLevel="0" collapsed="false">
      <c r="A1029" s="25" t="s">
        <v>3660</v>
      </c>
      <c r="B1029" s="26" t="n">
        <v>1.6856</v>
      </c>
      <c r="C1029" s="24" t="n">
        <f aca="false">B1029*10</f>
        <v>16.856</v>
      </c>
      <c r="D1029" s="14" t="n">
        <f aca="false">C1029+D1028</f>
        <v>11301.412</v>
      </c>
    </row>
    <row r="1030" customFormat="false" ht="12.8" hidden="false" customHeight="false" outlineLevel="0" collapsed="false">
      <c r="A1030" s="25" t="s">
        <v>3662</v>
      </c>
      <c r="B1030" s="26" t="n">
        <v>1.6068</v>
      </c>
      <c r="C1030" s="24" t="n">
        <f aca="false">B1030*10</f>
        <v>16.068</v>
      </c>
      <c r="D1030" s="14" t="n">
        <f aca="false">C1030+D1029</f>
        <v>11317.48</v>
      </c>
    </row>
    <row r="1031" customFormat="false" ht="12.8" hidden="false" customHeight="false" outlineLevel="0" collapsed="false">
      <c r="A1031" s="25" t="s">
        <v>3667</v>
      </c>
      <c r="B1031" s="26" t="n">
        <v>-1</v>
      </c>
      <c r="C1031" s="24" t="n">
        <f aca="false">B1031*10</f>
        <v>-10</v>
      </c>
      <c r="D1031" s="14" t="n">
        <f aca="false">C1031+D1030</f>
        <v>11307.48</v>
      </c>
    </row>
    <row r="1032" customFormat="false" ht="12.8" hidden="false" customHeight="false" outlineLevel="0" collapsed="false">
      <c r="A1032" s="25" t="s">
        <v>3669</v>
      </c>
      <c r="B1032" s="26" t="n">
        <v>0.3234</v>
      </c>
      <c r="C1032" s="24" t="n">
        <f aca="false">B1032*10</f>
        <v>3.234</v>
      </c>
      <c r="D1032" s="14" t="n">
        <f aca="false">C1032+D1031</f>
        <v>11310.714</v>
      </c>
    </row>
    <row r="1033" customFormat="false" ht="12.8" hidden="false" customHeight="false" outlineLevel="0" collapsed="false">
      <c r="A1033" s="25" t="s">
        <v>3671</v>
      </c>
      <c r="B1033" s="26" t="n">
        <v>-1</v>
      </c>
      <c r="C1033" s="24" t="n">
        <f aca="false">B1033*10</f>
        <v>-10</v>
      </c>
      <c r="D1033" s="14" t="n">
        <f aca="false">C1033+D1032</f>
        <v>11300.714</v>
      </c>
    </row>
    <row r="1034" customFormat="false" ht="12.8" hidden="false" customHeight="false" outlineLevel="0" collapsed="false">
      <c r="A1034" s="25" t="s">
        <v>3673</v>
      </c>
      <c r="B1034" s="26" t="n">
        <v>2.9686</v>
      </c>
      <c r="C1034" s="24" t="n">
        <f aca="false">B1034*10</f>
        <v>29.686</v>
      </c>
      <c r="D1034" s="14" t="n">
        <f aca="false">C1034+D1033</f>
        <v>11330.4</v>
      </c>
    </row>
    <row r="1035" customFormat="false" ht="12.8" hidden="false" customHeight="false" outlineLevel="0" collapsed="false">
      <c r="A1035" s="25" t="s">
        <v>3679</v>
      </c>
      <c r="B1035" s="26" t="n">
        <v>0.2046</v>
      </c>
      <c r="C1035" s="24" t="n">
        <f aca="false">B1035*10</f>
        <v>2.046</v>
      </c>
      <c r="D1035" s="14" t="n">
        <f aca="false">C1035+D1034</f>
        <v>11332.446</v>
      </c>
    </row>
    <row r="1036" customFormat="false" ht="12.8" hidden="false" customHeight="false" outlineLevel="0" collapsed="false">
      <c r="A1036" s="25" t="s">
        <v>3686</v>
      </c>
      <c r="B1036" s="26" t="n">
        <v>-0.4414</v>
      </c>
      <c r="C1036" s="24" t="n">
        <f aca="false">B1036*10</f>
        <v>-4.414</v>
      </c>
      <c r="D1036" s="14" t="n">
        <f aca="false">C1036+D1035</f>
        <v>11328.032</v>
      </c>
    </row>
    <row r="1037" customFormat="false" ht="12.8" hidden="false" customHeight="false" outlineLevel="0" collapsed="false">
      <c r="A1037" s="25" t="s">
        <v>3689</v>
      </c>
      <c r="B1037" s="26" t="n">
        <v>2.7734</v>
      </c>
      <c r="C1037" s="24" t="n">
        <f aca="false">B1037*10</f>
        <v>27.734</v>
      </c>
      <c r="D1037" s="14" t="n">
        <f aca="false">C1037+D1036</f>
        <v>11355.766</v>
      </c>
    </row>
    <row r="1038" customFormat="false" ht="12.8" hidden="false" customHeight="false" outlineLevel="0" collapsed="false">
      <c r="A1038" s="25" t="s">
        <v>3693</v>
      </c>
      <c r="B1038" s="26" t="n">
        <v>0.4308</v>
      </c>
      <c r="C1038" s="24" t="n">
        <f aca="false">B1038*10</f>
        <v>4.308</v>
      </c>
      <c r="D1038" s="14" t="n">
        <f aca="false">C1038+D1037</f>
        <v>11360.074</v>
      </c>
    </row>
    <row r="1039" customFormat="false" ht="12.8" hidden="false" customHeight="false" outlineLevel="0" collapsed="false">
      <c r="A1039" s="25" t="s">
        <v>3697</v>
      </c>
      <c r="B1039" s="26" t="n">
        <v>-1.7268</v>
      </c>
      <c r="C1039" s="24" t="n">
        <f aca="false">B1039*10</f>
        <v>-17.268</v>
      </c>
      <c r="D1039" s="14" t="n">
        <f aca="false">C1039+D1038</f>
        <v>11342.806</v>
      </c>
    </row>
    <row r="1040" customFormat="false" ht="12.8" hidden="false" customHeight="false" outlineLevel="0" collapsed="false">
      <c r="A1040" s="25" t="s">
        <v>3706</v>
      </c>
      <c r="B1040" s="26" t="n">
        <v>1.0874</v>
      </c>
      <c r="C1040" s="24" t="n">
        <f aca="false">B1040*10</f>
        <v>10.874</v>
      </c>
      <c r="D1040" s="14" t="n">
        <f aca="false">C1040+D1039</f>
        <v>11353.68</v>
      </c>
    </row>
    <row r="1041" customFormat="false" ht="12.8" hidden="false" customHeight="false" outlineLevel="0" collapsed="false">
      <c r="A1041" s="25" t="s">
        <v>3712</v>
      </c>
      <c r="B1041" s="26" t="n">
        <v>-1.0102</v>
      </c>
      <c r="C1041" s="24" t="n">
        <f aca="false">B1041*10</f>
        <v>-10.102</v>
      </c>
      <c r="D1041" s="14" t="n">
        <f aca="false">C1041+D1040</f>
        <v>11343.578</v>
      </c>
    </row>
    <row r="1042" customFormat="false" ht="12.8" hidden="false" customHeight="false" outlineLevel="0" collapsed="false">
      <c r="A1042" s="25" t="s">
        <v>3717</v>
      </c>
      <c r="B1042" s="26" t="n">
        <v>3.1748</v>
      </c>
      <c r="C1042" s="24" t="n">
        <f aca="false">B1042*10</f>
        <v>31.748</v>
      </c>
      <c r="D1042" s="14" t="n">
        <f aca="false">C1042+D1041</f>
        <v>11375.326</v>
      </c>
    </row>
    <row r="1043" customFormat="false" ht="12.8" hidden="false" customHeight="false" outlineLevel="0" collapsed="false">
      <c r="A1043" s="25" t="s">
        <v>3727</v>
      </c>
      <c r="B1043" s="26" t="n">
        <v>0.8918</v>
      </c>
      <c r="C1043" s="24" t="n">
        <f aca="false">B1043*10</f>
        <v>8.918</v>
      </c>
      <c r="D1043" s="14" t="n">
        <f aca="false">C1043+D1042</f>
        <v>11384.244</v>
      </c>
    </row>
    <row r="1044" customFormat="false" ht="12.8" hidden="false" customHeight="false" outlineLevel="0" collapsed="false">
      <c r="A1044" s="25" t="s">
        <v>3730</v>
      </c>
      <c r="B1044" s="26" t="n">
        <v>0.9016</v>
      </c>
      <c r="C1044" s="24" t="n">
        <f aca="false">B1044*10</f>
        <v>9.016</v>
      </c>
      <c r="D1044" s="14" t="n">
        <f aca="false">C1044+D1043</f>
        <v>11393.26</v>
      </c>
    </row>
    <row r="1045" customFormat="false" ht="12.8" hidden="false" customHeight="false" outlineLevel="0" collapsed="false">
      <c r="A1045" s="25" t="s">
        <v>3734</v>
      </c>
      <c r="B1045" s="26" t="n">
        <v>0.4508</v>
      </c>
      <c r="C1045" s="24" t="n">
        <f aca="false">B1045*10</f>
        <v>4.508</v>
      </c>
      <c r="D1045" s="14" t="n">
        <f aca="false">C1045+D1044</f>
        <v>11397.768</v>
      </c>
    </row>
    <row r="1046" customFormat="false" ht="12.8" hidden="false" customHeight="false" outlineLevel="0" collapsed="false">
      <c r="A1046" s="25" t="s">
        <v>3735</v>
      </c>
      <c r="B1046" s="26" t="n">
        <v>-2.51</v>
      </c>
      <c r="C1046" s="24" t="n">
        <f aca="false">B1046*10</f>
        <v>-25.1</v>
      </c>
      <c r="D1046" s="14" t="n">
        <f aca="false">C1046+D1045</f>
        <v>11372.668</v>
      </c>
    </row>
    <row r="1047" customFormat="false" ht="12.8" hidden="false" customHeight="false" outlineLevel="0" collapsed="false">
      <c r="A1047" s="25" t="s">
        <v>3739</v>
      </c>
      <c r="B1047" s="26" t="n">
        <v>0.2548</v>
      </c>
      <c r="C1047" s="24" t="n">
        <f aca="false">B1047*10</f>
        <v>2.548</v>
      </c>
      <c r="D1047" s="14" t="n">
        <f aca="false">C1047+D1046</f>
        <v>11375.216</v>
      </c>
    </row>
    <row r="1048" customFormat="false" ht="12.8" hidden="false" customHeight="false" outlineLevel="0" collapsed="false">
      <c r="A1048" s="25" t="s">
        <v>3742</v>
      </c>
      <c r="B1048" s="26" t="n">
        <v>0.4312</v>
      </c>
      <c r="C1048" s="24" t="n">
        <f aca="false">B1048*10</f>
        <v>4.312</v>
      </c>
      <c r="D1048" s="14" t="n">
        <f aca="false">C1048+D1047</f>
        <v>11379.528</v>
      </c>
    </row>
    <row r="1049" customFormat="false" ht="12.8" hidden="false" customHeight="false" outlineLevel="0" collapsed="false">
      <c r="A1049" s="25" t="s">
        <v>3744</v>
      </c>
      <c r="B1049" s="26" t="n">
        <v>0.5582</v>
      </c>
      <c r="C1049" s="24" t="n">
        <f aca="false">B1049*10</f>
        <v>5.582</v>
      </c>
      <c r="D1049" s="14" t="n">
        <f aca="false">C1049+D1048</f>
        <v>11385.11</v>
      </c>
    </row>
    <row r="1050" customFormat="false" ht="12.8" hidden="false" customHeight="false" outlineLevel="0" collapsed="false">
      <c r="A1050" s="25" t="s">
        <v>3748</v>
      </c>
      <c r="B1050" s="26" t="n">
        <v>3.0666</v>
      </c>
      <c r="C1050" s="24" t="n">
        <f aca="false">B1050*10</f>
        <v>30.666</v>
      </c>
      <c r="D1050" s="14" t="n">
        <f aca="false">C1050+D1049</f>
        <v>11415.776</v>
      </c>
    </row>
    <row r="1051" customFormat="false" ht="12.8" hidden="false" customHeight="false" outlineLevel="0" collapsed="false">
      <c r="A1051" s="25" t="s">
        <v>3754</v>
      </c>
      <c r="B1051" s="26" t="n">
        <v>0.2156</v>
      </c>
      <c r="C1051" s="24" t="n">
        <f aca="false">B1051*10</f>
        <v>2.156</v>
      </c>
      <c r="D1051" s="14" t="n">
        <f aca="false">C1051+D1050</f>
        <v>11417.932</v>
      </c>
    </row>
    <row r="1052" customFormat="false" ht="12.8" hidden="false" customHeight="false" outlineLevel="0" collapsed="false">
      <c r="A1052" s="25" t="s">
        <v>3756</v>
      </c>
      <c r="B1052" s="26" t="n">
        <v>29.8202</v>
      </c>
      <c r="C1052" s="24" t="n">
        <f aca="false">B1052*10</f>
        <v>298.202</v>
      </c>
      <c r="D1052" s="14" t="n">
        <f aca="false">C1052+D1051</f>
        <v>11716.134</v>
      </c>
    </row>
    <row r="1053" customFormat="false" ht="12.8" hidden="false" customHeight="false" outlineLevel="0" collapsed="false">
      <c r="A1053" s="25" t="s">
        <v>3762</v>
      </c>
      <c r="B1053" s="26" t="n">
        <v>2.2536</v>
      </c>
      <c r="C1053" s="24" t="n">
        <f aca="false">B1053*10</f>
        <v>22.536</v>
      </c>
      <c r="D1053" s="14" t="n">
        <f aca="false">C1053+D1052</f>
        <v>11738.67</v>
      </c>
    </row>
    <row r="1054" customFormat="false" ht="12.8" hidden="false" customHeight="false" outlineLevel="0" collapsed="false">
      <c r="A1054" s="25" t="s">
        <v>3767</v>
      </c>
      <c r="B1054" s="26" t="n">
        <v>2.724</v>
      </c>
      <c r="C1054" s="24" t="n">
        <f aca="false">B1054*10</f>
        <v>27.24</v>
      </c>
      <c r="D1054" s="14" t="n">
        <f aca="false">C1054+D1053</f>
        <v>11765.91</v>
      </c>
    </row>
    <row r="1055" customFormat="false" ht="12.8" hidden="false" customHeight="false" outlineLevel="0" collapsed="false">
      <c r="A1055" s="25" t="s">
        <v>3770</v>
      </c>
      <c r="B1055" s="26" t="n">
        <v>5.8498</v>
      </c>
      <c r="C1055" s="24" t="n">
        <f aca="false">B1055*10</f>
        <v>58.498</v>
      </c>
      <c r="D1055" s="14" t="n">
        <f aca="false">C1055+D1054</f>
        <v>11824.408</v>
      </c>
    </row>
    <row r="1056" customFormat="false" ht="12.8" hidden="false" customHeight="false" outlineLevel="0" collapsed="false">
      <c r="A1056" s="25" t="s">
        <v>3780</v>
      </c>
      <c r="B1056" s="26" t="n">
        <v>2.2242</v>
      </c>
      <c r="C1056" s="24" t="n">
        <f aca="false">B1056*10</f>
        <v>22.242</v>
      </c>
      <c r="D1056" s="14" t="n">
        <f aca="false">C1056+D1055</f>
        <v>11846.65</v>
      </c>
    </row>
    <row r="1057" customFormat="false" ht="12.8" hidden="false" customHeight="false" outlineLevel="0" collapsed="false">
      <c r="A1057" s="25" t="s">
        <v>3785</v>
      </c>
      <c r="B1057" s="26" t="n">
        <v>-1.3238</v>
      </c>
      <c r="C1057" s="24" t="n">
        <f aca="false">B1057*10</f>
        <v>-13.238</v>
      </c>
      <c r="D1057" s="14" t="n">
        <f aca="false">C1057+D1056</f>
        <v>11833.412</v>
      </c>
    </row>
    <row r="1058" customFormat="false" ht="12.8" hidden="false" customHeight="false" outlineLevel="0" collapsed="false">
      <c r="A1058" s="25" t="s">
        <v>3789</v>
      </c>
      <c r="B1058" s="26" t="n">
        <v>-2.706</v>
      </c>
      <c r="C1058" s="24" t="n">
        <f aca="false">B1058*10</f>
        <v>-27.06</v>
      </c>
      <c r="D1058" s="14" t="n">
        <f aca="false">C1058+D1057</f>
        <v>11806.352</v>
      </c>
    </row>
    <row r="1059" customFormat="false" ht="12.8" hidden="false" customHeight="false" outlineLevel="0" collapsed="false">
      <c r="A1059" s="25" t="s">
        <v>3794</v>
      </c>
      <c r="B1059" s="26" t="n">
        <v>-1.02</v>
      </c>
      <c r="C1059" s="24" t="n">
        <f aca="false">B1059*10</f>
        <v>-10.2</v>
      </c>
      <c r="D1059" s="14" t="n">
        <f aca="false">C1059+D1058</f>
        <v>11796.152</v>
      </c>
    </row>
    <row r="1060" customFormat="false" ht="12.8" hidden="false" customHeight="false" outlineLevel="0" collapsed="false">
      <c r="A1060" s="25" t="s">
        <v>3798</v>
      </c>
      <c r="B1060" s="26" t="n">
        <v>-2.314</v>
      </c>
      <c r="C1060" s="24" t="n">
        <f aca="false">B1060*10</f>
        <v>-23.14</v>
      </c>
      <c r="D1060" s="14" t="n">
        <f aca="false">C1060+D1059</f>
        <v>11773.012</v>
      </c>
    </row>
    <row r="1061" customFormat="false" ht="12.8" hidden="false" customHeight="false" outlineLevel="0" collapsed="false">
      <c r="A1061" s="25" t="s">
        <v>3802</v>
      </c>
      <c r="B1061" s="26" t="n">
        <v>-0.0788000000000002</v>
      </c>
      <c r="C1061" s="24" t="n">
        <f aca="false">B1061*10</f>
        <v>-0.788000000000001</v>
      </c>
      <c r="D1061" s="14" t="n">
        <f aca="false">C1061+D1060</f>
        <v>11772.224</v>
      </c>
    </row>
    <row r="1062" customFormat="false" ht="12.8" hidden="false" customHeight="false" outlineLevel="0" collapsed="false">
      <c r="A1062" s="25" t="s">
        <v>3807</v>
      </c>
      <c r="B1062" s="26" t="n">
        <v>0.3136</v>
      </c>
      <c r="C1062" s="24" t="n">
        <f aca="false">B1062*10</f>
        <v>3.136</v>
      </c>
      <c r="D1062" s="14" t="n">
        <f aca="false">C1062+D1061</f>
        <v>11775.36</v>
      </c>
    </row>
    <row r="1063" customFormat="false" ht="12.8" hidden="false" customHeight="false" outlineLevel="0" collapsed="false">
      <c r="A1063" s="25" t="s">
        <v>3808</v>
      </c>
      <c r="B1063" s="26" t="n">
        <v>-0.5108</v>
      </c>
      <c r="C1063" s="24" t="n">
        <f aca="false">B1063*10</f>
        <v>-5.108</v>
      </c>
      <c r="D1063" s="14" t="n">
        <f aca="false">C1063+D1062</f>
        <v>11770.252</v>
      </c>
    </row>
    <row r="1064" customFormat="false" ht="12.8" hidden="false" customHeight="false" outlineLevel="0" collapsed="false">
      <c r="A1064" s="25" t="s">
        <v>3814</v>
      </c>
      <c r="B1064" s="26" t="n">
        <v>-1</v>
      </c>
      <c r="C1064" s="24" t="n">
        <f aca="false">B1064*10</f>
        <v>-10</v>
      </c>
      <c r="D1064" s="14" t="n">
        <f aca="false">C1064+D1063</f>
        <v>11760.252</v>
      </c>
    </row>
    <row r="1065" customFormat="false" ht="12.8" hidden="false" customHeight="false" outlineLevel="0" collapsed="false">
      <c r="A1065" s="25" t="s">
        <v>3815</v>
      </c>
      <c r="B1065" s="26" t="n">
        <v>1.8228</v>
      </c>
      <c r="C1065" s="24" t="n">
        <f aca="false">B1065*10</f>
        <v>18.228</v>
      </c>
      <c r="D1065" s="14" t="n">
        <f aca="false">C1065+D1064</f>
        <v>11778.48</v>
      </c>
    </row>
    <row r="1066" customFormat="false" ht="12.8" hidden="false" customHeight="false" outlineLevel="0" collapsed="false">
      <c r="A1066" s="25" t="s">
        <v>3819</v>
      </c>
      <c r="B1066" s="26" t="n">
        <v>3.6162</v>
      </c>
      <c r="C1066" s="24" t="n">
        <f aca="false">B1066*10</f>
        <v>36.162</v>
      </c>
      <c r="D1066" s="14" t="n">
        <f aca="false">C1066+D1065</f>
        <v>11814.642</v>
      </c>
    </row>
    <row r="1067" customFormat="false" ht="12.8" hidden="false" customHeight="false" outlineLevel="0" collapsed="false">
      <c r="A1067" s="25" t="s">
        <v>3821</v>
      </c>
      <c r="B1067" s="26" t="n">
        <v>-3</v>
      </c>
      <c r="C1067" s="24" t="n">
        <f aca="false">B1067*10</f>
        <v>-30</v>
      </c>
      <c r="D1067" s="14" t="n">
        <f aca="false">C1067+D1066</f>
        <v>11784.642</v>
      </c>
    </row>
    <row r="1068" customFormat="false" ht="12.8" hidden="false" customHeight="false" outlineLevel="0" collapsed="false">
      <c r="A1068" s="25" t="s">
        <v>3824</v>
      </c>
      <c r="B1068" s="26" t="n">
        <v>-2.2812</v>
      </c>
      <c r="C1068" s="24" t="n">
        <f aca="false">B1068*10</f>
        <v>-22.812</v>
      </c>
      <c r="D1068" s="14" t="n">
        <f aca="false">C1068+D1067</f>
        <v>11761.83</v>
      </c>
    </row>
    <row r="1069" customFormat="false" ht="12.8" hidden="false" customHeight="false" outlineLevel="0" collapsed="false">
      <c r="A1069" s="25" t="s">
        <v>3828</v>
      </c>
      <c r="B1069" s="26" t="n">
        <v>-0.7848</v>
      </c>
      <c r="C1069" s="24" t="n">
        <f aca="false">B1069*10</f>
        <v>-7.848</v>
      </c>
      <c r="D1069" s="14" t="n">
        <f aca="false">C1069+D1068</f>
        <v>11753.982</v>
      </c>
    </row>
    <row r="1070" customFormat="false" ht="12.8" hidden="false" customHeight="false" outlineLevel="0" collapsed="false">
      <c r="A1070" s="25" t="s">
        <v>3831</v>
      </c>
      <c r="B1070" s="26" t="n">
        <v>-2</v>
      </c>
      <c r="C1070" s="24" t="n">
        <f aca="false">B1070*10</f>
        <v>-20</v>
      </c>
      <c r="D1070" s="14" t="n">
        <f aca="false">C1070+D1069</f>
        <v>11733.982</v>
      </c>
    </row>
    <row r="1071" customFormat="false" ht="12.8" hidden="false" customHeight="false" outlineLevel="0" collapsed="false">
      <c r="A1071" s="25" t="s">
        <v>3832</v>
      </c>
      <c r="B1071" s="26" t="n">
        <v>1.176</v>
      </c>
      <c r="C1071" s="24" t="n">
        <f aca="false">B1071*10</f>
        <v>11.76</v>
      </c>
      <c r="D1071" s="14" t="n">
        <f aca="false">C1071+D1070</f>
        <v>11745.742</v>
      </c>
    </row>
    <row r="1072" customFormat="false" ht="12.8" hidden="false" customHeight="false" outlineLevel="0" collapsed="false">
      <c r="A1072" s="25" t="s">
        <v>3834</v>
      </c>
      <c r="B1072" s="26" t="n">
        <v>-0.8432</v>
      </c>
      <c r="C1072" s="24" t="n">
        <f aca="false">B1072*10</f>
        <v>-8.432</v>
      </c>
      <c r="D1072" s="14" t="n">
        <f aca="false">C1072+D1071</f>
        <v>11737.31</v>
      </c>
    </row>
    <row r="1073" customFormat="false" ht="12.8" hidden="false" customHeight="false" outlineLevel="0" collapsed="false">
      <c r="A1073" s="25" t="s">
        <v>3838</v>
      </c>
      <c r="B1073" s="26" t="n">
        <v>-2.7652</v>
      </c>
      <c r="C1073" s="24" t="n">
        <f aca="false">B1073*10</f>
        <v>-27.652</v>
      </c>
      <c r="D1073" s="14" t="n">
        <f aca="false">C1073+D1072</f>
        <v>11709.658</v>
      </c>
    </row>
    <row r="1074" customFormat="false" ht="12.8" hidden="false" customHeight="false" outlineLevel="0" collapsed="false">
      <c r="A1074" s="25" t="s">
        <v>3843</v>
      </c>
      <c r="B1074" s="26" t="n">
        <v>-0.02</v>
      </c>
      <c r="C1074" s="24" t="n">
        <f aca="false">B1074*10</f>
        <v>-0.2</v>
      </c>
      <c r="D1074" s="14" t="n">
        <f aca="false">C1074+D1073</f>
        <v>11709.458</v>
      </c>
    </row>
    <row r="1075" customFormat="false" ht="12.8" hidden="false" customHeight="false" outlineLevel="0" collapsed="false">
      <c r="A1075" s="25" t="s">
        <v>3846</v>
      </c>
      <c r="B1075" s="26" t="n">
        <v>1.0776</v>
      </c>
      <c r="C1075" s="24" t="n">
        <f aca="false">B1075*10</f>
        <v>10.776</v>
      </c>
      <c r="D1075" s="14" t="n">
        <f aca="false">C1075+D1074</f>
        <v>11720.234</v>
      </c>
    </row>
    <row r="1076" customFormat="false" ht="12.8" hidden="false" customHeight="false" outlineLevel="0" collapsed="false">
      <c r="A1076" s="25" t="s">
        <v>3851</v>
      </c>
      <c r="B1076" s="26" t="n">
        <v>0.176</v>
      </c>
      <c r="C1076" s="24" t="n">
        <f aca="false">B1076*10</f>
        <v>1.76</v>
      </c>
      <c r="D1076" s="14" t="n">
        <f aca="false">C1076+D1075</f>
        <v>11721.994</v>
      </c>
    </row>
    <row r="1077" customFormat="false" ht="12.8" hidden="false" customHeight="false" outlineLevel="0" collapsed="false">
      <c r="A1077" s="25" t="s">
        <v>3854</v>
      </c>
      <c r="B1077" s="26" t="n">
        <v>-0.6374</v>
      </c>
      <c r="C1077" s="24" t="n">
        <f aca="false">B1077*10</f>
        <v>-6.374</v>
      </c>
      <c r="D1077" s="14" t="n">
        <f aca="false">C1077+D1076</f>
        <v>11715.62</v>
      </c>
    </row>
    <row r="1078" customFormat="false" ht="12.8" hidden="false" customHeight="false" outlineLevel="0" collapsed="false">
      <c r="A1078" s="25" t="s">
        <v>3859</v>
      </c>
      <c r="B1078" s="26" t="n">
        <v>1.5092</v>
      </c>
      <c r="C1078" s="24" t="n">
        <f aca="false">B1078*10</f>
        <v>15.092</v>
      </c>
      <c r="D1078" s="14" t="n">
        <f aca="false">C1078+D1077</f>
        <v>11730.712</v>
      </c>
    </row>
    <row r="1079" customFormat="false" ht="12.8" hidden="false" customHeight="false" outlineLevel="0" collapsed="false">
      <c r="A1079" s="25" t="s">
        <v>3861</v>
      </c>
      <c r="B1079" s="26" t="n">
        <v>6.1544</v>
      </c>
      <c r="C1079" s="24" t="n">
        <f aca="false">B1079*10</f>
        <v>61.544</v>
      </c>
      <c r="D1079" s="14" t="n">
        <f aca="false">C1079+D1078</f>
        <v>11792.256</v>
      </c>
    </row>
    <row r="1080" customFormat="false" ht="12.8" hidden="false" customHeight="false" outlineLevel="0" collapsed="false">
      <c r="A1080" s="25" t="s">
        <v>3865</v>
      </c>
      <c r="B1080" s="26" t="n">
        <v>-0.3728</v>
      </c>
      <c r="C1080" s="24" t="n">
        <f aca="false">B1080*10</f>
        <v>-3.728</v>
      </c>
      <c r="D1080" s="14" t="n">
        <f aca="false">C1080+D1079</f>
        <v>11788.528</v>
      </c>
    </row>
    <row r="1081" customFormat="false" ht="12.8" hidden="false" customHeight="false" outlineLevel="0" collapsed="false">
      <c r="A1081" s="25" t="s">
        <v>3867</v>
      </c>
      <c r="B1081" s="26" t="n">
        <v>-0.3242</v>
      </c>
      <c r="C1081" s="24" t="n">
        <f aca="false">B1081*10</f>
        <v>-3.242</v>
      </c>
      <c r="D1081" s="14" t="n">
        <f aca="false">C1081+D1080</f>
        <v>11785.286</v>
      </c>
    </row>
    <row r="1082" customFormat="false" ht="12.8" hidden="false" customHeight="false" outlineLevel="0" collapsed="false">
      <c r="A1082" s="25" t="s">
        <v>3871</v>
      </c>
      <c r="B1082" s="26" t="n">
        <v>1.8816</v>
      </c>
      <c r="C1082" s="24" t="n">
        <f aca="false">B1082*10</f>
        <v>18.816</v>
      </c>
      <c r="D1082" s="14" t="n">
        <f aca="false">C1082+D1081</f>
        <v>11804.102</v>
      </c>
    </row>
    <row r="1083" customFormat="false" ht="12.8" hidden="false" customHeight="false" outlineLevel="0" collapsed="false">
      <c r="A1083" s="25" t="s">
        <v>3875</v>
      </c>
      <c r="B1083" s="26" t="n">
        <v>8.1826</v>
      </c>
      <c r="C1083" s="24" t="n">
        <f aca="false">B1083*10</f>
        <v>81.826</v>
      </c>
      <c r="D1083" s="14" t="n">
        <f aca="false">C1083+D1082</f>
        <v>11885.928</v>
      </c>
    </row>
    <row r="1084" customFormat="false" ht="12.8" hidden="false" customHeight="false" outlineLevel="0" collapsed="false">
      <c r="A1084" s="25" t="s">
        <v>3883</v>
      </c>
      <c r="B1084" s="26" t="n">
        <v>2.0972</v>
      </c>
      <c r="C1084" s="24" t="n">
        <f aca="false">B1084*10</f>
        <v>20.972</v>
      </c>
      <c r="D1084" s="14" t="n">
        <f aca="false">C1084+D1083</f>
        <v>11906.9</v>
      </c>
    </row>
    <row r="1085" customFormat="false" ht="12.8" hidden="false" customHeight="false" outlineLevel="0" collapsed="false">
      <c r="A1085" s="25" t="s">
        <v>3886</v>
      </c>
      <c r="B1085" s="26" t="n">
        <v>-0.3434</v>
      </c>
      <c r="C1085" s="24" t="n">
        <f aca="false">B1085*10</f>
        <v>-3.434</v>
      </c>
      <c r="D1085" s="14" t="n">
        <f aca="false">C1085+D1084</f>
        <v>11903.466</v>
      </c>
    </row>
    <row r="1086" customFormat="false" ht="12.8" hidden="false" customHeight="false" outlineLevel="0" collapsed="false">
      <c r="A1086" s="25" t="s">
        <v>3890</v>
      </c>
      <c r="B1086" s="26" t="n">
        <v>4.3022</v>
      </c>
      <c r="C1086" s="24" t="n">
        <f aca="false">B1086*10</f>
        <v>43.022</v>
      </c>
      <c r="D1086" s="14" t="n">
        <f aca="false">C1086+D1085</f>
        <v>11946.488</v>
      </c>
    </row>
    <row r="1087" customFormat="false" ht="12.8" hidden="false" customHeight="false" outlineLevel="0" collapsed="false">
      <c r="A1087" s="25" t="s">
        <v>3892</v>
      </c>
      <c r="B1087" s="26" t="n">
        <v>0.98</v>
      </c>
      <c r="C1087" s="24" t="n">
        <f aca="false">B1087*10</f>
        <v>9.8</v>
      </c>
      <c r="D1087" s="14" t="n">
        <f aca="false">C1087+D1086</f>
        <v>11956.288</v>
      </c>
    </row>
    <row r="1088" customFormat="false" ht="12.8" hidden="false" customHeight="false" outlineLevel="0" collapsed="false">
      <c r="A1088" s="25" t="s">
        <v>3894</v>
      </c>
      <c r="B1088" s="26" t="n">
        <v>1.6856</v>
      </c>
      <c r="C1088" s="24" t="n">
        <f aca="false">B1088*10</f>
        <v>16.856</v>
      </c>
      <c r="D1088" s="14" t="n">
        <f aca="false">C1088+D1087</f>
        <v>11973.144</v>
      </c>
    </row>
    <row r="1089" customFormat="false" ht="12.8" hidden="false" customHeight="false" outlineLevel="0" collapsed="false">
      <c r="A1089" s="25" t="s">
        <v>3897</v>
      </c>
      <c r="B1089" s="26" t="n">
        <v>0.9302</v>
      </c>
      <c r="C1089" s="24" t="n">
        <f aca="false">B1089*10</f>
        <v>9.302</v>
      </c>
      <c r="D1089" s="14" t="n">
        <f aca="false">C1089+D1088</f>
        <v>11982.446</v>
      </c>
    </row>
    <row r="1090" customFormat="false" ht="12.8" hidden="false" customHeight="false" outlineLevel="0" collapsed="false">
      <c r="A1090" s="25" t="s">
        <v>3906</v>
      </c>
      <c r="B1090" s="26" t="n">
        <v>-1.5394</v>
      </c>
      <c r="C1090" s="24" t="n">
        <f aca="false">B1090*10</f>
        <v>-15.394</v>
      </c>
      <c r="D1090" s="14" t="n">
        <f aca="false">C1090+D1089</f>
        <v>11967.052</v>
      </c>
    </row>
    <row r="1091" customFormat="false" ht="12.8" hidden="false" customHeight="false" outlineLevel="0" collapsed="false">
      <c r="A1091" s="25" t="s">
        <v>3910</v>
      </c>
      <c r="B1091" s="26" t="n">
        <v>2.92</v>
      </c>
      <c r="C1091" s="24" t="n">
        <f aca="false">B1091*10</f>
        <v>29.2</v>
      </c>
      <c r="D1091" s="14" t="n">
        <f aca="false">C1091+D1090</f>
        <v>11996.252</v>
      </c>
    </row>
    <row r="1092" customFormat="false" ht="12.8" hidden="false" customHeight="false" outlineLevel="0" collapsed="false">
      <c r="A1092" s="25" t="s">
        <v>3915</v>
      </c>
      <c r="B1092" s="26" t="n">
        <v>0.4998</v>
      </c>
      <c r="C1092" s="24" t="n">
        <f aca="false">B1092*10</f>
        <v>4.998</v>
      </c>
      <c r="D1092" s="14" t="n">
        <f aca="false">C1092+D1091</f>
        <v>12001.25</v>
      </c>
    </row>
    <row r="1093" customFormat="false" ht="12.8" hidden="false" customHeight="false" outlineLevel="0" collapsed="false">
      <c r="A1093" s="25" t="s">
        <v>3919</v>
      </c>
      <c r="B1093" s="26" t="n">
        <v>1.4602</v>
      </c>
      <c r="C1093" s="24" t="n">
        <f aca="false">B1093*10</f>
        <v>14.602</v>
      </c>
      <c r="D1093" s="14" t="n">
        <f aca="false">C1093+D1092</f>
        <v>12015.852</v>
      </c>
    </row>
    <row r="1094" customFormat="false" ht="12.8" hidden="false" customHeight="false" outlineLevel="0" collapsed="false">
      <c r="A1094" s="25" t="s">
        <v>3921</v>
      </c>
      <c r="B1094" s="26" t="n">
        <v>-0.3924</v>
      </c>
      <c r="C1094" s="24" t="n">
        <f aca="false">B1094*10</f>
        <v>-3.924</v>
      </c>
      <c r="D1094" s="14" t="n">
        <f aca="false">C1094+D1093</f>
        <v>12011.928</v>
      </c>
    </row>
    <row r="1095" customFormat="false" ht="12.8" hidden="false" customHeight="false" outlineLevel="0" collapsed="false">
      <c r="A1095" s="25" t="s">
        <v>3924</v>
      </c>
      <c r="B1095" s="26" t="n">
        <v>-0.5394</v>
      </c>
      <c r="C1095" s="24" t="n">
        <f aca="false">B1095*10</f>
        <v>-5.394</v>
      </c>
      <c r="D1095" s="14" t="n">
        <f aca="false">C1095+D1094</f>
        <v>12006.534</v>
      </c>
    </row>
    <row r="1096" customFormat="false" ht="12.8" hidden="false" customHeight="false" outlineLevel="0" collapsed="false">
      <c r="A1096" s="25" t="s">
        <v>3927</v>
      </c>
      <c r="B1096" s="26" t="n">
        <v>-0.02</v>
      </c>
      <c r="C1096" s="24" t="n">
        <f aca="false">B1096*10</f>
        <v>-0.2</v>
      </c>
      <c r="D1096" s="14" t="n">
        <f aca="false">C1096+D1095</f>
        <v>12006.334</v>
      </c>
    </row>
    <row r="1097" customFormat="false" ht="12.8" hidden="false" customHeight="false" outlineLevel="0" collapsed="false">
      <c r="A1097" s="25" t="s">
        <v>3930</v>
      </c>
      <c r="B1097" s="26" t="n">
        <v>1.1952</v>
      </c>
      <c r="C1097" s="24" t="n">
        <f aca="false">B1097*10</f>
        <v>11.952</v>
      </c>
      <c r="D1097" s="14" t="n">
        <f aca="false">C1097+D1096</f>
        <v>12018.286</v>
      </c>
    </row>
    <row r="1098" customFormat="false" ht="12.8" hidden="false" customHeight="false" outlineLevel="0" collapsed="false">
      <c r="A1098" s="25" t="s">
        <v>3935</v>
      </c>
      <c r="B1098" s="26" t="n">
        <v>-0.8334</v>
      </c>
      <c r="C1098" s="24" t="n">
        <f aca="false">B1098*10</f>
        <v>-8.334</v>
      </c>
      <c r="D1098" s="14" t="n">
        <f aca="false">C1098+D1097</f>
        <v>12009.952</v>
      </c>
    </row>
    <row r="1099" customFormat="false" ht="12.8" hidden="false" customHeight="false" outlineLevel="0" collapsed="false">
      <c r="A1099" s="25" t="s">
        <v>3937</v>
      </c>
      <c r="B1099" s="26" t="n">
        <v>2.6068</v>
      </c>
      <c r="C1099" s="24" t="n">
        <f aca="false">B1099*10</f>
        <v>26.068</v>
      </c>
      <c r="D1099" s="14" t="n">
        <f aca="false">C1099+D1098</f>
        <v>12036.02</v>
      </c>
    </row>
    <row r="1100" customFormat="false" ht="12.8" hidden="false" customHeight="false" outlineLevel="0" collapsed="false">
      <c r="A1100" s="25" t="s">
        <v>3939</v>
      </c>
      <c r="B1100" s="26" t="n">
        <v>-1</v>
      </c>
      <c r="C1100" s="24" t="n">
        <f aca="false">B1100*10</f>
        <v>-10</v>
      </c>
      <c r="D1100" s="14" t="n">
        <f aca="false">C1100+D1099</f>
        <v>12026.02</v>
      </c>
    </row>
    <row r="1101" customFormat="false" ht="12.8" hidden="false" customHeight="false" outlineLevel="0" collapsed="false">
      <c r="A1101" s="25" t="s">
        <v>3940</v>
      </c>
      <c r="B1101" s="26" t="n">
        <v>-0.02</v>
      </c>
      <c r="C1101" s="24" t="n">
        <f aca="false">B1101*10</f>
        <v>-0.2</v>
      </c>
      <c r="D1101" s="14" t="n">
        <f aca="false">C1101+D1100</f>
        <v>12025.82</v>
      </c>
    </row>
    <row r="1102" customFormat="false" ht="12.8" hidden="false" customHeight="false" outlineLevel="0" collapsed="false">
      <c r="A1102" s="25" t="s">
        <v>3943</v>
      </c>
      <c r="B1102" s="26" t="n">
        <v>1.8228</v>
      </c>
      <c r="C1102" s="24" t="n">
        <f aca="false">B1102*10</f>
        <v>18.228</v>
      </c>
      <c r="D1102" s="14" t="n">
        <f aca="false">C1102+D1101</f>
        <v>12044.048</v>
      </c>
    </row>
    <row r="1103" customFormat="false" ht="12.8" hidden="false" customHeight="false" outlineLevel="0" collapsed="false">
      <c r="A1103" s="25" t="s">
        <v>3946</v>
      </c>
      <c r="B1103" s="26" t="n">
        <v>1.0486</v>
      </c>
      <c r="C1103" s="24" t="n">
        <f aca="false">B1103*10</f>
        <v>10.486</v>
      </c>
      <c r="D1103" s="14" t="n">
        <f aca="false">C1103+D1102</f>
        <v>12054.534</v>
      </c>
    </row>
    <row r="1104" customFormat="false" ht="12.8" hidden="false" customHeight="false" outlineLevel="0" collapsed="false">
      <c r="A1104" s="25" t="s">
        <v>3948</v>
      </c>
      <c r="B1104" s="26" t="n">
        <v>-2</v>
      </c>
      <c r="C1104" s="24" t="n">
        <f aca="false">B1104*10</f>
        <v>-20</v>
      </c>
      <c r="D1104" s="14" t="n">
        <f aca="false">C1104+D1103</f>
        <v>12034.534</v>
      </c>
    </row>
    <row r="1105" customFormat="false" ht="12.8" hidden="false" customHeight="false" outlineLevel="0" collapsed="false">
      <c r="A1105" s="25" t="s">
        <v>3950</v>
      </c>
      <c r="B1105" s="26" t="n">
        <v>-0.9804</v>
      </c>
      <c r="C1105" s="24" t="n">
        <f aca="false">B1105*10</f>
        <v>-9.804</v>
      </c>
      <c r="D1105" s="14" t="n">
        <f aca="false">C1105+D1104</f>
        <v>12024.73</v>
      </c>
    </row>
    <row r="1106" customFormat="false" ht="12.8" hidden="false" customHeight="false" outlineLevel="0" collapsed="false">
      <c r="A1106" s="25" t="s">
        <v>3953</v>
      </c>
      <c r="B1106" s="26" t="n">
        <v>-0.5296</v>
      </c>
      <c r="C1106" s="24" t="n">
        <f aca="false">B1106*10</f>
        <v>-5.296</v>
      </c>
      <c r="D1106" s="14" t="n">
        <f aca="false">C1106+D1105</f>
        <v>12019.434</v>
      </c>
    </row>
    <row r="1107" customFormat="false" ht="12.8" hidden="false" customHeight="false" outlineLevel="0" collapsed="false">
      <c r="A1107" s="25" t="s">
        <v>3956</v>
      </c>
      <c r="B1107" s="26" t="n">
        <v>-0.3928</v>
      </c>
      <c r="C1107" s="24" t="n">
        <f aca="false">B1107*10</f>
        <v>-3.928</v>
      </c>
      <c r="D1107" s="14" t="n">
        <f aca="false">C1107+D1106</f>
        <v>12015.506</v>
      </c>
    </row>
    <row r="1108" customFormat="false" ht="12.8" hidden="false" customHeight="false" outlineLevel="0" collapsed="false">
      <c r="A1108" s="25" t="s">
        <v>3960</v>
      </c>
      <c r="B1108" s="26" t="n">
        <v>-3</v>
      </c>
      <c r="C1108" s="24" t="n">
        <f aca="false">B1108*10</f>
        <v>-30</v>
      </c>
      <c r="D1108" s="14" t="n">
        <f aca="false">C1108+D1107</f>
        <v>11985.506</v>
      </c>
    </row>
    <row r="1109" customFormat="false" ht="12.8" hidden="false" customHeight="false" outlineLevel="0" collapsed="false">
      <c r="A1109" s="25" t="s">
        <v>3962</v>
      </c>
      <c r="B1109" s="26" t="n">
        <v>2.1262</v>
      </c>
      <c r="C1109" s="24" t="n">
        <f aca="false">B1109*10</f>
        <v>21.262</v>
      </c>
      <c r="D1109" s="14" t="n">
        <f aca="false">C1109+D1108</f>
        <v>12006.768</v>
      </c>
    </row>
    <row r="1110" customFormat="false" ht="12.8" hidden="false" customHeight="false" outlineLevel="0" collapsed="false">
      <c r="A1110" s="25" t="s">
        <v>3967</v>
      </c>
      <c r="B1110" s="26" t="n">
        <v>-0.8432</v>
      </c>
      <c r="C1110" s="24" t="n">
        <f aca="false">B1110*10</f>
        <v>-8.432</v>
      </c>
      <c r="D1110" s="14" t="n">
        <f aca="false">C1110+D1109</f>
        <v>11998.336</v>
      </c>
    </row>
    <row r="1111" customFormat="false" ht="12.8" hidden="false" customHeight="false" outlineLevel="0" collapsed="false">
      <c r="A1111" s="25" t="s">
        <v>3970</v>
      </c>
      <c r="B1111" s="26" t="n">
        <v>0.2058</v>
      </c>
      <c r="C1111" s="24" t="n">
        <f aca="false">B1111*10</f>
        <v>2.058</v>
      </c>
      <c r="D1111" s="14" t="n">
        <f aca="false">C1111+D1110</f>
        <v>12000.394</v>
      </c>
    </row>
    <row r="1112" customFormat="false" ht="12.8" hidden="false" customHeight="false" outlineLevel="0" collapsed="false">
      <c r="A1112" s="25" t="s">
        <v>3972</v>
      </c>
      <c r="B1112" s="26" t="n">
        <v>1.9894</v>
      </c>
      <c r="C1112" s="24" t="n">
        <f aca="false">B1112*10</f>
        <v>19.894</v>
      </c>
      <c r="D1112" s="14" t="n">
        <f aca="false">C1112+D1111</f>
        <v>12020.288</v>
      </c>
    </row>
    <row r="1113" customFormat="false" ht="12.8" hidden="false" customHeight="false" outlineLevel="0" collapsed="false">
      <c r="A1113" s="25" t="s">
        <v>3975</v>
      </c>
      <c r="B1113" s="26" t="n">
        <v>-1</v>
      </c>
      <c r="C1113" s="24" t="n">
        <f aca="false">B1113*10</f>
        <v>-10</v>
      </c>
      <c r="D1113" s="14" t="n">
        <f aca="false">C1113+D1112</f>
        <v>12010.288</v>
      </c>
    </row>
    <row r="1114" customFormat="false" ht="12.8" hidden="false" customHeight="false" outlineLevel="0" collapsed="false">
      <c r="A1114" s="25" t="s">
        <v>3977</v>
      </c>
      <c r="B1114" s="26" t="n">
        <v>-1</v>
      </c>
      <c r="C1114" s="24" t="n">
        <f aca="false">B1114*10</f>
        <v>-10</v>
      </c>
      <c r="D1114" s="14" t="n">
        <f aca="false">C1114+D1113</f>
        <v>12000.288</v>
      </c>
    </row>
    <row r="1115" customFormat="false" ht="12.8" hidden="false" customHeight="false" outlineLevel="0" collapsed="false">
      <c r="A1115" s="25" t="s">
        <v>3978</v>
      </c>
      <c r="B1115" s="26" t="n">
        <v>1.7146</v>
      </c>
      <c r="C1115" s="24" t="n">
        <f aca="false">B1115*10</f>
        <v>17.146</v>
      </c>
      <c r="D1115" s="14" t="n">
        <f aca="false">C1115+D1114</f>
        <v>12017.434</v>
      </c>
    </row>
    <row r="1116" customFormat="false" ht="12.8" hidden="false" customHeight="false" outlineLevel="0" collapsed="false">
      <c r="A1116" s="25" t="s">
        <v>3982</v>
      </c>
      <c r="B1116" s="26" t="n">
        <v>-1</v>
      </c>
      <c r="C1116" s="24" t="n">
        <f aca="false">B1116*10</f>
        <v>-10</v>
      </c>
      <c r="D1116" s="14" t="n">
        <f aca="false">C1116+D1115</f>
        <v>12007.434</v>
      </c>
    </row>
    <row r="1117" customFormat="false" ht="12.8" hidden="false" customHeight="false" outlineLevel="0" collapsed="false">
      <c r="A1117" s="25" t="s">
        <v>3984</v>
      </c>
      <c r="B1117" s="26" t="n">
        <v>2.6558</v>
      </c>
      <c r="C1117" s="24" t="n">
        <f aca="false">B1117*10</f>
        <v>26.558</v>
      </c>
      <c r="D1117" s="14" t="n">
        <f aca="false">C1117+D1116</f>
        <v>12033.992</v>
      </c>
    </row>
    <row r="1118" customFormat="false" ht="12.8" hidden="false" customHeight="false" outlineLevel="0" collapsed="false">
      <c r="A1118" s="25" t="s">
        <v>3987</v>
      </c>
      <c r="B1118" s="26" t="n">
        <v>0.8718</v>
      </c>
      <c r="C1118" s="24" t="n">
        <f aca="false">B1118*10</f>
        <v>8.718</v>
      </c>
      <c r="D1118" s="14" t="n">
        <f aca="false">C1118+D1117</f>
        <v>12042.71</v>
      </c>
    </row>
    <row r="1119" customFormat="false" ht="12.8" hidden="false" customHeight="false" outlineLevel="0" collapsed="false">
      <c r="A1119" s="25" t="s">
        <v>3991</v>
      </c>
      <c r="B1119" s="26" t="n">
        <v>-6.006</v>
      </c>
      <c r="C1119" s="24" t="n">
        <f aca="false">B1119*10</f>
        <v>-60.06</v>
      </c>
      <c r="D1119" s="14" t="n">
        <f aca="false">C1119+D1118</f>
        <v>11982.65</v>
      </c>
    </row>
    <row r="1120" customFormat="false" ht="12.8" hidden="false" customHeight="false" outlineLevel="0" collapsed="false">
      <c r="A1120" s="25" t="s">
        <v>3995</v>
      </c>
      <c r="B1120" s="26" t="n">
        <v>0.98</v>
      </c>
      <c r="C1120" s="24" t="n">
        <f aca="false">B1120*10</f>
        <v>9.8</v>
      </c>
      <c r="D1120" s="14" t="n">
        <f aca="false">C1120+D1119</f>
        <v>11992.45</v>
      </c>
    </row>
    <row r="1121" customFormat="false" ht="12.8" hidden="false" customHeight="false" outlineLevel="0" collapsed="false">
      <c r="A1121" s="25" t="s">
        <v>3997</v>
      </c>
      <c r="B1121" s="26" t="n">
        <v>22.068</v>
      </c>
      <c r="C1121" s="24" t="n">
        <f aca="false">B1121*10</f>
        <v>220.68</v>
      </c>
      <c r="D1121" s="14" t="n">
        <f aca="false">C1121+D1120</f>
        <v>12213.13</v>
      </c>
    </row>
    <row r="1122" customFormat="false" ht="12.8" hidden="false" customHeight="false" outlineLevel="0" collapsed="false">
      <c r="A1122" s="25" t="s">
        <v>4003</v>
      </c>
      <c r="B1122" s="26" t="n">
        <v>0.833</v>
      </c>
      <c r="C1122" s="24" t="n">
        <f aca="false">B1122*10</f>
        <v>8.33</v>
      </c>
      <c r="D1122" s="14" t="n">
        <f aca="false">C1122+D1121</f>
        <v>12221.46</v>
      </c>
    </row>
    <row r="1123" customFormat="false" ht="12.8" hidden="false" customHeight="false" outlineLevel="0" collapsed="false">
      <c r="A1123" s="25" t="s">
        <v>4004</v>
      </c>
      <c r="B1123" s="26" t="n">
        <v>-2</v>
      </c>
      <c r="C1123" s="24" t="n">
        <f aca="false">B1123*10</f>
        <v>-20</v>
      </c>
      <c r="D1123" s="14" t="n">
        <f aca="false">C1123+D1122</f>
        <v>12201.46</v>
      </c>
    </row>
    <row r="1124" customFormat="false" ht="12.8" hidden="false" customHeight="false" outlineLevel="0" collapsed="false">
      <c r="A1124" s="25" t="s">
        <v>4007</v>
      </c>
      <c r="B1124" s="26" t="n">
        <v>-1</v>
      </c>
      <c r="C1124" s="24" t="n">
        <f aca="false">B1124*10</f>
        <v>-10</v>
      </c>
      <c r="D1124" s="14" t="n">
        <f aca="false">C1124+D1123</f>
        <v>12191.46</v>
      </c>
    </row>
    <row r="1125" customFormat="false" ht="12.8" hidden="false" customHeight="false" outlineLevel="0" collapsed="false">
      <c r="A1125" s="25" t="s">
        <v>4009</v>
      </c>
      <c r="B1125" s="26" t="n">
        <v>7.3598</v>
      </c>
      <c r="C1125" s="24" t="n">
        <f aca="false">B1125*10</f>
        <v>73.598</v>
      </c>
      <c r="D1125" s="14" t="n">
        <f aca="false">C1125+D1124</f>
        <v>12265.058</v>
      </c>
    </row>
    <row r="1126" customFormat="false" ht="12.8" hidden="false" customHeight="false" outlineLevel="0" collapsed="false">
      <c r="A1126" s="25" t="s">
        <v>4014</v>
      </c>
      <c r="B1126" s="26" t="n">
        <v>-2</v>
      </c>
      <c r="C1126" s="24" t="n">
        <f aca="false">B1126*10</f>
        <v>-20</v>
      </c>
      <c r="D1126" s="14" t="n">
        <f aca="false">C1126+D1125</f>
        <v>12245.058</v>
      </c>
    </row>
    <row r="1127" customFormat="false" ht="12.8" hidden="false" customHeight="false" outlineLevel="0" collapsed="false">
      <c r="A1127" s="25" t="s">
        <v>4017</v>
      </c>
      <c r="B1127" s="26" t="n">
        <v>0.96</v>
      </c>
      <c r="C1127" s="24" t="n">
        <f aca="false">B1127*10</f>
        <v>9.6</v>
      </c>
      <c r="D1127" s="14" t="n">
        <f aca="false">C1127+D1126</f>
        <v>12254.658</v>
      </c>
    </row>
    <row r="1128" customFormat="false" ht="12.8" hidden="false" customHeight="false" outlineLevel="0" collapsed="false">
      <c r="A1128" s="25" t="s">
        <v>4018</v>
      </c>
      <c r="B1128" s="26" t="n">
        <v>-0.02</v>
      </c>
      <c r="C1128" s="24" t="n">
        <f aca="false">B1128*10</f>
        <v>-0.2</v>
      </c>
      <c r="D1128" s="14" t="n">
        <f aca="false">C1128+D1127</f>
        <v>12254.458</v>
      </c>
    </row>
    <row r="1129" customFormat="false" ht="12.8" hidden="false" customHeight="false" outlineLevel="0" collapsed="false">
      <c r="A1129" s="25" t="s">
        <v>4021</v>
      </c>
      <c r="B1129" s="26" t="n">
        <v>0.4308</v>
      </c>
      <c r="C1129" s="24" t="n">
        <f aca="false">B1129*10</f>
        <v>4.308</v>
      </c>
      <c r="D1129" s="14" t="n">
        <f aca="false">C1129+D1128</f>
        <v>12258.766</v>
      </c>
    </row>
    <row r="1130" customFormat="false" ht="12.8" hidden="false" customHeight="false" outlineLevel="0" collapsed="false">
      <c r="A1130" s="25" t="s">
        <v>4025</v>
      </c>
      <c r="B1130" s="26" t="n">
        <v>4.1646</v>
      </c>
      <c r="C1130" s="24" t="n">
        <f aca="false">B1130*10</f>
        <v>41.646</v>
      </c>
      <c r="D1130" s="14" t="n">
        <f aca="false">C1130+D1129</f>
        <v>12300.412</v>
      </c>
    </row>
    <row r="1131" customFormat="false" ht="12.8" hidden="false" customHeight="false" outlineLevel="0" collapsed="false">
      <c r="A1131" s="25" t="s">
        <v>4028</v>
      </c>
      <c r="B1131" s="26" t="n">
        <v>-0.8248</v>
      </c>
      <c r="C1131" s="24" t="n">
        <f aca="false">B1131*10</f>
        <v>-8.248</v>
      </c>
      <c r="D1131" s="14" t="n">
        <f aca="false">C1131+D1130</f>
        <v>12292.164</v>
      </c>
    </row>
    <row r="1132" customFormat="false" ht="12.8" hidden="false" customHeight="false" outlineLevel="0" collapsed="false">
      <c r="A1132" s="25" t="s">
        <v>4033</v>
      </c>
      <c r="B1132" s="26" t="n">
        <v>2.7236</v>
      </c>
      <c r="C1132" s="24" t="n">
        <f aca="false">B1132*10</f>
        <v>27.236</v>
      </c>
      <c r="D1132" s="14" t="n">
        <f aca="false">C1132+D1131</f>
        <v>12319.4</v>
      </c>
    </row>
    <row r="1133" customFormat="false" ht="12.8" hidden="false" customHeight="false" outlineLevel="0" collapsed="false">
      <c r="A1133" s="25" t="s">
        <v>4040</v>
      </c>
      <c r="B1133" s="26" t="n">
        <v>4.655</v>
      </c>
      <c r="C1133" s="24" t="n">
        <f aca="false">B1133*10</f>
        <v>46.55</v>
      </c>
      <c r="D1133" s="14" t="n">
        <f aca="false">C1133+D1132</f>
        <v>12365.95</v>
      </c>
    </row>
    <row r="1134" customFormat="false" ht="12.8" hidden="false" customHeight="false" outlineLevel="0" collapsed="false">
      <c r="A1134" s="25" t="s">
        <v>4043</v>
      </c>
      <c r="B1134" s="26" t="n">
        <v>-14</v>
      </c>
      <c r="C1134" s="24" t="n">
        <f aca="false">B1134*10</f>
        <v>-140</v>
      </c>
      <c r="D1134" s="14" t="n">
        <f aca="false">C1134+D1133</f>
        <v>12225.95</v>
      </c>
    </row>
    <row r="1135" customFormat="false" ht="12.8" hidden="false" customHeight="false" outlineLevel="0" collapsed="false">
      <c r="A1135" s="25" t="s">
        <v>4046</v>
      </c>
      <c r="B1135" s="26" t="n">
        <v>0.5096</v>
      </c>
      <c r="C1135" s="24" t="n">
        <f aca="false">B1135*10</f>
        <v>5.096</v>
      </c>
      <c r="D1135" s="14" t="n">
        <f aca="false">C1135+D1134</f>
        <v>12231.046</v>
      </c>
    </row>
    <row r="1136" customFormat="false" ht="12.8" hidden="false" customHeight="false" outlineLevel="0" collapsed="false">
      <c r="A1136" s="25" t="s">
        <v>4048</v>
      </c>
      <c r="B1136" s="26" t="n">
        <v>-1</v>
      </c>
      <c r="C1136" s="24" t="n">
        <f aca="false">B1136*10</f>
        <v>-10</v>
      </c>
      <c r="D1136" s="14" t="n">
        <f aca="false">C1136+D1135</f>
        <v>12221.046</v>
      </c>
    </row>
    <row r="1137" customFormat="false" ht="12.8" hidden="false" customHeight="false" outlineLevel="0" collapsed="false">
      <c r="A1137" s="25" t="s">
        <v>4050</v>
      </c>
      <c r="B1137" s="26" t="n">
        <v>2.0482</v>
      </c>
      <c r="C1137" s="24" t="n">
        <f aca="false">B1137*10</f>
        <v>20.482</v>
      </c>
      <c r="D1137" s="14" t="n">
        <f aca="false">C1137+D1136</f>
        <v>12241.528</v>
      </c>
    </row>
    <row r="1138" customFormat="false" ht="12.8" hidden="false" customHeight="false" outlineLevel="0" collapsed="false">
      <c r="A1138" s="25" t="s">
        <v>4052</v>
      </c>
      <c r="B1138" s="26" t="n">
        <v>-6.08</v>
      </c>
      <c r="C1138" s="24" t="n">
        <f aca="false">B1138*10</f>
        <v>-60.8</v>
      </c>
      <c r="D1138" s="14" t="n">
        <f aca="false">C1138+D1137</f>
        <v>12180.728</v>
      </c>
    </row>
    <row r="1139" customFormat="false" ht="12.8" hidden="false" customHeight="false" outlineLevel="0" collapsed="false">
      <c r="A1139" s="25" t="s">
        <v>4057</v>
      </c>
      <c r="B1139" s="26" t="n">
        <v>8.4472</v>
      </c>
      <c r="C1139" s="24" t="n">
        <f aca="false">B1139*10</f>
        <v>84.472</v>
      </c>
      <c r="D1139" s="14" t="n">
        <f aca="false">C1139+D1138</f>
        <v>12265.2</v>
      </c>
    </row>
    <row r="1140" customFormat="false" ht="12.8" hidden="false" customHeight="false" outlineLevel="0" collapsed="false">
      <c r="A1140" s="25" t="s">
        <v>4060</v>
      </c>
      <c r="B1140" s="26" t="n">
        <v>-2.9024</v>
      </c>
      <c r="C1140" s="24" t="n">
        <f aca="false">B1140*10</f>
        <v>-29.024</v>
      </c>
      <c r="D1140" s="14" t="n">
        <f aca="false">C1140+D1139</f>
        <v>12236.176</v>
      </c>
    </row>
    <row r="1141" customFormat="false" ht="12.8" hidden="false" customHeight="false" outlineLevel="0" collapsed="false">
      <c r="A1141" s="25" t="s">
        <v>4067</v>
      </c>
      <c r="B1141" s="26" t="n">
        <v>0.98</v>
      </c>
      <c r="C1141" s="24" t="n">
        <f aca="false">B1141*10</f>
        <v>9.8</v>
      </c>
      <c r="D1141" s="14" t="n">
        <f aca="false">C1141+D1140</f>
        <v>12245.976</v>
      </c>
    </row>
    <row r="1142" customFormat="false" ht="12.8" hidden="false" customHeight="false" outlineLevel="0" collapsed="false">
      <c r="A1142" s="25" t="s">
        <v>4069</v>
      </c>
      <c r="B1142" s="26" t="n">
        <v>2.7926</v>
      </c>
      <c r="C1142" s="24" t="n">
        <f aca="false">B1142*10</f>
        <v>27.926</v>
      </c>
      <c r="D1142" s="14" t="n">
        <f aca="false">C1142+D1141</f>
        <v>12273.902</v>
      </c>
    </row>
    <row r="1143" customFormat="false" ht="12.8" hidden="false" customHeight="false" outlineLevel="0" collapsed="false">
      <c r="A1143" s="25" t="s">
        <v>4075</v>
      </c>
      <c r="B1143" s="26" t="n">
        <v>4.5766</v>
      </c>
      <c r="C1143" s="24" t="n">
        <f aca="false">B1143*10</f>
        <v>45.766</v>
      </c>
      <c r="D1143" s="14" t="n">
        <f aca="false">C1143+D1142</f>
        <v>12319.668</v>
      </c>
    </row>
    <row r="1144" customFormat="false" ht="12.8" hidden="false" customHeight="false" outlineLevel="0" collapsed="false">
      <c r="A1144" s="25" t="s">
        <v>4078</v>
      </c>
      <c r="B1144" s="26" t="n">
        <v>0.3226</v>
      </c>
      <c r="C1144" s="24" t="n">
        <f aca="false">B1144*10</f>
        <v>3.226</v>
      </c>
      <c r="D1144" s="14" t="n">
        <f aca="false">C1144+D1143</f>
        <v>12322.894</v>
      </c>
    </row>
    <row r="1145" customFormat="false" ht="12.8" hidden="false" customHeight="false" outlineLevel="0" collapsed="false">
      <c r="A1145" s="25" t="s">
        <v>4084</v>
      </c>
      <c r="B1145" s="26" t="n">
        <v>4.782</v>
      </c>
      <c r="C1145" s="24" t="n">
        <f aca="false">B1145*10</f>
        <v>47.82</v>
      </c>
      <c r="D1145" s="14" t="n">
        <f aca="false">C1145+D1144</f>
        <v>12370.714</v>
      </c>
    </row>
    <row r="1146" customFormat="false" ht="12.8" hidden="false" customHeight="false" outlineLevel="0" collapsed="false">
      <c r="A1146" s="25" t="s">
        <v>4087</v>
      </c>
      <c r="B1146" s="26" t="n">
        <v>-5</v>
      </c>
      <c r="C1146" s="24" t="n">
        <f aca="false">B1146*10</f>
        <v>-50</v>
      </c>
      <c r="D1146" s="14" t="n">
        <f aca="false">C1146+D1145</f>
        <v>12320.714</v>
      </c>
    </row>
    <row r="1147" customFormat="false" ht="12.8" hidden="false" customHeight="false" outlineLevel="0" collapsed="false">
      <c r="A1147" s="25" t="s">
        <v>4093</v>
      </c>
      <c r="B1147" s="26" t="n">
        <v>1.9596</v>
      </c>
      <c r="C1147" s="24" t="n">
        <f aca="false">B1147*10</f>
        <v>19.596</v>
      </c>
      <c r="D1147" s="14" t="n">
        <f aca="false">C1147+D1146</f>
        <v>12340.31</v>
      </c>
    </row>
    <row r="1148" customFormat="false" ht="12.8" hidden="false" customHeight="false" outlineLevel="0" collapsed="false">
      <c r="A1148" s="25" t="s">
        <v>4096</v>
      </c>
      <c r="B1148" s="26" t="n">
        <v>0.392</v>
      </c>
      <c r="C1148" s="24" t="n">
        <f aca="false">B1148*10</f>
        <v>3.92</v>
      </c>
      <c r="D1148" s="14" t="n">
        <f aca="false">C1148+D1147</f>
        <v>12344.23</v>
      </c>
    </row>
    <row r="1149" customFormat="false" ht="12.8" hidden="false" customHeight="false" outlineLevel="0" collapsed="false">
      <c r="A1149" s="25" t="s">
        <v>4099</v>
      </c>
      <c r="B1149" s="26" t="n">
        <v>3.3516</v>
      </c>
      <c r="C1149" s="24" t="n">
        <f aca="false">B1149*10</f>
        <v>33.516</v>
      </c>
      <c r="D1149" s="14" t="n">
        <f aca="false">C1149+D1148</f>
        <v>12377.746</v>
      </c>
    </row>
    <row r="1150" customFormat="false" ht="12.8" hidden="false" customHeight="false" outlineLevel="0" collapsed="false">
      <c r="A1150" s="25" t="s">
        <v>4102</v>
      </c>
      <c r="B1150" s="26" t="n">
        <v>-1</v>
      </c>
      <c r="C1150" s="24" t="n">
        <f aca="false">B1150*10</f>
        <v>-10</v>
      </c>
      <c r="D1150" s="14" t="n">
        <f aca="false">C1150+D1149</f>
        <v>12367.746</v>
      </c>
    </row>
    <row r="1151" customFormat="false" ht="12.8" hidden="false" customHeight="false" outlineLevel="0" collapsed="false">
      <c r="A1151" s="25" t="s">
        <v>4104</v>
      </c>
      <c r="B1151" s="26" t="n">
        <v>-0.913</v>
      </c>
      <c r="C1151" s="24" t="n">
        <f aca="false">B1151*10</f>
        <v>-9.13</v>
      </c>
      <c r="D1151" s="14" t="n">
        <f aca="false">C1151+D1150</f>
        <v>12358.616</v>
      </c>
    </row>
    <row r="1152" customFormat="false" ht="12.8" hidden="false" customHeight="false" outlineLevel="0" collapsed="false">
      <c r="A1152" s="25" t="s">
        <v>4110</v>
      </c>
      <c r="B1152" s="26" t="n">
        <v>-11.1646</v>
      </c>
      <c r="C1152" s="24" t="n">
        <f aca="false">B1152*10</f>
        <v>-111.646</v>
      </c>
      <c r="D1152" s="14" t="n">
        <f aca="false">C1152+D1151</f>
        <v>12246.97</v>
      </c>
    </row>
    <row r="1153" customFormat="false" ht="12.8" hidden="false" customHeight="false" outlineLevel="0" collapsed="false">
      <c r="A1153" s="25" t="s">
        <v>4113</v>
      </c>
      <c r="B1153" s="26" t="n">
        <v>-0.7942</v>
      </c>
      <c r="C1153" s="24" t="n">
        <f aca="false">B1153*10</f>
        <v>-7.942</v>
      </c>
      <c r="D1153" s="14" t="n">
        <f aca="false">C1153+D1152</f>
        <v>12239.028</v>
      </c>
    </row>
    <row r="1154" customFormat="false" ht="12.8" hidden="false" customHeight="false" outlineLevel="0" collapsed="false">
      <c r="A1154" s="25" t="s">
        <v>4117</v>
      </c>
      <c r="B1154" s="26" t="n">
        <v>2.3316</v>
      </c>
      <c r="C1154" s="24" t="n">
        <f aca="false">B1154*10</f>
        <v>23.316</v>
      </c>
      <c r="D1154" s="14" t="n">
        <f aca="false">C1154+D1153</f>
        <v>12262.344</v>
      </c>
    </row>
    <row r="1155" customFormat="false" ht="12.8" hidden="false" customHeight="false" outlineLevel="0" collapsed="false">
      <c r="A1155" s="25" t="s">
        <v>4120</v>
      </c>
      <c r="B1155" s="26" t="n">
        <v>2.548</v>
      </c>
      <c r="C1155" s="24" t="n">
        <f aca="false">B1155*10</f>
        <v>25.48</v>
      </c>
      <c r="D1155" s="14" t="n">
        <f aca="false">C1155+D1154</f>
        <v>12287.824</v>
      </c>
    </row>
    <row r="1156" customFormat="false" ht="12.8" hidden="false" customHeight="false" outlineLevel="0" collapsed="false">
      <c r="A1156" s="25" t="s">
        <v>4122</v>
      </c>
      <c r="B1156" s="26" t="n">
        <v>-0.6374</v>
      </c>
      <c r="C1156" s="24" t="n">
        <f aca="false">B1156*10</f>
        <v>-6.374</v>
      </c>
      <c r="D1156" s="14" t="n">
        <f aca="false">C1156+D1155</f>
        <v>12281.45</v>
      </c>
    </row>
    <row r="1157" customFormat="false" ht="12.8" hidden="false" customHeight="false" outlineLevel="0" collapsed="false">
      <c r="A1157" s="25" t="s">
        <v>4125</v>
      </c>
      <c r="B1157" s="26" t="n">
        <v>1.2834</v>
      </c>
      <c r="C1157" s="24" t="n">
        <f aca="false">B1157*10</f>
        <v>12.834</v>
      </c>
      <c r="D1157" s="14" t="n">
        <f aca="false">C1157+D1156</f>
        <v>12294.284</v>
      </c>
    </row>
    <row r="1158" customFormat="false" ht="12.8" hidden="false" customHeight="false" outlineLevel="0" collapsed="false">
      <c r="A1158" s="25" t="s">
        <v>4128</v>
      </c>
      <c r="B1158" s="26" t="n">
        <v>-0.04</v>
      </c>
      <c r="C1158" s="24" t="n">
        <f aca="false">B1158*10</f>
        <v>-0.4</v>
      </c>
      <c r="D1158" s="14" t="n">
        <f aca="false">C1158+D1157</f>
        <v>12293.884</v>
      </c>
    </row>
    <row r="1159" customFormat="false" ht="12.8" hidden="false" customHeight="false" outlineLevel="0" collapsed="false">
      <c r="A1159" s="25" t="s">
        <v>4131</v>
      </c>
      <c r="B1159" s="26" t="n">
        <v>7.7612</v>
      </c>
      <c r="C1159" s="24" t="n">
        <f aca="false">B1159*10</f>
        <v>77.612</v>
      </c>
      <c r="D1159" s="14" t="n">
        <f aca="false">C1159+D1158</f>
        <v>12371.496</v>
      </c>
    </row>
    <row r="1160" customFormat="false" ht="12.8" hidden="false" customHeight="false" outlineLevel="0" collapsed="false">
      <c r="A1160" s="25" t="s">
        <v>4136</v>
      </c>
      <c r="B1160" s="26" t="n">
        <v>4.1846</v>
      </c>
      <c r="C1160" s="24" t="n">
        <f aca="false">B1160*10</f>
        <v>41.846</v>
      </c>
      <c r="D1160" s="14" t="n">
        <f aca="false">C1160+D1159</f>
        <v>12413.342</v>
      </c>
    </row>
    <row r="1161" customFormat="false" ht="12.8" hidden="false" customHeight="false" outlineLevel="0" collapsed="false">
      <c r="A1161" s="25" t="s">
        <v>4140</v>
      </c>
      <c r="B1161" s="26" t="n">
        <v>0.94</v>
      </c>
      <c r="C1161" s="24" t="n">
        <f aca="false">B1161*10</f>
        <v>9.4</v>
      </c>
      <c r="D1161" s="14" t="n">
        <f aca="false">C1161+D1160</f>
        <v>12422.742</v>
      </c>
    </row>
    <row r="1162" customFormat="false" ht="12.8" hidden="false" customHeight="false" outlineLevel="0" collapsed="false">
      <c r="A1162" s="25" t="s">
        <v>4146</v>
      </c>
      <c r="B1162" s="26" t="n">
        <v>6.076</v>
      </c>
      <c r="C1162" s="24" t="n">
        <f aca="false">B1162*10</f>
        <v>60.76</v>
      </c>
      <c r="D1162" s="14" t="n">
        <f aca="false">C1162+D1161</f>
        <v>12483.502</v>
      </c>
    </row>
    <row r="1163" customFormat="false" ht="12.8" hidden="false" customHeight="false" outlineLevel="0" collapsed="false">
      <c r="A1163" s="25" t="s">
        <v>4150</v>
      </c>
      <c r="B1163" s="26" t="n">
        <v>-2</v>
      </c>
      <c r="C1163" s="24" t="n">
        <f aca="false">B1163*10</f>
        <v>-20</v>
      </c>
      <c r="D1163" s="14" t="n">
        <f aca="false">C1163+D1162</f>
        <v>12463.502</v>
      </c>
    </row>
    <row r="1164" customFormat="false" ht="12.8" hidden="false" customHeight="false" outlineLevel="0" collapsed="false">
      <c r="A1164" s="25" t="s">
        <v>4152</v>
      </c>
      <c r="B1164" s="26" t="n">
        <v>0.7836</v>
      </c>
      <c r="C1164" s="24" t="n">
        <f aca="false">B1164*10</f>
        <v>7.836</v>
      </c>
      <c r="D1164" s="14" t="n">
        <f aca="false">C1164+D1163</f>
        <v>12471.338</v>
      </c>
    </row>
    <row r="1165" customFormat="false" ht="12.8" hidden="false" customHeight="false" outlineLevel="0" collapsed="false">
      <c r="A1165" s="25" t="s">
        <v>4156</v>
      </c>
      <c r="B1165" s="26" t="n">
        <v>-1</v>
      </c>
      <c r="C1165" s="24" t="n">
        <f aca="false">B1165*10</f>
        <v>-10</v>
      </c>
      <c r="D1165" s="14" t="n">
        <f aca="false">C1165+D1164</f>
        <v>12461.338</v>
      </c>
    </row>
    <row r="1166" customFormat="false" ht="12.8" hidden="false" customHeight="false" outlineLevel="0" collapsed="false">
      <c r="A1166" s="25" t="s">
        <v>4158</v>
      </c>
      <c r="B1166" s="26" t="n">
        <v>8.829</v>
      </c>
      <c r="C1166" s="24" t="n">
        <f aca="false">B1166*10</f>
        <v>88.29</v>
      </c>
      <c r="D1166" s="14" t="n">
        <f aca="false">C1166+D1165</f>
        <v>12549.628</v>
      </c>
    </row>
    <row r="1167" customFormat="false" ht="12.8" hidden="false" customHeight="false" outlineLevel="0" collapsed="false">
      <c r="A1167" s="25" t="s">
        <v>4162</v>
      </c>
      <c r="B1167" s="26" t="n">
        <v>1.3426</v>
      </c>
      <c r="C1167" s="24" t="n">
        <f aca="false">B1167*10</f>
        <v>13.426</v>
      </c>
      <c r="D1167" s="14" t="n">
        <f aca="false">C1167+D1166</f>
        <v>12563.054</v>
      </c>
    </row>
    <row r="1168" customFormat="false" ht="12.8" hidden="false" customHeight="false" outlineLevel="0" collapsed="false">
      <c r="A1168" s="25" t="s">
        <v>4164</v>
      </c>
      <c r="B1168" s="26" t="n">
        <v>-0.6864</v>
      </c>
      <c r="C1168" s="24" t="n">
        <f aca="false">B1168*10</f>
        <v>-6.864</v>
      </c>
      <c r="D1168" s="14" t="n">
        <f aca="false">C1168+D1167</f>
        <v>12556.19</v>
      </c>
    </row>
    <row r="1169" customFormat="false" ht="12.8" hidden="false" customHeight="false" outlineLevel="0" collapsed="false">
      <c r="A1169" s="25" t="s">
        <v>4167</v>
      </c>
      <c r="B1169" s="26" t="n">
        <v>-2</v>
      </c>
      <c r="C1169" s="24" t="n">
        <f aca="false">B1169*10</f>
        <v>-20</v>
      </c>
      <c r="D1169" s="14" t="n">
        <f aca="false">C1169+D1168</f>
        <v>12536.19</v>
      </c>
    </row>
    <row r="1170" customFormat="false" ht="12.8" hidden="false" customHeight="false" outlineLevel="0" collapsed="false">
      <c r="A1170" s="25" t="s">
        <v>4170</v>
      </c>
      <c r="B1170" s="26" t="n">
        <v>2.4594</v>
      </c>
      <c r="C1170" s="24" t="n">
        <f aca="false">B1170*10</f>
        <v>24.594</v>
      </c>
      <c r="D1170" s="14" t="n">
        <f aca="false">C1170+D1169</f>
        <v>12560.784</v>
      </c>
    </row>
    <row r="1171" customFormat="false" ht="12.8" hidden="false" customHeight="false" outlineLevel="0" collapsed="false">
      <c r="A1171" s="25" t="s">
        <v>4175</v>
      </c>
      <c r="B1171" s="26" t="n">
        <v>0.2352</v>
      </c>
      <c r="C1171" s="24" t="n">
        <f aca="false">B1171*10</f>
        <v>2.352</v>
      </c>
      <c r="D1171" s="14" t="n">
        <f aca="false">C1171+D1170</f>
        <v>12563.136</v>
      </c>
    </row>
    <row r="1172" customFormat="false" ht="12.8" hidden="false" customHeight="false" outlineLevel="0" collapsed="false">
      <c r="A1172" s="25" t="s">
        <v>4177</v>
      </c>
      <c r="B1172" s="26" t="n">
        <v>-1</v>
      </c>
      <c r="C1172" s="24" t="n">
        <f aca="false">B1172*10</f>
        <v>-10</v>
      </c>
      <c r="D1172" s="14" t="n">
        <f aca="false">C1172+D1171</f>
        <v>12553.136</v>
      </c>
    </row>
    <row r="1173" customFormat="false" ht="12.8" hidden="false" customHeight="false" outlineLevel="0" collapsed="false">
      <c r="A1173" s="25" t="s">
        <v>4179</v>
      </c>
      <c r="B1173" s="26" t="n">
        <v>-1.9612</v>
      </c>
      <c r="C1173" s="24" t="n">
        <f aca="false">B1173*10</f>
        <v>-19.612</v>
      </c>
      <c r="D1173" s="14" t="n">
        <f aca="false">C1173+D1172</f>
        <v>12533.524</v>
      </c>
    </row>
    <row r="1174" customFormat="false" ht="12.8" hidden="false" customHeight="false" outlineLevel="0" collapsed="false">
      <c r="A1174" s="25" t="s">
        <v>4183</v>
      </c>
      <c r="B1174" s="26" t="n">
        <v>-0.3536</v>
      </c>
      <c r="C1174" s="24" t="n">
        <f aca="false">B1174*10</f>
        <v>-3.536</v>
      </c>
      <c r="D1174" s="14" t="n">
        <f aca="false">C1174+D1173</f>
        <v>12529.988</v>
      </c>
    </row>
    <row r="1175" customFormat="false" ht="12.8" hidden="false" customHeight="false" outlineLevel="0" collapsed="false">
      <c r="A1175" s="25" t="s">
        <v>4187</v>
      </c>
      <c r="B1175" s="26" t="n">
        <v>36.6512</v>
      </c>
      <c r="C1175" s="24" t="n">
        <f aca="false">B1175*10</f>
        <v>366.512</v>
      </c>
      <c r="D1175" s="14" t="n">
        <f aca="false">C1175+D1174</f>
        <v>12896.5</v>
      </c>
    </row>
    <row r="1176" customFormat="false" ht="12.8" hidden="false" customHeight="false" outlineLevel="0" collapsed="false">
      <c r="A1176" s="25" t="s">
        <v>4193</v>
      </c>
      <c r="B1176" s="26" t="n">
        <v>-0.5296</v>
      </c>
      <c r="C1176" s="24" t="n">
        <f aca="false">B1176*10</f>
        <v>-5.296</v>
      </c>
      <c r="D1176" s="14" t="n">
        <f aca="false">C1176+D1175</f>
        <v>12891.204</v>
      </c>
    </row>
    <row r="1177" customFormat="false" ht="12.8" hidden="false" customHeight="false" outlineLevel="0" collapsed="false">
      <c r="A1177" s="25" t="s">
        <v>4196</v>
      </c>
      <c r="B1177" s="26" t="n">
        <v>-1</v>
      </c>
      <c r="C1177" s="24" t="n">
        <f aca="false">B1177*10</f>
        <v>-10</v>
      </c>
      <c r="D1177" s="14" t="n">
        <f aca="false">C1177+D1176</f>
        <v>12881.204</v>
      </c>
    </row>
    <row r="1178" customFormat="false" ht="12.8" hidden="false" customHeight="false" outlineLevel="0" collapsed="false">
      <c r="A1178" s="25" t="s">
        <v>4198</v>
      </c>
      <c r="B1178" s="26" t="n">
        <v>-0.0396</v>
      </c>
      <c r="C1178" s="24" t="n">
        <f aca="false">B1178*10</f>
        <v>-0.396</v>
      </c>
      <c r="D1178" s="14" t="n">
        <f aca="false">C1178+D1177</f>
        <v>12880.808</v>
      </c>
    </row>
    <row r="1179" customFormat="false" ht="12.8" hidden="false" customHeight="false" outlineLevel="0" collapsed="false">
      <c r="A1179" s="25" t="s">
        <v>4202</v>
      </c>
      <c r="B1179" s="26" t="n">
        <v>0.6954</v>
      </c>
      <c r="C1179" s="24" t="n">
        <f aca="false">B1179*10</f>
        <v>6.954</v>
      </c>
      <c r="D1179" s="14" t="n">
        <f aca="false">C1179+D1178</f>
        <v>12887.762</v>
      </c>
    </row>
    <row r="1180" customFormat="false" ht="12.8" hidden="false" customHeight="false" outlineLevel="0" collapsed="false">
      <c r="A1180" s="25" t="s">
        <v>4207</v>
      </c>
      <c r="B1180" s="26" t="n">
        <v>2.4394</v>
      </c>
      <c r="C1180" s="24" t="n">
        <f aca="false">B1180*10</f>
        <v>24.394</v>
      </c>
      <c r="D1180" s="14" t="n">
        <f aca="false">C1180+D1179</f>
        <v>12912.156</v>
      </c>
    </row>
    <row r="1181" customFormat="false" ht="12.8" hidden="false" customHeight="false" outlineLevel="0" collapsed="false">
      <c r="A1181" s="25" t="s">
        <v>4214</v>
      </c>
      <c r="B1181" s="26" t="n">
        <v>-0.1278</v>
      </c>
      <c r="C1181" s="24" t="n">
        <f aca="false">B1181*10</f>
        <v>-1.278</v>
      </c>
      <c r="D1181" s="14" t="n">
        <f aca="false">C1181+D1180</f>
        <v>12910.878</v>
      </c>
    </row>
    <row r="1182" customFormat="false" ht="12.8" hidden="false" customHeight="false" outlineLevel="0" collapsed="false">
      <c r="A1182" s="25" t="s">
        <v>4216</v>
      </c>
      <c r="B1182" s="26" t="n">
        <v>-2</v>
      </c>
      <c r="C1182" s="24" t="n">
        <f aca="false">B1182*10</f>
        <v>-20</v>
      </c>
      <c r="D1182" s="14" t="n">
        <f aca="false">C1182+D1181</f>
        <v>12890.878</v>
      </c>
    </row>
    <row r="1183" customFormat="false" ht="12.8" hidden="false" customHeight="false" outlineLevel="0" collapsed="false">
      <c r="A1183" s="25" t="s">
        <v>4219</v>
      </c>
      <c r="B1183" s="26" t="n">
        <v>-0.04</v>
      </c>
      <c r="C1183" s="24" t="n">
        <f aca="false">B1183*10</f>
        <v>-0.4</v>
      </c>
      <c r="D1183" s="14" t="n">
        <f aca="false">C1183+D1182</f>
        <v>12890.478</v>
      </c>
    </row>
    <row r="1184" customFormat="false" ht="12.8" hidden="false" customHeight="false" outlineLevel="0" collapsed="false">
      <c r="A1184" s="25" t="s">
        <v>4223</v>
      </c>
      <c r="B1184" s="26" t="n">
        <v>0.568</v>
      </c>
      <c r="C1184" s="24" t="n">
        <f aca="false">B1184*10</f>
        <v>5.68</v>
      </c>
      <c r="D1184" s="14" t="n">
        <f aca="false">C1184+D1183</f>
        <v>12896.158</v>
      </c>
    </row>
    <row r="1185" customFormat="false" ht="12.8" hidden="false" customHeight="false" outlineLevel="0" collapsed="false">
      <c r="A1185" s="25" t="s">
        <v>4228</v>
      </c>
      <c r="B1185" s="26" t="n">
        <v>3.2136</v>
      </c>
      <c r="C1185" s="24" t="n">
        <f aca="false">B1185*10</f>
        <v>32.136</v>
      </c>
      <c r="D1185" s="14" t="n">
        <f aca="false">C1185+D1184</f>
        <v>12928.294</v>
      </c>
    </row>
    <row r="1186" customFormat="false" ht="12.8" hidden="false" customHeight="false" outlineLevel="0" collapsed="false">
      <c r="A1186" s="25" t="s">
        <v>4234</v>
      </c>
      <c r="B1186" s="26" t="n">
        <v>1.6166</v>
      </c>
      <c r="C1186" s="24" t="n">
        <f aca="false">B1186*10</f>
        <v>16.166</v>
      </c>
      <c r="D1186" s="14" t="n">
        <f aca="false">C1186+D1185</f>
        <v>12944.46</v>
      </c>
    </row>
    <row r="1187" customFormat="false" ht="12.8" hidden="false" customHeight="false" outlineLevel="0" collapsed="false">
      <c r="A1187" s="25" t="s">
        <v>4239</v>
      </c>
      <c r="B1187" s="26" t="n">
        <v>-6.5492</v>
      </c>
      <c r="C1187" s="24" t="n">
        <f aca="false">B1187*10</f>
        <v>-65.492</v>
      </c>
      <c r="D1187" s="14" t="n">
        <f aca="false">C1187+D1186</f>
        <v>12878.968</v>
      </c>
    </row>
    <row r="1188" customFormat="false" ht="12.8" hidden="false" customHeight="false" outlineLevel="0" collapsed="false">
      <c r="A1188" s="25" t="s">
        <v>4245</v>
      </c>
      <c r="B1188" s="26" t="n">
        <v>2.744</v>
      </c>
      <c r="C1188" s="24" t="n">
        <f aca="false">B1188*10</f>
        <v>27.44</v>
      </c>
      <c r="D1188" s="14" t="n">
        <f aca="false">C1188+D1187</f>
        <v>12906.408</v>
      </c>
    </row>
    <row r="1189" customFormat="false" ht="12.8" hidden="false" customHeight="false" outlineLevel="0" collapsed="false">
      <c r="A1189" s="25" t="s">
        <v>4248</v>
      </c>
      <c r="B1189" s="26" t="n">
        <v>-2.804</v>
      </c>
      <c r="C1189" s="24" t="n">
        <f aca="false">B1189*10</f>
        <v>-28.04</v>
      </c>
      <c r="D1189" s="14" t="n">
        <f aca="false">C1189+D1188</f>
        <v>12878.368</v>
      </c>
    </row>
    <row r="1190" customFormat="false" ht="12.8" hidden="false" customHeight="false" outlineLevel="0" collapsed="false">
      <c r="A1190" s="25" t="s">
        <v>4253</v>
      </c>
      <c r="B1190" s="26" t="n">
        <v>9.8776</v>
      </c>
      <c r="C1190" s="24" t="n">
        <f aca="false">B1190*10</f>
        <v>98.776</v>
      </c>
      <c r="D1190" s="14" t="n">
        <f aca="false">C1190+D1189</f>
        <v>12977.144</v>
      </c>
    </row>
    <row r="1191" customFormat="false" ht="12.8" hidden="false" customHeight="false" outlineLevel="0" collapsed="false">
      <c r="A1191" s="25" t="s">
        <v>4260</v>
      </c>
      <c r="B1191" s="26" t="n">
        <v>4.459</v>
      </c>
      <c r="C1191" s="24" t="n">
        <f aca="false">B1191*10</f>
        <v>44.59</v>
      </c>
      <c r="D1191" s="14" t="n">
        <f aca="false">C1191+D1190</f>
        <v>13021.734</v>
      </c>
    </row>
    <row r="1192" customFormat="false" ht="12.8" hidden="false" customHeight="false" outlineLevel="0" collapsed="false">
      <c r="A1192" s="25" t="s">
        <v>4263</v>
      </c>
      <c r="B1192" s="26" t="n">
        <v>0.2254</v>
      </c>
      <c r="C1192" s="24" t="n">
        <f aca="false">B1192*10</f>
        <v>2.254</v>
      </c>
      <c r="D1192" s="14" t="n">
        <f aca="false">C1192+D1191</f>
        <v>13023.988</v>
      </c>
    </row>
    <row r="1193" customFormat="false" ht="12.8" hidden="false" customHeight="false" outlineLevel="0" collapsed="false">
      <c r="A1193" s="25" t="s">
        <v>4265</v>
      </c>
      <c r="B1193" s="26" t="n">
        <v>-1</v>
      </c>
      <c r="C1193" s="24" t="n">
        <f aca="false">B1193*10</f>
        <v>-10</v>
      </c>
      <c r="D1193" s="14" t="n">
        <f aca="false">C1193+D1192</f>
        <v>13013.988</v>
      </c>
    </row>
    <row r="1194" customFormat="false" ht="12.8" hidden="false" customHeight="false" outlineLevel="0" collapsed="false">
      <c r="A1194" s="25" t="s">
        <v>4267</v>
      </c>
      <c r="B1194" s="26" t="n">
        <v>0.7154</v>
      </c>
      <c r="C1194" s="24" t="n">
        <f aca="false">B1194*10</f>
        <v>7.154</v>
      </c>
      <c r="D1194" s="14" t="n">
        <f aca="false">C1194+D1193</f>
        <v>13021.142</v>
      </c>
    </row>
    <row r="1195" customFormat="false" ht="12.8" hidden="false" customHeight="false" outlineLevel="0" collapsed="false">
      <c r="A1195" s="25" t="s">
        <v>4269</v>
      </c>
      <c r="B1195" s="26" t="n">
        <v>-1</v>
      </c>
      <c r="C1195" s="24" t="n">
        <f aca="false">B1195*10</f>
        <v>-10</v>
      </c>
      <c r="D1195" s="14" t="n">
        <f aca="false">C1195+D1194</f>
        <v>13011.142</v>
      </c>
    </row>
    <row r="1196" customFormat="false" ht="12.8" hidden="false" customHeight="false" outlineLevel="0" collapsed="false">
      <c r="A1196" s="25" t="s">
        <v>4271</v>
      </c>
      <c r="B1196" s="26" t="n">
        <v>-0.3736</v>
      </c>
      <c r="C1196" s="24" t="n">
        <f aca="false">B1196*10</f>
        <v>-3.736</v>
      </c>
      <c r="D1196" s="14" t="n">
        <f aca="false">C1196+D1195</f>
        <v>13007.406</v>
      </c>
    </row>
    <row r="1197" customFormat="false" ht="12.8" hidden="false" customHeight="false" outlineLevel="0" collapsed="false">
      <c r="A1197" s="25" t="s">
        <v>4276</v>
      </c>
      <c r="B1197" s="26" t="n">
        <v>1.597</v>
      </c>
      <c r="C1197" s="24" t="n">
        <f aca="false">B1197*10</f>
        <v>15.97</v>
      </c>
      <c r="D1197" s="14" t="n">
        <f aca="false">C1197+D1196</f>
        <v>13023.376</v>
      </c>
    </row>
    <row r="1198" customFormat="false" ht="12.8" hidden="false" customHeight="false" outlineLevel="0" collapsed="false">
      <c r="A1198" s="25" t="s">
        <v>4279</v>
      </c>
      <c r="B1198" s="26" t="n">
        <v>2.557</v>
      </c>
      <c r="C1198" s="24" t="n">
        <f aca="false">B1198*10</f>
        <v>25.57</v>
      </c>
      <c r="D1198" s="14" t="n">
        <f aca="false">C1198+D1197</f>
        <v>13048.946</v>
      </c>
    </row>
    <row r="1199" customFormat="false" ht="12.8" hidden="false" customHeight="false" outlineLevel="0" collapsed="false">
      <c r="A1199" s="25" t="s">
        <v>4285</v>
      </c>
      <c r="B1199" s="26" t="n">
        <v>0.764</v>
      </c>
      <c r="C1199" s="24" t="n">
        <f aca="false">B1199*10</f>
        <v>7.64</v>
      </c>
      <c r="D1199" s="14" t="n">
        <f aca="false">C1199+D1198</f>
        <v>13056.586</v>
      </c>
    </row>
    <row r="1200" customFormat="false" ht="12.8" hidden="false" customHeight="false" outlineLevel="0" collapsed="false">
      <c r="A1200" s="25" t="s">
        <v>4289</v>
      </c>
      <c r="B1200" s="26" t="n">
        <v>-1</v>
      </c>
      <c r="C1200" s="24" t="n">
        <f aca="false">B1200*10</f>
        <v>-10</v>
      </c>
      <c r="D1200" s="14" t="n">
        <f aca="false">C1200+D1199</f>
        <v>13046.586</v>
      </c>
    </row>
    <row r="1201" customFormat="false" ht="12.8" hidden="false" customHeight="false" outlineLevel="0" collapsed="false">
      <c r="A1201" s="25" t="s">
        <v>4291</v>
      </c>
      <c r="B1201" s="26" t="n">
        <v>-0.4316</v>
      </c>
      <c r="C1201" s="24" t="n">
        <f aca="false">B1201*10</f>
        <v>-4.316</v>
      </c>
      <c r="D1201" s="14" t="n">
        <f aca="false">C1201+D1200</f>
        <v>13042.27</v>
      </c>
    </row>
    <row r="1202" customFormat="false" ht="12.8" hidden="false" customHeight="false" outlineLevel="0" collapsed="false">
      <c r="A1202" s="25" t="s">
        <v>4294</v>
      </c>
      <c r="B1202" s="26" t="n">
        <v>0.7448</v>
      </c>
      <c r="C1202" s="24" t="n">
        <f aca="false">B1202*10</f>
        <v>7.448</v>
      </c>
      <c r="D1202" s="14" t="n">
        <f aca="false">C1202+D1201</f>
        <v>13049.718</v>
      </c>
    </row>
    <row r="1203" customFormat="false" ht="12.8" hidden="false" customHeight="false" outlineLevel="0" collapsed="false">
      <c r="A1203" s="25" t="s">
        <v>4296</v>
      </c>
      <c r="B1203" s="26" t="n">
        <v>8.0744</v>
      </c>
      <c r="C1203" s="24" t="n">
        <f aca="false">B1203*10</f>
        <v>80.744</v>
      </c>
      <c r="D1203" s="14" t="n">
        <f aca="false">C1203+D1202</f>
        <v>13130.462</v>
      </c>
    </row>
    <row r="1204" customFormat="false" ht="12.8" hidden="false" customHeight="false" outlineLevel="0" collapsed="false">
      <c r="A1204" s="25" t="s">
        <v>4303</v>
      </c>
      <c r="B1204" s="26" t="n">
        <v>0.9898</v>
      </c>
      <c r="C1204" s="24" t="n">
        <f aca="false">B1204*10</f>
        <v>9.898</v>
      </c>
      <c r="D1204" s="14" t="n">
        <f aca="false">C1204+D1203</f>
        <v>13140.36</v>
      </c>
    </row>
    <row r="1205" customFormat="false" ht="12.8" hidden="false" customHeight="false" outlineLevel="0" collapsed="false">
      <c r="A1205" s="25" t="s">
        <v>4305</v>
      </c>
      <c r="B1205" s="26" t="n">
        <v>-0.02</v>
      </c>
      <c r="C1205" s="24" t="n">
        <f aca="false">B1205*10</f>
        <v>-0.2</v>
      </c>
      <c r="D1205" s="14" t="n">
        <f aca="false">C1205+D1204</f>
        <v>13140.16</v>
      </c>
    </row>
    <row r="1206" customFormat="false" ht="12.8" hidden="false" customHeight="false" outlineLevel="0" collapsed="false">
      <c r="A1206" s="25" t="s">
        <v>4308</v>
      </c>
      <c r="B1206" s="26" t="n">
        <v>0.2352</v>
      </c>
      <c r="C1206" s="24" t="n">
        <f aca="false">B1206*10</f>
        <v>2.352</v>
      </c>
      <c r="D1206" s="14" t="n">
        <f aca="false">C1206+D1205</f>
        <v>13142.512</v>
      </c>
    </row>
    <row r="1207" customFormat="false" ht="12.8" hidden="false" customHeight="false" outlineLevel="0" collapsed="false">
      <c r="A1207" s="25" t="s">
        <v>4310</v>
      </c>
      <c r="B1207" s="26" t="n">
        <v>3.027</v>
      </c>
      <c r="C1207" s="24" t="n">
        <f aca="false">B1207*10</f>
        <v>30.27</v>
      </c>
      <c r="D1207" s="14" t="n">
        <f aca="false">C1207+D1206</f>
        <v>13172.782</v>
      </c>
    </row>
    <row r="1208" customFormat="false" ht="12.8" hidden="false" customHeight="false" outlineLevel="0" collapsed="false">
      <c r="A1208" s="25" t="s">
        <v>4316</v>
      </c>
      <c r="B1208" s="26" t="n">
        <v>1.225</v>
      </c>
      <c r="C1208" s="24" t="n">
        <f aca="false">B1208*10</f>
        <v>12.25</v>
      </c>
      <c r="D1208" s="14" t="n">
        <f aca="false">C1208+D1207</f>
        <v>13185.032</v>
      </c>
    </row>
    <row r="1209" customFormat="false" ht="12.8" hidden="false" customHeight="false" outlineLevel="0" collapsed="false">
      <c r="A1209" s="25" t="s">
        <v>4319</v>
      </c>
      <c r="B1209" s="26" t="n">
        <v>4.9098</v>
      </c>
      <c r="C1209" s="24" t="n">
        <f aca="false">B1209*10</f>
        <v>49.098</v>
      </c>
      <c r="D1209" s="14" t="n">
        <f aca="false">C1209+D1208</f>
        <v>13234.13</v>
      </c>
    </row>
    <row r="1210" customFormat="false" ht="12.8" hidden="false" customHeight="false" outlineLevel="0" collapsed="false">
      <c r="A1210" s="25" t="s">
        <v>4322</v>
      </c>
      <c r="B1210" s="26" t="n">
        <v>1.4406</v>
      </c>
      <c r="C1210" s="24" t="n">
        <f aca="false">B1210*10</f>
        <v>14.406</v>
      </c>
      <c r="D1210" s="14" t="n">
        <f aca="false">C1210+D1209</f>
        <v>13248.536</v>
      </c>
    </row>
    <row r="1211" customFormat="false" ht="12.8" hidden="false" customHeight="false" outlineLevel="0" collapsed="false">
      <c r="A1211" s="25" t="s">
        <v>4326</v>
      </c>
      <c r="B1211" s="26" t="n">
        <v>-0.2752</v>
      </c>
      <c r="C1211" s="24" t="n">
        <f aca="false">B1211*10</f>
        <v>-2.752</v>
      </c>
      <c r="D1211" s="14" t="n">
        <f aca="false">C1211+D1210</f>
        <v>13245.784</v>
      </c>
    </row>
    <row r="1212" customFormat="false" ht="12.8" hidden="false" customHeight="false" outlineLevel="0" collapsed="false">
      <c r="A1212" s="25" t="s">
        <v>4329</v>
      </c>
      <c r="B1212" s="26" t="n">
        <v>-3.4026</v>
      </c>
      <c r="C1212" s="24" t="n">
        <f aca="false">B1212*10</f>
        <v>-34.026</v>
      </c>
      <c r="D1212" s="14" t="n">
        <f aca="false">C1212+D1211</f>
        <v>13211.758</v>
      </c>
    </row>
    <row r="1213" customFormat="false" ht="12.8" hidden="false" customHeight="false" outlineLevel="0" collapsed="false">
      <c r="A1213" s="25" t="s">
        <v>4335</v>
      </c>
      <c r="B1213" s="26" t="n">
        <v>0.5292</v>
      </c>
      <c r="C1213" s="24" t="n">
        <f aca="false">B1213*10</f>
        <v>5.292</v>
      </c>
      <c r="D1213" s="14" t="n">
        <f aca="false">C1213+D1212</f>
        <v>13217.05</v>
      </c>
    </row>
    <row r="1214" customFormat="false" ht="12.8" hidden="false" customHeight="false" outlineLevel="0" collapsed="false">
      <c r="A1214" s="25" t="s">
        <v>4337</v>
      </c>
      <c r="B1214" s="26" t="n">
        <v>0.98</v>
      </c>
      <c r="C1214" s="24" t="n">
        <f aca="false">B1214*10</f>
        <v>9.8</v>
      </c>
      <c r="D1214" s="14" t="n">
        <f aca="false">C1214+D1213</f>
        <v>13226.85</v>
      </c>
    </row>
    <row r="1215" customFormat="false" ht="12.8" hidden="false" customHeight="false" outlineLevel="0" collapsed="false">
      <c r="A1215" s="25" t="s">
        <v>4339</v>
      </c>
      <c r="B1215" s="26" t="n">
        <v>-3</v>
      </c>
      <c r="C1215" s="24" t="n">
        <f aca="false">B1215*10</f>
        <v>-30</v>
      </c>
      <c r="D1215" s="14" t="n">
        <f aca="false">C1215+D1214</f>
        <v>13196.85</v>
      </c>
    </row>
    <row r="1216" customFormat="false" ht="12.8" hidden="false" customHeight="false" outlineLevel="0" collapsed="false">
      <c r="A1216" s="25" t="s">
        <v>4343</v>
      </c>
      <c r="B1216" s="26" t="n">
        <v>2.2736</v>
      </c>
      <c r="C1216" s="24" t="n">
        <f aca="false">B1216*10</f>
        <v>22.736</v>
      </c>
      <c r="D1216" s="14" t="n">
        <f aca="false">C1216+D1215</f>
        <v>13219.586</v>
      </c>
    </row>
    <row r="1217" customFormat="false" ht="12.8" hidden="false" customHeight="false" outlineLevel="0" collapsed="false">
      <c r="A1217" s="25" t="s">
        <v>4346</v>
      </c>
      <c r="B1217" s="26" t="n">
        <v>27.2142</v>
      </c>
      <c r="C1217" s="24" t="n">
        <f aca="false">B1217*10</f>
        <v>272.142</v>
      </c>
      <c r="D1217" s="14" t="n">
        <f aca="false">C1217+D1216</f>
        <v>13491.728</v>
      </c>
    </row>
    <row r="1218" customFormat="false" ht="12.8" hidden="false" customHeight="false" outlineLevel="0" collapsed="false">
      <c r="A1218" s="25" t="s">
        <v>4350</v>
      </c>
      <c r="B1218" s="26" t="n">
        <v>-1.265</v>
      </c>
      <c r="C1218" s="24" t="n">
        <f aca="false">B1218*10</f>
        <v>-12.65</v>
      </c>
      <c r="D1218" s="14" t="n">
        <f aca="false">C1218+D1217</f>
        <v>13479.078</v>
      </c>
    </row>
    <row r="1219" customFormat="false" ht="12.8" hidden="false" customHeight="false" outlineLevel="0" collapsed="false">
      <c r="A1219" s="25" t="s">
        <v>4353</v>
      </c>
      <c r="B1219" s="26" t="n">
        <v>-6.5594</v>
      </c>
      <c r="C1219" s="24" t="n">
        <f aca="false">B1219*10</f>
        <v>-65.594</v>
      </c>
      <c r="D1219" s="14" t="n">
        <f aca="false">C1219+D1218</f>
        <v>13413.484</v>
      </c>
    </row>
    <row r="1220" customFormat="false" ht="12.8" hidden="false" customHeight="false" outlineLevel="0" collapsed="false">
      <c r="A1220" s="25" t="s">
        <v>4356</v>
      </c>
      <c r="B1220" s="26" t="n">
        <v>2.6362</v>
      </c>
      <c r="C1220" s="24" t="n">
        <f aca="false">B1220*10</f>
        <v>26.362</v>
      </c>
      <c r="D1220" s="14" t="n">
        <f aca="false">C1220+D1219</f>
        <v>13439.846</v>
      </c>
    </row>
    <row r="1221" customFormat="false" ht="12.8" hidden="false" customHeight="false" outlineLevel="0" collapsed="false">
      <c r="A1221" s="25" t="s">
        <v>4363</v>
      </c>
      <c r="B1221" s="26" t="n">
        <v>3.234</v>
      </c>
      <c r="C1221" s="24" t="n">
        <f aca="false">B1221*10</f>
        <v>32.34</v>
      </c>
      <c r="D1221" s="14" t="n">
        <f aca="false">C1221+D1220</f>
        <v>13472.186</v>
      </c>
    </row>
    <row r="1222" customFormat="false" ht="12.8" hidden="false" customHeight="false" outlineLevel="0" collapsed="false">
      <c r="A1222" s="25" t="s">
        <v>4367</v>
      </c>
      <c r="B1222" s="26" t="n">
        <v>1.5578</v>
      </c>
      <c r="C1222" s="24" t="n">
        <f aca="false">B1222*10</f>
        <v>15.578</v>
      </c>
      <c r="D1222" s="14" t="n">
        <f aca="false">C1222+D1221</f>
        <v>13487.764</v>
      </c>
    </row>
    <row r="1223" customFormat="false" ht="12.8" hidden="false" customHeight="false" outlineLevel="0" collapsed="false">
      <c r="A1223" s="25" t="s">
        <v>4372</v>
      </c>
      <c r="B1223" s="26" t="n">
        <v>4.88</v>
      </c>
      <c r="C1223" s="24" t="n">
        <f aca="false">B1223*10</f>
        <v>48.8</v>
      </c>
      <c r="D1223" s="14" t="n">
        <f aca="false">C1223+D1222</f>
        <v>13536.564</v>
      </c>
    </row>
    <row r="1224" customFormat="false" ht="12.8" hidden="false" customHeight="false" outlineLevel="0" collapsed="false">
      <c r="A1224" s="25" t="s">
        <v>4376</v>
      </c>
      <c r="B1224" s="26" t="n">
        <v>5.8694</v>
      </c>
      <c r="C1224" s="24" t="n">
        <f aca="false">B1224*10</f>
        <v>58.694</v>
      </c>
      <c r="D1224" s="14" t="n">
        <f aca="false">C1224+D1223</f>
        <v>13595.258</v>
      </c>
    </row>
    <row r="1225" customFormat="false" ht="12.8" hidden="false" customHeight="false" outlineLevel="0" collapsed="false">
      <c r="A1225" s="25" t="s">
        <v>4382</v>
      </c>
      <c r="B1225" s="26" t="n">
        <v>-1.8334</v>
      </c>
      <c r="C1225" s="24" t="n">
        <f aca="false">B1225*10</f>
        <v>-18.334</v>
      </c>
      <c r="D1225" s="14" t="n">
        <f aca="false">C1225+D1224</f>
        <v>13576.924</v>
      </c>
    </row>
    <row r="1226" customFormat="false" ht="12.8" hidden="false" customHeight="false" outlineLevel="0" collapsed="false">
      <c r="A1226" s="25" t="s">
        <v>4384</v>
      </c>
      <c r="B1226" s="26" t="n">
        <v>3.7138</v>
      </c>
      <c r="C1226" s="24" t="n">
        <f aca="false">B1226*10</f>
        <v>37.138</v>
      </c>
      <c r="D1226" s="14" t="n">
        <f aca="false">C1226+D1225</f>
        <v>13614.062</v>
      </c>
    </row>
    <row r="1227" customFormat="false" ht="12.8" hidden="false" customHeight="false" outlineLevel="0" collapsed="false">
      <c r="A1227" s="25" t="s">
        <v>4390</v>
      </c>
      <c r="B1227" s="26" t="n">
        <v>4.7922</v>
      </c>
      <c r="C1227" s="24" t="n">
        <f aca="false">B1227*10</f>
        <v>47.922</v>
      </c>
      <c r="D1227" s="14" t="n">
        <f aca="false">C1227+D1226</f>
        <v>13661.984</v>
      </c>
    </row>
    <row r="1228" customFormat="false" ht="12.8" hidden="false" customHeight="false" outlineLevel="0" collapsed="false">
      <c r="A1228" s="25" t="s">
        <v>4392</v>
      </c>
      <c r="B1228" s="26" t="n">
        <v>0.1462</v>
      </c>
      <c r="C1228" s="24" t="n">
        <f aca="false">B1228*10</f>
        <v>1.462</v>
      </c>
      <c r="D1228" s="14" t="n">
        <f aca="false">C1228+D1227</f>
        <v>13663.446</v>
      </c>
    </row>
    <row r="1229" customFormat="false" ht="12.8" hidden="false" customHeight="false" outlineLevel="0" collapsed="false">
      <c r="A1229" s="25" t="s">
        <v>4397</v>
      </c>
      <c r="B1229" s="26" t="n">
        <v>-0.755</v>
      </c>
      <c r="C1229" s="24" t="n">
        <f aca="false">B1229*10</f>
        <v>-7.55</v>
      </c>
      <c r="D1229" s="14" t="n">
        <f aca="false">C1229+D1228</f>
        <v>13655.896</v>
      </c>
    </row>
    <row r="1230" customFormat="false" ht="12.8" hidden="false" customHeight="false" outlineLevel="0" collapsed="false">
      <c r="A1230" s="25" t="s">
        <v>4399</v>
      </c>
      <c r="B1230" s="26" t="n">
        <v>-2</v>
      </c>
      <c r="C1230" s="24" t="n">
        <f aca="false">B1230*10</f>
        <v>-20</v>
      </c>
      <c r="D1230" s="14" t="n">
        <f aca="false">C1230+D1229</f>
        <v>13635.896</v>
      </c>
    </row>
    <row r="1231" customFormat="false" ht="12.8" hidden="false" customHeight="false" outlineLevel="0" collapsed="false">
      <c r="A1231" s="25" t="s">
        <v>4402</v>
      </c>
      <c r="B1231" s="26" t="n">
        <v>2.6848</v>
      </c>
      <c r="C1231" s="24" t="n">
        <f aca="false">B1231*10</f>
        <v>26.848</v>
      </c>
      <c r="D1231" s="14" t="n">
        <f aca="false">C1231+D1230</f>
        <v>13662.744</v>
      </c>
    </row>
    <row r="1232" customFormat="false" ht="12.8" hidden="false" customHeight="false" outlineLevel="0" collapsed="false">
      <c r="A1232" s="25" t="s">
        <v>4407</v>
      </c>
      <c r="B1232" s="26" t="n">
        <v>6.8008</v>
      </c>
      <c r="C1232" s="24" t="n">
        <f aca="false">B1232*10</f>
        <v>68.008</v>
      </c>
      <c r="D1232" s="14" t="n">
        <f aca="false">C1232+D1231</f>
        <v>13730.752</v>
      </c>
    </row>
    <row r="1233" customFormat="false" ht="12.8" hidden="false" customHeight="false" outlineLevel="0" collapsed="false">
      <c r="A1233" s="25" t="s">
        <v>4412</v>
      </c>
      <c r="B1233" s="26" t="n">
        <v>2.1168</v>
      </c>
      <c r="C1233" s="24" t="n">
        <f aca="false">B1233*10</f>
        <v>21.168</v>
      </c>
      <c r="D1233" s="14" t="n">
        <f aca="false">C1233+D1232</f>
        <v>13751.92</v>
      </c>
    </row>
    <row r="1234" customFormat="false" ht="12.8" hidden="false" customHeight="false" outlineLevel="0" collapsed="false">
      <c r="A1234" s="25" t="s">
        <v>4415</v>
      </c>
      <c r="B1234" s="26" t="n">
        <v>-0.5002</v>
      </c>
      <c r="C1234" s="24" t="n">
        <f aca="false">B1234*10</f>
        <v>-5.002</v>
      </c>
      <c r="D1234" s="14" t="n">
        <f aca="false">C1234+D1233</f>
        <v>13746.918</v>
      </c>
    </row>
    <row r="1235" customFormat="false" ht="12.8" hidden="false" customHeight="false" outlineLevel="0" collapsed="false">
      <c r="A1235" s="25" t="s">
        <v>4419</v>
      </c>
      <c r="B1235" s="26" t="n">
        <v>3.9588</v>
      </c>
      <c r="C1235" s="24" t="n">
        <f aca="false">B1235*10</f>
        <v>39.588</v>
      </c>
      <c r="D1235" s="14" t="n">
        <f aca="false">C1235+D1234</f>
        <v>13786.506</v>
      </c>
    </row>
    <row r="1236" customFormat="false" ht="12.8" hidden="false" customHeight="false" outlineLevel="0" collapsed="false">
      <c r="A1236" s="25" t="s">
        <v>4427</v>
      </c>
      <c r="B1236" s="26" t="n">
        <v>0.96</v>
      </c>
      <c r="C1236" s="24" t="n">
        <f aca="false">B1236*10</f>
        <v>9.6</v>
      </c>
      <c r="D1236" s="14" t="n">
        <f aca="false">C1236+D1235</f>
        <v>13796.106</v>
      </c>
    </row>
    <row r="1237" customFormat="false" ht="12.8" hidden="false" customHeight="false" outlineLevel="0" collapsed="false">
      <c r="A1237" s="25" t="s">
        <v>4432</v>
      </c>
      <c r="B1237" s="26" t="n">
        <v>0.107</v>
      </c>
      <c r="C1237" s="24" t="n">
        <f aca="false">B1237*10</f>
        <v>1.07</v>
      </c>
      <c r="D1237" s="14" t="n">
        <f aca="false">C1237+D1236</f>
        <v>13797.176</v>
      </c>
    </row>
    <row r="1238" customFormat="false" ht="12.8" hidden="false" customHeight="false" outlineLevel="0" collapsed="false">
      <c r="A1238" s="25" t="s">
        <v>4439</v>
      </c>
      <c r="B1238" s="26" t="n">
        <v>-4.9492</v>
      </c>
      <c r="C1238" s="24" t="n">
        <f aca="false">B1238*10</f>
        <v>-49.492</v>
      </c>
      <c r="D1238" s="14" t="n">
        <f aca="false">C1238+D1237</f>
        <v>13747.684</v>
      </c>
    </row>
    <row r="1239" customFormat="false" ht="12.8" hidden="false" customHeight="false" outlineLevel="0" collapsed="false">
      <c r="A1239" s="25" t="s">
        <v>4442</v>
      </c>
      <c r="B1239" s="26" t="n">
        <v>1.5386</v>
      </c>
      <c r="C1239" s="24" t="n">
        <f aca="false">B1239*10</f>
        <v>15.386</v>
      </c>
      <c r="D1239" s="14" t="n">
        <f aca="false">C1239+D1238</f>
        <v>13763.07</v>
      </c>
    </row>
    <row r="1240" customFormat="false" ht="12.8" hidden="false" customHeight="false" outlineLevel="0" collapsed="false">
      <c r="A1240" s="25" t="s">
        <v>4443</v>
      </c>
      <c r="B1240" s="26" t="n">
        <v>2.1556</v>
      </c>
      <c r="C1240" s="24" t="n">
        <f aca="false">B1240*10</f>
        <v>21.556</v>
      </c>
      <c r="D1240" s="14" t="n">
        <f aca="false">C1240+D1239</f>
        <v>13784.626</v>
      </c>
    </row>
    <row r="1241" customFormat="false" ht="12.8" hidden="false" customHeight="false" outlineLevel="0" collapsed="false">
      <c r="A1241" s="25" t="s">
        <v>4447</v>
      </c>
      <c r="B1241" s="26" t="n">
        <v>1.7334</v>
      </c>
      <c r="C1241" s="24" t="n">
        <f aca="false">B1241*10</f>
        <v>17.334</v>
      </c>
      <c r="D1241" s="14" t="n">
        <f aca="false">C1241+D1240</f>
        <v>13801.96</v>
      </c>
    </row>
    <row r="1242" customFormat="false" ht="12.8" hidden="false" customHeight="false" outlineLevel="0" collapsed="false">
      <c r="A1242" s="25" t="s">
        <v>4454</v>
      </c>
      <c r="B1242" s="26" t="n">
        <v>1.0678</v>
      </c>
      <c r="C1242" s="24" t="n">
        <f aca="false">B1242*10</f>
        <v>10.678</v>
      </c>
      <c r="D1242" s="14" t="n">
        <f aca="false">C1242+D1241</f>
        <v>13812.638</v>
      </c>
    </row>
    <row r="1243" customFormat="false" ht="12.8" hidden="false" customHeight="false" outlineLevel="0" collapsed="false">
      <c r="A1243" s="25" t="s">
        <v>4459</v>
      </c>
      <c r="B1243" s="26" t="n">
        <v>7.7714</v>
      </c>
      <c r="C1243" s="24" t="n">
        <f aca="false">B1243*10</f>
        <v>77.714</v>
      </c>
      <c r="D1243" s="14" t="n">
        <f aca="false">C1243+D1242</f>
        <v>13890.352</v>
      </c>
    </row>
    <row r="1244" customFormat="false" ht="12.8" hidden="false" customHeight="false" outlineLevel="0" collapsed="false">
      <c r="A1244" s="25" t="s">
        <v>4464</v>
      </c>
      <c r="B1244" s="26" t="n">
        <v>0.5586</v>
      </c>
      <c r="C1244" s="24" t="n">
        <f aca="false">B1244*10</f>
        <v>5.586</v>
      </c>
      <c r="D1244" s="14" t="n">
        <f aca="false">C1244+D1243</f>
        <v>13895.938</v>
      </c>
    </row>
    <row r="1245" customFormat="false" ht="12.8" hidden="false" customHeight="false" outlineLevel="0" collapsed="false">
      <c r="A1245" s="25" t="s">
        <v>4468</v>
      </c>
      <c r="B1245" s="26" t="n">
        <v>-3.1082</v>
      </c>
      <c r="C1245" s="24" t="n">
        <f aca="false">B1245*10</f>
        <v>-31.082</v>
      </c>
      <c r="D1245" s="14" t="n">
        <f aca="false">C1245+D1244</f>
        <v>13864.856</v>
      </c>
    </row>
    <row r="1246" customFormat="false" ht="12.8" hidden="false" customHeight="false" outlineLevel="0" collapsed="false">
      <c r="A1246" s="25" t="s">
        <v>4475</v>
      </c>
      <c r="B1246" s="26" t="n">
        <v>3.7236</v>
      </c>
      <c r="C1246" s="24" t="n">
        <f aca="false">B1246*10</f>
        <v>37.236</v>
      </c>
      <c r="D1246" s="14" t="n">
        <f aca="false">C1246+D1245</f>
        <v>13902.092</v>
      </c>
    </row>
    <row r="1247" customFormat="false" ht="12.8" hidden="false" customHeight="false" outlineLevel="0" collapsed="false">
      <c r="A1247" s="25" t="s">
        <v>4484</v>
      </c>
      <c r="B1247" s="26" t="n">
        <v>1.2348</v>
      </c>
      <c r="C1247" s="24" t="n">
        <f aca="false">B1247*10</f>
        <v>12.348</v>
      </c>
      <c r="D1247" s="14" t="n">
        <f aca="false">C1247+D1246</f>
        <v>13914.44</v>
      </c>
    </row>
    <row r="1248" customFormat="false" ht="12.8" hidden="false" customHeight="false" outlineLevel="0" collapsed="false">
      <c r="A1248" s="25" t="s">
        <v>4487</v>
      </c>
      <c r="B1248" s="26" t="n">
        <v>1.7934</v>
      </c>
      <c r="C1248" s="24" t="n">
        <f aca="false">B1248*10</f>
        <v>17.934</v>
      </c>
      <c r="D1248" s="14" t="n">
        <f aca="false">C1248+D1247</f>
        <v>13932.374</v>
      </c>
    </row>
    <row r="1249" customFormat="false" ht="12.8" hidden="false" customHeight="false" outlineLevel="0" collapsed="false">
      <c r="A1249" s="25" t="s">
        <v>4490</v>
      </c>
      <c r="B1249" s="26" t="n">
        <v>-0.8138</v>
      </c>
      <c r="C1249" s="24" t="n">
        <f aca="false">B1249*10</f>
        <v>-8.138</v>
      </c>
      <c r="D1249" s="14" t="n">
        <f aca="false">C1249+D1248</f>
        <v>13924.236</v>
      </c>
    </row>
    <row r="1250" customFormat="false" ht="12.8" hidden="false" customHeight="false" outlineLevel="0" collapsed="false">
      <c r="A1250" s="25" t="s">
        <v>4494</v>
      </c>
      <c r="B1250" s="26" t="n">
        <v>5.2218</v>
      </c>
      <c r="C1250" s="24" t="n">
        <f aca="false">B1250*10</f>
        <v>52.218</v>
      </c>
      <c r="D1250" s="14" t="n">
        <f aca="false">C1250+D1249</f>
        <v>13976.454</v>
      </c>
    </row>
    <row r="1251" customFormat="false" ht="12.8" hidden="false" customHeight="false" outlineLevel="0" collapsed="false">
      <c r="A1251" s="25" t="s">
        <v>4502</v>
      </c>
      <c r="B1251" s="26" t="n">
        <v>0.0192000000000001</v>
      </c>
      <c r="C1251" s="24" t="n">
        <f aca="false">B1251*10</f>
        <v>0.192000000000001</v>
      </c>
      <c r="D1251" s="14" t="n">
        <f aca="false">C1251+D1250</f>
        <v>13976.646</v>
      </c>
    </row>
    <row r="1252" customFormat="false" ht="12.8" hidden="false" customHeight="false" outlineLevel="0" collapsed="false">
      <c r="A1252" s="25" t="s">
        <v>4506</v>
      </c>
      <c r="B1252" s="26" t="n">
        <v>3.704</v>
      </c>
      <c r="C1252" s="24" t="n">
        <f aca="false">B1252*10</f>
        <v>37.04</v>
      </c>
      <c r="D1252" s="14" t="n">
        <f aca="false">C1252+D1251</f>
        <v>14013.686</v>
      </c>
    </row>
    <row r="1253" customFormat="false" ht="12.8" hidden="false" customHeight="false" outlineLevel="0" collapsed="false">
      <c r="A1253" s="25" t="s">
        <v>4512</v>
      </c>
      <c r="B1253" s="26" t="n">
        <v>-0.363</v>
      </c>
      <c r="C1253" s="24" t="n">
        <f aca="false">B1253*10</f>
        <v>-3.63</v>
      </c>
      <c r="D1253" s="14" t="n">
        <f aca="false">C1253+D1252</f>
        <v>14010.056</v>
      </c>
    </row>
    <row r="1254" customFormat="false" ht="12.8" hidden="false" customHeight="false" outlineLevel="0" collapsed="false">
      <c r="A1254" s="25" t="s">
        <v>4514</v>
      </c>
      <c r="B1254" s="26" t="n">
        <v>1.0086</v>
      </c>
      <c r="C1254" s="24" t="n">
        <f aca="false">B1254*10</f>
        <v>10.086</v>
      </c>
      <c r="D1254" s="14" t="n">
        <f aca="false">C1254+D1253</f>
        <v>14020.142</v>
      </c>
    </row>
    <row r="1255" customFormat="false" ht="12.8" hidden="false" customHeight="false" outlineLevel="0" collapsed="false">
      <c r="A1255" s="25" t="s">
        <v>4522</v>
      </c>
      <c r="B1255" s="26" t="n">
        <v>1.4112</v>
      </c>
      <c r="C1255" s="24" t="n">
        <f aca="false">B1255*10</f>
        <v>14.112</v>
      </c>
      <c r="D1255" s="14" t="n">
        <f aca="false">C1255+D1254</f>
        <v>14034.254</v>
      </c>
    </row>
    <row r="1256" customFormat="false" ht="12.8" hidden="false" customHeight="false" outlineLevel="0" collapsed="false">
      <c r="A1256" s="25" t="s">
        <v>4524</v>
      </c>
      <c r="B1256" s="26" t="n">
        <v>6.4774</v>
      </c>
      <c r="C1256" s="24" t="n">
        <f aca="false">B1256*10</f>
        <v>64.774</v>
      </c>
      <c r="D1256" s="14" t="n">
        <f aca="false">C1256+D1255</f>
        <v>14099.028</v>
      </c>
    </row>
    <row r="1257" customFormat="false" ht="12.8" hidden="false" customHeight="false" outlineLevel="0" collapsed="false">
      <c r="A1257" s="25" t="s">
        <v>4528</v>
      </c>
      <c r="B1257" s="26" t="n">
        <v>0.784</v>
      </c>
      <c r="C1257" s="24" t="n">
        <f aca="false">B1257*10</f>
        <v>7.84</v>
      </c>
      <c r="D1257" s="14" t="n">
        <f aca="false">C1257+D1256</f>
        <v>14106.868</v>
      </c>
    </row>
    <row r="1258" customFormat="false" ht="12.8" hidden="false" customHeight="false" outlineLevel="0" collapsed="false">
      <c r="A1258" s="25" t="s">
        <v>4531</v>
      </c>
      <c r="B1258" s="26" t="n">
        <v>4.8804</v>
      </c>
      <c r="C1258" s="24" t="n">
        <f aca="false">B1258*10</f>
        <v>48.804</v>
      </c>
      <c r="D1258" s="14" t="n">
        <f aca="false">C1258+D1257</f>
        <v>14155.672</v>
      </c>
    </row>
    <row r="1259" customFormat="false" ht="12.8" hidden="false" customHeight="false" outlineLevel="0" collapsed="false">
      <c r="A1259" s="25" t="s">
        <v>4536</v>
      </c>
      <c r="B1259" s="26" t="n">
        <v>-1.53</v>
      </c>
      <c r="C1259" s="24" t="n">
        <f aca="false">B1259*10</f>
        <v>-15.3</v>
      </c>
      <c r="D1259" s="14" t="n">
        <f aca="false">C1259+D1258</f>
        <v>14140.372</v>
      </c>
    </row>
    <row r="1260" customFormat="false" ht="12.8" hidden="false" customHeight="false" outlineLevel="0" collapsed="false">
      <c r="A1260" s="25" t="s">
        <v>4545</v>
      </c>
      <c r="B1260" s="26" t="n">
        <v>1.0682</v>
      </c>
      <c r="C1260" s="24" t="n">
        <f aca="false">B1260*10</f>
        <v>10.682</v>
      </c>
      <c r="D1260" s="14" t="n">
        <f aca="false">C1260+D1259</f>
        <v>14151.054</v>
      </c>
    </row>
    <row r="1261" customFormat="false" ht="12.8" hidden="false" customHeight="false" outlineLevel="0" collapsed="false">
      <c r="A1261" s="25" t="s">
        <v>4549</v>
      </c>
      <c r="B1261" s="26" t="n">
        <v>1.666</v>
      </c>
      <c r="C1261" s="24" t="n">
        <f aca="false">B1261*10</f>
        <v>16.66</v>
      </c>
      <c r="D1261" s="14" t="n">
        <f aca="false">C1261+D1260</f>
        <v>14167.714</v>
      </c>
    </row>
    <row r="1262" customFormat="false" ht="12.8" hidden="false" customHeight="false" outlineLevel="0" collapsed="false">
      <c r="A1262" s="25" t="s">
        <v>4552</v>
      </c>
      <c r="B1262" s="26" t="n">
        <v>-0.804</v>
      </c>
      <c r="C1262" s="24" t="n">
        <f aca="false">B1262*10</f>
        <v>-8.04</v>
      </c>
      <c r="D1262" s="14" t="n">
        <f aca="false">C1262+D1261</f>
        <v>14159.674</v>
      </c>
    </row>
    <row r="1263" customFormat="false" ht="12.8" hidden="false" customHeight="false" outlineLevel="0" collapsed="false">
      <c r="A1263" s="25" t="s">
        <v>4554</v>
      </c>
      <c r="B1263" s="26" t="n">
        <v>-1.51</v>
      </c>
      <c r="C1263" s="24" t="n">
        <f aca="false">B1263*10</f>
        <v>-15.1</v>
      </c>
      <c r="D1263" s="14" t="n">
        <f aca="false">C1263+D1262</f>
        <v>14144.574</v>
      </c>
    </row>
    <row r="1264" customFormat="false" ht="12.8" hidden="false" customHeight="false" outlineLevel="0" collapsed="false">
      <c r="A1264" s="25" t="s">
        <v>4556</v>
      </c>
      <c r="B1264" s="26" t="n">
        <v>0.372</v>
      </c>
      <c r="C1264" s="24" t="n">
        <f aca="false">B1264*10</f>
        <v>3.72</v>
      </c>
      <c r="D1264" s="14" t="n">
        <f aca="false">C1264+D1263</f>
        <v>14148.294</v>
      </c>
    </row>
    <row r="1265" customFormat="false" ht="12.8" hidden="false" customHeight="false" outlineLevel="0" collapsed="false">
      <c r="A1265" s="25" t="s">
        <v>4560</v>
      </c>
      <c r="B1265" s="26" t="n">
        <v>-1.991</v>
      </c>
      <c r="C1265" s="24" t="n">
        <f aca="false">B1265*10</f>
        <v>-19.91</v>
      </c>
      <c r="D1265" s="14" t="n">
        <f aca="false">C1265+D1264</f>
        <v>14128.384</v>
      </c>
    </row>
    <row r="1266" customFormat="false" ht="12.8" hidden="false" customHeight="false" outlineLevel="0" collapsed="false">
      <c r="A1266" s="25" t="s">
        <v>4567</v>
      </c>
      <c r="B1266" s="26" t="n">
        <v>4.4296</v>
      </c>
      <c r="C1266" s="24" t="n">
        <f aca="false">B1266*10</f>
        <v>44.296</v>
      </c>
      <c r="D1266" s="14" t="n">
        <f aca="false">C1266+D1265</f>
        <v>14172.68</v>
      </c>
    </row>
    <row r="1267" customFormat="false" ht="12.8" hidden="false" customHeight="false" outlineLevel="0" collapsed="false">
      <c r="A1267" s="25" t="s">
        <v>4573</v>
      </c>
      <c r="B1267" s="26" t="n">
        <v>-5.6</v>
      </c>
      <c r="C1267" s="24" t="n">
        <f aca="false">B1267*10</f>
        <v>-56</v>
      </c>
      <c r="D1267" s="14" t="n">
        <f aca="false">C1267+D1266</f>
        <v>14116.68</v>
      </c>
    </row>
    <row r="1268" customFormat="false" ht="12.8" hidden="false" customHeight="false" outlineLevel="0" collapsed="false">
      <c r="A1268" s="25" t="s">
        <v>4575</v>
      </c>
      <c r="B1268" s="26" t="n">
        <v>-0.216</v>
      </c>
      <c r="C1268" s="24" t="n">
        <f aca="false">B1268*10</f>
        <v>-2.16</v>
      </c>
      <c r="D1268" s="14" t="n">
        <f aca="false">C1268+D1267</f>
        <v>14114.52</v>
      </c>
    </row>
    <row r="1269" customFormat="false" ht="12.8" hidden="false" customHeight="false" outlineLevel="0" collapsed="false">
      <c r="A1269" s="25" t="s">
        <v>4581</v>
      </c>
      <c r="B1269" s="26" t="n">
        <v>17.64</v>
      </c>
      <c r="C1269" s="24" t="n">
        <f aca="false">B1269*10</f>
        <v>176.4</v>
      </c>
      <c r="D1269" s="14" t="n">
        <f aca="false">C1269+D1268</f>
        <v>14290.92</v>
      </c>
    </row>
    <row r="1270" customFormat="false" ht="12.8" hidden="false" customHeight="false" outlineLevel="0" collapsed="false">
      <c r="A1270" s="25" t="s">
        <v>4586</v>
      </c>
      <c r="B1270" s="26" t="n">
        <v>0.1274</v>
      </c>
      <c r="C1270" s="24" t="n">
        <f aca="false">B1270*10</f>
        <v>1.274</v>
      </c>
      <c r="D1270" s="14" t="n">
        <f aca="false">C1270+D1269</f>
        <v>14292.194</v>
      </c>
    </row>
    <row r="1271" customFormat="false" ht="12.8" hidden="false" customHeight="false" outlineLevel="0" collapsed="false">
      <c r="A1271" s="25" t="s">
        <v>4589</v>
      </c>
      <c r="B1271" s="26" t="n">
        <v>3.2826</v>
      </c>
      <c r="C1271" s="24" t="n">
        <f aca="false">B1271*10</f>
        <v>32.826</v>
      </c>
      <c r="D1271" s="14" t="n">
        <f aca="false">C1271+D1270</f>
        <v>14325.02</v>
      </c>
    </row>
    <row r="1272" customFormat="false" ht="12.8" hidden="false" customHeight="false" outlineLevel="0" collapsed="false">
      <c r="A1272" s="25" t="s">
        <v>4594</v>
      </c>
      <c r="B1272" s="26" t="n">
        <v>0.1176</v>
      </c>
      <c r="C1272" s="24" t="n">
        <f aca="false">B1272*10</f>
        <v>1.176</v>
      </c>
      <c r="D1272" s="14" t="n">
        <f aca="false">C1272+D1271</f>
        <v>14326.196</v>
      </c>
    </row>
    <row r="1273" customFormat="false" ht="12.8" hidden="false" customHeight="false" outlineLevel="0" collapsed="false">
      <c r="A1273" s="25" t="s">
        <v>4596</v>
      </c>
      <c r="B1273" s="26" t="n">
        <v>-2.8766</v>
      </c>
      <c r="C1273" s="24" t="n">
        <f aca="false">B1273*10</f>
        <v>-28.766</v>
      </c>
      <c r="D1273" s="14" t="n">
        <f aca="false">C1273+D1272</f>
        <v>14297.43</v>
      </c>
    </row>
    <row r="1274" customFormat="false" ht="12.8" hidden="false" customHeight="false" outlineLevel="0" collapsed="false">
      <c r="A1274" s="25" t="s">
        <v>4603</v>
      </c>
      <c r="B1274" s="26" t="n">
        <v>-1</v>
      </c>
      <c r="C1274" s="24" t="n">
        <f aca="false">B1274*10</f>
        <v>-10</v>
      </c>
      <c r="D1274" s="14" t="n">
        <f aca="false">C1274+D1273</f>
        <v>14287.43</v>
      </c>
    </row>
    <row r="1275" customFormat="false" ht="12.8" hidden="false" customHeight="false" outlineLevel="0" collapsed="false">
      <c r="A1275" s="25" t="s">
        <v>4605</v>
      </c>
      <c r="B1275" s="26" t="n">
        <v>0.7052</v>
      </c>
      <c r="C1275" s="24" t="n">
        <f aca="false">B1275*10</f>
        <v>7.052</v>
      </c>
      <c r="D1275" s="14" t="n">
        <f aca="false">C1275+D1274</f>
        <v>14294.482</v>
      </c>
    </row>
    <row r="1276" customFormat="false" ht="12.8" hidden="false" customHeight="false" outlineLevel="0" collapsed="false">
      <c r="A1276" s="25" t="s">
        <v>4609</v>
      </c>
      <c r="B1276" s="26" t="n">
        <v>2.3422</v>
      </c>
      <c r="C1276" s="24" t="n">
        <f aca="false">B1276*10</f>
        <v>23.422</v>
      </c>
      <c r="D1276" s="14" t="n">
        <f aca="false">C1276+D1275</f>
        <v>14317.904</v>
      </c>
    </row>
    <row r="1277" customFormat="false" ht="12.8" hidden="false" customHeight="false" outlineLevel="0" collapsed="false">
      <c r="A1277" s="25" t="s">
        <v>4617</v>
      </c>
      <c r="B1277" s="26" t="n">
        <v>-0.8334</v>
      </c>
      <c r="C1277" s="24" t="n">
        <f aca="false">B1277*10</f>
        <v>-8.334</v>
      </c>
      <c r="D1277" s="14" t="n">
        <f aca="false">C1277+D1276</f>
        <v>14309.57</v>
      </c>
    </row>
    <row r="1278" customFormat="false" ht="12.8" hidden="false" customHeight="false" outlineLevel="0" collapsed="false">
      <c r="A1278" s="25" t="s">
        <v>4620</v>
      </c>
      <c r="B1278" s="26" t="n">
        <v>-5.5434</v>
      </c>
      <c r="C1278" s="24" t="n">
        <f aca="false">B1278*10</f>
        <v>-55.434</v>
      </c>
      <c r="D1278" s="14" t="n">
        <f aca="false">C1278+D1277</f>
        <v>14254.136</v>
      </c>
    </row>
    <row r="1279" customFormat="false" ht="12.8" hidden="false" customHeight="false" outlineLevel="0" collapsed="false">
      <c r="A1279" s="25" t="s">
        <v>4624</v>
      </c>
      <c r="B1279" s="26" t="n">
        <v>0.147</v>
      </c>
      <c r="C1279" s="24" t="n">
        <f aca="false">B1279*10</f>
        <v>1.47</v>
      </c>
      <c r="D1279" s="14" t="n">
        <f aca="false">C1279+D1278</f>
        <v>14255.606</v>
      </c>
    </row>
    <row r="1280" customFormat="false" ht="12.8" hidden="false" customHeight="false" outlineLevel="0" collapsed="false">
      <c r="A1280" s="25" t="s">
        <v>4626</v>
      </c>
      <c r="B1280" s="26" t="n">
        <v>0.1176</v>
      </c>
      <c r="C1280" s="24" t="n">
        <f aca="false">B1280*10</f>
        <v>1.176</v>
      </c>
      <c r="D1280" s="14" t="n">
        <f aca="false">C1280+D1279</f>
        <v>14256.782</v>
      </c>
    </row>
    <row r="1281" customFormat="false" ht="12.8" hidden="false" customHeight="false" outlineLevel="0" collapsed="false">
      <c r="A1281" s="25" t="s">
        <v>4628</v>
      </c>
      <c r="B1281" s="26" t="n">
        <v>0.0686000000000001</v>
      </c>
      <c r="C1281" s="24" t="n">
        <f aca="false">B1281*10</f>
        <v>0.686000000000001</v>
      </c>
      <c r="D1281" s="14" t="n">
        <f aca="false">C1281+D1280</f>
        <v>14257.468</v>
      </c>
    </row>
    <row r="1282" customFormat="false" ht="12.8" hidden="false" customHeight="false" outlineLevel="0" collapsed="false">
      <c r="A1282" s="25" t="s">
        <v>4630</v>
      </c>
      <c r="B1282" s="26" t="n">
        <v>0.1568</v>
      </c>
      <c r="C1282" s="24" t="n">
        <f aca="false">B1282*10</f>
        <v>1.568</v>
      </c>
      <c r="D1282" s="14" t="n">
        <f aca="false">C1282+D1281</f>
        <v>14259.036</v>
      </c>
    </row>
    <row r="1283" customFormat="false" ht="12.8" hidden="false" customHeight="false" outlineLevel="0" collapsed="false">
      <c r="A1283" s="25" t="s">
        <v>4632</v>
      </c>
      <c r="B1283" s="26" t="n">
        <v>-3.1824</v>
      </c>
      <c r="C1283" s="24" t="n">
        <f aca="false">B1283*10</f>
        <v>-31.824</v>
      </c>
      <c r="D1283" s="14" t="n">
        <f aca="false">C1283+D1282</f>
        <v>14227.212</v>
      </c>
    </row>
    <row r="1284" customFormat="false" ht="12.8" hidden="false" customHeight="false" outlineLevel="0" collapsed="false">
      <c r="A1284" s="25" t="s">
        <v>4637</v>
      </c>
      <c r="B1284" s="26" t="n">
        <v>-4.126</v>
      </c>
      <c r="C1284" s="24" t="n">
        <f aca="false">B1284*10</f>
        <v>-41.26</v>
      </c>
      <c r="D1284" s="14" t="n">
        <f aca="false">C1284+D1283</f>
        <v>14185.952</v>
      </c>
    </row>
    <row r="1285" customFormat="false" ht="12.8" hidden="false" customHeight="false" outlineLevel="0" collapsed="false">
      <c r="A1285" s="25" t="s">
        <v>4641</v>
      </c>
      <c r="B1285" s="26" t="n">
        <v>-1.187</v>
      </c>
      <c r="C1285" s="24" t="n">
        <f aca="false">B1285*10</f>
        <v>-11.87</v>
      </c>
      <c r="D1285" s="14" t="n">
        <f aca="false">C1285+D1284</f>
        <v>14174.082</v>
      </c>
    </row>
    <row r="1286" customFormat="false" ht="12.8" hidden="false" customHeight="false" outlineLevel="0" collapsed="false">
      <c r="A1286" s="25" t="s">
        <v>4646</v>
      </c>
      <c r="B1286" s="26" t="n">
        <v>-1.363</v>
      </c>
      <c r="C1286" s="24" t="n">
        <f aca="false">B1286*10</f>
        <v>-13.63</v>
      </c>
      <c r="D1286" s="14" t="n">
        <f aca="false">C1286+D1285</f>
        <v>14160.452</v>
      </c>
    </row>
    <row r="1287" customFormat="false" ht="12.8" hidden="false" customHeight="false" outlineLevel="0" collapsed="false">
      <c r="A1287" s="25" t="s">
        <v>4650</v>
      </c>
      <c r="B1287" s="26" t="n">
        <v>0.8036</v>
      </c>
      <c r="C1287" s="24" t="n">
        <f aca="false">B1287*10</f>
        <v>8.036</v>
      </c>
      <c r="D1287" s="14" t="n">
        <f aca="false">C1287+D1286</f>
        <v>14168.488</v>
      </c>
    </row>
    <row r="1288" customFormat="false" ht="12.8" hidden="false" customHeight="false" outlineLevel="0" collapsed="false">
      <c r="A1288" s="25" t="s">
        <v>4652</v>
      </c>
      <c r="B1288" s="26" t="n">
        <v>-0.2752</v>
      </c>
      <c r="C1288" s="24" t="n">
        <f aca="false">B1288*10</f>
        <v>-2.752</v>
      </c>
      <c r="D1288" s="14" t="n">
        <f aca="false">C1288+D1287</f>
        <v>14165.736</v>
      </c>
    </row>
    <row r="1289" customFormat="false" ht="12.8" hidden="false" customHeight="false" outlineLevel="0" collapsed="false">
      <c r="A1289" s="25" t="s">
        <v>4658</v>
      </c>
      <c r="B1289" s="26" t="n">
        <v>0.7252</v>
      </c>
      <c r="C1289" s="24" t="n">
        <f aca="false">B1289*10</f>
        <v>7.252</v>
      </c>
      <c r="D1289" s="14" t="n">
        <f aca="false">C1289+D1288</f>
        <v>14172.988</v>
      </c>
    </row>
    <row r="1290" customFormat="false" ht="12.8" hidden="false" customHeight="false" outlineLevel="0" collapsed="false">
      <c r="A1290" s="25" t="s">
        <v>4661</v>
      </c>
      <c r="B1290" s="26" t="n">
        <v>1.078</v>
      </c>
      <c r="C1290" s="24" t="n">
        <f aca="false">B1290*10</f>
        <v>10.78</v>
      </c>
      <c r="D1290" s="14" t="n">
        <f aca="false">C1290+D1289</f>
        <v>14183.768</v>
      </c>
    </row>
    <row r="1291" customFormat="false" ht="12.8" hidden="false" customHeight="false" outlineLevel="0" collapsed="false">
      <c r="A1291" s="25" t="s">
        <v>4663</v>
      </c>
      <c r="B1291" s="26" t="n">
        <v>-1</v>
      </c>
      <c r="C1291" s="24" t="n">
        <f aca="false">B1291*10</f>
        <v>-10</v>
      </c>
      <c r="D1291" s="14" t="n">
        <f aca="false">C1291+D1290</f>
        <v>14173.768</v>
      </c>
    </row>
    <row r="1292" customFormat="false" ht="12.8" hidden="false" customHeight="false" outlineLevel="0" collapsed="false">
      <c r="A1292" s="25" t="s">
        <v>4665</v>
      </c>
      <c r="B1292" s="26" t="n">
        <v>-0.1384</v>
      </c>
      <c r="C1292" s="24" t="n">
        <f aca="false">B1292*10</f>
        <v>-1.384</v>
      </c>
      <c r="D1292" s="14" t="n">
        <f aca="false">C1292+D1291</f>
        <v>14172.384</v>
      </c>
    </row>
    <row r="1293" customFormat="false" ht="12.8" hidden="false" customHeight="false" outlineLevel="0" collapsed="false">
      <c r="A1293" s="25" t="s">
        <v>4669</v>
      </c>
      <c r="B1293" s="26" t="n">
        <v>0.1764</v>
      </c>
      <c r="C1293" s="24" t="n">
        <f aca="false">B1293*10</f>
        <v>1.764</v>
      </c>
      <c r="D1293" s="14" t="n">
        <f aca="false">C1293+D1292</f>
        <v>14174.148</v>
      </c>
    </row>
    <row r="1294" customFormat="false" ht="12.8" hidden="false" customHeight="false" outlineLevel="0" collapsed="false">
      <c r="A1294" s="25" t="s">
        <v>4671</v>
      </c>
      <c r="B1294" s="26" t="n">
        <v>0.8816</v>
      </c>
      <c r="C1294" s="24" t="n">
        <f aca="false">B1294*10</f>
        <v>8.816</v>
      </c>
      <c r="D1294" s="14" t="n">
        <f aca="false">C1294+D1293</f>
        <v>14182.964</v>
      </c>
    </row>
    <row r="1295" customFormat="false" ht="12.8" hidden="false" customHeight="false" outlineLevel="0" collapsed="false">
      <c r="A1295" s="25" t="s">
        <v>4675</v>
      </c>
      <c r="B1295" s="26" t="n">
        <v>1.4602</v>
      </c>
      <c r="C1295" s="24" t="n">
        <f aca="false">B1295*10</f>
        <v>14.602</v>
      </c>
      <c r="D1295" s="14" t="n">
        <f aca="false">C1295+D1294</f>
        <v>14197.566</v>
      </c>
    </row>
    <row r="1296" customFormat="false" ht="12.8" hidden="false" customHeight="false" outlineLevel="0" collapsed="false">
      <c r="A1296" s="25" t="s">
        <v>4678</v>
      </c>
      <c r="B1296" s="26" t="n">
        <v>-0.824</v>
      </c>
      <c r="C1296" s="24" t="n">
        <f aca="false">B1296*10</f>
        <v>-8.24</v>
      </c>
      <c r="D1296" s="14" t="n">
        <f aca="false">C1296+D1295</f>
        <v>14189.326</v>
      </c>
    </row>
    <row r="1297" customFormat="false" ht="12.8" hidden="false" customHeight="false" outlineLevel="0" collapsed="false">
      <c r="A1297" s="25" t="s">
        <v>4682</v>
      </c>
      <c r="B1297" s="26" t="n">
        <v>-2.512</v>
      </c>
      <c r="C1297" s="24" t="n">
        <f aca="false">B1297*10</f>
        <v>-25.12</v>
      </c>
      <c r="D1297" s="14" t="n">
        <f aca="false">C1297+D1296</f>
        <v>14164.206</v>
      </c>
    </row>
    <row r="1298" customFormat="false" ht="12.8" hidden="false" customHeight="false" outlineLevel="0" collapsed="false">
      <c r="A1298" s="25" t="s">
        <v>4686</v>
      </c>
      <c r="B1298" s="26" t="n">
        <v>0.5488</v>
      </c>
      <c r="C1298" s="24" t="n">
        <f aca="false">B1298*10</f>
        <v>5.488</v>
      </c>
      <c r="D1298" s="14" t="n">
        <f aca="false">C1298+D1297</f>
        <v>14169.694</v>
      </c>
    </row>
    <row r="1299" customFormat="false" ht="12.8" hidden="false" customHeight="false" outlineLevel="0" collapsed="false">
      <c r="A1299" s="25" t="s">
        <v>4689</v>
      </c>
      <c r="B1299" s="26" t="n">
        <v>0.4112</v>
      </c>
      <c r="C1299" s="24" t="n">
        <f aca="false">B1299*10</f>
        <v>4.112</v>
      </c>
      <c r="D1299" s="14" t="n">
        <f aca="false">C1299+D1298</f>
        <v>14173.806</v>
      </c>
    </row>
    <row r="1300" customFormat="false" ht="12.8" hidden="false" customHeight="false" outlineLevel="0" collapsed="false">
      <c r="A1300" s="25" t="s">
        <v>4694</v>
      </c>
      <c r="B1300" s="26" t="n">
        <v>1.96</v>
      </c>
      <c r="C1300" s="24" t="n">
        <f aca="false">B1300*10</f>
        <v>19.6</v>
      </c>
      <c r="D1300" s="14" t="n">
        <f aca="false">C1300+D1299</f>
        <v>14193.406</v>
      </c>
    </row>
    <row r="1301" customFormat="false" ht="12.8" hidden="false" customHeight="false" outlineLevel="0" collapsed="false">
      <c r="A1301" s="25" t="s">
        <v>4696</v>
      </c>
      <c r="B1301" s="26" t="n">
        <v>-1</v>
      </c>
      <c r="C1301" s="24" t="n">
        <f aca="false">B1301*10</f>
        <v>-10</v>
      </c>
      <c r="D1301" s="14" t="n">
        <f aca="false">C1301+D1300</f>
        <v>14183.406</v>
      </c>
    </row>
    <row r="1302" customFormat="false" ht="12.8" hidden="false" customHeight="false" outlineLevel="0" collapsed="false">
      <c r="A1302" s="25" t="s">
        <v>4697</v>
      </c>
      <c r="B1302" s="26" t="n">
        <v>-2</v>
      </c>
      <c r="C1302" s="24" t="n">
        <f aca="false">B1302*10</f>
        <v>-20</v>
      </c>
      <c r="D1302" s="14" t="n">
        <f aca="false">C1302+D1301</f>
        <v>14163.406</v>
      </c>
    </row>
    <row r="1303" customFormat="false" ht="12.8" hidden="false" customHeight="false" outlineLevel="0" collapsed="false">
      <c r="A1303" s="25" t="s">
        <v>4700</v>
      </c>
      <c r="B1303" s="26" t="n">
        <v>3.6456</v>
      </c>
      <c r="C1303" s="24" t="n">
        <f aca="false">B1303*10</f>
        <v>36.456</v>
      </c>
      <c r="D1303" s="14" t="n">
        <f aca="false">C1303+D1302</f>
        <v>14199.862</v>
      </c>
    </row>
    <row r="1304" customFormat="false" ht="12.8" hidden="false" customHeight="false" outlineLevel="0" collapsed="false">
      <c r="A1304" s="25" t="s">
        <v>4702</v>
      </c>
      <c r="B1304" s="26" t="n">
        <v>0.3234</v>
      </c>
      <c r="C1304" s="24" t="n">
        <f aca="false">B1304*10</f>
        <v>3.234</v>
      </c>
      <c r="D1304" s="14" t="n">
        <f aca="false">C1304+D1303</f>
        <v>14203.096</v>
      </c>
    </row>
    <row r="1305" customFormat="false" ht="12.8" hidden="false" customHeight="false" outlineLevel="0" collapsed="false">
      <c r="A1305" s="25" t="s">
        <v>4704</v>
      </c>
      <c r="B1305" s="26" t="n">
        <v>0.3332</v>
      </c>
      <c r="C1305" s="24" t="n">
        <f aca="false">B1305*10</f>
        <v>3.332</v>
      </c>
      <c r="D1305" s="14" t="n">
        <f aca="false">C1305+D1304</f>
        <v>14206.428</v>
      </c>
    </row>
    <row r="1306" customFormat="false" ht="12.8" hidden="false" customHeight="false" outlineLevel="0" collapsed="false">
      <c r="A1306" s="25" t="s">
        <v>4705</v>
      </c>
      <c r="B1306" s="26" t="n">
        <v>-0.9514</v>
      </c>
      <c r="C1306" s="24" t="n">
        <f aca="false">B1306*10</f>
        <v>-9.514</v>
      </c>
      <c r="D1306" s="14" t="n">
        <f aca="false">C1306+D1305</f>
        <v>14196.914</v>
      </c>
    </row>
    <row r="1307" customFormat="false" ht="12.8" hidden="false" customHeight="false" outlineLevel="0" collapsed="false">
      <c r="A1307" s="25" t="s">
        <v>4709</v>
      </c>
      <c r="B1307" s="26" t="n">
        <v>0.6566</v>
      </c>
      <c r="C1307" s="24" t="n">
        <f aca="false">B1307*10</f>
        <v>6.566</v>
      </c>
      <c r="D1307" s="14" t="n">
        <f aca="false">C1307+D1306</f>
        <v>14203.48</v>
      </c>
    </row>
    <row r="1308" customFormat="false" ht="12.8" hidden="false" customHeight="false" outlineLevel="0" collapsed="false">
      <c r="A1308" s="25" t="s">
        <v>4712</v>
      </c>
      <c r="B1308" s="26" t="n">
        <v>-0.7848</v>
      </c>
      <c r="C1308" s="24" t="n">
        <f aca="false">B1308*10</f>
        <v>-7.848</v>
      </c>
      <c r="D1308" s="14" t="n">
        <f aca="false">C1308+D1307</f>
        <v>14195.632</v>
      </c>
    </row>
    <row r="1309" customFormat="false" ht="12.8" hidden="false" customHeight="false" outlineLevel="0" collapsed="false">
      <c r="A1309" s="25" t="s">
        <v>4716</v>
      </c>
      <c r="B1309" s="26" t="n">
        <v>0.1666</v>
      </c>
      <c r="C1309" s="24" t="n">
        <f aca="false">B1309*10</f>
        <v>1.666</v>
      </c>
      <c r="D1309" s="14" t="n">
        <f aca="false">C1309+D1308</f>
        <v>14197.298</v>
      </c>
    </row>
    <row r="1310" customFormat="false" ht="12.8" hidden="false" customHeight="false" outlineLevel="0" collapsed="false">
      <c r="A1310" s="25" t="s">
        <v>4717</v>
      </c>
      <c r="B1310" s="26" t="n">
        <v>-0.4512</v>
      </c>
      <c r="C1310" s="24" t="n">
        <f aca="false">B1310*10</f>
        <v>-4.512</v>
      </c>
      <c r="D1310" s="14" t="n">
        <f aca="false">C1310+D1309</f>
        <v>14192.786</v>
      </c>
    </row>
    <row r="1311" customFormat="false" ht="12.8" hidden="false" customHeight="false" outlineLevel="0" collapsed="false">
      <c r="A1311" s="25" t="s">
        <v>4720</v>
      </c>
      <c r="B1311" s="26" t="n">
        <v>-1</v>
      </c>
      <c r="C1311" s="24" t="n">
        <f aca="false">B1311*10</f>
        <v>-10</v>
      </c>
      <c r="D1311" s="14" t="n">
        <f aca="false">C1311+D1310</f>
        <v>14182.786</v>
      </c>
    </row>
    <row r="1312" customFormat="false" ht="12.8" hidden="false" customHeight="false" outlineLevel="0" collapsed="false">
      <c r="A1312" s="25" t="s">
        <v>4722</v>
      </c>
      <c r="B1312" s="26" t="n">
        <v>0.2156</v>
      </c>
      <c r="C1312" s="24" t="n">
        <f aca="false">B1312*10</f>
        <v>2.156</v>
      </c>
      <c r="D1312" s="14" t="n">
        <f aca="false">C1312+D1311</f>
        <v>14184.942</v>
      </c>
    </row>
    <row r="1313" customFormat="false" ht="12.8" hidden="false" customHeight="false" outlineLevel="0" collapsed="false">
      <c r="A1313" s="25" t="s">
        <v>4724</v>
      </c>
      <c r="B1313" s="26" t="n">
        <v>0.294</v>
      </c>
      <c r="C1313" s="24" t="n">
        <f aca="false">B1313*10</f>
        <v>2.94</v>
      </c>
      <c r="D1313" s="14" t="n">
        <f aca="false">C1313+D1312</f>
        <v>14187.882</v>
      </c>
    </row>
    <row r="1314" customFormat="false" ht="12.8" hidden="false" customHeight="false" outlineLevel="0" collapsed="false">
      <c r="A1314" s="25" t="s">
        <v>4726</v>
      </c>
      <c r="B1314" s="26" t="n">
        <v>-1</v>
      </c>
      <c r="C1314" s="24" t="n">
        <f aca="false">B1314*10</f>
        <v>-10</v>
      </c>
      <c r="D1314" s="14" t="n">
        <f aca="false">C1314+D1313</f>
        <v>14177.882</v>
      </c>
    </row>
    <row r="1315" customFormat="false" ht="12.8" hidden="false" customHeight="false" outlineLevel="0" collapsed="false">
      <c r="A1315" s="25" t="s">
        <v>4728</v>
      </c>
      <c r="B1315" s="26" t="n">
        <v>0.2932</v>
      </c>
      <c r="C1315" s="24" t="n">
        <f aca="false">B1315*10</f>
        <v>2.932</v>
      </c>
      <c r="D1315" s="14" t="n">
        <f aca="false">C1315+D1314</f>
        <v>14180.814</v>
      </c>
    </row>
    <row r="1316" customFormat="false" ht="12.8" hidden="false" customHeight="false" outlineLevel="0" collapsed="false">
      <c r="A1316" s="25" t="s">
        <v>4736</v>
      </c>
      <c r="B1316" s="26" t="n">
        <v>0.0681999999999998</v>
      </c>
      <c r="C1316" s="24" t="n">
        <f aca="false">B1316*10</f>
        <v>0.681999999999998</v>
      </c>
      <c r="D1316" s="14" t="n">
        <f aca="false">C1316+D1315</f>
        <v>14181.496</v>
      </c>
    </row>
    <row r="1317" customFormat="false" ht="12.8" hidden="false" customHeight="false" outlineLevel="0" collapsed="false">
      <c r="A1317" s="25" t="s">
        <v>4738</v>
      </c>
      <c r="B1317" s="26" t="n">
        <v>0.7742</v>
      </c>
      <c r="C1317" s="24" t="n">
        <f aca="false">B1317*10</f>
        <v>7.742</v>
      </c>
      <c r="D1317" s="14" t="n">
        <f aca="false">C1317+D1316</f>
        <v>14189.238</v>
      </c>
    </row>
    <row r="1318" customFormat="false" ht="12.8" hidden="false" customHeight="false" outlineLevel="0" collapsed="false">
      <c r="A1318" s="25" t="s">
        <v>4742</v>
      </c>
      <c r="B1318" s="26" t="n">
        <v>-2.02</v>
      </c>
      <c r="C1318" s="24" t="n">
        <f aca="false">B1318*10</f>
        <v>-20.2</v>
      </c>
      <c r="D1318" s="14" t="n">
        <f aca="false">C1318+D1317</f>
        <v>14169.038</v>
      </c>
    </row>
    <row r="1319" customFormat="false" ht="12.8" hidden="false" customHeight="false" outlineLevel="0" collapsed="false">
      <c r="A1319" s="25" t="s">
        <v>4746</v>
      </c>
      <c r="B1319" s="26" t="n">
        <v>0.6664</v>
      </c>
      <c r="C1319" s="24" t="n">
        <f aca="false">B1319*10</f>
        <v>6.664</v>
      </c>
      <c r="D1319" s="14" t="n">
        <f aca="false">C1319+D1318</f>
        <v>14175.702</v>
      </c>
    </row>
    <row r="1320" customFormat="false" ht="12.8" hidden="false" customHeight="false" outlineLevel="0" collapsed="false">
      <c r="A1320" s="25" t="s">
        <v>4750</v>
      </c>
      <c r="B1320" s="26" t="n">
        <v>2.3712</v>
      </c>
      <c r="C1320" s="24" t="n">
        <f aca="false">B1320*10</f>
        <v>23.712</v>
      </c>
      <c r="D1320" s="14" t="n">
        <f aca="false">C1320+D1319</f>
        <v>14199.414</v>
      </c>
    </row>
    <row r="1321" customFormat="false" ht="12.8" hidden="false" customHeight="false" outlineLevel="0" collapsed="false">
      <c r="A1321" s="25" t="s">
        <v>4757</v>
      </c>
      <c r="B1321" s="26" t="n">
        <v>-0.51</v>
      </c>
      <c r="C1321" s="24" t="n">
        <f aca="false">B1321*10</f>
        <v>-5.1</v>
      </c>
      <c r="D1321" s="14" t="n">
        <f aca="false">C1321+D1320</f>
        <v>14194.314</v>
      </c>
    </row>
    <row r="1322" customFormat="false" ht="12.8" hidden="false" customHeight="false" outlineLevel="0" collapsed="false">
      <c r="A1322" s="25" t="s">
        <v>4760</v>
      </c>
      <c r="B1322" s="26" t="n">
        <v>0.96</v>
      </c>
      <c r="C1322" s="24" t="n">
        <f aca="false">B1322*10</f>
        <v>9.6</v>
      </c>
      <c r="D1322" s="14" t="n">
        <f aca="false">C1322+D1321</f>
        <v>14203.914</v>
      </c>
    </row>
    <row r="1323" customFormat="false" ht="12.8" hidden="false" customHeight="false" outlineLevel="0" collapsed="false">
      <c r="A1323" s="25" t="s">
        <v>4762</v>
      </c>
      <c r="B1323" s="26" t="n">
        <v>2.7146</v>
      </c>
      <c r="C1323" s="24" t="n">
        <f aca="false">B1323*10</f>
        <v>27.146</v>
      </c>
      <c r="D1323" s="14" t="n">
        <f aca="false">C1323+D1322</f>
        <v>14231.06</v>
      </c>
    </row>
    <row r="1324" customFormat="false" ht="12.8" hidden="false" customHeight="false" outlineLevel="0" collapsed="false">
      <c r="A1324" s="25" t="s">
        <v>4765</v>
      </c>
      <c r="B1324" s="26" t="n">
        <v>0.2152</v>
      </c>
      <c r="C1324" s="24" t="n">
        <f aca="false">B1324*10</f>
        <v>2.152</v>
      </c>
      <c r="D1324" s="14" t="n">
        <f aca="false">C1324+D1323</f>
        <v>14233.212</v>
      </c>
    </row>
    <row r="1325" customFormat="false" ht="12.8" hidden="false" customHeight="false" outlineLevel="0" collapsed="false">
      <c r="A1325" s="25" t="s">
        <v>4768</v>
      </c>
      <c r="B1325" s="26" t="n">
        <v>-0.853</v>
      </c>
      <c r="C1325" s="24" t="n">
        <f aca="false">B1325*10</f>
        <v>-8.53</v>
      </c>
      <c r="D1325" s="14" t="n">
        <f aca="false">C1325+D1324</f>
        <v>14224.682</v>
      </c>
    </row>
    <row r="1326" customFormat="false" ht="12.8" hidden="false" customHeight="false" outlineLevel="0" collapsed="false">
      <c r="A1326" s="25" t="s">
        <v>4770</v>
      </c>
      <c r="B1326" s="26" t="n">
        <v>1.2348</v>
      </c>
      <c r="C1326" s="24" t="n">
        <f aca="false">B1326*10</f>
        <v>12.348</v>
      </c>
      <c r="D1326" s="14" t="n">
        <f aca="false">C1326+D1325</f>
        <v>14237.03</v>
      </c>
    </row>
    <row r="1327" customFormat="false" ht="12.8" hidden="false" customHeight="false" outlineLevel="0" collapsed="false">
      <c r="A1327" s="25" t="s">
        <v>4773</v>
      </c>
      <c r="B1327" s="26" t="n">
        <v>-0.3924</v>
      </c>
      <c r="C1327" s="24" t="n">
        <f aca="false">B1327*10</f>
        <v>-3.924</v>
      </c>
      <c r="D1327" s="14" t="n">
        <f aca="false">C1327+D1326</f>
        <v>14233.106</v>
      </c>
    </row>
    <row r="1328" customFormat="false" ht="12.8" hidden="false" customHeight="false" outlineLevel="0" collapsed="false">
      <c r="A1328" s="25" t="s">
        <v>4778</v>
      </c>
      <c r="B1328" s="26" t="n">
        <v>-2.0008</v>
      </c>
      <c r="C1328" s="24" t="n">
        <f aca="false">B1328*10</f>
        <v>-20.008</v>
      </c>
      <c r="D1328" s="14" t="n">
        <f aca="false">C1328+D1327</f>
        <v>14213.098</v>
      </c>
    </row>
    <row r="1329" customFormat="false" ht="12.8" hidden="false" customHeight="false" outlineLevel="0" collapsed="false">
      <c r="A1329" s="25" t="s">
        <v>4784</v>
      </c>
      <c r="B1329" s="26" t="n">
        <v>0.2352</v>
      </c>
      <c r="C1329" s="24" t="n">
        <f aca="false">B1329*10</f>
        <v>2.352</v>
      </c>
      <c r="D1329" s="14" t="n">
        <f aca="false">C1329+D1328</f>
        <v>14215.45</v>
      </c>
    </row>
    <row r="1330" customFormat="false" ht="12.8" hidden="false" customHeight="false" outlineLevel="0" collapsed="false">
      <c r="A1330" s="25" t="s">
        <v>4786</v>
      </c>
      <c r="B1330" s="26" t="n">
        <v>4.027</v>
      </c>
      <c r="C1330" s="24" t="n">
        <f aca="false">B1330*10</f>
        <v>40.27</v>
      </c>
      <c r="D1330" s="14" t="n">
        <f aca="false">C1330+D1329</f>
        <v>14255.72</v>
      </c>
    </row>
    <row r="1331" customFormat="false" ht="12.8" hidden="false" customHeight="false" outlineLevel="0" collapsed="false">
      <c r="A1331" s="25" t="s">
        <v>4791</v>
      </c>
      <c r="B1331" s="26" t="n">
        <v>1.4402</v>
      </c>
      <c r="C1331" s="24" t="n">
        <f aca="false">B1331*10</f>
        <v>14.402</v>
      </c>
      <c r="D1331" s="14" t="n">
        <f aca="false">C1331+D1330</f>
        <v>14270.122</v>
      </c>
    </row>
    <row r="1332" customFormat="false" ht="12.8" hidden="false" customHeight="false" outlineLevel="0" collapsed="false">
      <c r="A1332" s="25" t="s">
        <v>4795</v>
      </c>
      <c r="B1332" s="26" t="n">
        <v>-0.5786</v>
      </c>
      <c r="C1332" s="24" t="n">
        <f aca="false">B1332*10</f>
        <v>-5.786</v>
      </c>
      <c r="D1332" s="14" t="n">
        <f aca="false">C1332+D1331</f>
        <v>14264.336</v>
      </c>
    </row>
    <row r="1333" customFormat="false" ht="12.8" hidden="false" customHeight="false" outlineLevel="0" collapsed="false">
      <c r="A1333" s="25" t="s">
        <v>4798</v>
      </c>
      <c r="B1333" s="26" t="n">
        <v>4.2916</v>
      </c>
      <c r="C1333" s="24" t="n">
        <f aca="false">B1333*10</f>
        <v>42.916</v>
      </c>
      <c r="D1333" s="14" t="n">
        <f aca="false">C1333+D1332</f>
        <v>14307.252</v>
      </c>
    </row>
    <row r="1334" customFormat="false" ht="12.8" hidden="false" customHeight="false" outlineLevel="0" collapsed="false">
      <c r="A1334" s="25" t="s">
        <v>4807</v>
      </c>
      <c r="B1334" s="26" t="n">
        <v>-0.9314</v>
      </c>
      <c r="C1334" s="24" t="n">
        <f aca="false">B1334*10</f>
        <v>-9.314</v>
      </c>
      <c r="D1334" s="14" t="n">
        <f aca="false">C1334+D1333</f>
        <v>14297.938</v>
      </c>
    </row>
    <row r="1335" customFormat="false" ht="12.8" hidden="false" customHeight="false" outlineLevel="0" collapsed="false">
      <c r="A1335" s="25" t="s">
        <v>4810</v>
      </c>
      <c r="B1335" s="26" t="n">
        <v>3.1842</v>
      </c>
      <c r="C1335" s="24" t="n">
        <f aca="false">B1335*10</f>
        <v>31.842</v>
      </c>
      <c r="D1335" s="14" t="n">
        <f aca="false">C1335+D1334</f>
        <v>14329.78</v>
      </c>
    </row>
    <row r="1336" customFormat="false" ht="12.8" hidden="false" customHeight="false" outlineLevel="0" collapsed="false">
      <c r="A1336" s="25" t="s">
        <v>4815</v>
      </c>
      <c r="B1336" s="26" t="n">
        <v>0.2058</v>
      </c>
      <c r="C1336" s="24" t="n">
        <f aca="false">B1336*10</f>
        <v>2.058</v>
      </c>
      <c r="D1336" s="14" t="n">
        <f aca="false">C1336+D1335</f>
        <v>14331.838</v>
      </c>
    </row>
    <row r="1337" customFormat="false" ht="12.8" hidden="false" customHeight="false" outlineLevel="0" collapsed="false">
      <c r="A1337" s="25" t="s">
        <v>4817</v>
      </c>
      <c r="B1337" s="26" t="n">
        <v>-2.3442</v>
      </c>
      <c r="C1337" s="24" t="n">
        <f aca="false">B1337*10</f>
        <v>-23.442</v>
      </c>
      <c r="D1337" s="14" t="n">
        <f aca="false">C1337+D1336</f>
        <v>14308.396</v>
      </c>
    </row>
    <row r="1338" customFormat="false" ht="12.8" hidden="false" customHeight="false" outlineLevel="0" collapsed="false">
      <c r="A1338" s="25" t="s">
        <v>4826</v>
      </c>
      <c r="B1338" s="26" t="n">
        <v>-1.9216</v>
      </c>
      <c r="C1338" s="24" t="n">
        <f aca="false">B1338*10</f>
        <v>-19.216</v>
      </c>
      <c r="D1338" s="14" t="n">
        <f aca="false">C1338+D1337</f>
        <v>14289.18</v>
      </c>
    </row>
    <row r="1339" customFormat="false" ht="12.8" hidden="false" customHeight="false" outlineLevel="0" collapsed="false">
      <c r="A1339" s="25" t="s">
        <v>4829</v>
      </c>
      <c r="B1339" s="26" t="n">
        <v>1.3324</v>
      </c>
      <c r="C1339" s="24" t="n">
        <f aca="false">B1339*10</f>
        <v>13.324</v>
      </c>
      <c r="D1339" s="14" t="n">
        <f aca="false">C1339+D1338</f>
        <v>14302.504</v>
      </c>
    </row>
    <row r="1340" customFormat="false" ht="12.8" hidden="false" customHeight="false" outlineLevel="0" collapsed="false">
      <c r="A1340" s="25" t="s">
        <v>4832</v>
      </c>
      <c r="B1340" s="26" t="n">
        <v>-0.8036</v>
      </c>
      <c r="C1340" s="24" t="n">
        <f aca="false">B1340*10</f>
        <v>-8.036</v>
      </c>
      <c r="D1340" s="14" t="n">
        <f aca="false">C1340+D1339</f>
        <v>14294.468</v>
      </c>
    </row>
    <row r="1341" customFormat="false" ht="12.8" hidden="false" customHeight="false" outlineLevel="0" collapsed="false">
      <c r="A1341" s="25" t="s">
        <v>4834</v>
      </c>
      <c r="B1341" s="26" t="n">
        <v>0.2156</v>
      </c>
      <c r="C1341" s="24" t="n">
        <f aca="false">B1341*10</f>
        <v>2.156</v>
      </c>
      <c r="D1341" s="14" t="n">
        <f aca="false">C1341+D1340</f>
        <v>14296.624</v>
      </c>
    </row>
    <row r="1342" customFormat="false" ht="12.8" hidden="false" customHeight="false" outlineLevel="0" collapsed="false">
      <c r="A1342" s="25" t="s">
        <v>4837</v>
      </c>
      <c r="B1342" s="26" t="n">
        <v>-2</v>
      </c>
      <c r="C1342" s="24" t="n">
        <f aca="false">B1342*10</f>
        <v>-20</v>
      </c>
      <c r="D1342" s="14" t="n">
        <f aca="false">C1342+D1341</f>
        <v>14276.624</v>
      </c>
    </row>
    <row r="1343" customFormat="false" ht="12.8" hidden="false" customHeight="false" outlineLevel="0" collapsed="false">
      <c r="A1343" s="25" t="s">
        <v>4840</v>
      </c>
      <c r="B1343" s="26" t="n">
        <v>-0.5406</v>
      </c>
      <c r="C1343" s="24" t="n">
        <f aca="false">B1343*10</f>
        <v>-5.406</v>
      </c>
      <c r="D1343" s="14" t="n">
        <f aca="false">C1343+D1342</f>
        <v>14271.218</v>
      </c>
    </row>
    <row r="1344" customFormat="false" ht="12.8" hidden="false" customHeight="false" outlineLevel="0" collapsed="false">
      <c r="A1344" s="25" t="s">
        <v>4847</v>
      </c>
      <c r="B1344" s="26" t="n">
        <v>0.98</v>
      </c>
      <c r="C1344" s="24" t="n">
        <f aca="false">B1344*10</f>
        <v>9.8</v>
      </c>
      <c r="D1344" s="14" t="n">
        <f aca="false">C1344+D1343</f>
        <v>14281.018</v>
      </c>
    </row>
    <row r="1345" customFormat="false" ht="12.8" hidden="false" customHeight="false" outlineLevel="0" collapsed="false">
      <c r="A1345" s="25" t="s">
        <v>4849</v>
      </c>
      <c r="B1345" s="26" t="n">
        <v>0.1078</v>
      </c>
      <c r="C1345" s="24" t="n">
        <f aca="false">B1345*10</f>
        <v>1.078</v>
      </c>
      <c r="D1345" s="14" t="n">
        <f aca="false">C1345+D1344</f>
        <v>14282.096</v>
      </c>
    </row>
    <row r="1346" customFormat="false" ht="12.8" hidden="false" customHeight="false" outlineLevel="0" collapsed="false">
      <c r="A1346" s="25" t="s">
        <v>4851</v>
      </c>
      <c r="B1346" s="26" t="n">
        <v>-0.9318</v>
      </c>
      <c r="C1346" s="24" t="n">
        <f aca="false">B1346*10</f>
        <v>-9.318</v>
      </c>
      <c r="D1346" s="14" t="n">
        <f aca="false">C1346+D1345</f>
        <v>14272.778</v>
      </c>
    </row>
    <row r="1347" customFormat="false" ht="12.8" hidden="false" customHeight="false" outlineLevel="0" collapsed="false">
      <c r="A1347" s="25" t="s">
        <v>4855</v>
      </c>
      <c r="B1347" s="26" t="n">
        <v>1.5582</v>
      </c>
      <c r="C1347" s="24" t="n">
        <f aca="false">B1347*10</f>
        <v>15.582</v>
      </c>
      <c r="D1347" s="14" t="n">
        <f aca="false">C1347+D1346</f>
        <v>14288.36</v>
      </c>
    </row>
    <row r="1348" customFormat="false" ht="12.8" hidden="false" customHeight="false" outlineLevel="0" collapsed="false">
      <c r="A1348" s="25" t="s">
        <v>4858</v>
      </c>
      <c r="B1348" s="26" t="n">
        <v>0.735</v>
      </c>
      <c r="C1348" s="24" t="n">
        <f aca="false">B1348*10</f>
        <v>7.35</v>
      </c>
      <c r="D1348" s="14" t="n">
        <f aca="false">C1348+D1347</f>
        <v>14295.71</v>
      </c>
    </row>
    <row r="1349" customFormat="false" ht="12.8" hidden="false" customHeight="false" outlineLevel="0" collapsed="false">
      <c r="A1349" s="25" t="s">
        <v>4862</v>
      </c>
      <c r="B1349" s="26" t="n">
        <v>0.4214</v>
      </c>
      <c r="C1349" s="24" t="n">
        <f aca="false">B1349*10</f>
        <v>4.214</v>
      </c>
      <c r="D1349" s="14" t="n">
        <f aca="false">C1349+D1348</f>
        <v>14299.924</v>
      </c>
    </row>
    <row r="1350" customFormat="false" ht="12.8" hidden="false" customHeight="false" outlineLevel="0" collapsed="false">
      <c r="A1350" s="25" t="s">
        <v>4864</v>
      </c>
      <c r="B1350" s="26" t="n">
        <v>-1.6864</v>
      </c>
      <c r="C1350" s="24" t="n">
        <f aca="false">B1350*10</f>
        <v>-16.864</v>
      </c>
      <c r="D1350" s="14" t="n">
        <f aca="false">C1350+D1349</f>
        <v>14283.06</v>
      </c>
    </row>
    <row r="1351" customFormat="false" ht="12.8" hidden="false" customHeight="false" outlineLevel="0" collapsed="false">
      <c r="A1351" s="25" t="s">
        <v>4868</v>
      </c>
      <c r="B1351" s="26" t="n">
        <v>-2.6574</v>
      </c>
      <c r="C1351" s="24" t="n">
        <f aca="false">B1351*10</f>
        <v>-26.574</v>
      </c>
      <c r="D1351" s="14" t="n">
        <f aca="false">C1351+D1350</f>
        <v>14256.486</v>
      </c>
    </row>
    <row r="1352" customFormat="false" ht="12.8" hidden="false" customHeight="false" outlineLevel="0" collapsed="false">
      <c r="A1352" s="25" t="s">
        <v>4873</v>
      </c>
      <c r="B1352" s="26" t="n">
        <v>-0.4222</v>
      </c>
      <c r="C1352" s="24" t="n">
        <f aca="false">B1352*10</f>
        <v>-4.222</v>
      </c>
      <c r="D1352" s="14" t="n">
        <f aca="false">C1352+D1351</f>
        <v>14252.264</v>
      </c>
    </row>
    <row r="1353" customFormat="false" ht="12.8" hidden="false" customHeight="false" outlineLevel="0" collapsed="false">
      <c r="A1353" s="25" t="s">
        <v>4879</v>
      </c>
      <c r="B1353" s="26" t="n">
        <v>-0.7158</v>
      </c>
      <c r="C1353" s="24" t="n">
        <f aca="false">B1353*10</f>
        <v>-7.158</v>
      </c>
      <c r="D1353" s="14" t="n">
        <f aca="false">C1353+D1352</f>
        <v>14245.106</v>
      </c>
    </row>
    <row r="1354" customFormat="false" ht="12.8" hidden="false" customHeight="false" outlineLevel="0" collapsed="false">
      <c r="A1354" s="25" t="s">
        <v>4882</v>
      </c>
      <c r="B1354" s="26" t="n">
        <v>1.4986</v>
      </c>
      <c r="C1354" s="24" t="n">
        <f aca="false">B1354*10</f>
        <v>14.986</v>
      </c>
      <c r="D1354" s="14" t="n">
        <f aca="false">C1354+D1353</f>
        <v>14260.092</v>
      </c>
    </row>
    <row r="1355" customFormat="false" ht="12.8" hidden="false" customHeight="false" outlineLevel="0" collapsed="false">
      <c r="A1355" s="25" t="s">
        <v>4886</v>
      </c>
      <c r="B1355" s="26" t="n">
        <v>1.4794</v>
      </c>
      <c r="C1355" s="24" t="n">
        <f aca="false">B1355*10</f>
        <v>14.794</v>
      </c>
      <c r="D1355" s="14" t="n">
        <f aca="false">C1355+D1354</f>
        <v>14274.886</v>
      </c>
    </row>
    <row r="1356" customFormat="false" ht="12.8" hidden="false" customHeight="false" outlineLevel="0" collapsed="false">
      <c r="A1356" s="25" t="s">
        <v>4892</v>
      </c>
      <c r="B1356" s="26" t="n">
        <v>0.1764</v>
      </c>
      <c r="C1356" s="24" t="n">
        <f aca="false">B1356*10</f>
        <v>1.764</v>
      </c>
      <c r="D1356" s="14" t="n">
        <f aca="false">C1356+D1355</f>
        <v>14276.65</v>
      </c>
    </row>
    <row r="1357" customFormat="false" ht="12.8" hidden="false" customHeight="false" outlineLevel="0" collapsed="false">
      <c r="A1357" s="25" t="s">
        <v>4894</v>
      </c>
      <c r="B1357" s="26" t="n">
        <v>-0.5398</v>
      </c>
      <c r="C1357" s="24" t="n">
        <f aca="false">B1357*10</f>
        <v>-5.398</v>
      </c>
      <c r="D1357" s="14" t="n">
        <f aca="false">C1357+D1356</f>
        <v>14271.252</v>
      </c>
    </row>
    <row r="1358" customFormat="false" ht="12.8" hidden="false" customHeight="false" outlineLevel="0" collapsed="false">
      <c r="A1358" s="25" t="s">
        <v>4897</v>
      </c>
      <c r="B1358" s="26" t="n">
        <v>-0.6178</v>
      </c>
      <c r="C1358" s="24" t="n">
        <f aca="false">B1358*10</f>
        <v>-6.178</v>
      </c>
      <c r="D1358" s="14" t="n">
        <f aca="false">C1358+D1357</f>
        <v>14265.074</v>
      </c>
    </row>
    <row r="1359" customFormat="false" ht="12.8" hidden="false" customHeight="false" outlineLevel="0" collapsed="false">
      <c r="A1359" s="25" t="s">
        <v>4900</v>
      </c>
      <c r="B1359" s="26" t="n">
        <v>1.646</v>
      </c>
      <c r="C1359" s="24" t="n">
        <f aca="false">B1359*10</f>
        <v>16.46</v>
      </c>
      <c r="D1359" s="14" t="n">
        <f aca="false">C1359+D1358</f>
        <v>14281.534</v>
      </c>
    </row>
    <row r="1360" customFormat="false" ht="12.8" hidden="false" customHeight="false" outlineLevel="0" collapsed="false">
      <c r="A1360" s="25" t="s">
        <v>4907</v>
      </c>
      <c r="B1360" s="26" t="n">
        <v>-0.8334</v>
      </c>
      <c r="C1360" s="24" t="n">
        <f aca="false">B1360*10</f>
        <v>-8.334</v>
      </c>
      <c r="D1360" s="14" t="n">
        <f aca="false">C1360+D1359</f>
        <v>14273.2</v>
      </c>
    </row>
    <row r="1361" customFormat="false" ht="12.8" hidden="false" customHeight="false" outlineLevel="0" collapsed="false">
      <c r="A1361" s="25" t="s">
        <v>4910</v>
      </c>
      <c r="B1361" s="26" t="n">
        <v>-0.7546</v>
      </c>
      <c r="C1361" s="24" t="n">
        <f aca="false">B1361*10</f>
        <v>-7.546</v>
      </c>
      <c r="D1361" s="14" t="n">
        <f aca="false">C1361+D1360</f>
        <v>14265.654</v>
      </c>
    </row>
    <row r="1362" customFormat="false" ht="12.8" hidden="false" customHeight="false" outlineLevel="0" collapsed="false">
      <c r="A1362" s="25" t="s">
        <v>4912</v>
      </c>
      <c r="B1362" s="26" t="n">
        <v>116.4794</v>
      </c>
      <c r="C1362" s="24" t="n">
        <f aca="false">B1362*10</f>
        <v>1164.794</v>
      </c>
      <c r="D1362" s="14" t="n">
        <f aca="false">C1362+D1361</f>
        <v>15430.448</v>
      </c>
    </row>
    <row r="1363" customFormat="false" ht="12.8" hidden="false" customHeight="false" outlineLevel="0" collapsed="false">
      <c r="A1363" s="25" t="s">
        <v>4920</v>
      </c>
      <c r="B1363" s="26" t="n">
        <v>1.9992</v>
      </c>
      <c r="C1363" s="24" t="n">
        <f aca="false">B1363*10</f>
        <v>19.992</v>
      </c>
      <c r="D1363" s="14" t="n">
        <f aca="false">C1363+D1362</f>
        <v>15450.44</v>
      </c>
    </row>
    <row r="1364" customFormat="false" ht="12.8" hidden="false" customHeight="false" outlineLevel="0" collapsed="false">
      <c r="A1364" s="25" t="s">
        <v>4924</v>
      </c>
      <c r="B1364" s="26" t="n">
        <v>-2</v>
      </c>
      <c r="C1364" s="24" t="n">
        <f aca="false">B1364*10</f>
        <v>-20</v>
      </c>
      <c r="D1364" s="14" t="n">
        <f aca="false">C1364+D1363</f>
        <v>15430.44</v>
      </c>
    </row>
    <row r="1365" customFormat="false" ht="12.8" hidden="false" customHeight="false" outlineLevel="0" collapsed="false">
      <c r="A1365" s="25" t="s">
        <v>4927</v>
      </c>
      <c r="B1365" s="26" t="n">
        <v>0.5194</v>
      </c>
      <c r="C1365" s="24" t="n">
        <f aca="false">B1365*10</f>
        <v>5.194</v>
      </c>
      <c r="D1365" s="14" t="n">
        <f aca="false">C1365+D1364</f>
        <v>15435.634</v>
      </c>
    </row>
    <row r="1366" customFormat="false" ht="12.8" hidden="false" customHeight="false" outlineLevel="0" collapsed="false">
      <c r="A1366" s="25" t="s">
        <v>4930</v>
      </c>
      <c r="B1366" s="26" t="n">
        <v>-1</v>
      </c>
      <c r="C1366" s="24" t="n">
        <f aca="false">B1366*10</f>
        <v>-10</v>
      </c>
      <c r="D1366" s="14" t="n">
        <f aca="false">C1366+D1365</f>
        <v>15425.634</v>
      </c>
    </row>
    <row r="1367" customFormat="false" ht="12.8" hidden="false" customHeight="false" outlineLevel="0" collapsed="false">
      <c r="A1367" s="25" t="s">
        <v>4932</v>
      </c>
      <c r="B1367" s="26" t="n">
        <v>-0.8926</v>
      </c>
      <c r="C1367" s="24" t="n">
        <f aca="false">B1367*10</f>
        <v>-8.926</v>
      </c>
      <c r="D1367" s="14" t="n">
        <f aca="false">C1367+D1366</f>
        <v>15416.708</v>
      </c>
    </row>
    <row r="1368" customFormat="false" ht="12.8" hidden="false" customHeight="false" outlineLevel="0" collapsed="false">
      <c r="A1368" s="25" t="s">
        <v>4936</v>
      </c>
      <c r="B1368" s="26" t="n">
        <v>10.5632</v>
      </c>
      <c r="C1368" s="24" t="n">
        <f aca="false">B1368*10</f>
        <v>105.632</v>
      </c>
      <c r="D1368" s="14" t="n">
        <f aca="false">C1368+D1367</f>
        <v>15522.34</v>
      </c>
    </row>
    <row r="1369" customFormat="false" ht="12.8" hidden="false" customHeight="false" outlineLevel="0" collapsed="false">
      <c r="A1369" s="25" t="s">
        <v>4943</v>
      </c>
      <c r="B1369" s="26" t="n">
        <v>-1.6182</v>
      </c>
      <c r="C1369" s="24" t="n">
        <f aca="false">B1369*10</f>
        <v>-16.182</v>
      </c>
      <c r="D1369" s="14" t="n">
        <f aca="false">C1369+D1368</f>
        <v>15506.158</v>
      </c>
    </row>
    <row r="1370" customFormat="false" ht="12.8" hidden="false" customHeight="false" outlineLevel="0" collapsed="false">
      <c r="A1370" s="25" t="s">
        <v>4948</v>
      </c>
      <c r="B1370" s="26" t="n">
        <v>-0.8836</v>
      </c>
      <c r="C1370" s="24" t="n">
        <f aca="false">B1370*10</f>
        <v>-8.836</v>
      </c>
      <c r="D1370" s="14" t="n">
        <f aca="false">C1370+D1369</f>
        <v>15497.322</v>
      </c>
    </row>
    <row r="1371" customFormat="false" ht="12.8" hidden="false" customHeight="false" outlineLevel="0" collapsed="false">
      <c r="A1371" s="25" t="s">
        <v>4958</v>
      </c>
      <c r="B1371" s="26" t="n">
        <v>-6.01</v>
      </c>
      <c r="C1371" s="24" t="n">
        <f aca="false">B1371*10</f>
        <v>-60.1</v>
      </c>
      <c r="D1371" s="14" t="n">
        <f aca="false">C1371+D1370</f>
        <v>15437.222</v>
      </c>
    </row>
    <row r="1372" customFormat="false" ht="12.8" hidden="false" customHeight="false" outlineLevel="0" collapsed="false">
      <c r="A1372" s="25" t="s">
        <v>4962</v>
      </c>
      <c r="B1372" s="26" t="n">
        <v>-0.7942</v>
      </c>
      <c r="C1372" s="24" t="n">
        <f aca="false">B1372*10</f>
        <v>-7.942</v>
      </c>
      <c r="D1372" s="14" t="n">
        <f aca="false">C1372+D1371</f>
        <v>15429.28</v>
      </c>
    </row>
    <row r="1373" customFormat="false" ht="12.8" hidden="false" customHeight="false" outlineLevel="0" collapsed="false">
      <c r="A1373" s="25" t="s">
        <v>4967</v>
      </c>
      <c r="B1373" s="26" t="n">
        <v>8.6824</v>
      </c>
      <c r="C1373" s="24" t="n">
        <f aca="false">B1373*10</f>
        <v>86.824</v>
      </c>
      <c r="D1373" s="14" t="n">
        <f aca="false">C1373+D1372</f>
        <v>15516.104</v>
      </c>
    </row>
    <row r="1374" customFormat="false" ht="12.8" hidden="false" customHeight="false" outlineLevel="0" collapsed="false">
      <c r="A1374" s="25" t="s">
        <v>4971</v>
      </c>
      <c r="B1374" s="26" t="n">
        <v>0.98</v>
      </c>
      <c r="C1374" s="24" t="n">
        <f aca="false">B1374*10</f>
        <v>9.8</v>
      </c>
      <c r="D1374" s="14" t="n">
        <f aca="false">C1374+D1373</f>
        <v>15525.904</v>
      </c>
    </row>
    <row r="1375" customFormat="false" ht="12.8" hidden="false" customHeight="false" outlineLevel="0" collapsed="false">
      <c r="A1375" s="25" t="s">
        <v>4973</v>
      </c>
      <c r="B1375" s="26" t="n">
        <v>-1</v>
      </c>
      <c r="C1375" s="24" t="n">
        <f aca="false">B1375*10</f>
        <v>-10</v>
      </c>
      <c r="D1375" s="14" t="n">
        <f aca="false">C1375+D1374</f>
        <v>15515.904</v>
      </c>
    </row>
    <row r="1376" customFormat="false" ht="12.8" hidden="false" customHeight="false" outlineLevel="0" collapsed="false">
      <c r="A1376" s="25" t="s">
        <v>4975</v>
      </c>
      <c r="B1376" s="26" t="n">
        <v>0.343</v>
      </c>
      <c r="C1376" s="24" t="n">
        <f aca="false">B1376*10</f>
        <v>3.43</v>
      </c>
      <c r="D1376" s="14" t="n">
        <f aca="false">C1376+D1375</f>
        <v>15519.334</v>
      </c>
    </row>
    <row r="1377" customFormat="false" ht="12.8" hidden="false" customHeight="false" outlineLevel="0" collapsed="false">
      <c r="A1377" s="25" t="s">
        <v>4978</v>
      </c>
      <c r="B1377" s="26" t="n">
        <v>-1.4128</v>
      </c>
      <c r="C1377" s="24" t="n">
        <f aca="false">B1377*10</f>
        <v>-14.128</v>
      </c>
      <c r="D1377" s="14" t="n">
        <f aca="false">C1377+D1376</f>
        <v>15505.206</v>
      </c>
    </row>
    <row r="1378" customFormat="false" ht="12.8" hidden="false" customHeight="false" outlineLevel="0" collapsed="false">
      <c r="A1378" s="25" t="s">
        <v>4984</v>
      </c>
      <c r="B1378" s="26" t="n">
        <v>0.6358</v>
      </c>
      <c r="C1378" s="24" t="n">
        <f aca="false">B1378*10</f>
        <v>6.358</v>
      </c>
      <c r="D1378" s="14" t="n">
        <f aca="false">C1378+D1377</f>
        <v>15511.564</v>
      </c>
    </row>
    <row r="1379" customFormat="false" ht="12.8" hidden="false" customHeight="false" outlineLevel="0" collapsed="false">
      <c r="A1379" s="25" t="s">
        <v>4991</v>
      </c>
      <c r="B1379" s="26" t="n">
        <v>1.1466</v>
      </c>
      <c r="C1379" s="24" t="n">
        <f aca="false">B1379*10</f>
        <v>11.466</v>
      </c>
      <c r="D1379" s="14" t="n">
        <f aca="false">C1379+D1378</f>
        <v>15523.03</v>
      </c>
    </row>
    <row r="1380" customFormat="false" ht="12.8" hidden="false" customHeight="false" outlineLevel="0" collapsed="false">
      <c r="A1380" s="25" t="s">
        <v>4994</v>
      </c>
      <c r="B1380" s="26" t="n">
        <v>0.4606</v>
      </c>
      <c r="C1380" s="24" t="n">
        <f aca="false">B1380*10</f>
        <v>4.606</v>
      </c>
      <c r="D1380" s="14" t="n">
        <f aca="false">C1380+D1379</f>
        <v>15527.636</v>
      </c>
    </row>
    <row r="1381" customFormat="false" ht="12.8" hidden="false" customHeight="false" outlineLevel="0" collapsed="false">
      <c r="A1381" s="25" t="s">
        <v>4996</v>
      </c>
      <c r="B1381" s="26" t="n">
        <v>-1</v>
      </c>
      <c r="C1381" s="24" t="n">
        <f aca="false">B1381*10</f>
        <v>-10</v>
      </c>
      <c r="D1381" s="14" t="n">
        <f aca="false">C1381+D1380</f>
        <v>15517.636</v>
      </c>
    </row>
    <row r="1382" customFormat="false" ht="12.8" hidden="false" customHeight="false" outlineLevel="0" collapsed="false">
      <c r="A1382" s="25" t="s">
        <v>4998</v>
      </c>
      <c r="B1382" s="26" t="n">
        <v>1.205</v>
      </c>
      <c r="C1382" s="24" t="n">
        <f aca="false">B1382*10</f>
        <v>12.05</v>
      </c>
      <c r="D1382" s="14" t="n">
        <f aca="false">C1382+D1381</f>
        <v>15529.686</v>
      </c>
    </row>
    <row r="1383" customFormat="false" ht="12.8" hidden="false" customHeight="false" outlineLevel="0" collapsed="false">
      <c r="A1383" s="25" t="s">
        <v>5001</v>
      </c>
      <c r="B1383" s="26" t="n">
        <v>0.3818</v>
      </c>
      <c r="C1383" s="24" t="n">
        <f aca="false">B1383*10</f>
        <v>3.818</v>
      </c>
      <c r="D1383" s="14" t="n">
        <f aca="false">C1383+D1382</f>
        <v>15533.504</v>
      </c>
    </row>
    <row r="1384" customFormat="false" ht="12.8" hidden="false" customHeight="false" outlineLevel="0" collapsed="false">
      <c r="A1384" s="25" t="s">
        <v>5006</v>
      </c>
      <c r="B1384" s="26" t="n">
        <v>-6.0668</v>
      </c>
      <c r="C1384" s="24" t="n">
        <f aca="false">B1384*10</f>
        <v>-60.668</v>
      </c>
      <c r="D1384" s="14" t="n">
        <f aca="false">C1384+D1383</f>
        <v>15472.836</v>
      </c>
    </row>
    <row r="1385" customFormat="false" ht="12.8" hidden="false" customHeight="false" outlineLevel="0" collapsed="false">
      <c r="A1385" s="25" t="s">
        <v>5010</v>
      </c>
      <c r="B1385" s="26" t="n">
        <v>-1</v>
      </c>
      <c r="C1385" s="24" t="n">
        <f aca="false">B1385*10</f>
        <v>-10</v>
      </c>
      <c r="D1385" s="14" t="n">
        <f aca="false">C1385+D1384</f>
        <v>15462.836</v>
      </c>
    </row>
    <row r="1386" customFormat="false" ht="12.8" hidden="false" customHeight="false" outlineLevel="0" collapsed="false">
      <c r="A1386" s="25" t="s">
        <v>5012</v>
      </c>
      <c r="B1386" s="26" t="n">
        <v>-1.8824</v>
      </c>
      <c r="C1386" s="24" t="n">
        <f aca="false">B1386*10</f>
        <v>-18.824</v>
      </c>
      <c r="D1386" s="14" t="n">
        <f aca="false">C1386+D1385</f>
        <v>15444.012</v>
      </c>
    </row>
    <row r="1387" customFormat="false" ht="12.8" hidden="false" customHeight="false" outlineLevel="0" collapsed="false">
      <c r="A1387" s="25" t="s">
        <v>5014</v>
      </c>
      <c r="B1387" s="26" t="n">
        <v>1.3504</v>
      </c>
      <c r="C1387" s="24" t="n">
        <f aca="false">B1387*10</f>
        <v>13.504</v>
      </c>
      <c r="D1387" s="14" t="n">
        <f aca="false">C1387+D1386</f>
        <v>15457.516</v>
      </c>
    </row>
    <row r="1388" customFormat="false" ht="12.8" hidden="false" customHeight="false" outlineLevel="0" collapsed="false">
      <c r="A1388" s="25" t="s">
        <v>5021</v>
      </c>
      <c r="B1388" s="26" t="n">
        <v>5.419</v>
      </c>
      <c r="C1388" s="24" t="n">
        <f aca="false">B1388*10</f>
        <v>54.19</v>
      </c>
      <c r="D1388" s="14" t="n">
        <f aca="false">C1388+D1387</f>
        <v>15511.706</v>
      </c>
    </row>
    <row r="1389" customFormat="false" ht="12.8" hidden="false" customHeight="false" outlineLevel="0" collapsed="false">
      <c r="A1389" s="25" t="s">
        <v>5026</v>
      </c>
      <c r="B1389" s="26" t="n">
        <v>5.3798</v>
      </c>
      <c r="C1389" s="24" t="n">
        <f aca="false">B1389*10</f>
        <v>53.798</v>
      </c>
      <c r="D1389" s="14" t="n">
        <f aca="false">C1389+D1388</f>
        <v>15565.504</v>
      </c>
    </row>
    <row r="1390" customFormat="false" ht="12.8" hidden="false" customHeight="false" outlineLevel="0" collapsed="false">
      <c r="A1390" s="25" t="s">
        <v>5031</v>
      </c>
      <c r="B1390" s="26" t="n">
        <v>-3</v>
      </c>
      <c r="C1390" s="24" t="n">
        <f aca="false">B1390*10</f>
        <v>-30</v>
      </c>
      <c r="D1390" s="14" t="n">
        <f aca="false">C1390+D1389</f>
        <v>15535.504</v>
      </c>
    </row>
    <row r="1391" customFormat="false" ht="12.8" hidden="false" customHeight="false" outlineLevel="0" collapsed="false">
      <c r="A1391" s="25" t="s">
        <v>5036</v>
      </c>
      <c r="B1391" s="26" t="n">
        <v>-4</v>
      </c>
      <c r="C1391" s="24" t="n">
        <f aca="false">B1391*10</f>
        <v>-40</v>
      </c>
      <c r="D1391" s="14" t="n">
        <f aca="false">C1391+D1390</f>
        <v>15495.504</v>
      </c>
    </row>
    <row r="1392" customFormat="false" ht="12.8" hidden="false" customHeight="false" outlineLevel="0" collapsed="false">
      <c r="A1392" s="25" t="s">
        <v>5039</v>
      </c>
      <c r="B1392" s="26" t="n">
        <v>0.2336</v>
      </c>
      <c r="C1392" s="24" t="n">
        <f aca="false">B1392*10</f>
        <v>2.336</v>
      </c>
      <c r="D1392" s="14" t="n">
        <f aca="false">C1392+D1391</f>
        <v>15497.84</v>
      </c>
    </row>
    <row r="1393" customFormat="false" ht="12.8" hidden="false" customHeight="false" outlineLevel="0" collapsed="false">
      <c r="A1393" s="25" t="s">
        <v>5044</v>
      </c>
      <c r="B1393" s="26" t="n">
        <v>-2</v>
      </c>
      <c r="C1393" s="24" t="n">
        <f aca="false">B1393*10</f>
        <v>-20</v>
      </c>
      <c r="D1393" s="14" t="n">
        <f aca="false">C1393+D1392</f>
        <v>15477.84</v>
      </c>
    </row>
    <row r="1394" customFormat="false" ht="12.8" hidden="false" customHeight="false" outlineLevel="0" collapsed="false">
      <c r="A1394" s="25" t="s">
        <v>5047</v>
      </c>
      <c r="B1394" s="26" t="n">
        <v>-1</v>
      </c>
      <c r="C1394" s="24" t="n">
        <f aca="false">B1394*10</f>
        <v>-10</v>
      </c>
      <c r="D1394" s="14" t="n">
        <f aca="false">C1394+D1393</f>
        <v>15467.84</v>
      </c>
    </row>
    <row r="1395" customFormat="false" ht="12.8" hidden="false" customHeight="false" outlineLevel="0" collapsed="false">
      <c r="A1395" s="25" t="s">
        <v>5049</v>
      </c>
      <c r="B1395" s="26" t="n">
        <v>-1</v>
      </c>
      <c r="C1395" s="24" t="n">
        <f aca="false">B1395*10</f>
        <v>-10</v>
      </c>
      <c r="D1395" s="14" t="n">
        <f aca="false">C1395+D1394</f>
        <v>15457.84</v>
      </c>
    </row>
    <row r="1396" customFormat="false" ht="12.8" hidden="false" customHeight="false" outlineLevel="0" collapsed="false">
      <c r="A1396" s="25" t="s">
        <v>5051</v>
      </c>
      <c r="B1396" s="26" t="n">
        <v>-1</v>
      </c>
      <c r="C1396" s="24" t="n">
        <f aca="false">B1396*10</f>
        <v>-10</v>
      </c>
      <c r="D1396" s="14" t="n">
        <f aca="false">C1396+D1395</f>
        <v>15447.84</v>
      </c>
    </row>
    <row r="1397" customFormat="false" ht="12.8" hidden="false" customHeight="false" outlineLevel="0" collapsed="false">
      <c r="A1397" s="25" t="s">
        <v>5052</v>
      </c>
      <c r="B1397" s="26" t="n">
        <v>-1</v>
      </c>
      <c r="C1397" s="24" t="n">
        <f aca="false">B1397*10</f>
        <v>-10</v>
      </c>
      <c r="D1397" s="14" t="n">
        <f aca="false">C1397+D1396</f>
        <v>15437.84</v>
      </c>
    </row>
    <row r="1398" customFormat="false" ht="12.8" hidden="false" customHeight="false" outlineLevel="0" collapsed="false">
      <c r="A1398" s="25" t="s">
        <v>5054</v>
      </c>
      <c r="B1398" s="26" t="n">
        <v>0.96</v>
      </c>
      <c r="C1398" s="24" t="n">
        <f aca="false">B1398*10</f>
        <v>9.6</v>
      </c>
      <c r="D1398" s="14" t="n">
        <f aca="false">C1398+D1397</f>
        <v>15447.44</v>
      </c>
    </row>
    <row r="1399" customFormat="false" ht="12.8" hidden="false" customHeight="false" outlineLevel="0" collapsed="false">
      <c r="A1399" s="25" t="s">
        <v>5057</v>
      </c>
      <c r="B1399" s="26" t="n">
        <v>-0.559</v>
      </c>
      <c r="C1399" s="24" t="n">
        <f aca="false">B1399*10</f>
        <v>-5.59</v>
      </c>
      <c r="D1399" s="14" t="n">
        <f aca="false">C1399+D1398</f>
        <v>15441.85</v>
      </c>
    </row>
    <row r="1400" customFormat="false" ht="12.8" hidden="false" customHeight="false" outlineLevel="0" collapsed="false">
      <c r="A1400" s="25" t="s">
        <v>5060</v>
      </c>
      <c r="B1400" s="26" t="n">
        <v>-1.5986</v>
      </c>
      <c r="C1400" s="24" t="n">
        <f aca="false">B1400*10</f>
        <v>-15.986</v>
      </c>
      <c r="D1400" s="14" t="n">
        <f aca="false">C1400+D1399</f>
        <v>15425.864</v>
      </c>
    </row>
    <row r="1401" customFormat="false" ht="12.8" hidden="false" customHeight="false" outlineLevel="0" collapsed="false">
      <c r="A1401" s="25" t="s">
        <v>5065</v>
      </c>
      <c r="B1401" s="26" t="n">
        <v>12.965</v>
      </c>
      <c r="C1401" s="24" t="n">
        <f aca="false">B1401*10</f>
        <v>129.65</v>
      </c>
      <c r="D1401" s="14" t="n">
        <f aca="false">C1401+D1400</f>
        <v>15555.514</v>
      </c>
    </row>
    <row r="1402" customFormat="false" ht="12.8" hidden="false" customHeight="false" outlineLevel="0" collapsed="false">
      <c r="A1402" s="25" t="s">
        <v>5070</v>
      </c>
      <c r="B1402" s="26" t="n">
        <v>0.0780000000000001</v>
      </c>
      <c r="C1402" s="24" t="n">
        <f aca="false">B1402*10</f>
        <v>0.780000000000001</v>
      </c>
      <c r="D1402" s="14" t="n">
        <f aca="false">C1402+D1401</f>
        <v>15556.294</v>
      </c>
    </row>
    <row r="1403" customFormat="false" ht="12.8" hidden="false" customHeight="false" outlineLevel="0" collapsed="false">
      <c r="A1403" s="25" t="s">
        <v>5075</v>
      </c>
      <c r="B1403" s="26" t="n">
        <v>-1.686</v>
      </c>
      <c r="C1403" s="24" t="n">
        <f aca="false">B1403*10</f>
        <v>-16.86</v>
      </c>
      <c r="D1403" s="14" t="n">
        <f aca="false">C1403+D1402</f>
        <v>15539.434</v>
      </c>
    </row>
    <row r="1404" customFormat="false" ht="12.8" hidden="false" customHeight="false" outlineLevel="0" collapsed="false">
      <c r="A1404" s="25" t="s">
        <v>5080</v>
      </c>
      <c r="B1404" s="26" t="n">
        <v>-0.04</v>
      </c>
      <c r="C1404" s="24" t="n">
        <f aca="false">B1404*10</f>
        <v>-0.4</v>
      </c>
      <c r="D1404" s="14" t="n">
        <f aca="false">C1404+D1403</f>
        <v>15539.034</v>
      </c>
    </row>
    <row r="1405" customFormat="false" ht="12.8" hidden="false" customHeight="false" outlineLevel="0" collapsed="false">
      <c r="A1405" s="25" t="s">
        <v>5084</v>
      </c>
      <c r="B1405" s="26" t="n">
        <v>-0.7354</v>
      </c>
      <c r="C1405" s="24" t="n">
        <f aca="false">B1405*10</f>
        <v>-7.354</v>
      </c>
      <c r="D1405" s="14" t="n">
        <f aca="false">C1405+D1404</f>
        <v>15531.68</v>
      </c>
    </row>
    <row r="1406" customFormat="false" ht="12.8" hidden="false" customHeight="false" outlineLevel="0" collapsed="false">
      <c r="A1406" s="25" t="s">
        <v>5090</v>
      </c>
      <c r="B1406" s="26" t="n">
        <v>-0.4026</v>
      </c>
      <c r="C1406" s="24" t="n">
        <f aca="false">B1406*10</f>
        <v>-4.026</v>
      </c>
      <c r="D1406" s="14" t="n">
        <f aca="false">C1406+D1405</f>
        <v>15527.654</v>
      </c>
    </row>
    <row r="1407" customFormat="false" ht="12.8" hidden="false" customHeight="false" outlineLevel="0" collapsed="false">
      <c r="A1407" s="25" t="s">
        <v>5093</v>
      </c>
      <c r="B1407" s="26" t="n">
        <v>-2</v>
      </c>
      <c r="C1407" s="24" t="n">
        <f aca="false">B1407*10</f>
        <v>-20</v>
      </c>
      <c r="D1407" s="14" t="n">
        <f aca="false">C1407+D1406</f>
        <v>15507.654</v>
      </c>
    </row>
    <row r="1408" customFormat="false" ht="12.8" hidden="false" customHeight="false" outlineLevel="0" collapsed="false">
      <c r="A1408" s="25" t="s">
        <v>5096</v>
      </c>
      <c r="B1408" s="26" t="n">
        <v>2.303</v>
      </c>
      <c r="C1408" s="24" t="n">
        <f aca="false">B1408*10</f>
        <v>23.03</v>
      </c>
      <c r="D1408" s="14" t="n">
        <f aca="false">C1408+D1407</f>
        <v>15530.684</v>
      </c>
    </row>
    <row r="1409" customFormat="false" ht="12.8" hidden="false" customHeight="false" outlineLevel="0" collapsed="false">
      <c r="A1409" s="25" t="s">
        <v>5100</v>
      </c>
      <c r="B1409" s="26" t="n">
        <v>-0.6272</v>
      </c>
      <c r="C1409" s="24" t="n">
        <f aca="false">B1409*10</f>
        <v>-6.272</v>
      </c>
      <c r="D1409" s="14" t="n">
        <f aca="false">C1409+D1408</f>
        <v>15524.412</v>
      </c>
    </row>
    <row r="1410" customFormat="false" ht="12.8" hidden="false" customHeight="false" outlineLevel="0" collapsed="false">
      <c r="A1410" s="25" t="s">
        <v>5102</v>
      </c>
      <c r="B1410" s="26" t="n">
        <v>-0.4218</v>
      </c>
      <c r="C1410" s="24" t="n">
        <f aca="false">B1410*10</f>
        <v>-4.218</v>
      </c>
      <c r="D1410" s="14" t="n">
        <f aca="false">C1410+D1409</f>
        <v>15520.194</v>
      </c>
    </row>
    <row r="1411" customFormat="false" ht="12.8" hidden="false" customHeight="false" outlineLevel="0" collapsed="false">
      <c r="A1411" s="25" t="s">
        <v>5104</v>
      </c>
      <c r="B1411" s="26" t="n">
        <v>-1</v>
      </c>
      <c r="C1411" s="24" t="n">
        <f aca="false">B1411*10</f>
        <v>-10</v>
      </c>
      <c r="D1411" s="14" t="n">
        <f aca="false">C1411+D1410</f>
        <v>15510.194</v>
      </c>
    </row>
    <row r="1412" customFormat="false" ht="12.8" hidden="false" customHeight="false" outlineLevel="0" collapsed="false">
      <c r="A1412" s="25" t="s">
        <v>5106</v>
      </c>
      <c r="B1412" s="26" t="n">
        <v>-5</v>
      </c>
      <c r="C1412" s="24" t="n">
        <f aca="false">B1412*10</f>
        <v>-50</v>
      </c>
      <c r="D1412" s="14" t="n">
        <f aca="false">C1412+D1411</f>
        <v>15460.194</v>
      </c>
    </row>
    <row r="1413" customFormat="false" ht="12.8" hidden="false" customHeight="false" outlineLevel="0" collapsed="false">
      <c r="A1413" s="25" t="s">
        <v>5109</v>
      </c>
      <c r="B1413" s="26" t="n">
        <v>-1.0976</v>
      </c>
      <c r="C1413" s="24" t="n">
        <f aca="false">B1413*10</f>
        <v>-10.976</v>
      </c>
      <c r="D1413" s="14" t="n">
        <f aca="false">C1413+D1412</f>
        <v>15449.218</v>
      </c>
    </row>
    <row r="1414" customFormat="false" ht="12.8" hidden="false" customHeight="false" outlineLevel="0" collapsed="false">
      <c r="A1414" s="25" t="s">
        <v>5112</v>
      </c>
      <c r="B1414" s="26" t="n">
        <v>1.1172</v>
      </c>
      <c r="C1414" s="24" t="n">
        <f aca="false">B1414*10</f>
        <v>11.172</v>
      </c>
      <c r="D1414" s="14" t="n">
        <f aca="false">C1414+D1413</f>
        <v>15460.39</v>
      </c>
    </row>
    <row r="1415" customFormat="false" ht="12.8" hidden="false" customHeight="false" outlineLevel="0" collapsed="false">
      <c r="A1415" s="25" t="s">
        <v>5116</v>
      </c>
      <c r="B1415" s="26" t="n">
        <v>-12.25</v>
      </c>
      <c r="C1415" s="24" t="n">
        <f aca="false">B1415*10</f>
        <v>-122.5</v>
      </c>
      <c r="D1415" s="14" t="n">
        <f aca="false">C1415+D1414</f>
        <v>15337.89</v>
      </c>
    </row>
    <row r="1416" customFormat="false" ht="12.8" hidden="false" customHeight="false" outlineLevel="0" collapsed="false">
      <c r="A1416" s="25" t="s">
        <v>5122</v>
      </c>
      <c r="B1416" s="26" t="n">
        <v>-0.02</v>
      </c>
      <c r="C1416" s="24" t="n">
        <f aca="false">B1416*10</f>
        <v>-0.2</v>
      </c>
      <c r="D1416" s="14" t="n">
        <f aca="false">C1416+D1415</f>
        <v>15337.69</v>
      </c>
    </row>
    <row r="1417" customFormat="false" ht="12.8" hidden="false" customHeight="false" outlineLevel="0" collapsed="false">
      <c r="A1417" s="25" t="s">
        <v>5125</v>
      </c>
      <c r="B1417" s="26" t="n">
        <v>0.0784000000000001</v>
      </c>
      <c r="C1417" s="24" t="n">
        <f aca="false">B1417*10</f>
        <v>0.784000000000001</v>
      </c>
      <c r="D1417" s="14" t="n">
        <f aca="false">C1417+D1416</f>
        <v>15338.474</v>
      </c>
    </row>
    <row r="1418" customFormat="false" ht="12.8" hidden="false" customHeight="false" outlineLevel="0" collapsed="false">
      <c r="A1418" s="25" t="s">
        <v>5127</v>
      </c>
      <c r="B1418" s="26" t="n">
        <v>0.0784000000000001</v>
      </c>
      <c r="C1418" s="24" t="n">
        <f aca="false">B1418*10</f>
        <v>0.784000000000001</v>
      </c>
      <c r="D1418" s="14" t="n">
        <f aca="false">C1418+D1417</f>
        <v>15339.258</v>
      </c>
    </row>
    <row r="1419" customFormat="false" ht="12.8" hidden="false" customHeight="false" outlineLevel="0" collapsed="false">
      <c r="A1419" s="25" t="s">
        <v>5129</v>
      </c>
      <c r="B1419" s="26" t="n">
        <v>0.8918</v>
      </c>
      <c r="C1419" s="24" t="n">
        <f aca="false">B1419*10</f>
        <v>8.918</v>
      </c>
      <c r="D1419" s="14" t="n">
        <f aca="false">C1419+D1418</f>
        <v>15348.176</v>
      </c>
    </row>
    <row r="1420" customFormat="false" ht="12.8" hidden="false" customHeight="false" outlineLevel="0" collapsed="false">
      <c r="A1420" s="25" t="s">
        <v>5131</v>
      </c>
      <c r="B1420" s="26" t="n">
        <v>-1.98</v>
      </c>
      <c r="C1420" s="24" t="n">
        <f aca="false">B1420*10</f>
        <v>-19.8</v>
      </c>
      <c r="D1420" s="14" t="n">
        <f aca="false">C1420+D1419</f>
        <v>15328.376</v>
      </c>
    </row>
    <row r="1421" customFormat="false" ht="12.8" hidden="false" customHeight="false" outlineLevel="0" collapsed="false">
      <c r="A1421" s="25" t="s">
        <v>5134</v>
      </c>
      <c r="B1421" s="26" t="n">
        <v>-0.4806</v>
      </c>
      <c r="C1421" s="24" t="n">
        <f aca="false">B1421*10</f>
        <v>-4.806</v>
      </c>
      <c r="D1421" s="14" t="n">
        <f aca="false">C1421+D1420</f>
        <v>15323.57</v>
      </c>
    </row>
    <row r="1422" customFormat="false" ht="12.8" hidden="false" customHeight="false" outlineLevel="0" collapsed="false">
      <c r="A1422" s="25" t="s">
        <v>5137</v>
      </c>
      <c r="B1422" s="26" t="n">
        <v>-1.8726</v>
      </c>
      <c r="C1422" s="24" t="n">
        <f aca="false">B1422*10</f>
        <v>-18.726</v>
      </c>
      <c r="D1422" s="14" t="n">
        <f aca="false">C1422+D1421</f>
        <v>15304.844</v>
      </c>
    </row>
    <row r="1423" customFormat="false" ht="12.8" hidden="false" customHeight="false" outlineLevel="0" collapsed="false">
      <c r="A1423" s="25" t="s">
        <v>5140</v>
      </c>
      <c r="B1423" s="26" t="n">
        <v>0.9992</v>
      </c>
      <c r="C1423" s="24" t="n">
        <f aca="false">B1423*10</f>
        <v>9.992</v>
      </c>
      <c r="D1423" s="14" t="n">
        <f aca="false">C1423+D1422</f>
        <v>15314.836</v>
      </c>
    </row>
    <row r="1424" customFormat="false" ht="12.8" hidden="false" customHeight="false" outlineLevel="0" collapsed="false">
      <c r="A1424" s="25" t="s">
        <v>5144</v>
      </c>
      <c r="B1424" s="26" t="n">
        <v>0.833</v>
      </c>
      <c r="C1424" s="24" t="n">
        <f aca="false">B1424*10</f>
        <v>8.33</v>
      </c>
      <c r="D1424" s="14" t="n">
        <f aca="false">C1424+D1423</f>
        <v>15323.166</v>
      </c>
    </row>
    <row r="1425" customFormat="false" ht="12.8" hidden="false" customHeight="false" outlineLevel="0" collapsed="false">
      <c r="A1425" s="25" t="s">
        <v>5147</v>
      </c>
      <c r="B1425" s="26" t="n">
        <v>-2</v>
      </c>
      <c r="C1425" s="24" t="n">
        <f aca="false">B1425*10</f>
        <v>-20</v>
      </c>
      <c r="D1425" s="14" t="n">
        <f aca="false">C1425+D1424</f>
        <v>15303.166</v>
      </c>
    </row>
    <row r="1426" customFormat="false" ht="12.8" hidden="false" customHeight="false" outlineLevel="0" collapsed="false">
      <c r="A1426" s="25" t="s">
        <v>5149</v>
      </c>
      <c r="B1426" s="26" t="n">
        <v>2.94</v>
      </c>
      <c r="C1426" s="24" t="n">
        <f aca="false">B1426*10</f>
        <v>29.4</v>
      </c>
      <c r="D1426" s="14" t="n">
        <f aca="false">C1426+D1425</f>
        <v>15332.566</v>
      </c>
    </row>
    <row r="1427" customFormat="false" ht="12.8" hidden="false" customHeight="false" outlineLevel="0" collapsed="false">
      <c r="A1427" s="25" t="s">
        <v>5153</v>
      </c>
      <c r="B1427" s="26" t="n">
        <v>1.254</v>
      </c>
      <c r="C1427" s="24" t="n">
        <f aca="false">B1427*10</f>
        <v>12.54</v>
      </c>
      <c r="D1427" s="14" t="n">
        <f aca="false">C1427+D1426</f>
        <v>15345.106</v>
      </c>
    </row>
    <row r="1428" customFormat="false" ht="12.8" hidden="false" customHeight="false" outlineLevel="0" collapsed="false">
      <c r="A1428" s="25" t="s">
        <v>5155</v>
      </c>
      <c r="B1428" s="26" t="n">
        <v>-3.6276</v>
      </c>
      <c r="C1428" s="24" t="n">
        <f aca="false">B1428*10</f>
        <v>-36.276</v>
      </c>
      <c r="D1428" s="14" t="n">
        <f aca="false">C1428+D1427</f>
        <v>15308.83</v>
      </c>
    </row>
    <row r="1429" customFormat="false" ht="12.8" hidden="false" customHeight="false" outlineLevel="0" collapsed="false">
      <c r="A1429" s="25" t="s">
        <v>5160</v>
      </c>
      <c r="B1429" s="26" t="n">
        <v>3.0666</v>
      </c>
      <c r="C1429" s="24" t="n">
        <f aca="false">B1429*10</f>
        <v>30.666</v>
      </c>
      <c r="D1429" s="14" t="n">
        <f aca="false">C1429+D1428</f>
        <v>15339.496</v>
      </c>
    </row>
    <row r="1430" customFormat="false" ht="12.8" hidden="false" customHeight="false" outlineLevel="0" collapsed="false">
      <c r="A1430" s="25" t="s">
        <v>5165</v>
      </c>
      <c r="B1430" s="26" t="n">
        <v>-11.3612</v>
      </c>
      <c r="C1430" s="24" t="n">
        <f aca="false">B1430*10</f>
        <v>-113.612</v>
      </c>
      <c r="D1430" s="14" t="n">
        <f aca="false">C1430+D1429</f>
        <v>15225.884</v>
      </c>
    </row>
    <row r="1431" customFormat="false" ht="12.8" hidden="false" customHeight="false" outlineLevel="0" collapsed="false">
      <c r="A1431" s="25" t="s">
        <v>5169</v>
      </c>
      <c r="B1431" s="26" t="n">
        <v>-1</v>
      </c>
      <c r="C1431" s="24" t="n">
        <f aca="false">B1431*10</f>
        <v>-10</v>
      </c>
      <c r="D1431" s="14" t="n">
        <f aca="false">C1431+D1430</f>
        <v>15215.884</v>
      </c>
    </row>
    <row r="1432" customFormat="false" ht="12.8" hidden="false" customHeight="false" outlineLevel="0" collapsed="false">
      <c r="A1432" s="25" t="s">
        <v>5171</v>
      </c>
      <c r="B1432" s="26" t="n">
        <v>0.7056</v>
      </c>
      <c r="C1432" s="24" t="n">
        <f aca="false">B1432*10</f>
        <v>7.056</v>
      </c>
      <c r="D1432" s="14" t="n">
        <f aca="false">C1432+D1431</f>
        <v>15222.94</v>
      </c>
    </row>
    <row r="1433" customFormat="false" ht="12.8" hidden="false" customHeight="false" outlineLevel="0" collapsed="false">
      <c r="A1433" s="25" t="s">
        <v>5174</v>
      </c>
      <c r="B1433" s="26" t="n">
        <v>-0.882</v>
      </c>
      <c r="C1433" s="24" t="n">
        <f aca="false">B1433*10</f>
        <v>-8.82</v>
      </c>
      <c r="D1433" s="14" t="n">
        <f aca="false">C1433+D1432</f>
        <v>15214.12</v>
      </c>
    </row>
    <row r="1434" customFormat="false" ht="12.8" hidden="false" customHeight="false" outlineLevel="0" collapsed="false">
      <c r="A1434" s="25" t="s">
        <v>5178</v>
      </c>
      <c r="B1434" s="26" t="n">
        <v>1.3324</v>
      </c>
      <c r="C1434" s="24" t="n">
        <f aca="false">B1434*10</f>
        <v>13.324</v>
      </c>
      <c r="D1434" s="14" t="n">
        <f aca="false">C1434+D1433</f>
        <v>15227.444</v>
      </c>
    </row>
    <row r="1435" customFormat="false" ht="12.8" hidden="false" customHeight="false" outlineLevel="0" collapsed="false">
      <c r="A1435" s="25" t="s">
        <v>5184</v>
      </c>
      <c r="B1435" s="26" t="n">
        <v>-1.0592</v>
      </c>
      <c r="C1435" s="24" t="n">
        <f aca="false">B1435*10</f>
        <v>-10.592</v>
      </c>
      <c r="D1435" s="14" t="n">
        <f aca="false">C1435+D1434</f>
        <v>15216.852</v>
      </c>
    </row>
    <row r="1436" customFormat="false" ht="12.8" hidden="false" customHeight="false" outlineLevel="0" collapsed="false">
      <c r="A1436" s="25" t="s">
        <v>5189</v>
      </c>
      <c r="B1436" s="26" t="n">
        <v>0.744</v>
      </c>
      <c r="C1436" s="24" t="n">
        <f aca="false">B1436*10</f>
        <v>7.44</v>
      </c>
      <c r="D1436" s="14" t="n">
        <f aca="false">C1436+D1435</f>
        <v>15224.292</v>
      </c>
    </row>
    <row r="1437" customFormat="false" ht="12.8" hidden="false" customHeight="false" outlineLevel="0" collapsed="false">
      <c r="A1437" s="25" t="s">
        <v>5194</v>
      </c>
      <c r="B1437" s="26" t="n">
        <v>1.2936</v>
      </c>
      <c r="C1437" s="24" t="n">
        <f aca="false">B1437*10</f>
        <v>12.936</v>
      </c>
      <c r="D1437" s="14" t="n">
        <f aca="false">C1437+D1436</f>
        <v>15237.228</v>
      </c>
    </row>
    <row r="1438" customFormat="false" ht="12.8" hidden="false" customHeight="false" outlineLevel="0" collapsed="false">
      <c r="A1438" s="25" t="s">
        <v>5196</v>
      </c>
      <c r="B1438" s="26" t="n">
        <v>-0.98</v>
      </c>
      <c r="C1438" s="24" t="n">
        <f aca="false">B1438*10</f>
        <v>-9.8</v>
      </c>
      <c r="D1438" s="14" t="n">
        <f aca="false">C1438+D1437</f>
        <v>15227.428</v>
      </c>
    </row>
    <row r="1439" customFormat="false" ht="12.8" hidden="false" customHeight="false" outlineLevel="0" collapsed="false">
      <c r="A1439" s="25" t="s">
        <v>5198</v>
      </c>
      <c r="B1439" s="26" t="n">
        <v>0.98</v>
      </c>
      <c r="C1439" s="24" t="n">
        <f aca="false">B1439*10</f>
        <v>9.8</v>
      </c>
      <c r="D1439" s="14" t="n">
        <f aca="false">C1439+D1438</f>
        <v>15237.228</v>
      </c>
    </row>
    <row r="1440" customFormat="false" ht="12.8" hidden="false" customHeight="false" outlineLevel="0" collapsed="false">
      <c r="A1440" s="25" t="s">
        <v>5200</v>
      </c>
      <c r="B1440" s="26" t="n">
        <v>-1.02</v>
      </c>
      <c r="C1440" s="24" t="n">
        <f aca="false">B1440*10</f>
        <v>-10.2</v>
      </c>
      <c r="D1440" s="14" t="n">
        <f aca="false">C1440+D1439</f>
        <v>15227.028</v>
      </c>
    </row>
    <row r="1441" customFormat="false" ht="12.8" hidden="false" customHeight="false" outlineLevel="0" collapsed="false">
      <c r="A1441" s="25" t="s">
        <v>5203</v>
      </c>
      <c r="B1441" s="26" t="n">
        <v>1.4798</v>
      </c>
      <c r="C1441" s="24" t="n">
        <f aca="false">B1441*10</f>
        <v>14.798</v>
      </c>
      <c r="D1441" s="14" t="n">
        <f aca="false">C1441+D1440</f>
        <v>15241.826</v>
      </c>
    </row>
    <row r="1442" customFormat="false" ht="12.8" hidden="false" customHeight="false" outlineLevel="0" collapsed="false">
      <c r="A1442" s="25" t="s">
        <v>5206</v>
      </c>
      <c r="B1442" s="26" t="n">
        <v>4.508</v>
      </c>
      <c r="C1442" s="24" t="n">
        <f aca="false">B1442*10</f>
        <v>45.08</v>
      </c>
      <c r="D1442" s="14" t="n">
        <f aca="false">C1442+D1441</f>
        <v>15286.906</v>
      </c>
    </row>
    <row r="1443" customFormat="false" ht="12.8" hidden="false" customHeight="false" outlineLevel="0" collapsed="false">
      <c r="A1443" s="25" t="s">
        <v>5208</v>
      </c>
      <c r="B1443" s="26" t="n">
        <v>0</v>
      </c>
      <c r="C1443" s="24" t="n">
        <f aca="false">B1443*10</f>
        <v>0</v>
      </c>
      <c r="D1443" s="14" t="n">
        <f aca="false">C1443+D1442</f>
        <v>15286.906</v>
      </c>
    </row>
    <row r="1444" customFormat="false" ht="12.8" hidden="false" customHeight="false" outlineLevel="0" collapsed="false">
      <c r="A1444" s="25" t="s">
        <v>5211</v>
      </c>
      <c r="B1444" s="26" t="n">
        <v>-1.02</v>
      </c>
      <c r="C1444" s="24" t="n">
        <f aca="false">B1444*10</f>
        <v>-10.2</v>
      </c>
      <c r="D1444" s="14" t="n">
        <f aca="false">C1444+D1443</f>
        <v>15276.706</v>
      </c>
    </row>
    <row r="1445" customFormat="false" ht="12.8" hidden="false" customHeight="false" outlineLevel="0" collapsed="false">
      <c r="A1445" s="25" t="s">
        <v>5214</v>
      </c>
      <c r="B1445" s="26" t="n">
        <v>1.0188</v>
      </c>
      <c r="C1445" s="24" t="n">
        <f aca="false">B1445*10</f>
        <v>10.188</v>
      </c>
      <c r="D1445" s="14" t="n">
        <f aca="false">C1445+D1444</f>
        <v>15286.894</v>
      </c>
    </row>
    <row r="1446" customFormat="false" ht="12.8" hidden="false" customHeight="false" outlineLevel="0" collapsed="false">
      <c r="A1446" s="25" t="s">
        <v>5219</v>
      </c>
      <c r="B1446" s="26" t="n">
        <v>6.5946</v>
      </c>
      <c r="C1446" s="24" t="n">
        <f aca="false">B1446*10</f>
        <v>65.946</v>
      </c>
      <c r="D1446" s="14" t="n">
        <f aca="false">C1446+D1445</f>
        <v>15352.84</v>
      </c>
    </row>
    <row r="1447" customFormat="false" ht="12.8" hidden="false" customHeight="false" outlineLevel="0" collapsed="false">
      <c r="A1447" s="25" t="s">
        <v>5223</v>
      </c>
      <c r="B1447" s="26" t="n">
        <v>0.98</v>
      </c>
      <c r="C1447" s="24" t="n">
        <f aca="false">B1447*10</f>
        <v>9.8</v>
      </c>
      <c r="D1447" s="14" t="n">
        <f aca="false">C1447+D1446</f>
        <v>15362.64</v>
      </c>
    </row>
    <row r="1448" customFormat="false" ht="12.8" hidden="false" customHeight="false" outlineLevel="0" collapsed="false">
      <c r="A1448" s="25" t="s">
        <v>5225</v>
      </c>
      <c r="B1448" s="26" t="n">
        <v>-1</v>
      </c>
      <c r="C1448" s="24" t="n">
        <f aca="false">B1448*10</f>
        <v>-10</v>
      </c>
      <c r="D1448" s="14" t="n">
        <f aca="false">C1448+D1447</f>
        <v>15352.64</v>
      </c>
    </row>
    <row r="1449" customFormat="false" ht="12.8" hidden="false" customHeight="false" outlineLevel="0" collapsed="false">
      <c r="A1449" s="25" t="s">
        <v>5227</v>
      </c>
      <c r="B1449" s="26" t="n">
        <v>3.3806</v>
      </c>
      <c r="C1449" s="24" t="n">
        <f aca="false">B1449*10</f>
        <v>33.806</v>
      </c>
      <c r="D1449" s="14" t="n">
        <f aca="false">C1449+D1448</f>
        <v>15386.446</v>
      </c>
    </row>
    <row r="1450" customFormat="false" ht="12.8" hidden="false" customHeight="false" outlineLevel="0" collapsed="false">
      <c r="A1450" s="25" t="s">
        <v>5231</v>
      </c>
      <c r="B1450" s="26" t="n">
        <v>-0.02</v>
      </c>
      <c r="C1450" s="24" t="n">
        <f aca="false">B1450*10</f>
        <v>-0.2</v>
      </c>
      <c r="D1450" s="14" t="n">
        <f aca="false">C1450+D1449</f>
        <v>15386.246</v>
      </c>
    </row>
    <row r="1451" customFormat="false" ht="12.8" hidden="false" customHeight="false" outlineLevel="0" collapsed="false">
      <c r="A1451" s="25" t="s">
        <v>5232</v>
      </c>
      <c r="B1451" s="26" t="n">
        <v>0.5978</v>
      </c>
      <c r="C1451" s="24" t="n">
        <f aca="false">B1451*10</f>
        <v>5.978</v>
      </c>
      <c r="D1451" s="14" t="n">
        <f aca="false">C1451+D1450</f>
        <v>15392.224</v>
      </c>
    </row>
    <row r="1452" customFormat="false" ht="12.8" hidden="false" customHeight="false" outlineLevel="0" collapsed="false">
      <c r="A1452" s="25" t="s">
        <v>5235</v>
      </c>
      <c r="B1452" s="26" t="n">
        <v>-1.8334</v>
      </c>
      <c r="C1452" s="24" t="n">
        <f aca="false">B1452*10</f>
        <v>-18.334</v>
      </c>
      <c r="D1452" s="14" t="n">
        <f aca="false">C1452+D1451</f>
        <v>15373.89</v>
      </c>
    </row>
    <row r="1453" customFormat="false" ht="12.8" hidden="false" customHeight="false" outlineLevel="0" collapsed="false">
      <c r="A1453" s="25" t="s">
        <v>5238</v>
      </c>
      <c r="B1453" s="26" t="n">
        <v>-1</v>
      </c>
      <c r="C1453" s="24" t="n">
        <f aca="false">B1453*10</f>
        <v>-10</v>
      </c>
      <c r="D1453" s="14" t="n">
        <f aca="false">C1453+D1452</f>
        <v>15363.89</v>
      </c>
    </row>
    <row r="1454" customFormat="false" ht="12.8" hidden="false" customHeight="false" outlineLevel="0" collapsed="false">
      <c r="A1454" s="25" t="s">
        <v>5240</v>
      </c>
      <c r="B1454" s="26" t="n">
        <v>-1</v>
      </c>
      <c r="C1454" s="24" t="n">
        <f aca="false">B1454*10</f>
        <v>-10</v>
      </c>
      <c r="D1454" s="14" t="n">
        <f aca="false">C1454+D1453</f>
        <v>15353.89</v>
      </c>
    </row>
    <row r="1455" customFormat="false" ht="12.8" hidden="false" customHeight="false" outlineLevel="0" collapsed="false">
      <c r="A1455" s="25" t="s">
        <v>5242</v>
      </c>
      <c r="B1455" s="26" t="n">
        <v>-2.1376</v>
      </c>
      <c r="C1455" s="24" t="n">
        <f aca="false">B1455*10</f>
        <v>-21.376</v>
      </c>
      <c r="D1455" s="14" t="n">
        <f aca="false">C1455+D1454</f>
        <v>15332.514</v>
      </c>
    </row>
    <row r="1456" customFormat="false" ht="12.8" hidden="false" customHeight="false" outlineLevel="0" collapsed="false">
      <c r="A1456" s="25" t="s">
        <v>5248</v>
      </c>
      <c r="B1456" s="26" t="n">
        <v>-1.02</v>
      </c>
      <c r="C1456" s="24" t="n">
        <f aca="false">B1456*10</f>
        <v>-10.2</v>
      </c>
      <c r="D1456" s="14" t="n">
        <f aca="false">C1456+D1455</f>
        <v>15322.314</v>
      </c>
    </row>
    <row r="1457" customFormat="false" ht="12.8" hidden="false" customHeight="false" outlineLevel="0" collapsed="false">
      <c r="A1457" s="25" t="s">
        <v>5252</v>
      </c>
      <c r="B1457" s="26" t="n">
        <v>-1</v>
      </c>
      <c r="C1457" s="24" t="n">
        <f aca="false">B1457*10</f>
        <v>-10</v>
      </c>
      <c r="D1457" s="14" t="n">
        <f aca="false">C1457+D1456</f>
        <v>15312.314</v>
      </c>
    </row>
    <row r="1458" customFormat="false" ht="12.8" hidden="false" customHeight="false" outlineLevel="0" collapsed="false">
      <c r="A1458" s="25" t="s">
        <v>5254</v>
      </c>
      <c r="B1458" s="26" t="n">
        <v>-1</v>
      </c>
      <c r="C1458" s="24" t="n">
        <f aca="false">B1458*10</f>
        <v>-10</v>
      </c>
      <c r="D1458" s="14" t="n">
        <f aca="false">C1458+D1457</f>
        <v>15302.314</v>
      </c>
    </row>
    <row r="1459" customFormat="false" ht="12.8" hidden="false" customHeight="false" outlineLevel="0" collapsed="false">
      <c r="A1459" s="25" t="s">
        <v>5257</v>
      </c>
      <c r="B1459" s="26" t="n">
        <v>1.0094</v>
      </c>
      <c r="C1459" s="24" t="n">
        <f aca="false">B1459*10</f>
        <v>10.094</v>
      </c>
      <c r="D1459" s="14" t="n">
        <f aca="false">C1459+D1458</f>
        <v>15312.408</v>
      </c>
    </row>
    <row r="1460" customFormat="false" ht="12.8" hidden="false" customHeight="false" outlineLevel="0" collapsed="false">
      <c r="A1460" s="25" t="s">
        <v>5260</v>
      </c>
      <c r="B1460" s="26" t="n">
        <v>-3</v>
      </c>
      <c r="C1460" s="24" t="n">
        <f aca="false">B1460*10</f>
        <v>-30</v>
      </c>
      <c r="D1460" s="14" t="n">
        <f aca="false">C1460+D1459</f>
        <v>15282.408</v>
      </c>
    </row>
    <row r="1461" customFormat="false" ht="12.8" hidden="false" customHeight="false" outlineLevel="0" collapsed="false">
      <c r="A1461" s="25" t="s">
        <v>5264</v>
      </c>
      <c r="B1461" s="26" t="n">
        <v>-3</v>
      </c>
      <c r="C1461" s="24" t="n">
        <f aca="false">B1461*10</f>
        <v>-30</v>
      </c>
      <c r="D1461" s="14" t="n">
        <f aca="false">C1461+D1460</f>
        <v>15252.408</v>
      </c>
    </row>
    <row r="1462" customFormat="false" ht="12.8" hidden="false" customHeight="false" outlineLevel="0" collapsed="false">
      <c r="A1462" s="25" t="s">
        <v>5268</v>
      </c>
      <c r="B1462" s="26" t="n">
        <v>2.009</v>
      </c>
      <c r="C1462" s="24" t="n">
        <f aca="false">B1462*10</f>
        <v>20.09</v>
      </c>
      <c r="D1462" s="14" t="n">
        <f aca="false">C1462+D1461</f>
        <v>15272.498</v>
      </c>
    </row>
    <row r="1463" customFormat="false" ht="12.8" hidden="false" customHeight="false" outlineLevel="0" collapsed="false">
      <c r="A1463" s="25" t="s">
        <v>5271</v>
      </c>
      <c r="B1463" s="26" t="n">
        <v>0.98</v>
      </c>
      <c r="C1463" s="24" t="n">
        <f aca="false">B1463*10</f>
        <v>9.8</v>
      </c>
      <c r="D1463" s="14" t="n">
        <f aca="false">C1463+D1462</f>
        <v>15282.298</v>
      </c>
    </row>
    <row r="1464" customFormat="false" ht="12.8" hidden="false" customHeight="false" outlineLevel="0" collapsed="false">
      <c r="A1464" s="25" t="s">
        <v>5273</v>
      </c>
      <c r="B1464" s="26" t="n">
        <v>-1</v>
      </c>
      <c r="C1464" s="24" t="n">
        <f aca="false">B1464*10</f>
        <v>-10</v>
      </c>
      <c r="D1464" s="14" t="n">
        <f aca="false">C1464+D1463</f>
        <v>15272.298</v>
      </c>
    </row>
    <row r="1465" customFormat="false" ht="12.8" hidden="false" customHeight="false" outlineLevel="0" collapsed="false">
      <c r="A1465" s="25" t="s">
        <v>5275</v>
      </c>
      <c r="B1465" s="26" t="n">
        <v>0.96</v>
      </c>
      <c r="C1465" s="24" t="n">
        <f aca="false">B1465*10</f>
        <v>9.6</v>
      </c>
      <c r="D1465" s="14" t="n">
        <f aca="false">C1465+D1464</f>
        <v>15281.898</v>
      </c>
    </row>
    <row r="1466" customFormat="false" ht="12.8" hidden="false" customHeight="false" outlineLevel="0" collapsed="false">
      <c r="A1466" s="25" t="s">
        <v>5278</v>
      </c>
      <c r="B1466" s="26" t="n">
        <v>-2</v>
      </c>
      <c r="C1466" s="24" t="n">
        <f aca="false">B1466*10</f>
        <v>-20</v>
      </c>
      <c r="D1466" s="14" t="n">
        <f aca="false">C1466+D1465</f>
        <v>15261.898</v>
      </c>
    </row>
    <row r="1467" customFormat="false" ht="12.8" hidden="false" customHeight="false" outlineLevel="0" collapsed="false">
      <c r="A1467" s="25" t="s">
        <v>5279</v>
      </c>
      <c r="B1467" s="26" t="n">
        <v>1.2446</v>
      </c>
      <c r="C1467" s="24" t="n">
        <f aca="false">B1467*10</f>
        <v>12.446</v>
      </c>
      <c r="D1467" s="14" t="n">
        <f aca="false">C1467+D1466</f>
        <v>15274.344</v>
      </c>
    </row>
    <row r="1468" customFormat="false" ht="12.8" hidden="false" customHeight="false" outlineLevel="0" collapsed="false">
      <c r="A1468" s="25" t="s">
        <v>5281</v>
      </c>
      <c r="B1468" s="26" t="n">
        <v>-3</v>
      </c>
      <c r="C1468" s="24" t="n">
        <f aca="false">B1468*10</f>
        <v>-30</v>
      </c>
      <c r="D1468" s="14" t="n">
        <f aca="false">C1468+D1467</f>
        <v>15244.344</v>
      </c>
    </row>
    <row r="1469" customFormat="false" ht="12.8" hidden="false" customHeight="false" outlineLevel="0" collapsed="false">
      <c r="A1469" s="25" t="s">
        <v>5285</v>
      </c>
      <c r="B1469" s="26" t="n">
        <v>0.5292</v>
      </c>
      <c r="C1469" s="24" t="n">
        <f aca="false">B1469*10</f>
        <v>5.292</v>
      </c>
      <c r="D1469" s="14" t="n">
        <f aca="false">C1469+D1468</f>
        <v>15249.636</v>
      </c>
    </row>
    <row r="1470" customFormat="false" ht="12.8" hidden="false" customHeight="false" outlineLevel="0" collapsed="false">
      <c r="A1470" s="25" t="s">
        <v>5287</v>
      </c>
      <c r="B1470" s="26" t="n">
        <v>-1</v>
      </c>
      <c r="C1470" s="24" t="n">
        <f aca="false">B1470*10</f>
        <v>-10</v>
      </c>
      <c r="D1470" s="14" t="n">
        <f aca="false">C1470+D1469</f>
        <v>15239.636</v>
      </c>
    </row>
    <row r="1471" customFormat="false" ht="12.8" hidden="false" customHeight="false" outlineLevel="0" collapsed="false">
      <c r="A1471" s="25" t="s">
        <v>5289</v>
      </c>
      <c r="B1471" s="26" t="n">
        <v>0.98</v>
      </c>
      <c r="C1471" s="24" t="n">
        <f aca="false">B1471*10</f>
        <v>9.8</v>
      </c>
      <c r="D1471" s="14" t="n">
        <f aca="false">C1471+D1470</f>
        <v>15249.436</v>
      </c>
    </row>
    <row r="1472" customFormat="false" ht="12.8" hidden="false" customHeight="false" outlineLevel="0" collapsed="false">
      <c r="A1472" s="25" t="s">
        <v>5291</v>
      </c>
      <c r="B1472" s="26" t="n">
        <v>-1.02</v>
      </c>
      <c r="C1472" s="24" t="n">
        <f aca="false">B1472*10</f>
        <v>-10.2</v>
      </c>
      <c r="D1472" s="14" t="n">
        <f aca="false">C1472+D1471</f>
        <v>15239.236</v>
      </c>
    </row>
    <row r="1473" customFormat="false" ht="12.8" hidden="false" customHeight="false" outlineLevel="0" collapsed="false">
      <c r="A1473" s="25" t="s">
        <v>5294</v>
      </c>
      <c r="B1473" s="26" t="n">
        <v>1.107</v>
      </c>
      <c r="C1473" s="24" t="n">
        <f aca="false">B1473*10</f>
        <v>11.07</v>
      </c>
      <c r="D1473" s="14" t="n">
        <f aca="false">C1473+D1472</f>
        <v>15250.306</v>
      </c>
    </row>
    <row r="1474" customFormat="false" ht="12.8" hidden="false" customHeight="false" outlineLevel="0" collapsed="false">
      <c r="A1474" s="25" t="s">
        <v>5297</v>
      </c>
      <c r="B1474" s="26" t="n">
        <v>5.6938</v>
      </c>
      <c r="C1474" s="24" t="n">
        <f aca="false">B1474*10</f>
        <v>56.938</v>
      </c>
      <c r="D1474" s="14" t="n">
        <f aca="false">C1474+D1473</f>
        <v>15307.244</v>
      </c>
    </row>
    <row r="1475" customFormat="false" ht="12.8" hidden="false" customHeight="false" outlineLevel="0" collapsed="false">
      <c r="A1475" s="25" t="s">
        <v>5301</v>
      </c>
      <c r="B1475" s="26" t="n">
        <v>6.0854</v>
      </c>
      <c r="C1475" s="24" t="n">
        <f aca="false">B1475*10</f>
        <v>60.854</v>
      </c>
      <c r="D1475" s="14" t="n">
        <f aca="false">C1475+D1474</f>
        <v>15368.098</v>
      </c>
    </row>
    <row r="1476" customFormat="false" ht="12.8" hidden="false" customHeight="false" outlineLevel="0" collapsed="false">
      <c r="A1476" s="25" t="s">
        <v>5305</v>
      </c>
      <c r="B1476" s="26" t="n">
        <v>1.2348</v>
      </c>
      <c r="C1476" s="24" t="n">
        <f aca="false">B1476*10</f>
        <v>12.348</v>
      </c>
      <c r="D1476" s="14" t="n">
        <f aca="false">C1476+D1475</f>
        <v>15380.446</v>
      </c>
    </row>
    <row r="1477" customFormat="false" ht="12.8" hidden="false" customHeight="false" outlineLevel="0" collapsed="false">
      <c r="A1477" s="25" t="s">
        <v>5307</v>
      </c>
      <c r="B1477" s="26" t="n">
        <v>-0.02</v>
      </c>
      <c r="C1477" s="24" t="n">
        <f aca="false">B1477*10</f>
        <v>-0.2</v>
      </c>
      <c r="D1477" s="14" t="n">
        <f aca="false">C1477+D1476</f>
        <v>15380.246</v>
      </c>
    </row>
    <row r="1478" customFormat="false" ht="12.8" hidden="false" customHeight="false" outlineLevel="0" collapsed="false">
      <c r="A1478" s="25" t="s">
        <v>5310</v>
      </c>
      <c r="B1478" s="26" t="n">
        <v>0.4704</v>
      </c>
      <c r="C1478" s="24" t="n">
        <f aca="false">B1478*10</f>
        <v>4.704</v>
      </c>
      <c r="D1478" s="14" t="n">
        <f aca="false">C1478+D1477</f>
        <v>15384.95</v>
      </c>
    </row>
    <row r="1479" customFormat="false" ht="12.8" hidden="false" customHeight="false" outlineLevel="0" collapsed="false">
      <c r="A1479" s="25" t="s">
        <v>5312</v>
      </c>
      <c r="B1479" s="26" t="n">
        <v>3.3124</v>
      </c>
      <c r="C1479" s="24" t="n">
        <f aca="false">B1479*10</f>
        <v>33.124</v>
      </c>
      <c r="D1479" s="14" t="n">
        <f aca="false">C1479+D1478</f>
        <v>15418.074</v>
      </c>
    </row>
    <row r="1480" customFormat="false" ht="12.8" hidden="false" customHeight="false" outlineLevel="0" collapsed="false">
      <c r="A1480" s="25" t="s">
        <v>5315</v>
      </c>
      <c r="B1480" s="26" t="n">
        <v>-0.6974</v>
      </c>
      <c r="C1480" s="24" t="n">
        <f aca="false">B1480*10</f>
        <v>-6.974</v>
      </c>
      <c r="D1480" s="14" t="n">
        <f aca="false">C1480+D1479</f>
        <v>15411.1</v>
      </c>
    </row>
    <row r="1481" customFormat="false" ht="12.8" hidden="false" customHeight="false" outlineLevel="0" collapsed="false">
      <c r="A1481" s="25" t="s">
        <v>5321</v>
      </c>
      <c r="B1481" s="26" t="n">
        <v>-1</v>
      </c>
      <c r="C1481" s="24" t="n">
        <f aca="false">B1481*10</f>
        <v>-10</v>
      </c>
      <c r="D1481" s="14" t="n">
        <f aca="false">C1481+D1480</f>
        <v>15401.1</v>
      </c>
    </row>
    <row r="1482" customFormat="false" ht="12.8" hidden="false" customHeight="false" outlineLevel="0" collapsed="false">
      <c r="A1482" s="25" t="s">
        <v>5323</v>
      </c>
      <c r="B1482" s="26" t="n">
        <v>-1.648</v>
      </c>
      <c r="C1482" s="24" t="n">
        <f aca="false">B1482*10</f>
        <v>-16.48</v>
      </c>
      <c r="D1482" s="14" t="n">
        <f aca="false">C1482+D1481</f>
        <v>15384.62</v>
      </c>
    </row>
    <row r="1483" customFormat="false" ht="12.8" hidden="false" customHeight="false" outlineLevel="0" collapsed="false">
      <c r="A1483" s="25" t="s">
        <v>5328</v>
      </c>
      <c r="B1483" s="26" t="n">
        <v>-0.2744</v>
      </c>
      <c r="C1483" s="24" t="n">
        <f aca="false">B1483*10</f>
        <v>-2.744</v>
      </c>
      <c r="D1483" s="14" t="n">
        <f aca="false">C1483+D1482</f>
        <v>15381.876</v>
      </c>
    </row>
    <row r="1484" customFormat="false" ht="12.8" hidden="false" customHeight="false" outlineLevel="0" collapsed="false">
      <c r="A1484" s="25" t="s">
        <v>5330</v>
      </c>
      <c r="B1484" s="26" t="n">
        <v>1.9306</v>
      </c>
      <c r="C1484" s="24" t="n">
        <f aca="false">B1484*10</f>
        <v>19.306</v>
      </c>
      <c r="D1484" s="14" t="n">
        <f aca="false">C1484+D1483</f>
        <v>15401.182</v>
      </c>
    </row>
    <row r="1485" customFormat="false" ht="12.8" hidden="false" customHeight="false" outlineLevel="0" collapsed="false">
      <c r="A1485" s="25" t="s">
        <v>5332</v>
      </c>
      <c r="B1485" s="26" t="n">
        <v>-0.02</v>
      </c>
      <c r="C1485" s="24" t="n">
        <f aca="false">B1485*10</f>
        <v>-0.2</v>
      </c>
      <c r="D1485" s="14" t="n">
        <f aca="false">C1485+D1484</f>
        <v>15400.982</v>
      </c>
    </row>
    <row r="1486" customFormat="false" ht="12.8" hidden="false" customHeight="false" outlineLevel="0" collapsed="false">
      <c r="A1486" s="25" t="s">
        <v>5335</v>
      </c>
      <c r="B1486" s="26" t="n">
        <v>0.9796</v>
      </c>
      <c r="C1486" s="24" t="n">
        <f aca="false">B1486*10</f>
        <v>9.796</v>
      </c>
      <c r="D1486" s="14" t="n">
        <f aca="false">C1486+D1485</f>
        <v>15410.778</v>
      </c>
    </row>
    <row r="1487" customFormat="false" ht="12.8" hidden="false" customHeight="false" outlineLevel="0" collapsed="false">
      <c r="A1487" s="25" t="s">
        <v>5338</v>
      </c>
      <c r="B1487" s="26" t="n">
        <v>-0.9024</v>
      </c>
      <c r="C1487" s="24" t="n">
        <f aca="false">B1487*10</f>
        <v>-9.024</v>
      </c>
      <c r="D1487" s="14" t="n">
        <f aca="false">C1487+D1486</f>
        <v>15401.754</v>
      </c>
    </row>
    <row r="1488" customFormat="false" ht="12.8" hidden="false" customHeight="false" outlineLevel="0" collapsed="false">
      <c r="A1488" s="25" t="s">
        <v>5341</v>
      </c>
      <c r="B1488" s="26" t="n">
        <v>0.0289999999999997</v>
      </c>
      <c r="C1488" s="24" t="n">
        <f aca="false">B1488*10</f>
        <v>0.289999999999997</v>
      </c>
      <c r="D1488" s="14" t="n">
        <f aca="false">C1488+D1487</f>
        <v>15402.044</v>
      </c>
    </row>
    <row r="1489" customFormat="false" ht="12.8" hidden="false" customHeight="false" outlineLevel="0" collapsed="false">
      <c r="A1489" s="25" t="s">
        <v>5344</v>
      </c>
      <c r="B1489" s="26" t="n">
        <v>-0.1768</v>
      </c>
      <c r="C1489" s="24" t="n">
        <f aca="false">B1489*10</f>
        <v>-1.768</v>
      </c>
      <c r="D1489" s="14" t="n">
        <f aca="false">C1489+D1488</f>
        <v>15400.276</v>
      </c>
    </row>
    <row r="1490" customFormat="false" ht="12.8" hidden="false" customHeight="false" outlineLevel="0" collapsed="false">
      <c r="A1490" s="25" t="s">
        <v>5348</v>
      </c>
      <c r="B1490" s="26" t="n">
        <v>2.2046</v>
      </c>
      <c r="C1490" s="24" t="n">
        <f aca="false">B1490*10</f>
        <v>22.046</v>
      </c>
      <c r="D1490" s="14" t="n">
        <f aca="false">C1490+D1489</f>
        <v>15422.322</v>
      </c>
    </row>
    <row r="1491" customFormat="false" ht="12.8" hidden="false" customHeight="false" outlineLevel="0" collapsed="false">
      <c r="A1491" s="25" t="s">
        <v>5351</v>
      </c>
      <c r="B1491" s="26" t="n">
        <v>0.626</v>
      </c>
      <c r="C1491" s="24" t="n">
        <f aca="false">B1491*10</f>
        <v>6.26</v>
      </c>
      <c r="D1491" s="14" t="n">
        <f aca="false">C1491+D1490</f>
        <v>15428.582</v>
      </c>
    </row>
    <row r="1492" customFormat="false" ht="12.8" hidden="false" customHeight="false" outlineLevel="0" collapsed="false">
      <c r="A1492" s="25" t="s">
        <v>5357</v>
      </c>
      <c r="B1492" s="26" t="n">
        <v>-1.069</v>
      </c>
      <c r="C1492" s="24" t="n">
        <f aca="false">B1492*10</f>
        <v>-10.69</v>
      </c>
      <c r="D1492" s="14" t="n">
        <f aca="false">C1492+D1491</f>
        <v>15417.892</v>
      </c>
    </row>
    <row r="1493" customFormat="false" ht="12.8" hidden="false" customHeight="false" outlineLevel="0" collapsed="false">
      <c r="A1493" s="25" t="s">
        <v>5360</v>
      </c>
      <c r="B1493" s="26" t="n">
        <v>-1.1278</v>
      </c>
      <c r="C1493" s="24" t="n">
        <f aca="false">B1493*10</f>
        <v>-11.278</v>
      </c>
      <c r="D1493" s="14" t="n">
        <f aca="false">C1493+D1492</f>
        <v>15406.614</v>
      </c>
    </row>
    <row r="1494" customFormat="false" ht="12.8" hidden="false" customHeight="false" outlineLevel="0" collapsed="false">
      <c r="A1494" s="25" t="s">
        <v>5364</v>
      </c>
      <c r="B1494" s="26" t="n">
        <v>5.1054</v>
      </c>
      <c r="C1494" s="24" t="n">
        <f aca="false">B1494*10</f>
        <v>51.054</v>
      </c>
      <c r="D1494" s="14" t="n">
        <f aca="false">C1494+D1493</f>
        <v>15457.668</v>
      </c>
    </row>
    <row r="1495" customFormat="false" ht="12.8" hidden="false" customHeight="false" outlineLevel="0" collapsed="false">
      <c r="A1495" s="25" t="s">
        <v>5368</v>
      </c>
      <c r="B1495" s="26" t="n">
        <v>3.9882</v>
      </c>
      <c r="C1495" s="24" t="n">
        <f aca="false">B1495*10</f>
        <v>39.882</v>
      </c>
      <c r="D1495" s="14" t="n">
        <f aca="false">C1495+D1494</f>
        <v>15497.55</v>
      </c>
    </row>
    <row r="1496" customFormat="false" ht="12.8" hidden="false" customHeight="false" outlineLevel="0" collapsed="false">
      <c r="A1496" s="25" t="s">
        <v>5372</v>
      </c>
      <c r="B1496" s="26" t="n">
        <v>0.4504</v>
      </c>
      <c r="C1496" s="24" t="n">
        <f aca="false">B1496*10</f>
        <v>4.504</v>
      </c>
      <c r="D1496" s="14" t="n">
        <f aca="false">C1496+D1495</f>
        <v>15502.054</v>
      </c>
    </row>
    <row r="1497" customFormat="false" ht="12.8" hidden="false" customHeight="false" outlineLevel="0" collapsed="false">
      <c r="A1497" s="25" t="s">
        <v>5375</v>
      </c>
      <c r="B1497" s="26" t="n">
        <v>-1</v>
      </c>
      <c r="C1497" s="24" t="n">
        <f aca="false">B1497*10</f>
        <v>-10</v>
      </c>
      <c r="D1497" s="14" t="n">
        <f aca="false">C1497+D1496</f>
        <v>15492.054</v>
      </c>
    </row>
    <row r="1498" customFormat="false" ht="12.8" hidden="false" customHeight="false" outlineLevel="0" collapsed="false">
      <c r="A1498" s="25" t="s">
        <v>5377</v>
      </c>
      <c r="B1498" s="26" t="n">
        <v>0.3426</v>
      </c>
      <c r="C1498" s="24" t="n">
        <f aca="false">B1498*10</f>
        <v>3.426</v>
      </c>
      <c r="D1498" s="14" t="n">
        <f aca="false">C1498+D1497</f>
        <v>15495.48</v>
      </c>
    </row>
    <row r="1499" customFormat="false" ht="12.8" hidden="false" customHeight="false" outlineLevel="0" collapsed="false">
      <c r="A1499" s="25" t="s">
        <v>5380</v>
      </c>
      <c r="B1499" s="26" t="n">
        <v>3.136</v>
      </c>
      <c r="C1499" s="24" t="n">
        <f aca="false">B1499*10</f>
        <v>31.36</v>
      </c>
      <c r="D1499" s="14" t="n">
        <f aca="false">C1499+D1498</f>
        <v>15526.84</v>
      </c>
    </row>
    <row r="1500" customFormat="false" ht="12.8" hidden="false" customHeight="false" outlineLevel="0" collapsed="false">
      <c r="A1500" s="25" t="s">
        <v>5384</v>
      </c>
      <c r="B1500" s="26" t="n">
        <v>-2</v>
      </c>
      <c r="C1500" s="24" t="n">
        <f aca="false">B1500*10</f>
        <v>-20</v>
      </c>
      <c r="D1500" s="14" t="n">
        <f aca="false">C1500+D1499</f>
        <v>15506.84</v>
      </c>
    </row>
    <row r="1501" customFormat="false" ht="12.8" hidden="false" customHeight="false" outlineLevel="0" collapsed="false">
      <c r="A1501" s="25" t="s">
        <v>5387</v>
      </c>
      <c r="B1501" s="26" t="n">
        <v>-2.4802</v>
      </c>
      <c r="C1501" s="24" t="n">
        <f aca="false">B1501*10</f>
        <v>-24.802</v>
      </c>
      <c r="D1501" s="14" t="n">
        <f aca="false">C1501+D1500</f>
        <v>15482.038</v>
      </c>
    </row>
    <row r="1502" customFormat="false" ht="12.8" hidden="false" customHeight="false" outlineLevel="0" collapsed="false">
      <c r="A1502" s="25" t="s">
        <v>5390</v>
      </c>
      <c r="B1502" s="26" t="n">
        <v>-1.2262</v>
      </c>
      <c r="C1502" s="24" t="n">
        <f aca="false">B1502*10</f>
        <v>-12.262</v>
      </c>
      <c r="D1502" s="14" t="n">
        <f aca="false">C1502+D1501</f>
        <v>15469.776</v>
      </c>
    </row>
    <row r="1503" customFormat="false" ht="12.8" hidden="false" customHeight="false" outlineLevel="0" collapsed="false">
      <c r="A1503" s="25" t="s">
        <v>5394</v>
      </c>
      <c r="B1503" s="26" t="n">
        <v>0.539</v>
      </c>
      <c r="C1503" s="24" t="n">
        <f aca="false">B1503*10</f>
        <v>5.39</v>
      </c>
      <c r="D1503" s="14" t="n">
        <f aca="false">C1503+D1502</f>
        <v>15475.166</v>
      </c>
    </row>
    <row r="1504" customFormat="false" ht="12.8" hidden="false" customHeight="false" outlineLevel="0" collapsed="false">
      <c r="A1504" s="25" t="s">
        <v>5397</v>
      </c>
      <c r="B1504" s="26" t="n">
        <v>0.049</v>
      </c>
      <c r="C1504" s="24" t="n">
        <f aca="false">B1504*10</f>
        <v>0.49</v>
      </c>
      <c r="D1504" s="14" t="n">
        <f aca="false">C1504+D1503</f>
        <v>15475.656</v>
      </c>
    </row>
    <row r="1505" customFormat="false" ht="12.8" hidden="false" customHeight="false" outlineLevel="0" collapsed="false">
      <c r="A1505" s="25" t="s">
        <v>5400</v>
      </c>
      <c r="B1505" s="26" t="n">
        <v>0.1666</v>
      </c>
      <c r="C1505" s="24" t="n">
        <f aca="false">B1505*10</f>
        <v>1.666</v>
      </c>
      <c r="D1505" s="14" t="n">
        <f aca="false">C1505+D1504</f>
        <v>15477.322</v>
      </c>
    </row>
    <row r="1506" customFormat="false" ht="12.8" hidden="false" customHeight="false" outlineLevel="0" collapsed="false">
      <c r="A1506" s="25" t="s">
        <v>5402</v>
      </c>
      <c r="B1506" s="26" t="n">
        <v>-2.96</v>
      </c>
      <c r="C1506" s="24" t="n">
        <f aca="false">B1506*10</f>
        <v>-29.6</v>
      </c>
      <c r="D1506" s="14" t="n">
        <f aca="false">C1506+D1505</f>
        <v>15447.722</v>
      </c>
    </row>
    <row r="1507" customFormat="false" ht="12.8" hidden="false" customHeight="false" outlineLevel="0" collapsed="false">
      <c r="A1507" s="25" t="s">
        <v>5406</v>
      </c>
      <c r="B1507" s="26" t="n">
        <v>0.2638</v>
      </c>
      <c r="C1507" s="24" t="n">
        <f aca="false">B1507*10</f>
        <v>2.638</v>
      </c>
      <c r="D1507" s="14" t="n">
        <f aca="false">C1507+D1506</f>
        <v>15450.36</v>
      </c>
    </row>
    <row r="1508" customFormat="false" ht="12.8" hidden="false" customHeight="false" outlineLevel="0" collapsed="false">
      <c r="A1508" s="25" t="s">
        <v>5408</v>
      </c>
      <c r="B1508" s="26" t="n">
        <v>-0.6672</v>
      </c>
      <c r="C1508" s="24" t="n">
        <f aca="false">B1508*10</f>
        <v>-6.672</v>
      </c>
      <c r="D1508" s="14" t="n">
        <f aca="false">C1508+D1507</f>
        <v>15443.688</v>
      </c>
    </row>
    <row r="1509" customFormat="false" ht="12.8" hidden="false" customHeight="false" outlineLevel="0" collapsed="false">
      <c r="A1509" s="25" t="s">
        <v>5411</v>
      </c>
      <c r="B1509" s="26" t="n">
        <v>-0.8432</v>
      </c>
      <c r="C1509" s="24" t="n">
        <f aca="false">B1509*10</f>
        <v>-8.432</v>
      </c>
      <c r="D1509" s="14" t="n">
        <f aca="false">C1509+D1508</f>
        <v>15435.256</v>
      </c>
    </row>
    <row r="1510" customFormat="false" ht="12.8" hidden="false" customHeight="false" outlineLevel="0" collapsed="false">
      <c r="A1510" s="25" t="s">
        <v>5414</v>
      </c>
      <c r="B1510" s="26" t="n">
        <v>0.1564</v>
      </c>
      <c r="C1510" s="24" t="n">
        <f aca="false">B1510*10</f>
        <v>1.564</v>
      </c>
      <c r="D1510" s="14" t="n">
        <f aca="false">C1510+D1509</f>
        <v>15436.82</v>
      </c>
    </row>
    <row r="1511" customFormat="false" ht="12.8" hidden="false" customHeight="false" outlineLevel="0" collapsed="false">
      <c r="A1511" s="25" t="s">
        <v>5415</v>
      </c>
      <c r="B1511" s="26" t="n">
        <v>-0.7362</v>
      </c>
      <c r="C1511" s="24" t="n">
        <f aca="false">B1511*10</f>
        <v>-7.362</v>
      </c>
      <c r="D1511" s="14" t="n">
        <f aca="false">C1511+D1510</f>
        <v>15429.458</v>
      </c>
    </row>
    <row r="1512" customFormat="false" ht="12.8" hidden="false" customHeight="false" outlineLevel="0" collapsed="false">
      <c r="A1512" s="25" t="s">
        <v>5420</v>
      </c>
      <c r="B1512" s="26" t="n">
        <v>0.96</v>
      </c>
      <c r="C1512" s="24" t="n">
        <f aca="false">B1512*10</f>
        <v>9.6</v>
      </c>
      <c r="D1512" s="14" t="n">
        <f aca="false">C1512+D1511</f>
        <v>15439.058</v>
      </c>
    </row>
    <row r="1513" customFormat="false" ht="12.8" hidden="false" customHeight="false" outlineLevel="0" collapsed="false">
      <c r="A1513" s="25" t="s">
        <v>5423</v>
      </c>
      <c r="B1513" s="26" t="n">
        <v>0.4014</v>
      </c>
      <c r="C1513" s="24" t="n">
        <f aca="false">B1513*10</f>
        <v>4.014</v>
      </c>
      <c r="D1513" s="14" t="n">
        <f aca="false">C1513+D1512</f>
        <v>15443.072</v>
      </c>
    </row>
    <row r="1514" customFormat="false" ht="12.8" hidden="false" customHeight="false" outlineLevel="0" collapsed="false">
      <c r="A1514" s="25" t="s">
        <v>5426</v>
      </c>
      <c r="B1514" s="26" t="n">
        <v>0.6656</v>
      </c>
      <c r="C1514" s="24" t="n">
        <f aca="false">B1514*10</f>
        <v>6.656</v>
      </c>
      <c r="D1514" s="14" t="n">
        <f aca="false">C1514+D1513</f>
        <v>15449.728</v>
      </c>
    </row>
    <row r="1515" customFormat="false" ht="12.8" hidden="false" customHeight="false" outlineLevel="0" collapsed="false">
      <c r="A1515" s="25" t="s">
        <v>5430</v>
      </c>
      <c r="B1515" s="26" t="n">
        <v>-1</v>
      </c>
      <c r="C1515" s="24" t="n">
        <f aca="false">B1515*10</f>
        <v>-10</v>
      </c>
      <c r="D1515" s="14" t="n">
        <f aca="false">C1515+D1514</f>
        <v>15439.728</v>
      </c>
    </row>
    <row r="1516" customFormat="false" ht="12.8" hidden="false" customHeight="false" outlineLevel="0" collapsed="false">
      <c r="A1516" s="25" t="s">
        <v>5432</v>
      </c>
      <c r="B1516" s="26" t="n">
        <v>-1</v>
      </c>
      <c r="C1516" s="24" t="n">
        <f aca="false">B1516*10</f>
        <v>-10</v>
      </c>
      <c r="D1516" s="14" t="n">
        <f aca="false">C1516+D1515</f>
        <v>15429.728</v>
      </c>
    </row>
    <row r="1517" customFormat="false" ht="12.8" hidden="false" customHeight="false" outlineLevel="0" collapsed="false">
      <c r="A1517" s="25" t="s">
        <v>5435</v>
      </c>
      <c r="B1517" s="26" t="n">
        <v>-0.755</v>
      </c>
      <c r="C1517" s="24" t="n">
        <f aca="false">B1517*10</f>
        <v>-7.55</v>
      </c>
      <c r="D1517" s="14" t="n">
        <f aca="false">C1517+D1516</f>
        <v>15422.178</v>
      </c>
    </row>
    <row r="1518" customFormat="false" ht="12.8" hidden="false" customHeight="false" outlineLevel="0" collapsed="false">
      <c r="A1518" s="25" t="s">
        <v>5438</v>
      </c>
      <c r="B1518" s="26" t="n">
        <v>0.1176</v>
      </c>
      <c r="C1518" s="24" t="n">
        <f aca="false">B1518*10</f>
        <v>1.176</v>
      </c>
      <c r="D1518" s="14" t="n">
        <f aca="false">C1518+D1517</f>
        <v>15423.354</v>
      </c>
    </row>
    <row r="1519" customFormat="false" ht="12.8" hidden="false" customHeight="false" outlineLevel="0" collapsed="false">
      <c r="A1519" s="25" t="s">
        <v>5440</v>
      </c>
      <c r="B1519" s="26" t="n">
        <v>-0.5112</v>
      </c>
      <c r="C1519" s="24" t="n">
        <f aca="false">B1519*10</f>
        <v>-5.112</v>
      </c>
      <c r="D1519" s="14" t="n">
        <f aca="false">C1519+D1518</f>
        <v>15418.242</v>
      </c>
    </row>
    <row r="1520" customFormat="false" ht="12.8" hidden="false" customHeight="false" outlineLevel="0" collapsed="false">
      <c r="A1520" s="25" t="s">
        <v>5447</v>
      </c>
      <c r="B1520" s="26" t="n">
        <v>15.8262</v>
      </c>
      <c r="C1520" s="24" t="n">
        <f aca="false">B1520*10</f>
        <v>158.262</v>
      </c>
      <c r="D1520" s="14" t="n">
        <f aca="false">C1520+D1519</f>
        <v>15576.504</v>
      </c>
    </row>
    <row r="1521" customFormat="false" ht="12.8" hidden="false" customHeight="false" outlineLevel="0" collapsed="false">
      <c r="A1521" s="25" t="s">
        <v>5452</v>
      </c>
      <c r="B1521" s="26" t="n">
        <v>4.9866</v>
      </c>
      <c r="C1521" s="24" t="n">
        <f aca="false">B1521*10</f>
        <v>49.866</v>
      </c>
      <c r="D1521" s="14" t="n">
        <f aca="false">C1521+D1520</f>
        <v>15626.37</v>
      </c>
    </row>
    <row r="1522" customFormat="false" ht="12.8" hidden="false" customHeight="false" outlineLevel="0" collapsed="false">
      <c r="A1522" s="25" t="s">
        <v>5461</v>
      </c>
      <c r="B1522" s="26" t="n">
        <v>1.6362</v>
      </c>
      <c r="C1522" s="24" t="n">
        <f aca="false">B1522*10</f>
        <v>16.362</v>
      </c>
      <c r="D1522" s="14" t="n">
        <f aca="false">C1522+D1521</f>
        <v>15642.732</v>
      </c>
    </row>
    <row r="1523" customFormat="false" ht="12.8" hidden="false" customHeight="false" outlineLevel="0" collapsed="false">
      <c r="A1523" s="25" t="s">
        <v>5466</v>
      </c>
      <c r="B1523" s="26" t="n">
        <v>-0.4414</v>
      </c>
      <c r="C1523" s="24" t="n">
        <f aca="false">B1523*10</f>
        <v>-4.414</v>
      </c>
      <c r="D1523" s="14" t="n">
        <f aca="false">C1523+D1522</f>
        <v>15638.318</v>
      </c>
    </row>
    <row r="1524" customFormat="false" ht="12.8" hidden="false" customHeight="false" outlineLevel="0" collapsed="false">
      <c r="A1524" s="25" t="s">
        <v>5468</v>
      </c>
      <c r="B1524" s="26" t="n">
        <v>1.7836</v>
      </c>
      <c r="C1524" s="24" t="n">
        <f aca="false">B1524*10</f>
        <v>17.836</v>
      </c>
      <c r="D1524" s="14" t="n">
        <f aca="false">C1524+D1523</f>
        <v>15656.154</v>
      </c>
    </row>
    <row r="1525" customFormat="false" ht="12.8" hidden="false" customHeight="false" outlineLevel="0" collapsed="false">
      <c r="A1525" s="25" t="s">
        <v>5470</v>
      </c>
      <c r="B1525" s="26" t="n">
        <v>-1.9314</v>
      </c>
      <c r="C1525" s="24" t="n">
        <f aca="false">B1525*10</f>
        <v>-19.314</v>
      </c>
      <c r="D1525" s="14" t="n">
        <f aca="false">C1525+D1524</f>
        <v>15636.84</v>
      </c>
    </row>
    <row r="1526" customFormat="false" ht="12.8" hidden="false" customHeight="false" outlineLevel="0" collapsed="false">
      <c r="A1526" s="25" t="s">
        <v>5474</v>
      </c>
      <c r="B1526" s="26" t="n">
        <v>-0.6962</v>
      </c>
      <c r="C1526" s="24" t="n">
        <f aca="false">B1526*10</f>
        <v>-6.962</v>
      </c>
      <c r="D1526" s="14" t="n">
        <f aca="false">C1526+D1525</f>
        <v>15629.878</v>
      </c>
    </row>
    <row r="1527" customFormat="false" ht="12.8" hidden="false" customHeight="false" outlineLevel="0" collapsed="false">
      <c r="A1527" s="25" t="s">
        <v>5478</v>
      </c>
      <c r="B1527" s="26" t="n">
        <v>-1.216</v>
      </c>
      <c r="C1527" s="24" t="n">
        <f aca="false">B1527*10</f>
        <v>-12.16</v>
      </c>
      <c r="D1527" s="14" t="n">
        <f aca="false">C1527+D1526</f>
        <v>15617.718</v>
      </c>
    </row>
    <row r="1528" customFormat="false" ht="12.8" hidden="false" customHeight="false" outlineLevel="0" collapsed="false">
      <c r="A1528" s="25" t="s">
        <v>5482</v>
      </c>
      <c r="B1528" s="26" t="n">
        <v>3.0474</v>
      </c>
      <c r="C1528" s="24" t="n">
        <f aca="false">B1528*10</f>
        <v>30.474</v>
      </c>
      <c r="D1528" s="14" t="n">
        <f aca="false">C1528+D1527</f>
        <v>15648.192</v>
      </c>
    </row>
    <row r="1529" customFormat="false" ht="12.8" hidden="false" customHeight="false" outlineLevel="0" collapsed="false">
      <c r="A1529" s="25" t="s">
        <v>5487</v>
      </c>
      <c r="B1529" s="26" t="n">
        <v>-1.1376</v>
      </c>
      <c r="C1529" s="24" t="n">
        <f aca="false">B1529*10</f>
        <v>-11.376</v>
      </c>
      <c r="D1529" s="14" t="n">
        <f aca="false">C1529+D1528</f>
        <v>15636.816</v>
      </c>
    </row>
    <row r="1530" customFormat="false" ht="12.8" hidden="false" customHeight="false" outlineLevel="0" collapsed="false">
      <c r="A1530" s="25" t="s">
        <v>5492</v>
      </c>
      <c r="B1530" s="26" t="n">
        <v>1.891</v>
      </c>
      <c r="C1530" s="24" t="n">
        <f aca="false">B1530*10</f>
        <v>18.91</v>
      </c>
      <c r="D1530" s="14" t="n">
        <f aca="false">C1530+D1529</f>
        <v>15655.726</v>
      </c>
    </row>
    <row r="1531" customFormat="false" ht="12.8" hidden="false" customHeight="false" outlineLevel="0" collapsed="false">
      <c r="A1531" s="25" t="s">
        <v>5497</v>
      </c>
      <c r="B1531" s="26" t="n">
        <v>-0.9118</v>
      </c>
      <c r="C1531" s="24" t="n">
        <f aca="false">B1531*10</f>
        <v>-9.118</v>
      </c>
      <c r="D1531" s="14" t="n">
        <f aca="false">C1531+D1530</f>
        <v>15646.608</v>
      </c>
    </row>
    <row r="1532" customFormat="false" ht="12.8" hidden="false" customHeight="false" outlineLevel="0" collapsed="false">
      <c r="A1532" s="25" t="s">
        <v>5500</v>
      </c>
      <c r="B1532" s="26" t="n">
        <v>1.9306</v>
      </c>
      <c r="C1532" s="24" t="n">
        <f aca="false">B1532*10</f>
        <v>19.306</v>
      </c>
      <c r="D1532" s="14" t="n">
        <f aca="false">C1532+D1531</f>
        <v>15665.914</v>
      </c>
    </row>
    <row r="1533" customFormat="false" ht="12.8" hidden="false" customHeight="false" outlineLevel="0" collapsed="false">
      <c r="A1533" s="25" t="s">
        <v>5505</v>
      </c>
      <c r="B1533" s="26" t="n">
        <v>-0.0788</v>
      </c>
      <c r="C1533" s="24" t="n">
        <f aca="false">B1533*10</f>
        <v>-0.788</v>
      </c>
      <c r="D1533" s="14" t="n">
        <f aca="false">C1533+D1532</f>
        <v>15665.126</v>
      </c>
    </row>
    <row r="1534" customFormat="false" ht="12.8" hidden="false" customHeight="false" outlineLevel="0" collapsed="false">
      <c r="A1534" s="25" t="s">
        <v>5509</v>
      </c>
      <c r="B1534" s="26" t="n">
        <v>3.038</v>
      </c>
      <c r="C1534" s="24" t="n">
        <f aca="false">B1534*10</f>
        <v>30.38</v>
      </c>
      <c r="D1534" s="14" t="n">
        <f aca="false">C1534+D1533</f>
        <v>15695.506</v>
      </c>
    </row>
    <row r="1535" customFormat="false" ht="12.8" hidden="false" customHeight="false" outlineLevel="0" collapsed="false">
      <c r="A1535" s="25" t="s">
        <v>5514</v>
      </c>
      <c r="B1535" s="26" t="n">
        <v>20.923</v>
      </c>
      <c r="C1535" s="24" t="n">
        <f aca="false">B1535*10</f>
        <v>209.23</v>
      </c>
      <c r="D1535" s="14" t="n">
        <f aca="false">C1535+D1534</f>
        <v>15904.736</v>
      </c>
    </row>
    <row r="1536" customFormat="false" ht="12.8" hidden="false" customHeight="false" outlineLevel="0" collapsed="false">
      <c r="A1536" s="25" t="s">
        <v>5516</v>
      </c>
      <c r="B1536" s="26" t="n">
        <v>-3.69</v>
      </c>
      <c r="C1536" s="24" t="n">
        <f aca="false">B1536*10</f>
        <v>-36.9</v>
      </c>
      <c r="D1536" s="14" t="n">
        <f aca="false">C1536+D1535</f>
        <v>15867.836</v>
      </c>
    </row>
    <row r="1537" customFormat="false" ht="12.8" hidden="false" customHeight="false" outlineLevel="0" collapsed="false">
      <c r="A1537" s="25" t="s">
        <v>5518</v>
      </c>
      <c r="B1537" s="26" t="n">
        <v>-0.4516</v>
      </c>
      <c r="C1537" s="24" t="n">
        <f aca="false">B1537*10</f>
        <v>-4.516</v>
      </c>
      <c r="D1537" s="14" t="n">
        <f aca="false">C1537+D1536</f>
        <v>15863.32</v>
      </c>
    </row>
    <row r="1538" customFormat="false" ht="12.8" hidden="false" customHeight="false" outlineLevel="0" collapsed="false">
      <c r="A1538" s="25" t="s">
        <v>5523</v>
      </c>
      <c r="B1538" s="26" t="n">
        <v>0.7542</v>
      </c>
      <c r="C1538" s="24" t="n">
        <f aca="false">B1538*10</f>
        <v>7.542</v>
      </c>
      <c r="D1538" s="14" t="n">
        <f aca="false">C1538+D1537</f>
        <v>15870.862</v>
      </c>
    </row>
    <row r="1539" customFormat="false" ht="12.8" hidden="false" customHeight="false" outlineLevel="0" collapsed="false">
      <c r="A1539" s="25" t="s">
        <v>5527</v>
      </c>
      <c r="B1539" s="26" t="n">
        <v>-1.4512</v>
      </c>
      <c r="C1539" s="24" t="n">
        <f aca="false">B1539*10</f>
        <v>-14.512</v>
      </c>
      <c r="D1539" s="14" t="n">
        <f aca="false">C1539+D1538</f>
        <v>15856.35</v>
      </c>
    </row>
    <row r="1540" customFormat="false" ht="12.8" hidden="false" customHeight="false" outlineLevel="0" collapsed="false">
      <c r="A1540" s="25" t="s">
        <v>5533</v>
      </c>
      <c r="B1540" s="26" t="n">
        <v>-0.3928</v>
      </c>
      <c r="C1540" s="24" t="n">
        <f aca="false">B1540*10</f>
        <v>-3.928</v>
      </c>
      <c r="D1540" s="14" t="n">
        <f aca="false">C1540+D1539</f>
        <v>15852.422</v>
      </c>
    </row>
    <row r="1541" customFormat="false" ht="12.8" hidden="false" customHeight="false" outlineLevel="0" collapsed="false">
      <c r="A1541" s="25" t="s">
        <v>5539</v>
      </c>
      <c r="B1541" s="26" t="n">
        <v>3.3418</v>
      </c>
      <c r="C1541" s="24" t="n">
        <f aca="false">B1541*10</f>
        <v>33.418</v>
      </c>
      <c r="D1541" s="14" t="n">
        <f aca="false">C1541+D1540</f>
        <v>15885.84</v>
      </c>
    </row>
    <row r="1542" customFormat="false" ht="12.8" hidden="false" customHeight="false" outlineLevel="0" collapsed="false">
      <c r="A1542" s="25" t="s">
        <v>5545</v>
      </c>
      <c r="B1542" s="26" t="n">
        <v>4.018</v>
      </c>
      <c r="C1542" s="24" t="n">
        <f aca="false">B1542*10</f>
        <v>40.18</v>
      </c>
      <c r="D1542" s="14" t="n">
        <f aca="false">C1542+D1541</f>
        <v>15926.02</v>
      </c>
    </row>
    <row r="1543" customFormat="false" ht="12.8" hidden="false" customHeight="false" outlineLevel="0" collapsed="false">
      <c r="A1543" s="25" t="s">
        <v>5547</v>
      </c>
      <c r="B1543" s="26" t="n">
        <v>0.842</v>
      </c>
      <c r="C1543" s="24" t="n">
        <f aca="false">B1543*10</f>
        <v>8.42</v>
      </c>
      <c r="D1543" s="14" t="n">
        <f aca="false">C1543+D1542</f>
        <v>15934.44</v>
      </c>
    </row>
    <row r="1544" customFormat="false" ht="12.8" hidden="false" customHeight="false" outlineLevel="0" collapsed="false">
      <c r="A1544" s="25" t="s">
        <v>5553</v>
      </c>
      <c r="B1544" s="26" t="n">
        <v>-1.6202</v>
      </c>
      <c r="C1544" s="24" t="n">
        <f aca="false">B1544*10</f>
        <v>-16.202</v>
      </c>
      <c r="D1544" s="14" t="n">
        <f aca="false">C1544+D1543</f>
        <v>15918.238</v>
      </c>
    </row>
    <row r="1545" customFormat="false" ht="12.8" hidden="false" customHeight="false" outlineLevel="0" collapsed="false">
      <c r="A1545" s="25" t="s">
        <v>5559</v>
      </c>
      <c r="B1545" s="26" t="n">
        <v>2.6852</v>
      </c>
      <c r="C1545" s="24" t="n">
        <f aca="false">B1545*10</f>
        <v>26.852</v>
      </c>
      <c r="D1545" s="14" t="n">
        <f aca="false">C1545+D1544</f>
        <v>15945.09</v>
      </c>
    </row>
    <row r="1546" customFormat="false" ht="12.8" hidden="false" customHeight="false" outlineLevel="0" collapsed="false">
      <c r="A1546" s="25" t="s">
        <v>5563</v>
      </c>
      <c r="B1546" s="26" t="n">
        <v>0.3038</v>
      </c>
      <c r="C1546" s="24" t="n">
        <f aca="false">B1546*10</f>
        <v>3.038</v>
      </c>
      <c r="D1546" s="14" t="n">
        <f aca="false">C1546+D1545</f>
        <v>15948.128</v>
      </c>
    </row>
    <row r="1547" customFormat="false" ht="12.8" hidden="false" customHeight="false" outlineLevel="0" collapsed="false">
      <c r="A1547" s="25" t="s">
        <v>5566</v>
      </c>
      <c r="B1547" s="26" t="n">
        <v>-0.844</v>
      </c>
      <c r="C1547" s="24" t="n">
        <f aca="false">B1547*10</f>
        <v>-8.44</v>
      </c>
      <c r="D1547" s="14" t="n">
        <f aca="false">C1547+D1546</f>
        <v>15939.688</v>
      </c>
    </row>
    <row r="1548" customFormat="false" ht="12.8" hidden="false" customHeight="false" outlineLevel="0" collapsed="false">
      <c r="A1548" s="25" t="s">
        <v>5569</v>
      </c>
      <c r="B1548" s="26" t="n">
        <v>0.1858</v>
      </c>
      <c r="C1548" s="24" t="n">
        <f aca="false">B1548*10</f>
        <v>1.858</v>
      </c>
      <c r="D1548" s="14" t="n">
        <f aca="false">C1548+D1547</f>
        <v>15941.546</v>
      </c>
    </row>
    <row r="1549" customFormat="false" ht="12.8" hidden="false" customHeight="false" outlineLevel="0" collapsed="false">
      <c r="A1549" s="25" t="s">
        <v>5574</v>
      </c>
      <c r="B1549" s="26" t="n">
        <v>1.8718</v>
      </c>
      <c r="C1549" s="24" t="n">
        <f aca="false">B1549*10</f>
        <v>18.718</v>
      </c>
      <c r="D1549" s="14" t="n">
        <f aca="false">C1549+D1548</f>
        <v>15960.264</v>
      </c>
    </row>
    <row r="1550" customFormat="false" ht="12.8" hidden="false" customHeight="false" outlineLevel="0" collapsed="false">
      <c r="A1550" s="25" t="s">
        <v>5577</v>
      </c>
      <c r="B1550" s="26" t="n">
        <v>-1</v>
      </c>
      <c r="C1550" s="24" t="n">
        <f aca="false">B1550*10</f>
        <v>-10</v>
      </c>
      <c r="D1550" s="14" t="n">
        <f aca="false">C1550+D1549</f>
        <v>15950.264</v>
      </c>
    </row>
    <row r="1551" customFormat="false" ht="12.8" hidden="false" customHeight="false" outlineLevel="0" collapsed="false">
      <c r="A1551" s="25" t="s">
        <v>5579</v>
      </c>
      <c r="B1551" s="26" t="n">
        <v>0.2936</v>
      </c>
      <c r="C1551" s="24" t="n">
        <f aca="false">B1551*10</f>
        <v>2.936</v>
      </c>
      <c r="D1551" s="14" t="n">
        <f aca="false">C1551+D1550</f>
        <v>15953.2</v>
      </c>
    </row>
    <row r="1552" customFormat="false" ht="12.8" hidden="false" customHeight="false" outlineLevel="0" collapsed="false">
      <c r="A1552" s="25" t="s">
        <v>5581</v>
      </c>
      <c r="B1552" s="26" t="n">
        <v>4.2238</v>
      </c>
      <c r="C1552" s="24" t="n">
        <f aca="false">B1552*10</f>
        <v>42.238</v>
      </c>
      <c r="D1552" s="14" t="n">
        <f aca="false">C1552+D1551</f>
        <v>15995.438</v>
      </c>
    </row>
    <row r="1553" customFormat="false" ht="12.8" hidden="false" customHeight="false" outlineLevel="0" collapsed="false">
      <c r="A1553" s="25" t="s">
        <v>5584</v>
      </c>
      <c r="B1553" s="26" t="n">
        <v>-6.853</v>
      </c>
      <c r="C1553" s="24" t="n">
        <f aca="false">B1553*10</f>
        <v>-68.53</v>
      </c>
      <c r="D1553" s="14" t="n">
        <f aca="false">C1553+D1552</f>
        <v>15926.908</v>
      </c>
    </row>
    <row r="1554" customFormat="false" ht="12.8" hidden="false" customHeight="false" outlineLevel="0" collapsed="false">
      <c r="A1554" s="25" t="s">
        <v>5592</v>
      </c>
      <c r="B1554" s="26" t="n">
        <v>13.4644</v>
      </c>
      <c r="C1554" s="24" t="n">
        <f aca="false">B1554*10</f>
        <v>134.644</v>
      </c>
      <c r="D1554" s="14" t="n">
        <f aca="false">C1554+D1553</f>
        <v>16061.552</v>
      </c>
    </row>
    <row r="1555" customFormat="false" ht="12.8" hidden="false" customHeight="false" outlineLevel="0" collapsed="false">
      <c r="A1555" s="25" t="s">
        <v>5597</v>
      </c>
      <c r="B1555" s="26" t="n">
        <v>0.274</v>
      </c>
      <c r="C1555" s="24" t="n">
        <f aca="false">B1555*10</f>
        <v>2.74</v>
      </c>
      <c r="D1555" s="14" t="n">
        <f aca="false">C1555+D1554</f>
        <v>16064.292</v>
      </c>
    </row>
    <row r="1556" customFormat="false" ht="12.8" hidden="false" customHeight="false" outlineLevel="0" collapsed="false">
      <c r="A1556" s="25" t="s">
        <v>5600</v>
      </c>
      <c r="B1556" s="26" t="n">
        <v>4.0862</v>
      </c>
      <c r="C1556" s="24" t="n">
        <f aca="false">B1556*10</f>
        <v>40.862</v>
      </c>
      <c r="D1556" s="14" t="n">
        <f aca="false">C1556+D1555</f>
        <v>16105.154</v>
      </c>
    </row>
    <row r="1557" customFormat="false" ht="12.8" hidden="false" customHeight="false" outlineLevel="0" collapsed="false">
      <c r="A1557" s="25" t="s">
        <v>5605</v>
      </c>
      <c r="B1557" s="26" t="n">
        <v>0.0784000000000001</v>
      </c>
      <c r="C1557" s="24" t="n">
        <f aca="false">B1557*10</f>
        <v>0.784000000000001</v>
      </c>
      <c r="D1557" s="14" t="n">
        <f aca="false">C1557+D1556</f>
        <v>16105.938</v>
      </c>
    </row>
    <row r="1558" customFormat="false" ht="12.8" hidden="false" customHeight="false" outlineLevel="0" collapsed="false">
      <c r="A1558" s="25" t="s">
        <v>5607</v>
      </c>
      <c r="B1558" s="26" t="n">
        <v>-1</v>
      </c>
      <c r="C1558" s="24" t="n">
        <f aca="false">B1558*10</f>
        <v>-10</v>
      </c>
      <c r="D1558" s="14" t="n">
        <f aca="false">C1558+D1557</f>
        <v>16095.938</v>
      </c>
    </row>
    <row r="1559" customFormat="false" ht="12.8" hidden="false" customHeight="false" outlineLevel="0" collapsed="false">
      <c r="A1559" s="25" t="s">
        <v>5608</v>
      </c>
      <c r="B1559" s="26" t="n">
        <v>-1.6864</v>
      </c>
      <c r="C1559" s="24" t="n">
        <f aca="false">B1559*10</f>
        <v>-16.864</v>
      </c>
      <c r="D1559" s="14" t="n">
        <f aca="false">C1559+D1558</f>
        <v>16079.074</v>
      </c>
    </row>
    <row r="1560" customFormat="false" ht="12.8" hidden="false" customHeight="false" outlineLevel="0" collapsed="false">
      <c r="A1560" s="25" t="s">
        <v>5611</v>
      </c>
      <c r="B1560" s="26" t="n">
        <v>-0.1866</v>
      </c>
      <c r="C1560" s="24" t="n">
        <f aca="false">B1560*10</f>
        <v>-1.866</v>
      </c>
      <c r="D1560" s="14" t="n">
        <f aca="false">C1560+D1559</f>
        <v>16077.208</v>
      </c>
    </row>
    <row r="1561" customFormat="false" ht="12.8" hidden="false" customHeight="false" outlineLevel="0" collapsed="false">
      <c r="A1561" s="25" t="s">
        <v>5615</v>
      </c>
      <c r="B1561" s="26" t="n">
        <v>-1.02</v>
      </c>
      <c r="C1561" s="24" t="n">
        <f aca="false">B1561*10</f>
        <v>-10.2</v>
      </c>
      <c r="D1561" s="14" t="n">
        <f aca="false">C1561+D1560</f>
        <v>16067.008</v>
      </c>
    </row>
    <row r="1562" customFormat="false" ht="12.8" hidden="false" customHeight="false" outlineLevel="0" collapsed="false">
      <c r="A1562" s="25" t="s">
        <v>5619</v>
      </c>
      <c r="B1562" s="26" t="n">
        <v>-1</v>
      </c>
      <c r="C1562" s="24" t="n">
        <f aca="false">B1562*10</f>
        <v>-10</v>
      </c>
      <c r="D1562" s="14" t="n">
        <f aca="false">C1562+D1561</f>
        <v>16057.008</v>
      </c>
    </row>
    <row r="1563" customFormat="false" ht="12.8" hidden="false" customHeight="false" outlineLevel="0" collapsed="false">
      <c r="A1563" s="25" t="s">
        <v>5621</v>
      </c>
      <c r="B1563" s="26" t="n">
        <v>-0.3924</v>
      </c>
      <c r="C1563" s="24" t="n">
        <f aca="false">B1563*10</f>
        <v>-3.924</v>
      </c>
      <c r="D1563" s="14" t="n">
        <f aca="false">C1563+D1562</f>
        <v>16053.084</v>
      </c>
    </row>
    <row r="1564" customFormat="false" ht="12.8" hidden="false" customHeight="false" outlineLevel="0" collapsed="false">
      <c r="A1564" s="25" t="s">
        <v>5624</v>
      </c>
      <c r="B1564" s="26" t="n">
        <v>-0.8922</v>
      </c>
      <c r="C1564" s="24" t="n">
        <f aca="false">B1564*10</f>
        <v>-8.922</v>
      </c>
      <c r="D1564" s="14" t="n">
        <f aca="false">C1564+D1563</f>
        <v>16044.162</v>
      </c>
    </row>
    <row r="1565" customFormat="false" ht="12.8" hidden="false" customHeight="false" outlineLevel="0" collapsed="false">
      <c r="A1565" s="25" t="s">
        <v>5626</v>
      </c>
      <c r="B1565" s="26" t="n">
        <v>-0.5884</v>
      </c>
      <c r="C1565" s="24" t="n">
        <f aca="false">B1565*10</f>
        <v>-5.884</v>
      </c>
      <c r="D1565" s="14" t="n">
        <f aca="false">C1565+D1564</f>
        <v>16038.278</v>
      </c>
    </row>
    <row r="1566" customFormat="false" ht="12.8" hidden="false" customHeight="false" outlineLevel="0" collapsed="false">
      <c r="A1566" s="25" t="s">
        <v>5631</v>
      </c>
      <c r="B1566" s="26" t="n">
        <v>-0.1486</v>
      </c>
      <c r="C1566" s="24" t="n">
        <f aca="false">B1566*10</f>
        <v>-1.486</v>
      </c>
      <c r="D1566" s="14" t="n">
        <f aca="false">C1566+D1565</f>
        <v>16036.792</v>
      </c>
    </row>
    <row r="1567" customFormat="false" ht="12.8" hidden="false" customHeight="false" outlineLevel="0" collapsed="false">
      <c r="A1567" s="25" t="s">
        <v>5643</v>
      </c>
      <c r="B1567" s="26" t="n">
        <v>-12.2692</v>
      </c>
      <c r="C1567" s="24" t="n">
        <f aca="false">B1567*10</f>
        <v>-122.692</v>
      </c>
      <c r="D1567" s="14" t="n">
        <f aca="false">C1567+D1566</f>
        <v>15914.1</v>
      </c>
    </row>
    <row r="1568" customFormat="false" ht="12.8" hidden="false" customHeight="false" outlineLevel="0" collapsed="false">
      <c r="A1568" s="25" t="s">
        <v>5653</v>
      </c>
      <c r="B1568" s="26" t="n">
        <v>8.5742</v>
      </c>
      <c r="C1568" s="24" t="n">
        <f aca="false">B1568*10</f>
        <v>85.742</v>
      </c>
      <c r="D1568" s="14" t="n">
        <f aca="false">C1568+D1567</f>
        <v>15999.842</v>
      </c>
    </row>
    <row r="1569" customFormat="false" ht="12.8" hidden="false" customHeight="false" outlineLevel="0" collapsed="false">
      <c r="A1569" s="25" t="s">
        <v>5658</v>
      </c>
      <c r="B1569" s="26" t="n">
        <v>5.125</v>
      </c>
      <c r="C1569" s="24" t="n">
        <f aca="false">B1569*10</f>
        <v>51.25</v>
      </c>
      <c r="D1569" s="14" t="n">
        <f aca="false">C1569+D1568</f>
        <v>16051.092</v>
      </c>
    </row>
    <row r="1570" customFormat="false" ht="12.8" hidden="false" customHeight="false" outlineLevel="0" collapsed="false">
      <c r="A1570" s="25" t="s">
        <v>5663</v>
      </c>
      <c r="B1570" s="26" t="n">
        <v>-0.7158</v>
      </c>
      <c r="C1570" s="24" t="n">
        <f aca="false">B1570*10</f>
        <v>-7.158</v>
      </c>
      <c r="D1570" s="14" t="n">
        <f aca="false">C1570+D1569</f>
        <v>16043.934</v>
      </c>
    </row>
    <row r="1571" customFormat="false" ht="12.8" hidden="false" customHeight="false" outlineLevel="0" collapsed="false">
      <c r="A1571" s="25" t="s">
        <v>5666</v>
      </c>
      <c r="B1571" s="26" t="n">
        <v>-1</v>
      </c>
      <c r="C1571" s="24" t="n">
        <f aca="false">B1571*10</f>
        <v>-10</v>
      </c>
      <c r="D1571" s="14" t="n">
        <f aca="false">C1571+D1570</f>
        <v>16033.934</v>
      </c>
    </row>
    <row r="1572" customFormat="false" ht="12.8" hidden="false" customHeight="false" outlineLevel="0" collapsed="false">
      <c r="A1572" s="25" t="s">
        <v>5668</v>
      </c>
      <c r="B1572" s="26" t="n">
        <v>-0.0992000000000002</v>
      </c>
      <c r="C1572" s="24" t="n">
        <f aca="false">B1572*10</f>
        <v>-0.992000000000002</v>
      </c>
      <c r="D1572" s="14" t="n">
        <f aca="false">C1572+D1571</f>
        <v>16032.942</v>
      </c>
    </row>
    <row r="1573" customFormat="false" ht="12.8" hidden="false" customHeight="false" outlineLevel="0" collapsed="false">
      <c r="A1573" s="25" t="s">
        <v>5673</v>
      </c>
      <c r="B1573" s="26" t="n">
        <v>-0.4516</v>
      </c>
      <c r="C1573" s="24" t="n">
        <f aca="false">B1573*10</f>
        <v>-4.516</v>
      </c>
      <c r="D1573" s="14" t="n">
        <f aca="false">C1573+D1572</f>
        <v>16028.426</v>
      </c>
    </row>
    <row r="1574" customFormat="false" ht="12.8" hidden="false" customHeight="false" outlineLevel="0" collapsed="false">
      <c r="A1574" s="25" t="s">
        <v>5677</v>
      </c>
      <c r="B1574" s="26" t="n">
        <v>-1</v>
      </c>
      <c r="C1574" s="24" t="n">
        <f aca="false">B1574*10</f>
        <v>-10</v>
      </c>
      <c r="D1574" s="14" t="n">
        <f aca="false">C1574+D1573</f>
        <v>16018.426</v>
      </c>
    </row>
    <row r="1575" customFormat="false" ht="12.8" hidden="false" customHeight="false" outlineLevel="0" collapsed="false">
      <c r="A1575" s="25" t="s">
        <v>5679</v>
      </c>
      <c r="B1575" s="26" t="n">
        <v>-1.1474</v>
      </c>
      <c r="C1575" s="24" t="n">
        <f aca="false">B1575*10</f>
        <v>-11.474</v>
      </c>
      <c r="D1575" s="14" t="n">
        <f aca="false">C1575+D1574</f>
        <v>16006.952</v>
      </c>
    </row>
    <row r="1576" customFormat="false" ht="12.8" hidden="false" customHeight="false" outlineLevel="0" collapsed="false">
      <c r="A1576" s="25" t="s">
        <v>5683</v>
      </c>
      <c r="B1576" s="26" t="n">
        <v>-1.0792</v>
      </c>
      <c r="C1576" s="24" t="n">
        <f aca="false">B1576*10</f>
        <v>-10.792</v>
      </c>
      <c r="D1576" s="14" t="n">
        <f aca="false">C1576+D1575</f>
        <v>15996.16</v>
      </c>
    </row>
    <row r="1577" customFormat="false" ht="12.8" hidden="false" customHeight="false" outlineLevel="0" collapsed="false">
      <c r="A1577" s="25" t="s">
        <v>5689</v>
      </c>
      <c r="B1577" s="26" t="n">
        <v>0.2544</v>
      </c>
      <c r="C1577" s="24" t="n">
        <f aca="false">B1577*10</f>
        <v>2.544</v>
      </c>
      <c r="D1577" s="14" t="n">
        <f aca="false">C1577+D1576</f>
        <v>15998.704</v>
      </c>
    </row>
    <row r="1578" customFormat="false" ht="12.8" hidden="false" customHeight="false" outlineLevel="0" collapsed="false">
      <c r="A1578" s="25" t="s">
        <v>5698</v>
      </c>
      <c r="B1578" s="26" t="n">
        <v>6.811</v>
      </c>
      <c r="C1578" s="24" t="n">
        <f aca="false">B1578*10</f>
        <v>68.11</v>
      </c>
      <c r="D1578" s="14" t="n">
        <f aca="false">C1578+D1577</f>
        <v>16066.814</v>
      </c>
    </row>
    <row r="1579" customFormat="false" ht="12.8" hidden="false" customHeight="false" outlineLevel="0" collapsed="false">
      <c r="A1579" s="25" t="s">
        <v>5701</v>
      </c>
      <c r="B1579" s="26" t="n">
        <v>1.3622</v>
      </c>
      <c r="C1579" s="24" t="n">
        <f aca="false">B1579*10</f>
        <v>13.622</v>
      </c>
      <c r="D1579" s="14" t="n">
        <f aca="false">C1579+D1578</f>
        <v>16080.436</v>
      </c>
    </row>
    <row r="1580" customFormat="false" ht="12.8" hidden="false" customHeight="false" outlineLevel="0" collapsed="false">
      <c r="A1580" s="25" t="s">
        <v>5704</v>
      </c>
      <c r="B1580" s="26" t="n">
        <v>-0.02</v>
      </c>
      <c r="C1580" s="24" t="n">
        <f aca="false">B1580*10</f>
        <v>-0.2</v>
      </c>
      <c r="D1580" s="14" t="n">
        <f aca="false">C1580+D1579</f>
        <v>16080.236</v>
      </c>
    </row>
    <row r="1581" customFormat="false" ht="12.8" hidden="false" customHeight="false" outlineLevel="0" collapsed="false">
      <c r="A1581" s="25" t="s">
        <v>5706</v>
      </c>
      <c r="B1581" s="26" t="n">
        <v>-0.2824</v>
      </c>
      <c r="C1581" s="24" t="n">
        <f aca="false">B1581*10</f>
        <v>-2.824</v>
      </c>
      <c r="D1581" s="14" t="n">
        <f aca="false">C1581+D1580</f>
        <v>16077.412</v>
      </c>
    </row>
    <row r="1582" customFormat="false" ht="12.8" hidden="false" customHeight="false" outlineLevel="0" collapsed="false">
      <c r="A1582" s="25" t="s">
        <v>5709</v>
      </c>
      <c r="B1582" s="26" t="n">
        <v>7.918</v>
      </c>
      <c r="C1582" s="24" t="n">
        <f aca="false">B1582*10</f>
        <v>79.18</v>
      </c>
      <c r="D1582" s="14" t="n">
        <f aca="false">C1582+D1581</f>
        <v>16156.592</v>
      </c>
    </row>
    <row r="1583" customFormat="false" ht="12.8" hidden="false" customHeight="false" outlineLevel="0" collapsed="false">
      <c r="A1583" s="25" t="s">
        <v>5716</v>
      </c>
      <c r="B1583" s="26" t="n">
        <v>-1</v>
      </c>
      <c r="C1583" s="24" t="n">
        <f aca="false">B1583*10</f>
        <v>-10</v>
      </c>
      <c r="D1583" s="14" t="n">
        <f aca="false">C1583+D1582</f>
        <v>16146.592</v>
      </c>
    </row>
    <row r="1584" customFormat="false" ht="12.8" hidden="false" customHeight="false" outlineLevel="0" collapsed="false">
      <c r="A1584" s="25" t="s">
        <v>5719</v>
      </c>
      <c r="B1584" s="26" t="n">
        <v>1.2246</v>
      </c>
      <c r="C1584" s="24" t="n">
        <f aca="false">B1584*10</f>
        <v>12.246</v>
      </c>
      <c r="D1584" s="14" t="n">
        <f aca="false">C1584+D1583</f>
        <v>16158.838</v>
      </c>
    </row>
    <row r="1585" customFormat="false" ht="12.8" hidden="false" customHeight="false" outlineLevel="0" collapsed="false">
      <c r="A1585" s="25" t="s">
        <v>5725</v>
      </c>
      <c r="B1585" s="26" t="n">
        <v>-0.8236</v>
      </c>
      <c r="C1585" s="24" t="n">
        <f aca="false">B1585*10</f>
        <v>-8.236</v>
      </c>
      <c r="D1585" s="14" t="n">
        <f aca="false">C1585+D1584</f>
        <v>16150.602</v>
      </c>
    </row>
    <row r="1586" customFormat="false" ht="12.8" hidden="false" customHeight="false" outlineLevel="0" collapsed="false">
      <c r="A1586" s="25" t="s">
        <v>5728</v>
      </c>
      <c r="B1586" s="26" t="n">
        <v>3.3418</v>
      </c>
      <c r="C1586" s="24" t="n">
        <f aca="false">B1586*10</f>
        <v>33.418</v>
      </c>
      <c r="D1586" s="14" t="n">
        <f aca="false">C1586+D1585</f>
        <v>16184.02</v>
      </c>
    </row>
    <row r="1587" customFormat="false" ht="12.8" hidden="false" customHeight="false" outlineLevel="0" collapsed="false">
      <c r="A1587" s="25" t="s">
        <v>5734</v>
      </c>
      <c r="B1587" s="26" t="n">
        <v>0.0686000000000001</v>
      </c>
      <c r="C1587" s="24" t="n">
        <f aca="false">B1587*10</f>
        <v>0.686000000000001</v>
      </c>
      <c r="D1587" s="14" t="n">
        <f aca="false">C1587+D1586</f>
        <v>16184.706</v>
      </c>
    </row>
    <row r="1588" customFormat="false" ht="12.8" hidden="false" customHeight="false" outlineLevel="0" collapsed="false">
      <c r="A1588" s="25" t="s">
        <v>5736</v>
      </c>
      <c r="B1588" s="26" t="n">
        <v>0.2842</v>
      </c>
      <c r="C1588" s="24" t="n">
        <f aca="false">B1588*10</f>
        <v>2.842</v>
      </c>
      <c r="D1588" s="14" t="n">
        <f aca="false">C1588+D1587</f>
        <v>16187.548</v>
      </c>
    </row>
    <row r="1589" customFormat="false" ht="12.8" hidden="false" customHeight="false" outlineLevel="0" collapsed="false">
      <c r="A1589" s="25" t="s">
        <v>5738</v>
      </c>
      <c r="B1589" s="26" t="n">
        <v>0.2548</v>
      </c>
      <c r="C1589" s="24" t="n">
        <f aca="false">B1589*10</f>
        <v>2.548</v>
      </c>
      <c r="D1589" s="14" t="n">
        <f aca="false">C1589+D1588</f>
        <v>16190.096</v>
      </c>
    </row>
    <row r="1590" customFormat="false" ht="12.8" hidden="false" customHeight="false" outlineLevel="0" collapsed="false">
      <c r="A1590" s="25" t="s">
        <v>5739</v>
      </c>
      <c r="B1590" s="26" t="n">
        <v>2.528</v>
      </c>
      <c r="C1590" s="24" t="n">
        <f aca="false">B1590*10</f>
        <v>25.28</v>
      </c>
      <c r="D1590" s="14" t="n">
        <f aca="false">C1590+D1589</f>
        <v>16215.376</v>
      </c>
    </row>
    <row r="1591" customFormat="false" ht="12.8" hidden="false" customHeight="false" outlineLevel="0" collapsed="false">
      <c r="A1591" s="25" t="s">
        <v>5741</v>
      </c>
      <c r="B1591" s="26" t="n">
        <v>1.4896</v>
      </c>
      <c r="C1591" s="24" t="n">
        <f aca="false">B1591*10</f>
        <v>14.896</v>
      </c>
      <c r="D1591" s="14" t="n">
        <f aca="false">C1591+D1590</f>
        <v>16230.272</v>
      </c>
    </row>
    <row r="1592" customFormat="false" ht="12.8" hidden="false" customHeight="false" outlineLevel="0" collapsed="false">
      <c r="A1592" s="25" t="s">
        <v>5745</v>
      </c>
      <c r="B1592" s="26" t="n">
        <v>0.1862</v>
      </c>
      <c r="C1592" s="24" t="n">
        <f aca="false">B1592*10</f>
        <v>1.862</v>
      </c>
      <c r="D1592" s="14" t="n">
        <f aca="false">C1592+D1591</f>
        <v>16232.134</v>
      </c>
    </row>
    <row r="1593" customFormat="false" ht="12.8" hidden="false" customHeight="false" outlineLevel="0" collapsed="false">
      <c r="A1593" s="25" t="s">
        <v>5747</v>
      </c>
      <c r="B1593" s="26" t="n">
        <v>1.92</v>
      </c>
      <c r="C1593" s="24" t="n">
        <f aca="false">B1593*10</f>
        <v>19.2</v>
      </c>
      <c r="D1593" s="14" t="n">
        <f aca="false">C1593+D1592</f>
        <v>16251.334</v>
      </c>
    </row>
    <row r="1594" customFormat="false" ht="12.8" hidden="false" customHeight="false" outlineLevel="0" collapsed="false">
      <c r="A1594" s="25" t="s">
        <v>5753</v>
      </c>
      <c r="B1594" s="26" t="n">
        <v>-1</v>
      </c>
      <c r="C1594" s="24" t="n">
        <f aca="false">B1594*10</f>
        <v>-10</v>
      </c>
      <c r="D1594" s="14" t="n">
        <f aca="false">C1594+D1593</f>
        <v>16241.334</v>
      </c>
    </row>
    <row r="1595" customFormat="false" ht="12.8" hidden="false" customHeight="false" outlineLevel="0" collapsed="false">
      <c r="A1595" s="25" t="s">
        <v>5755</v>
      </c>
      <c r="B1595" s="26" t="n">
        <v>0.3038</v>
      </c>
      <c r="C1595" s="24" t="n">
        <f aca="false">B1595*10</f>
        <v>3.038</v>
      </c>
      <c r="D1595" s="14" t="n">
        <f aca="false">C1595+D1594</f>
        <v>16244.372</v>
      </c>
    </row>
    <row r="1596" customFormat="false" ht="12.8" hidden="false" customHeight="false" outlineLevel="0" collapsed="false">
      <c r="A1596" s="25" t="s">
        <v>5757</v>
      </c>
      <c r="B1596" s="26" t="n">
        <v>1.715</v>
      </c>
      <c r="C1596" s="24" t="n">
        <f aca="false">B1596*10</f>
        <v>17.15</v>
      </c>
      <c r="D1596" s="14" t="n">
        <f aca="false">C1596+D1595</f>
        <v>16261.522</v>
      </c>
    </row>
    <row r="1597" customFormat="false" ht="12.8" hidden="false" customHeight="false" outlineLevel="0" collapsed="false">
      <c r="A1597" s="25" t="s">
        <v>5761</v>
      </c>
      <c r="B1597" s="26" t="n">
        <v>1.0192</v>
      </c>
      <c r="C1597" s="24" t="n">
        <f aca="false">B1597*10</f>
        <v>10.192</v>
      </c>
      <c r="D1597" s="14" t="n">
        <f aca="false">C1597+D1596</f>
        <v>16271.714</v>
      </c>
    </row>
    <row r="1598" customFormat="false" ht="12.8" hidden="false" customHeight="false" outlineLevel="0" collapsed="false">
      <c r="A1598" s="25" t="s">
        <v>5764</v>
      </c>
      <c r="B1598" s="26" t="n">
        <v>0.9506</v>
      </c>
      <c r="C1598" s="24" t="n">
        <f aca="false">B1598*10</f>
        <v>9.506</v>
      </c>
      <c r="D1598" s="14" t="n">
        <f aca="false">C1598+D1597</f>
        <v>16281.22</v>
      </c>
    </row>
    <row r="1599" customFormat="false" ht="12.8" hidden="false" customHeight="false" outlineLevel="0" collapsed="false">
      <c r="A1599" s="25" t="s">
        <v>5768</v>
      </c>
      <c r="B1599" s="26" t="n">
        <v>-1.02</v>
      </c>
      <c r="C1599" s="24" t="n">
        <f aca="false">B1599*10</f>
        <v>-10.2</v>
      </c>
      <c r="D1599" s="14" t="n">
        <f aca="false">C1599+D1598</f>
        <v>16271.02</v>
      </c>
    </row>
    <row r="1600" customFormat="false" ht="12.8" hidden="false" customHeight="false" outlineLevel="0" collapsed="false">
      <c r="A1600" s="25" t="s">
        <v>5770</v>
      </c>
      <c r="B1600" s="26" t="n">
        <v>-0.8138</v>
      </c>
      <c r="C1600" s="24" t="n">
        <f aca="false">B1600*10</f>
        <v>-8.138</v>
      </c>
      <c r="D1600" s="14" t="n">
        <f aca="false">C1600+D1599</f>
        <v>16262.882</v>
      </c>
    </row>
    <row r="1601" customFormat="false" ht="12.8" hidden="false" customHeight="false" outlineLevel="0" collapsed="false">
      <c r="A1601" s="25" t="s">
        <v>5773</v>
      </c>
      <c r="B1601" s="26" t="n">
        <v>32.0554</v>
      </c>
      <c r="C1601" s="24" t="n">
        <f aca="false">B1601*10</f>
        <v>320.554</v>
      </c>
      <c r="D1601" s="14" t="n">
        <f aca="false">C1601+D1600</f>
        <v>16583.436</v>
      </c>
    </row>
    <row r="1602" customFormat="false" ht="12.8" hidden="false" customHeight="false" outlineLevel="0" collapsed="false">
      <c r="A1602" s="25" t="s">
        <v>5776</v>
      </c>
      <c r="B1602" s="26" t="n">
        <v>1.4696</v>
      </c>
      <c r="C1602" s="24" t="n">
        <f aca="false">B1602*10</f>
        <v>14.696</v>
      </c>
      <c r="D1602" s="14" t="n">
        <f aca="false">C1602+D1601</f>
        <v>16598.132</v>
      </c>
    </row>
    <row r="1603" customFormat="false" ht="12.8" hidden="false" customHeight="false" outlineLevel="0" collapsed="false">
      <c r="A1603" s="25" t="s">
        <v>5782</v>
      </c>
      <c r="B1603" s="26" t="n">
        <v>-1.9412</v>
      </c>
      <c r="C1603" s="24" t="n">
        <f aca="false">B1603*10</f>
        <v>-19.412</v>
      </c>
      <c r="D1603" s="14" t="n">
        <f aca="false">C1603+D1602</f>
        <v>16578.72</v>
      </c>
    </row>
    <row r="1604" customFormat="false" ht="12.8" hidden="false" customHeight="false" outlineLevel="0" collapsed="false">
      <c r="A1604" s="25" t="s">
        <v>5786</v>
      </c>
      <c r="B1604" s="26" t="n">
        <v>2.8126</v>
      </c>
      <c r="C1604" s="24" t="n">
        <f aca="false">B1604*10</f>
        <v>28.126</v>
      </c>
      <c r="D1604" s="14" t="n">
        <f aca="false">C1604+D1603</f>
        <v>16606.846</v>
      </c>
    </row>
    <row r="1605" customFormat="false" ht="12.8" hidden="false" customHeight="false" outlineLevel="0" collapsed="false">
      <c r="A1605" s="25" t="s">
        <v>5792</v>
      </c>
      <c r="B1605" s="26" t="n">
        <v>0.0392</v>
      </c>
      <c r="C1605" s="24" t="n">
        <f aca="false">B1605*10</f>
        <v>0.392</v>
      </c>
      <c r="D1605" s="14" t="n">
        <f aca="false">C1605+D1604</f>
        <v>16607.238</v>
      </c>
    </row>
    <row r="1606" customFormat="false" ht="12.8" hidden="false" customHeight="false" outlineLevel="0" collapsed="false">
      <c r="A1606" s="25" t="s">
        <v>5794</v>
      </c>
      <c r="B1606" s="26" t="n">
        <v>0.96</v>
      </c>
      <c r="C1606" s="24" t="n">
        <f aca="false">B1606*10</f>
        <v>9.6</v>
      </c>
      <c r="D1606" s="14" t="n">
        <f aca="false">C1606+D1605</f>
        <v>16616.838</v>
      </c>
    </row>
    <row r="1607" customFormat="false" ht="12.8" hidden="false" customHeight="false" outlineLevel="0" collapsed="false">
      <c r="A1607" s="25" t="s">
        <v>5797</v>
      </c>
      <c r="B1607" s="26" t="n">
        <v>1.1074</v>
      </c>
      <c r="C1607" s="24" t="n">
        <f aca="false">B1607*10</f>
        <v>11.074</v>
      </c>
      <c r="D1607" s="14" t="n">
        <f aca="false">C1607+D1606</f>
        <v>16627.912</v>
      </c>
    </row>
    <row r="1608" customFormat="false" ht="12.8" hidden="false" customHeight="false" outlineLevel="0" collapsed="false">
      <c r="A1608" s="25" t="s">
        <v>5800</v>
      </c>
      <c r="B1608" s="26" t="n">
        <v>-0.0983999999999999</v>
      </c>
      <c r="C1608" s="24" t="n">
        <f aca="false">B1608*10</f>
        <v>-0.983999999999999</v>
      </c>
      <c r="D1608" s="14" t="n">
        <f aca="false">C1608+D1607</f>
        <v>16626.928</v>
      </c>
    </row>
    <row r="1609" customFormat="false" ht="12.8" hidden="false" customHeight="false" outlineLevel="0" collapsed="false">
      <c r="A1609" s="25" t="s">
        <v>5805</v>
      </c>
      <c r="B1609" s="26" t="n">
        <v>3.0184</v>
      </c>
      <c r="C1609" s="24" t="n">
        <f aca="false">B1609*10</f>
        <v>30.184</v>
      </c>
      <c r="D1609" s="14" t="n">
        <f aca="false">C1609+D1608</f>
        <v>16657.112</v>
      </c>
    </row>
    <row r="1610" customFormat="false" ht="12.8" hidden="false" customHeight="false" outlineLevel="0" collapsed="false">
      <c r="A1610" s="25" t="s">
        <v>5808</v>
      </c>
      <c r="B1610" s="26" t="n">
        <v>1.176</v>
      </c>
      <c r="C1610" s="24" t="n">
        <f aca="false">B1610*10</f>
        <v>11.76</v>
      </c>
      <c r="D1610" s="14" t="n">
        <f aca="false">C1610+D1609</f>
        <v>16668.872</v>
      </c>
    </row>
    <row r="1611" customFormat="false" ht="12.8" hidden="false" customHeight="false" outlineLevel="0" collapsed="false">
      <c r="A1611" s="25" t="s">
        <v>5811</v>
      </c>
      <c r="B1611" s="26" t="n">
        <v>7.0752</v>
      </c>
      <c r="C1611" s="24" t="n">
        <f aca="false">B1611*10</f>
        <v>70.752</v>
      </c>
      <c r="D1611" s="14" t="n">
        <f aca="false">C1611+D1610</f>
        <v>16739.624</v>
      </c>
    </row>
    <row r="1612" customFormat="false" ht="12.8" hidden="false" customHeight="false" outlineLevel="0" collapsed="false">
      <c r="A1612" s="25" t="s">
        <v>5818</v>
      </c>
      <c r="B1612" s="26" t="n">
        <v>-1.8922</v>
      </c>
      <c r="C1612" s="24" t="n">
        <f aca="false">B1612*10</f>
        <v>-18.922</v>
      </c>
      <c r="D1612" s="14" t="n">
        <f aca="false">C1612+D1611</f>
        <v>16720.702</v>
      </c>
    </row>
    <row r="1613" customFormat="false" ht="12.8" hidden="false" customHeight="false" outlineLevel="0" collapsed="false">
      <c r="A1613" s="25" t="s">
        <v>5822</v>
      </c>
      <c r="B1613" s="26" t="n">
        <v>0.7444</v>
      </c>
      <c r="C1613" s="24" t="n">
        <f aca="false">B1613*10</f>
        <v>7.444</v>
      </c>
      <c r="D1613" s="14" t="n">
        <f aca="false">C1613+D1612</f>
        <v>16728.146</v>
      </c>
    </row>
    <row r="1614" customFormat="false" ht="12.8" hidden="false" customHeight="false" outlineLevel="0" collapsed="false">
      <c r="A1614" s="25" t="s">
        <v>5827</v>
      </c>
      <c r="B1614" s="26" t="n">
        <v>-1.6664</v>
      </c>
      <c r="C1614" s="24" t="n">
        <f aca="false">B1614*10</f>
        <v>-16.664</v>
      </c>
      <c r="D1614" s="14" t="n">
        <f aca="false">C1614+D1613</f>
        <v>16711.482</v>
      </c>
    </row>
    <row r="1615" customFormat="false" ht="12.8" hidden="false" customHeight="false" outlineLevel="0" collapsed="false">
      <c r="A1615" s="25" t="s">
        <v>5830</v>
      </c>
      <c r="B1615" s="26" t="n">
        <v>1.7338</v>
      </c>
      <c r="C1615" s="24" t="n">
        <f aca="false">B1615*10</f>
        <v>17.338</v>
      </c>
      <c r="D1615" s="14" t="n">
        <f aca="false">C1615+D1614</f>
        <v>16728.82</v>
      </c>
    </row>
    <row r="1616" customFormat="false" ht="12.8" hidden="false" customHeight="false" outlineLevel="0" collapsed="false">
      <c r="A1616" s="25" t="s">
        <v>5835</v>
      </c>
      <c r="B1616" s="26" t="n">
        <v>1.911</v>
      </c>
      <c r="C1616" s="24" t="n">
        <f aca="false">B1616*10</f>
        <v>19.11</v>
      </c>
      <c r="D1616" s="14" t="n">
        <f aca="false">C1616+D1615</f>
        <v>16747.93</v>
      </c>
    </row>
    <row r="1617" customFormat="false" ht="12.8" hidden="false" customHeight="false" outlineLevel="0" collapsed="false">
      <c r="A1617" s="25" t="s">
        <v>5838</v>
      </c>
      <c r="B1617" s="26" t="n">
        <v>0.2254</v>
      </c>
      <c r="C1617" s="24" t="n">
        <f aca="false">B1617*10</f>
        <v>2.254</v>
      </c>
      <c r="D1617" s="14" t="n">
        <f aca="false">C1617+D1616</f>
        <v>16750.184</v>
      </c>
    </row>
    <row r="1618" customFormat="false" ht="12.8" hidden="false" customHeight="false" outlineLevel="0" collapsed="false">
      <c r="A1618" s="25" t="s">
        <v>5840</v>
      </c>
      <c r="B1618" s="26" t="n">
        <v>1.3034</v>
      </c>
      <c r="C1618" s="24" t="n">
        <f aca="false">B1618*10</f>
        <v>13.034</v>
      </c>
      <c r="D1618" s="14" t="n">
        <f aca="false">C1618+D1617</f>
        <v>16763.218</v>
      </c>
    </row>
    <row r="1619" customFormat="false" ht="12.8" hidden="false" customHeight="false" outlineLevel="0" collapsed="false">
      <c r="A1619" s="25" t="s">
        <v>5842</v>
      </c>
      <c r="B1619" s="26" t="n">
        <v>-1</v>
      </c>
      <c r="C1619" s="24" t="n">
        <f aca="false">B1619*10</f>
        <v>-10</v>
      </c>
      <c r="D1619" s="14" t="n">
        <f aca="false">C1619+D1618</f>
        <v>16753.218</v>
      </c>
    </row>
    <row r="1620" customFormat="false" ht="12.8" hidden="false" customHeight="false" outlineLevel="0" collapsed="false">
      <c r="A1620" s="25" t="s">
        <v>5843</v>
      </c>
      <c r="B1620" s="26" t="n">
        <v>-1</v>
      </c>
      <c r="C1620" s="24" t="n">
        <f aca="false">B1620*10</f>
        <v>-10</v>
      </c>
      <c r="D1620" s="14" t="n">
        <f aca="false">C1620+D1619</f>
        <v>16743.218</v>
      </c>
    </row>
    <row r="1621" customFormat="false" ht="12.8" hidden="false" customHeight="false" outlineLevel="0" collapsed="false">
      <c r="A1621" s="25" t="s">
        <v>5846</v>
      </c>
      <c r="B1621" s="26" t="n">
        <v>0.156</v>
      </c>
      <c r="C1621" s="24" t="n">
        <f aca="false">B1621*10</f>
        <v>1.56</v>
      </c>
      <c r="D1621" s="14" t="n">
        <f aca="false">C1621+D1620</f>
        <v>16744.778</v>
      </c>
    </row>
    <row r="1622" customFormat="false" ht="12.8" hidden="false" customHeight="false" outlineLevel="0" collapsed="false">
      <c r="A1622" s="25" t="s">
        <v>5850</v>
      </c>
      <c r="B1622" s="26" t="n">
        <v>4.0474</v>
      </c>
      <c r="C1622" s="24" t="n">
        <f aca="false">B1622*10</f>
        <v>40.474</v>
      </c>
      <c r="D1622" s="14" t="n">
        <f aca="false">C1622+D1621</f>
        <v>16785.252</v>
      </c>
    </row>
    <row r="1623" customFormat="false" ht="12.8" hidden="false" customHeight="false" outlineLevel="0" collapsed="false">
      <c r="A1623" s="25" t="s">
        <v>5855</v>
      </c>
      <c r="B1623" s="26" t="n">
        <v>-1</v>
      </c>
      <c r="C1623" s="24" t="n">
        <f aca="false">B1623*10</f>
        <v>-10</v>
      </c>
      <c r="D1623" s="14" t="n">
        <f aca="false">C1623+D1622</f>
        <v>16775.252</v>
      </c>
    </row>
    <row r="1624" customFormat="false" ht="12.8" hidden="false" customHeight="false" outlineLevel="0" collapsed="false">
      <c r="A1624" s="25" t="s">
        <v>5857</v>
      </c>
      <c r="B1624" s="26" t="n">
        <v>-1</v>
      </c>
      <c r="C1624" s="24" t="n">
        <f aca="false">B1624*10</f>
        <v>-10</v>
      </c>
      <c r="D1624" s="14" t="n">
        <f aca="false">C1624+D1623</f>
        <v>16765.252</v>
      </c>
    </row>
    <row r="1625" customFormat="false" ht="12.8" hidden="false" customHeight="false" outlineLevel="0" collapsed="false">
      <c r="A1625" s="25" t="s">
        <v>5859</v>
      </c>
      <c r="B1625" s="26" t="n">
        <v>4.4394</v>
      </c>
      <c r="C1625" s="24" t="n">
        <f aca="false">B1625*10</f>
        <v>44.394</v>
      </c>
      <c r="D1625" s="14" t="n">
        <f aca="false">C1625+D1624</f>
        <v>16809.646</v>
      </c>
    </row>
    <row r="1626" customFormat="false" ht="12.8" hidden="false" customHeight="false" outlineLevel="0" collapsed="false">
      <c r="A1626" s="25" t="s">
        <v>5866</v>
      </c>
      <c r="B1626" s="26" t="n">
        <v>-5.88</v>
      </c>
      <c r="C1626" s="24" t="n">
        <f aca="false">B1626*10</f>
        <v>-58.8</v>
      </c>
      <c r="D1626" s="14" t="n">
        <f aca="false">C1626+D1625</f>
        <v>16750.846</v>
      </c>
    </row>
    <row r="1627" customFormat="false" ht="12.8" hidden="false" customHeight="false" outlineLevel="0" collapsed="false">
      <c r="A1627" s="25" t="s">
        <v>5870</v>
      </c>
      <c r="B1627" s="26" t="n">
        <v>0.3822</v>
      </c>
      <c r="C1627" s="24" t="n">
        <f aca="false">B1627*10</f>
        <v>3.822</v>
      </c>
      <c r="D1627" s="14" t="n">
        <f aca="false">C1627+D1626</f>
        <v>16754.668</v>
      </c>
    </row>
    <row r="1628" customFormat="false" ht="12.8" hidden="false" customHeight="false" outlineLevel="0" collapsed="false">
      <c r="A1628" s="25" t="s">
        <v>5873</v>
      </c>
      <c r="B1628" s="26" t="n">
        <v>4.2336</v>
      </c>
      <c r="C1628" s="24" t="n">
        <f aca="false">B1628*10</f>
        <v>42.336</v>
      </c>
      <c r="D1628" s="14" t="n">
        <f aca="false">C1628+D1627</f>
        <v>16797.004</v>
      </c>
    </row>
    <row r="1629" customFormat="false" ht="12.8" hidden="false" customHeight="false" outlineLevel="0" collapsed="false">
      <c r="A1629" s="25" t="s">
        <v>5879</v>
      </c>
      <c r="B1629" s="26" t="n">
        <v>5.4476</v>
      </c>
      <c r="C1629" s="24" t="n">
        <f aca="false">B1629*10</f>
        <v>54.476</v>
      </c>
      <c r="D1629" s="14" t="n">
        <f aca="false">C1629+D1628</f>
        <v>16851.48</v>
      </c>
    </row>
    <row r="1630" customFormat="false" ht="12.8" hidden="false" customHeight="false" outlineLevel="0" collapsed="false">
      <c r="A1630" s="25" t="s">
        <v>5886</v>
      </c>
      <c r="B1630" s="26" t="n">
        <v>10.3186</v>
      </c>
      <c r="C1630" s="24" t="n">
        <f aca="false">B1630*10</f>
        <v>103.186</v>
      </c>
      <c r="D1630" s="14" t="n">
        <f aca="false">C1630+D1629</f>
        <v>16954.666</v>
      </c>
    </row>
    <row r="1631" customFormat="false" ht="12.8" hidden="false" customHeight="false" outlineLevel="0" collapsed="false">
      <c r="A1631" s="25" t="s">
        <v>5893</v>
      </c>
      <c r="B1631" s="26" t="n">
        <v>0.2548</v>
      </c>
      <c r="C1631" s="24" t="n">
        <f aca="false">B1631*10</f>
        <v>2.548</v>
      </c>
      <c r="D1631" s="14" t="n">
        <f aca="false">C1631+D1630</f>
        <v>16957.214</v>
      </c>
    </row>
    <row r="1632" customFormat="false" ht="12.8" hidden="false" customHeight="false" outlineLevel="0" collapsed="false">
      <c r="A1632" s="25" t="s">
        <v>5895</v>
      </c>
      <c r="B1632" s="26" t="n">
        <v>1.548</v>
      </c>
      <c r="C1632" s="24" t="n">
        <f aca="false">B1632*10</f>
        <v>15.48</v>
      </c>
      <c r="D1632" s="14" t="n">
        <f aca="false">C1632+D1631</f>
        <v>16972.694</v>
      </c>
    </row>
    <row r="1633" customFormat="false" ht="12.8" hidden="false" customHeight="false" outlineLevel="0" collapsed="false">
      <c r="A1633" s="25" t="s">
        <v>5899</v>
      </c>
      <c r="B1633" s="26" t="n">
        <v>0.3528</v>
      </c>
      <c r="C1633" s="24" t="n">
        <f aca="false">B1633*10</f>
        <v>3.528</v>
      </c>
      <c r="D1633" s="14" t="n">
        <f aca="false">C1633+D1632</f>
        <v>16976.222</v>
      </c>
    </row>
    <row r="1634" customFormat="false" ht="12.8" hidden="false" customHeight="false" outlineLevel="0" collapsed="false">
      <c r="A1634" s="25" t="s">
        <v>5903</v>
      </c>
      <c r="B1634" s="26" t="n">
        <v>0.98</v>
      </c>
      <c r="C1634" s="24" t="n">
        <f aca="false">B1634*10</f>
        <v>9.8</v>
      </c>
      <c r="D1634" s="14" t="n">
        <f aca="false">C1634+D1633</f>
        <v>16986.022</v>
      </c>
    </row>
    <row r="1635" customFormat="false" ht="12.8" hidden="false" customHeight="false" outlineLevel="0" collapsed="false">
      <c r="A1635" s="25" t="s">
        <v>5905</v>
      </c>
      <c r="B1635" s="26" t="n">
        <v>0.9208</v>
      </c>
      <c r="C1635" s="24" t="n">
        <f aca="false">B1635*10</f>
        <v>9.208</v>
      </c>
      <c r="D1635" s="14" t="n">
        <f aca="false">C1635+D1634</f>
        <v>16995.23</v>
      </c>
    </row>
    <row r="1636" customFormat="false" ht="12.8" hidden="false" customHeight="false" outlineLevel="0" collapsed="false">
      <c r="A1636" s="25" t="s">
        <v>5911</v>
      </c>
      <c r="B1636" s="26" t="n">
        <v>0.049</v>
      </c>
      <c r="C1636" s="24" t="n">
        <f aca="false">B1636*10</f>
        <v>0.49</v>
      </c>
      <c r="D1636" s="14" t="n">
        <f aca="false">C1636+D1635</f>
        <v>16995.72</v>
      </c>
    </row>
    <row r="1637" customFormat="false" ht="12.8" hidden="false" customHeight="false" outlineLevel="0" collapsed="false">
      <c r="A1637" s="25" t="s">
        <v>5913</v>
      </c>
      <c r="B1637" s="26" t="n">
        <v>0.0882000000000001</v>
      </c>
      <c r="C1637" s="24" t="n">
        <f aca="false">B1637*10</f>
        <v>0.882000000000001</v>
      </c>
      <c r="D1637" s="14" t="n">
        <f aca="false">C1637+D1636</f>
        <v>16996.602</v>
      </c>
    </row>
    <row r="1638" customFormat="false" ht="12.8" hidden="false" customHeight="false" outlineLevel="0" collapsed="false">
      <c r="A1638" s="25" t="s">
        <v>5915</v>
      </c>
      <c r="B1638" s="26" t="n">
        <v>-1</v>
      </c>
      <c r="C1638" s="24" t="n">
        <f aca="false">B1638*10</f>
        <v>-10</v>
      </c>
      <c r="D1638" s="14" t="n">
        <f aca="false">C1638+D1637</f>
        <v>16986.602</v>
      </c>
    </row>
    <row r="1639" customFormat="false" ht="12.8" hidden="false" customHeight="false" outlineLevel="0" collapsed="false">
      <c r="A1639" s="25" t="s">
        <v>5917</v>
      </c>
      <c r="B1639" s="26" t="n">
        <v>-6.53</v>
      </c>
      <c r="C1639" s="24" t="n">
        <f aca="false">B1639*10</f>
        <v>-65.3</v>
      </c>
      <c r="D1639" s="14" t="n">
        <f aca="false">C1639+D1638</f>
        <v>16921.302</v>
      </c>
    </row>
    <row r="1640" customFormat="false" ht="12.8" hidden="false" customHeight="false" outlineLevel="0" collapsed="false">
      <c r="A1640" s="25" t="s">
        <v>5920</v>
      </c>
      <c r="B1640" s="27" t="n">
        <v>7.7322</v>
      </c>
      <c r="C1640" s="24" t="n">
        <f aca="false">B1640*10</f>
        <v>77.322</v>
      </c>
      <c r="D1640" s="14" t="n">
        <f aca="false">C1640+D1639</f>
        <v>16998.624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1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G47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9" activePane="bottomLeft" state="frozen"/>
      <selection pane="topLeft" activeCell="A1" activeCellId="0" sqref="A1"/>
      <selection pane="bottomLeft" activeCell="C34" activeCellId="0" sqref="C34"/>
    </sheetView>
  </sheetViews>
  <sheetFormatPr defaultColWidth="11.53515625" defaultRowHeight="12.8" zeroHeight="false" outlineLevelRow="0" outlineLevelCol="0"/>
  <cols>
    <col collapsed="false" customWidth="true" hidden="false" outlineLevel="0" max="1" min="1" style="0" width="7.92"/>
    <col collapsed="false" customWidth="true" hidden="false" outlineLevel="0" max="2" min="2" style="0" width="20.01"/>
    <col collapsed="false" customWidth="true" hidden="false" outlineLevel="0" max="3" min="3" style="0" width="19.45"/>
    <col collapsed="false" customWidth="true" hidden="false" outlineLevel="0" max="4" min="4" style="0" width="4.02"/>
    <col collapsed="false" customWidth="true" hidden="false" outlineLevel="0" max="5" min="5" style="0" width="4.99"/>
    <col collapsed="false" customWidth="true" hidden="false" outlineLevel="0" max="6" min="6" style="0" width="8.47"/>
    <col collapsed="false" customWidth="true" hidden="false" outlineLevel="0" max="7" min="7" style="0" width="34.87"/>
  </cols>
  <sheetData>
    <row r="1" s="1" customFormat="true" ht="12.8" hidden="false" customHeight="false" outlineLevel="0" collapsed="false">
      <c r="A1" s="28" t="s">
        <v>5925</v>
      </c>
      <c r="B1" s="29" t="s">
        <v>4</v>
      </c>
      <c r="C1" s="29" t="s">
        <v>5</v>
      </c>
      <c r="D1" s="29" t="s">
        <v>6</v>
      </c>
      <c r="E1" s="1" t="s">
        <v>12</v>
      </c>
      <c r="F1" s="1" t="s">
        <v>5926</v>
      </c>
      <c r="G1" s="1" t="s">
        <v>5927</v>
      </c>
    </row>
    <row r="2" customFormat="false" ht="12.8" hidden="false" customHeight="false" outlineLevel="0" collapsed="false">
      <c r="A2" s="30" t="s">
        <v>195</v>
      </c>
      <c r="B2" s="31" t="s">
        <v>30</v>
      </c>
      <c r="C2" s="32" t="s">
        <v>5928</v>
      </c>
      <c r="D2" s="32" t="s">
        <v>19</v>
      </c>
      <c r="E2" s="5" t="s">
        <v>22</v>
      </c>
      <c r="F2" s="33" t="s">
        <v>5929</v>
      </c>
      <c r="G2" s="34" t="s">
        <v>5930</v>
      </c>
    </row>
    <row r="3" customFormat="false" ht="12.8" hidden="false" customHeight="false" outlineLevel="0" collapsed="false">
      <c r="A3" s="30" t="s">
        <v>195</v>
      </c>
      <c r="B3" s="31" t="s">
        <v>30</v>
      </c>
      <c r="C3" s="32" t="s">
        <v>5928</v>
      </c>
      <c r="D3" s="32" t="s">
        <v>19</v>
      </c>
      <c r="E3" s="35" t="s">
        <v>33</v>
      </c>
      <c r="F3" s="36" t="s">
        <v>5931</v>
      </c>
      <c r="G3" s="34" t="s">
        <v>5930</v>
      </c>
    </row>
    <row r="4" customFormat="false" ht="12.8" hidden="false" customHeight="false" outlineLevel="0" collapsed="false">
      <c r="A4" s="30" t="s">
        <v>195</v>
      </c>
      <c r="B4" s="32" t="s">
        <v>30</v>
      </c>
      <c r="C4" s="32" t="s">
        <v>1413</v>
      </c>
      <c r="D4" s="32" t="s">
        <v>19</v>
      </c>
      <c r="E4" s="37" t="s">
        <v>184</v>
      </c>
      <c r="F4" s="33" t="s">
        <v>5929</v>
      </c>
      <c r="G4" s="38" t="s">
        <v>5932</v>
      </c>
    </row>
    <row r="5" customFormat="false" ht="12.8" hidden="false" customHeight="false" outlineLevel="0" collapsed="false">
      <c r="A5" s="30" t="s">
        <v>195</v>
      </c>
      <c r="B5" s="31" t="s">
        <v>147</v>
      </c>
      <c r="C5" s="32" t="s">
        <v>5928</v>
      </c>
      <c r="D5" s="32" t="s">
        <v>19</v>
      </c>
      <c r="E5" s="35" t="s">
        <v>33</v>
      </c>
      <c r="F5" s="36" t="s">
        <v>5931</v>
      </c>
      <c r="G5" s="34" t="s">
        <v>5930</v>
      </c>
    </row>
    <row r="6" customFormat="false" ht="12.8" hidden="false" customHeight="false" outlineLevel="0" collapsed="false">
      <c r="A6" s="30" t="s">
        <v>195</v>
      </c>
      <c r="B6" s="31" t="s">
        <v>147</v>
      </c>
      <c r="C6" s="32" t="s">
        <v>5928</v>
      </c>
      <c r="D6" s="32" t="s">
        <v>19</v>
      </c>
      <c r="E6" s="10" t="s">
        <v>51</v>
      </c>
      <c r="F6" s="8" t="s">
        <v>5933</v>
      </c>
      <c r="G6" s="38" t="s">
        <v>5932</v>
      </c>
    </row>
    <row r="7" customFormat="false" ht="12.8" hidden="false" customHeight="false" outlineLevel="0" collapsed="false">
      <c r="A7" s="30" t="s">
        <v>195</v>
      </c>
      <c r="B7" s="31" t="s">
        <v>147</v>
      </c>
      <c r="C7" s="32" t="s">
        <v>5928</v>
      </c>
      <c r="D7" s="32" t="s">
        <v>19</v>
      </c>
      <c r="E7" s="37" t="s">
        <v>184</v>
      </c>
      <c r="F7" s="33" t="s">
        <v>5929</v>
      </c>
      <c r="G7" s="38" t="s">
        <v>5932</v>
      </c>
    </row>
    <row r="8" customFormat="false" ht="12.8" hidden="false" customHeight="false" outlineLevel="0" collapsed="false">
      <c r="A8" s="30" t="s">
        <v>195</v>
      </c>
      <c r="B8" s="31" t="s">
        <v>147</v>
      </c>
      <c r="C8" s="32" t="s">
        <v>1413</v>
      </c>
      <c r="D8" s="32" t="s">
        <v>19</v>
      </c>
      <c r="E8" s="37" t="s">
        <v>184</v>
      </c>
      <c r="F8" s="33" t="s">
        <v>5929</v>
      </c>
      <c r="G8" s="38" t="s">
        <v>5932</v>
      </c>
    </row>
    <row r="9" customFormat="false" ht="12.8" hidden="false" customHeight="false" outlineLevel="0" collapsed="false">
      <c r="A9" s="30" t="s">
        <v>195</v>
      </c>
      <c r="B9" s="31" t="s">
        <v>87</v>
      </c>
      <c r="C9" s="32" t="s">
        <v>5928</v>
      </c>
      <c r="D9" s="32" t="s">
        <v>19</v>
      </c>
      <c r="E9" s="5" t="s">
        <v>22</v>
      </c>
      <c r="F9" s="33" t="s">
        <v>5929</v>
      </c>
      <c r="G9" s="34" t="s">
        <v>5930</v>
      </c>
    </row>
    <row r="10" customFormat="false" ht="12.8" hidden="false" customHeight="false" outlineLevel="0" collapsed="false">
      <c r="A10" s="30" t="s">
        <v>195</v>
      </c>
      <c r="B10" s="31" t="s">
        <v>87</v>
      </c>
      <c r="C10" s="32" t="s">
        <v>5928</v>
      </c>
      <c r="D10" s="32" t="s">
        <v>19</v>
      </c>
      <c r="E10" s="39" t="s">
        <v>53</v>
      </c>
      <c r="F10" s="36" t="s">
        <v>5931</v>
      </c>
      <c r="G10" s="40" t="s">
        <v>5934</v>
      </c>
    </row>
    <row r="11" customFormat="false" ht="12.8" hidden="false" customHeight="false" outlineLevel="0" collapsed="false">
      <c r="A11" s="30" t="s">
        <v>195</v>
      </c>
      <c r="B11" s="31" t="s">
        <v>87</v>
      </c>
      <c r="C11" s="32" t="s">
        <v>5928</v>
      </c>
      <c r="D11" s="32" t="s">
        <v>19</v>
      </c>
      <c r="E11" s="10" t="s">
        <v>51</v>
      </c>
      <c r="F11" s="8" t="s">
        <v>5933</v>
      </c>
      <c r="G11" s="38" t="s">
        <v>5932</v>
      </c>
    </row>
    <row r="12" customFormat="false" ht="12.8" hidden="false" customHeight="false" outlineLevel="0" collapsed="false">
      <c r="A12" s="30" t="s">
        <v>195</v>
      </c>
      <c r="B12" s="31" t="s">
        <v>87</v>
      </c>
      <c r="C12" s="32" t="s">
        <v>103</v>
      </c>
      <c r="D12" s="32" t="s">
        <v>19</v>
      </c>
      <c r="E12" s="5" t="s">
        <v>22</v>
      </c>
      <c r="F12" s="33" t="s">
        <v>5929</v>
      </c>
      <c r="G12" s="34" t="s">
        <v>5930</v>
      </c>
    </row>
    <row r="13" customFormat="false" ht="12.8" hidden="false" customHeight="false" outlineLevel="0" collapsed="false">
      <c r="A13" s="30" t="s">
        <v>195</v>
      </c>
      <c r="B13" s="31" t="s">
        <v>87</v>
      </c>
      <c r="C13" s="32" t="s">
        <v>103</v>
      </c>
      <c r="D13" s="32" t="s">
        <v>19</v>
      </c>
      <c r="E13" s="35" t="s">
        <v>33</v>
      </c>
      <c r="F13" s="36" t="s">
        <v>5931</v>
      </c>
      <c r="G13" s="34" t="s">
        <v>5930</v>
      </c>
    </row>
    <row r="14" customFormat="false" ht="12.8" hidden="false" customHeight="false" outlineLevel="0" collapsed="false">
      <c r="A14" s="30" t="s">
        <v>195</v>
      </c>
      <c r="B14" s="31" t="s">
        <v>87</v>
      </c>
      <c r="C14" s="32" t="s">
        <v>1413</v>
      </c>
      <c r="D14" s="32" t="s">
        <v>19</v>
      </c>
      <c r="E14" s="5" t="s">
        <v>22</v>
      </c>
      <c r="F14" s="33" t="s">
        <v>5929</v>
      </c>
      <c r="G14" s="34" t="s">
        <v>5930</v>
      </c>
    </row>
    <row r="15" customFormat="false" ht="12.8" hidden="false" customHeight="false" outlineLevel="0" collapsed="false">
      <c r="A15" s="30" t="s">
        <v>195</v>
      </c>
      <c r="B15" s="31" t="s">
        <v>87</v>
      </c>
      <c r="C15" s="32" t="s">
        <v>1413</v>
      </c>
      <c r="D15" s="32" t="s">
        <v>19</v>
      </c>
      <c r="E15" s="35" t="s">
        <v>33</v>
      </c>
      <c r="F15" s="36" t="s">
        <v>5931</v>
      </c>
      <c r="G15" s="34" t="s">
        <v>5930</v>
      </c>
    </row>
    <row r="16" customFormat="false" ht="12.8" hidden="false" customHeight="false" outlineLevel="0" collapsed="false">
      <c r="A16" s="30" t="s">
        <v>195</v>
      </c>
      <c r="B16" s="31" t="s">
        <v>87</v>
      </c>
      <c r="C16" s="32" t="s">
        <v>1413</v>
      </c>
      <c r="D16" s="32" t="s">
        <v>19</v>
      </c>
      <c r="E16" s="37" t="s">
        <v>184</v>
      </c>
      <c r="F16" s="33" t="s">
        <v>5929</v>
      </c>
      <c r="G16" s="38" t="s">
        <v>5932</v>
      </c>
    </row>
    <row r="17" customFormat="false" ht="12.8" hidden="false" customHeight="false" outlineLevel="0" collapsed="false">
      <c r="A17" s="30" t="s">
        <v>195</v>
      </c>
      <c r="B17" s="31" t="s">
        <v>87</v>
      </c>
      <c r="C17" s="32" t="s">
        <v>18</v>
      </c>
      <c r="D17" s="32" t="s">
        <v>19</v>
      </c>
      <c r="E17" s="5" t="s">
        <v>22</v>
      </c>
      <c r="F17" s="33" t="s">
        <v>5929</v>
      </c>
      <c r="G17" s="34" t="s">
        <v>5930</v>
      </c>
    </row>
    <row r="18" customFormat="false" ht="12.8" hidden="false" customHeight="false" outlineLevel="0" collapsed="false">
      <c r="A18" s="30" t="s">
        <v>195</v>
      </c>
      <c r="B18" s="31" t="s">
        <v>87</v>
      </c>
      <c r="C18" s="32" t="s">
        <v>18</v>
      </c>
      <c r="D18" s="32" t="s">
        <v>19</v>
      </c>
      <c r="E18" s="11" t="s">
        <v>62</v>
      </c>
      <c r="F18" s="33" t="s">
        <v>5929</v>
      </c>
      <c r="G18" s="40" t="s">
        <v>5934</v>
      </c>
    </row>
    <row r="19" customFormat="false" ht="12.8" hidden="false" customHeight="false" outlineLevel="0" collapsed="false">
      <c r="A19" s="30" t="s">
        <v>195</v>
      </c>
      <c r="B19" s="31" t="s">
        <v>87</v>
      </c>
      <c r="C19" s="32" t="s">
        <v>18</v>
      </c>
      <c r="D19" s="32" t="s">
        <v>19</v>
      </c>
      <c r="E19" s="39" t="s">
        <v>53</v>
      </c>
      <c r="F19" s="36" t="s">
        <v>5931</v>
      </c>
      <c r="G19" s="40" t="s">
        <v>5934</v>
      </c>
    </row>
    <row r="20" customFormat="false" ht="12.8" hidden="false" customHeight="false" outlineLevel="0" collapsed="false">
      <c r="A20" s="30" t="s">
        <v>195</v>
      </c>
      <c r="B20" s="31" t="s">
        <v>87</v>
      </c>
      <c r="C20" s="32" t="s">
        <v>18</v>
      </c>
      <c r="D20" s="32" t="s">
        <v>19</v>
      </c>
      <c r="E20" s="10" t="s">
        <v>51</v>
      </c>
      <c r="F20" s="8" t="s">
        <v>5933</v>
      </c>
      <c r="G20" s="38" t="s">
        <v>5932</v>
      </c>
    </row>
    <row r="21" customFormat="false" ht="12.8" hidden="false" customHeight="false" outlineLevel="0" collapsed="false">
      <c r="A21" s="30" t="s">
        <v>195</v>
      </c>
      <c r="B21" s="32" t="s">
        <v>79</v>
      </c>
      <c r="C21" s="32" t="s">
        <v>80</v>
      </c>
      <c r="D21" s="32" t="s">
        <v>19</v>
      </c>
      <c r="E21" s="5" t="s">
        <v>22</v>
      </c>
      <c r="F21" s="33" t="s">
        <v>5929</v>
      </c>
      <c r="G21" s="34" t="s">
        <v>5930</v>
      </c>
    </row>
    <row r="22" customFormat="false" ht="12.8" hidden="false" customHeight="false" outlineLevel="0" collapsed="false">
      <c r="A22" s="30" t="s">
        <v>195</v>
      </c>
      <c r="B22" s="32" t="s">
        <v>79</v>
      </c>
      <c r="C22" s="32" t="s">
        <v>80</v>
      </c>
      <c r="D22" s="32" t="s">
        <v>19</v>
      </c>
      <c r="E22" s="35" t="s">
        <v>33</v>
      </c>
      <c r="F22" s="36" t="s">
        <v>5931</v>
      </c>
      <c r="G22" s="34" t="s">
        <v>5930</v>
      </c>
    </row>
    <row r="23" customFormat="false" ht="12.8" hidden="false" customHeight="false" outlineLevel="0" collapsed="false">
      <c r="A23" s="30" t="s">
        <v>195</v>
      </c>
      <c r="B23" s="31" t="s">
        <v>17</v>
      </c>
      <c r="C23" s="32" t="s">
        <v>5928</v>
      </c>
      <c r="D23" s="32" t="s">
        <v>19</v>
      </c>
      <c r="E23" s="35" t="s">
        <v>33</v>
      </c>
      <c r="F23" s="36" t="s">
        <v>5931</v>
      </c>
      <c r="G23" s="34" t="s">
        <v>5930</v>
      </c>
    </row>
    <row r="24" customFormat="false" ht="12.8" hidden="false" customHeight="false" outlineLevel="0" collapsed="false">
      <c r="A24" s="30" t="s">
        <v>195</v>
      </c>
      <c r="B24" s="31" t="s">
        <v>17</v>
      </c>
      <c r="C24" s="32" t="s">
        <v>5928</v>
      </c>
      <c r="D24" s="32" t="s">
        <v>19</v>
      </c>
      <c r="E24" s="37" t="s">
        <v>184</v>
      </c>
      <c r="F24" s="33" t="s">
        <v>5929</v>
      </c>
      <c r="G24" s="38" t="s">
        <v>5932</v>
      </c>
    </row>
    <row r="25" customFormat="false" ht="12.8" hidden="false" customHeight="false" outlineLevel="0" collapsed="false">
      <c r="A25" s="30" t="s">
        <v>195</v>
      </c>
      <c r="B25" s="31" t="s">
        <v>17</v>
      </c>
      <c r="C25" s="32" t="s">
        <v>103</v>
      </c>
      <c r="D25" s="32" t="s">
        <v>19</v>
      </c>
      <c r="E25" s="5" t="s">
        <v>22</v>
      </c>
      <c r="F25" s="33" t="s">
        <v>5929</v>
      </c>
      <c r="G25" s="34" t="s">
        <v>5930</v>
      </c>
    </row>
    <row r="26" customFormat="false" ht="12.8" hidden="false" customHeight="false" outlineLevel="0" collapsed="false">
      <c r="A26" s="30" t="s">
        <v>195</v>
      </c>
      <c r="B26" s="31" t="s">
        <v>17</v>
      </c>
      <c r="C26" s="32" t="s">
        <v>103</v>
      </c>
      <c r="D26" s="32" t="s">
        <v>19</v>
      </c>
      <c r="E26" s="35" t="s">
        <v>33</v>
      </c>
      <c r="F26" s="36" t="s">
        <v>5931</v>
      </c>
      <c r="G26" s="34" t="s">
        <v>5930</v>
      </c>
    </row>
    <row r="27" customFormat="false" ht="12.8" hidden="false" customHeight="false" outlineLevel="0" collapsed="false">
      <c r="A27" s="30" t="s">
        <v>195</v>
      </c>
      <c r="B27" s="31" t="s">
        <v>17</v>
      </c>
      <c r="C27" s="32" t="s">
        <v>1413</v>
      </c>
      <c r="D27" s="32" t="s">
        <v>19</v>
      </c>
      <c r="E27" s="5" t="s">
        <v>22</v>
      </c>
      <c r="F27" s="33" t="s">
        <v>5929</v>
      </c>
      <c r="G27" s="34" t="s">
        <v>5930</v>
      </c>
    </row>
    <row r="28" customFormat="false" ht="12.8" hidden="false" customHeight="false" outlineLevel="0" collapsed="false">
      <c r="A28" s="30" t="s">
        <v>195</v>
      </c>
      <c r="B28" s="31" t="s">
        <v>17</v>
      </c>
      <c r="C28" s="32" t="s">
        <v>1413</v>
      </c>
      <c r="D28" s="32" t="s">
        <v>19</v>
      </c>
      <c r="E28" s="35" t="s">
        <v>33</v>
      </c>
      <c r="F28" s="36" t="s">
        <v>5931</v>
      </c>
      <c r="G28" s="34" t="s">
        <v>5930</v>
      </c>
    </row>
    <row r="29" customFormat="false" ht="12.8" hidden="false" customHeight="false" outlineLevel="0" collapsed="false">
      <c r="A29" s="30" t="s">
        <v>195</v>
      </c>
      <c r="B29" s="31" t="s">
        <v>17</v>
      </c>
      <c r="C29" s="32" t="s">
        <v>1413</v>
      </c>
      <c r="D29" s="32" t="s">
        <v>19</v>
      </c>
      <c r="E29" s="10" t="s">
        <v>51</v>
      </c>
      <c r="F29" s="8" t="s">
        <v>5933</v>
      </c>
      <c r="G29" s="38" t="s">
        <v>5932</v>
      </c>
    </row>
    <row r="30" customFormat="false" ht="12.8" hidden="false" customHeight="false" outlineLevel="0" collapsed="false">
      <c r="A30" s="30" t="s">
        <v>195</v>
      </c>
      <c r="B30" s="31" t="s">
        <v>17</v>
      </c>
      <c r="C30" s="32" t="s">
        <v>18</v>
      </c>
      <c r="D30" s="32" t="s">
        <v>19</v>
      </c>
      <c r="E30" s="5" t="s">
        <v>22</v>
      </c>
      <c r="F30" s="33" t="s">
        <v>5929</v>
      </c>
      <c r="G30" s="34" t="s">
        <v>5930</v>
      </c>
    </row>
    <row r="31" customFormat="false" ht="12.8" hidden="false" customHeight="false" outlineLevel="0" collapsed="false">
      <c r="A31" s="30" t="s">
        <v>195</v>
      </c>
      <c r="B31" s="31" t="s">
        <v>17</v>
      </c>
      <c r="C31" s="32" t="s">
        <v>18</v>
      </c>
      <c r="D31" s="32" t="s">
        <v>19</v>
      </c>
      <c r="E31" s="11" t="s">
        <v>62</v>
      </c>
      <c r="F31" s="33" t="s">
        <v>5929</v>
      </c>
      <c r="G31" s="40" t="s">
        <v>5934</v>
      </c>
    </row>
    <row r="32" customFormat="false" ht="12.8" hidden="false" customHeight="false" outlineLevel="0" collapsed="false">
      <c r="A32" s="30" t="s">
        <v>195</v>
      </c>
      <c r="B32" s="31" t="s">
        <v>17</v>
      </c>
      <c r="C32" s="32" t="s">
        <v>18</v>
      </c>
      <c r="D32" s="32" t="s">
        <v>19</v>
      </c>
      <c r="E32" s="10" t="s">
        <v>51</v>
      </c>
      <c r="F32" s="8" t="s">
        <v>5933</v>
      </c>
      <c r="G32" s="38" t="s">
        <v>5932</v>
      </c>
    </row>
    <row r="33" customFormat="false" ht="12.8" hidden="false" customHeight="false" outlineLevel="0" collapsed="false">
      <c r="A33" s="30" t="s">
        <v>195</v>
      </c>
      <c r="B33" s="31" t="s">
        <v>17</v>
      </c>
      <c r="C33" s="32" t="s">
        <v>18</v>
      </c>
      <c r="D33" s="32" t="s">
        <v>19</v>
      </c>
      <c r="E33" s="37" t="s">
        <v>184</v>
      </c>
      <c r="F33" s="33" t="s">
        <v>5929</v>
      </c>
      <c r="G33" s="38" t="s">
        <v>5932</v>
      </c>
    </row>
    <row r="34" customFormat="false" ht="12.8" hidden="false" customHeight="false" outlineLevel="0" collapsed="false">
      <c r="A34" s="30" t="s">
        <v>102</v>
      </c>
      <c r="B34" s="32" t="s">
        <v>30</v>
      </c>
      <c r="C34" s="32" t="s">
        <v>49</v>
      </c>
      <c r="D34" s="32" t="s">
        <v>19</v>
      </c>
      <c r="E34" s="37" t="s">
        <v>184</v>
      </c>
      <c r="F34" s="33" t="s">
        <v>5929</v>
      </c>
      <c r="G34" s="38" t="s">
        <v>5932</v>
      </c>
    </row>
    <row r="35" customFormat="false" ht="12.8" hidden="false" customHeight="false" outlineLevel="0" collapsed="false">
      <c r="A35" s="30" t="s">
        <v>102</v>
      </c>
      <c r="B35" s="31" t="s">
        <v>30</v>
      </c>
      <c r="C35" s="32" t="s">
        <v>65</v>
      </c>
      <c r="D35" s="32" t="s">
        <v>21</v>
      </c>
      <c r="E35" s="5" t="s">
        <v>22</v>
      </c>
      <c r="F35" s="33" t="s">
        <v>5929</v>
      </c>
      <c r="G35" s="34" t="s">
        <v>5930</v>
      </c>
    </row>
    <row r="36" customFormat="false" ht="12.8" hidden="false" customHeight="false" outlineLevel="0" collapsed="false">
      <c r="A36" s="30" t="s">
        <v>102</v>
      </c>
      <c r="B36" s="31" t="s">
        <v>147</v>
      </c>
      <c r="C36" s="32" t="s">
        <v>5928</v>
      </c>
      <c r="D36" s="32" t="s">
        <v>19</v>
      </c>
      <c r="E36" s="5" t="s">
        <v>22</v>
      </c>
      <c r="F36" s="33" t="s">
        <v>5929</v>
      </c>
      <c r="G36" s="34" t="s">
        <v>5930</v>
      </c>
    </row>
    <row r="37" customFormat="false" ht="12.8" hidden="false" customHeight="false" outlineLevel="0" collapsed="false">
      <c r="A37" s="30" t="s">
        <v>102</v>
      </c>
      <c r="B37" s="31" t="s">
        <v>147</v>
      </c>
      <c r="C37" s="32" t="s">
        <v>453</v>
      </c>
      <c r="D37" s="32" t="s">
        <v>19</v>
      </c>
      <c r="E37" s="5" t="s">
        <v>22</v>
      </c>
      <c r="F37" s="33" t="s">
        <v>5929</v>
      </c>
      <c r="G37" s="34" t="s">
        <v>5930</v>
      </c>
    </row>
    <row r="38" customFormat="false" ht="12.8" hidden="false" customHeight="false" outlineLevel="0" collapsed="false">
      <c r="A38" s="30" t="s">
        <v>102</v>
      </c>
      <c r="B38" s="31" t="s">
        <v>147</v>
      </c>
      <c r="C38" s="32" t="s">
        <v>31</v>
      </c>
      <c r="D38" s="32" t="s">
        <v>21</v>
      </c>
      <c r="E38" s="5" t="s">
        <v>22</v>
      </c>
      <c r="F38" s="33" t="s">
        <v>5929</v>
      </c>
      <c r="G38" s="34" t="s">
        <v>5930</v>
      </c>
    </row>
    <row r="39" customFormat="false" ht="12.8" hidden="false" customHeight="false" outlineLevel="0" collapsed="false">
      <c r="A39" s="30" t="s">
        <v>102</v>
      </c>
      <c r="B39" s="31" t="s">
        <v>147</v>
      </c>
      <c r="C39" s="32" t="s">
        <v>31</v>
      </c>
      <c r="D39" s="32" t="s">
        <v>21</v>
      </c>
      <c r="E39" s="35" t="s">
        <v>33</v>
      </c>
      <c r="F39" s="36" t="s">
        <v>5931</v>
      </c>
      <c r="G39" s="34" t="s">
        <v>5930</v>
      </c>
    </row>
    <row r="40" customFormat="false" ht="12.8" hidden="false" customHeight="false" outlineLevel="0" collapsed="false">
      <c r="A40" s="30" t="s">
        <v>102</v>
      </c>
      <c r="B40" s="31" t="s">
        <v>147</v>
      </c>
      <c r="C40" s="32" t="s">
        <v>49</v>
      </c>
      <c r="D40" s="32" t="s">
        <v>19</v>
      </c>
      <c r="E40" s="5" t="s">
        <v>22</v>
      </c>
      <c r="F40" s="33" t="s">
        <v>5929</v>
      </c>
      <c r="G40" s="34" t="s">
        <v>5930</v>
      </c>
    </row>
    <row r="41" customFormat="false" ht="12.8" hidden="false" customHeight="false" outlineLevel="0" collapsed="false">
      <c r="A41" s="30" t="s">
        <v>102</v>
      </c>
      <c r="B41" s="31" t="s">
        <v>147</v>
      </c>
      <c r="C41" s="32" t="s">
        <v>49</v>
      </c>
      <c r="D41" s="32" t="s">
        <v>19</v>
      </c>
      <c r="E41" s="11" t="s">
        <v>62</v>
      </c>
      <c r="F41" s="33" t="s">
        <v>5929</v>
      </c>
      <c r="G41" s="40" t="s">
        <v>5934</v>
      </c>
    </row>
    <row r="42" customFormat="false" ht="12.8" hidden="false" customHeight="false" outlineLevel="0" collapsed="false">
      <c r="A42" s="30" t="s">
        <v>102</v>
      </c>
      <c r="B42" s="31" t="s">
        <v>147</v>
      </c>
      <c r="C42" s="32" t="s">
        <v>49</v>
      </c>
      <c r="D42" s="32" t="s">
        <v>19</v>
      </c>
      <c r="E42" s="39" t="s">
        <v>53</v>
      </c>
      <c r="F42" s="36" t="s">
        <v>5931</v>
      </c>
      <c r="G42" s="40" t="s">
        <v>5934</v>
      </c>
    </row>
    <row r="43" customFormat="false" ht="12.8" hidden="false" customHeight="false" outlineLevel="0" collapsed="false">
      <c r="A43" s="30" t="s">
        <v>102</v>
      </c>
      <c r="B43" s="31" t="s">
        <v>147</v>
      </c>
      <c r="C43" s="32" t="s">
        <v>49</v>
      </c>
      <c r="D43" s="32" t="s">
        <v>19</v>
      </c>
      <c r="E43" s="10" t="s">
        <v>51</v>
      </c>
      <c r="F43" s="8" t="s">
        <v>5933</v>
      </c>
      <c r="G43" s="38" t="s">
        <v>5932</v>
      </c>
    </row>
    <row r="44" customFormat="false" ht="12.8" hidden="false" customHeight="false" outlineLevel="0" collapsed="false">
      <c r="A44" s="30" t="s">
        <v>102</v>
      </c>
      <c r="B44" s="31" t="s">
        <v>147</v>
      </c>
      <c r="C44" s="32" t="s">
        <v>49</v>
      </c>
      <c r="D44" s="32" t="s">
        <v>19</v>
      </c>
      <c r="E44" s="37" t="s">
        <v>184</v>
      </c>
      <c r="F44" s="33" t="s">
        <v>5929</v>
      </c>
      <c r="G44" s="38" t="s">
        <v>5932</v>
      </c>
    </row>
    <row r="45" customFormat="false" ht="12.8" hidden="false" customHeight="false" outlineLevel="0" collapsed="false">
      <c r="A45" s="30" t="s">
        <v>102</v>
      </c>
      <c r="B45" s="31" t="s">
        <v>147</v>
      </c>
      <c r="C45" s="32" t="s">
        <v>65</v>
      </c>
      <c r="D45" s="32" t="s">
        <v>21</v>
      </c>
      <c r="E45" s="10" t="s">
        <v>51</v>
      </c>
      <c r="F45" s="8" t="s">
        <v>5933</v>
      </c>
      <c r="G45" s="38" t="s">
        <v>5932</v>
      </c>
    </row>
    <row r="46" customFormat="false" ht="12.8" hidden="false" customHeight="false" outlineLevel="0" collapsed="false">
      <c r="A46" s="30" t="s">
        <v>102</v>
      </c>
      <c r="B46" s="31" t="s">
        <v>147</v>
      </c>
      <c r="C46" s="32" t="s">
        <v>65</v>
      </c>
      <c r="D46" s="32" t="s">
        <v>21</v>
      </c>
      <c r="E46" s="37" t="s">
        <v>184</v>
      </c>
      <c r="F46" s="33" t="s">
        <v>5929</v>
      </c>
      <c r="G46" s="38" t="s">
        <v>5932</v>
      </c>
    </row>
    <row r="47" customFormat="false" ht="12.8" hidden="false" customHeight="false" outlineLevel="0" collapsed="false">
      <c r="A47" s="30" t="s">
        <v>102</v>
      </c>
      <c r="B47" s="31" t="s">
        <v>147</v>
      </c>
      <c r="C47" s="32" t="s">
        <v>43</v>
      </c>
      <c r="D47" s="32" t="s">
        <v>19</v>
      </c>
      <c r="E47" s="11" t="s">
        <v>62</v>
      </c>
      <c r="F47" s="33" t="s">
        <v>5929</v>
      </c>
      <c r="G47" s="40" t="s">
        <v>5934</v>
      </c>
    </row>
    <row r="48" customFormat="false" ht="12.8" hidden="false" customHeight="false" outlineLevel="0" collapsed="false">
      <c r="A48" s="30" t="s">
        <v>102</v>
      </c>
      <c r="B48" s="31" t="s">
        <v>147</v>
      </c>
      <c r="C48" s="32" t="s">
        <v>43</v>
      </c>
      <c r="D48" s="32" t="s">
        <v>19</v>
      </c>
      <c r="E48" s="39" t="s">
        <v>53</v>
      </c>
      <c r="F48" s="36" t="s">
        <v>5931</v>
      </c>
      <c r="G48" s="40" t="s">
        <v>5934</v>
      </c>
    </row>
    <row r="49" customFormat="false" ht="12.8" hidden="false" customHeight="false" outlineLevel="0" collapsed="false">
      <c r="A49" s="30" t="s">
        <v>102</v>
      </c>
      <c r="B49" s="31" t="s">
        <v>147</v>
      </c>
      <c r="C49" s="32" t="s">
        <v>43</v>
      </c>
      <c r="D49" s="32" t="s">
        <v>19</v>
      </c>
      <c r="E49" s="10" t="s">
        <v>51</v>
      </c>
      <c r="F49" s="8" t="s">
        <v>5933</v>
      </c>
      <c r="G49" s="38" t="s">
        <v>5932</v>
      </c>
    </row>
    <row r="50" customFormat="false" ht="12.8" hidden="false" customHeight="false" outlineLevel="0" collapsed="false">
      <c r="A50" s="30" t="s">
        <v>102</v>
      </c>
      <c r="B50" s="31" t="s">
        <v>147</v>
      </c>
      <c r="C50" s="32" t="s">
        <v>43</v>
      </c>
      <c r="D50" s="32" t="s">
        <v>19</v>
      </c>
      <c r="E50" s="37" t="s">
        <v>184</v>
      </c>
      <c r="F50" s="33" t="s">
        <v>5929</v>
      </c>
      <c r="G50" s="38" t="s">
        <v>5932</v>
      </c>
    </row>
    <row r="51" customFormat="false" ht="12.8" hidden="false" customHeight="false" outlineLevel="0" collapsed="false">
      <c r="A51" s="30" t="s">
        <v>102</v>
      </c>
      <c r="B51" s="31" t="s">
        <v>147</v>
      </c>
      <c r="C51" s="32" t="s">
        <v>18</v>
      </c>
      <c r="D51" s="32" t="s">
        <v>19</v>
      </c>
      <c r="E51" s="5" t="s">
        <v>22</v>
      </c>
      <c r="F51" s="33" t="s">
        <v>5929</v>
      </c>
      <c r="G51" s="34" t="s">
        <v>5930</v>
      </c>
    </row>
    <row r="52" customFormat="false" ht="12.8" hidden="false" customHeight="false" outlineLevel="0" collapsed="false">
      <c r="A52" s="30" t="s">
        <v>102</v>
      </c>
      <c r="B52" s="31" t="s">
        <v>147</v>
      </c>
      <c r="C52" s="32" t="s">
        <v>770</v>
      </c>
      <c r="D52" s="32" t="s">
        <v>21</v>
      </c>
      <c r="E52" s="11" t="s">
        <v>62</v>
      </c>
      <c r="F52" s="33" t="s">
        <v>5929</v>
      </c>
      <c r="G52" s="40" t="s">
        <v>5934</v>
      </c>
    </row>
    <row r="53" customFormat="false" ht="12.8" hidden="false" customHeight="false" outlineLevel="0" collapsed="false">
      <c r="A53" s="30" t="s">
        <v>102</v>
      </c>
      <c r="B53" s="31" t="s">
        <v>147</v>
      </c>
      <c r="C53" s="32" t="s">
        <v>770</v>
      </c>
      <c r="D53" s="32" t="s">
        <v>21</v>
      </c>
      <c r="E53" s="39" t="s">
        <v>53</v>
      </c>
      <c r="F53" s="36" t="s">
        <v>5931</v>
      </c>
      <c r="G53" s="40" t="s">
        <v>5934</v>
      </c>
    </row>
    <row r="54" customFormat="false" ht="12.8" hidden="false" customHeight="false" outlineLevel="0" collapsed="false">
      <c r="A54" s="30" t="s">
        <v>102</v>
      </c>
      <c r="B54" s="31" t="s">
        <v>87</v>
      </c>
      <c r="C54" s="32" t="s">
        <v>5928</v>
      </c>
      <c r="D54" s="32" t="s">
        <v>19</v>
      </c>
      <c r="E54" s="5" t="s">
        <v>22</v>
      </c>
      <c r="F54" s="33" t="s">
        <v>5929</v>
      </c>
      <c r="G54" s="34" t="s">
        <v>5930</v>
      </c>
    </row>
    <row r="55" customFormat="false" ht="12.8" hidden="false" customHeight="false" outlineLevel="0" collapsed="false">
      <c r="A55" s="30" t="s">
        <v>102</v>
      </c>
      <c r="B55" s="31" t="s">
        <v>87</v>
      </c>
      <c r="C55" s="32" t="s">
        <v>5928</v>
      </c>
      <c r="D55" s="32" t="s">
        <v>19</v>
      </c>
      <c r="E55" s="10" t="s">
        <v>51</v>
      </c>
      <c r="F55" s="8" t="s">
        <v>5933</v>
      </c>
      <c r="G55" s="38" t="s">
        <v>5932</v>
      </c>
    </row>
    <row r="56" customFormat="false" ht="12.8" hidden="false" customHeight="false" outlineLevel="0" collapsed="false">
      <c r="A56" s="30" t="s">
        <v>102</v>
      </c>
      <c r="B56" s="31" t="s">
        <v>87</v>
      </c>
      <c r="C56" s="32" t="s">
        <v>49</v>
      </c>
      <c r="D56" s="32" t="s">
        <v>19</v>
      </c>
      <c r="E56" s="5" t="s">
        <v>22</v>
      </c>
      <c r="F56" s="33" t="s">
        <v>5929</v>
      </c>
      <c r="G56" s="34" t="s">
        <v>5930</v>
      </c>
    </row>
    <row r="57" customFormat="false" ht="12.8" hidden="false" customHeight="false" outlineLevel="0" collapsed="false">
      <c r="A57" s="30" t="s">
        <v>102</v>
      </c>
      <c r="B57" s="31" t="s">
        <v>87</v>
      </c>
      <c r="C57" s="32" t="s">
        <v>120</v>
      </c>
      <c r="D57" s="32" t="s">
        <v>19</v>
      </c>
      <c r="E57" s="35" t="s">
        <v>33</v>
      </c>
      <c r="F57" s="36" t="s">
        <v>5931</v>
      </c>
      <c r="G57" s="34" t="s">
        <v>5930</v>
      </c>
    </row>
    <row r="58" customFormat="false" ht="12.8" hidden="false" customHeight="false" outlineLevel="0" collapsed="false">
      <c r="A58" s="30" t="s">
        <v>102</v>
      </c>
      <c r="B58" s="31" t="s">
        <v>87</v>
      </c>
      <c r="C58" s="32" t="s">
        <v>120</v>
      </c>
      <c r="D58" s="32" t="s">
        <v>19</v>
      </c>
      <c r="E58" s="11" t="s">
        <v>62</v>
      </c>
      <c r="F58" s="33" t="s">
        <v>5929</v>
      </c>
      <c r="G58" s="40" t="s">
        <v>5934</v>
      </c>
    </row>
    <row r="59" customFormat="false" ht="12.8" hidden="false" customHeight="false" outlineLevel="0" collapsed="false">
      <c r="A59" s="30" t="s">
        <v>102</v>
      </c>
      <c r="B59" s="31" t="s">
        <v>87</v>
      </c>
      <c r="C59" s="32" t="s">
        <v>120</v>
      </c>
      <c r="D59" s="32" t="s">
        <v>19</v>
      </c>
      <c r="E59" s="39" t="s">
        <v>53</v>
      </c>
      <c r="F59" s="36" t="s">
        <v>5931</v>
      </c>
      <c r="G59" s="40" t="s">
        <v>5934</v>
      </c>
    </row>
    <row r="60" customFormat="false" ht="12.8" hidden="false" customHeight="false" outlineLevel="0" collapsed="false">
      <c r="A60" s="30" t="s">
        <v>102</v>
      </c>
      <c r="B60" s="31" t="s">
        <v>87</v>
      </c>
      <c r="C60" s="32" t="s">
        <v>65</v>
      </c>
      <c r="D60" s="32" t="s">
        <v>21</v>
      </c>
      <c r="E60" s="10" t="s">
        <v>51</v>
      </c>
      <c r="F60" s="8" t="s">
        <v>5933</v>
      </c>
      <c r="G60" s="38" t="s">
        <v>5932</v>
      </c>
    </row>
    <row r="61" customFormat="false" ht="12.8" hidden="false" customHeight="false" outlineLevel="0" collapsed="false">
      <c r="A61" s="30" t="s">
        <v>102</v>
      </c>
      <c r="B61" s="31" t="s">
        <v>87</v>
      </c>
      <c r="C61" s="32" t="s">
        <v>65</v>
      </c>
      <c r="D61" s="32" t="s">
        <v>21</v>
      </c>
      <c r="E61" s="37" t="s">
        <v>184</v>
      </c>
      <c r="F61" s="33" t="s">
        <v>5929</v>
      </c>
      <c r="G61" s="38" t="s">
        <v>5932</v>
      </c>
    </row>
    <row r="62" customFormat="false" ht="12.8" hidden="false" customHeight="false" outlineLevel="0" collapsed="false">
      <c r="A62" s="30" t="s">
        <v>102</v>
      </c>
      <c r="B62" s="31" t="s">
        <v>87</v>
      </c>
      <c r="C62" s="32" t="s">
        <v>152</v>
      </c>
      <c r="D62" s="32" t="s">
        <v>19</v>
      </c>
      <c r="E62" s="10" t="s">
        <v>51</v>
      </c>
      <c r="F62" s="8" t="s">
        <v>5933</v>
      </c>
      <c r="G62" s="38" t="s">
        <v>5932</v>
      </c>
    </row>
    <row r="63" customFormat="false" ht="12.8" hidden="false" customHeight="false" outlineLevel="0" collapsed="false">
      <c r="A63" s="30" t="s">
        <v>102</v>
      </c>
      <c r="B63" s="31" t="s">
        <v>87</v>
      </c>
      <c r="C63" s="32" t="s">
        <v>206</v>
      </c>
      <c r="D63" s="32" t="s">
        <v>19</v>
      </c>
      <c r="E63" s="35" t="s">
        <v>33</v>
      </c>
      <c r="F63" s="36" t="s">
        <v>5931</v>
      </c>
      <c r="G63" s="34" t="s">
        <v>5930</v>
      </c>
    </row>
    <row r="64" customFormat="false" ht="12.8" hidden="false" customHeight="false" outlineLevel="0" collapsed="false">
      <c r="A64" s="30" t="s">
        <v>102</v>
      </c>
      <c r="B64" s="31" t="s">
        <v>87</v>
      </c>
      <c r="C64" s="32" t="s">
        <v>103</v>
      </c>
      <c r="D64" s="32" t="s">
        <v>19</v>
      </c>
      <c r="E64" s="5" t="s">
        <v>22</v>
      </c>
      <c r="F64" s="33" t="s">
        <v>5929</v>
      </c>
      <c r="G64" s="34" t="s">
        <v>5930</v>
      </c>
    </row>
    <row r="65" customFormat="false" ht="12.8" hidden="false" customHeight="false" outlineLevel="0" collapsed="false">
      <c r="A65" s="30" t="s">
        <v>102</v>
      </c>
      <c r="B65" s="31" t="s">
        <v>87</v>
      </c>
      <c r="C65" s="32" t="s">
        <v>103</v>
      </c>
      <c r="D65" s="32" t="s">
        <v>19</v>
      </c>
      <c r="E65" s="39" t="s">
        <v>53</v>
      </c>
      <c r="F65" s="36" t="s">
        <v>5931</v>
      </c>
      <c r="G65" s="40" t="s">
        <v>5934</v>
      </c>
    </row>
    <row r="66" customFormat="false" ht="12.8" hidden="false" customHeight="false" outlineLevel="0" collapsed="false">
      <c r="A66" s="30" t="s">
        <v>102</v>
      </c>
      <c r="B66" s="31" t="s">
        <v>87</v>
      </c>
      <c r="C66" s="31" t="s">
        <v>18</v>
      </c>
      <c r="D66" s="31" t="s">
        <v>19</v>
      </c>
      <c r="E66" s="35" t="s">
        <v>33</v>
      </c>
      <c r="F66" s="36" t="s">
        <v>5931</v>
      </c>
      <c r="G66" s="34" t="s">
        <v>5930</v>
      </c>
    </row>
    <row r="67" customFormat="false" ht="12.8" hidden="false" customHeight="false" outlineLevel="0" collapsed="false">
      <c r="A67" s="30" t="s">
        <v>102</v>
      </c>
      <c r="B67" s="31" t="s">
        <v>87</v>
      </c>
      <c r="C67" s="32" t="s">
        <v>18</v>
      </c>
      <c r="D67" s="32" t="s">
        <v>19</v>
      </c>
      <c r="E67" s="10" t="s">
        <v>51</v>
      </c>
      <c r="F67" s="8" t="s">
        <v>5933</v>
      </c>
      <c r="G67" s="38" t="s">
        <v>5932</v>
      </c>
    </row>
    <row r="68" customFormat="false" ht="12.8" hidden="false" customHeight="false" outlineLevel="0" collapsed="false">
      <c r="A68" s="30" t="s">
        <v>102</v>
      </c>
      <c r="B68" s="31" t="s">
        <v>87</v>
      </c>
      <c r="C68" s="31" t="s">
        <v>18</v>
      </c>
      <c r="D68" s="41" t="s">
        <v>21</v>
      </c>
      <c r="E68" s="5" t="s">
        <v>22</v>
      </c>
      <c r="F68" s="33" t="s">
        <v>5929</v>
      </c>
      <c r="G68" s="34" t="s">
        <v>5930</v>
      </c>
    </row>
    <row r="69" customFormat="false" ht="12.8" hidden="false" customHeight="false" outlineLevel="0" collapsed="false">
      <c r="A69" s="30" t="s">
        <v>102</v>
      </c>
      <c r="B69" s="32" t="s">
        <v>79</v>
      </c>
      <c r="C69" s="32" t="s">
        <v>80</v>
      </c>
      <c r="D69" s="32" t="s">
        <v>19</v>
      </c>
      <c r="E69" s="5" t="s">
        <v>22</v>
      </c>
      <c r="F69" s="33" t="s">
        <v>5929</v>
      </c>
      <c r="G69" s="34" t="s">
        <v>5930</v>
      </c>
    </row>
    <row r="70" customFormat="false" ht="12.8" hidden="false" customHeight="false" outlineLevel="0" collapsed="false">
      <c r="A70" s="30" t="s">
        <v>102</v>
      </c>
      <c r="B70" s="32" t="s">
        <v>79</v>
      </c>
      <c r="C70" s="32" t="s">
        <v>80</v>
      </c>
      <c r="D70" s="32" t="s">
        <v>19</v>
      </c>
      <c r="E70" s="35" t="s">
        <v>33</v>
      </c>
      <c r="F70" s="36" t="s">
        <v>5931</v>
      </c>
      <c r="G70" s="34" t="s">
        <v>5930</v>
      </c>
    </row>
    <row r="71" customFormat="false" ht="12.8" hidden="false" customHeight="false" outlineLevel="0" collapsed="false">
      <c r="A71" s="30" t="s">
        <v>102</v>
      </c>
      <c r="B71" s="31" t="s">
        <v>17</v>
      </c>
      <c r="C71" s="32" t="s">
        <v>5928</v>
      </c>
      <c r="D71" s="32" t="s">
        <v>19</v>
      </c>
      <c r="E71" s="35" t="s">
        <v>33</v>
      </c>
      <c r="F71" s="36" t="s">
        <v>5931</v>
      </c>
      <c r="G71" s="34" t="s">
        <v>5930</v>
      </c>
    </row>
    <row r="72" customFormat="false" ht="12.8" hidden="false" customHeight="false" outlineLevel="0" collapsed="false">
      <c r="A72" s="30" t="s">
        <v>102</v>
      </c>
      <c r="B72" s="31" t="s">
        <v>17</v>
      </c>
      <c r="C72" s="32" t="s">
        <v>5928</v>
      </c>
      <c r="D72" s="32" t="s">
        <v>19</v>
      </c>
      <c r="E72" s="10" t="s">
        <v>51</v>
      </c>
      <c r="F72" s="8" t="s">
        <v>5933</v>
      </c>
      <c r="G72" s="38" t="s">
        <v>5932</v>
      </c>
    </row>
    <row r="73" customFormat="false" ht="12.8" hidden="false" customHeight="false" outlineLevel="0" collapsed="false">
      <c r="A73" s="30" t="s">
        <v>102</v>
      </c>
      <c r="B73" s="31" t="s">
        <v>17</v>
      </c>
      <c r="C73" s="32" t="s">
        <v>929</v>
      </c>
      <c r="D73" s="32" t="s">
        <v>19</v>
      </c>
      <c r="E73" s="5" t="s">
        <v>22</v>
      </c>
      <c r="F73" s="33" t="s">
        <v>5929</v>
      </c>
      <c r="G73" s="34" t="s">
        <v>5930</v>
      </c>
    </row>
    <row r="74" customFormat="false" ht="12.8" hidden="false" customHeight="false" outlineLevel="0" collapsed="false">
      <c r="A74" s="30" t="s">
        <v>102</v>
      </c>
      <c r="B74" s="31" t="s">
        <v>17</v>
      </c>
      <c r="C74" s="32" t="s">
        <v>103</v>
      </c>
      <c r="D74" s="32" t="s">
        <v>19</v>
      </c>
      <c r="E74" s="5" t="s">
        <v>22</v>
      </c>
      <c r="F74" s="33" t="s">
        <v>5929</v>
      </c>
      <c r="G74" s="34" t="s">
        <v>5930</v>
      </c>
    </row>
    <row r="75" customFormat="false" ht="12.8" hidden="false" customHeight="false" outlineLevel="0" collapsed="false">
      <c r="A75" s="30" t="s">
        <v>102</v>
      </c>
      <c r="B75" s="31" t="s">
        <v>17</v>
      </c>
      <c r="C75" s="32" t="s">
        <v>103</v>
      </c>
      <c r="D75" s="32" t="s">
        <v>19</v>
      </c>
      <c r="E75" s="11" t="s">
        <v>62</v>
      </c>
      <c r="F75" s="33" t="s">
        <v>5929</v>
      </c>
      <c r="G75" s="40" t="s">
        <v>5934</v>
      </c>
    </row>
    <row r="76" customFormat="false" ht="12.8" hidden="false" customHeight="false" outlineLevel="0" collapsed="false">
      <c r="A76" s="30" t="s">
        <v>102</v>
      </c>
      <c r="B76" s="31" t="s">
        <v>17</v>
      </c>
      <c r="C76" s="32" t="s">
        <v>103</v>
      </c>
      <c r="D76" s="32" t="s">
        <v>19</v>
      </c>
      <c r="E76" s="10" t="s">
        <v>51</v>
      </c>
      <c r="F76" s="8" t="s">
        <v>5933</v>
      </c>
      <c r="G76" s="38" t="s">
        <v>5932</v>
      </c>
    </row>
    <row r="77" customFormat="false" ht="12.8" hidden="false" customHeight="false" outlineLevel="0" collapsed="false">
      <c r="A77" s="30" t="s">
        <v>102</v>
      </c>
      <c r="B77" s="31" t="s">
        <v>17</v>
      </c>
      <c r="C77" s="31" t="s">
        <v>18</v>
      </c>
      <c r="D77" s="31" t="s">
        <v>19</v>
      </c>
      <c r="E77" s="10" t="s">
        <v>51</v>
      </c>
      <c r="F77" s="8" t="s">
        <v>5933</v>
      </c>
      <c r="G77" s="38" t="s">
        <v>5932</v>
      </c>
    </row>
    <row r="78" customFormat="false" ht="12.8" hidden="false" customHeight="false" outlineLevel="0" collapsed="false">
      <c r="A78" s="30" t="s">
        <v>102</v>
      </c>
      <c r="B78" s="31" t="s">
        <v>17</v>
      </c>
      <c r="C78" s="31" t="s">
        <v>18</v>
      </c>
      <c r="D78" s="31" t="s">
        <v>19</v>
      </c>
      <c r="E78" s="37" t="s">
        <v>184</v>
      </c>
      <c r="F78" s="33" t="s">
        <v>5929</v>
      </c>
      <c r="G78" s="38" t="s">
        <v>5932</v>
      </c>
    </row>
    <row r="79" customFormat="false" ht="12.8" hidden="false" customHeight="false" outlineLevel="0" collapsed="false">
      <c r="A79" s="30" t="s">
        <v>102</v>
      </c>
      <c r="B79" s="31" t="s">
        <v>17</v>
      </c>
      <c r="C79" s="31" t="s">
        <v>18</v>
      </c>
      <c r="D79" s="41" t="s">
        <v>21</v>
      </c>
      <c r="E79" s="10" t="s">
        <v>51</v>
      </c>
      <c r="F79" s="8" t="s">
        <v>5933</v>
      </c>
      <c r="G79" s="38" t="s">
        <v>5932</v>
      </c>
    </row>
    <row r="80" customFormat="false" ht="12.8" hidden="false" customHeight="false" outlineLevel="0" collapsed="false">
      <c r="A80" s="30" t="s">
        <v>102</v>
      </c>
      <c r="B80" s="31" t="s">
        <v>17</v>
      </c>
      <c r="C80" s="31" t="s">
        <v>18</v>
      </c>
      <c r="D80" s="41" t="s">
        <v>21</v>
      </c>
      <c r="E80" s="37" t="s">
        <v>184</v>
      </c>
      <c r="F80" s="33" t="s">
        <v>5929</v>
      </c>
      <c r="G80" s="38" t="s">
        <v>5932</v>
      </c>
    </row>
    <row r="81" customFormat="false" ht="12.8" hidden="false" customHeight="false" outlineLevel="0" collapsed="false">
      <c r="A81" s="30" t="s">
        <v>48</v>
      </c>
      <c r="B81" s="31" t="s">
        <v>30</v>
      </c>
      <c r="C81" s="32" t="s">
        <v>49</v>
      </c>
      <c r="D81" s="32" t="s">
        <v>19</v>
      </c>
      <c r="E81" s="39" t="s">
        <v>53</v>
      </c>
      <c r="F81" s="36" t="s">
        <v>5931</v>
      </c>
      <c r="G81" s="40" t="s">
        <v>5934</v>
      </c>
    </row>
    <row r="82" customFormat="false" ht="12.8" hidden="false" customHeight="false" outlineLevel="0" collapsed="false">
      <c r="A82" s="30" t="s">
        <v>48</v>
      </c>
      <c r="B82" s="31" t="s">
        <v>30</v>
      </c>
      <c r="C82" s="32" t="s">
        <v>49</v>
      </c>
      <c r="D82" s="32" t="s">
        <v>19</v>
      </c>
      <c r="E82" s="10" t="s">
        <v>51</v>
      </c>
      <c r="F82" s="8" t="s">
        <v>5933</v>
      </c>
      <c r="G82" s="38" t="s">
        <v>5932</v>
      </c>
    </row>
    <row r="83" customFormat="false" ht="12.8" hidden="false" customHeight="false" outlineLevel="0" collapsed="false">
      <c r="A83" s="30" t="s">
        <v>48</v>
      </c>
      <c r="B83" s="31" t="s">
        <v>30</v>
      </c>
      <c r="C83" s="32" t="s">
        <v>65</v>
      </c>
      <c r="D83" s="32" t="s">
        <v>21</v>
      </c>
      <c r="E83" s="5" t="s">
        <v>22</v>
      </c>
      <c r="F83" s="33" t="s">
        <v>5929</v>
      </c>
      <c r="G83" s="34" t="s">
        <v>5930</v>
      </c>
    </row>
    <row r="84" customFormat="false" ht="12.8" hidden="false" customHeight="false" outlineLevel="0" collapsed="false">
      <c r="A84" s="30" t="s">
        <v>48</v>
      </c>
      <c r="B84" s="31" t="s">
        <v>30</v>
      </c>
      <c r="C84" s="32" t="s">
        <v>65</v>
      </c>
      <c r="D84" s="32" t="s">
        <v>21</v>
      </c>
      <c r="E84" s="39" t="s">
        <v>53</v>
      </c>
      <c r="F84" s="36" t="s">
        <v>5931</v>
      </c>
      <c r="G84" s="40" t="s">
        <v>5934</v>
      </c>
    </row>
    <row r="85" customFormat="false" ht="12.8" hidden="false" customHeight="false" outlineLevel="0" collapsed="false">
      <c r="A85" s="30" t="s">
        <v>48</v>
      </c>
      <c r="B85" s="31" t="s">
        <v>30</v>
      </c>
      <c r="C85" s="32" t="s">
        <v>65</v>
      </c>
      <c r="D85" s="32" t="s">
        <v>21</v>
      </c>
      <c r="E85" s="10" t="s">
        <v>51</v>
      </c>
      <c r="F85" s="8" t="s">
        <v>5933</v>
      </c>
      <c r="G85" s="38" t="s">
        <v>5932</v>
      </c>
    </row>
    <row r="86" customFormat="false" ht="12.8" hidden="false" customHeight="false" outlineLevel="0" collapsed="false">
      <c r="A86" s="30" t="s">
        <v>48</v>
      </c>
      <c r="B86" s="31" t="s">
        <v>30</v>
      </c>
      <c r="C86" s="32" t="s">
        <v>80</v>
      </c>
      <c r="D86" s="32" t="s">
        <v>19</v>
      </c>
      <c r="E86" s="5" t="s">
        <v>22</v>
      </c>
      <c r="F86" s="33" t="s">
        <v>5929</v>
      </c>
      <c r="G86" s="34" t="s">
        <v>5930</v>
      </c>
    </row>
    <row r="87" customFormat="false" ht="12.8" hidden="false" customHeight="false" outlineLevel="0" collapsed="false">
      <c r="A87" s="30" t="s">
        <v>48</v>
      </c>
      <c r="B87" s="31" t="s">
        <v>30</v>
      </c>
      <c r="C87" s="32" t="s">
        <v>80</v>
      </c>
      <c r="D87" s="32" t="s">
        <v>19</v>
      </c>
      <c r="E87" s="35" t="s">
        <v>33</v>
      </c>
      <c r="F87" s="36" t="s">
        <v>5931</v>
      </c>
      <c r="G87" s="34" t="s">
        <v>5930</v>
      </c>
    </row>
    <row r="88" customFormat="false" ht="12.8" hidden="false" customHeight="false" outlineLevel="0" collapsed="false">
      <c r="A88" s="30" t="s">
        <v>48</v>
      </c>
      <c r="B88" s="31" t="s">
        <v>30</v>
      </c>
      <c r="C88" s="32" t="s">
        <v>18</v>
      </c>
      <c r="D88" s="32" t="s">
        <v>19</v>
      </c>
      <c r="E88" s="10" t="s">
        <v>51</v>
      </c>
      <c r="F88" s="8" t="s">
        <v>5933</v>
      </c>
      <c r="G88" s="38" t="s">
        <v>5932</v>
      </c>
    </row>
    <row r="89" customFormat="false" ht="12.8" hidden="false" customHeight="false" outlineLevel="0" collapsed="false">
      <c r="A89" s="30" t="s">
        <v>48</v>
      </c>
      <c r="B89" s="31" t="s">
        <v>147</v>
      </c>
      <c r="C89" s="32" t="s">
        <v>428</v>
      </c>
      <c r="D89" s="32" t="s">
        <v>21</v>
      </c>
      <c r="E89" s="5" t="s">
        <v>22</v>
      </c>
      <c r="F89" s="33" t="s">
        <v>5929</v>
      </c>
      <c r="G89" s="34" t="s">
        <v>5930</v>
      </c>
    </row>
    <row r="90" customFormat="false" ht="12.8" hidden="false" customHeight="false" outlineLevel="0" collapsed="false">
      <c r="A90" s="30" t="s">
        <v>48</v>
      </c>
      <c r="B90" s="31" t="s">
        <v>147</v>
      </c>
      <c r="C90" s="32" t="s">
        <v>428</v>
      </c>
      <c r="D90" s="32" t="s">
        <v>21</v>
      </c>
      <c r="E90" s="35" t="s">
        <v>33</v>
      </c>
      <c r="F90" s="36" t="s">
        <v>5931</v>
      </c>
      <c r="G90" s="34" t="s">
        <v>5930</v>
      </c>
    </row>
    <row r="91" customFormat="false" ht="12.8" hidden="false" customHeight="false" outlineLevel="0" collapsed="false">
      <c r="A91" s="30" t="s">
        <v>48</v>
      </c>
      <c r="B91" s="31" t="s">
        <v>147</v>
      </c>
      <c r="C91" s="32" t="s">
        <v>428</v>
      </c>
      <c r="D91" s="32" t="s">
        <v>21</v>
      </c>
      <c r="E91" s="11" t="s">
        <v>62</v>
      </c>
      <c r="F91" s="33" t="s">
        <v>5929</v>
      </c>
      <c r="G91" s="40" t="s">
        <v>5934</v>
      </c>
    </row>
    <row r="92" customFormat="false" ht="12.8" hidden="false" customHeight="false" outlineLevel="0" collapsed="false">
      <c r="A92" s="30" t="s">
        <v>48</v>
      </c>
      <c r="B92" s="31" t="s">
        <v>147</v>
      </c>
      <c r="C92" s="32" t="s">
        <v>453</v>
      </c>
      <c r="D92" s="32" t="s">
        <v>19</v>
      </c>
      <c r="E92" s="5" t="s">
        <v>22</v>
      </c>
      <c r="F92" s="33" t="s">
        <v>5929</v>
      </c>
      <c r="G92" s="34" t="s">
        <v>5930</v>
      </c>
    </row>
    <row r="93" customFormat="false" ht="12.8" hidden="false" customHeight="false" outlineLevel="0" collapsed="false">
      <c r="A93" s="30" t="s">
        <v>48</v>
      </c>
      <c r="B93" s="31" t="s">
        <v>147</v>
      </c>
      <c r="C93" s="32" t="s">
        <v>453</v>
      </c>
      <c r="D93" s="32" t="s">
        <v>19</v>
      </c>
      <c r="E93" s="35" t="s">
        <v>33</v>
      </c>
      <c r="F93" s="36" t="s">
        <v>5931</v>
      </c>
      <c r="G93" s="34" t="s">
        <v>5930</v>
      </c>
    </row>
    <row r="94" customFormat="false" ht="12.8" hidden="false" customHeight="false" outlineLevel="0" collapsed="false">
      <c r="A94" s="30" t="s">
        <v>48</v>
      </c>
      <c r="B94" s="31" t="s">
        <v>147</v>
      </c>
      <c r="C94" s="32" t="s">
        <v>453</v>
      </c>
      <c r="D94" s="32" t="s">
        <v>19</v>
      </c>
      <c r="E94" s="10" t="s">
        <v>51</v>
      </c>
      <c r="F94" s="8" t="s">
        <v>5933</v>
      </c>
      <c r="G94" s="38" t="s">
        <v>5932</v>
      </c>
    </row>
    <row r="95" customFormat="false" ht="12.8" hidden="false" customHeight="false" outlineLevel="0" collapsed="false">
      <c r="A95" s="30" t="s">
        <v>48</v>
      </c>
      <c r="B95" s="31" t="s">
        <v>147</v>
      </c>
      <c r="C95" s="32" t="s">
        <v>815</v>
      </c>
      <c r="D95" s="32" t="s">
        <v>19</v>
      </c>
      <c r="E95" s="5" t="s">
        <v>22</v>
      </c>
      <c r="F95" s="33" t="s">
        <v>5929</v>
      </c>
      <c r="G95" s="34" t="s">
        <v>5930</v>
      </c>
    </row>
    <row r="96" customFormat="false" ht="12.8" hidden="false" customHeight="false" outlineLevel="0" collapsed="false">
      <c r="A96" s="30" t="s">
        <v>48</v>
      </c>
      <c r="B96" s="31" t="s">
        <v>147</v>
      </c>
      <c r="C96" s="32" t="s">
        <v>815</v>
      </c>
      <c r="D96" s="32" t="s">
        <v>19</v>
      </c>
      <c r="E96" s="35" t="s">
        <v>33</v>
      </c>
      <c r="F96" s="36" t="s">
        <v>5931</v>
      </c>
      <c r="G96" s="34" t="s">
        <v>5930</v>
      </c>
    </row>
    <row r="97" customFormat="false" ht="12.8" hidden="false" customHeight="false" outlineLevel="0" collapsed="false">
      <c r="A97" s="30" t="s">
        <v>48</v>
      </c>
      <c r="B97" s="31" t="s">
        <v>147</v>
      </c>
      <c r="C97" s="32" t="s">
        <v>49</v>
      </c>
      <c r="D97" s="32" t="s">
        <v>19</v>
      </c>
      <c r="E97" s="5" t="s">
        <v>22</v>
      </c>
      <c r="F97" s="33" t="s">
        <v>5929</v>
      </c>
      <c r="G97" s="34" t="s">
        <v>5930</v>
      </c>
    </row>
    <row r="98" customFormat="false" ht="12.8" hidden="false" customHeight="false" outlineLevel="0" collapsed="false">
      <c r="A98" s="30" t="s">
        <v>48</v>
      </c>
      <c r="B98" s="31" t="s">
        <v>147</v>
      </c>
      <c r="C98" s="32" t="s">
        <v>49</v>
      </c>
      <c r="D98" s="32" t="s">
        <v>19</v>
      </c>
      <c r="E98" s="35" t="s">
        <v>33</v>
      </c>
      <c r="F98" s="36" t="s">
        <v>5931</v>
      </c>
      <c r="G98" s="34" t="s">
        <v>5930</v>
      </c>
    </row>
    <row r="99" customFormat="false" ht="12.8" hidden="false" customHeight="false" outlineLevel="0" collapsed="false">
      <c r="A99" s="30" t="s">
        <v>48</v>
      </c>
      <c r="B99" s="31" t="s">
        <v>147</v>
      </c>
      <c r="C99" s="32" t="s">
        <v>65</v>
      </c>
      <c r="D99" s="32" t="s">
        <v>21</v>
      </c>
      <c r="E99" s="37" t="s">
        <v>184</v>
      </c>
      <c r="F99" s="33" t="s">
        <v>5929</v>
      </c>
      <c r="G99" s="38" t="s">
        <v>5932</v>
      </c>
    </row>
    <row r="100" customFormat="false" ht="12.8" hidden="false" customHeight="false" outlineLevel="0" collapsed="false">
      <c r="A100" s="30" t="s">
        <v>48</v>
      </c>
      <c r="B100" s="31" t="s">
        <v>147</v>
      </c>
      <c r="C100" s="32" t="s">
        <v>43</v>
      </c>
      <c r="D100" s="32" t="s">
        <v>19</v>
      </c>
      <c r="E100" s="10" t="s">
        <v>51</v>
      </c>
      <c r="F100" s="8" t="s">
        <v>5933</v>
      </c>
      <c r="G100" s="38" t="s">
        <v>5932</v>
      </c>
    </row>
    <row r="101" customFormat="false" ht="12.8" hidden="false" customHeight="false" outlineLevel="0" collapsed="false">
      <c r="A101" s="30" t="s">
        <v>48</v>
      </c>
      <c r="B101" s="31" t="s">
        <v>147</v>
      </c>
      <c r="C101" s="32" t="s">
        <v>43</v>
      </c>
      <c r="D101" s="32" t="s">
        <v>19</v>
      </c>
      <c r="E101" s="37" t="s">
        <v>184</v>
      </c>
      <c r="F101" s="33" t="s">
        <v>5929</v>
      </c>
      <c r="G101" s="38" t="s">
        <v>5932</v>
      </c>
    </row>
    <row r="102" customFormat="false" ht="12.8" hidden="false" customHeight="false" outlineLevel="0" collapsed="false">
      <c r="A102" s="30" t="s">
        <v>48</v>
      </c>
      <c r="B102" s="31" t="s">
        <v>147</v>
      </c>
      <c r="C102" s="32" t="s">
        <v>18</v>
      </c>
      <c r="D102" s="32" t="s">
        <v>19</v>
      </c>
      <c r="E102" s="37" t="s">
        <v>184</v>
      </c>
      <c r="F102" s="33" t="s">
        <v>5929</v>
      </c>
      <c r="G102" s="38" t="s">
        <v>5932</v>
      </c>
    </row>
    <row r="103" customFormat="false" ht="12.8" hidden="false" customHeight="false" outlineLevel="0" collapsed="false">
      <c r="A103" s="30" t="s">
        <v>48</v>
      </c>
      <c r="B103" s="31" t="s">
        <v>147</v>
      </c>
      <c r="C103" s="32" t="s">
        <v>770</v>
      </c>
      <c r="D103" s="32" t="s">
        <v>21</v>
      </c>
      <c r="E103" s="5" t="s">
        <v>22</v>
      </c>
      <c r="F103" s="33" t="s">
        <v>5929</v>
      </c>
      <c r="G103" s="34" t="s">
        <v>5930</v>
      </c>
    </row>
    <row r="104" customFormat="false" ht="12.8" hidden="false" customHeight="false" outlineLevel="0" collapsed="false">
      <c r="A104" s="30" t="s">
        <v>48</v>
      </c>
      <c r="B104" s="31" t="s">
        <v>147</v>
      </c>
      <c r="C104" s="32" t="s">
        <v>770</v>
      </c>
      <c r="D104" s="32" t="s">
        <v>21</v>
      </c>
      <c r="E104" s="10" t="s">
        <v>51</v>
      </c>
      <c r="F104" s="8" t="s">
        <v>5933</v>
      </c>
      <c r="G104" s="38" t="s">
        <v>5932</v>
      </c>
    </row>
    <row r="105" customFormat="false" ht="12.8" hidden="false" customHeight="false" outlineLevel="0" collapsed="false">
      <c r="A105" s="30" t="s">
        <v>48</v>
      </c>
      <c r="B105" s="31" t="s">
        <v>147</v>
      </c>
      <c r="C105" s="32" t="s">
        <v>304</v>
      </c>
      <c r="D105" s="32" t="s">
        <v>19</v>
      </c>
      <c r="E105" s="5" t="s">
        <v>22</v>
      </c>
      <c r="F105" s="33" t="s">
        <v>5929</v>
      </c>
      <c r="G105" s="34" t="s">
        <v>5930</v>
      </c>
    </row>
    <row r="106" customFormat="false" ht="12.8" hidden="false" customHeight="false" outlineLevel="0" collapsed="false">
      <c r="A106" s="30" t="s">
        <v>48</v>
      </c>
      <c r="B106" s="31" t="s">
        <v>87</v>
      </c>
      <c r="C106" s="32" t="s">
        <v>298</v>
      </c>
      <c r="D106" s="32" t="s">
        <v>19</v>
      </c>
      <c r="E106" s="35" t="s">
        <v>33</v>
      </c>
      <c r="F106" s="36" t="s">
        <v>5931</v>
      </c>
      <c r="G106" s="34" t="s">
        <v>5930</v>
      </c>
    </row>
    <row r="107" customFormat="false" ht="12.8" hidden="false" customHeight="false" outlineLevel="0" collapsed="false">
      <c r="A107" s="30" t="s">
        <v>48</v>
      </c>
      <c r="B107" s="31" t="s">
        <v>87</v>
      </c>
      <c r="C107" s="32" t="s">
        <v>316</v>
      </c>
      <c r="D107" s="32" t="s">
        <v>21</v>
      </c>
      <c r="E107" s="5" t="s">
        <v>22</v>
      </c>
      <c r="F107" s="33" t="s">
        <v>5929</v>
      </c>
      <c r="G107" s="34" t="s">
        <v>5930</v>
      </c>
    </row>
    <row r="108" customFormat="false" ht="12.8" hidden="false" customHeight="false" outlineLevel="0" collapsed="false">
      <c r="A108" s="30" t="s">
        <v>48</v>
      </c>
      <c r="B108" s="31" t="s">
        <v>87</v>
      </c>
      <c r="C108" s="32" t="s">
        <v>65</v>
      </c>
      <c r="D108" s="32" t="s">
        <v>21</v>
      </c>
      <c r="E108" s="10" t="s">
        <v>51</v>
      </c>
      <c r="F108" s="8" t="s">
        <v>5933</v>
      </c>
      <c r="G108" s="38" t="s">
        <v>5932</v>
      </c>
    </row>
    <row r="109" customFormat="false" ht="12.8" hidden="false" customHeight="false" outlineLevel="0" collapsed="false">
      <c r="A109" s="30" t="s">
        <v>48</v>
      </c>
      <c r="B109" s="31" t="s">
        <v>87</v>
      </c>
      <c r="C109" s="32" t="s">
        <v>152</v>
      </c>
      <c r="D109" s="32" t="s">
        <v>19</v>
      </c>
      <c r="E109" s="5" t="s">
        <v>22</v>
      </c>
      <c r="F109" s="33" t="s">
        <v>5929</v>
      </c>
      <c r="G109" s="34" t="s">
        <v>5930</v>
      </c>
    </row>
    <row r="110" customFormat="false" ht="12.8" hidden="false" customHeight="false" outlineLevel="0" collapsed="false">
      <c r="A110" s="30" t="s">
        <v>48</v>
      </c>
      <c r="B110" s="31" t="s">
        <v>87</v>
      </c>
      <c r="C110" s="32" t="s">
        <v>103</v>
      </c>
      <c r="D110" s="32" t="s">
        <v>19</v>
      </c>
      <c r="E110" s="35" t="s">
        <v>33</v>
      </c>
      <c r="F110" s="36" t="s">
        <v>5931</v>
      </c>
      <c r="G110" s="34" t="s">
        <v>5930</v>
      </c>
    </row>
    <row r="111" customFormat="false" ht="12.8" hidden="false" customHeight="false" outlineLevel="0" collapsed="false">
      <c r="A111" s="30" t="s">
        <v>48</v>
      </c>
      <c r="B111" s="31" t="s">
        <v>87</v>
      </c>
      <c r="C111" s="31" t="s">
        <v>18</v>
      </c>
      <c r="D111" s="31" t="s">
        <v>19</v>
      </c>
      <c r="E111" s="5" t="s">
        <v>22</v>
      </c>
      <c r="F111" s="33" t="s">
        <v>5929</v>
      </c>
      <c r="G111" s="34" t="s">
        <v>5930</v>
      </c>
    </row>
    <row r="112" customFormat="false" ht="12.8" hidden="false" customHeight="false" outlineLevel="0" collapsed="false">
      <c r="A112" s="30" t="s">
        <v>48</v>
      </c>
      <c r="B112" s="31" t="s">
        <v>87</v>
      </c>
      <c r="C112" s="31" t="s">
        <v>18</v>
      </c>
      <c r="D112" s="31" t="s">
        <v>19</v>
      </c>
      <c r="E112" s="35" t="s">
        <v>33</v>
      </c>
      <c r="F112" s="36" t="s">
        <v>5931</v>
      </c>
      <c r="G112" s="34" t="s">
        <v>5930</v>
      </c>
    </row>
    <row r="113" customFormat="false" ht="12.8" hidden="false" customHeight="false" outlineLevel="0" collapsed="false">
      <c r="A113" s="30" t="s">
        <v>48</v>
      </c>
      <c r="B113" s="31" t="s">
        <v>87</v>
      </c>
      <c r="C113" s="31" t="s">
        <v>18</v>
      </c>
      <c r="D113" s="31" t="s">
        <v>19</v>
      </c>
      <c r="E113" s="11" t="s">
        <v>62</v>
      </c>
      <c r="F113" s="33" t="s">
        <v>5929</v>
      </c>
      <c r="G113" s="40" t="s">
        <v>5934</v>
      </c>
    </row>
    <row r="114" customFormat="false" ht="12.8" hidden="false" customHeight="false" outlineLevel="0" collapsed="false">
      <c r="A114" s="30" t="s">
        <v>48</v>
      </c>
      <c r="B114" s="31" t="s">
        <v>87</v>
      </c>
      <c r="C114" s="31" t="s">
        <v>18</v>
      </c>
      <c r="D114" s="41" t="s">
        <v>21</v>
      </c>
      <c r="E114" s="5" t="s">
        <v>22</v>
      </c>
      <c r="F114" s="33" t="s">
        <v>5929</v>
      </c>
      <c r="G114" s="34" t="s">
        <v>5930</v>
      </c>
    </row>
    <row r="115" customFormat="false" ht="12.8" hidden="false" customHeight="false" outlineLevel="0" collapsed="false">
      <c r="A115" s="30" t="s">
        <v>48</v>
      </c>
      <c r="B115" s="31" t="s">
        <v>87</v>
      </c>
      <c r="C115" s="31" t="s">
        <v>18</v>
      </c>
      <c r="D115" s="41" t="s">
        <v>21</v>
      </c>
      <c r="E115" s="11" t="s">
        <v>62</v>
      </c>
      <c r="F115" s="33" t="s">
        <v>5929</v>
      </c>
      <c r="G115" s="40" t="s">
        <v>5934</v>
      </c>
    </row>
    <row r="116" customFormat="false" ht="12.8" hidden="false" customHeight="false" outlineLevel="0" collapsed="false">
      <c r="A116" s="30" t="s">
        <v>48</v>
      </c>
      <c r="B116" s="31" t="s">
        <v>87</v>
      </c>
      <c r="C116" s="31" t="s">
        <v>18</v>
      </c>
      <c r="D116" s="41" t="s">
        <v>21</v>
      </c>
      <c r="E116" s="39" t="s">
        <v>53</v>
      </c>
      <c r="F116" s="36" t="s">
        <v>5931</v>
      </c>
      <c r="G116" s="40" t="s">
        <v>5934</v>
      </c>
    </row>
    <row r="117" customFormat="false" ht="12.8" hidden="false" customHeight="false" outlineLevel="0" collapsed="false">
      <c r="A117" s="30" t="s">
        <v>48</v>
      </c>
      <c r="B117" s="31" t="s">
        <v>87</v>
      </c>
      <c r="C117" s="31" t="s">
        <v>18</v>
      </c>
      <c r="D117" s="41" t="s">
        <v>21</v>
      </c>
      <c r="E117" s="10" t="s">
        <v>51</v>
      </c>
      <c r="F117" s="8" t="s">
        <v>5933</v>
      </c>
      <c r="G117" s="38" t="s">
        <v>5932</v>
      </c>
    </row>
    <row r="118" customFormat="false" ht="12.8" hidden="false" customHeight="false" outlineLevel="0" collapsed="false">
      <c r="A118" s="30" t="s">
        <v>48</v>
      </c>
      <c r="B118" s="31" t="s">
        <v>17</v>
      </c>
      <c r="C118" s="32" t="s">
        <v>65</v>
      </c>
      <c r="D118" s="32" t="s">
        <v>21</v>
      </c>
      <c r="E118" s="11" t="s">
        <v>62</v>
      </c>
      <c r="F118" s="33" t="s">
        <v>5929</v>
      </c>
      <c r="G118" s="40" t="s">
        <v>5934</v>
      </c>
    </row>
    <row r="119" customFormat="false" ht="12.8" hidden="false" customHeight="false" outlineLevel="0" collapsed="false">
      <c r="A119" s="30" t="s">
        <v>48</v>
      </c>
      <c r="B119" s="31" t="s">
        <v>17</v>
      </c>
      <c r="C119" s="32" t="s">
        <v>65</v>
      </c>
      <c r="D119" s="32" t="s">
        <v>21</v>
      </c>
      <c r="E119" s="39" t="s">
        <v>53</v>
      </c>
      <c r="F119" s="36" t="s">
        <v>5931</v>
      </c>
      <c r="G119" s="40" t="s">
        <v>5934</v>
      </c>
    </row>
    <row r="120" customFormat="false" ht="12.8" hidden="false" customHeight="false" outlineLevel="0" collapsed="false">
      <c r="A120" s="30" t="s">
        <v>48</v>
      </c>
      <c r="B120" s="31" t="s">
        <v>17</v>
      </c>
      <c r="C120" s="32" t="s">
        <v>103</v>
      </c>
      <c r="D120" s="32" t="s">
        <v>19</v>
      </c>
      <c r="E120" s="5" t="s">
        <v>22</v>
      </c>
      <c r="F120" s="33" t="s">
        <v>5929</v>
      </c>
      <c r="G120" s="34" t="s">
        <v>5930</v>
      </c>
    </row>
    <row r="121" customFormat="false" ht="12.8" hidden="false" customHeight="false" outlineLevel="0" collapsed="false">
      <c r="A121" s="30" t="s">
        <v>48</v>
      </c>
      <c r="B121" s="31" t="s">
        <v>17</v>
      </c>
      <c r="C121" s="32" t="s">
        <v>103</v>
      </c>
      <c r="D121" s="32" t="s">
        <v>19</v>
      </c>
      <c r="E121" s="11" t="s">
        <v>62</v>
      </c>
      <c r="F121" s="33" t="s">
        <v>5929</v>
      </c>
      <c r="G121" s="40" t="s">
        <v>5934</v>
      </c>
    </row>
    <row r="122" customFormat="false" ht="12.8" hidden="false" customHeight="false" outlineLevel="0" collapsed="false">
      <c r="A122" s="30" t="s">
        <v>48</v>
      </c>
      <c r="B122" s="31" t="s">
        <v>17</v>
      </c>
      <c r="C122" s="32" t="s">
        <v>103</v>
      </c>
      <c r="D122" s="32" t="s">
        <v>19</v>
      </c>
      <c r="E122" s="10" t="s">
        <v>51</v>
      </c>
      <c r="F122" s="8" t="s">
        <v>5933</v>
      </c>
      <c r="G122" s="38" t="s">
        <v>5932</v>
      </c>
    </row>
    <row r="123" customFormat="false" ht="12.8" hidden="false" customHeight="false" outlineLevel="0" collapsed="false">
      <c r="A123" s="30" t="s">
        <v>48</v>
      </c>
      <c r="B123" s="31" t="s">
        <v>17</v>
      </c>
      <c r="C123" s="32" t="s">
        <v>18</v>
      </c>
      <c r="D123" s="32" t="s">
        <v>19</v>
      </c>
      <c r="E123" s="10" t="s">
        <v>51</v>
      </c>
      <c r="F123" s="8" t="s">
        <v>5933</v>
      </c>
      <c r="G123" s="38" t="s">
        <v>5932</v>
      </c>
    </row>
    <row r="124" customFormat="false" ht="12.8" hidden="false" customHeight="false" outlineLevel="0" collapsed="false">
      <c r="A124" s="30" t="s">
        <v>48</v>
      </c>
      <c r="B124" s="31" t="s">
        <v>17</v>
      </c>
      <c r="C124" s="32" t="s">
        <v>18</v>
      </c>
      <c r="D124" s="32" t="s">
        <v>19</v>
      </c>
      <c r="E124" s="37" t="s">
        <v>184</v>
      </c>
      <c r="F124" s="33" t="s">
        <v>5929</v>
      </c>
      <c r="G124" s="38" t="s">
        <v>5932</v>
      </c>
    </row>
    <row r="125" customFormat="false" ht="12.8" hidden="false" customHeight="false" outlineLevel="0" collapsed="false">
      <c r="A125" s="30" t="s">
        <v>16</v>
      </c>
      <c r="B125" s="31" t="s">
        <v>30</v>
      </c>
      <c r="C125" s="32" t="s">
        <v>1055</v>
      </c>
      <c r="D125" s="32" t="s">
        <v>21</v>
      </c>
      <c r="E125" s="5" t="s">
        <v>22</v>
      </c>
      <c r="F125" s="33" t="s">
        <v>5929</v>
      </c>
      <c r="G125" s="34" t="s">
        <v>5930</v>
      </c>
    </row>
    <row r="126" customFormat="false" ht="12.8" hidden="false" customHeight="false" outlineLevel="0" collapsed="false">
      <c r="A126" s="30" t="s">
        <v>16</v>
      </c>
      <c r="B126" s="31" t="s">
        <v>30</v>
      </c>
      <c r="C126" s="32" t="s">
        <v>453</v>
      </c>
      <c r="D126" s="32" t="s">
        <v>19</v>
      </c>
      <c r="E126" s="11" t="s">
        <v>62</v>
      </c>
      <c r="F126" s="33" t="s">
        <v>5929</v>
      </c>
      <c r="G126" s="40" t="s">
        <v>5934</v>
      </c>
    </row>
    <row r="127" customFormat="false" ht="12.8" hidden="false" customHeight="false" outlineLevel="0" collapsed="false">
      <c r="A127" s="30" t="s">
        <v>16</v>
      </c>
      <c r="B127" s="31" t="s">
        <v>30</v>
      </c>
      <c r="C127" s="32" t="s">
        <v>453</v>
      </c>
      <c r="D127" s="32" t="s">
        <v>19</v>
      </c>
      <c r="E127" s="10" t="s">
        <v>51</v>
      </c>
      <c r="F127" s="8" t="s">
        <v>5933</v>
      </c>
      <c r="G127" s="38" t="s">
        <v>5932</v>
      </c>
    </row>
    <row r="128" customFormat="false" ht="12.8" hidden="false" customHeight="false" outlineLevel="0" collapsed="false">
      <c r="A128" s="30" t="s">
        <v>16</v>
      </c>
      <c r="B128" s="31" t="s">
        <v>30</v>
      </c>
      <c r="C128" s="32" t="s">
        <v>31</v>
      </c>
      <c r="D128" s="32" t="s">
        <v>19</v>
      </c>
      <c r="E128" s="5" t="s">
        <v>22</v>
      </c>
      <c r="F128" s="33" t="s">
        <v>5929</v>
      </c>
      <c r="G128" s="34" t="s">
        <v>5930</v>
      </c>
    </row>
    <row r="129" customFormat="false" ht="12.8" hidden="false" customHeight="false" outlineLevel="0" collapsed="false">
      <c r="A129" s="30" t="s">
        <v>16</v>
      </c>
      <c r="B129" s="31" t="s">
        <v>30</v>
      </c>
      <c r="C129" s="32" t="s">
        <v>31</v>
      </c>
      <c r="D129" s="32" t="s">
        <v>19</v>
      </c>
      <c r="E129" s="35" t="s">
        <v>33</v>
      </c>
      <c r="F129" s="36" t="s">
        <v>5931</v>
      </c>
      <c r="G129" s="34" t="s">
        <v>5930</v>
      </c>
    </row>
    <row r="130" customFormat="false" ht="12.8" hidden="false" customHeight="false" outlineLevel="0" collapsed="false">
      <c r="A130" s="30" t="s">
        <v>16</v>
      </c>
      <c r="B130" s="31" t="s">
        <v>30</v>
      </c>
      <c r="C130" s="32" t="s">
        <v>31</v>
      </c>
      <c r="D130" s="32" t="s">
        <v>19</v>
      </c>
      <c r="E130" s="10" t="s">
        <v>51</v>
      </c>
      <c r="F130" s="8" t="s">
        <v>5933</v>
      </c>
      <c r="G130" s="38" t="s">
        <v>5932</v>
      </c>
    </row>
    <row r="131" customFormat="false" ht="12.8" hidden="false" customHeight="false" outlineLevel="0" collapsed="false">
      <c r="A131" s="30" t="s">
        <v>16</v>
      </c>
      <c r="B131" s="31" t="s">
        <v>30</v>
      </c>
      <c r="C131" s="32" t="s">
        <v>65</v>
      </c>
      <c r="D131" s="32" t="s">
        <v>21</v>
      </c>
      <c r="E131" s="5" t="s">
        <v>22</v>
      </c>
      <c r="F131" s="33" t="s">
        <v>5929</v>
      </c>
      <c r="G131" s="34" t="s">
        <v>5930</v>
      </c>
    </row>
    <row r="132" customFormat="false" ht="12.8" hidden="false" customHeight="false" outlineLevel="0" collapsed="false">
      <c r="A132" s="30" t="s">
        <v>16</v>
      </c>
      <c r="B132" s="31" t="s">
        <v>30</v>
      </c>
      <c r="C132" s="32" t="s">
        <v>65</v>
      </c>
      <c r="D132" s="32" t="s">
        <v>21</v>
      </c>
      <c r="E132" s="11" t="s">
        <v>62</v>
      </c>
      <c r="F132" s="33" t="s">
        <v>5929</v>
      </c>
      <c r="G132" s="40" t="s">
        <v>5934</v>
      </c>
    </row>
    <row r="133" customFormat="false" ht="12.8" hidden="false" customHeight="false" outlineLevel="0" collapsed="false">
      <c r="A133" s="30" t="s">
        <v>16</v>
      </c>
      <c r="B133" s="31" t="s">
        <v>30</v>
      </c>
      <c r="C133" s="32" t="s">
        <v>65</v>
      </c>
      <c r="D133" s="32" t="s">
        <v>21</v>
      </c>
      <c r="E133" s="10" t="s">
        <v>51</v>
      </c>
      <c r="F133" s="8" t="s">
        <v>5933</v>
      </c>
      <c r="G133" s="38" t="s">
        <v>5932</v>
      </c>
    </row>
    <row r="134" customFormat="false" ht="12.8" hidden="false" customHeight="false" outlineLevel="0" collapsed="false">
      <c r="A134" s="30" t="s">
        <v>16</v>
      </c>
      <c r="B134" s="31" t="s">
        <v>30</v>
      </c>
      <c r="C134" s="32" t="s">
        <v>43</v>
      </c>
      <c r="D134" s="32" t="s">
        <v>19</v>
      </c>
      <c r="E134" s="5" t="s">
        <v>22</v>
      </c>
      <c r="F134" s="33" t="s">
        <v>5929</v>
      </c>
      <c r="G134" s="34" t="s">
        <v>5930</v>
      </c>
    </row>
    <row r="135" customFormat="false" ht="12.8" hidden="false" customHeight="false" outlineLevel="0" collapsed="false">
      <c r="A135" s="30" t="s">
        <v>16</v>
      </c>
      <c r="B135" s="31" t="s">
        <v>30</v>
      </c>
      <c r="C135" s="32" t="s">
        <v>43</v>
      </c>
      <c r="D135" s="32" t="s">
        <v>19</v>
      </c>
      <c r="E135" s="10" t="s">
        <v>51</v>
      </c>
      <c r="F135" s="8" t="s">
        <v>5933</v>
      </c>
      <c r="G135" s="38" t="s">
        <v>5932</v>
      </c>
    </row>
    <row r="136" customFormat="false" ht="12.8" hidden="false" customHeight="false" outlineLevel="0" collapsed="false">
      <c r="A136" s="30" t="s">
        <v>16</v>
      </c>
      <c r="B136" s="31" t="s">
        <v>30</v>
      </c>
      <c r="C136" s="32" t="s">
        <v>18</v>
      </c>
      <c r="D136" s="32" t="s">
        <v>19</v>
      </c>
      <c r="E136" s="10" t="s">
        <v>51</v>
      </c>
      <c r="F136" s="8" t="s">
        <v>5933</v>
      </c>
      <c r="G136" s="38" t="s">
        <v>5932</v>
      </c>
    </row>
    <row r="137" customFormat="false" ht="12.8" hidden="false" customHeight="false" outlineLevel="0" collapsed="false">
      <c r="A137" s="30" t="s">
        <v>16</v>
      </c>
      <c r="B137" s="31" t="s">
        <v>30</v>
      </c>
      <c r="C137" s="32" t="s">
        <v>770</v>
      </c>
      <c r="D137" s="32" t="s">
        <v>21</v>
      </c>
      <c r="E137" s="35" t="s">
        <v>33</v>
      </c>
      <c r="F137" s="36" t="s">
        <v>5931</v>
      </c>
      <c r="G137" s="34" t="s">
        <v>5930</v>
      </c>
    </row>
    <row r="138" customFormat="false" ht="12.8" hidden="false" customHeight="false" outlineLevel="0" collapsed="false">
      <c r="A138" s="30" t="s">
        <v>16</v>
      </c>
      <c r="B138" s="31" t="s">
        <v>30</v>
      </c>
      <c r="C138" s="32" t="s">
        <v>770</v>
      </c>
      <c r="D138" s="32" t="s">
        <v>21</v>
      </c>
      <c r="E138" s="10" t="s">
        <v>51</v>
      </c>
      <c r="F138" s="8" t="s">
        <v>5933</v>
      </c>
      <c r="G138" s="38" t="s">
        <v>5932</v>
      </c>
    </row>
    <row r="139" customFormat="false" ht="12.8" hidden="false" customHeight="false" outlineLevel="0" collapsed="false">
      <c r="A139" s="30" t="s">
        <v>16</v>
      </c>
      <c r="B139" s="31" t="s">
        <v>30</v>
      </c>
      <c r="C139" s="32" t="s">
        <v>770</v>
      </c>
      <c r="D139" s="32" t="s">
        <v>21</v>
      </c>
      <c r="E139" s="37" t="s">
        <v>184</v>
      </c>
      <c r="F139" s="33" t="s">
        <v>5929</v>
      </c>
      <c r="G139" s="38" t="s">
        <v>5932</v>
      </c>
    </row>
    <row r="140" customFormat="false" ht="12.8" hidden="false" customHeight="false" outlineLevel="0" collapsed="false">
      <c r="A140" s="30" t="s">
        <v>16</v>
      </c>
      <c r="B140" s="31" t="s">
        <v>30</v>
      </c>
      <c r="C140" s="32" t="s">
        <v>304</v>
      </c>
      <c r="D140" s="32" t="s">
        <v>19</v>
      </c>
      <c r="E140" s="5" t="s">
        <v>22</v>
      </c>
      <c r="F140" s="33" t="s">
        <v>5929</v>
      </c>
      <c r="G140" s="34" t="s">
        <v>5930</v>
      </c>
    </row>
    <row r="141" customFormat="false" ht="12.8" hidden="false" customHeight="false" outlineLevel="0" collapsed="false">
      <c r="A141" s="30" t="s">
        <v>16</v>
      </c>
      <c r="B141" s="31" t="s">
        <v>30</v>
      </c>
      <c r="C141" s="32" t="s">
        <v>304</v>
      </c>
      <c r="D141" s="32" t="s">
        <v>19</v>
      </c>
      <c r="E141" s="35" t="s">
        <v>33</v>
      </c>
      <c r="F141" s="36" t="s">
        <v>5931</v>
      </c>
      <c r="G141" s="34" t="s">
        <v>5930</v>
      </c>
    </row>
    <row r="142" customFormat="false" ht="12.8" hidden="false" customHeight="false" outlineLevel="0" collapsed="false">
      <c r="A142" s="30" t="s">
        <v>16</v>
      </c>
      <c r="B142" s="31" t="s">
        <v>30</v>
      </c>
      <c r="C142" s="32" t="s">
        <v>304</v>
      </c>
      <c r="D142" s="32" t="s">
        <v>19</v>
      </c>
      <c r="E142" s="11" t="s">
        <v>62</v>
      </c>
      <c r="F142" s="33" t="s">
        <v>5929</v>
      </c>
      <c r="G142" s="40" t="s">
        <v>5934</v>
      </c>
    </row>
    <row r="143" customFormat="false" ht="12.8" hidden="false" customHeight="false" outlineLevel="0" collapsed="false">
      <c r="A143" s="30" t="s">
        <v>16</v>
      </c>
      <c r="B143" s="31" t="s">
        <v>30</v>
      </c>
      <c r="C143" s="32" t="s">
        <v>304</v>
      </c>
      <c r="D143" s="32" t="s">
        <v>19</v>
      </c>
      <c r="E143" s="10" t="s">
        <v>51</v>
      </c>
      <c r="F143" s="8" t="s">
        <v>5933</v>
      </c>
      <c r="G143" s="38" t="s">
        <v>5932</v>
      </c>
    </row>
    <row r="144" customFormat="false" ht="12.8" hidden="false" customHeight="false" outlineLevel="0" collapsed="false">
      <c r="A144" s="30" t="s">
        <v>16</v>
      </c>
      <c r="B144" s="31" t="s">
        <v>147</v>
      </c>
      <c r="C144" s="32" t="s">
        <v>1055</v>
      </c>
      <c r="D144" s="32" t="s">
        <v>21</v>
      </c>
      <c r="E144" s="5" t="s">
        <v>22</v>
      </c>
      <c r="F144" s="33" t="s">
        <v>5929</v>
      </c>
      <c r="G144" s="34" t="s">
        <v>5930</v>
      </c>
    </row>
    <row r="145" customFormat="false" ht="12.8" hidden="false" customHeight="false" outlineLevel="0" collapsed="false">
      <c r="A145" s="30" t="s">
        <v>16</v>
      </c>
      <c r="B145" s="31" t="s">
        <v>147</v>
      </c>
      <c r="C145" s="32" t="s">
        <v>1055</v>
      </c>
      <c r="D145" s="32" t="s">
        <v>21</v>
      </c>
      <c r="E145" s="10" t="s">
        <v>51</v>
      </c>
      <c r="F145" s="8" t="s">
        <v>5933</v>
      </c>
      <c r="G145" s="38" t="s">
        <v>5932</v>
      </c>
    </row>
    <row r="146" customFormat="false" ht="12.8" hidden="false" customHeight="false" outlineLevel="0" collapsed="false">
      <c r="A146" s="30" t="s">
        <v>16</v>
      </c>
      <c r="B146" s="31" t="s">
        <v>147</v>
      </c>
      <c r="C146" s="32" t="s">
        <v>1055</v>
      </c>
      <c r="D146" s="32" t="s">
        <v>21</v>
      </c>
      <c r="E146" s="37" t="s">
        <v>184</v>
      </c>
      <c r="F146" s="33" t="s">
        <v>5929</v>
      </c>
      <c r="G146" s="38" t="s">
        <v>5932</v>
      </c>
    </row>
    <row r="147" customFormat="false" ht="12.8" hidden="false" customHeight="false" outlineLevel="0" collapsed="false">
      <c r="A147" s="30" t="s">
        <v>16</v>
      </c>
      <c r="B147" s="31" t="s">
        <v>147</v>
      </c>
      <c r="C147" s="32" t="s">
        <v>428</v>
      </c>
      <c r="D147" s="32" t="s">
        <v>21</v>
      </c>
      <c r="E147" s="5" t="s">
        <v>22</v>
      </c>
      <c r="F147" s="33" t="s">
        <v>5929</v>
      </c>
      <c r="G147" s="34" t="s">
        <v>5930</v>
      </c>
    </row>
    <row r="148" customFormat="false" ht="12.8" hidden="false" customHeight="false" outlineLevel="0" collapsed="false">
      <c r="A148" s="30" t="s">
        <v>16</v>
      </c>
      <c r="B148" s="31" t="s">
        <v>147</v>
      </c>
      <c r="C148" s="32" t="s">
        <v>453</v>
      </c>
      <c r="D148" s="32" t="s">
        <v>19</v>
      </c>
      <c r="E148" s="35" t="s">
        <v>33</v>
      </c>
      <c r="F148" s="36" t="s">
        <v>5931</v>
      </c>
      <c r="G148" s="34" t="s">
        <v>5930</v>
      </c>
    </row>
    <row r="149" customFormat="false" ht="12.8" hidden="false" customHeight="false" outlineLevel="0" collapsed="false">
      <c r="A149" s="30" t="s">
        <v>16</v>
      </c>
      <c r="B149" s="31" t="s">
        <v>147</v>
      </c>
      <c r="C149" s="32" t="s">
        <v>453</v>
      </c>
      <c r="D149" s="32" t="s">
        <v>19</v>
      </c>
      <c r="E149" s="11" t="s">
        <v>62</v>
      </c>
      <c r="F149" s="33" t="s">
        <v>5929</v>
      </c>
      <c r="G149" s="40" t="s">
        <v>5934</v>
      </c>
    </row>
    <row r="150" customFormat="false" ht="12.8" hidden="false" customHeight="false" outlineLevel="0" collapsed="false">
      <c r="A150" s="30" t="s">
        <v>16</v>
      </c>
      <c r="B150" s="31" t="s">
        <v>147</v>
      </c>
      <c r="C150" s="32" t="s">
        <v>453</v>
      </c>
      <c r="D150" s="32" t="s">
        <v>19</v>
      </c>
      <c r="E150" s="37" t="s">
        <v>184</v>
      </c>
      <c r="F150" s="33" t="s">
        <v>5929</v>
      </c>
      <c r="G150" s="38" t="s">
        <v>5932</v>
      </c>
    </row>
    <row r="151" customFormat="false" ht="12.8" hidden="false" customHeight="false" outlineLevel="0" collapsed="false">
      <c r="A151" s="30" t="s">
        <v>16</v>
      </c>
      <c r="B151" s="31" t="s">
        <v>147</v>
      </c>
      <c r="C151" s="32" t="s">
        <v>65</v>
      </c>
      <c r="D151" s="32" t="s">
        <v>21</v>
      </c>
      <c r="E151" s="35" t="s">
        <v>33</v>
      </c>
      <c r="F151" s="36" t="s">
        <v>5931</v>
      </c>
      <c r="G151" s="34" t="s">
        <v>5930</v>
      </c>
    </row>
    <row r="152" customFormat="false" ht="12.8" hidden="false" customHeight="false" outlineLevel="0" collapsed="false">
      <c r="A152" s="30" t="s">
        <v>16</v>
      </c>
      <c r="B152" s="31" t="s">
        <v>147</v>
      </c>
      <c r="C152" s="32" t="s">
        <v>65</v>
      </c>
      <c r="D152" s="32" t="s">
        <v>21</v>
      </c>
      <c r="E152" s="10" t="s">
        <v>51</v>
      </c>
      <c r="F152" s="8" t="s">
        <v>5933</v>
      </c>
      <c r="G152" s="38" t="s">
        <v>5932</v>
      </c>
    </row>
    <row r="153" customFormat="false" ht="12.8" hidden="false" customHeight="false" outlineLevel="0" collapsed="false">
      <c r="A153" s="30" t="s">
        <v>16</v>
      </c>
      <c r="B153" s="31" t="s">
        <v>147</v>
      </c>
      <c r="C153" s="32" t="s">
        <v>43</v>
      </c>
      <c r="D153" s="32" t="s">
        <v>19</v>
      </c>
      <c r="E153" s="39" t="s">
        <v>53</v>
      </c>
      <c r="F153" s="36" t="s">
        <v>5931</v>
      </c>
      <c r="G153" s="40" t="s">
        <v>5934</v>
      </c>
    </row>
    <row r="154" customFormat="false" ht="12.8" hidden="false" customHeight="false" outlineLevel="0" collapsed="false">
      <c r="A154" s="30" t="s">
        <v>16</v>
      </c>
      <c r="B154" s="31" t="s">
        <v>147</v>
      </c>
      <c r="C154" s="32" t="s">
        <v>43</v>
      </c>
      <c r="D154" s="32" t="s">
        <v>19</v>
      </c>
      <c r="E154" s="10" t="s">
        <v>51</v>
      </c>
      <c r="F154" s="8" t="s">
        <v>5933</v>
      </c>
      <c r="G154" s="38" t="s">
        <v>5932</v>
      </c>
    </row>
    <row r="155" customFormat="false" ht="12.8" hidden="false" customHeight="false" outlineLevel="0" collapsed="false">
      <c r="A155" s="30" t="s">
        <v>16</v>
      </c>
      <c r="B155" s="31" t="s">
        <v>147</v>
      </c>
      <c r="C155" s="32" t="s">
        <v>43</v>
      </c>
      <c r="D155" s="32" t="s">
        <v>19</v>
      </c>
      <c r="E155" s="37" t="s">
        <v>184</v>
      </c>
      <c r="F155" s="33" t="s">
        <v>5929</v>
      </c>
      <c r="G155" s="38" t="s">
        <v>5932</v>
      </c>
    </row>
    <row r="156" customFormat="false" ht="12.8" hidden="false" customHeight="false" outlineLevel="0" collapsed="false">
      <c r="A156" s="30" t="s">
        <v>16</v>
      </c>
      <c r="B156" s="31" t="s">
        <v>147</v>
      </c>
      <c r="C156" s="32" t="s">
        <v>18</v>
      </c>
      <c r="D156" s="32" t="s">
        <v>19</v>
      </c>
      <c r="E156" s="11" t="s">
        <v>62</v>
      </c>
      <c r="F156" s="33" t="s">
        <v>5929</v>
      </c>
      <c r="G156" s="40" t="s">
        <v>5934</v>
      </c>
    </row>
    <row r="157" customFormat="false" ht="12.8" hidden="false" customHeight="false" outlineLevel="0" collapsed="false">
      <c r="A157" s="30" t="s">
        <v>16</v>
      </c>
      <c r="B157" s="31" t="s">
        <v>147</v>
      </c>
      <c r="C157" s="32" t="s">
        <v>18</v>
      </c>
      <c r="D157" s="32" t="s">
        <v>19</v>
      </c>
      <c r="E157" s="39" t="s">
        <v>53</v>
      </c>
      <c r="F157" s="36" t="s">
        <v>5931</v>
      </c>
      <c r="G157" s="40" t="s">
        <v>5934</v>
      </c>
    </row>
    <row r="158" customFormat="false" ht="12.8" hidden="false" customHeight="false" outlineLevel="0" collapsed="false">
      <c r="A158" s="30" t="s">
        <v>16</v>
      </c>
      <c r="B158" s="31" t="s">
        <v>147</v>
      </c>
      <c r="C158" s="32" t="s">
        <v>18</v>
      </c>
      <c r="D158" s="32" t="s">
        <v>19</v>
      </c>
      <c r="E158" s="37" t="s">
        <v>184</v>
      </c>
      <c r="F158" s="33" t="s">
        <v>5929</v>
      </c>
      <c r="G158" s="38" t="s">
        <v>5932</v>
      </c>
    </row>
    <row r="159" customFormat="false" ht="12.8" hidden="false" customHeight="false" outlineLevel="0" collapsed="false">
      <c r="A159" s="30" t="s">
        <v>16</v>
      </c>
      <c r="B159" s="31" t="s">
        <v>147</v>
      </c>
      <c r="C159" s="32" t="s">
        <v>770</v>
      </c>
      <c r="D159" s="32" t="s">
        <v>21</v>
      </c>
      <c r="E159" s="11" t="s">
        <v>62</v>
      </c>
      <c r="F159" s="33" t="s">
        <v>5929</v>
      </c>
      <c r="G159" s="40" t="s">
        <v>5934</v>
      </c>
    </row>
    <row r="160" customFormat="false" ht="12.8" hidden="false" customHeight="false" outlineLevel="0" collapsed="false">
      <c r="A160" s="30" t="s">
        <v>16</v>
      </c>
      <c r="B160" s="31" t="s">
        <v>147</v>
      </c>
      <c r="C160" s="32" t="s">
        <v>770</v>
      </c>
      <c r="D160" s="32" t="s">
        <v>21</v>
      </c>
      <c r="E160" s="39" t="s">
        <v>53</v>
      </c>
      <c r="F160" s="36" t="s">
        <v>5931</v>
      </c>
      <c r="G160" s="40" t="s">
        <v>5934</v>
      </c>
    </row>
    <row r="161" customFormat="false" ht="12.8" hidden="false" customHeight="false" outlineLevel="0" collapsed="false">
      <c r="A161" s="30" t="s">
        <v>16</v>
      </c>
      <c r="B161" s="31" t="s">
        <v>147</v>
      </c>
      <c r="C161" s="32" t="s">
        <v>304</v>
      </c>
      <c r="D161" s="32" t="s">
        <v>19</v>
      </c>
      <c r="E161" s="5" t="s">
        <v>22</v>
      </c>
      <c r="F161" s="33" t="s">
        <v>5929</v>
      </c>
      <c r="G161" s="34" t="s">
        <v>5930</v>
      </c>
    </row>
    <row r="162" customFormat="false" ht="12.8" hidden="false" customHeight="false" outlineLevel="0" collapsed="false">
      <c r="A162" s="30" t="s">
        <v>16</v>
      </c>
      <c r="B162" s="31" t="s">
        <v>147</v>
      </c>
      <c r="C162" s="32" t="s">
        <v>304</v>
      </c>
      <c r="D162" s="32" t="s">
        <v>19</v>
      </c>
      <c r="E162" s="35" t="s">
        <v>33</v>
      </c>
      <c r="F162" s="36" t="s">
        <v>5931</v>
      </c>
      <c r="G162" s="34" t="s">
        <v>5930</v>
      </c>
    </row>
    <row r="163" customFormat="false" ht="12.8" hidden="false" customHeight="false" outlineLevel="0" collapsed="false">
      <c r="A163" s="30" t="s">
        <v>16</v>
      </c>
      <c r="B163" s="31" t="s">
        <v>147</v>
      </c>
      <c r="C163" s="32" t="s">
        <v>304</v>
      </c>
      <c r="D163" s="32" t="s">
        <v>19</v>
      </c>
      <c r="E163" s="11" t="s">
        <v>62</v>
      </c>
      <c r="F163" s="33" t="s">
        <v>5929</v>
      </c>
      <c r="G163" s="40" t="s">
        <v>5934</v>
      </c>
    </row>
    <row r="164" customFormat="false" ht="12.8" hidden="false" customHeight="false" outlineLevel="0" collapsed="false">
      <c r="A164" s="30" t="s">
        <v>16</v>
      </c>
      <c r="B164" s="31" t="s">
        <v>147</v>
      </c>
      <c r="C164" s="32" t="s">
        <v>304</v>
      </c>
      <c r="D164" s="32" t="s">
        <v>19</v>
      </c>
      <c r="E164" s="39" t="s">
        <v>53</v>
      </c>
      <c r="F164" s="36" t="s">
        <v>5931</v>
      </c>
      <c r="G164" s="40" t="s">
        <v>5934</v>
      </c>
    </row>
    <row r="165" customFormat="false" ht="12.8" hidden="false" customHeight="false" outlineLevel="0" collapsed="false">
      <c r="A165" s="30" t="s">
        <v>16</v>
      </c>
      <c r="B165" s="31" t="s">
        <v>87</v>
      </c>
      <c r="C165" s="32" t="s">
        <v>1055</v>
      </c>
      <c r="D165" s="32" t="s">
        <v>21</v>
      </c>
      <c r="E165" s="5" t="s">
        <v>22</v>
      </c>
      <c r="F165" s="33" t="s">
        <v>5929</v>
      </c>
      <c r="G165" s="34" t="s">
        <v>5930</v>
      </c>
    </row>
    <row r="166" customFormat="false" ht="12.8" hidden="false" customHeight="false" outlineLevel="0" collapsed="false">
      <c r="A166" s="30" t="s">
        <v>16</v>
      </c>
      <c r="B166" s="31" t="s">
        <v>87</v>
      </c>
      <c r="C166" s="32" t="s">
        <v>1055</v>
      </c>
      <c r="D166" s="32" t="s">
        <v>21</v>
      </c>
      <c r="E166" s="35" t="s">
        <v>33</v>
      </c>
      <c r="F166" s="36" t="s">
        <v>5931</v>
      </c>
      <c r="G166" s="34" t="s">
        <v>5930</v>
      </c>
    </row>
    <row r="167" customFormat="false" ht="12.8" hidden="false" customHeight="false" outlineLevel="0" collapsed="false">
      <c r="A167" s="30" t="s">
        <v>16</v>
      </c>
      <c r="B167" s="31" t="s">
        <v>87</v>
      </c>
      <c r="C167" s="32" t="s">
        <v>298</v>
      </c>
      <c r="D167" s="32" t="s">
        <v>19</v>
      </c>
      <c r="E167" s="11" t="s">
        <v>62</v>
      </c>
      <c r="F167" s="33" t="s">
        <v>5929</v>
      </c>
      <c r="G167" s="40" t="s">
        <v>5934</v>
      </c>
    </row>
    <row r="168" customFormat="false" ht="12.8" hidden="false" customHeight="false" outlineLevel="0" collapsed="false">
      <c r="A168" s="30" t="s">
        <v>16</v>
      </c>
      <c r="B168" s="31" t="s">
        <v>87</v>
      </c>
      <c r="C168" s="32" t="s">
        <v>298</v>
      </c>
      <c r="D168" s="32" t="s">
        <v>19</v>
      </c>
      <c r="E168" s="39" t="s">
        <v>53</v>
      </c>
      <c r="F168" s="36" t="s">
        <v>5931</v>
      </c>
      <c r="G168" s="40" t="s">
        <v>5934</v>
      </c>
    </row>
    <row r="169" customFormat="false" ht="12.8" hidden="false" customHeight="false" outlineLevel="0" collapsed="false">
      <c r="A169" s="30" t="s">
        <v>16</v>
      </c>
      <c r="B169" s="31" t="s">
        <v>87</v>
      </c>
      <c r="C169" s="32" t="s">
        <v>298</v>
      </c>
      <c r="D169" s="32" t="s">
        <v>19</v>
      </c>
      <c r="E169" s="10" t="s">
        <v>51</v>
      </c>
      <c r="F169" s="8" t="s">
        <v>5933</v>
      </c>
      <c r="G169" s="38" t="s">
        <v>5932</v>
      </c>
    </row>
    <row r="170" customFormat="false" ht="12.8" hidden="false" customHeight="false" outlineLevel="0" collapsed="false">
      <c r="A170" s="30" t="s">
        <v>16</v>
      </c>
      <c r="B170" s="31" t="s">
        <v>87</v>
      </c>
      <c r="C170" s="32" t="s">
        <v>152</v>
      </c>
      <c r="D170" s="32" t="s">
        <v>19</v>
      </c>
      <c r="E170" s="5" t="s">
        <v>22</v>
      </c>
      <c r="F170" s="33" t="s">
        <v>5929</v>
      </c>
      <c r="G170" s="34" t="s">
        <v>5930</v>
      </c>
    </row>
    <row r="171" customFormat="false" ht="12.8" hidden="false" customHeight="false" outlineLevel="0" collapsed="false">
      <c r="A171" s="30" t="s">
        <v>16</v>
      </c>
      <c r="B171" s="31" t="s">
        <v>87</v>
      </c>
      <c r="C171" s="32" t="s">
        <v>152</v>
      </c>
      <c r="D171" s="32" t="s">
        <v>19</v>
      </c>
      <c r="E171" s="35" t="s">
        <v>33</v>
      </c>
      <c r="F171" s="36" t="s">
        <v>5931</v>
      </c>
      <c r="G171" s="34" t="s">
        <v>5930</v>
      </c>
    </row>
    <row r="172" customFormat="false" ht="12.8" hidden="false" customHeight="false" outlineLevel="0" collapsed="false">
      <c r="A172" s="30" t="s">
        <v>16</v>
      </c>
      <c r="B172" s="31" t="s">
        <v>87</v>
      </c>
      <c r="C172" s="32" t="s">
        <v>152</v>
      </c>
      <c r="D172" s="32" t="s">
        <v>19</v>
      </c>
      <c r="E172" s="11" t="s">
        <v>62</v>
      </c>
      <c r="F172" s="33" t="s">
        <v>5929</v>
      </c>
      <c r="G172" s="40" t="s">
        <v>5934</v>
      </c>
    </row>
    <row r="173" customFormat="false" ht="12.8" hidden="false" customHeight="false" outlineLevel="0" collapsed="false">
      <c r="A173" s="30" t="s">
        <v>16</v>
      </c>
      <c r="B173" s="31" t="s">
        <v>87</v>
      </c>
      <c r="C173" s="32" t="s">
        <v>206</v>
      </c>
      <c r="D173" s="32" t="s">
        <v>19</v>
      </c>
      <c r="E173" s="5" t="s">
        <v>22</v>
      </c>
      <c r="F173" s="33" t="s">
        <v>5929</v>
      </c>
      <c r="G173" s="34" t="s">
        <v>5930</v>
      </c>
    </row>
    <row r="174" customFormat="false" ht="12.8" hidden="false" customHeight="false" outlineLevel="0" collapsed="false">
      <c r="A174" s="30" t="s">
        <v>16</v>
      </c>
      <c r="B174" s="31" t="s">
        <v>87</v>
      </c>
      <c r="C174" s="32" t="s">
        <v>206</v>
      </c>
      <c r="D174" s="32" t="s">
        <v>19</v>
      </c>
      <c r="E174" s="35" t="s">
        <v>33</v>
      </c>
      <c r="F174" s="36" t="s">
        <v>5931</v>
      </c>
      <c r="G174" s="34" t="s">
        <v>5930</v>
      </c>
    </row>
    <row r="175" customFormat="false" ht="12.8" hidden="false" customHeight="false" outlineLevel="0" collapsed="false">
      <c r="A175" s="30" t="s">
        <v>16</v>
      </c>
      <c r="B175" s="31" t="s">
        <v>87</v>
      </c>
      <c r="C175" s="32" t="s">
        <v>103</v>
      </c>
      <c r="D175" s="32" t="s">
        <v>19</v>
      </c>
      <c r="E175" s="5" t="s">
        <v>22</v>
      </c>
      <c r="F175" s="33" t="s">
        <v>5929</v>
      </c>
      <c r="G175" s="34" t="s">
        <v>5930</v>
      </c>
    </row>
    <row r="176" customFormat="false" ht="12.8" hidden="false" customHeight="false" outlineLevel="0" collapsed="false">
      <c r="A176" s="30" t="s">
        <v>16</v>
      </c>
      <c r="B176" s="31" t="s">
        <v>87</v>
      </c>
      <c r="C176" s="32" t="s">
        <v>103</v>
      </c>
      <c r="D176" s="32" t="s">
        <v>19</v>
      </c>
      <c r="E176" s="35" t="s">
        <v>33</v>
      </c>
      <c r="F176" s="36" t="s">
        <v>5931</v>
      </c>
      <c r="G176" s="34" t="s">
        <v>5930</v>
      </c>
    </row>
    <row r="177" customFormat="false" ht="12.8" hidden="false" customHeight="false" outlineLevel="0" collapsed="false">
      <c r="A177" s="30" t="s">
        <v>16</v>
      </c>
      <c r="B177" s="31" t="s">
        <v>87</v>
      </c>
      <c r="C177" s="32" t="s">
        <v>103</v>
      </c>
      <c r="D177" s="32" t="s">
        <v>19</v>
      </c>
      <c r="E177" s="11" t="s">
        <v>62</v>
      </c>
      <c r="F177" s="33" t="s">
        <v>5929</v>
      </c>
      <c r="G177" s="40" t="s">
        <v>5934</v>
      </c>
    </row>
    <row r="178" customFormat="false" ht="12.8" hidden="false" customHeight="false" outlineLevel="0" collapsed="false">
      <c r="A178" s="30" t="s">
        <v>16</v>
      </c>
      <c r="B178" s="31" t="s">
        <v>87</v>
      </c>
      <c r="C178" s="31" t="s">
        <v>18</v>
      </c>
      <c r="D178" s="31" t="s">
        <v>19</v>
      </c>
      <c r="E178" s="5" t="s">
        <v>22</v>
      </c>
      <c r="F178" s="33" t="s">
        <v>5929</v>
      </c>
      <c r="G178" s="34" t="s">
        <v>5930</v>
      </c>
    </row>
    <row r="179" customFormat="false" ht="12.8" hidden="false" customHeight="false" outlineLevel="0" collapsed="false">
      <c r="A179" s="30" t="s">
        <v>16</v>
      </c>
      <c r="B179" s="31" t="s">
        <v>87</v>
      </c>
      <c r="C179" s="31" t="s">
        <v>18</v>
      </c>
      <c r="D179" s="31" t="s">
        <v>19</v>
      </c>
      <c r="E179" s="39" t="s">
        <v>53</v>
      </c>
      <c r="F179" s="36" t="s">
        <v>5931</v>
      </c>
      <c r="G179" s="40" t="s">
        <v>5934</v>
      </c>
    </row>
    <row r="180" customFormat="false" ht="12.8" hidden="false" customHeight="false" outlineLevel="0" collapsed="false">
      <c r="A180" s="30" t="s">
        <v>16</v>
      </c>
      <c r="B180" s="31" t="s">
        <v>87</v>
      </c>
      <c r="C180" s="31" t="s">
        <v>18</v>
      </c>
      <c r="D180" s="31" t="s">
        <v>19</v>
      </c>
      <c r="E180" s="10" t="s">
        <v>51</v>
      </c>
      <c r="F180" s="8" t="s">
        <v>5933</v>
      </c>
      <c r="G180" s="38" t="s">
        <v>5932</v>
      </c>
    </row>
    <row r="181" customFormat="false" ht="12.8" hidden="false" customHeight="false" outlineLevel="0" collapsed="false">
      <c r="A181" s="30" t="s">
        <v>16</v>
      </c>
      <c r="B181" s="31" t="s">
        <v>87</v>
      </c>
      <c r="C181" s="31" t="s">
        <v>18</v>
      </c>
      <c r="D181" s="31" t="s">
        <v>19</v>
      </c>
      <c r="E181" s="37" t="s">
        <v>184</v>
      </c>
      <c r="F181" s="33" t="s">
        <v>5929</v>
      </c>
      <c r="G181" s="38" t="s">
        <v>5932</v>
      </c>
    </row>
    <row r="182" customFormat="false" ht="12.8" hidden="false" customHeight="false" outlineLevel="0" collapsed="false">
      <c r="A182" s="30" t="s">
        <v>16</v>
      </c>
      <c r="B182" s="31" t="s">
        <v>87</v>
      </c>
      <c r="C182" s="31" t="s">
        <v>18</v>
      </c>
      <c r="D182" s="41" t="s">
        <v>21</v>
      </c>
      <c r="E182" s="5" t="s">
        <v>22</v>
      </c>
      <c r="F182" s="33" t="s">
        <v>5929</v>
      </c>
      <c r="G182" s="34" t="s">
        <v>5930</v>
      </c>
    </row>
    <row r="183" customFormat="false" ht="12.8" hidden="false" customHeight="false" outlineLevel="0" collapsed="false">
      <c r="A183" s="30" t="s">
        <v>16</v>
      </c>
      <c r="B183" s="31" t="s">
        <v>87</v>
      </c>
      <c r="C183" s="31" t="s">
        <v>18</v>
      </c>
      <c r="D183" s="41" t="s">
        <v>21</v>
      </c>
      <c r="E183" s="11" t="s">
        <v>62</v>
      </c>
      <c r="F183" s="33" t="s">
        <v>5929</v>
      </c>
      <c r="G183" s="40" t="s">
        <v>5934</v>
      </c>
    </row>
    <row r="184" customFormat="false" ht="12.8" hidden="false" customHeight="false" outlineLevel="0" collapsed="false">
      <c r="A184" s="30" t="s">
        <v>16</v>
      </c>
      <c r="B184" s="31" t="s">
        <v>87</v>
      </c>
      <c r="C184" s="31" t="s">
        <v>18</v>
      </c>
      <c r="D184" s="41" t="s">
        <v>21</v>
      </c>
      <c r="E184" s="39" t="s">
        <v>53</v>
      </c>
      <c r="F184" s="36" t="s">
        <v>5931</v>
      </c>
      <c r="G184" s="40" t="s">
        <v>5934</v>
      </c>
    </row>
    <row r="185" customFormat="false" ht="12.8" hidden="false" customHeight="false" outlineLevel="0" collapsed="false">
      <c r="A185" s="30" t="s">
        <v>16</v>
      </c>
      <c r="B185" s="31" t="s">
        <v>79</v>
      </c>
      <c r="C185" s="32" t="s">
        <v>1653</v>
      </c>
      <c r="D185" s="32" t="s">
        <v>19</v>
      </c>
      <c r="E185" s="5" t="s">
        <v>22</v>
      </c>
      <c r="F185" s="33" t="s">
        <v>5929</v>
      </c>
      <c r="G185" s="34" t="s">
        <v>5930</v>
      </c>
    </row>
    <row r="186" customFormat="false" ht="12.8" hidden="false" customHeight="false" outlineLevel="0" collapsed="false">
      <c r="A186" s="30" t="s">
        <v>16</v>
      </c>
      <c r="B186" s="31" t="s">
        <v>79</v>
      </c>
      <c r="C186" s="32" t="s">
        <v>1653</v>
      </c>
      <c r="D186" s="32" t="s">
        <v>19</v>
      </c>
      <c r="E186" s="35" t="s">
        <v>33</v>
      </c>
      <c r="F186" s="36" t="s">
        <v>5931</v>
      </c>
      <c r="G186" s="34" t="s">
        <v>5930</v>
      </c>
    </row>
    <row r="187" customFormat="false" ht="12.8" hidden="false" customHeight="false" outlineLevel="0" collapsed="false">
      <c r="A187" s="30" t="s">
        <v>16</v>
      </c>
      <c r="B187" s="31" t="s">
        <v>79</v>
      </c>
      <c r="C187" s="32" t="s">
        <v>206</v>
      </c>
      <c r="D187" s="32" t="s">
        <v>19</v>
      </c>
      <c r="E187" s="5" t="s">
        <v>22</v>
      </c>
      <c r="F187" s="33" t="s">
        <v>5929</v>
      </c>
      <c r="G187" s="34" t="s">
        <v>5930</v>
      </c>
    </row>
    <row r="188" customFormat="false" ht="12.8" hidden="false" customHeight="false" outlineLevel="0" collapsed="false">
      <c r="A188" s="30" t="s">
        <v>16</v>
      </c>
      <c r="B188" s="31" t="s">
        <v>79</v>
      </c>
      <c r="C188" s="32" t="s">
        <v>43</v>
      </c>
      <c r="D188" s="32" t="s">
        <v>19</v>
      </c>
      <c r="E188" s="5" t="s">
        <v>22</v>
      </c>
      <c r="F188" s="33" t="s">
        <v>5929</v>
      </c>
      <c r="G188" s="34" t="s">
        <v>5930</v>
      </c>
    </row>
    <row r="189" customFormat="false" ht="12.8" hidden="false" customHeight="false" outlineLevel="0" collapsed="false">
      <c r="A189" s="30" t="s">
        <v>16</v>
      </c>
      <c r="B189" s="31" t="s">
        <v>79</v>
      </c>
      <c r="C189" s="32" t="s">
        <v>43</v>
      </c>
      <c r="D189" s="32" t="s">
        <v>19</v>
      </c>
      <c r="E189" s="11" t="s">
        <v>62</v>
      </c>
      <c r="F189" s="33" t="s">
        <v>5929</v>
      </c>
      <c r="G189" s="40" t="s">
        <v>5934</v>
      </c>
    </row>
    <row r="190" customFormat="false" ht="12.8" hidden="false" customHeight="false" outlineLevel="0" collapsed="false">
      <c r="A190" s="30" t="s">
        <v>16</v>
      </c>
      <c r="B190" s="31" t="s">
        <v>79</v>
      </c>
      <c r="C190" s="32" t="s">
        <v>43</v>
      </c>
      <c r="D190" s="32" t="s">
        <v>19</v>
      </c>
      <c r="E190" s="39" t="s">
        <v>53</v>
      </c>
      <c r="F190" s="36" t="s">
        <v>5931</v>
      </c>
      <c r="G190" s="40" t="s">
        <v>5934</v>
      </c>
    </row>
    <row r="191" customFormat="false" ht="12.8" hidden="false" customHeight="false" outlineLevel="0" collapsed="false">
      <c r="A191" s="30" t="s">
        <v>16</v>
      </c>
      <c r="B191" s="31" t="s">
        <v>79</v>
      </c>
      <c r="C191" s="32" t="s">
        <v>80</v>
      </c>
      <c r="D191" s="32" t="s">
        <v>19</v>
      </c>
      <c r="E191" s="5" t="s">
        <v>22</v>
      </c>
      <c r="F191" s="33" t="s">
        <v>5929</v>
      </c>
      <c r="G191" s="34" t="s">
        <v>5930</v>
      </c>
    </row>
    <row r="192" customFormat="false" ht="12.8" hidden="false" customHeight="false" outlineLevel="0" collapsed="false">
      <c r="A192" s="30" t="s">
        <v>16</v>
      </c>
      <c r="B192" s="31" t="s">
        <v>79</v>
      </c>
      <c r="C192" s="32" t="s">
        <v>80</v>
      </c>
      <c r="D192" s="32" t="s">
        <v>19</v>
      </c>
      <c r="E192" s="11" t="s">
        <v>62</v>
      </c>
      <c r="F192" s="33" t="s">
        <v>5929</v>
      </c>
      <c r="G192" s="40" t="s">
        <v>5934</v>
      </c>
    </row>
    <row r="193" customFormat="false" ht="12.8" hidden="false" customHeight="false" outlineLevel="0" collapsed="false">
      <c r="A193" s="30" t="s">
        <v>16</v>
      </c>
      <c r="B193" s="32" t="s">
        <v>79</v>
      </c>
      <c r="C193" s="32" t="s">
        <v>80</v>
      </c>
      <c r="D193" s="32" t="s">
        <v>19</v>
      </c>
      <c r="E193" s="37" t="s">
        <v>184</v>
      </c>
      <c r="F193" s="33" t="s">
        <v>5929</v>
      </c>
      <c r="G193" s="38" t="s">
        <v>5932</v>
      </c>
    </row>
    <row r="194" customFormat="false" ht="12.8" hidden="false" customHeight="false" outlineLevel="0" collapsed="false">
      <c r="A194" s="30" t="s">
        <v>16</v>
      </c>
      <c r="B194" s="31" t="s">
        <v>17</v>
      </c>
      <c r="C194" s="32" t="s">
        <v>1055</v>
      </c>
      <c r="D194" s="32" t="s">
        <v>21</v>
      </c>
      <c r="E194" s="5" t="s">
        <v>22</v>
      </c>
      <c r="F194" s="33" t="s">
        <v>5929</v>
      </c>
      <c r="G194" s="34" t="s">
        <v>5930</v>
      </c>
    </row>
    <row r="195" customFormat="false" ht="12.8" hidden="false" customHeight="false" outlineLevel="0" collapsed="false">
      <c r="A195" s="30" t="s">
        <v>16</v>
      </c>
      <c r="B195" s="31" t="s">
        <v>17</v>
      </c>
      <c r="C195" s="32" t="s">
        <v>1653</v>
      </c>
      <c r="D195" s="32" t="s">
        <v>19</v>
      </c>
      <c r="E195" s="5" t="s">
        <v>22</v>
      </c>
      <c r="F195" s="33" t="s">
        <v>5929</v>
      </c>
      <c r="G195" s="34" t="s">
        <v>5930</v>
      </c>
    </row>
    <row r="196" customFormat="false" ht="12.8" hidden="false" customHeight="false" outlineLevel="0" collapsed="false">
      <c r="A196" s="30" t="s">
        <v>16</v>
      </c>
      <c r="B196" s="31" t="s">
        <v>17</v>
      </c>
      <c r="C196" s="32" t="s">
        <v>31</v>
      </c>
      <c r="D196" s="32" t="s">
        <v>19</v>
      </c>
      <c r="E196" s="5" t="s">
        <v>22</v>
      </c>
      <c r="F196" s="33" t="s">
        <v>5929</v>
      </c>
      <c r="G196" s="34" t="s">
        <v>5930</v>
      </c>
    </row>
    <row r="197" customFormat="false" ht="12.8" hidden="false" customHeight="false" outlineLevel="0" collapsed="false">
      <c r="A197" s="30" t="s">
        <v>16</v>
      </c>
      <c r="B197" s="31" t="s">
        <v>17</v>
      </c>
      <c r="C197" s="32" t="s">
        <v>31</v>
      </c>
      <c r="D197" s="32" t="s">
        <v>19</v>
      </c>
      <c r="E197" s="11" t="s">
        <v>62</v>
      </c>
      <c r="F197" s="33" t="s">
        <v>5929</v>
      </c>
      <c r="G197" s="40" t="s">
        <v>5934</v>
      </c>
    </row>
    <row r="198" customFormat="false" ht="12.8" hidden="false" customHeight="false" outlineLevel="0" collapsed="false">
      <c r="A198" s="30" t="s">
        <v>16</v>
      </c>
      <c r="B198" s="31" t="s">
        <v>17</v>
      </c>
      <c r="C198" s="32" t="s">
        <v>31</v>
      </c>
      <c r="D198" s="32" t="s">
        <v>19</v>
      </c>
      <c r="E198" s="10" t="s">
        <v>51</v>
      </c>
      <c r="F198" s="8" t="s">
        <v>5933</v>
      </c>
      <c r="G198" s="38" t="s">
        <v>5932</v>
      </c>
    </row>
    <row r="199" customFormat="false" ht="12.8" hidden="false" customHeight="false" outlineLevel="0" collapsed="false">
      <c r="A199" s="30" t="s">
        <v>16</v>
      </c>
      <c r="B199" s="31" t="s">
        <v>17</v>
      </c>
      <c r="C199" s="32" t="s">
        <v>316</v>
      </c>
      <c r="D199" s="32" t="s">
        <v>19</v>
      </c>
      <c r="E199" s="10" t="s">
        <v>51</v>
      </c>
      <c r="F199" s="8" t="s">
        <v>5933</v>
      </c>
      <c r="G199" s="38" t="s">
        <v>5932</v>
      </c>
    </row>
    <row r="200" customFormat="false" ht="12.8" hidden="false" customHeight="false" outlineLevel="0" collapsed="false">
      <c r="A200" s="30" t="s">
        <v>16</v>
      </c>
      <c r="B200" s="31" t="s">
        <v>17</v>
      </c>
      <c r="C200" s="31" t="s">
        <v>316</v>
      </c>
      <c r="D200" s="41" t="s">
        <v>21</v>
      </c>
      <c r="E200" s="5" t="s">
        <v>22</v>
      </c>
      <c r="F200" s="33" t="s">
        <v>5929</v>
      </c>
      <c r="G200" s="34" t="s">
        <v>5930</v>
      </c>
    </row>
    <row r="201" customFormat="false" ht="12.8" hidden="false" customHeight="false" outlineLevel="0" collapsed="false">
      <c r="A201" s="30" t="s">
        <v>16</v>
      </c>
      <c r="B201" s="31" t="s">
        <v>17</v>
      </c>
      <c r="C201" s="31" t="s">
        <v>316</v>
      </c>
      <c r="D201" s="41" t="s">
        <v>21</v>
      </c>
      <c r="E201" s="35" t="s">
        <v>33</v>
      </c>
      <c r="F201" s="36" t="s">
        <v>5931</v>
      </c>
      <c r="G201" s="34" t="s">
        <v>5930</v>
      </c>
    </row>
    <row r="202" customFormat="false" ht="12.8" hidden="false" customHeight="false" outlineLevel="0" collapsed="false">
      <c r="A202" s="30" t="s">
        <v>16</v>
      </c>
      <c r="B202" s="31" t="s">
        <v>17</v>
      </c>
      <c r="C202" s="31" t="s">
        <v>316</v>
      </c>
      <c r="D202" s="41" t="s">
        <v>21</v>
      </c>
      <c r="E202" s="11" t="s">
        <v>62</v>
      </c>
      <c r="F202" s="33" t="s">
        <v>5929</v>
      </c>
      <c r="G202" s="40" t="s">
        <v>5934</v>
      </c>
    </row>
    <row r="203" customFormat="false" ht="12.8" hidden="false" customHeight="false" outlineLevel="0" collapsed="false">
      <c r="A203" s="30" t="s">
        <v>16</v>
      </c>
      <c r="B203" s="31" t="s">
        <v>17</v>
      </c>
      <c r="C203" s="31" t="s">
        <v>316</v>
      </c>
      <c r="D203" s="41" t="s">
        <v>21</v>
      </c>
      <c r="E203" s="39" t="s">
        <v>53</v>
      </c>
      <c r="F203" s="36" t="s">
        <v>5931</v>
      </c>
      <c r="G203" s="40" t="s">
        <v>5934</v>
      </c>
    </row>
    <row r="204" customFormat="false" ht="12.8" hidden="false" customHeight="false" outlineLevel="0" collapsed="false">
      <c r="A204" s="30" t="s">
        <v>16</v>
      </c>
      <c r="B204" s="31" t="s">
        <v>17</v>
      </c>
      <c r="C204" s="32" t="s">
        <v>65</v>
      </c>
      <c r="D204" s="32" t="s">
        <v>21</v>
      </c>
      <c r="E204" s="39" t="s">
        <v>53</v>
      </c>
      <c r="F204" s="36" t="s">
        <v>5931</v>
      </c>
      <c r="G204" s="40" t="s">
        <v>5934</v>
      </c>
    </row>
    <row r="205" customFormat="false" ht="12.8" hidden="false" customHeight="false" outlineLevel="0" collapsed="false">
      <c r="A205" s="30" t="s">
        <v>16</v>
      </c>
      <c r="B205" s="31" t="s">
        <v>17</v>
      </c>
      <c r="C205" s="32" t="s">
        <v>65</v>
      </c>
      <c r="D205" s="32" t="s">
        <v>21</v>
      </c>
      <c r="E205" s="10" t="s">
        <v>51</v>
      </c>
      <c r="F205" s="8" t="s">
        <v>5933</v>
      </c>
      <c r="G205" s="38" t="s">
        <v>5932</v>
      </c>
    </row>
    <row r="206" customFormat="false" ht="12.8" hidden="false" customHeight="false" outlineLevel="0" collapsed="false">
      <c r="A206" s="30" t="s">
        <v>16</v>
      </c>
      <c r="B206" s="31" t="s">
        <v>17</v>
      </c>
      <c r="C206" s="32" t="s">
        <v>206</v>
      </c>
      <c r="D206" s="32" t="s">
        <v>19</v>
      </c>
      <c r="E206" s="35" t="s">
        <v>33</v>
      </c>
      <c r="F206" s="36" t="s">
        <v>5931</v>
      </c>
      <c r="G206" s="34" t="s">
        <v>5930</v>
      </c>
    </row>
    <row r="207" customFormat="false" ht="12.8" hidden="false" customHeight="false" outlineLevel="0" collapsed="false">
      <c r="A207" s="30" t="s">
        <v>16</v>
      </c>
      <c r="B207" s="31" t="s">
        <v>17</v>
      </c>
      <c r="C207" s="32" t="s">
        <v>103</v>
      </c>
      <c r="D207" s="32" t="s">
        <v>19</v>
      </c>
      <c r="E207" s="11" t="s">
        <v>62</v>
      </c>
      <c r="F207" s="33" t="s">
        <v>5929</v>
      </c>
      <c r="G207" s="40" t="s">
        <v>5934</v>
      </c>
    </row>
    <row r="208" customFormat="false" ht="12.8" hidden="false" customHeight="false" outlineLevel="0" collapsed="false">
      <c r="A208" s="30" t="s">
        <v>16</v>
      </c>
      <c r="B208" s="31" t="s">
        <v>17</v>
      </c>
      <c r="C208" s="32" t="s">
        <v>103</v>
      </c>
      <c r="D208" s="32" t="s">
        <v>19</v>
      </c>
      <c r="E208" s="39" t="s">
        <v>53</v>
      </c>
      <c r="F208" s="36" t="s">
        <v>5931</v>
      </c>
      <c r="G208" s="40" t="s">
        <v>5934</v>
      </c>
    </row>
    <row r="209" customFormat="false" ht="12.8" hidden="false" customHeight="false" outlineLevel="0" collapsed="false">
      <c r="A209" s="30" t="s">
        <v>16</v>
      </c>
      <c r="B209" s="31" t="s">
        <v>17</v>
      </c>
      <c r="C209" s="32" t="s">
        <v>103</v>
      </c>
      <c r="D209" s="32" t="s">
        <v>19</v>
      </c>
      <c r="E209" s="10" t="s">
        <v>51</v>
      </c>
      <c r="F209" s="8" t="s">
        <v>5933</v>
      </c>
      <c r="G209" s="38" t="s">
        <v>5932</v>
      </c>
    </row>
    <row r="210" customFormat="false" ht="12.8" hidden="false" customHeight="false" outlineLevel="0" collapsed="false">
      <c r="A210" s="30" t="s">
        <v>16</v>
      </c>
      <c r="B210" s="31" t="s">
        <v>17</v>
      </c>
      <c r="C210" s="32" t="s">
        <v>103</v>
      </c>
      <c r="D210" s="32" t="s">
        <v>19</v>
      </c>
      <c r="E210" s="37" t="s">
        <v>184</v>
      </c>
      <c r="F210" s="33" t="s">
        <v>5929</v>
      </c>
      <c r="G210" s="38" t="s">
        <v>5932</v>
      </c>
    </row>
    <row r="211" customFormat="false" ht="12.8" hidden="false" customHeight="false" outlineLevel="0" collapsed="false">
      <c r="A211" s="30" t="s">
        <v>16</v>
      </c>
      <c r="B211" s="31" t="s">
        <v>17</v>
      </c>
      <c r="C211" s="32" t="s">
        <v>43</v>
      </c>
      <c r="D211" s="32" t="s">
        <v>19</v>
      </c>
      <c r="E211" s="10" t="s">
        <v>51</v>
      </c>
      <c r="F211" s="8" t="s">
        <v>5933</v>
      </c>
      <c r="G211" s="38" t="s">
        <v>5932</v>
      </c>
    </row>
    <row r="212" customFormat="false" ht="12.8" hidden="false" customHeight="false" outlineLevel="0" collapsed="false">
      <c r="A212" s="30" t="s">
        <v>16</v>
      </c>
      <c r="B212" s="31" t="s">
        <v>17</v>
      </c>
      <c r="C212" s="31" t="s">
        <v>43</v>
      </c>
      <c r="D212" s="41" t="s">
        <v>21</v>
      </c>
      <c r="E212" s="5" t="s">
        <v>22</v>
      </c>
      <c r="F212" s="33" t="s">
        <v>5929</v>
      </c>
      <c r="G212" s="34" t="s">
        <v>5930</v>
      </c>
    </row>
    <row r="213" customFormat="false" ht="12.8" hidden="false" customHeight="false" outlineLevel="0" collapsed="false">
      <c r="A213" s="30" t="s">
        <v>16</v>
      </c>
      <c r="B213" s="31" t="s">
        <v>17</v>
      </c>
      <c r="C213" s="31" t="s">
        <v>43</v>
      </c>
      <c r="D213" s="41" t="s">
        <v>21</v>
      </c>
      <c r="E213" s="35" t="s">
        <v>33</v>
      </c>
      <c r="F213" s="36" t="s">
        <v>5931</v>
      </c>
      <c r="G213" s="34" t="s">
        <v>5930</v>
      </c>
    </row>
    <row r="214" customFormat="false" ht="12.8" hidden="false" customHeight="false" outlineLevel="0" collapsed="false">
      <c r="A214" s="30" t="s">
        <v>16</v>
      </c>
      <c r="B214" s="31" t="s">
        <v>17</v>
      </c>
      <c r="C214" s="31" t="s">
        <v>43</v>
      </c>
      <c r="D214" s="41" t="s">
        <v>21</v>
      </c>
      <c r="E214" s="11" t="s">
        <v>62</v>
      </c>
      <c r="F214" s="33" t="s">
        <v>5929</v>
      </c>
      <c r="G214" s="40" t="s">
        <v>5934</v>
      </c>
    </row>
    <row r="215" customFormat="false" ht="12.8" hidden="false" customHeight="false" outlineLevel="0" collapsed="false">
      <c r="A215" s="30" t="s">
        <v>16</v>
      </c>
      <c r="B215" s="31" t="s">
        <v>17</v>
      </c>
      <c r="C215" s="31" t="s">
        <v>18</v>
      </c>
      <c r="D215" s="31" t="s">
        <v>19</v>
      </c>
      <c r="E215" s="5" t="s">
        <v>22</v>
      </c>
      <c r="F215" s="33" t="s">
        <v>5929</v>
      </c>
      <c r="G215" s="34" t="s">
        <v>5930</v>
      </c>
    </row>
    <row r="216" customFormat="false" ht="12.8" hidden="false" customHeight="false" outlineLevel="0" collapsed="false">
      <c r="A216" s="30" t="s">
        <v>16</v>
      </c>
      <c r="B216" s="31" t="s">
        <v>17</v>
      </c>
      <c r="C216" s="31" t="s">
        <v>18</v>
      </c>
      <c r="D216" s="31" t="s">
        <v>19</v>
      </c>
      <c r="E216" s="11" t="s">
        <v>62</v>
      </c>
      <c r="F216" s="33" t="s">
        <v>5929</v>
      </c>
      <c r="G216" s="40" t="s">
        <v>5934</v>
      </c>
    </row>
    <row r="217" customFormat="false" ht="12.8" hidden="false" customHeight="false" outlineLevel="0" collapsed="false">
      <c r="A217" s="30" t="s">
        <v>16</v>
      </c>
      <c r="B217" s="31" t="s">
        <v>17</v>
      </c>
      <c r="C217" s="31" t="s">
        <v>18</v>
      </c>
      <c r="D217" s="41" t="s">
        <v>21</v>
      </c>
      <c r="E217" s="10" t="s">
        <v>51</v>
      </c>
      <c r="F217" s="8" t="s">
        <v>5933</v>
      </c>
      <c r="G217" s="38" t="s">
        <v>5932</v>
      </c>
    </row>
    <row r="218" customFormat="false" ht="12.8" hidden="false" customHeight="false" outlineLevel="0" collapsed="false">
      <c r="A218" s="30" t="s">
        <v>16</v>
      </c>
      <c r="B218" s="31" t="s">
        <v>17</v>
      </c>
      <c r="C218" s="32" t="s">
        <v>304</v>
      </c>
      <c r="D218" s="32" t="s">
        <v>19</v>
      </c>
      <c r="E218" s="5" t="s">
        <v>22</v>
      </c>
      <c r="F218" s="33" t="s">
        <v>5929</v>
      </c>
      <c r="G218" s="34" t="s">
        <v>5930</v>
      </c>
    </row>
    <row r="219" customFormat="false" ht="12.8" hidden="false" customHeight="false" outlineLevel="0" collapsed="false">
      <c r="A219" s="30" t="s">
        <v>16</v>
      </c>
      <c r="B219" s="31" t="s">
        <v>17</v>
      </c>
      <c r="C219" s="32" t="s">
        <v>304</v>
      </c>
      <c r="D219" s="32" t="s">
        <v>19</v>
      </c>
      <c r="E219" s="11" t="s">
        <v>62</v>
      </c>
      <c r="F219" s="33" t="s">
        <v>5929</v>
      </c>
      <c r="G219" s="40" t="s">
        <v>5934</v>
      </c>
    </row>
    <row r="220" customFormat="false" ht="12.8" hidden="false" customHeight="false" outlineLevel="0" collapsed="false">
      <c r="A220" s="30" t="s">
        <v>16</v>
      </c>
      <c r="B220" s="31" t="s">
        <v>17</v>
      </c>
      <c r="C220" s="32" t="s">
        <v>304</v>
      </c>
      <c r="D220" s="32" t="s">
        <v>19</v>
      </c>
      <c r="E220" s="39" t="s">
        <v>53</v>
      </c>
      <c r="F220" s="36" t="s">
        <v>5931</v>
      </c>
      <c r="G220" s="40" t="s">
        <v>5934</v>
      </c>
    </row>
    <row r="221" customFormat="false" ht="12.8" hidden="false" customHeight="false" outlineLevel="0" collapsed="false">
      <c r="A221" s="30" t="s">
        <v>16</v>
      </c>
      <c r="B221" s="31" t="s">
        <v>17</v>
      </c>
      <c r="C221" s="32" t="s">
        <v>304</v>
      </c>
      <c r="D221" s="32" t="s">
        <v>19</v>
      </c>
      <c r="E221" s="10" t="s">
        <v>51</v>
      </c>
      <c r="F221" s="8" t="s">
        <v>5933</v>
      </c>
      <c r="G221" s="38" t="s">
        <v>5932</v>
      </c>
    </row>
    <row r="222" customFormat="false" ht="12.8" hidden="false" customHeight="false" outlineLevel="0" collapsed="false">
      <c r="A222" s="30" t="s">
        <v>42</v>
      </c>
      <c r="B222" s="31" t="s">
        <v>30</v>
      </c>
      <c r="C222" s="32" t="s">
        <v>1055</v>
      </c>
      <c r="D222" s="32" t="s">
        <v>21</v>
      </c>
      <c r="E222" s="5" t="s">
        <v>22</v>
      </c>
      <c r="F222" s="33" t="s">
        <v>5929</v>
      </c>
      <c r="G222" s="34" t="s">
        <v>5930</v>
      </c>
    </row>
    <row r="223" customFormat="false" ht="12.8" hidden="false" customHeight="false" outlineLevel="0" collapsed="false">
      <c r="A223" s="30" t="s">
        <v>42</v>
      </c>
      <c r="B223" s="31" t="s">
        <v>30</v>
      </c>
      <c r="C223" s="32" t="s">
        <v>428</v>
      </c>
      <c r="D223" s="32" t="s">
        <v>21</v>
      </c>
      <c r="E223" s="35" t="s">
        <v>33</v>
      </c>
      <c r="F223" s="36" t="s">
        <v>5931</v>
      </c>
      <c r="G223" s="34" t="s">
        <v>5930</v>
      </c>
    </row>
    <row r="224" customFormat="false" ht="12.8" hidden="false" customHeight="false" outlineLevel="0" collapsed="false">
      <c r="A224" s="30" t="s">
        <v>42</v>
      </c>
      <c r="B224" s="31" t="s">
        <v>30</v>
      </c>
      <c r="C224" s="32" t="s">
        <v>428</v>
      </c>
      <c r="D224" s="32" t="s">
        <v>21</v>
      </c>
      <c r="E224" s="37" t="s">
        <v>184</v>
      </c>
      <c r="F224" s="33" t="s">
        <v>5929</v>
      </c>
      <c r="G224" s="38" t="s">
        <v>5932</v>
      </c>
    </row>
    <row r="225" customFormat="false" ht="12.8" hidden="false" customHeight="false" outlineLevel="0" collapsed="false">
      <c r="A225" s="30" t="s">
        <v>42</v>
      </c>
      <c r="B225" s="31" t="s">
        <v>30</v>
      </c>
      <c r="C225" s="32" t="s">
        <v>453</v>
      </c>
      <c r="D225" s="32" t="s">
        <v>19</v>
      </c>
      <c r="E225" s="10" t="s">
        <v>51</v>
      </c>
      <c r="F225" s="8" t="s">
        <v>5933</v>
      </c>
      <c r="G225" s="38" t="s">
        <v>5932</v>
      </c>
    </row>
    <row r="226" customFormat="false" ht="12.8" hidden="false" customHeight="false" outlineLevel="0" collapsed="false">
      <c r="A226" s="30" t="s">
        <v>42</v>
      </c>
      <c r="B226" s="31" t="s">
        <v>30</v>
      </c>
      <c r="C226" s="32" t="s">
        <v>31</v>
      </c>
      <c r="D226" s="32" t="s">
        <v>19</v>
      </c>
      <c r="E226" s="35" t="s">
        <v>33</v>
      </c>
      <c r="F226" s="36" t="s">
        <v>5931</v>
      </c>
      <c r="G226" s="34" t="s">
        <v>5930</v>
      </c>
    </row>
    <row r="227" customFormat="false" ht="12.8" hidden="false" customHeight="false" outlineLevel="0" collapsed="false">
      <c r="A227" s="30" t="s">
        <v>42</v>
      </c>
      <c r="B227" s="31" t="s">
        <v>30</v>
      </c>
      <c r="C227" s="31" t="s">
        <v>815</v>
      </c>
      <c r="D227" s="41" t="s">
        <v>21</v>
      </c>
      <c r="E227" s="35" t="s">
        <v>33</v>
      </c>
      <c r="F227" s="36" t="s">
        <v>5931</v>
      </c>
      <c r="G227" s="34" t="s">
        <v>5930</v>
      </c>
    </row>
    <row r="228" customFormat="false" ht="12.8" hidden="false" customHeight="false" outlineLevel="0" collapsed="false">
      <c r="A228" s="30" t="s">
        <v>42</v>
      </c>
      <c r="B228" s="31" t="s">
        <v>30</v>
      </c>
      <c r="C228" s="32" t="s">
        <v>815</v>
      </c>
      <c r="D228" s="32" t="s">
        <v>21</v>
      </c>
      <c r="E228" s="10" t="s">
        <v>51</v>
      </c>
      <c r="F228" s="8" t="s">
        <v>5933</v>
      </c>
      <c r="G228" s="38" t="s">
        <v>5932</v>
      </c>
    </row>
    <row r="229" customFormat="false" ht="12.8" hidden="false" customHeight="false" outlineLevel="0" collapsed="false">
      <c r="A229" s="30" t="s">
        <v>42</v>
      </c>
      <c r="B229" s="31" t="s">
        <v>30</v>
      </c>
      <c r="C229" s="32" t="s">
        <v>316</v>
      </c>
      <c r="D229" s="32" t="s">
        <v>19</v>
      </c>
      <c r="E229" s="5" t="s">
        <v>22</v>
      </c>
      <c r="F229" s="33" t="s">
        <v>5929</v>
      </c>
      <c r="G229" s="34" t="s">
        <v>5930</v>
      </c>
    </row>
    <row r="230" customFormat="false" ht="12.8" hidden="false" customHeight="false" outlineLevel="0" collapsed="false">
      <c r="A230" s="30" t="s">
        <v>42</v>
      </c>
      <c r="B230" s="31" t="s">
        <v>30</v>
      </c>
      <c r="C230" s="32" t="s">
        <v>316</v>
      </c>
      <c r="D230" s="32" t="s">
        <v>19</v>
      </c>
      <c r="E230" s="11" t="s">
        <v>62</v>
      </c>
      <c r="F230" s="33" t="s">
        <v>5929</v>
      </c>
      <c r="G230" s="40" t="s">
        <v>5934</v>
      </c>
    </row>
    <row r="231" customFormat="false" ht="12.8" hidden="false" customHeight="false" outlineLevel="0" collapsed="false">
      <c r="A231" s="30" t="s">
        <v>42</v>
      </c>
      <c r="B231" s="31" t="s">
        <v>30</v>
      </c>
      <c r="C231" s="32" t="s">
        <v>43</v>
      </c>
      <c r="D231" s="32" t="s">
        <v>19</v>
      </c>
      <c r="E231" s="11" t="s">
        <v>62</v>
      </c>
      <c r="F231" s="33" t="s">
        <v>5929</v>
      </c>
      <c r="G231" s="40" t="s">
        <v>5934</v>
      </c>
    </row>
    <row r="232" customFormat="false" ht="12.8" hidden="false" customHeight="false" outlineLevel="0" collapsed="false">
      <c r="A232" s="30" t="s">
        <v>42</v>
      </c>
      <c r="B232" s="31" t="s">
        <v>30</v>
      </c>
      <c r="C232" s="32" t="s">
        <v>43</v>
      </c>
      <c r="D232" s="32" t="s">
        <v>19</v>
      </c>
      <c r="E232" s="37" t="s">
        <v>184</v>
      </c>
      <c r="F232" s="33" t="s">
        <v>5929</v>
      </c>
      <c r="G232" s="38" t="s">
        <v>5932</v>
      </c>
    </row>
    <row r="233" customFormat="false" ht="12.8" hidden="false" customHeight="false" outlineLevel="0" collapsed="false">
      <c r="A233" s="30" t="s">
        <v>42</v>
      </c>
      <c r="B233" s="31" t="s">
        <v>30</v>
      </c>
      <c r="C233" s="32" t="s">
        <v>18</v>
      </c>
      <c r="D233" s="32" t="s">
        <v>19</v>
      </c>
      <c r="E233" s="11" t="s">
        <v>62</v>
      </c>
      <c r="F233" s="33" t="s">
        <v>5929</v>
      </c>
      <c r="G233" s="40" t="s">
        <v>5934</v>
      </c>
    </row>
    <row r="234" customFormat="false" ht="12.8" hidden="false" customHeight="false" outlineLevel="0" collapsed="false">
      <c r="A234" s="30" t="s">
        <v>42</v>
      </c>
      <c r="B234" s="31" t="s">
        <v>30</v>
      </c>
      <c r="C234" s="32" t="s">
        <v>18</v>
      </c>
      <c r="D234" s="32" t="s">
        <v>19</v>
      </c>
      <c r="E234" s="10" t="s">
        <v>51</v>
      </c>
      <c r="F234" s="8" t="s">
        <v>5933</v>
      </c>
      <c r="G234" s="38" t="s">
        <v>5932</v>
      </c>
    </row>
    <row r="235" customFormat="false" ht="12.8" hidden="false" customHeight="false" outlineLevel="0" collapsed="false">
      <c r="A235" s="30" t="s">
        <v>42</v>
      </c>
      <c r="B235" s="31" t="s">
        <v>30</v>
      </c>
      <c r="C235" s="32" t="s">
        <v>770</v>
      </c>
      <c r="D235" s="32" t="s">
        <v>21</v>
      </c>
      <c r="E235" s="39" t="s">
        <v>53</v>
      </c>
      <c r="F235" s="36" t="s">
        <v>5931</v>
      </c>
      <c r="G235" s="40" t="s">
        <v>5934</v>
      </c>
    </row>
    <row r="236" customFormat="false" ht="12.8" hidden="false" customHeight="false" outlineLevel="0" collapsed="false">
      <c r="A236" s="30" t="s">
        <v>42</v>
      </c>
      <c r="B236" s="31" t="s">
        <v>30</v>
      </c>
      <c r="C236" s="32" t="s">
        <v>770</v>
      </c>
      <c r="D236" s="32" t="s">
        <v>21</v>
      </c>
      <c r="E236" s="10" t="s">
        <v>51</v>
      </c>
      <c r="F236" s="8" t="s">
        <v>5933</v>
      </c>
      <c r="G236" s="38" t="s">
        <v>5932</v>
      </c>
    </row>
    <row r="237" customFormat="false" ht="12.8" hidden="false" customHeight="false" outlineLevel="0" collapsed="false">
      <c r="A237" s="30" t="s">
        <v>42</v>
      </c>
      <c r="B237" s="31" t="s">
        <v>30</v>
      </c>
      <c r="C237" s="32" t="s">
        <v>304</v>
      </c>
      <c r="D237" s="32" t="s">
        <v>19</v>
      </c>
      <c r="E237" s="35" t="s">
        <v>33</v>
      </c>
      <c r="F237" s="36" t="s">
        <v>5931</v>
      </c>
      <c r="G237" s="34" t="s">
        <v>5930</v>
      </c>
    </row>
    <row r="238" customFormat="false" ht="12.8" hidden="false" customHeight="false" outlineLevel="0" collapsed="false">
      <c r="A238" s="30" t="s">
        <v>42</v>
      </c>
      <c r="B238" s="31" t="s">
        <v>30</v>
      </c>
      <c r="C238" s="32" t="s">
        <v>304</v>
      </c>
      <c r="D238" s="32" t="s">
        <v>19</v>
      </c>
      <c r="E238" s="10" t="s">
        <v>51</v>
      </c>
      <c r="F238" s="8" t="s">
        <v>5933</v>
      </c>
      <c r="G238" s="38" t="s">
        <v>5932</v>
      </c>
    </row>
    <row r="239" customFormat="false" ht="12.8" hidden="false" customHeight="false" outlineLevel="0" collapsed="false">
      <c r="A239" s="30" t="s">
        <v>42</v>
      </c>
      <c r="B239" s="31" t="s">
        <v>30</v>
      </c>
      <c r="C239" s="32" t="s">
        <v>304</v>
      </c>
      <c r="D239" s="32" t="s">
        <v>19</v>
      </c>
      <c r="E239" s="37" t="s">
        <v>184</v>
      </c>
      <c r="F239" s="33" t="s">
        <v>5929</v>
      </c>
      <c r="G239" s="38" t="s">
        <v>5932</v>
      </c>
    </row>
    <row r="240" customFormat="false" ht="12.8" hidden="false" customHeight="false" outlineLevel="0" collapsed="false">
      <c r="A240" s="30" t="s">
        <v>42</v>
      </c>
      <c r="B240" s="31" t="s">
        <v>147</v>
      </c>
      <c r="C240" s="32" t="s">
        <v>5928</v>
      </c>
      <c r="D240" s="32" t="s">
        <v>19</v>
      </c>
      <c r="E240" s="5" t="s">
        <v>22</v>
      </c>
      <c r="F240" s="33" t="s">
        <v>5929</v>
      </c>
      <c r="G240" s="34" t="s">
        <v>5930</v>
      </c>
    </row>
    <row r="241" customFormat="false" ht="12.8" hidden="false" customHeight="false" outlineLevel="0" collapsed="false">
      <c r="A241" s="30" t="s">
        <v>42</v>
      </c>
      <c r="B241" s="31" t="s">
        <v>147</v>
      </c>
      <c r="C241" s="32" t="s">
        <v>5928</v>
      </c>
      <c r="D241" s="32" t="s">
        <v>19</v>
      </c>
      <c r="E241" s="35" t="s">
        <v>33</v>
      </c>
      <c r="F241" s="36" t="s">
        <v>5931</v>
      </c>
      <c r="G241" s="34" t="s">
        <v>5930</v>
      </c>
    </row>
    <row r="242" customFormat="false" ht="12.8" hidden="false" customHeight="false" outlineLevel="0" collapsed="false">
      <c r="A242" s="30" t="s">
        <v>42</v>
      </c>
      <c r="B242" s="31" t="s">
        <v>147</v>
      </c>
      <c r="C242" s="32" t="s">
        <v>1055</v>
      </c>
      <c r="D242" s="32" t="s">
        <v>21</v>
      </c>
      <c r="E242" s="5" t="s">
        <v>22</v>
      </c>
      <c r="F242" s="33" t="s">
        <v>5929</v>
      </c>
      <c r="G242" s="34" t="s">
        <v>5930</v>
      </c>
    </row>
    <row r="243" customFormat="false" ht="12.8" hidden="false" customHeight="false" outlineLevel="0" collapsed="false">
      <c r="A243" s="30" t="s">
        <v>42</v>
      </c>
      <c r="B243" s="31" t="s">
        <v>147</v>
      </c>
      <c r="C243" s="32" t="s">
        <v>428</v>
      </c>
      <c r="D243" s="32" t="s">
        <v>21</v>
      </c>
      <c r="E243" s="11" t="s">
        <v>62</v>
      </c>
      <c r="F243" s="33" t="s">
        <v>5929</v>
      </c>
      <c r="G243" s="40" t="s">
        <v>5934</v>
      </c>
    </row>
    <row r="244" customFormat="false" ht="12.8" hidden="false" customHeight="false" outlineLevel="0" collapsed="false">
      <c r="A244" s="30" t="s">
        <v>42</v>
      </c>
      <c r="B244" s="31" t="s">
        <v>147</v>
      </c>
      <c r="C244" s="32" t="s">
        <v>428</v>
      </c>
      <c r="D244" s="32" t="s">
        <v>21</v>
      </c>
      <c r="E244" s="39" t="s">
        <v>53</v>
      </c>
      <c r="F244" s="36" t="s">
        <v>5931</v>
      </c>
      <c r="G244" s="40" t="s">
        <v>5934</v>
      </c>
    </row>
    <row r="245" customFormat="false" ht="12.8" hidden="false" customHeight="false" outlineLevel="0" collapsed="false">
      <c r="A245" s="30" t="s">
        <v>42</v>
      </c>
      <c r="B245" s="31" t="s">
        <v>147</v>
      </c>
      <c r="C245" s="32" t="s">
        <v>453</v>
      </c>
      <c r="D245" s="32" t="s">
        <v>19</v>
      </c>
      <c r="E245" s="35" t="s">
        <v>33</v>
      </c>
      <c r="F245" s="36" t="s">
        <v>5931</v>
      </c>
      <c r="G245" s="34" t="s">
        <v>5930</v>
      </c>
    </row>
    <row r="246" customFormat="false" ht="12.8" hidden="false" customHeight="false" outlineLevel="0" collapsed="false">
      <c r="A246" s="30" t="s">
        <v>42</v>
      </c>
      <c r="B246" s="31" t="s">
        <v>147</v>
      </c>
      <c r="C246" s="32" t="s">
        <v>453</v>
      </c>
      <c r="D246" s="32" t="s">
        <v>19</v>
      </c>
      <c r="E246" s="11" t="s">
        <v>62</v>
      </c>
      <c r="F246" s="33" t="s">
        <v>5929</v>
      </c>
      <c r="G246" s="40" t="s">
        <v>5934</v>
      </c>
    </row>
    <row r="247" customFormat="false" ht="12.8" hidden="false" customHeight="false" outlineLevel="0" collapsed="false">
      <c r="A247" s="30" t="s">
        <v>42</v>
      </c>
      <c r="B247" s="31" t="s">
        <v>147</v>
      </c>
      <c r="C247" s="32" t="s">
        <v>453</v>
      </c>
      <c r="D247" s="32" t="s">
        <v>19</v>
      </c>
      <c r="E247" s="37" t="s">
        <v>184</v>
      </c>
      <c r="F247" s="33" t="s">
        <v>5929</v>
      </c>
      <c r="G247" s="38" t="s">
        <v>5932</v>
      </c>
    </row>
    <row r="248" customFormat="false" ht="12.8" hidden="false" customHeight="false" outlineLevel="0" collapsed="false">
      <c r="A248" s="30" t="s">
        <v>42</v>
      </c>
      <c r="B248" s="31" t="s">
        <v>147</v>
      </c>
      <c r="C248" s="32" t="s">
        <v>1653</v>
      </c>
      <c r="D248" s="32" t="s">
        <v>21</v>
      </c>
      <c r="E248" s="35" t="s">
        <v>33</v>
      </c>
      <c r="F248" s="36" t="s">
        <v>5931</v>
      </c>
      <c r="G248" s="34" t="s">
        <v>5930</v>
      </c>
    </row>
    <row r="249" customFormat="false" ht="12.8" hidden="false" customHeight="false" outlineLevel="0" collapsed="false">
      <c r="A249" s="30" t="s">
        <v>42</v>
      </c>
      <c r="B249" s="31" t="s">
        <v>147</v>
      </c>
      <c r="C249" s="32" t="s">
        <v>31</v>
      </c>
      <c r="D249" s="32" t="s">
        <v>19</v>
      </c>
      <c r="E249" s="5" t="s">
        <v>22</v>
      </c>
      <c r="F249" s="33" t="s">
        <v>5929</v>
      </c>
      <c r="G249" s="34" t="s">
        <v>5930</v>
      </c>
    </row>
    <row r="250" customFormat="false" ht="12.8" hidden="false" customHeight="false" outlineLevel="0" collapsed="false">
      <c r="A250" s="30" t="s">
        <v>42</v>
      </c>
      <c r="B250" s="31" t="s">
        <v>147</v>
      </c>
      <c r="C250" s="32" t="s">
        <v>31</v>
      </c>
      <c r="D250" s="32" t="s">
        <v>19</v>
      </c>
      <c r="E250" s="35" t="s">
        <v>33</v>
      </c>
      <c r="F250" s="36" t="s">
        <v>5931</v>
      </c>
      <c r="G250" s="34" t="s">
        <v>5930</v>
      </c>
    </row>
    <row r="251" customFormat="false" ht="12.8" hidden="false" customHeight="false" outlineLevel="0" collapsed="false">
      <c r="A251" s="30" t="s">
        <v>42</v>
      </c>
      <c r="B251" s="31" t="s">
        <v>147</v>
      </c>
      <c r="C251" s="32" t="s">
        <v>31</v>
      </c>
      <c r="D251" s="32" t="s">
        <v>19</v>
      </c>
      <c r="E251" s="10" t="s">
        <v>51</v>
      </c>
      <c r="F251" s="8" t="s">
        <v>5933</v>
      </c>
      <c r="G251" s="38" t="s">
        <v>5932</v>
      </c>
    </row>
    <row r="252" customFormat="false" ht="12.8" hidden="false" customHeight="false" outlineLevel="0" collapsed="false">
      <c r="A252" s="30" t="s">
        <v>42</v>
      </c>
      <c r="B252" s="31" t="s">
        <v>147</v>
      </c>
      <c r="C252" s="31" t="s">
        <v>815</v>
      </c>
      <c r="D252" s="31" t="s">
        <v>19</v>
      </c>
      <c r="E252" s="5" t="s">
        <v>22</v>
      </c>
      <c r="F252" s="33" t="s">
        <v>5929</v>
      </c>
      <c r="G252" s="34" t="s">
        <v>5930</v>
      </c>
    </row>
    <row r="253" customFormat="false" ht="12.8" hidden="false" customHeight="false" outlineLevel="0" collapsed="false">
      <c r="A253" s="30" t="s">
        <v>42</v>
      </c>
      <c r="B253" s="31" t="s">
        <v>147</v>
      </c>
      <c r="C253" s="31" t="s">
        <v>815</v>
      </c>
      <c r="D253" s="31" t="s">
        <v>19</v>
      </c>
      <c r="E253" s="35" t="s">
        <v>33</v>
      </c>
      <c r="F253" s="36" t="s">
        <v>5931</v>
      </c>
      <c r="G253" s="34" t="s">
        <v>5930</v>
      </c>
    </row>
    <row r="254" customFormat="false" ht="12.8" hidden="false" customHeight="false" outlineLevel="0" collapsed="false">
      <c r="A254" s="30" t="s">
        <v>42</v>
      </c>
      <c r="B254" s="31" t="s">
        <v>147</v>
      </c>
      <c r="C254" s="32" t="s">
        <v>65</v>
      </c>
      <c r="D254" s="32" t="s">
        <v>21</v>
      </c>
      <c r="E254" s="5" t="s">
        <v>22</v>
      </c>
      <c r="F254" s="33" t="s">
        <v>5929</v>
      </c>
      <c r="G254" s="34" t="s">
        <v>5930</v>
      </c>
    </row>
    <row r="255" customFormat="false" ht="12.8" hidden="false" customHeight="false" outlineLevel="0" collapsed="false">
      <c r="A255" s="30" t="s">
        <v>42</v>
      </c>
      <c r="B255" s="31" t="s">
        <v>147</v>
      </c>
      <c r="C255" s="32" t="s">
        <v>65</v>
      </c>
      <c r="D255" s="32" t="s">
        <v>21</v>
      </c>
      <c r="E255" s="35" t="s">
        <v>33</v>
      </c>
      <c r="F255" s="36" t="s">
        <v>5931</v>
      </c>
      <c r="G255" s="34" t="s">
        <v>5930</v>
      </c>
    </row>
    <row r="256" customFormat="false" ht="12.8" hidden="false" customHeight="false" outlineLevel="0" collapsed="false">
      <c r="A256" s="30" t="s">
        <v>42</v>
      </c>
      <c r="B256" s="31" t="s">
        <v>147</v>
      </c>
      <c r="C256" s="32" t="s">
        <v>65</v>
      </c>
      <c r="D256" s="32" t="s">
        <v>21</v>
      </c>
      <c r="E256" s="10" t="s">
        <v>51</v>
      </c>
      <c r="F256" s="8" t="s">
        <v>5933</v>
      </c>
      <c r="G256" s="38" t="s">
        <v>5932</v>
      </c>
    </row>
    <row r="257" customFormat="false" ht="12.8" hidden="false" customHeight="false" outlineLevel="0" collapsed="false">
      <c r="A257" s="30" t="s">
        <v>42</v>
      </c>
      <c r="B257" s="31" t="s">
        <v>147</v>
      </c>
      <c r="C257" s="32" t="s">
        <v>43</v>
      </c>
      <c r="D257" s="32" t="s">
        <v>19</v>
      </c>
      <c r="E257" s="39" t="s">
        <v>53</v>
      </c>
      <c r="F257" s="36" t="s">
        <v>5931</v>
      </c>
      <c r="G257" s="40" t="s">
        <v>5934</v>
      </c>
    </row>
    <row r="258" customFormat="false" ht="12.8" hidden="false" customHeight="false" outlineLevel="0" collapsed="false">
      <c r="A258" s="30" t="s">
        <v>42</v>
      </c>
      <c r="B258" s="31" t="s">
        <v>147</v>
      </c>
      <c r="C258" s="32" t="s">
        <v>43</v>
      </c>
      <c r="D258" s="32" t="s">
        <v>19</v>
      </c>
      <c r="E258" s="10" t="s">
        <v>51</v>
      </c>
      <c r="F258" s="8" t="s">
        <v>5933</v>
      </c>
      <c r="G258" s="38" t="s">
        <v>5932</v>
      </c>
    </row>
    <row r="259" customFormat="false" ht="12.8" hidden="false" customHeight="false" outlineLevel="0" collapsed="false">
      <c r="A259" s="30" t="s">
        <v>42</v>
      </c>
      <c r="B259" s="31" t="s">
        <v>147</v>
      </c>
      <c r="C259" s="32" t="s">
        <v>18</v>
      </c>
      <c r="D259" s="32" t="s">
        <v>19</v>
      </c>
      <c r="E259" s="10" t="s">
        <v>51</v>
      </c>
      <c r="F259" s="8" t="s">
        <v>5933</v>
      </c>
      <c r="G259" s="38" t="s">
        <v>5932</v>
      </c>
    </row>
    <row r="260" customFormat="false" ht="12.8" hidden="false" customHeight="false" outlineLevel="0" collapsed="false">
      <c r="A260" s="30" t="s">
        <v>42</v>
      </c>
      <c r="B260" s="31" t="s">
        <v>147</v>
      </c>
      <c r="C260" s="32" t="s">
        <v>770</v>
      </c>
      <c r="D260" s="32" t="s">
        <v>21</v>
      </c>
      <c r="E260" s="37" t="s">
        <v>184</v>
      </c>
      <c r="F260" s="33" t="s">
        <v>5929</v>
      </c>
      <c r="G260" s="38" t="s">
        <v>5932</v>
      </c>
    </row>
    <row r="261" customFormat="false" ht="12.8" hidden="false" customHeight="false" outlineLevel="0" collapsed="false">
      <c r="A261" s="30" t="s">
        <v>42</v>
      </c>
      <c r="B261" s="31" t="s">
        <v>147</v>
      </c>
      <c r="C261" s="32" t="s">
        <v>304</v>
      </c>
      <c r="D261" s="32" t="s">
        <v>19</v>
      </c>
      <c r="E261" s="35" t="s">
        <v>33</v>
      </c>
      <c r="F261" s="36" t="s">
        <v>5931</v>
      </c>
      <c r="G261" s="34" t="s">
        <v>5930</v>
      </c>
    </row>
    <row r="262" customFormat="false" ht="12.8" hidden="false" customHeight="false" outlineLevel="0" collapsed="false">
      <c r="A262" s="30" t="s">
        <v>42</v>
      </c>
      <c r="B262" s="31" t="s">
        <v>147</v>
      </c>
      <c r="C262" s="32" t="s">
        <v>304</v>
      </c>
      <c r="D262" s="32" t="s">
        <v>19</v>
      </c>
      <c r="E262" s="10" t="s">
        <v>51</v>
      </c>
      <c r="F262" s="8" t="s">
        <v>5933</v>
      </c>
      <c r="G262" s="38" t="s">
        <v>5932</v>
      </c>
    </row>
    <row r="263" customFormat="false" ht="12.8" hidden="false" customHeight="false" outlineLevel="0" collapsed="false">
      <c r="A263" s="30" t="s">
        <v>42</v>
      </c>
      <c r="B263" s="31" t="s">
        <v>147</v>
      </c>
      <c r="C263" s="32" t="s">
        <v>304</v>
      </c>
      <c r="D263" s="32" t="s">
        <v>19</v>
      </c>
      <c r="E263" s="37" t="s">
        <v>184</v>
      </c>
      <c r="F263" s="33" t="s">
        <v>5929</v>
      </c>
      <c r="G263" s="38" t="s">
        <v>5932</v>
      </c>
    </row>
    <row r="264" customFormat="false" ht="12.8" hidden="false" customHeight="false" outlineLevel="0" collapsed="false">
      <c r="A264" s="30" t="s">
        <v>42</v>
      </c>
      <c r="B264" s="31" t="s">
        <v>87</v>
      </c>
      <c r="C264" s="32" t="s">
        <v>5928</v>
      </c>
      <c r="D264" s="32" t="s">
        <v>19</v>
      </c>
      <c r="E264" s="5" t="s">
        <v>22</v>
      </c>
      <c r="F264" s="33" t="s">
        <v>5929</v>
      </c>
      <c r="G264" s="34" t="s">
        <v>5930</v>
      </c>
    </row>
    <row r="265" customFormat="false" ht="12.8" hidden="false" customHeight="false" outlineLevel="0" collapsed="false">
      <c r="A265" s="30" t="s">
        <v>42</v>
      </c>
      <c r="B265" s="31" t="s">
        <v>87</v>
      </c>
      <c r="C265" s="32" t="s">
        <v>5928</v>
      </c>
      <c r="D265" s="32" t="s">
        <v>19</v>
      </c>
      <c r="E265" s="37" t="s">
        <v>184</v>
      </c>
      <c r="F265" s="33" t="s">
        <v>5929</v>
      </c>
      <c r="G265" s="38" t="s">
        <v>5932</v>
      </c>
    </row>
    <row r="266" customFormat="false" ht="12.8" hidden="false" customHeight="false" outlineLevel="0" collapsed="false">
      <c r="A266" s="30" t="s">
        <v>42</v>
      </c>
      <c r="B266" s="31" t="s">
        <v>87</v>
      </c>
      <c r="C266" s="32" t="s">
        <v>316</v>
      </c>
      <c r="D266" s="32" t="s">
        <v>21</v>
      </c>
      <c r="E266" s="5" t="s">
        <v>22</v>
      </c>
      <c r="F266" s="33" t="s">
        <v>5929</v>
      </c>
      <c r="G266" s="34" t="s">
        <v>5930</v>
      </c>
    </row>
    <row r="267" customFormat="false" ht="12.8" hidden="false" customHeight="false" outlineLevel="0" collapsed="false">
      <c r="A267" s="30" t="s">
        <v>42</v>
      </c>
      <c r="B267" s="31" t="s">
        <v>87</v>
      </c>
      <c r="C267" s="32" t="s">
        <v>65</v>
      </c>
      <c r="D267" s="32" t="s">
        <v>21</v>
      </c>
      <c r="E267" s="37" t="s">
        <v>184</v>
      </c>
      <c r="F267" s="33" t="s">
        <v>5929</v>
      </c>
      <c r="G267" s="38" t="s">
        <v>5932</v>
      </c>
    </row>
    <row r="268" customFormat="false" ht="12.8" hidden="false" customHeight="false" outlineLevel="0" collapsed="false">
      <c r="A268" s="30" t="s">
        <v>42</v>
      </c>
      <c r="B268" s="31" t="s">
        <v>87</v>
      </c>
      <c r="C268" s="32" t="s">
        <v>152</v>
      </c>
      <c r="D268" s="32" t="s">
        <v>19</v>
      </c>
      <c r="E268" s="39" t="s">
        <v>53</v>
      </c>
      <c r="F268" s="36" t="s">
        <v>5931</v>
      </c>
      <c r="G268" s="40" t="s">
        <v>5934</v>
      </c>
    </row>
    <row r="269" customFormat="false" ht="12.8" hidden="false" customHeight="false" outlineLevel="0" collapsed="false">
      <c r="A269" s="30" t="s">
        <v>42</v>
      </c>
      <c r="B269" s="31" t="s">
        <v>87</v>
      </c>
      <c r="C269" s="32" t="s">
        <v>152</v>
      </c>
      <c r="D269" s="32" t="s">
        <v>19</v>
      </c>
      <c r="E269" s="10" t="s">
        <v>51</v>
      </c>
      <c r="F269" s="8" t="s">
        <v>5933</v>
      </c>
      <c r="G269" s="38" t="s">
        <v>5932</v>
      </c>
    </row>
    <row r="270" customFormat="false" ht="12.8" hidden="false" customHeight="false" outlineLevel="0" collapsed="false">
      <c r="A270" s="30" t="s">
        <v>42</v>
      </c>
      <c r="B270" s="31" t="s">
        <v>87</v>
      </c>
      <c r="C270" s="32" t="s">
        <v>18</v>
      </c>
      <c r="D270" s="32" t="s">
        <v>21</v>
      </c>
      <c r="E270" s="11" t="s">
        <v>62</v>
      </c>
      <c r="F270" s="33" t="s">
        <v>5929</v>
      </c>
      <c r="G270" s="40" t="s">
        <v>5934</v>
      </c>
    </row>
    <row r="271" customFormat="false" ht="12.8" hidden="false" customHeight="false" outlineLevel="0" collapsed="false">
      <c r="A271" s="30" t="s">
        <v>42</v>
      </c>
      <c r="B271" s="31" t="s">
        <v>87</v>
      </c>
      <c r="C271" s="32" t="s">
        <v>18</v>
      </c>
      <c r="D271" s="32" t="s">
        <v>21</v>
      </c>
      <c r="E271" s="39" t="s">
        <v>53</v>
      </c>
      <c r="F271" s="36" t="s">
        <v>5931</v>
      </c>
      <c r="G271" s="40" t="s">
        <v>5934</v>
      </c>
    </row>
    <row r="272" customFormat="false" ht="12.8" hidden="false" customHeight="false" outlineLevel="0" collapsed="false">
      <c r="A272" s="30" t="s">
        <v>42</v>
      </c>
      <c r="B272" s="31" t="s">
        <v>79</v>
      </c>
      <c r="C272" s="32" t="s">
        <v>1653</v>
      </c>
      <c r="D272" s="32" t="s">
        <v>19</v>
      </c>
      <c r="E272" s="5" t="s">
        <v>22</v>
      </c>
      <c r="F272" s="33" t="s">
        <v>5929</v>
      </c>
      <c r="G272" s="34" t="s">
        <v>5930</v>
      </c>
    </row>
    <row r="273" customFormat="false" ht="12.8" hidden="false" customHeight="false" outlineLevel="0" collapsed="false">
      <c r="A273" s="30" t="s">
        <v>42</v>
      </c>
      <c r="B273" s="31" t="s">
        <v>79</v>
      </c>
      <c r="C273" s="32" t="s">
        <v>1653</v>
      </c>
      <c r="D273" s="32" t="s">
        <v>19</v>
      </c>
      <c r="E273" s="35" t="s">
        <v>33</v>
      </c>
      <c r="F273" s="36" t="s">
        <v>5931</v>
      </c>
      <c r="G273" s="34" t="s">
        <v>5930</v>
      </c>
    </row>
    <row r="274" customFormat="false" ht="12.8" hidden="false" customHeight="false" outlineLevel="0" collapsed="false">
      <c r="A274" s="30" t="s">
        <v>42</v>
      </c>
      <c r="B274" s="31" t="s">
        <v>79</v>
      </c>
      <c r="C274" s="32" t="s">
        <v>316</v>
      </c>
      <c r="D274" s="32" t="s">
        <v>19</v>
      </c>
      <c r="E274" s="11" t="s">
        <v>62</v>
      </c>
      <c r="F274" s="33" t="s">
        <v>5929</v>
      </c>
      <c r="G274" s="40" t="s">
        <v>5934</v>
      </c>
    </row>
    <row r="275" customFormat="false" ht="12.8" hidden="false" customHeight="false" outlineLevel="0" collapsed="false">
      <c r="A275" s="30" t="s">
        <v>42</v>
      </c>
      <c r="B275" s="31" t="s">
        <v>79</v>
      </c>
      <c r="C275" s="32" t="s">
        <v>316</v>
      </c>
      <c r="D275" s="32" t="s">
        <v>19</v>
      </c>
      <c r="E275" s="10" t="s">
        <v>51</v>
      </c>
      <c r="F275" s="8" t="s">
        <v>5933</v>
      </c>
      <c r="G275" s="38" t="s">
        <v>5932</v>
      </c>
    </row>
    <row r="276" customFormat="false" ht="12.8" hidden="false" customHeight="false" outlineLevel="0" collapsed="false">
      <c r="A276" s="30" t="s">
        <v>42</v>
      </c>
      <c r="B276" s="31" t="s">
        <v>79</v>
      </c>
      <c r="C276" s="32" t="s">
        <v>316</v>
      </c>
      <c r="D276" s="32" t="s">
        <v>19</v>
      </c>
      <c r="E276" s="37" t="s">
        <v>184</v>
      </c>
      <c r="F276" s="33" t="s">
        <v>5929</v>
      </c>
      <c r="G276" s="38" t="s">
        <v>5932</v>
      </c>
    </row>
    <row r="277" customFormat="false" ht="12.8" hidden="false" customHeight="false" outlineLevel="0" collapsed="false">
      <c r="A277" s="30" t="s">
        <v>42</v>
      </c>
      <c r="B277" s="31" t="s">
        <v>79</v>
      </c>
      <c r="C277" s="32" t="s">
        <v>206</v>
      </c>
      <c r="D277" s="32" t="s">
        <v>19</v>
      </c>
      <c r="E277" s="35" t="s">
        <v>33</v>
      </c>
      <c r="F277" s="36" t="s">
        <v>5931</v>
      </c>
      <c r="G277" s="34" t="s">
        <v>5930</v>
      </c>
    </row>
    <row r="278" customFormat="false" ht="12.8" hidden="false" customHeight="false" outlineLevel="0" collapsed="false">
      <c r="A278" s="30" t="s">
        <v>42</v>
      </c>
      <c r="B278" s="31" t="s">
        <v>79</v>
      </c>
      <c r="C278" s="32" t="s">
        <v>206</v>
      </c>
      <c r="D278" s="32" t="s">
        <v>19</v>
      </c>
      <c r="E278" s="11" t="s">
        <v>62</v>
      </c>
      <c r="F278" s="33" t="s">
        <v>5929</v>
      </c>
      <c r="G278" s="40" t="s">
        <v>5934</v>
      </c>
    </row>
    <row r="279" customFormat="false" ht="12.8" hidden="false" customHeight="false" outlineLevel="0" collapsed="false">
      <c r="A279" s="30" t="s">
        <v>42</v>
      </c>
      <c r="B279" s="31" t="s">
        <v>79</v>
      </c>
      <c r="C279" s="32" t="s">
        <v>206</v>
      </c>
      <c r="D279" s="32" t="s">
        <v>19</v>
      </c>
      <c r="E279" s="39" t="s">
        <v>53</v>
      </c>
      <c r="F279" s="36" t="s">
        <v>5931</v>
      </c>
      <c r="G279" s="40" t="s">
        <v>5934</v>
      </c>
    </row>
    <row r="280" customFormat="false" ht="12.8" hidden="false" customHeight="false" outlineLevel="0" collapsed="false">
      <c r="A280" s="30" t="s">
        <v>42</v>
      </c>
      <c r="B280" s="31" t="s">
        <v>79</v>
      </c>
      <c r="C280" s="32" t="s">
        <v>43</v>
      </c>
      <c r="D280" s="32" t="s">
        <v>19</v>
      </c>
      <c r="E280" s="11" t="s">
        <v>62</v>
      </c>
      <c r="F280" s="33" t="s">
        <v>5929</v>
      </c>
      <c r="G280" s="40" t="s">
        <v>5934</v>
      </c>
    </row>
    <row r="281" customFormat="false" ht="12.8" hidden="false" customHeight="false" outlineLevel="0" collapsed="false">
      <c r="A281" s="30" t="s">
        <v>42</v>
      </c>
      <c r="B281" s="31" t="s">
        <v>79</v>
      </c>
      <c r="C281" s="32" t="s">
        <v>43</v>
      </c>
      <c r="D281" s="32" t="s">
        <v>19</v>
      </c>
      <c r="E281" s="39" t="s">
        <v>53</v>
      </c>
      <c r="F281" s="36" t="s">
        <v>5931</v>
      </c>
      <c r="G281" s="40" t="s">
        <v>5934</v>
      </c>
    </row>
    <row r="282" customFormat="false" ht="12.8" hidden="false" customHeight="false" outlineLevel="0" collapsed="false">
      <c r="A282" s="30" t="s">
        <v>42</v>
      </c>
      <c r="B282" s="31" t="s">
        <v>79</v>
      </c>
      <c r="C282" s="32" t="s">
        <v>43</v>
      </c>
      <c r="D282" s="32" t="s">
        <v>19</v>
      </c>
      <c r="E282" s="10" t="s">
        <v>51</v>
      </c>
      <c r="F282" s="8" t="s">
        <v>5933</v>
      </c>
      <c r="G282" s="38" t="s">
        <v>5932</v>
      </c>
    </row>
    <row r="283" customFormat="false" ht="12.8" hidden="false" customHeight="false" outlineLevel="0" collapsed="false">
      <c r="A283" s="30" t="s">
        <v>42</v>
      </c>
      <c r="B283" s="31" t="s">
        <v>79</v>
      </c>
      <c r="C283" s="32" t="s">
        <v>43</v>
      </c>
      <c r="D283" s="32" t="s">
        <v>19</v>
      </c>
      <c r="E283" s="37" t="s">
        <v>184</v>
      </c>
      <c r="F283" s="33" t="s">
        <v>5929</v>
      </c>
      <c r="G283" s="38" t="s">
        <v>5932</v>
      </c>
    </row>
    <row r="284" customFormat="false" ht="12.8" hidden="false" customHeight="false" outlineLevel="0" collapsed="false">
      <c r="A284" s="30" t="s">
        <v>42</v>
      </c>
      <c r="B284" s="31" t="s">
        <v>79</v>
      </c>
      <c r="C284" s="32" t="s">
        <v>80</v>
      </c>
      <c r="D284" s="32" t="s">
        <v>19</v>
      </c>
      <c r="E284" s="5" t="s">
        <v>22</v>
      </c>
      <c r="F284" s="33" t="s">
        <v>5929</v>
      </c>
      <c r="G284" s="34" t="s">
        <v>5930</v>
      </c>
    </row>
    <row r="285" customFormat="false" ht="12.8" hidden="false" customHeight="false" outlineLevel="0" collapsed="false">
      <c r="A285" s="30" t="s">
        <v>42</v>
      </c>
      <c r="B285" s="31" t="s">
        <v>79</v>
      </c>
      <c r="C285" s="32" t="s">
        <v>80</v>
      </c>
      <c r="D285" s="32" t="s">
        <v>19</v>
      </c>
      <c r="E285" s="39" t="s">
        <v>53</v>
      </c>
      <c r="F285" s="36" t="s">
        <v>5931</v>
      </c>
      <c r="G285" s="40" t="s">
        <v>5934</v>
      </c>
    </row>
    <row r="286" customFormat="false" ht="12.8" hidden="false" customHeight="false" outlineLevel="0" collapsed="false">
      <c r="A286" s="30" t="s">
        <v>42</v>
      </c>
      <c r="B286" s="31" t="s">
        <v>79</v>
      </c>
      <c r="C286" s="32" t="s">
        <v>80</v>
      </c>
      <c r="D286" s="32" t="s">
        <v>19</v>
      </c>
      <c r="E286" s="37" t="s">
        <v>184</v>
      </c>
      <c r="F286" s="33" t="s">
        <v>5929</v>
      </c>
      <c r="G286" s="38" t="s">
        <v>5932</v>
      </c>
    </row>
    <row r="287" customFormat="false" ht="12.8" hidden="false" customHeight="false" outlineLevel="0" collapsed="false">
      <c r="A287" s="30" t="s">
        <v>42</v>
      </c>
      <c r="B287" s="31" t="s">
        <v>17</v>
      </c>
      <c r="C287" s="32" t="s">
        <v>1055</v>
      </c>
      <c r="D287" s="32" t="s">
        <v>21</v>
      </c>
      <c r="E287" s="5" t="s">
        <v>22</v>
      </c>
      <c r="F287" s="33" t="s">
        <v>5929</v>
      </c>
      <c r="G287" s="34" t="s">
        <v>5930</v>
      </c>
    </row>
    <row r="288" customFormat="false" ht="12.8" hidden="false" customHeight="false" outlineLevel="0" collapsed="false">
      <c r="A288" s="30" t="s">
        <v>42</v>
      </c>
      <c r="B288" s="31" t="s">
        <v>17</v>
      </c>
      <c r="C288" s="32" t="s">
        <v>1055</v>
      </c>
      <c r="D288" s="32" t="s">
        <v>21</v>
      </c>
      <c r="E288" s="11" t="s">
        <v>62</v>
      </c>
      <c r="F288" s="33" t="s">
        <v>5929</v>
      </c>
      <c r="G288" s="40" t="s">
        <v>5934</v>
      </c>
    </row>
    <row r="289" customFormat="false" ht="12.8" hidden="false" customHeight="false" outlineLevel="0" collapsed="false">
      <c r="A289" s="30" t="s">
        <v>42</v>
      </c>
      <c r="B289" s="31" t="s">
        <v>17</v>
      </c>
      <c r="C289" s="32" t="s">
        <v>31</v>
      </c>
      <c r="D289" s="32" t="s">
        <v>19</v>
      </c>
      <c r="E289" s="5" t="s">
        <v>22</v>
      </c>
      <c r="F289" s="33" t="s">
        <v>5929</v>
      </c>
      <c r="G289" s="34" t="s">
        <v>5930</v>
      </c>
    </row>
    <row r="290" customFormat="false" ht="12.8" hidden="false" customHeight="false" outlineLevel="0" collapsed="false">
      <c r="A290" s="30" t="s">
        <v>42</v>
      </c>
      <c r="B290" s="31" t="s">
        <v>17</v>
      </c>
      <c r="C290" s="32" t="s">
        <v>31</v>
      </c>
      <c r="D290" s="32" t="s">
        <v>19</v>
      </c>
      <c r="E290" s="35" t="s">
        <v>33</v>
      </c>
      <c r="F290" s="36" t="s">
        <v>5931</v>
      </c>
      <c r="G290" s="34" t="s">
        <v>5930</v>
      </c>
    </row>
    <row r="291" customFormat="false" ht="12.8" hidden="false" customHeight="false" outlineLevel="0" collapsed="false">
      <c r="A291" s="30" t="s">
        <v>42</v>
      </c>
      <c r="B291" s="31" t="s">
        <v>17</v>
      </c>
      <c r="C291" s="32" t="s">
        <v>316</v>
      </c>
      <c r="D291" s="32" t="s">
        <v>21</v>
      </c>
      <c r="E291" s="11" t="s">
        <v>62</v>
      </c>
      <c r="F291" s="33" t="s">
        <v>5929</v>
      </c>
      <c r="G291" s="40" t="s">
        <v>5934</v>
      </c>
    </row>
    <row r="292" customFormat="false" ht="12.8" hidden="false" customHeight="false" outlineLevel="0" collapsed="false">
      <c r="A292" s="30" t="s">
        <v>42</v>
      </c>
      <c r="B292" s="31" t="s">
        <v>17</v>
      </c>
      <c r="C292" s="32" t="s">
        <v>65</v>
      </c>
      <c r="D292" s="32" t="s">
        <v>21</v>
      </c>
      <c r="E292" s="11" t="s">
        <v>62</v>
      </c>
      <c r="F292" s="33" t="s">
        <v>5929</v>
      </c>
      <c r="G292" s="40" t="s">
        <v>5934</v>
      </c>
    </row>
    <row r="293" customFormat="false" ht="12.8" hidden="false" customHeight="false" outlineLevel="0" collapsed="false">
      <c r="A293" s="30" t="s">
        <v>42</v>
      </c>
      <c r="B293" s="31" t="s">
        <v>17</v>
      </c>
      <c r="C293" s="32" t="s">
        <v>65</v>
      </c>
      <c r="D293" s="32" t="s">
        <v>21</v>
      </c>
      <c r="E293" s="39" t="s">
        <v>53</v>
      </c>
      <c r="F293" s="36" t="s">
        <v>5931</v>
      </c>
      <c r="G293" s="40" t="s">
        <v>5934</v>
      </c>
    </row>
    <row r="294" customFormat="false" ht="12.8" hidden="false" customHeight="false" outlineLevel="0" collapsed="false">
      <c r="A294" s="30" t="s">
        <v>42</v>
      </c>
      <c r="B294" s="31" t="s">
        <v>17</v>
      </c>
      <c r="C294" s="32" t="s">
        <v>65</v>
      </c>
      <c r="D294" s="32" t="s">
        <v>21</v>
      </c>
      <c r="E294" s="10" t="s">
        <v>51</v>
      </c>
      <c r="F294" s="8" t="s">
        <v>5933</v>
      </c>
      <c r="G294" s="38" t="s">
        <v>5932</v>
      </c>
    </row>
    <row r="295" customFormat="false" ht="12.8" hidden="false" customHeight="false" outlineLevel="0" collapsed="false">
      <c r="A295" s="30" t="s">
        <v>42</v>
      </c>
      <c r="B295" s="31" t="s">
        <v>17</v>
      </c>
      <c r="C295" s="32" t="s">
        <v>65</v>
      </c>
      <c r="D295" s="32" t="s">
        <v>21</v>
      </c>
      <c r="E295" s="37" t="s">
        <v>184</v>
      </c>
      <c r="F295" s="33" t="s">
        <v>5929</v>
      </c>
      <c r="G295" s="38" t="s">
        <v>5932</v>
      </c>
    </row>
    <row r="296" customFormat="false" ht="12.8" hidden="false" customHeight="false" outlineLevel="0" collapsed="false">
      <c r="A296" s="30" t="s">
        <v>42</v>
      </c>
      <c r="B296" s="31" t="s">
        <v>17</v>
      </c>
      <c r="C296" s="32" t="s">
        <v>43</v>
      </c>
      <c r="D296" s="32" t="s">
        <v>19</v>
      </c>
      <c r="E296" s="35" t="s">
        <v>33</v>
      </c>
      <c r="F296" s="36" t="s">
        <v>5931</v>
      </c>
      <c r="G296" s="34" t="s">
        <v>5930</v>
      </c>
    </row>
    <row r="297" customFormat="false" ht="12.8" hidden="false" customHeight="false" outlineLevel="0" collapsed="false">
      <c r="A297" s="30" t="s">
        <v>42</v>
      </c>
      <c r="B297" s="31" t="s">
        <v>17</v>
      </c>
      <c r="C297" s="32" t="s">
        <v>43</v>
      </c>
      <c r="D297" s="32" t="s">
        <v>19</v>
      </c>
      <c r="E297" s="11" t="s">
        <v>62</v>
      </c>
      <c r="F297" s="33" t="s">
        <v>5929</v>
      </c>
      <c r="G297" s="40" t="s">
        <v>5934</v>
      </c>
    </row>
    <row r="298" customFormat="false" ht="12.8" hidden="false" customHeight="false" outlineLevel="0" collapsed="false">
      <c r="A298" s="30" t="s">
        <v>42</v>
      </c>
      <c r="B298" s="31" t="s">
        <v>17</v>
      </c>
      <c r="C298" s="32" t="s">
        <v>43</v>
      </c>
      <c r="D298" s="32" t="s">
        <v>19</v>
      </c>
      <c r="E298" s="10" t="s">
        <v>51</v>
      </c>
      <c r="F298" s="8" t="s">
        <v>5933</v>
      </c>
      <c r="G298" s="38" t="s">
        <v>5932</v>
      </c>
    </row>
    <row r="299" customFormat="false" ht="12.8" hidden="false" customHeight="false" outlineLevel="0" collapsed="false">
      <c r="A299" s="30" t="s">
        <v>42</v>
      </c>
      <c r="B299" s="31" t="s">
        <v>17</v>
      </c>
      <c r="C299" s="31" t="s">
        <v>18</v>
      </c>
      <c r="D299" s="31" t="s">
        <v>19</v>
      </c>
      <c r="E299" s="5" t="s">
        <v>22</v>
      </c>
      <c r="F299" s="33" t="s">
        <v>5929</v>
      </c>
      <c r="G299" s="34" t="s">
        <v>5930</v>
      </c>
    </row>
    <row r="300" customFormat="false" ht="12.8" hidden="false" customHeight="false" outlineLevel="0" collapsed="false">
      <c r="A300" s="30" t="s">
        <v>42</v>
      </c>
      <c r="B300" s="31" t="s">
        <v>17</v>
      </c>
      <c r="C300" s="31" t="s">
        <v>18</v>
      </c>
      <c r="D300" s="31" t="s">
        <v>19</v>
      </c>
      <c r="E300" s="35" t="s">
        <v>33</v>
      </c>
      <c r="F300" s="36" t="s">
        <v>5931</v>
      </c>
      <c r="G300" s="34" t="s">
        <v>5930</v>
      </c>
    </row>
    <row r="301" customFormat="false" ht="12.8" hidden="false" customHeight="false" outlineLevel="0" collapsed="false">
      <c r="A301" s="30" t="s">
        <v>42</v>
      </c>
      <c r="B301" s="31" t="s">
        <v>17</v>
      </c>
      <c r="C301" s="31" t="s">
        <v>18</v>
      </c>
      <c r="D301" s="31" t="s">
        <v>19</v>
      </c>
      <c r="E301" s="11" t="s">
        <v>62</v>
      </c>
      <c r="F301" s="33" t="s">
        <v>5929</v>
      </c>
      <c r="G301" s="40" t="s">
        <v>5934</v>
      </c>
    </row>
    <row r="302" customFormat="false" ht="12.8" hidden="false" customHeight="false" outlineLevel="0" collapsed="false">
      <c r="A302" s="30" t="s">
        <v>42</v>
      </c>
      <c r="B302" s="31" t="s">
        <v>17</v>
      </c>
      <c r="C302" s="31" t="s">
        <v>18</v>
      </c>
      <c r="D302" s="41" t="s">
        <v>21</v>
      </c>
      <c r="E302" s="11" t="s">
        <v>62</v>
      </c>
      <c r="F302" s="33" t="s">
        <v>5929</v>
      </c>
      <c r="G302" s="40" t="s">
        <v>5934</v>
      </c>
    </row>
    <row r="303" customFormat="false" ht="12.8" hidden="false" customHeight="false" outlineLevel="0" collapsed="false">
      <c r="A303" s="30" t="s">
        <v>42</v>
      </c>
      <c r="B303" s="31" t="s">
        <v>17</v>
      </c>
      <c r="C303" s="31" t="s">
        <v>18</v>
      </c>
      <c r="D303" s="41" t="s">
        <v>21</v>
      </c>
      <c r="E303" s="39" t="s">
        <v>53</v>
      </c>
      <c r="F303" s="36" t="s">
        <v>5931</v>
      </c>
      <c r="G303" s="40" t="s">
        <v>5934</v>
      </c>
    </row>
    <row r="304" customFormat="false" ht="12.8" hidden="false" customHeight="false" outlineLevel="0" collapsed="false">
      <c r="A304" s="30" t="s">
        <v>42</v>
      </c>
      <c r="B304" s="31" t="s">
        <v>17</v>
      </c>
      <c r="C304" s="32" t="s">
        <v>18</v>
      </c>
      <c r="D304" s="32" t="s">
        <v>21</v>
      </c>
      <c r="E304" s="10" t="s">
        <v>51</v>
      </c>
      <c r="F304" s="8" t="s">
        <v>5933</v>
      </c>
      <c r="G304" s="38" t="s">
        <v>5932</v>
      </c>
    </row>
    <row r="305" customFormat="false" ht="12.8" hidden="false" customHeight="false" outlineLevel="0" collapsed="false">
      <c r="A305" s="30" t="s">
        <v>42</v>
      </c>
      <c r="B305" s="31" t="s">
        <v>17</v>
      </c>
      <c r="C305" s="32" t="s">
        <v>18</v>
      </c>
      <c r="D305" s="32" t="s">
        <v>21</v>
      </c>
      <c r="E305" s="37" t="s">
        <v>184</v>
      </c>
      <c r="F305" s="33" t="s">
        <v>5929</v>
      </c>
      <c r="G305" s="38" t="s">
        <v>5932</v>
      </c>
    </row>
    <row r="306" customFormat="false" ht="12.8" hidden="false" customHeight="false" outlineLevel="0" collapsed="false">
      <c r="A306" s="30" t="s">
        <v>42</v>
      </c>
      <c r="B306" s="31" t="s">
        <v>17</v>
      </c>
      <c r="C306" s="31" t="s">
        <v>304</v>
      </c>
      <c r="D306" s="31" t="s">
        <v>19</v>
      </c>
      <c r="E306" s="39" t="s">
        <v>53</v>
      </c>
      <c r="F306" s="36" t="s">
        <v>5931</v>
      </c>
      <c r="G306" s="40" t="s">
        <v>5934</v>
      </c>
    </row>
    <row r="307" customFormat="false" ht="12.8" hidden="false" customHeight="false" outlineLevel="0" collapsed="false">
      <c r="A307" s="30" t="s">
        <v>42</v>
      </c>
      <c r="B307" s="31" t="s">
        <v>17</v>
      </c>
      <c r="C307" s="31" t="s">
        <v>304</v>
      </c>
      <c r="D307" s="31" t="s">
        <v>19</v>
      </c>
      <c r="E307" s="10" t="s">
        <v>51</v>
      </c>
      <c r="F307" s="8" t="s">
        <v>5933</v>
      </c>
      <c r="G307" s="38" t="s">
        <v>5932</v>
      </c>
    </row>
    <row r="308" customFormat="false" ht="12.8" hidden="false" customHeight="false" outlineLevel="0" collapsed="false">
      <c r="A308" s="30" t="s">
        <v>42</v>
      </c>
      <c r="B308" s="31" t="s">
        <v>17</v>
      </c>
      <c r="C308" s="31" t="s">
        <v>304</v>
      </c>
      <c r="D308" s="31" t="s">
        <v>19</v>
      </c>
      <c r="E308" s="37" t="s">
        <v>184</v>
      </c>
      <c r="F308" s="33" t="s">
        <v>5929</v>
      </c>
      <c r="G308" s="38" t="s">
        <v>5932</v>
      </c>
    </row>
    <row r="309" customFormat="false" ht="12.8" hidden="false" customHeight="false" outlineLevel="0" collapsed="false">
      <c r="A309" s="30" t="s">
        <v>42</v>
      </c>
      <c r="B309" s="31" t="s">
        <v>17</v>
      </c>
      <c r="C309" s="31" t="s">
        <v>304</v>
      </c>
      <c r="D309" s="41" t="s">
        <v>21</v>
      </c>
      <c r="E309" s="11" t="s">
        <v>62</v>
      </c>
      <c r="F309" s="33" t="s">
        <v>5929</v>
      </c>
      <c r="G309" s="40" t="s">
        <v>5934</v>
      </c>
    </row>
    <row r="310" customFormat="false" ht="12.8" hidden="false" customHeight="false" outlineLevel="0" collapsed="false">
      <c r="A310" s="30" t="s">
        <v>42</v>
      </c>
      <c r="B310" s="31" t="s">
        <v>17</v>
      </c>
      <c r="C310" s="31" t="s">
        <v>304</v>
      </c>
      <c r="D310" s="41" t="s">
        <v>21</v>
      </c>
      <c r="E310" s="10" t="s">
        <v>51</v>
      </c>
      <c r="F310" s="8" t="s">
        <v>5933</v>
      </c>
      <c r="G310" s="38" t="s">
        <v>5932</v>
      </c>
    </row>
    <row r="311" customFormat="false" ht="12.8" hidden="false" customHeight="false" outlineLevel="0" collapsed="false">
      <c r="A311" s="30" t="s">
        <v>42</v>
      </c>
      <c r="B311" s="31" t="s">
        <v>17</v>
      </c>
      <c r="C311" s="31" t="s">
        <v>304</v>
      </c>
      <c r="D311" s="41" t="s">
        <v>21</v>
      </c>
      <c r="E311" s="37" t="s">
        <v>184</v>
      </c>
      <c r="F311" s="33" t="s">
        <v>5929</v>
      </c>
      <c r="G311" s="38" t="s">
        <v>5932</v>
      </c>
    </row>
    <row r="312" customFormat="false" ht="12.8" hidden="false" customHeight="false" outlineLevel="0" collapsed="false">
      <c r="A312" s="30" t="s">
        <v>29</v>
      </c>
      <c r="B312" s="31" t="s">
        <v>30</v>
      </c>
      <c r="C312" s="32" t="s">
        <v>1055</v>
      </c>
      <c r="D312" s="32" t="s">
        <v>21</v>
      </c>
      <c r="E312" s="5" t="s">
        <v>22</v>
      </c>
      <c r="F312" s="33" t="s">
        <v>5929</v>
      </c>
      <c r="G312" s="34" t="s">
        <v>5930</v>
      </c>
    </row>
    <row r="313" customFormat="false" ht="12.8" hidden="false" customHeight="false" outlineLevel="0" collapsed="false">
      <c r="A313" s="30" t="s">
        <v>29</v>
      </c>
      <c r="B313" s="31" t="s">
        <v>30</v>
      </c>
      <c r="C313" s="32" t="s">
        <v>428</v>
      </c>
      <c r="D313" s="32" t="s">
        <v>21</v>
      </c>
      <c r="E313" s="5" t="s">
        <v>22</v>
      </c>
      <c r="F313" s="33" t="s">
        <v>5929</v>
      </c>
      <c r="G313" s="34" t="s">
        <v>5930</v>
      </c>
    </row>
    <row r="314" customFormat="false" ht="12.8" hidden="false" customHeight="false" outlineLevel="0" collapsed="false">
      <c r="A314" s="30" t="s">
        <v>29</v>
      </c>
      <c r="B314" s="31" t="s">
        <v>30</v>
      </c>
      <c r="C314" s="32" t="s">
        <v>428</v>
      </c>
      <c r="D314" s="32" t="s">
        <v>21</v>
      </c>
      <c r="E314" s="35" t="s">
        <v>33</v>
      </c>
      <c r="F314" s="36" t="s">
        <v>5931</v>
      </c>
      <c r="G314" s="34" t="s">
        <v>5930</v>
      </c>
    </row>
    <row r="315" customFormat="false" ht="12.8" hidden="false" customHeight="false" outlineLevel="0" collapsed="false">
      <c r="A315" s="30" t="s">
        <v>29</v>
      </c>
      <c r="B315" s="31" t="s">
        <v>30</v>
      </c>
      <c r="C315" s="32" t="s">
        <v>428</v>
      </c>
      <c r="D315" s="32" t="s">
        <v>21</v>
      </c>
      <c r="E315" s="10" t="s">
        <v>51</v>
      </c>
      <c r="F315" s="8" t="s">
        <v>5933</v>
      </c>
      <c r="G315" s="38" t="s">
        <v>5932</v>
      </c>
    </row>
    <row r="316" customFormat="false" ht="12.8" hidden="false" customHeight="false" outlineLevel="0" collapsed="false">
      <c r="A316" s="30" t="s">
        <v>29</v>
      </c>
      <c r="B316" s="31" t="s">
        <v>30</v>
      </c>
      <c r="C316" s="31" t="s">
        <v>31</v>
      </c>
      <c r="D316" s="31" t="s">
        <v>19</v>
      </c>
      <c r="E316" s="5" t="s">
        <v>22</v>
      </c>
      <c r="F316" s="33" t="s">
        <v>5929</v>
      </c>
      <c r="G316" s="34" t="s">
        <v>5930</v>
      </c>
    </row>
    <row r="317" customFormat="false" ht="12.8" hidden="false" customHeight="false" outlineLevel="0" collapsed="false">
      <c r="A317" s="30" t="s">
        <v>29</v>
      </c>
      <c r="B317" s="31" t="s">
        <v>30</v>
      </c>
      <c r="C317" s="31" t="s">
        <v>31</v>
      </c>
      <c r="D317" s="31" t="s">
        <v>19</v>
      </c>
      <c r="E317" s="35" t="s">
        <v>33</v>
      </c>
      <c r="F317" s="36" t="s">
        <v>5931</v>
      </c>
      <c r="G317" s="34" t="s">
        <v>5930</v>
      </c>
    </row>
    <row r="318" customFormat="false" ht="12.8" hidden="false" customHeight="false" outlineLevel="0" collapsed="false">
      <c r="A318" s="30" t="s">
        <v>29</v>
      </c>
      <c r="B318" s="31" t="s">
        <v>30</v>
      </c>
      <c r="C318" s="32" t="s">
        <v>31</v>
      </c>
      <c r="D318" s="32" t="s">
        <v>19</v>
      </c>
      <c r="E318" s="10" t="s">
        <v>51</v>
      </c>
      <c r="F318" s="8" t="s">
        <v>5933</v>
      </c>
      <c r="G318" s="38" t="s">
        <v>5932</v>
      </c>
    </row>
    <row r="319" customFormat="false" ht="12.8" hidden="false" customHeight="false" outlineLevel="0" collapsed="false">
      <c r="A319" s="30" t="s">
        <v>29</v>
      </c>
      <c r="B319" s="31" t="s">
        <v>30</v>
      </c>
      <c r="C319" s="32" t="s">
        <v>815</v>
      </c>
      <c r="D319" s="32" t="s">
        <v>19</v>
      </c>
      <c r="E319" s="10" t="s">
        <v>51</v>
      </c>
      <c r="F319" s="8" t="s">
        <v>5933</v>
      </c>
      <c r="G319" s="38" t="s">
        <v>5932</v>
      </c>
    </row>
    <row r="320" customFormat="false" ht="12.8" hidden="false" customHeight="false" outlineLevel="0" collapsed="false">
      <c r="A320" s="30" t="s">
        <v>29</v>
      </c>
      <c r="B320" s="31" t="s">
        <v>30</v>
      </c>
      <c r="C320" s="31" t="s">
        <v>815</v>
      </c>
      <c r="D320" s="41" t="s">
        <v>21</v>
      </c>
      <c r="E320" s="5" t="s">
        <v>22</v>
      </c>
      <c r="F320" s="33" t="s">
        <v>5929</v>
      </c>
      <c r="G320" s="34" t="s">
        <v>5930</v>
      </c>
    </row>
    <row r="321" customFormat="false" ht="12.8" hidden="false" customHeight="false" outlineLevel="0" collapsed="false">
      <c r="A321" s="30" t="s">
        <v>29</v>
      </c>
      <c r="B321" s="31" t="s">
        <v>30</v>
      </c>
      <c r="C321" s="32" t="s">
        <v>65</v>
      </c>
      <c r="D321" s="32" t="s">
        <v>21</v>
      </c>
      <c r="E321" s="37" t="s">
        <v>184</v>
      </c>
      <c r="F321" s="33" t="s">
        <v>5929</v>
      </c>
      <c r="G321" s="38" t="s">
        <v>5932</v>
      </c>
    </row>
    <row r="322" customFormat="false" ht="12.8" hidden="false" customHeight="false" outlineLevel="0" collapsed="false">
      <c r="A322" s="30" t="s">
        <v>29</v>
      </c>
      <c r="B322" s="31" t="s">
        <v>30</v>
      </c>
      <c r="C322" s="32" t="s">
        <v>152</v>
      </c>
      <c r="D322" s="32" t="s">
        <v>21</v>
      </c>
      <c r="E322" s="5" t="s">
        <v>22</v>
      </c>
      <c r="F322" s="33" t="s">
        <v>5929</v>
      </c>
      <c r="G322" s="34" t="s">
        <v>5930</v>
      </c>
    </row>
    <row r="323" customFormat="false" ht="12.8" hidden="false" customHeight="false" outlineLevel="0" collapsed="false">
      <c r="A323" s="30" t="s">
        <v>29</v>
      </c>
      <c r="B323" s="31" t="s">
        <v>30</v>
      </c>
      <c r="C323" s="32" t="s">
        <v>152</v>
      </c>
      <c r="D323" s="32" t="s">
        <v>21</v>
      </c>
      <c r="E323" s="35" t="s">
        <v>33</v>
      </c>
      <c r="F323" s="36" t="s">
        <v>5931</v>
      </c>
      <c r="G323" s="34" t="s">
        <v>5930</v>
      </c>
    </row>
    <row r="324" customFormat="false" ht="12.8" hidden="false" customHeight="false" outlineLevel="0" collapsed="false">
      <c r="A324" s="30" t="s">
        <v>29</v>
      </c>
      <c r="B324" s="31" t="s">
        <v>30</v>
      </c>
      <c r="C324" s="32" t="s">
        <v>43</v>
      </c>
      <c r="D324" s="32" t="s">
        <v>19</v>
      </c>
      <c r="E324" s="5" t="s">
        <v>22</v>
      </c>
      <c r="F324" s="33" t="s">
        <v>5929</v>
      </c>
      <c r="G324" s="34" t="s">
        <v>5930</v>
      </c>
    </row>
    <row r="325" customFormat="false" ht="12.8" hidden="false" customHeight="false" outlineLevel="0" collapsed="false">
      <c r="A325" s="30" t="s">
        <v>29</v>
      </c>
      <c r="B325" s="31" t="s">
        <v>30</v>
      </c>
      <c r="C325" s="32" t="s">
        <v>43</v>
      </c>
      <c r="D325" s="32" t="s">
        <v>19</v>
      </c>
      <c r="E325" s="11" t="s">
        <v>62</v>
      </c>
      <c r="F325" s="33" t="s">
        <v>5929</v>
      </c>
      <c r="G325" s="40" t="s">
        <v>5934</v>
      </c>
    </row>
    <row r="326" customFormat="false" ht="12.8" hidden="false" customHeight="false" outlineLevel="0" collapsed="false">
      <c r="A326" s="30" t="s">
        <v>29</v>
      </c>
      <c r="B326" s="31" t="s">
        <v>30</v>
      </c>
      <c r="C326" s="32" t="s">
        <v>18</v>
      </c>
      <c r="D326" s="32" t="s">
        <v>19</v>
      </c>
      <c r="E326" s="5" t="s">
        <v>22</v>
      </c>
      <c r="F326" s="33" t="s">
        <v>5929</v>
      </c>
      <c r="G326" s="34" t="s">
        <v>5930</v>
      </c>
    </row>
    <row r="327" customFormat="false" ht="12.8" hidden="false" customHeight="false" outlineLevel="0" collapsed="false">
      <c r="A327" s="30" t="s">
        <v>29</v>
      </c>
      <c r="B327" s="31" t="s">
        <v>30</v>
      </c>
      <c r="C327" s="32" t="s">
        <v>18</v>
      </c>
      <c r="D327" s="32" t="s">
        <v>19</v>
      </c>
      <c r="E327" s="11" t="s">
        <v>62</v>
      </c>
      <c r="F327" s="33" t="s">
        <v>5929</v>
      </c>
      <c r="G327" s="40" t="s">
        <v>5934</v>
      </c>
    </row>
    <row r="328" customFormat="false" ht="12.8" hidden="false" customHeight="false" outlineLevel="0" collapsed="false">
      <c r="A328" s="30" t="s">
        <v>29</v>
      </c>
      <c r="B328" s="31" t="s">
        <v>30</v>
      </c>
      <c r="C328" s="32" t="s">
        <v>770</v>
      </c>
      <c r="D328" s="32" t="s">
        <v>21</v>
      </c>
      <c r="E328" s="11" t="s">
        <v>62</v>
      </c>
      <c r="F328" s="33" t="s">
        <v>5929</v>
      </c>
      <c r="G328" s="40" t="s">
        <v>5934</v>
      </c>
    </row>
    <row r="329" customFormat="false" ht="12.8" hidden="false" customHeight="false" outlineLevel="0" collapsed="false">
      <c r="A329" s="30" t="s">
        <v>29</v>
      </c>
      <c r="B329" s="31" t="s">
        <v>30</v>
      </c>
      <c r="C329" s="31" t="s">
        <v>304</v>
      </c>
      <c r="D329" s="31" t="s">
        <v>19</v>
      </c>
      <c r="E329" s="5" t="s">
        <v>22</v>
      </c>
      <c r="F329" s="33" t="s">
        <v>5929</v>
      </c>
      <c r="G329" s="34" t="s">
        <v>5930</v>
      </c>
    </row>
    <row r="330" customFormat="false" ht="12.8" hidden="false" customHeight="false" outlineLevel="0" collapsed="false">
      <c r="A330" s="30" t="s">
        <v>29</v>
      </c>
      <c r="B330" s="31" t="s">
        <v>30</v>
      </c>
      <c r="C330" s="31" t="s">
        <v>304</v>
      </c>
      <c r="D330" s="31" t="s">
        <v>19</v>
      </c>
      <c r="E330" s="11" t="s">
        <v>62</v>
      </c>
      <c r="F330" s="33" t="s">
        <v>5929</v>
      </c>
      <c r="G330" s="40" t="s">
        <v>5934</v>
      </c>
    </row>
    <row r="331" customFormat="false" ht="12.8" hidden="false" customHeight="false" outlineLevel="0" collapsed="false">
      <c r="A331" s="30" t="s">
        <v>29</v>
      </c>
      <c r="B331" s="31" t="s">
        <v>30</v>
      </c>
      <c r="C331" s="31" t="s">
        <v>304</v>
      </c>
      <c r="D331" s="31" t="s">
        <v>19</v>
      </c>
      <c r="E331" s="39" t="s">
        <v>53</v>
      </c>
      <c r="F331" s="36" t="s">
        <v>5931</v>
      </c>
      <c r="G331" s="40" t="s">
        <v>5934</v>
      </c>
    </row>
    <row r="332" customFormat="false" ht="12.8" hidden="false" customHeight="false" outlineLevel="0" collapsed="false">
      <c r="A332" s="30" t="s">
        <v>29</v>
      </c>
      <c r="B332" s="31" t="s">
        <v>30</v>
      </c>
      <c r="C332" s="31" t="s">
        <v>304</v>
      </c>
      <c r="D332" s="31" t="s">
        <v>19</v>
      </c>
      <c r="E332" s="10" t="s">
        <v>51</v>
      </c>
      <c r="F332" s="8" t="s">
        <v>5933</v>
      </c>
      <c r="G332" s="38" t="s">
        <v>5932</v>
      </c>
    </row>
    <row r="333" customFormat="false" ht="12.8" hidden="false" customHeight="false" outlineLevel="0" collapsed="false">
      <c r="A333" s="30" t="s">
        <v>29</v>
      </c>
      <c r="B333" s="31" t="s">
        <v>30</v>
      </c>
      <c r="C333" s="31" t="s">
        <v>304</v>
      </c>
      <c r="D333" s="41" t="s">
        <v>21</v>
      </c>
      <c r="E333" s="5" t="s">
        <v>22</v>
      </c>
      <c r="F333" s="33" t="s">
        <v>5929</v>
      </c>
      <c r="G333" s="34" t="s">
        <v>5930</v>
      </c>
    </row>
    <row r="334" customFormat="false" ht="12.8" hidden="false" customHeight="false" outlineLevel="0" collapsed="false">
      <c r="A334" s="30" t="s">
        <v>29</v>
      </c>
      <c r="B334" s="31" t="s">
        <v>30</v>
      </c>
      <c r="C334" s="31" t="s">
        <v>304</v>
      </c>
      <c r="D334" s="41" t="s">
        <v>21</v>
      </c>
      <c r="E334" s="10" t="s">
        <v>51</v>
      </c>
      <c r="F334" s="8" t="s">
        <v>5933</v>
      </c>
      <c r="G334" s="38" t="s">
        <v>5932</v>
      </c>
    </row>
    <row r="335" customFormat="false" ht="12.8" hidden="false" customHeight="false" outlineLevel="0" collapsed="false">
      <c r="A335" s="30" t="s">
        <v>29</v>
      </c>
      <c r="B335" s="31" t="s">
        <v>147</v>
      </c>
      <c r="C335" s="32" t="s">
        <v>1055</v>
      </c>
      <c r="D335" s="32" t="s">
        <v>21</v>
      </c>
      <c r="E335" s="5" t="s">
        <v>22</v>
      </c>
      <c r="F335" s="33" t="s">
        <v>5929</v>
      </c>
      <c r="G335" s="34" t="s">
        <v>5930</v>
      </c>
    </row>
    <row r="336" customFormat="false" ht="12.8" hidden="false" customHeight="false" outlineLevel="0" collapsed="false">
      <c r="A336" s="30" t="s">
        <v>29</v>
      </c>
      <c r="B336" s="31" t="s">
        <v>147</v>
      </c>
      <c r="C336" s="32" t="s">
        <v>428</v>
      </c>
      <c r="D336" s="32" t="s">
        <v>21</v>
      </c>
      <c r="E336" s="35" t="s">
        <v>33</v>
      </c>
      <c r="F336" s="36" t="s">
        <v>5931</v>
      </c>
      <c r="G336" s="34" t="s">
        <v>5930</v>
      </c>
    </row>
    <row r="337" customFormat="false" ht="12.8" hidden="false" customHeight="false" outlineLevel="0" collapsed="false">
      <c r="A337" s="30" t="s">
        <v>29</v>
      </c>
      <c r="B337" s="31" t="s">
        <v>147</v>
      </c>
      <c r="C337" s="32" t="s">
        <v>453</v>
      </c>
      <c r="D337" s="32" t="s">
        <v>19</v>
      </c>
      <c r="E337" s="5" t="s">
        <v>22</v>
      </c>
      <c r="F337" s="33" t="s">
        <v>5929</v>
      </c>
      <c r="G337" s="34" t="s">
        <v>5930</v>
      </c>
    </row>
    <row r="338" customFormat="false" ht="12.8" hidden="false" customHeight="false" outlineLevel="0" collapsed="false">
      <c r="A338" s="30" t="s">
        <v>29</v>
      </c>
      <c r="B338" s="31" t="s">
        <v>147</v>
      </c>
      <c r="C338" s="32" t="s">
        <v>453</v>
      </c>
      <c r="D338" s="32" t="s">
        <v>19</v>
      </c>
      <c r="E338" s="35" t="s">
        <v>33</v>
      </c>
      <c r="F338" s="36" t="s">
        <v>5931</v>
      </c>
      <c r="G338" s="34" t="s">
        <v>5930</v>
      </c>
    </row>
    <row r="339" customFormat="false" ht="12.8" hidden="false" customHeight="false" outlineLevel="0" collapsed="false">
      <c r="A339" s="30" t="s">
        <v>29</v>
      </c>
      <c r="B339" s="31" t="s">
        <v>147</v>
      </c>
      <c r="C339" s="32" t="s">
        <v>453</v>
      </c>
      <c r="D339" s="32" t="s">
        <v>19</v>
      </c>
      <c r="E339" s="11" t="s">
        <v>62</v>
      </c>
      <c r="F339" s="33" t="s">
        <v>5929</v>
      </c>
      <c r="G339" s="40" t="s">
        <v>5934</v>
      </c>
    </row>
    <row r="340" customFormat="false" ht="12.8" hidden="false" customHeight="false" outlineLevel="0" collapsed="false">
      <c r="A340" s="30" t="s">
        <v>29</v>
      </c>
      <c r="B340" s="31" t="s">
        <v>147</v>
      </c>
      <c r="C340" s="32" t="s">
        <v>453</v>
      </c>
      <c r="D340" s="32" t="s">
        <v>19</v>
      </c>
      <c r="E340" s="39" t="s">
        <v>53</v>
      </c>
      <c r="F340" s="36" t="s">
        <v>5931</v>
      </c>
      <c r="G340" s="40" t="s">
        <v>5934</v>
      </c>
    </row>
    <row r="341" customFormat="false" ht="12.8" hidden="false" customHeight="false" outlineLevel="0" collapsed="false">
      <c r="A341" s="30" t="s">
        <v>29</v>
      </c>
      <c r="B341" s="31" t="s">
        <v>147</v>
      </c>
      <c r="C341" s="32" t="s">
        <v>453</v>
      </c>
      <c r="D341" s="32" t="s">
        <v>19</v>
      </c>
      <c r="E341" s="10" t="s">
        <v>51</v>
      </c>
      <c r="F341" s="8" t="s">
        <v>5933</v>
      </c>
      <c r="G341" s="38" t="s">
        <v>5932</v>
      </c>
    </row>
    <row r="342" customFormat="false" ht="12.8" hidden="false" customHeight="false" outlineLevel="0" collapsed="false">
      <c r="A342" s="30" t="s">
        <v>29</v>
      </c>
      <c r="B342" s="31" t="s">
        <v>147</v>
      </c>
      <c r="C342" s="32" t="s">
        <v>31</v>
      </c>
      <c r="D342" s="32" t="s">
        <v>19</v>
      </c>
      <c r="E342" s="11" t="s">
        <v>62</v>
      </c>
      <c r="F342" s="33" t="s">
        <v>5929</v>
      </c>
      <c r="G342" s="40" t="s">
        <v>5934</v>
      </c>
    </row>
    <row r="343" customFormat="false" ht="12.8" hidden="false" customHeight="false" outlineLevel="0" collapsed="false">
      <c r="A343" s="30" t="s">
        <v>29</v>
      </c>
      <c r="B343" s="31" t="s">
        <v>147</v>
      </c>
      <c r="C343" s="32" t="s">
        <v>31</v>
      </c>
      <c r="D343" s="32" t="s">
        <v>19</v>
      </c>
      <c r="E343" s="39" t="s">
        <v>53</v>
      </c>
      <c r="F343" s="36" t="s">
        <v>5931</v>
      </c>
      <c r="G343" s="40" t="s">
        <v>5934</v>
      </c>
    </row>
    <row r="344" customFormat="false" ht="12.8" hidden="false" customHeight="false" outlineLevel="0" collapsed="false">
      <c r="A344" s="30" t="s">
        <v>29</v>
      </c>
      <c r="B344" s="31" t="s">
        <v>147</v>
      </c>
      <c r="C344" s="32" t="s">
        <v>31</v>
      </c>
      <c r="D344" s="32" t="s">
        <v>19</v>
      </c>
      <c r="E344" s="10" t="s">
        <v>51</v>
      </c>
      <c r="F344" s="8" t="s">
        <v>5933</v>
      </c>
      <c r="G344" s="38" t="s">
        <v>5932</v>
      </c>
    </row>
    <row r="345" customFormat="false" ht="12.8" hidden="false" customHeight="false" outlineLevel="0" collapsed="false">
      <c r="A345" s="30" t="s">
        <v>29</v>
      </c>
      <c r="B345" s="31" t="s">
        <v>147</v>
      </c>
      <c r="C345" s="32" t="s">
        <v>815</v>
      </c>
      <c r="D345" s="32" t="s">
        <v>19</v>
      </c>
      <c r="E345" s="11" t="s">
        <v>62</v>
      </c>
      <c r="F345" s="33" t="s">
        <v>5929</v>
      </c>
      <c r="G345" s="40" t="s">
        <v>5934</v>
      </c>
    </row>
    <row r="346" customFormat="false" ht="12.8" hidden="false" customHeight="false" outlineLevel="0" collapsed="false">
      <c r="A346" s="30" t="s">
        <v>29</v>
      </c>
      <c r="B346" s="31" t="s">
        <v>147</v>
      </c>
      <c r="C346" s="32" t="s">
        <v>815</v>
      </c>
      <c r="D346" s="32" t="s">
        <v>19</v>
      </c>
      <c r="E346" s="39" t="s">
        <v>53</v>
      </c>
      <c r="F346" s="36" t="s">
        <v>5931</v>
      </c>
      <c r="G346" s="40" t="s">
        <v>5934</v>
      </c>
    </row>
    <row r="347" customFormat="false" ht="12.8" hidden="false" customHeight="false" outlineLevel="0" collapsed="false">
      <c r="A347" s="30" t="s">
        <v>29</v>
      </c>
      <c r="B347" s="31" t="s">
        <v>147</v>
      </c>
      <c r="C347" s="32" t="s">
        <v>815</v>
      </c>
      <c r="D347" s="32" t="s">
        <v>19</v>
      </c>
      <c r="E347" s="10" t="s">
        <v>51</v>
      </c>
      <c r="F347" s="8" t="s">
        <v>5933</v>
      </c>
      <c r="G347" s="38" t="s">
        <v>5932</v>
      </c>
    </row>
    <row r="348" customFormat="false" ht="12.8" hidden="false" customHeight="false" outlineLevel="0" collapsed="false">
      <c r="A348" s="30" t="s">
        <v>29</v>
      </c>
      <c r="B348" s="31" t="s">
        <v>147</v>
      </c>
      <c r="C348" s="32" t="s">
        <v>65</v>
      </c>
      <c r="D348" s="32" t="s">
        <v>21</v>
      </c>
      <c r="E348" s="11" t="s">
        <v>62</v>
      </c>
      <c r="F348" s="33" t="s">
        <v>5929</v>
      </c>
      <c r="G348" s="40" t="s">
        <v>5934</v>
      </c>
    </row>
    <row r="349" customFormat="false" ht="12.8" hidden="false" customHeight="false" outlineLevel="0" collapsed="false">
      <c r="A349" s="30" t="s">
        <v>29</v>
      </c>
      <c r="B349" s="31" t="s">
        <v>147</v>
      </c>
      <c r="C349" s="32" t="s">
        <v>65</v>
      </c>
      <c r="D349" s="32" t="s">
        <v>21</v>
      </c>
      <c r="E349" s="10" t="s">
        <v>51</v>
      </c>
      <c r="F349" s="8" t="s">
        <v>5933</v>
      </c>
      <c r="G349" s="38" t="s">
        <v>5932</v>
      </c>
    </row>
    <row r="350" customFormat="false" ht="12.8" hidden="false" customHeight="false" outlineLevel="0" collapsed="false">
      <c r="A350" s="30" t="s">
        <v>29</v>
      </c>
      <c r="B350" s="31" t="s">
        <v>147</v>
      </c>
      <c r="C350" s="32" t="s">
        <v>65</v>
      </c>
      <c r="D350" s="32" t="s">
        <v>21</v>
      </c>
      <c r="E350" s="37" t="s">
        <v>184</v>
      </c>
      <c r="F350" s="33" t="s">
        <v>5929</v>
      </c>
      <c r="G350" s="38" t="s">
        <v>5932</v>
      </c>
    </row>
    <row r="351" customFormat="false" ht="12.8" hidden="false" customHeight="false" outlineLevel="0" collapsed="false">
      <c r="A351" s="30" t="s">
        <v>29</v>
      </c>
      <c r="B351" s="31" t="s">
        <v>147</v>
      </c>
      <c r="C351" s="31" t="s">
        <v>43</v>
      </c>
      <c r="D351" s="31" t="s">
        <v>19</v>
      </c>
      <c r="E351" s="35" t="s">
        <v>33</v>
      </c>
      <c r="F351" s="36" t="s">
        <v>5931</v>
      </c>
      <c r="G351" s="34" t="s">
        <v>5930</v>
      </c>
    </row>
    <row r="352" customFormat="false" ht="12.8" hidden="false" customHeight="false" outlineLevel="0" collapsed="false">
      <c r="A352" s="30" t="s">
        <v>29</v>
      </c>
      <c r="B352" s="31" t="s">
        <v>147</v>
      </c>
      <c r="C352" s="32" t="s">
        <v>43</v>
      </c>
      <c r="D352" s="32" t="s">
        <v>19</v>
      </c>
      <c r="E352" s="37" t="s">
        <v>184</v>
      </c>
      <c r="F352" s="33" t="s">
        <v>5929</v>
      </c>
      <c r="G352" s="38" t="s">
        <v>5932</v>
      </c>
    </row>
    <row r="353" customFormat="false" ht="12.8" hidden="false" customHeight="false" outlineLevel="0" collapsed="false">
      <c r="A353" s="30" t="s">
        <v>29</v>
      </c>
      <c r="B353" s="31" t="s">
        <v>147</v>
      </c>
      <c r="C353" s="31" t="s">
        <v>43</v>
      </c>
      <c r="D353" s="41" t="s">
        <v>21</v>
      </c>
      <c r="E353" s="5" t="s">
        <v>22</v>
      </c>
      <c r="F353" s="33" t="s">
        <v>5929</v>
      </c>
      <c r="G353" s="34" t="s">
        <v>5930</v>
      </c>
    </row>
    <row r="354" customFormat="false" ht="12.8" hidden="false" customHeight="false" outlineLevel="0" collapsed="false">
      <c r="A354" s="30" t="s">
        <v>29</v>
      </c>
      <c r="B354" s="31" t="s">
        <v>147</v>
      </c>
      <c r="C354" s="31" t="s">
        <v>18</v>
      </c>
      <c r="D354" s="31" t="s">
        <v>19</v>
      </c>
      <c r="E354" s="5" t="s">
        <v>22</v>
      </c>
      <c r="F354" s="33" t="s">
        <v>5929</v>
      </c>
      <c r="G354" s="34" t="s">
        <v>5930</v>
      </c>
    </row>
    <row r="355" customFormat="false" ht="12.8" hidden="false" customHeight="false" outlineLevel="0" collapsed="false">
      <c r="A355" s="30" t="s">
        <v>29</v>
      </c>
      <c r="B355" s="31" t="s">
        <v>147</v>
      </c>
      <c r="C355" s="31" t="s">
        <v>18</v>
      </c>
      <c r="D355" s="41" t="s">
        <v>21</v>
      </c>
      <c r="E355" s="5" t="s">
        <v>22</v>
      </c>
      <c r="F355" s="33" t="s">
        <v>5929</v>
      </c>
      <c r="G355" s="34" t="s">
        <v>5930</v>
      </c>
    </row>
    <row r="356" customFormat="false" ht="12.8" hidden="false" customHeight="false" outlineLevel="0" collapsed="false">
      <c r="A356" s="30" t="s">
        <v>29</v>
      </c>
      <c r="B356" s="31" t="s">
        <v>147</v>
      </c>
      <c r="C356" s="32" t="s">
        <v>770</v>
      </c>
      <c r="D356" s="32" t="s">
        <v>21</v>
      </c>
      <c r="E356" s="10" t="s">
        <v>51</v>
      </c>
      <c r="F356" s="8" t="s">
        <v>5933</v>
      </c>
      <c r="G356" s="38" t="s">
        <v>5932</v>
      </c>
    </row>
    <row r="357" customFormat="false" ht="12.8" hidden="false" customHeight="false" outlineLevel="0" collapsed="false">
      <c r="A357" s="30" t="s">
        <v>29</v>
      </c>
      <c r="B357" s="31" t="s">
        <v>147</v>
      </c>
      <c r="C357" s="32" t="s">
        <v>304</v>
      </c>
      <c r="D357" s="32" t="s">
        <v>19</v>
      </c>
      <c r="E357" s="37" t="s">
        <v>184</v>
      </c>
      <c r="F357" s="33" t="s">
        <v>5929</v>
      </c>
      <c r="G357" s="38" t="s">
        <v>5932</v>
      </c>
    </row>
    <row r="358" customFormat="false" ht="12.8" hidden="false" customHeight="false" outlineLevel="0" collapsed="false">
      <c r="A358" s="30" t="s">
        <v>29</v>
      </c>
      <c r="B358" s="31" t="s">
        <v>147</v>
      </c>
      <c r="C358" s="31" t="s">
        <v>304</v>
      </c>
      <c r="D358" s="41" t="s">
        <v>21</v>
      </c>
      <c r="E358" s="5" t="s">
        <v>22</v>
      </c>
      <c r="F358" s="33" t="s">
        <v>5929</v>
      </c>
      <c r="G358" s="34" t="s">
        <v>5930</v>
      </c>
    </row>
    <row r="359" customFormat="false" ht="12.8" hidden="false" customHeight="false" outlineLevel="0" collapsed="false">
      <c r="A359" s="30" t="s">
        <v>29</v>
      </c>
      <c r="B359" s="31" t="s">
        <v>147</v>
      </c>
      <c r="C359" s="31" t="s">
        <v>304</v>
      </c>
      <c r="D359" s="41" t="s">
        <v>21</v>
      </c>
      <c r="E359" s="11" t="s">
        <v>62</v>
      </c>
      <c r="F359" s="33" t="s">
        <v>5929</v>
      </c>
      <c r="G359" s="40" t="s">
        <v>5934</v>
      </c>
    </row>
    <row r="360" customFormat="false" ht="12.8" hidden="false" customHeight="false" outlineLevel="0" collapsed="false">
      <c r="A360" s="30" t="s">
        <v>29</v>
      </c>
      <c r="B360" s="31" t="s">
        <v>87</v>
      </c>
      <c r="C360" s="32" t="s">
        <v>152</v>
      </c>
      <c r="D360" s="32" t="s">
        <v>19</v>
      </c>
      <c r="E360" s="5" t="s">
        <v>22</v>
      </c>
      <c r="F360" s="33" t="s">
        <v>5929</v>
      </c>
      <c r="G360" s="34" t="s">
        <v>5930</v>
      </c>
    </row>
    <row r="361" customFormat="false" ht="12.8" hidden="false" customHeight="false" outlineLevel="0" collapsed="false">
      <c r="A361" s="30" t="s">
        <v>29</v>
      </c>
      <c r="B361" s="32" t="s">
        <v>87</v>
      </c>
      <c r="C361" s="32" t="s">
        <v>152</v>
      </c>
      <c r="D361" s="32" t="s">
        <v>19</v>
      </c>
      <c r="E361" s="11" t="s">
        <v>62</v>
      </c>
      <c r="F361" s="33" t="s">
        <v>5929</v>
      </c>
      <c r="G361" s="40" t="s">
        <v>5934</v>
      </c>
    </row>
    <row r="362" customFormat="false" ht="12.8" hidden="false" customHeight="false" outlineLevel="0" collapsed="false">
      <c r="A362" s="30" t="s">
        <v>29</v>
      </c>
      <c r="B362" s="32" t="s">
        <v>87</v>
      </c>
      <c r="C362" s="32" t="s">
        <v>152</v>
      </c>
      <c r="D362" s="32" t="s">
        <v>19</v>
      </c>
      <c r="E362" s="39" t="s">
        <v>53</v>
      </c>
      <c r="F362" s="36" t="s">
        <v>5931</v>
      </c>
      <c r="G362" s="40" t="s">
        <v>5934</v>
      </c>
    </row>
    <row r="363" customFormat="false" ht="12.8" hidden="false" customHeight="false" outlineLevel="0" collapsed="false">
      <c r="A363" s="30" t="s">
        <v>29</v>
      </c>
      <c r="B363" s="32" t="s">
        <v>87</v>
      </c>
      <c r="C363" s="32" t="s">
        <v>152</v>
      </c>
      <c r="D363" s="32" t="s">
        <v>19</v>
      </c>
      <c r="E363" s="10" t="s">
        <v>51</v>
      </c>
      <c r="F363" s="8" t="s">
        <v>5933</v>
      </c>
      <c r="G363" s="38" t="s">
        <v>5932</v>
      </c>
    </row>
    <row r="364" customFormat="false" ht="12.8" hidden="false" customHeight="false" outlineLevel="0" collapsed="false">
      <c r="A364" s="30" t="s">
        <v>29</v>
      </c>
      <c r="B364" s="32" t="s">
        <v>87</v>
      </c>
      <c r="C364" s="32" t="s">
        <v>152</v>
      </c>
      <c r="D364" s="32" t="s">
        <v>19</v>
      </c>
      <c r="E364" s="37" t="s">
        <v>184</v>
      </c>
      <c r="F364" s="33" t="s">
        <v>5929</v>
      </c>
      <c r="G364" s="38" t="s">
        <v>5932</v>
      </c>
    </row>
    <row r="365" customFormat="false" ht="12.8" hidden="false" customHeight="false" outlineLevel="0" collapsed="false">
      <c r="A365" s="30" t="s">
        <v>29</v>
      </c>
      <c r="B365" s="31" t="s">
        <v>87</v>
      </c>
      <c r="C365" s="32" t="s">
        <v>770</v>
      </c>
      <c r="D365" s="32" t="s">
        <v>21</v>
      </c>
      <c r="E365" s="5" t="s">
        <v>22</v>
      </c>
      <c r="F365" s="33" t="s">
        <v>5929</v>
      </c>
      <c r="G365" s="34" t="s">
        <v>5930</v>
      </c>
    </row>
    <row r="366" customFormat="false" ht="12.8" hidden="false" customHeight="false" outlineLevel="0" collapsed="false">
      <c r="A366" s="30" t="s">
        <v>29</v>
      </c>
      <c r="B366" s="31" t="s">
        <v>79</v>
      </c>
      <c r="C366" s="32" t="s">
        <v>206</v>
      </c>
      <c r="D366" s="32" t="s">
        <v>19</v>
      </c>
      <c r="E366" s="5" t="s">
        <v>22</v>
      </c>
      <c r="F366" s="33" t="s">
        <v>5929</v>
      </c>
      <c r="G366" s="34" t="s">
        <v>5930</v>
      </c>
    </row>
    <row r="367" customFormat="false" ht="12.8" hidden="false" customHeight="false" outlineLevel="0" collapsed="false">
      <c r="A367" s="30" t="s">
        <v>29</v>
      </c>
      <c r="B367" s="31" t="s">
        <v>79</v>
      </c>
      <c r="C367" s="32" t="s">
        <v>206</v>
      </c>
      <c r="D367" s="32" t="s">
        <v>19</v>
      </c>
      <c r="E367" s="35" t="s">
        <v>33</v>
      </c>
      <c r="F367" s="36" t="s">
        <v>5931</v>
      </c>
      <c r="G367" s="34" t="s">
        <v>5930</v>
      </c>
    </row>
    <row r="368" customFormat="false" ht="12.8" hidden="false" customHeight="false" outlineLevel="0" collapsed="false">
      <c r="A368" s="30" t="s">
        <v>29</v>
      </c>
      <c r="B368" s="31" t="s">
        <v>79</v>
      </c>
      <c r="C368" s="32" t="s">
        <v>206</v>
      </c>
      <c r="D368" s="32" t="s">
        <v>19</v>
      </c>
      <c r="E368" s="11" t="s">
        <v>62</v>
      </c>
      <c r="F368" s="33" t="s">
        <v>5929</v>
      </c>
      <c r="G368" s="40" t="s">
        <v>5934</v>
      </c>
    </row>
    <row r="369" customFormat="false" ht="12.8" hidden="false" customHeight="false" outlineLevel="0" collapsed="false">
      <c r="A369" s="30" t="s">
        <v>29</v>
      </c>
      <c r="B369" s="31" t="s">
        <v>79</v>
      </c>
      <c r="C369" s="32" t="s">
        <v>206</v>
      </c>
      <c r="D369" s="32" t="s">
        <v>19</v>
      </c>
      <c r="E369" s="39" t="s">
        <v>53</v>
      </c>
      <c r="F369" s="36" t="s">
        <v>5931</v>
      </c>
      <c r="G369" s="40" t="s">
        <v>5934</v>
      </c>
    </row>
    <row r="370" customFormat="false" ht="12.8" hidden="false" customHeight="false" outlineLevel="0" collapsed="false">
      <c r="A370" s="30" t="s">
        <v>29</v>
      </c>
      <c r="B370" s="31" t="s">
        <v>79</v>
      </c>
      <c r="C370" s="32" t="s">
        <v>206</v>
      </c>
      <c r="D370" s="32" t="s">
        <v>19</v>
      </c>
      <c r="E370" s="10" t="s">
        <v>51</v>
      </c>
      <c r="F370" s="8" t="s">
        <v>5933</v>
      </c>
      <c r="G370" s="38" t="s">
        <v>5932</v>
      </c>
    </row>
    <row r="371" customFormat="false" ht="12.8" hidden="false" customHeight="false" outlineLevel="0" collapsed="false">
      <c r="A371" s="30" t="s">
        <v>29</v>
      </c>
      <c r="B371" s="31" t="s">
        <v>79</v>
      </c>
      <c r="C371" s="32" t="s">
        <v>206</v>
      </c>
      <c r="D371" s="32" t="s">
        <v>19</v>
      </c>
      <c r="E371" s="37" t="s">
        <v>184</v>
      </c>
      <c r="F371" s="33" t="s">
        <v>5929</v>
      </c>
      <c r="G371" s="38" t="s">
        <v>5932</v>
      </c>
    </row>
    <row r="372" customFormat="false" ht="12.8" hidden="false" customHeight="false" outlineLevel="0" collapsed="false">
      <c r="A372" s="30" t="s">
        <v>29</v>
      </c>
      <c r="B372" s="31" t="s">
        <v>79</v>
      </c>
      <c r="C372" s="32" t="s">
        <v>43</v>
      </c>
      <c r="D372" s="32" t="s">
        <v>19</v>
      </c>
      <c r="E372" s="5" t="s">
        <v>22</v>
      </c>
      <c r="F372" s="33" t="s">
        <v>5929</v>
      </c>
      <c r="G372" s="34" t="s">
        <v>5930</v>
      </c>
    </row>
    <row r="373" customFormat="false" ht="12.8" hidden="false" customHeight="false" outlineLevel="0" collapsed="false">
      <c r="A373" s="30" t="s">
        <v>29</v>
      </c>
      <c r="B373" s="31" t="s">
        <v>79</v>
      </c>
      <c r="C373" s="32" t="s">
        <v>80</v>
      </c>
      <c r="D373" s="32" t="s">
        <v>19</v>
      </c>
      <c r="E373" s="5" t="s">
        <v>22</v>
      </c>
      <c r="F373" s="33" t="s">
        <v>5929</v>
      </c>
      <c r="G373" s="34" t="s">
        <v>5930</v>
      </c>
    </row>
    <row r="374" customFormat="false" ht="12.8" hidden="false" customHeight="false" outlineLevel="0" collapsed="false">
      <c r="A374" s="30" t="s">
        <v>29</v>
      </c>
      <c r="B374" s="31" t="s">
        <v>79</v>
      </c>
      <c r="C374" s="32" t="s">
        <v>80</v>
      </c>
      <c r="D374" s="32" t="s">
        <v>19</v>
      </c>
      <c r="E374" s="35" t="s">
        <v>33</v>
      </c>
      <c r="F374" s="36" t="s">
        <v>5931</v>
      </c>
      <c r="G374" s="34" t="s">
        <v>5930</v>
      </c>
    </row>
    <row r="375" customFormat="false" ht="12.8" hidden="false" customHeight="false" outlineLevel="0" collapsed="false">
      <c r="A375" s="30" t="s">
        <v>29</v>
      </c>
      <c r="B375" s="31" t="s">
        <v>79</v>
      </c>
      <c r="C375" s="32" t="s">
        <v>80</v>
      </c>
      <c r="D375" s="32" t="s">
        <v>19</v>
      </c>
      <c r="E375" s="10" t="s">
        <v>51</v>
      </c>
      <c r="F375" s="8" t="s">
        <v>5933</v>
      </c>
      <c r="G375" s="38" t="s">
        <v>5932</v>
      </c>
    </row>
    <row r="376" customFormat="false" ht="12.8" hidden="false" customHeight="false" outlineLevel="0" collapsed="false">
      <c r="A376" s="30" t="s">
        <v>29</v>
      </c>
      <c r="B376" s="32" t="s">
        <v>17</v>
      </c>
      <c r="C376" s="32" t="s">
        <v>65</v>
      </c>
      <c r="D376" s="32" t="s">
        <v>21</v>
      </c>
      <c r="E376" s="5" t="s">
        <v>22</v>
      </c>
      <c r="F376" s="33" t="s">
        <v>5929</v>
      </c>
      <c r="G376" s="34" t="s">
        <v>5930</v>
      </c>
    </row>
    <row r="377" customFormat="false" ht="12.8" hidden="false" customHeight="false" outlineLevel="0" collapsed="false">
      <c r="A377" s="30" t="s">
        <v>29</v>
      </c>
      <c r="B377" s="32" t="s">
        <v>17</v>
      </c>
      <c r="C377" s="32" t="s">
        <v>65</v>
      </c>
      <c r="D377" s="32" t="s">
        <v>21</v>
      </c>
      <c r="E377" s="35" t="s">
        <v>33</v>
      </c>
      <c r="F377" s="36" t="s">
        <v>5931</v>
      </c>
      <c r="G377" s="34" t="s">
        <v>5930</v>
      </c>
    </row>
    <row r="378" customFormat="false" ht="12.8" hidden="false" customHeight="false" outlineLevel="0" collapsed="false">
      <c r="A378" s="30" t="s">
        <v>64</v>
      </c>
      <c r="B378" s="31" t="s">
        <v>30</v>
      </c>
      <c r="C378" s="32" t="s">
        <v>428</v>
      </c>
      <c r="D378" s="32" t="s">
        <v>21</v>
      </c>
      <c r="E378" s="5" t="s">
        <v>22</v>
      </c>
      <c r="F378" s="33" t="s">
        <v>5929</v>
      </c>
      <c r="G378" s="34" t="s">
        <v>5930</v>
      </c>
    </row>
    <row r="379" customFormat="false" ht="12.8" hidden="false" customHeight="false" outlineLevel="0" collapsed="false">
      <c r="A379" s="42" t="s">
        <v>64</v>
      </c>
      <c r="B379" s="32" t="s">
        <v>30</v>
      </c>
      <c r="C379" s="32" t="s">
        <v>428</v>
      </c>
      <c r="D379" s="32" t="s">
        <v>21</v>
      </c>
      <c r="E379" s="37" t="s">
        <v>184</v>
      </c>
      <c r="F379" s="33" t="s">
        <v>5929</v>
      </c>
      <c r="G379" s="38" t="s">
        <v>5932</v>
      </c>
    </row>
    <row r="380" customFormat="false" ht="12.8" hidden="false" customHeight="false" outlineLevel="0" collapsed="false">
      <c r="A380" s="30" t="s">
        <v>64</v>
      </c>
      <c r="B380" s="31" t="s">
        <v>30</v>
      </c>
      <c r="C380" s="32" t="s">
        <v>65</v>
      </c>
      <c r="D380" s="32" t="s">
        <v>21</v>
      </c>
      <c r="E380" s="5" t="s">
        <v>22</v>
      </c>
      <c r="F380" s="33" t="s">
        <v>5929</v>
      </c>
      <c r="G380" s="34" t="s">
        <v>5930</v>
      </c>
    </row>
    <row r="381" customFormat="false" ht="12.8" hidden="false" customHeight="false" outlineLevel="0" collapsed="false">
      <c r="A381" s="30" t="s">
        <v>64</v>
      </c>
      <c r="B381" s="31" t="s">
        <v>30</v>
      </c>
      <c r="C381" s="32" t="s">
        <v>65</v>
      </c>
      <c r="D381" s="32" t="s">
        <v>21</v>
      </c>
      <c r="E381" s="35" t="s">
        <v>33</v>
      </c>
      <c r="F381" s="36" t="s">
        <v>5931</v>
      </c>
      <c r="G381" s="34" t="s">
        <v>5930</v>
      </c>
    </row>
    <row r="382" customFormat="false" ht="12.8" hidden="false" customHeight="false" outlineLevel="0" collapsed="false">
      <c r="A382" s="30" t="s">
        <v>64</v>
      </c>
      <c r="B382" s="32" t="s">
        <v>147</v>
      </c>
      <c r="C382" s="32" t="s">
        <v>65</v>
      </c>
      <c r="D382" s="32" t="s">
        <v>21</v>
      </c>
      <c r="E382" s="5" t="s">
        <v>22</v>
      </c>
      <c r="F382" s="33" t="s">
        <v>5929</v>
      </c>
      <c r="G382" s="34" t="s">
        <v>5930</v>
      </c>
    </row>
    <row r="383" customFormat="false" ht="12.8" hidden="false" customHeight="false" outlineLevel="0" collapsed="false">
      <c r="A383" s="30" t="s">
        <v>64</v>
      </c>
      <c r="B383" s="32" t="s">
        <v>147</v>
      </c>
      <c r="C383" s="32" t="s">
        <v>65</v>
      </c>
      <c r="D383" s="32" t="s">
        <v>21</v>
      </c>
      <c r="E383" s="35" t="s">
        <v>33</v>
      </c>
      <c r="F383" s="36" t="s">
        <v>5931</v>
      </c>
      <c r="G383" s="34" t="s">
        <v>5930</v>
      </c>
    </row>
    <row r="384" customFormat="false" ht="12.8" hidden="false" customHeight="false" outlineLevel="0" collapsed="false">
      <c r="A384" s="30" t="s">
        <v>37</v>
      </c>
      <c r="B384" s="31" t="s">
        <v>30</v>
      </c>
      <c r="C384" s="32" t="s">
        <v>5928</v>
      </c>
      <c r="D384" s="32" t="s">
        <v>19</v>
      </c>
      <c r="E384" s="11" t="s">
        <v>62</v>
      </c>
      <c r="F384" s="33" t="s">
        <v>5929</v>
      </c>
      <c r="G384" s="40" t="s">
        <v>5934</v>
      </c>
    </row>
    <row r="385" customFormat="false" ht="12.8" hidden="false" customHeight="false" outlineLevel="0" collapsed="false">
      <c r="A385" s="30" t="s">
        <v>37</v>
      </c>
      <c r="B385" s="31" t="s">
        <v>30</v>
      </c>
      <c r="C385" s="32" t="s">
        <v>5928</v>
      </c>
      <c r="D385" s="32" t="s">
        <v>19</v>
      </c>
      <c r="E385" s="10" t="s">
        <v>51</v>
      </c>
      <c r="F385" s="8" t="s">
        <v>5933</v>
      </c>
      <c r="G385" s="38" t="s">
        <v>5932</v>
      </c>
    </row>
    <row r="386" customFormat="false" ht="12.8" hidden="false" customHeight="false" outlineLevel="0" collapsed="false">
      <c r="A386" s="30" t="s">
        <v>37</v>
      </c>
      <c r="B386" s="31" t="s">
        <v>30</v>
      </c>
      <c r="C386" s="32" t="s">
        <v>1653</v>
      </c>
      <c r="D386" s="32" t="s">
        <v>19</v>
      </c>
      <c r="E386" s="5" t="s">
        <v>22</v>
      </c>
      <c r="F386" s="33" t="s">
        <v>5929</v>
      </c>
      <c r="G386" s="34" t="s">
        <v>5930</v>
      </c>
    </row>
    <row r="387" customFormat="false" ht="12.8" hidden="false" customHeight="false" outlineLevel="0" collapsed="false">
      <c r="A387" s="30" t="s">
        <v>37</v>
      </c>
      <c r="B387" s="31" t="s">
        <v>30</v>
      </c>
      <c r="C387" s="32" t="s">
        <v>1653</v>
      </c>
      <c r="D387" s="32" t="s">
        <v>19</v>
      </c>
      <c r="E387" s="35" t="s">
        <v>33</v>
      </c>
      <c r="F387" s="36" t="s">
        <v>5931</v>
      </c>
      <c r="G387" s="34" t="s">
        <v>5930</v>
      </c>
    </row>
    <row r="388" customFormat="false" ht="12.8" hidden="false" customHeight="false" outlineLevel="0" collapsed="false">
      <c r="A388" s="30" t="s">
        <v>37</v>
      </c>
      <c r="B388" s="31" t="s">
        <v>30</v>
      </c>
      <c r="C388" s="32" t="s">
        <v>1653</v>
      </c>
      <c r="D388" s="32" t="s">
        <v>19</v>
      </c>
      <c r="E388" s="11" t="s">
        <v>62</v>
      </c>
      <c r="F388" s="33" t="s">
        <v>5929</v>
      </c>
      <c r="G388" s="40" t="s">
        <v>5934</v>
      </c>
    </row>
    <row r="389" customFormat="false" ht="12.8" hidden="false" customHeight="false" outlineLevel="0" collapsed="false">
      <c r="A389" s="30" t="s">
        <v>37</v>
      </c>
      <c r="B389" s="31" t="s">
        <v>30</v>
      </c>
      <c r="C389" s="32" t="s">
        <v>1653</v>
      </c>
      <c r="D389" s="32" t="s">
        <v>19</v>
      </c>
      <c r="E389" s="10" t="s">
        <v>51</v>
      </c>
      <c r="F389" s="8" t="s">
        <v>5933</v>
      </c>
      <c r="G389" s="38" t="s">
        <v>5932</v>
      </c>
    </row>
    <row r="390" customFormat="false" ht="12.8" hidden="false" customHeight="false" outlineLevel="0" collapsed="false">
      <c r="A390" s="30" t="s">
        <v>37</v>
      </c>
      <c r="B390" s="31" t="s">
        <v>30</v>
      </c>
      <c r="C390" s="32" t="s">
        <v>31</v>
      </c>
      <c r="D390" s="32" t="s">
        <v>19</v>
      </c>
      <c r="E390" s="39" t="s">
        <v>53</v>
      </c>
      <c r="F390" s="36" t="s">
        <v>5931</v>
      </c>
      <c r="G390" s="40" t="s">
        <v>5934</v>
      </c>
    </row>
    <row r="391" customFormat="false" ht="12.8" hidden="false" customHeight="false" outlineLevel="0" collapsed="false">
      <c r="A391" s="30" t="s">
        <v>37</v>
      </c>
      <c r="B391" s="31" t="s">
        <v>30</v>
      </c>
      <c r="C391" s="32" t="s">
        <v>31</v>
      </c>
      <c r="D391" s="32" t="s">
        <v>19</v>
      </c>
      <c r="E391" s="10" t="s">
        <v>51</v>
      </c>
      <c r="F391" s="8" t="s">
        <v>5933</v>
      </c>
      <c r="G391" s="38" t="s">
        <v>5932</v>
      </c>
    </row>
    <row r="392" customFormat="false" ht="12.8" hidden="false" customHeight="false" outlineLevel="0" collapsed="false">
      <c r="A392" s="30" t="s">
        <v>37</v>
      </c>
      <c r="B392" s="31" t="s">
        <v>30</v>
      </c>
      <c r="C392" s="32" t="s">
        <v>65</v>
      </c>
      <c r="D392" s="32" t="s">
        <v>21</v>
      </c>
      <c r="E392" s="5" t="s">
        <v>22</v>
      </c>
      <c r="F392" s="33" t="s">
        <v>5929</v>
      </c>
      <c r="G392" s="34" t="s">
        <v>5930</v>
      </c>
    </row>
    <row r="393" customFormat="false" ht="12.8" hidden="false" customHeight="false" outlineLevel="0" collapsed="false">
      <c r="A393" s="30" t="s">
        <v>37</v>
      </c>
      <c r="B393" s="31" t="s">
        <v>30</v>
      </c>
      <c r="C393" s="32" t="s">
        <v>65</v>
      </c>
      <c r="D393" s="32" t="s">
        <v>21</v>
      </c>
      <c r="E393" s="11" t="s">
        <v>62</v>
      </c>
      <c r="F393" s="33" t="s">
        <v>5929</v>
      </c>
      <c r="G393" s="40" t="s">
        <v>5934</v>
      </c>
    </row>
    <row r="394" customFormat="false" ht="12.8" hidden="false" customHeight="false" outlineLevel="0" collapsed="false">
      <c r="A394" s="30" t="s">
        <v>37</v>
      </c>
      <c r="B394" s="31" t="s">
        <v>30</v>
      </c>
      <c r="C394" s="32" t="s">
        <v>65</v>
      </c>
      <c r="D394" s="32" t="s">
        <v>21</v>
      </c>
      <c r="E394" s="10" t="s">
        <v>51</v>
      </c>
      <c r="F394" s="8" t="s">
        <v>5933</v>
      </c>
      <c r="G394" s="38" t="s">
        <v>5932</v>
      </c>
    </row>
    <row r="395" customFormat="false" ht="12.8" hidden="false" customHeight="false" outlineLevel="0" collapsed="false">
      <c r="A395" s="30" t="s">
        <v>37</v>
      </c>
      <c r="B395" s="31" t="s">
        <v>30</v>
      </c>
      <c r="C395" s="32" t="s">
        <v>1413</v>
      </c>
      <c r="D395" s="32" t="s">
        <v>19</v>
      </c>
      <c r="E395" s="11" t="s">
        <v>62</v>
      </c>
      <c r="F395" s="33" t="s">
        <v>5929</v>
      </c>
      <c r="G395" s="40" t="s">
        <v>5934</v>
      </c>
    </row>
    <row r="396" customFormat="false" ht="12.8" hidden="false" customHeight="false" outlineLevel="0" collapsed="false">
      <c r="A396" s="30" t="s">
        <v>37</v>
      </c>
      <c r="B396" s="31" t="s">
        <v>30</v>
      </c>
      <c r="C396" s="32" t="s">
        <v>1413</v>
      </c>
      <c r="D396" s="32" t="s">
        <v>19</v>
      </c>
      <c r="E396" s="39" t="s">
        <v>53</v>
      </c>
      <c r="F396" s="36" t="s">
        <v>5931</v>
      </c>
      <c r="G396" s="40" t="s">
        <v>5934</v>
      </c>
    </row>
    <row r="397" customFormat="false" ht="12.8" hidden="false" customHeight="false" outlineLevel="0" collapsed="false">
      <c r="A397" s="30" t="s">
        <v>37</v>
      </c>
      <c r="B397" s="31" t="s">
        <v>30</v>
      </c>
      <c r="C397" s="32" t="s">
        <v>1413</v>
      </c>
      <c r="D397" s="32" t="s">
        <v>19</v>
      </c>
      <c r="E397" s="10" t="s">
        <v>51</v>
      </c>
      <c r="F397" s="8" t="s">
        <v>5933</v>
      </c>
      <c r="G397" s="38" t="s">
        <v>5932</v>
      </c>
    </row>
    <row r="398" customFormat="false" ht="12.8" hidden="false" customHeight="false" outlineLevel="0" collapsed="false">
      <c r="A398" s="30" t="s">
        <v>37</v>
      </c>
      <c r="B398" s="31" t="s">
        <v>30</v>
      </c>
      <c r="C398" s="32" t="s">
        <v>43</v>
      </c>
      <c r="D398" s="32" t="s">
        <v>19</v>
      </c>
      <c r="E398" s="5" t="s">
        <v>22</v>
      </c>
      <c r="F398" s="33" t="s">
        <v>5929</v>
      </c>
      <c r="G398" s="34" t="s">
        <v>5930</v>
      </c>
    </row>
    <row r="399" customFormat="false" ht="12.8" hidden="false" customHeight="false" outlineLevel="0" collapsed="false">
      <c r="A399" s="30" t="s">
        <v>37</v>
      </c>
      <c r="B399" s="31" t="s">
        <v>30</v>
      </c>
      <c r="C399" s="32" t="s">
        <v>43</v>
      </c>
      <c r="D399" s="32" t="s">
        <v>19</v>
      </c>
      <c r="E399" s="11" t="s">
        <v>62</v>
      </c>
      <c r="F399" s="33" t="s">
        <v>5929</v>
      </c>
      <c r="G399" s="40" t="s">
        <v>5934</v>
      </c>
    </row>
    <row r="400" customFormat="false" ht="12.8" hidden="false" customHeight="false" outlineLevel="0" collapsed="false">
      <c r="A400" s="30" t="s">
        <v>37</v>
      </c>
      <c r="B400" s="31" t="s">
        <v>30</v>
      </c>
      <c r="C400" s="32" t="s">
        <v>43</v>
      </c>
      <c r="D400" s="32" t="s">
        <v>19</v>
      </c>
      <c r="E400" s="39" t="s">
        <v>53</v>
      </c>
      <c r="F400" s="36" t="s">
        <v>5931</v>
      </c>
      <c r="G400" s="40" t="s">
        <v>5934</v>
      </c>
    </row>
    <row r="401" customFormat="false" ht="12.8" hidden="false" customHeight="false" outlineLevel="0" collapsed="false">
      <c r="A401" s="30" t="s">
        <v>37</v>
      </c>
      <c r="B401" s="31" t="s">
        <v>30</v>
      </c>
      <c r="C401" s="32" t="s">
        <v>770</v>
      </c>
      <c r="D401" s="32" t="s">
        <v>21</v>
      </c>
      <c r="E401" s="39" t="s">
        <v>53</v>
      </c>
      <c r="F401" s="36" t="s">
        <v>5931</v>
      </c>
      <c r="G401" s="40" t="s">
        <v>5934</v>
      </c>
    </row>
    <row r="402" customFormat="false" ht="12.8" hidden="false" customHeight="false" outlineLevel="0" collapsed="false">
      <c r="A402" s="30" t="s">
        <v>37</v>
      </c>
      <c r="B402" s="31" t="s">
        <v>30</v>
      </c>
      <c r="C402" s="32" t="s">
        <v>770</v>
      </c>
      <c r="D402" s="32" t="s">
        <v>21</v>
      </c>
      <c r="E402" s="10" t="s">
        <v>51</v>
      </c>
      <c r="F402" s="8" t="s">
        <v>5933</v>
      </c>
      <c r="G402" s="38" t="s">
        <v>5932</v>
      </c>
    </row>
    <row r="403" customFormat="false" ht="12.8" hidden="false" customHeight="false" outlineLevel="0" collapsed="false">
      <c r="A403" s="30" t="s">
        <v>37</v>
      </c>
      <c r="B403" s="31" t="s">
        <v>30</v>
      </c>
      <c r="C403" s="32" t="s">
        <v>1189</v>
      </c>
      <c r="D403" s="32" t="s">
        <v>21</v>
      </c>
      <c r="E403" s="5" t="s">
        <v>22</v>
      </c>
      <c r="F403" s="33" t="s">
        <v>5929</v>
      </c>
      <c r="G403" s="34" t="s">
        <v>5930</v>
      </c>
    </row>
    <row r="404" customFormat="false" ht="12.8" hidden="false" customHeight="false" outlineLevel="0" collapsed="false">
      <c r="A404" s="30" t="s">
        <v>37</v>
      </c>
      <c r="B404" s="31" t="s">
        <v>147</v>
      </c>
      <c r="C404" s="32" t="s">
        <v>5928</v>
      </c>
      <c r="D404" s="32" t="s">
        <v>19</v>
      </c>
      <c r="E404" s="35" t="s">
        <v>33</v>
      </c>
      <c r="F404" s="36" t="s">
        <v>5931</v>
      </c>
      <c r="G404" s="34" t="s">
        <v>5930</v>
      </c>
    </row>
    <row r="405" customFormat="false" ht="12.8" hidden="false" customHeight="false" outlineLevel="0" collapsed="false">
      <c r="A405" s="30" t="s">
        <v>37</v>
      </c>
      <c r="B405" s="31" t="s">
        <v>147</v>
      </c>
      <c r="C405" s="32" t="s">
        <v>1055</v>
      </c>
      <c r="D405" s="32" t="s">
        <v>19</v>
      </c>
      <c r="E405" s="5" t="s">
        <v>22</v>
      </c>
      <c r="F405" s="33" t="s">
        <v>5929</v>
      </c>
      <c r="G405" s="34" t="s">
        <v>5930</v>
      </c>
    </row>
    <row r="406" customFormat="false" ht="12.8" hidden="false" customHeight="false" outlineLevel="0" collapsed="false">
      <c r="A406" s="30" t="s">
        <v>37</v>
      </c>
      <c r="B406" s="31" t="s">
        <v>147</v>
      </c>
      <c r="C406" s="32" t="s">
        <v>1055</v>
      </c>
      <c r="D406" s="32" t="s">
        <v>19</v>
      </c>
      <c r="E406" s="35" t="s">
        <v>33</v>
      </c>
      <c r="F406" s="36" t="s">
        <v>5931</v>
      </c>
      <c r="G406" s="34" t="s">
        <v>5930</v>
      </c>
    </row>
    <row r="407" customFormat="false" ht="12.8" hidden="false" customHeight="false" outlineLevel="0" collapsed="false">
      <c r="A407" s="30" t="s">
        <v>37</v>
      </c>
      <c r="B407" s="31" t="s">
        <v>147</v>
      </c>
      <c r="C407" s="32" t="s">
        <v>428</v>
      </c>
      <c r="D407" s="32" t="s">
        <v>21</v>
      </c>
      <c r="E407" s="5" t="s">
        <v>22</v>
      </c>
      <c r="F407" s="33" t="s">
        <v>5929</v>
      </c>
      <c r="G407" s="34" t="s">
        <v>5930</v>
      </c>
    </row>
    <row r="408" customFormat="false" ht="12.8" hidden="false" customHeight="false" outlineLevel="0" collapsed="false">
      <c r="A408" s="30" t="s">
        <v>37</v>
      </c>
      <c r="B408" s="31" t="s">
        <v>147</v>
      </c>
      <c r="C408" s="32" t="s">
        <v>428</v>
      </c>
      <c r="D408" s="32" t="s">
        <v>21</v>
      </c>
      <c r="E408" s="35" t="s">
        <v>33</v>
      </c>
      <c r="F408" s="36" t="s">
        <v>5931</v>
      </c>
      <c r="G408" s="34" t="s">
        <v>5930</v>
      </c>
    </row>
    <row r="409" customFormat="false" ht="12.8" hidden="false" customHeight="false" outlineLevel="0" collapsed="false">
      <c r="A409" s="30" t="s">
        <v>37</v>
      </c>
      <c r="B409" s="31" t="s">
        <v>147</v>
      </c>
      <c r="C409" s="32" t="s">
        <v>428</v>
      </c>
      <c r="D409" s="32" t="s">
        <v>21</v>
      </c>
      <c r="E409" s="11" t="s">
        <v>62</v>
      </c>
      <c r="F409" s="33" t="s">
        <v>5929</v>
      </c>
      <c r="G409" s="40" t="s">
        <v>5934</v>
      </c>
    </row>
    <row r="410" customFormat="false" ht="12.8" hidden="false" customHeight="false" outlineLevel="0" collapsed="false">
      <c r="A410" s="30" t="s">
        <v>37</v>
      </c>
      <c r="B410" s="31" t="s">
        <v>147</v>
      </c>
      <c r="C410" s="32" t="s">
        <v>428</v>
      </c>
      <c r="D410" s="32" t="s">
        <v>21</v>
      </c>
      <c r="E410" s="39" t="s">
        <v>53</v>
      </c>
      <c r="F410" s="36" t="s">
        <v>5931</v>
      </c>
      <c r="G410" s="40" t="s">
        <v>5934</v>
      </c>
    </row>
    <row r="411" customFormat="false" ht="12.8" hidden="false" customHeight="false" outlineLevel="0" collapsed="false">
      <c r="A411" s="30" t="s">
        <v>37</v>
      </c>
      <c r="B411" s="31" t="s">
        <v>147</v>
      </c>
      <c r="C411" s="32" t="s">
        <v>428</v>
      </c>
      <c r="D411" s="32" t="s">
        <v>21</v>
      </c>
      <c r="E411" s="10" t="s">
        <v>51</v>
      </c>
      <c r="F411" s="8" t="s">
        <v>5933</v>
      </c>
      <c r="G411" s="38" t="s">
        <v>5932</v>
      </c>
    </row>
    <row r="412" customFormat="false" ht="12.8" hidden="false" customHeight="false" outlineLevel="0" collapsed="false">
      <c r="A412" s="30" t="s">
        <v>37</v>
      </c>
      <c r="B412" s="31" t="s">
        <v>147</v>
      </c>
      <c r="C412" s="31" t="s">
        <v>1653</v>
      </c>
      <c r="D412" s="41" t="s">
        <v>21</v>
      </c>
      <c r="E412" s="5" t="s">
        <v>22</v>
      </c>
      <c r="F412" s="33" t="s">
        <v>5929</v>
      </c>
      <c r="G412" s="34" t="s">
        <v>5930</v>
      </c>
    </row>
    <row r="413" customFormat="false" ht="12.8" hidden="false" customHeight="false" outlineLevel="0" collapsed="false">
      <c r="A413" s="30" t="s">
        <v>37</v>
      </c>
      <c r="B413" s="31" t="s">
        <v>147</v>
      </c>
      <c r="C413" s="32" t="s">
        <v>31</v>
      </c>
      <c r="D413" s="32" t="s">
        <v>19</v>
      </c>
      <c r="E413" s="11" t="s">
        <v>62</v>
      </c>
      <c r="F413" s="33" t="s">
        <v>5929</v>
      </c>
      <c r="G413" s="40" t="s">
        <v>5934</v>
      </c>
    </row>
    <row r="414" customFormat="false" ht="12.8" hidden="false" customHeight="false" outlineLevel="0" collapsed="false">
      <c r="A414" s="30" t="s">
        <v>37</v>
      </c>
      <c r="B414" s="31" t="s">
        <v>147</v>
      </c>
      <c r="C414" s="32" t="s">
        <v>31</v>
      </c>
      <c r="D414" s="32" t="s">
        <v>19</v>
      </c>
      <c r="E414" s="39" t="s">
        <v>53</v>
      </c>
      <c r="F414" s="36" t="s">
        <v>5931</v>
      </c>
      <c r="G414" s="40" t="s">
        <v>5934</v>
      </c>
    </row>
    <row r="415" customFormat="false" ht="12.8" hidden="false" customHeight="false" outlineLevel="0" collapsed="false">
      <c r="A415" s="30" t="s">
        <v>37</v>
      </c>
      <c r="B415" s="31" t="s">
        <v>147</v>
      </c>
      <c r="C415" s="32" t="s">
        <v>31</v>
      </c>
      <c r="D415" s="32" t="s">
        <v>19</v>
      </c>
      <c r="E415" s="10" t="s">
        <v>51</v>
      </c>
      <c r="F415" s="8" t="s">
        <v>5933</v>
      </c>
      <c r="G415" s="38" t="s">
        <v>5932</v>
      </c>
    </row>
    <row r="416" customFormat="false" ht="12.8" hidden="false" customHeight="false" outlineLevel="0" collapsed="false">
      <c r="A416" s="30" t="s">
        <v>37</v>
      </c>
      <c r="B416" s="31" t="s">
        <v>147</v>
      </c>
      <c r="C416" s="32" t="s">
        <v>65</v>
      </c>
      <c r="D416" s="32" t="s">
        <v>21</v>
      </c>
      <c r="E416" s="10" t="s">
        <v>51</v>
      </c>
      <c r="F416" s="8" t="s">
        <v>5933</v>
      </c>
      <c r="G416" s="38" t="s">
        <v>5932</v>
      </c>
    </row>
    <row r="417" customFormat="false" ht="12.8" hidden="false" customHeight="false" outlineLevel="0" collapsed="false">
      <c r="A417" s="30" t="s">
        <v>37</v>
      </c>
      <c r="B417" s="31" t="s">
        <v>147</v>
      </c>
      <c r="C417" s="32" t="s">
        <v>1413</v>
      </c>
      <c r="D417" s="32" t="s">
        <v>19</v>
      </c>
      <c r="E417" s="11" t="s">
        <v>62</v>
      </c>
      <c r="F417" s="33" t="s">
        <v>5929</v>
      </c>
      <c r="G417" s="40" t="s">
        <v>5934</v>
      </c>
    </row>
    <row r="418" customFormat="false" ht="12.8" hidden="false" customHeight="false" outlineLevel="0" collapsed="false">
      <c r="A418" s="30" t="s">
        <v>37</v>
      </c>
      <c r="B418" s="31" t="s">
        <v>147</v>
      </c>
      <c r="C418" s="32" t="s">
        <v>1413</v>
      </c>
      <c r="D418" s="32" t="s">
        <v>19</v>
      </c>
      <c r="E418" s="39" t="s">
        <v>53</v>
      </c>
      <c r="F418" s="36" t="s">
        <v>5931</v>
      </c>
      <c r="G418" s="40" t="s">
        <v>5934</v>
      </c>
    </row>
    <row r="419" customFormat="false" ht="12.8" hidden="false" customHeight="false" outlineLevel="0" collapsed="false">
      <c r="A419" s="30" t="s">
        <v>37</v>
      </c>
      <c r="B419" s="31" t="s">
        <v>147</v>
      </c>
      <c r="C419" s="32" t="s">
        <v>1413</v>
      </c>
      <c r="D419" s="32" t="s">
        <v>19</v>
      </c>
      <c r="E419" s="10" t="s">
        <v>51</v>
      </c>
      <c r="F419" s="8" t="s">
        <v>5933</v>
      </c>
      <c r="G419" s="38" t="s">
        <v>5932</v>
      </c>
    </row>
    <row r="420" customFormat="false" ht="12.8" hidden="false" customHeight="false" outlineLevel="0" collapsed="false">
      <c r="A420" s="30" t="s">
        <v>37</v>
      </c>
      <c r="B420" s="31" t="s">
        <v>147</v>
      </c>
      <c r="C420" s="32" t="s">
        <v>43</v>
      </c>
      <c r="D420" s="32" t="s">
        <v>19</v>
      </c>
      <c r="E420" s="10" t="s">
        <v>51</v>
      </c>
      <c r="F420" s="8" t="s">
        <v>5933</v>
      </c>
      <c r="G420" s="38" t="s">
        <v>5932</v>
      </c>
    </row>
    <row r="421" customFormat="false" ht="12.8" hidden="false" customHeight="false" outlineLevel="0" collapsed="false">
      <c r="A421" s="30" t="s">
        <v>37</v>
      </c>
      <c r="B421" s="31" t="s">
        <v>147</v>
      </c>
      <c r="C421" s="32" t="s">
        <v>770</v>
      </c>
      <c r="D421" s="32" t="s">
        <v>21</v>
      </c>
      <c r="E421" s="5" t="s">
        <v>22</v>
      </c>
      <c r="F421" s="33" t="s">
        <v>5929</v>
      </c>
      <c r="G421" s="34" t="s">
        <v>5930</v>
      </c>
    </row>
    <row r="422" customFormat="false" ht="12.8" hidden="false" customHeight="false" outlineLevel="0" collapsed="false">
      <c r="A422" s="30" t="s">
        <v>37</v>
      </c>
      <c r="B422" s="31" t="s">
        <v>147</v>
      </c>
      <c r="C422" s="32" t="s">
        <v>770</v>
      </c>
      <c r="D422" s="32" t="s">
        <v>21</v>
      </c>
      <c r="E422" s="11" t="s">
        <v>62</v>
      </c>
      <c r="F422" s="33" t="s">
        <v>5929</v>
      </c>
      <c r="G422" s="40" t="s">
        <v>5934</v>
      </c>
    </row>
    <row r="423" customFormat="false" ht="12.8" hidden="false" customHeight="false" outlineLevel="0" collapsed="false">
      <c r="A423" s="30" t="s">
        <v>37</v>
      </c>
      <c r="B423" s="31" t="s">
        <v>147</v>
      </c>
      <c r="C423" s="32" t="s">
        <v>770</v>
      </c>
      <c r="D423" s="32" t="s">
        <v>21</v>
      </c>
      <c r="E423" s="39" t="s">
        <v>53</v>
      </c>
      <c r="F423" s="36" t="s">
        <v>5931</v>
      </c>
      <c r="G423" s="40" t="s">
        <v>5934</v>
      </c>
    </row>
    <row r="424" customFormat="false" ht="12.8" hidden="false" customHeight="false" outlineLevel="0" collapsed="false">
      <c r="A424" s="30" t="s">
        <v>37</v>
      </c>
      <c r="B424" s="31" t="s">
        <v>147</v>
      </c>
      <c r="C424" s="32" t="s">
        <v>770</v>
      </c>
      <c r="D424" s="32" t="s">
        <v>21</v>
      </c>
      <c r="E424" s="10" t="s">
        <v>51</v>
      </c>
      <c r="F424" s="8" t="s">
        <v>5933</v>
      </c>
      <c r="G424" s="38" t="s">
        <v>5932</v>
      </c>
    </row>
    <row r="425" customFormat="false" ht="12.8" hidden="false" customHeight="false" outlineLevel="0" collapsed="false">
      <c r="A425" s="30" t="s">
        <v>37</v>
      </c>
      <c r="B425" s="31" t="s">
        <v>147</v>
      </c>
      <c r="C425" s="32" t="s">
        <v>1189</v>
      </c>
      <c r="D425" s="32" t="s">
        <v>19</v>
      </c>
      <c r="E425" s="5" t="s">
        <v>22</v>
      </c>
      <c r="F425" s="33" t="s">
        <v>5929</v>
      </c>
      <c r="G425" s="34" t="s">
        <v>5930</v>
      </c>
    </row>
    <row r="426" customFormat="false" ht="12.8" hidden="false" customHeight="false" outlineLevel="0" collapsed="false">
      <c r="A426" s="30" t="s">
        <v>37</v>
      </c>
      <c r="B426" s="31" t="s">
        <v>147</v>
      </c>
      <c r="C426" s="32" t="s">
        <v>1189</v>
      </c>
      <c r="D426" s="32" t="s">
        <v>19</v>
      </c>
      <c r="E426" s="35" t="s">
        <v>33</v>
      </c>
      <c r="F426" s="36" t="s">
        <v>5931</v>
      </c>
      <c r="G426" s="34" t="s">
        <v>5930</v>
      </c>
    </row>
    <row r="427" customFormat="false" ht="12.8" hidden="false" customHeight="false" outlineLevel="0" collapsed="false">
      <c r="A427" s="30" t="s">
        <v>37</v>
      </c>
      <c r="B427" s="31" t="s">
        <v>147</v>
      </c>
      <c r="C427" s="32" t="s">
        <v>1189</v>
      </c>
      <c r="D427" s="32" t="s">
        <v>19</v>
      </c>
      <c r="E427" s="11" t="s">
        <v>62</v>
      </c>
      <c r="F427" s="33" t="s">
        <v>5929</v>
      </c>
      <c r="G427" s="40" t="s">
        <v>5934</v>
      </c>
    </row>
    <row r="428" customFormat="false" ht="12.8" hidden="false" customHeight="false" outlineLevel="0" collapsed="false">
      <c r="A428" s="30" t="s">
        <v>37</v>
      </c>
      <c r="B428" s="31" t="s">
        <v>147</v>
      </c>
      <c r="C428" s="32" t="s">
        <v>1189</v>
      </c>
      <c r="D428" s="32" t="s">
        <v>19</v>
      </c>
      <c r="E428" s="10" t="s">
        <v>51</v>
      </c>
      <c r="F428" s="8" t="s">
        <v>5933</v>
      </c>
      <c r="G428" s="38" t="s">
        <v>5932</v>
      </c>
    </row>
    <row r="429" customFormat="false" ht="12.8" hidden="false" customHeight="false" outlineLevel="0" collapsed="false">
      <c r="A429" s="30" t="s">
        <v>37</v>
      </c>
      <c r="B429" s="31" t="s">
        <v>147</v>
      </c>
      <c r="C429" s="32" t="s">
        <v>1189</v>
      </c>
      <c r="D429" s="32" t="s">
        <v>19</v>
      </c>
      <c r="E429" s="37" t="s">
        <v>184</v>
      </c>
      <c r="F429" s="33" t="s">
        <v>5929</v>
      </c>
      <c r="G429" s="38" t="s">
        <v>5932</v>
      </c>
    </row>
    <row r="430" customFormat="false" ht="12.8" hidden="false" customHeight="false" outlineLevel="0" collapsed="false">
      <c r="A430" s="30" t="s">
        <v>37</v>
      </c>
      <c r="B430" s="31" t="s">
        <v>87</v>
      </c>
      <c r="C430" s="32" t="s">
        <v>5928</v>
      </c>
      <c r="D430" s="32" t="s">
        <v>19</v>
      </c>
      <c r="E430" s="11" t="s">
        <v>62</v>
      </c>
      <c r="F430" s="33" t="s">
        <v>5929</v>
      </c>
      <c r="G430" s="40" t="s">
        <v>5934</v>
      </c>
    </row>
    <row r="431" customFormat="false" ht="12.8" hidden="false" customHeight="false" outlineLevel="0" collapsed="false">
      <c r="A431" s="30" t="s">
        <v>37</v>
      </c>
      <c r="B431" s="31" t="s">
        <v>87</v>
      </c>
      <c r="C431" s="32" t="s">
        <v>5928</v>
      </c>
      <c r="D431" s="32" t="s">
        <v>19</v>
      </c>
      <c r="E431" s="39" t="s">
        <v>53</v>
      </c>
      <c r="F431" s="36" t="s">
        <v>5931</v>
      </c>
      <c r="G431" s="40" t="s">
        <v>5934</v>
      </c>
    </row>
    <row r="432" customFormat="false" ht="12.8" hidden="false" customHeight="false" outlineLevel="0" collapsed="false">
      <c r="A432" s="30" t="s">
        <v>37</v>
      </c>
      <c r="B432" s="31" t="s">
        <v>87</v>
      </c>
      <c r="C432" s="32" t="s">
        <v>5928</v>
      </c>
      <c r="D432" s="32" t="s">
        <v>19</v>
      </c>
      <c r="E432" s="10" t="s">
        <v>51</v>
      </c>
      <c r="F432" s="8" t="s">
        <v>5933</v>
      </c>
      <c r="G432" s="38" t="s">
        <v>5932</v>
      </c>
    </row>
    <row r="433" customFormat="false" ht="12.8" hidden="false" customHeight="false" outlineLevel="0" collapsed="false">
      <c r="A433" s="30" t="s">
        <v>37</v>
      </c>
      <c r="B433" s="31" t="s">
        <v>87</v>
      </c>
      <c r="C433" s="32" t="s">
        <v>298</v>
      </c>
      <c r="D433" s="32" t="s">
        <v>19</v>
      </c>
      <c r="E433" s="11" t="s">
        <v>62</v>
      </c>
      <c r="F433" s="33" t="s">
        <v>5929</v>
      </c>
      <c r="G433" s="40" t="s">
        <v>5934</v>
      </c>
    </row>
    <row r="434" customFormat="false" ht="12.8" hidden="false" customHeight="false" outlineLevel="0" collapsed="false">
      <c r="A434" s="30" t="s">
        <v>37</v>
      </c>
      <c r="B434" s="31" t="s">
        <v>87</v>
      </c>
      <c r="C434" s="32" t="s">
        <v>298</v>
      </c>
      <c r="D434" s="32" t="s">
        <v>19</v>
      </c>
      <c r="E434" s="39" t="s">
        <v>53</v>
      </c>
      <c r="F434" s="36" t="s">
        <v>5931</v>
      </c>
      <c r="G434" s="40" t="s">
        <v>5934</v>
      </c>
    </row>
    <row r="435" customFormat="false" ht="12.8" hidden="false" customHeight="false" outlineLevel="0" collapsed="false">
      <c r="A435" s="30" t="s">
        <v>37</v>
      </c>
      <c r="B435" s="31" t="s">
        <v>87</v>
      </c>
      <c r="C435" s="32" t="s">
        <v>298</v>
      </c>
      <c r="D435" s="32" t="s">
        <v>19</v>
      </c>
      <c r="E435" s="10" t="s">
        <v>51</v>
      </c>
      <c r="F435" s="8" t="s">
        <v>5933</v>
      </c>
      <c r="G435" s="38" t="s">
        <v>5932</v>
      </c>
    </row>
    <row r="436" customFormat="false" ht="12.8" hidden="false" customHeight="false" outlineLevel="0" collapsed="false">
      <c r="A436" s="30" t="s">
        <v>37</v>
      </c>
      <c r="B436" s="31" t="s">
        <v>87</v>
      </c>
      <c r="C436" s="32" t="s">
        <v>65</v>
      </c>
      <c r="D436" s="32" t="s">
        <v>21</v>
      </c>
      <c r="E436" s="39" t="s">
        <v>53</v>
      </c>
      <c r="F436" s="36" t="s">
        <v>5931</v>
      </c>
      <c r="G436" s="40" t="s">
        <v>5934</v>
      </c>
    </row>
    <row r="437" customFormat="false" ht="12.8" hidden="false" customHeight="false" outlineLevel="0" collapsed="false">
      <c r="A437" s="30" t="s">
        <v>37</v>
      </c>
      <c r="B437" s="31" t="s">
        <v>87</v>
      </c>
      <c r="C437" s="32" t="s">
        <v>152</v>
      </c>
      <c r="D437" s="32" t="s">
        <v>19</v>
      </c>
      <c r="E437" s="11" t="s">
        <v>62</v>
      </c>
      <c r="F437" s="33" t="s">
        <v>5929</v>
      </c>
      <c r="G437" s="40" t="s">
        <v>5934</v>
      </c>
    </row>
    <row r="438" customFormat="false" ht="12.8" hidden="false" customHeight="false" outlineLevel="0" collapsed="false">
      <c r="A438" s="30" t="s">
        <v>37</v>
      </c>
      <c r="B438" s="31" t="s">
        <v>87</v>
      </c>
      <c r="C438" s="32" t="s">
        <v>152</v>
      </c>
      <c r="D438" s="32" t="s">
        <v>19</v>
      </c>
      <c r="E438" s="39" t="s">
        <v>53</v>
      </c>
      <c r="F438" s="36" t="s">
        <v>5931</v>
      </c>
      <c r="G438" s="40" t="s">
        <v>5934</v>
      </c>
    </row>
    <row r="439" customFormat="false" ht="12.8" hidden="false" customHeight="false" outlineLevel="0" collapsed="false">
      <c r="A439" s="30" t="s">
        <v>37</v>
      </c>
      <c r="B439" s="31" t="s">
        <v>87</v>
      </c>
      <c r="C439" s="32" t="s">
        <v>152</v>
      </c>
      <c r="D439" s="32" t="s">
        <v>19</v>
      </c>
      <c r="E439" s="10" t="s">
        <v>51</v>
      </c>
      <c r="F439" s="8" t="s">
        <v>5933</v>
      </c>
      <c r="G439" s="38" t="s">
        <v>5932</v>
      </c>
    </row>
    <row r="440" customFormat="false" ht="12.8" hidden="false" customHeight="false" outlineLevel="0" collapsed="false">
      <c r="A440" s="30" t="s">
        <v>37</v>
      </c>
      <c r="B440" s="31" t="s">
        <v>87</v>
      </c>
      <c r="C440" s="32" t="s">
        <v>1413</v>
      </c>
      <c r="D440" s="32" t="s">
        <v>19</v>
      </c>
      <c r="E440" s="5" t="s">
        <v>22</v>
      </c>
      <c r="F440" s="33" t="s">
        <v>5929</v>
      </c>
      <c r="G440" s="34" t="s">
        <v>5930</v>
      </c>
    </row>
    <row r="441" customFormat="false" ht="12.8" hidden="false" customHeight="false" outlineLevel="0" collapsed="false">
      <c r="A441" s="30" t="s">
        <v>37</v>
      </c>
      <c r="B441" s="31" t="s">
        <v>87</v>
      </c>
      <c r="C441" s="32" t="s">
        <v>1413</v>
      </c>
      <c r="D441" s="32" t="s">
        <v>19</v>
      </c>
      <c r="E441" s="11" t="s">
        <v>62</v>
      </c>
      <c r="F441" s="33" t="s">
        <v>5929</v>
      </c>
      <c r="G441" s="40" t="s">
        <v>5934</v>
      </c>
    </row>
    <row r="442" customFormat="false" ht="12.8" hidden="false" customHeight="false" outlineLevel="0" collapsed="false">
      <c r="A442" s="30" t="s">
        <v>37</v>
      </c>
      <c r="B442" s="31" t="s">
        <v>87</v>
      </c>
      <c r="C442" s="32" t="s">
        <v>1413</v>
      </c>
      <c r="D442" s="32" t="s">
        <v>19</v>
      </c>
      <c r="E442" s="10" t="s">
        <v>51</v>
      </c>
      <c r="F442" s="8" t="s">
        <v>5933</v>
      </c>
      <c r="G442" s="38" t="s">
        <v>5932</v>
      </c>
    </row>
    <row r="443" customFormat="false" ht="12.8" hidden="false" customHeight="false" outlineLevel="0" collapsed="false">
      <c r="A443" s="30" t="s">
        <v>37</v>
      </c>
      <c r="B443" s="31" t="s">
        <v>87</v>
      </c>
      <c r="C443" s="32" t="s">
        <v>43</v>
      </c>
      <c r="D443" s="32" t="s">
        <v>19</v>
      </c>
      <c r="E443" s="11" t="s">
        <v>62</v>
      </c>
      <c r="F443" s="33" t="s">
        <v>5929</v>
      </c>
      <c r="G443" s="40" t="s">
        <v>5934</v>
      </c>
    </row>
    <row r="444" customFormat="false" ht="12.8" hidden="false" customHeight="false" outlineLevel="0" collapsed="false">
      <c r="A444" s="30" t="s">
        <v>37</v>
      </c>
      <c r="B444" s="31" t="s">
        <v>87</v>
      </c>
      <c r="C444" s="32" t="s">
        <v>43</v>
      </c>
      <c r="D444" s="32" t="s">
        <v>19</v>
      </c>
      <c r="E444" s="39" t="s">
        <v>53</v>
      </c>
      <c r="F444" s="36" t="s">
        <v>5931</v>
      </c>
      <c r="G444" s="40" t="s">
        <v>5934</v>
      </c>
    </row>
    <row r="445" customFormat="false" ht="12.8" hidden="false" customHeight="false" outlineLevel="0" collapsed="false">
      <c r="A445" s="30" t="s">
        <v>37</v>
      </c>
      <c r="B445" s="31" t="s">
        <v>87</v>
      </c>
      <c r="C445" s="31" t="s">
        <v>18</v>
      </c>
      <c r="D445" s="31" t="s">
        <v>19</v>
      </c>
      <c r="E445" s="5" t="s">
        <v>22</v>
      </c>
      <c r="F445" s="33" t="s">
        <v>5929</v>
      </c>
      <c r="G445" s="34" t="s">
        <v>5930</v>
      </c>
    </row>
    <row r="446" customFormat="false" ht="12.8" hidden="false" customHeight="false" outlineLevel="0" collapsed="false">
      <c r="A446" s="30" t="s">
        <v>37</v>
      </c>
      <c r="B446" s="31" t="s">
        <v>87</v>
      </c>
      <c r="C446" s="31" t="s">
        <v>18</v>
      </c>
      <c r="D446" s="41" t="s">
        <v>21</v>
      </c>
      <c r="E446" s="35" t="s">
        <v>33</v>
      </c>
      <c r="F446" s="36" t="s">
        <v>5931</v>
      </c>
      <c r="G446" s="34" t="s">
        <v>5930</v>
      </c>
    </row>
    <row r="447" customFormat="false" ht="12.8" hidden="false" customHeight="false" outlineLevel="0" collapsed="false">
      <c r="A447" s="30" t="s">
        <v>37</v>
      </c>
      <c r="B447" s="31" t="s">
        <v>87</v>
      </c>
      <c r="C447" s="31" t="s">
        <v>18</v>
      </c>
      <c r="D447" s="41" t="s">
        <v>21</v>
      </c>
      <c r="E447" s="11" t="s">
        <v>62</v>
      </c>
      <c r="F447" s="33" t="s">
        <v>5929</v>
      </c>
      <c r="G447" s="40" t="s">
        <v>5934</v>
      </c>
    </row>
    <row r="448" customFormat="false" ht="12.8" hidden="false" customHeight="false" outlineLevel="0" collapsed="false">
      <c r="A448" s="30" t="s">
        <v>37</v>
      </c>
      <c r="B448" s="31" t="s">
        <v>87</v>
      </c>
      <c r="C448" s="31" t="s">
        <v>18</v>
      </c>
      <c r="D448" s="41" t="s">
        <v>21</v>
      </c>
      <c r="E448" s="39" t="s">
        <v>53</v>
      </c>
      <c r="F448" s="36" t="s">
        <v>5931</v>
      </c>
      <c r="G448" s="40" t="s">
        <v>5934</v>
      </c>
    </row>
    <row r="449" customFormat="false" ht="12.8" hidden="false" customHeight="false" outlineLevel="0" collapsed="false">
      <c r="A449" s="30" t="s">
        <v>37</v>
      </c>
      <c r="B449" s="31" t="s">
        <v>87</v>
      </c>
      <c r="C449" s="31" t="s">
        <v>1189</v>
      </c>
      <c r="D449" s="31" t="s">
        <v>19</v>
      </c>
      <c r="E449" s="5" t="s">
        <v>22</v>
      </c>
      <c r="F449" s="33" t="s">
        <v>5929</v>
      </c>
      <c r="G449" s="34" t="s">
        <v>5930</v>
      </c>
    </row>
    <row r="450" customFormat="false" ht="12.8" hidden="false" customHeight="false" outlineLevel="0" collapsed="false">
      <c r="A450" s="30" t="s">
        <v>37</v>
      </c>
      <c r="B450" s="31" t="s">
        <v>87</v>
      </c>
      <c r="C450" s="31" t="s">
        <v>1189</v>
      </c>
      <c r="D450" s="31" t="s">
        <v>19</v>
      </c>
      <c r="E450" s="35" t="s">
        <v>33</v>
      </c>
      <c r="F450" s="36" t="s">
        <v>5931</v>
      </c>
      <c r="G450" s="34" t="s">
        <v>5930</v>
      </c>
    </row>
    <row r="451" customFormat="false" ht="12.8" hidden="false" customHeight="false" outlineLevel="0" collapsed="false">
      <c r="A451" s="30" t="s">
        <v>37</v>
      </c>
      <c r="B451" s="31" t="s">
        <v>87</v>
      </c>
      <c r="C451" s="31" t="s">
        <v>1189</v>
      </c>
      <c r="D451" s="41" t="s">
        <v>21</v>
      </c>
      <c r="E451" s="5" t="s">
        <v>22</v>
      </c>
      <c r="F451" s="33" t="s">
        <v>5929</v>
      </c>
      <c r="G451" s="34" t="s">
        <v>5930</v>
      </c>
    </row>
    <row r="452" customFormat="false" ht="12.8" hidden="false" customHeight="false" outlineLevel="0" collapsed="false">
      <c r="A452" s="30" t="s">
        <v>37</v>
      </c>
      <c r="B452" s="31" t="s">
        <v>79</v>
      </c>
      <c r="C452" s="32" t="s">
        <v>80</v>
      </c>
      <c r="D452" s="32" t="s">
        <v>19</v>
      </c>
      <c r="E452" s="10" t="s">
        <v>51</v>
      </c>
      <c r="F452" s="8" t="s">
        <v>5933</v>
      </c>
      <c r="G452" s="38" t="s">
        <v>5932</v>
      </c>
    </row>
    <row r="453" customFormat="false" ht="12.8" hidden="false" customHeight="false" outlineLevel="0" collapsed="false">
      <c r="A453" s="30" t="s">
        <v>37</v>
      </c>
      <c r="B453" s="31" t="s">
        <v>79</v>
      </c>
      <c r="C453" s="32" t="s">
        <v>1106</v>
      </c>
      <c r="D453" s="32" t="s">
        <v>19</v>
      </c>
      <c r="E453" s="39" t="s">
        <v>53</v>
      </c>
      <c r="F453" s="36" t="s">
        <v>5931</v>
      </c>
      <c r="G453" s="40" t="s">
        <v>5934</v>
      </c>
    </row>
    <row r="454" customFormat="false" ht="12.8" hidden="false" customHeight="false" outlineLevel="0" collapsed="false">
      <c r="A454" s="30" t="s">
        <v>37</v>
      </c>
      <c r="B454" s="31" t="s">
        <v>79</v>
      </c>
      <c r="C454" s="32" t="s">
        <v>1106</v>
      </c>
      <c r="D454" s="32" t="s">
        <v>19</v>
      </c>
      <c r="E454" s="10" t="s">
        <v>51</v>
      </c>
      <c r="F454" s="8" t="s">
        <v>5933</v>
      </c>
      <c r="G454" s="38" t="s">
        <v>5932</v>
      </c>
    </row>
    <row r="455" customFormat="false" ht="12.8" hidden="false" customHeight="false" outlineLevel="0" collapsed="false">
      <c r="A455" s="30" t="s">
        <v>37</v>
      </c>
      <c r="B455" s="31" t="s">
        <v>17</v>
      </c>
      <c r="C455" s="32" t="s">
        <v>5928</v>
      </c>
      <c r="D455" s="32" t="s">
        <v>19</v>
      </c>
      <c r="E455" s="11" t="s">
        <v>62</v>
      </c>
      <c r="F455" s="33" t="s">
        <v>5929</v>
      </c>
      <c r="G455" s="40" t="s">
        <v>5934</v>
      </c>
    </row>
    <row r="456" customFormat="false" ht="12.8" hidden="false" customHeight="false" outlineLevel="0" collapsed="false">
      <c r="A456" s="30" t="s">
        <v>37</v>
      </c>
      <c r="B456" s="31" t="s">
        <v>17</v>
      </c>
      <c r="C456" s="32" t="s">
        <v>5928</v>
      </c>
      <c r="D456" s="32" t="s">
        <v>19</v>
      </c>
      <c r="E456" s="39" t="s">
        <v>53</v>
      </c>
      <c r="F456" s="36" t="s">
        <v>5931</v>
      </c>
      <c r="G456" s="40" t="s">
        <v>5934</v>
      </c>
    </row>
    <row r="457" customFormat="false" ht="12.8" hidden="false" customHeight="false" outlineLevel="0" collapsed="false">
      <c r="A457" s="30" t="s">
        <v>37</v>
      </c>
      <c r="B457" s="31" t="s">
        <v>17</v>
      </c>
      <c r="C457" s="32" t="s">
        <v>65</v>
      </c>
      <c r="D457" s="32" t="s">
        <v>21</v>
      </c>
      <c r="E457" s="5" t="s">
        <v>22</v>
      </c>
      <c r="F457" s="33" t="s">
        <v>5929</v>
      </c>
      <c r="G457" s="34" t="s">
        <v>5930</v>
      </c>
    </row>
    <row r="458" customFormat="false" ht="12.8" hidden="false" customHeight="false" outlineLevel="0" collapsed="false">
      <c r="A458" s="30" t="s">
        <v>37</v>
      </c>
      <c r="B458" s="31" t="s">
        <v>17</v>
      </c>
      <c r="C458" s="32" t="s">
        <v>65</v>
      </c>
      <c r="D458" s="32" t="s">
        <v>21</v>
      </c>
      <c r="E458" s="35" t="s">
        <v>33</v>
      </c>
      <c r="F458" s="36" t="s">
        <v>5931</v>
      </c>
      <c r="G458" s="34" t="s">
        <v>5930</v>
      </c>
    </row>
    <row r="459" customFormat="false" ht="12.8" hidden="false" customHeight="false" outlineLevel="0" collapsed="false">
      <c r="A459" s="30" t="s">
        <v>37</v>
      </c>
      <c r="B459" s="31" t="s">
        <v>17</v>
      </c>
      <c r="C459" s="32" t="s">
        <v>65</v>
      </c>
      <c r="D459" s="32" t="s">
        <v>21</v>
      </c>
      <c r="E459" s="37" t="s">
        <v>184</v>
      </c>
      <c r="F459" s="33" t="s">
        <v>5929</v>
      </c>
      <c r="G459" s="38" t="s">
        <v>5932</v>
      </c>
    </row>
    <row r="460" customFormat="false" ht="12.8" hidden="false" customHeight="false" outlineLevel="0" collapsed="false">
      <c r="A460" s="30" t="s">
        <v>37</v>
      </c>
      <c r="B460" s="31" t="s">
        <v>17</v>
      </c>
      <c r="C460" s="32" t="s">
        <v>103</v>
      </c>
      <c r="D460" s="32" t="s">
        <v>19</v>
      </c>
      <c r="E460" s="5" t="s">
        <v>22</v>
      </c>
      <c r="F460" s="33" t="s">
        <v>5929</v>
      </c>
      <c r="G460" s="34" t="s">
        <v>5930</v>
      </c>
    </row>
    <row r="461" customFormat="false" ht="12.8" hidden="false" customHeight="false" outlineLevel="0" collapsed="false">
      <c r="A461" s="30" t="s">
        <v>37</v>
      </c>
      <c r="B461" s="31" t="s">
        <v>17</v>
      </c>
      <c r="C461" s="32" t="s">
        <v>1413</v>
      </c>
      <c r="D461" s="32" t="s">
        <v>19</v>
      </c>
      <c r="E461" s="5" t="s">
        <v>22</v>
      </c>
      <c r="F461" s="33" t="s">
        <v>5929</v>
      </c>
      <c r="G461" s="34" t="s">
        <v>5930</v>
      </c>
    </row>
    <row r="462" customFormat="false" ht="12.8" hidden="false" customHeight="false" outlineLevel="0" collapsed="false">
      <c r="A462" s="30" t="s">
        <v>37</v>
      </c>
      <c r="B462" s="31" t="s">
        <v>17</v>
      </c>
      <c r="C462" s="32" t="s">
        <v>43</v>
      </c>
      <c r="D462" s="32" t="s">
        <v>19</v>
      </c>
      <c r="E462" s="11" t="s">
        <v>62</v>
      </c>
      <c r="F462" s="33" t="s">
        <v>5929</v>
      </c>
      <c r="G462" s="40" t="s">
        <v>5934</v>
      </c>
    </row>
    <row r="463" customFormat="false" ht="12.8" hidden="false" customHeight="false" outlineLevel="0" collapsed="false">
      <c r="A463" s="30" t="s">
        <v>37</v>
      </c>
      <c r="B463" s="31" t="s">
        <v>17</v>
      </c>
      <c r="C463" s="32" t="s">
        <v>18</v>
      </c>
      <c r="D463" s="32" t="s">
        <v>19</v>
      </c>
      <c r="E463" s="35" t="s">
        <v>33</v>
      </c>
      <c r="F463" s="36" t="s">
        <v>5931</v>
      </c>
      <c r="G463" s="34" t="s">
        <v>5930</v>
      </c>
    </row>
    <row r="464" customFormat="false" ht="12.8" hidden="false" customHeight="false" outlineLevel="0" collapsed="false">
      <c r="A464" s="30" t="s">
        <v>37</v>
      </c>
      <c r="B464" s="31" t="s">
        <v>17</v>
      </c>
      <c r="C464" s="32" t="s">
        <v>18</v>
      </c>
      <c r="D464" s="32" t="s">
        <v>19</v>
      </c>
      <c r="E464" s="10" t="s">
        <v>51</v>
      </c>
      <c r="F464" s="8" t="s">
        <v>5933</v>
      </c>
      <c r="G464" s="38" t="s">
        <v>5932</v>
      </c>
    </row>
    <row r="465" customFormat="false" ht="12.8" hidden="false" customHeight="false" outlineLevel="0" collapsed="false">
      <c r="A465" s="30" t="s">
        <v>37</v>
      </c>
      <c r="B465" s="31" t="s">
        <v>17</v>
      </c>
      <c r="C465" s="32" t="s">
        <v>18</v>
      </c>
      <c r="D465" s="32" t="s">
        <v>19</v>
      </c>
      <c r="E465" s="37" t="s">
        <v>184</v>
      </c>
      <c r="F465" s="33" t="s">
        <v>5929</v>
      </c>
      <c r="G465" s="38" t="s">
        <v>5932</v>
      </c>
    </row>
    <row r="466" customFormat="false" ht="12.8" hidden="false" customHeight="false" outlineLevel="0" collapsed="false">
      <c r="A466" s="30" t="s">
        <v>37</v>
      </c>
      <c r="B466" s="31" t="s">
        <v>17</v>
      </c>
      <c r="C466" s="31" t="s">
        <v>1189</v>
      </c>
      <c r="D466" s="31" t="s">
        <v>19</v>
      </c>
      <c r="E466" s="5" t="s">
        <v>22</v>
      </c>
      <c r="F466" s="33" t="s">
        <v>5929</v>
      </c>
      <c r="G466" s="34" t="s">
        <v>5930</v>
      </c>
    </row>
    <row r="467" customFormat="false" ht="12.8" hidden="false" customHeight="false" outlineLevel="0" collapsed="false">
      <c r="A467" s="30" t="s">
        <v>37</v>
      </c>
      <c r="B467" s="31" t="s">
        <v>17</v>
      </c>
      <c r="C467" s="31" t="s">
        <v>1189</v>
      </c>
      <c r="D467" s="31" t="s">
        <v>19</v>
      </c>
      <c r="E467" s="35" t="s">
        <v>33</v>
      </c>
      <c r="F467" s="36" t="s">
        <v>5931</v>
      </c>
      <c r="G467" s="34" t="s">
        <v>5930</v>
      </c>
    </row>
    <row r="468" customFormat="false" ht="12.8" hidden="false" customHeight="false" outlineLevel="0" collapsed="false">
      <c r="A468" s="30" t="s">
        <v>37</v>
      </c>
      <c r="B468" s="31" t="s">
        <v>17</v>
      </c>
      <c r="C468" s="32" t="s">
        <v>1189</v>
      </c>
      <c r="D468" s="32" t="s">
        <v>19</v>
      </c>
      <c r="E468" s="10" t="s">
        <v>51</v>
      </c>
      <c r="F468" s="8" t="s">
        <v>5933</v>
      </c>
      <c r="G468" s="38" t="s">
        <v>5932</v>
      </c>
    </row>
    <row r="469" customFormat="false" ht="12.8" hidden="false" customHeight="false" outlineLevel="0" collapsed="false">
      <c r="A469" s="30" t="s">
        <v>37</v>
      </c>
      <c r="B469" s="31" t="s">
        <v>17</v>
      </c>
      <c r="C469" s="31" t="s">
        <v>1189</v>
      </c>
      <c r="D469" s="41" t="s">
        <v>21</v>
      </c>
      <c r="E469" s="5" t="s">
        <v>22</v>
      </c>
      <c r="F469" s="33" t="s">
        <v>5929</v>
      </c>
      <c r="G469" s="34" t="s">
        <v>5930</v>
      </c>
    </row>
    <row r="470" customFormat="false" ht="12.8" hidden="false" customHeight="false" outlineLevel="0" collapsed="false">
      <c r="A470" s="30" t="s">
        <v>37</v>
      </c>
      <c r="B470" s="31" t="s">
        <v>17</v>
      </c>
      <c r="C470" s="31" t="s">
        <v>1189</v>
      </c>
      <c r="D470" s="41" t="s">
        <v>21</v>
      </c>
      <c r="E470" s="35" t="s">
        <v>33</v>
      </c>
      <c r="F470" s="36" t="s">
        <v>5931</v>
      </c>
      <c r="G470" s="34" t="s">
        <v>5930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1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BD5354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pane xSplit="0" ySplit="1" topLeftCell="A5345" activePane="bottomLeft" state="frozen"/>
      <selection pane="topLeft" activeCell="A1" activeCellId="0" sqref="A1"/>
      <selection pane="bottomLeft" activeCell="S5139" activeCellId="0" sqref="S5139"/>
    </sheetView>
  </sheetViews>
  <sheetFormatPr defaultColWidth="11.53515625" defaultRowHeight="12.8" zeroHeight="false" outlineLevelRow="0" outlineLevelCol="0"/>
  <cols>
    <col collapsed="false" customWidth="true" hidden="false" outlineLevel="0" max="1" min="1" style="0" width="10.46"/>
    <col collapsed="false" customWidth="true" hidden="false" outlineLevel="0" max="2" min="2" style="0" width="9.48"/>
    <col collapsed="false" customWidth="true" hidden="false" outlineLevel="0" max="3" min="3" style="0" width="18.52"/>
    <col collapsed="false" customWidth="true" hidden="false" outlineLevel="0" max="4" min="4" style="0" width="10.32"/>
    <col collapsed="false" customWidth="true" hidden="false" outlineLevel="0" max="5" min="5" style="0" width="20.18"/>
    <col collapsed="false" customWidth="true" hidden="false" outlineLevel="0" max="6" min="6" style="0" width="19.08"/>
    <col collapsed="false" customWidth="true" hidden="false" outlineLevel="0" max="7" min="7" style="0" width="5.14"/>
    <col collapsed="false" customWidth="true" hidden="false" outlineLevel="0" max="8" min="8" style="0" width="17.4"/>
    <col collapsed="false" customWidth="true" hidden="false" outlineLevel="0" max="9" min="9" style="0" width="6.01"/>
    <col collapsed="false" customWidth="true" hidden="false" outlineLevel="0" max="10" min="10" style="0" width="6.11"/>
    <col collapsed="false" customWidth="true" hidden="false" outlineLevel="0" max="11" min="11" style="0" width="7.49"/>
    <col collapsed="false" customWidth="true" hidden="false" outlineLevel="0" max="12" min="12" style="0" width="7.08"/>
    <col collapsed="false" customWidth="true" hidden="false" outlineLevel="0" max="13" min="13" style="0" width="5.28"/>
    <col collapsed="false" customWidth="true" hidden="false" outlineLevel="0" max="14" min="14" style="14" width="7.36"/>
    <col collapsed="false" customWidth="true" hidden="false" outlineLevel="0" max="15" min="15" style="14" width="8.47"/>
    <col collapsed="false" customWidth="true" hidden="false" outlineLevel="0" max="16" min="16" style="14" width="9.44"/>
    <col collapsed="false" customWidth="true" hidden="false" outlineLevel="0" max="17" min="17" style="14" width="8.89"/>
    <col collapsed="false" customWidth="true" hidden="false" outlineLevel="0" max="18" min="18" style="14" width="10.05"/>
    <col collapsed="false" customWidth="true" hidden="false" outlineLevel="0" max="19" min="19" style="14" width="10.41"/>
    <col collapsed="false" customWidth="true" hidden="false" outlineLevel="0" max="20" min="20" style="14" width="13.19"/>
    <col collapsed="false" customWidth="true" hidden="false" outlineLevel="0" max="21" min="21" style="43" width="14.87"/>
    <col collapsed="false" customWidth="true" hidden="false" outlineLevel="0" max="22" min="22" style="14" width="16.26"/>
  </cols>
  <sheetData>
    <row r="1" customFormat="false" ht="12.8" hidden="false" customHeight="false" outlineLevel="0" collapsed="false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8" t="s">
        <v>5935</v>
      </c>
      <c r="O1" s="18" t="s">
        <v>5923</v>
      </c>
      <c r="P1" s="18" t="s">
        <v>5924</v>
      </c>
      <c r="Q1" s="18" t="s">
        <v>5936</v>
      </c>
      <c r="R1" s="18" t="s">
        <v>5937</v>
      </c>
      <c r="S1" s="18" t="s">
        <v>5938</v>
      </c>
      <c r="T1" s="18" t="s">
        <v>5939</v>
      </c>
      <c r="U1" s="44" t="s">
        <v>5940</v>
      </c>
      <c r="V1" s="18" t="s">
        <v>5941</v>
      </c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</row>
    <row r="2" s="49" customFormat="true" ht="12.8" hidden="false" customHeight="false" outlineLevel="0" collapsed="false">
      <c r="A2" s="45"/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6"/>
      <c r="O2" s="46"/>
      <c r="P2" s="46" t="n">
        <v>500</v>
      </c>
      <c r="Q2" s="46"/>
      <c r="R2" s="47" t="n">
        <v>500</v>
      </c>
      <c r="S2" s="47" t="n">
        <v>10</v>
      </c>
      <c r="T2" s="47" t="n">
        <v>0</v>
      </c>
      <c r="U2" s="48" t="s">
        <v>5942</v>
      </c>
      <c r="V2" s="47" t="s">
        <v>5942</v>
      </c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</row>
    <row r="3" customFormat="false" ht="12.8" hidden="false" customHeight="false" outlineLevel="0" collapsed="false">
      <c r="A3" s="2" t="s">
        <v>13</v>
      </c>
      <c r="B3" s="2" t="s">
        <v>14</v>
      </c>
      <c r="C3" s="0" t="s">
        <v>15</v>
      </c>
      <c r="D3" s="0" t="s">
        <v>16</v>
      </c>
      <c r="E3" s="0" t="s">
        <v>17</v>
      </c>
      <c r="F3" s="0" t="s">
        <v>18</v>
      </c>
      <c r="G3" s="0" t="s">
        <v>19</v>
      </c>
      <c r="H3" s="0" t="s">
        <v>20</v>
      </c>
      <c r="I3" s="0" t="n">
        <v>2</v>
      </c>
      <c r="J3" s="0" t="n">
        <v>1.92</v>
      </c>
      <c r="K3" s="0" t="s">
        <v>21</v>
      </c>
      <c r="L3" s="0" t="n">
        <f aca="false">IF(K3="Yes",(J3-1)*0.98,-1)</f>
        <v>0.9016</v>
      </c>
      <c r="M3" s="4" t="s">
        <v>22</v>
      </c>
      <c r="N3" s="50" t="n">
        <v>10</v>
      </c>
      <c r="O3" s="50" t="n">
        <f aca="false">N3*L3</f>
        <v>9.016</v>
      </c>
      <c r="P3" s="14" t="n">
        <f aca="false">O3+P2</f>
        <v>509.016</v>
      </c>
    </row>
    <row r="4" customFormat="false" ht="12.8" hidden="false" customHeight="false" outlineLevel="0" collapsed="false">
      <c r="A4" s="2" t="s">
        <v>13</v>
      </c>
      <c r="B4" s="2" t="s">
        <v>23</v>
      </c>
      <c r="C4" s="0" t="s">
        <v>24</v>
      </c>
      <c r="D4" s="0" t="s">
        <v>16</v>
      </c>
      <c r="E4" s="0" t="s">
        <v>17</v>
      </c>
      <c r="F4" s="0" t="s">
        <v>18</v>
      </c>
      <c r="G4" s="0" t="s">
        <v>19</v>
      </c>
      <c r="H4" s="0" t="s">
        <v>25</v>
      </c>
      <c r="I4" s="0" t="n">
        <v>1</v>
      </c>
      <c r="J4" s="0" t="n">
        <v>1.07</v>
      </c>
      <c r="K4" s="0" t="s">
        <v>21</v>
      </c>
      <c r="L4" s="0" t="n">
        <f aca="false">IF(K4="Yes",(J4-1)*0.98,-1)</f>
        <v>0.0686000000000001</v>
      </c>
      <c r="M4" s="4" t="s">
        <v>22</v>
      </c>
      <c r="N4" s="50" t="n">
        <v>10</v>
      </c>
      <c r="O4" s="50" t="n">
        <f aca="false">N4*L4</f>
        <v>0.686000000000001</v>
      </c>
      <c r="P4" s="14" t="n">
        <f aca="false">O4+P3</f>
        <v>509.702</v>
      </c>
    </row>
    <row r="5" customFormat="false" ht="12.8" hidden="false" customHeight="false" outlineLevel="0" collapsed="false">
      <c r="A5" s="2" t="s">
        <v>26</v>
      </c>
      <c r="B5" s="2" t="s">
        <v>27</v>
      </c>
      <c r="C5" s="0" t="s">
        <v>28</v>
      </c>
      <c r="D5" s="0" t="s">
        <v>29</v>
      </c>
      <c r="E5" s="0" t="s">
        <v>30</v>
      </c>
      <c r="F5" s="0" t="s">
        <v>31</v>
      </c>
      <c r="G5" s="0" t="s">
        <v>19</v>
      </c>
      <c r="H5" s="0" t="s">
        <v>32</v>
      </c>
      <c r="I5" s="0" t="n">
        <v>1</v>
      </c>
      <c r="J5" s="0" t="n">
        <v>2.38</v>
      </c>
      <c r="K5" s="0" t="str">
        <f aca="false">IF(I5=1,"Yes","No")</f>
        <v>Yes</v>
      </c>
      <c r="L5" s="0" t="n">
        <f aca="false">IF(K5="Yes",(J5-1)*0.98,-1)</f>
        <v>1.3524</v>
      </c>
      <c r="M5" s="5" t="s">
        <v>33</v>
      </c>
      <c r="N5" s="50" t="n">
        <v>10</v>
      </c>
      <c r="O5" s="50" t="n">
        <f aca="false">N5*L5</f>
        <v>13.524</v>
      </c>
      <c r="P5" s="14" t="n">
        <f aca="false">O5+P4</f>
        <v>523.226</v>
      </c>
    </row>
    <row r="6" customFormat="false" ht="12.8" hidden="false" customHeight="false" outlineLevel="0" collapsed="false">
      <c r="A6" s="2" t="s">
        <v>26</v>
      </c>
      <c r="B6" s="2" t="s">
        <v>27</v>
      </c>
      <c r="C6" s="0" t="s">
        <v>28</v>
      </c>
      <c r="D6" s="0" t="s">
        <v>29</v>
      </c>
      <c r="E6" s="0" t="s">
        <v>30</v>
      </c>
      <c r="F6" s="0" t="s">
        <v>31</v>
      </c>
      <c r="G6" s="0" t="s">
        <v>19</v>
      </c>
      <c r="H6" s="0" t="s">
        <v>32</v>
      </c>
      <c r="I6" s="0" t="n">
        <v>1</v>
      </c>
      <c r="J6" s="0" t="n">
        <v>1.36</v>
      </c>
      <c r="K6" s="0" t="s">
        <v>21</v>
      </c>
      <c r="L6" s="0" t="n">
        <f aca="false">IF(K6="Yes",(J6-1)*0.98,-1)</f>
        <v>0.3528</v>
      </c>
      <c r="M6" s="4" t="s">
        <v>22</v>
      </c>
      <c r="N6" s="50" t="n">
        <v>10</v>
      </c>
      <c r="O6" s="50" t="n">
        <f aca="false">N6*L6</f>
        <v>3.528</v>
      </c>
      <c r="P6" s="14" t="n">
        <f aca="false">O6+P5</f>
        <v>526.754</v>
      </c>
    </row>
    <row r="7" customFormat="false" ht="12.8" hidden="false" customHeight="false" outlineLevel="0" collapsed="false">
      <c r="A7" s="2" t="s">
        <v>34</v>
      </c>
      <c r="B7" s="2" t="s">
        <v>35</v>
      </c>
      <c r="C7" s="0" t="s">
        <v>36</v>
      </c>
      <c r="D7" s="0" t="s">
        <v>37</v>
      </c>
      <c r="E7" s="0" t="s">
        <v>17</v>
      </c>
      <c r="F7" s="0" t="s">
        <v>18</v>
      </c>
      <c r="G7" s="0" t="s">
        <v>19</v>
      </c>
      <c r="H7" s="0" t="s">
        <v>38</v>
      </c>
      <c r="I7" s="0" t="n">
        <v>1</v>
      </c>
      <c r="J7" s="0" t="n">
        <v>1.44</v>
      </c>
      <c r="K7" s="0" t="str">
        <f aca="false">IF(I7=1,"Yes","No")</f>
        <v>Yes</v>
      </c>
      <c r="L7" s="0" t="n">
        <f aca="false">IF(K7="Yes",(J7-1)*0.98,-1)</f>
        <v>0.4312</v>
      </c>
      <c r="M7" s="5" t="s">
        <v>33</v>
      </c>
      <c r="N7" s="50" t="n">
        <v>10</v>
      </c>
      <c r="O7" s="50" t="n">
        <f aca="false">N7*L7</f>
        <v>4.312</v>
      </c>
      <c r="P7" s="14" t="n">
        <f aca="false">O7+P6</f>
        <v>531.066</v>
      </c>
    </row>
    <row r="8" customFormat="false" ht="12.8" hidden="false" customHeight="false" outlineLevel="0" collapsed="false">
      <c r="A8" s="2" t="s">
        <v>39</v>
      </c>
      <c r="B8" s="2" t="s">
        <v>40</v>
      </c>
      <c r="C8" s="0" t="s">
        <v>41</v>
      </c>
      <c r="D8" s="0" t="s">
        <v>42</v>
      </c>
      <c r="E8" s="0" t="s">
        <v>17</v>
      </c>
      <c r="F8" s="0" t="s">
        <v>43</v>
      </c>
      <c r="G8" s="0" t="s">
        <v>19</v>
      </c>
      <c r="H8" s="0" t="s">
        <v>44</v>
      </c>
      <c r="I8" s="0" t="n">
        <v>0</v>
      </c>
      <c r="J8" s="0" t="n">
        <v>1.98</v>
      </c>
      <c r="K8" s="0" t="str">
        <f aca="false">IF(I8=1,"Yes","No")</f>
        <v>No</v>
      </c>
      <c r="L8" s="0" t="n">
        <f aca="false">IF(K8="Yes",(J8-1)*0.98,-1)</f>
        <v>-1</v>
      </c>
      <c r="M8" s="5" t="s">
        <v>33</v>
      </c>
      <c r="N8" s="50" t="n">
        <v>10</v>
      </c>
      <c r="O8" s="50" t="n">
        <f aca="false">N8*L8</f>
        <v>-10</v>
      </c>
      <c r="P8" s="14" t="n">
        <f aca="false">O8+P7</f>
        <v>521.066</v>
      </c>
    </row>
    <row r="9" customFormat="false" ht="12.8" hidden="false" customHeight="false" outlineLevel="0" collapsed="false">
      <c r="A9" s="2" t="s">
        <v>45</v>
      </c>
      <c r="B9" s="2" t="s">
        <v>46</v>
      </c>
      <c r="C9" s="6" t="s">
        <v>47</v>
      </c>
      <c r="D9" s="6" t="s">
        <v>48</v>
      </c>
      <c r="E9" s="6" t="s">
        <v>30</v>
      </c>
      <c r="F9" s="6" t="s">
        <v>49</v>
      </c>
      <c r="G9" s="6" t="s">
        <v>19</v>
      </c>
      <c r="H9" s="6" t="s">
        <v>50</v>
      </c>
      <c r="I9" s="0" t="n">
        <v>3</v>
      </c>
      <c r="J9" s="6" t="n">
        <v>14</v>
      </c>
      <c r="K9" s="3" t="str">
        <f aca="false">IF(I9=1, "No","Yes")</f>
        <v>Yes</v>
      </c>
      <c r="L9" s="7" t="n">
        <f aca="false">IF(I9=1,-J9,0.98)</f>
        <v>0.98</v>
      </c>
      <c r="M9" s="8" t="s">
        <v>51</v>
      </c>
      <c r="N9" s="50" t="n">
        <v>10</v>
      </c>
      <c r="O9" s="50" t="n">
        <f aca="false">N9*L9</f>
        <v>9.8</v>
      </c>
      <c r="P9" s="14" t="n">
        <f aca="false">O9+P8</f>
        <v>530.866</v>
      </c>
    </row>
    <row r="10" customFormat="false" ht="12.8" hidden="false" customHeight="false" outlineLevel="0" collapsed="false">
      <c r="A10" s="9" t="s">
        <v>45</v>
      </c>
      <c r="B10" s="9" t="s">
        <v>46</v>
      </c>
      <c r="C10" s="6" t="s">
        <v>47</v>
      </c>
      <c r="D10" s="6" t="s">
        <v>48</v>
      </c>
      <c r="E10" s="6" t="s">
        <v>30</v>
      </c>
      <c r="F10" s="6" t="s">
        <v>49</v>
      </c>
      <c r="G10" s="6" t="s">
        <v>19</v>
      </c>
      <c r="H10" s="6" t="s">
        <v>52</v>
      </c>
      <c r="I10" s="0" t="n">
        <v>1</v>
      </c>
      <c r="J10" s="6" t="n">
        <v>3.02</v>
      </c>
      <c r="K10" s="3" t="str">
        <f aca="false">IF(I10=1,"Yes","No")</f>
        <v>Yes</v>
      </c>
      <c r="L10" s="7" t="n">
        <f aca="false">IF(K10="Yes",(J10-1)*0.98,-1)</f>
        <v>1.9796</v>
      </c>
      <c r="M10" s="10" t="s">
        <v>53</v>
      </c>
      <c r="N10" s="50" t="n">
        <v>10</v>
      </c>
      <c r="O10" s="50" t="n">
        <f aca="false">N10*L10</f>
        <v>19.796</v>
      </c>
      <c r="P10" s="14" t="n">
        <f aca="false">O10+P9</f>
        <v>550.662</v>
      </c>
    </row>
    <row r="11" customFormat="false" ht="12.8" hidden="false" customHeight="false" outlineLevel="0" collapsed="false">
      <c r="A11" s="2" t="s">
        <v>54</v>
      </c>
      <c r="B11" s="2" t="s">
        <v>55</v>
      </c>
      <c r="C11" s="0" t="s">
        <v>56</v>
      </c>
      <c r="D11" s="0" t="s">
        <v>42</v>
      </c>
      <c r="E11" s="0" t="s">
        <v>17</v>
      </c>
      <c r="F11" s="0" t="s">
        <v>43</v>
      </c>
      <c r="G11" s="0" t="s">
        <v>19</v>
      </c>
      <c r="H11" s="0" t="s">
        <v>57</v>
      </c>
      <c r="I11" s="0" t="n">
        <v>1</v>
      </c>
      <c r="J11" s="0" t="n">
        <v>1.17</v>
      </c>
      <c r="K11" s="0" t="str">
        <f aca="false">IF(I11=1,"Yes","No")</f>
        <v>Yes</v>
      </c>
      <c r="L11" s="0" t="n">
        <f aca="false">IF(K11="Yes",(J11-1)*0.98,-1)</f>
        <v>0.1666</v>
      </c>
      <c r="M11" s="5" t="s">
        <v>33</v>
      </c>
      <c r="N11" s="50" t="n">
        <v>10</v>
      </c>
      <c r="O11" s="50" t="n">
        <f aca="false">N11*L11</f>
        <v>1.666</v>
      </c>
      <c r="P11" s="14" t="n">
        <f aca="false">O11+P10</f>
        <v>552.328</v>
      </c>
    </row>
    <row r="12" customFormat="false" ht="12.8" hidden="false" customHeight="false" outlineLevel="0" collapsed="false">
      <c r="A12" s="2" t="s">
        <v>54</v>
      </c>
      <c r="B12" s="2" t="s">
        <v>58</v>
      </c>
      <c r="C12" s="0" t="s">
        <v>59</v>
      </c>
      <c r="D12" s="0" t="s">
        <v>29</v>
      </c>
      <c r="E12" s="0" t="s">
        <v>30</v>
      </c>
      <c r="F12" s="0" t="s">
        <v>43</v>
      </c>
      <c r="G12" s="0" t="s">
        <v>19</v>
      </c>
      <c r="H12" s="0" t="s">
        <v>60</v>
      </c>
      <c r="I12" s="0" t="n">
        <v>1</v>
      </c>
      <c r="J12" s="0" t="n">
        <v>1.27</v>
      </c>
      <c r="K12" s="0" t="s">
        <v>21</v>
      </c>
      <c r="L12" s="0" t="n">
        <f aca="false">IF(K12="Yes",(J12-1)*0.98,-1)</f>
        <v>0.2646</v>
      </c>
      <c r="M12" s="4" t="s">
        <v>22</v>
      </c>
      <c r="N12" s="50" t="n">
        <v>10</v>
      </c>
      <c r="O12" s="50" t="n">
        <f aca="false">N12*L12</f>
        <v>2.646</v>
      </c>
      <c r="P12" s="14" t="n">
        <f aca="false">O12+P11</f>
        <v>554.974</v>
      </c>
    </row>
    <row r="13" customFormat="false" ht="12.8" hidden="false" customHeight="false" outlineLevel="0" collapsed="false">
      <c r="A13" s="2" t="s">
        <v>54</v>
      </c>
      <c r="B13" s="2" t="s">
        <v>58</v>
      </c>
      <c r="C13" s="0" t="s">
        <v>59</v>
      </c>
      <c r="D13" s="0" t="s">
        <v>29</v>
      </c>
      <c r="E13" s="0" t="s">
        <v>30</v>
      </c>
      <c r="F13" s="0" t="s">
        <v>43</v>
      </c>
      <c r="G13" s="0" t="s">
        <v>19</v>
      </c>
      <c r="H13" s="0" t="s">
        <v>61</v>
      </c>
      <c r="I13" s="0" t="n">
        <v>2</v>
      </c>
      <c r="J13" s="0" t="n">
        <v>1.26</v>
      </c>
      <c r="K13" s="0" t="s">
        <v>21</v>
      </c>
      <c r="L13" s="0" t="n">
        <f aca="false">IF(K13="Yes",(J13-1)*0.98,-1)</f>
        <v>0.2548</v>
      </c>
      <c r="M13" s="11" t="s">
        <v>62</v>
      </c>
      <c r="N13" s="50" t="n">
        <v>10</v>
      </c>
      <c r="O13" s="50" t="n">
        <f aca="false">N13*L13</f>
        <v>2.548</v>
      </c>
      <c r="P13" s="14" t="n">
        <f aca="false">O13+P12</f>
        <v>557.522</v>
      </c>
    </row>
    <row r="14" customFormat="false" ht="12.8" hidden="false" customHeight="false" outlineLevel="0" collapsed="false">
      <c r="A14" s="2" t="s">
        <v>63</v>
      </c>
      <c r="B14" s="2" t="s">
        <v>58</v>
      </c>
      <c r="C14" s="0" t="s">
        <v>47</v>
      </c>
      <c r="D14" s="0" t="s">
        <v>64</v>
      </c>
      <c r="E14" s="0" t="s">
        <v>30</v>
      </c>
      <c r="F14" s="0" t="s">
        <v>65</v>
      </c>
      <c r="G14" s="0" t="s">
        <v>21</v>
      </c>
      <c r="H14" s="0" t="s">
        <v>66</v>
      </c>
      <c r="I14" s="0" t="n">
        <v>1</v>
      </c>
      <c r="J14" s="0" t="n">
        <v>3.3</v>
      </c>
      <c r="K14" s="0" t="str">
        <f aca="false">IF(I14=1,"Yes","No")</f>
        <v>Yes</v>
      </c>
      <c r="L14" s="0" t="n">
        <f aca="false">IF(K14="Yes",(J14-1)*0.98,-1)</f>
        <v>2.254</v>
      </c>
      <c r="M14" s="5" t="s">
        <v>33</v>
      </c>
      <c r="N14" s="50" t="n">
        <v>10</v>
      </c>
      <c r="O14" s="50" t="n">
        <f aca="false">N14*L14</f>
        <v>22.54</v>
      </c>
      <c r="P14" s="14" t="n">
        <f aca="false">O14+P13</f>
        <v>580.062</v>
      </c>
    </row>
    <row r="15" customFormat="false" ht="12.8" hidden="false" customHeight="false" outlineLevel="0" collapsed="false">
      <c r="A15" s="2" t="s">
        <v>63</v>
      </c>
      <c r="B15" s="2" t="s">
        <v>58</v>
      </c>
      <c r="C15" s="0" t="s">
        <v>47</v>
      </c>
      <c r="D15" s="0" t="s">
        <v>64</v>
      </c>
      <c r="E15" s="0" t="s">
        <v>30</v>
      </c>
      <c r="F15" s="0" t="s">
        <v>65</v>
      </c>
      <c r="G15" s="0" t="s">
        <v>21</v>
      </c>
      <c r="H15" s="0" t="s">
        <v>66</v>
      </c>
      <c r="I15" s="0" t="n">
        <v>1</v>
      </c>
      <c r="J15" s="0" t="n">
        <v>1.51</v>
      </c>
      <c r="K15" s="0" t="s">
        <v>21</v>
      </c>
      <c r="L15" s="0" t="n">
        <f aca="false">IF(K15="Yes",(J15-1)*0.98,-1)</f>
        <v>0.4998</v>
      </c>
      <c r="M15" s="4" t="s">
        <v>22</v>
      </c>
      <c r="N15" s="50" t="n">
        <v>10</v>
      </c>
      <c r="O15" s="50" t="n">
        <f aca="false">N15*L15</f>
        <v>4.998</v>
      </c>
      <c r="P15" s="14" t="n">
        <f aca="false">O15+P14</f>
        <v>585.06</v>
      </c>
    </row>
    <row r="16" customFormat="false" ht="12.8" hidden="false" customHeight="false" outlineLevel="0" collapsed="false">
      <c r="A16" s="2" t="s">
        <v>67</v>
      </c>
      <c r="B16" s="2" t="s">
        <v>35</v>
      </c>
      <c r="C16" s="0" t="s">
        <v>68</v>
      </c>
      <c r="D16" s="0" t="s">
        <v>16</v>
      </c>
      <c r="E16" s="0" t="s">
        <v>17</v>
      </c>
      <c r="F16" s="0" t="s">
        <v>18</v>
      </c>
      <c r="G16" s="0" t="s">
        <v>19</v>
      </c>
      <c r="H16" s="0" t="s">
        <v>69</v>
      </c>
      <c r="I16" s="0" t="n">
        <v>1</v>
      </c>
      <c r="J16" s="0" t="n">
        <v>1.05</v>
      </c>
      <c r="K16" s="0" t="s">
        <v>21</v>
      </c>
      <c r="L16" s="0" t="n">
        <f aca="false">IF(K16="Yes",(J16-1)*0.98,-1)</f>
        <v>0.049</v>
      </c>
      <c r="M16" s="4" t="s">
        <v>22</v>
      </c>
      <c r="N16" s="50" t="n">
        <v>10</v>
      </c>
      <c r="O16" s="50" t="n">
        <f aca="false">N16*L16</f>
        <v>0.49</v>
      </c>
      <c r="P16" s="14" t="n">
        <f aca="false">O16+P15</f>
        <v>585.55</v>
      </c>
    </row>
    <row r="17" customFormat="false" ht="12.8" hidden="false" customHeight="false" outlineLevel="0" collapsed="false">
      <c r="A17" s="2" t="s">
        <v>67</v>
      </c>
      <c r="B17" s="2" t="s">
        <v>35</v>
      </c>
      <c r="C17" s="0" t="s">
        <v>68</v>
      </c>
      <c r="D17" s="0" t="s">
        <v>16</v>
      </c>
      <c r="E17" s="0" t="s">
        <v>17</v>
      </c>
      <c r="F17" s="0" t="s">
        <v>18</v>
      </c>
      <c r="G17" s="0" t="s">
        <v>19</v>
      </c>
      <c r="H17" s="0" t="s">
        <v>70</v>
      </c>
      <c r="I17" s="0" t="n">
        <v>3</v>
      </c>
      <c r="J17" s="0" t="n">
        <v>1.21</v>
      </c>
      <c r="K17" s="0" t="s">
        <v>19</v>
      </c>
      <c r="L17" s="0" t="n">
        <f aca="false">IF(K17="Yes",(J17-1)*0.98,-1)</f>
        <v>-1</v>
      </c>
      <c r="M17" s="11" t="s">
        <v>62</v>
      </c>
      <c r="N17" s="50" t="n">
        <v>10</v>
      </c>
      <c r="O17" s="50" t="n">
        <f aca="false">N17*L17</f>
        <v>-10</v>
      </c>
      <c r="P17" s="14" t="n">
        <f aca="false">O17+P16</f>
        <v>575.55</v>
      </c>
    </row>
    <row r="18" customFormat="false" ht="12.8" hidden="false" customHeight="false" outlineLevel="0" collapsed="false">
      <c r="A18" s="2" t="s">
        <v>67</v>
      </c>
      <c r="B18" s="2" t="s">
        <v>71</v>
      </c>
      <c r="C18" s="0" t="s">
        <v>68</v>
      </c>
      <c r="D18" s="0" t="s">
        <v>42</v>
      </c>
      <c r="E18" s="0" t="s">
        <v>17</v>
      </c>
      <c r="F18" s="0" t="s">
        <v>43</v>
      </c>
      <c r="G18" s="0" t="s">
        <v>19</v>
      </c>
      <c r="H18" s="0" t="s">
        <v>72</v>
      </c>
      <c r="I18" s="0" t="n">
        <v>1</v>
      </c>
      <c r="J18" s="0" t="n">
        <v>3.33</v>
      </c>
      <c r="K18" s="0" t="str">
        <f aca="false">IF(I18=1,"Yes","No")</f>
        <v>Yes</v>
      </c>
      <c r="L18" s="0" t="n">
        <f aca="false">IF(K18="Yes",(J18-1)*0.98,-1)</f>
        <v>2.2834</v>
      </c>
      <c r="M18" s="5" t="s">
        <v>33</v>
      </c>
      <c r="N18" s="50" t="n">
        <v>10</v>
      </c>
      <c r="O18" s="50" t="n">
        <f aca="false">N18*L18</f>
        <v>22.834</v>
      </c>
      <c r="P18" s="14" t="n">
        <f aca="false">O18+P17</f>
        <v>598.384</v>
      </c>
    </row>
    <row r="19" customFormat="false" ht="12.8" hidden="false" customHeight="false" outlineLevel="0" collapsed="false">
      <c r="A19" s="2" t="s">
        <v>67</v>
      </c>
      <c r="B19" s="2" t="s">
        <v>73</v>
      </c>
      <c r="C19" s="0" t="s">
        <v>74</v>
      </c>
      <c r="D19" s="0" t="s">
        <v>37</v>
      </c>
      <c r="E19" s="0" t="s">
        <v>30</v>
      </c>
      <c r="F19" s="0" t="s">
        <v>43</v>
      </c>
      <c r="G19" s="0" t="s">
        <v>19</v>
      </c>
      <c r="H19" s="0" t="s">
        <v>75</v>
      </c>
      <c r="I19" s="0" t="n">
        <v>3</v>
      </c>
      <c r="J19" s="0" t="n">
        <v>1.3</v>
      </c>
      <c r="K19" s="0" t="s">
        <v>21</v>
      </c>
      <c r="L19" s="0" t="n">
        <f aca="false">IF(K19="Yes",(J19-1)*0.98,-1)</f>
        <v>0.294</v>
      </c>
      <c r="M19" s="4" t="s">
        <v>22</v>
      </c>
      <c r="N19" s="50" t="n">
        <v>10</v>
      </c>
      <c r="O19" s="50" t="n">
        <f aca="false">N19*L19</f>
        <v>2.94</v>
      </c>
      <c r="P19" s="14" t="n">
        <f aca="false">O19+P18</f>
        <v>601.324</v>
      </c>
    </row>
    <row r="20" customFormat="false" ht="12.8" hidden="false" customHeight="false" outlineLevel="0" collapsed="false">
      <c r="A20" s="2" t="s">
        <v>76</v>
      </c>
      <c r="B20" s="2" t="s">
        <v>77</v>
      </c>
      <c r="C20" s="0" t="s">
        <v>78</v>
      </c>
      <c r="D20" s="0" t="s">
        <v>16</v>
      </c>
      <c r="E20" s="0" t="s">
        <v>79</v>
      </c>
      <c r="F20" s="0" t="s">
        <v>80</v>
      </c>
      <c r="G20" s="0" t="s">
        <v>19</v>
      </c>
      <c r="H20" s="0" t="s">
        <v>81</v>
      </c>
      <c r="I20" s="0" t="n">
        <v>3</v>
      </c>
      <c r="J20" s="0" t="n">
        <v>1.45</v>
      </c>
      <c r="K20" s="0" t="s">
        <v>21</v>
      </c>
      <c r="L20" s="0" t="n">
        <f aca="false">IF(K20="Yes",(J20-1)*0.98,-1)</f>
        <v>0.441</v>
      </c>
      <c r="M20" s="4" t="s">
        <v>22</v>
      </c>
      <c r="N20" s="50" t="n">
        <v>10</v>
      </c>
      <c r="O20" s="50" t="n">
        <f aca="false">N20*L20</f>
        <v>4.41</v>
      </c>
      <c r="P20" s="14" t="n">
        <f aca="false">O20+P19</f>
        <v>605.734</v>
      </c>
    </row>
    <row r="21" customFormat="false" ht="12.8" hidden="false" customHeight="false" outlineLevel="0" collapsed="false">
      <c r="A21" s="2" t="s">
        <v>82</v>
      </c>
      <c r="B21" s="2" t="s">
        <v>83</v>
      </c>
      <c r="C21" s="0" t="s">
        <v>59</v>
      </c>
      <c r="D21" s="0" t="s">
        <v>42</v>
      </c>
      <c r="E21" s="0" t="s">
        <v>30</v>
      </c>
      <c r="F21" s="0" t="s">
        <v>43</v>
      </c>
      <c r="G21" s="0" t="s">
        <v>19</v>
      </c>
      <c r="H21" s="0" t="s">
        <v>84</v>
      </c>
      <c r="I21" s="0" t="n">
        <v>3</v>
      </c>
      <c r="J21" s="0" t="n">
        <v>1.68</v>
      </c>
      <c r="K21" s="0" t="s">
        <v>21</v>
      </c>
      <c r="L21" s="0" t="n">
        <f aca="false">IF(K21="Yes",(J21-1)*0.98,-1)</f>
        <v>0.6664</v>
      </c>
      <c r="M21" s="11" t="s">
        <v>62</v>
      </c>
      <c r="N21" s="50" t="n">
        <v>10</v>
      </c>
      <c r="O21" s="50" t="n">
        <f aca="false">N21*L21</f>
        <v>6.664</v>
      </c>
      <c r="P21" s="14" t="n">
        <f aca="false">O21+P20</f>
        <v>612.398</v>
      </c>
    </row>
    <row r="22" customFormat="false" ht="12.8" hidden="false" customHeight="false" outlineLevel="0" collapsed="false">
      <c r="A22" s="2" t="s">
        <v>85</v>
      </c>
      <c r="B22" s="2" t="s">
        <v>71</v>
      </c>
      <c r="C22" s="0" t="s">
        <v>86</v>
      </c>
      <c r="D22" s="0" t="s">
        <v>48</v>
      </c>
      <c r="E22" s="0" t="s">
        <v>87</v>
      </c>
      <c r="F22" s="0" t="s">
        <v>18</v>
      </c>
      <c r="G22" s="0" t="s">
        <v>19</v>
      </c>
      <c r="H22" s="0" t="s">
        <v>88</v>
      </c>
      <c r="I22" s="0" t="n">
        <v>1</v>
      </c>
      <c r="J22" s="0" t="n">
        <v>1.19</v>
      </c>
      <c r="K22" s="0" t="str">
        <f aca="false">IF(I22=1,"Yes","No")</f>
        <v>Yes</v>
      </c>
      <c r="L22" s="0" t="n">
        <f aca="false">IF(K22="Yes",(J22-1)*0.98,-1)</f>
        <v>0.1862</v>
      </c>
      <c r="M22" s="5" t="s">
        <v>33</v>
      </c>
      <c r="N22" s="50" t="n">
        <v>10</v>
      </c>
      <c r="O22" s="50" t="n">
        <f aca="false">N22*L22</f>
        <v>1.862</v>
      </c>
      <c r="P22" s="14" t="n">
        <f aca="false">O22+P21</f>
        <v>614.26</v>
      </c>
    </row>
    <row r="23" customFormat="false" ht="12.8" hidden="false" customHeight="false" outlineLevel="0" collapsed="false">
      <c r="A23" s="2" t="s">
        <v>89</v>
      </c>
      <c r="B23" s="2" t="s">
        <v>90</v>
      </c>
      <c r="C23" s="0" t="s">
        <v>91</v>
      </c>
      <c r="D23" s="0" t="s">
        <v>42</v>
      </c>
      <c r="E23" s="0" t="s">
        <v>30</v>
      </c>
      <c r="F23" s="0" t="s">
        <v>43</v>
      </c>
      <c r="G23" s="0" t="s">
        <v>19</v>
      </c>
      <c r="H23" s="0" t="s">
        <v>92</v>
      </c>
      <c r="I23" s="0" t="n">
        <v>2</v>
      </c>
      <c r="J23" s="0" t="n">
        <v>1.21</v>
      </c>
      <c r="K23" s="0" t="s">
        <v>21</v>
      </c>
      <c r="L23" s="0" t="n">
        <f aca="false">IF(K23="Yes",(J23-1)*0.98,-1)</f>
        <v>0.2058</v>
      </c>
      <c r="M23" s="11" t="s">
        <v>62</v>
      </c>
      <c r="N23" s="50" t="n">
        <v>10</v>
      </c>
      <c r="O23" s="50" t="n">
        <f aca="false">N23*L23</f>
        <v>2.058</v>
      </c>
      <c r="P23" s="14" t="n">
        <f aca="false">O23+P22</f>
        <v>616.318</v>
      </c>
    </row>
    <row r="24" customFormat="false" ht="12.8" hidden="false" customHeight="false" outlineLevel="0" collapsed="false">
      <c r="A24" s="2" t="s">
        <v>93</v>
      </c>
      <c r="B24" s="2" t="s">
        <v>94</v>
      </c>
      <c r="C24" s="0" t="s">
        <v>28</v>
      </c>
      <c r="D24" s="0" t="s">
        <v>29</v>
      </c>
      <c r="E24" s="0" t="s">
        <v>30</v>
      </c>
      <c r="F24" s="0" t="s">
        <v>31</v>
      </c>
      <c r="G24" s="0" t="s">
        <v>21</v>
      </c>
      <c r="H24" s="0" t="s">
        <v>95</v>
      </c>
      <c r="I24" s="0" t="n">
        <v>0</v>
      </c>
      <c r="J24" s="0" t="n">
        <v>2.84</v>
      </c>
      <c r="K24" s="0" t="str">
        <f aca="false">IF(I24=1,"Yes","No")</f>
        <v>No</v>
      </c>
      <c r="L24" s="0" t="n">
        <f aca="false">IF(K24="Yes",(J24-1)*0.98,-1)</f>
        <v>-1</v>
      </c>
      <c r="M24" s="5" t="s">
        <v>33</v>
      </c>
      <c r="N24" s="50" t="n">
        <v>10</v>
      </c>
      <c r="O24" s="50" t="n">
        <f aca="false">N24*L24</f>
        <v>-10</v>
      </c>
      <c r="P24" s="14" t="n">
        <f aca="false">O24+P23</f>
        <v>606.318</v>
      </c>
    </row>
    <row r="25" customFormat="false" ht="12.8" hidden="false" customHeight="false" outlineLevel="0" collapsed="false">
      <c r="A25" s="2" t="s">
        <v>93</v>
      </c>
      <c r="B25" s="2" t="s">
        <v>96</v>
      </c>
      <c r="C25" s="6" t="s">
        <v>97</v>
      </c>
      <c r="D25" s="6" t="s">
        <v>37</v>
      </c>
      <c r="E25" s="6" t="s">
        <v>87</v>
      </c>
      <c r="F25" s="6"/>
      <c r="G25" s="6" t="s">
        <v>19</v>
      </c>
      <c r="H25" s="6" t="s">
        <v>98</v>
      </c>
      <c r="I25" s="0" t="n">
        <v>3</v>
      </c>
      <c r="J25" s="6" t="n">
        <v>27.01</v>
      </c>
      <c r="K25" s="3" t="str">
        <f aca="false">IF(I25=1, "No","Yes")</f>
        <v>Yes</v>
      </c>
      <c r="L25" s="7" t="n">
        <f aca="false">IF(I25=1,-J25,0.98)</f>
        <v>0.98</v>
      </c>
      <c r="M25" s="8" t="s">
        <v>51</v>
      </c>
      <c r="N25" s="50" t="n">
        <v>10</v>
      </c>
      <c r="O25" s="50" t="n">
        <f aca="false">N25*L25</f>
        <v>9.8</v>
      </c>
      <c r="P25" s="14" t="n">
        <f aca="false">O25+P24</f>
        <v>616.118</v>
      </c>
    </row>
    <row r="26" customFormat="false" ht="12.8" hidden="false" customHeight="false" outlineLevel="0" collapsed="false">
      <c r="A26" s="9" t="s">
        <v>93</v>
      </c>
      <c r="B26" s="9" t="s">
        <v>96</v>
      </c>
      <c r="C26" s="6" t="s">
        <v>97</v>
      </c>
      <c r="D26" s="6" t="s">
        <v>37</v>
      </c>
      <c r="E26" s="6" t="s">
        <v>87</v>
      </c>
      <c r="F26" s="6"/>
      <c r="G26" s="6" t="s">
        <v>19</v>
      </c>
      <c r="H26" s="6" t="s">
        <v>99</v>
      </c>
      <c r="I26" s="0" t="n">
        <v>2</v>
      </c>
      <c r="J26" s="6" t="n">
        <v>14.47</v>
      </c>
      <c r="K26" s="3" t="str">
        <f aca="false">IF(I26=1,"Yes","No")</f>
        <v>No</v>
      </c>
      <c r="L26" s="7" t="n">
        <f aca="false">IF(K26="Yes",(J26-1)*0.98,-1)</f>
        <v>-1</v>
      </c>
      <c r="M26" s="10" t="s">
        <v>53</v>
      </c>
      <c r="N26" s="50" t="n">
        <v>10</v>
      </c>
      <c r="O26" s="50" t="n">
        <f aca="false">N26*L26</f>
        <v>-10</v>
      </c>
      <c r="P26" s="14" t="n">
        <f aca="false">O26+P25</f>
        <v>606.118</v>
      </c>
    </row>
    <row r="27" customFormat="false" ht="12.8" hidden="false" customHeight="false" outlineLevel="0" collapsed="false">
      <c r="A27" s="2" t="s">
        <v>100</v>
      </c>
      <c r="B27" s="2" t="s">
        <v>101</v>
      </c>
      <c r="C27" s="0" t="s">
        <v>56</v>
      </c>
      <c r="D27" s="0" t="s">
        <v>102</v>
      </c>
      <c r="E27" s="0" t="s">
        <v>87</v>
      </c>
      <c r="F27" s="0" t="s">
        <v>103</v>
      </c>
      <c r="G27" s="0" t="s">
        <v>19</v>
      </c>
      <c r="H27" s="0" t="s">
        <v>104</v>
      </c>
      <c r="I27" s="0" t="n">
        <v>1</v>
      </c>
      <c r="J27" s="0" t="n">
        <v>1.06</v>
      </c>
      <c r="K27" s="0" t="s">
        <v>21</v>
      </c>
      <c r="L27" s="0" t="n">
        <f aca="false">IF(K27="Yes",(J27-1)*0.98,-1)</f>
        <v>0.0588000000000001</v>
      </c>
      <c r="M27" s="4" t="s">
        <v>22</v>
      </c>
      <c r="N27" s="50" t="n">
        <v>10</v>
      </c>
      <c r="O27" s="50" t="n">
        <f aca="false">N27*L27</f>
        <v>0.588000000000001</v>
      </c>
      <c r="P27" s="14" t="n">
        <f aca="false">O27+P26</f>
        <v>606.706</v>
      </c>
    </row>
    <row r="28" customFormat="false" ht="12.8" hidden="false" customHeight="false" outlineLevel="0" collapsed="false">
      <c r="A28" s="2" t="s">
        <v>100</v>
      </c>
      <c r="B28" s="2" t="s">
        <v>105</v>
      </c>
      <c r="C28" s="0" t="s">
        <v>59</v>
      </c>
      <c r="D28" s="0" t="s">
        <v>29</v>
      </c>
      <c r="E28" s="0" t="s">
        <v>30</v>
      </c>
      <c r="F28" s="0" t="s">
        <v>43</v>
      </c>
      <c r="G28" s="0" t="s">
        <v>19</v>
      </c>
      <c r="H28" s="0" t="s">
        <v>106</v>
      </c>
      <c r="I28" s="0" t="n">
        <v>1</v>
      </c>
      <c r="J28" s="0" t="n">
        <v>1.04</v>
      </c>
      <c r="K28" s="0" t="s">
        <v>21</v>
      </c>
      <c r="L28" s="0" t="n">
        <f aca="false">IF(K28="Yes",(J28-1)*0.98,-1)</f>
        <v>0.0392</v>
      </c>
      <c r="M28" s="4" t="s">
        <v>22</v>
      </c>
      <c r="N28" s="50" t="n">
        <v>10</v>
      </c>
      <c r="O28" s="50" t="n">
        <f aca="false">N28*L28</f>
        <v>0.392</v>
      </c>
      <c r="P28" s="14" t="n">
        <f aca="false">O28+P27</f>
        <v>607.098</v>
      </c>
    </row>
    <row r="29" customFormat="false" ht="12.8" hidden="false" customHeight="false" outlineLevel="0" collapsed="false">
      <c r="A29" s="2" t="s">
        <v>100</v>
      </c>
      <c r="B29" s="2" t="s">
        <v>105</v>
      </c>
      <c r="C29" s="0" t="s">
        <v>59</v>
      </c>
      <c r="D29" s="0" t="s">
        <v>29</v>
      </c>
      <c r="E29" s="0" t="s">
        <v>30</v>
      </c>
      <c r="F29" s="0" t="s">
        <v>43</v>
      </c>
      <c r="G29" s="0" t="s">
        <v>19</v>
      </c>
      <c r="H29" s="0" t="s">
        <v>107</v>
      </c>
      <c r="I29" s="0" t="n">
        <v>2</v>
      </c>
      <c r="J29" s="0" t="n">
        <v>22</v>
      </c>
      <c r="K29" s="0" t="s">
        <v>21</v>
      </c>
      <c r="L29" s="0" t="n">
        <f aca="false">IF(K29="Yes",(J29-1)*0.98,-1)</f>
        <v>20.58</v>
      </c>
      <c r="M29" s="11" t="s">
        <v>62</v>
      </c>
      <c r="N29" s="50" t="n">
        <v>10</v>
      </c>
      <c r="O29" s="50" t="n">
        <f aca="false">N29*L29</f>
        <v>205.8</v>
      </c>
      <c r="P29" s="14" t="n">
        <f aca="false">O29+P28</f>
        <v>812.898</v>
      </c>
    </row>
    <row r="30" customFormat="false" ht="12.8" hidden="false" customHeight="false" outlineLevel="0" collapsed="false">
      <c r="A30" s="2" t="s">
        <v>108</v>
      </c>
      <c r="B30" s="2" t="s">
        <v>109</v>
      </c>
      <c r="C30" s="0" t="s">
        <v>110</v>
      </c>
      <c r="D30" s="0" t="s">
        <v>29</v>
      </c>
      <c r="E30" s="0" t="s">
        <v>79</v>
      </c>
      <c r="F30" s="0" t="s">
        <v>80</v>
      </c>
      <c r="G30" s="0" t="s">
        <v>19</v>
      </c>
      <c r="H30" s="0" t="s">
        <v>111</v>
      </c>
      <c r="I30" s="0" t="n">
        <v>1</v>
      </c>
      <c r="J30" s="0" t="n">
        <v>1.54</v>
      </c>
      <c r="K30" s="0" t="str">
        <f aca="false">IF(I30=1,"Yes","No")</f>
        <v>Yes</v>
      </c>
      <c r="L30" s="0" t="n">
        <f aca="false">IF(K30="Yes",(J30-1)*0.98,-1)</f>
        <v>0.5292</v>
      </c>
      <c r="M30" s="5" t="s">
        <v>33</v>
      </c>
      <c r="N30" s="50" t="n">
        <v>10</v>
      </c>
      <c r="O30" s="50" t="n">
        <f aca="false">N30*L30</f>
        <v>5.292</v>
      </c>
      <c r="P30" s="14" t="n">
        <f aca="false">O30+P29</f>
        <v>818.19</v>
      </c>
    </row>
    <row r="31" customFormat="false" ht="12.8" hidden="false" customHeight="false" outlineLevel="0" collapsed="false">
      <c r="A31" s="2" t="s">
        <v>108</v>
      </c>
      <c r="B31" s="2" t="s">
        <v>109</v>
      </c>
      <c r="C31" s="0" t="s">
        <v>110</v>
      </c>
      <c r="D31" s="0" t="s">
        <v>29</v>
      </c>
      <c r="E31" s="0" t="s">
        <v>79</v>
      </c>
      <c r="F31" s="0" t="s">
        <v>80</v>
      </c>
      <c r="G31" s="0" t="s">
        <v>19</v>
      </c>
      <c r="H31" s="0" t="s">
        <v>111</v>
      </c>
      <c r="I31" s="0" t="n">
        <v>1</v>
      </c>
      <c r="J31" s="0" t="n">
        <v>1.13</v>
      </c>
      <c r="K31" s="0" t="s">
        <v>21</v>
      </c>
      <c r="L31" s="0" t="n">
        <f aca="false">IF(K31="Yes",(J31-1)*0.98,-1)</f>
        <v>0.1274</v>
      </c>
      <c r="M31" s="4" t="s">
        <v>22</v>
      </c>
      <c r="N31" s="50" t="n">
        <v>10</v>
      </c>
      <c r="O31" s="50" t="n">
        <f aca="false">N31*L31</f>
        <v>1.274</v>
      </c>
      <c r="P31" s="14" t="n">
        <f aca="false">O31+P30</f>
        <v>819.464</v>
      </c>
    </row>
    <row r="32" customFormat="false" ht="12.8" hidden="false" customHeight="false" outlineLevel="0" collapsed="false">
      <c r="A32" s="2" t="s">
        <v>112</v>
      </c>
      <c r="B32" s="2" t="s">
        <v>113</v>
      </c>
      <c r="C32" s="0" t="s">
        <v>114</v>
      </c>
      <c r="D32" s="0" t="s">
        <v>16</v>
      </c>
      <c r="E32" s="0" t="s">
        <v>17</v>
      </c>
      <c r="F32" s="0" t="s">
        <v>18</v>
      </c>
      <c r="G32" s="0" t="s">
        <v>19</v>
      </c>
      <c r="H32" s="0" t="s">
        <v>115</v>
      </c>
      <c r="I32" s="0" t="n">
        <v>1</v>
      </c>
      <c r="J32" s="0" t="n">
        <v>1.03</v>
      </c>
      <c r="K32" s="0" t="s">
        <v>21</v>
      </c>
      <c r="L32" s="0" t="n">
        <f aca="false">IF(K32="Yes",(J32-1)*0.98,-1)</f>
        <v>0.0294</v>
      </c>
      <c r="M32" s="4" t="s">
        <v>22</v>
      </c>
      <c r="N32" s="50" t="n">
        <v>10</v>
      </c>
      <c r="O32" s="50" t="n">
        <f aca="false">N32*L32</f>
        <v>0.294</v>
      </c>
      <c r="P32" s="14" t="n">
        <f aca="false">O32+P31</f>
        <v>819.758</v>
      </c>
    </row>
    <row r="33" customFormat="false" ht="12.8" hidden="false" customHeight="false" outlineLevel="0" collapsed="false">
      <c r="A33" s="2" t="s">
        <v>116</v>
      </c>
      <c r="B33" s="2" t="s">
        <v>23</v>
      </c>
      <c r="C33" s="0" t="s">
        <v>41</v>
      </c>
      <c r="D33" s="0" t="s">
        <v>16</v>
      </c>
      <c r="E33" s="0" t="s">
        <v>17</v>
      </c>
      <c r="F33" s="0" t="s">
        <v>18</v>
      </c>
      <c r="G33" s="0" t="s">
        <v>19</v>
      </c>
      <c r="H33" s="0" t="s">
        <v>117</v>
      </c>
      <c r="I33" s="0" t="n">
        <v>1</v>
      </c>
      <c r="J33" s="0" t="n">
        <v>1.35</v>
      </c>
      <c r="K33" s="0" t="s">
        <v>21</v>
      </c>
      <c r="L33" s="0" t="n">
        <f aca="false">IF(K33="Yes",(J33-1)*0.98,-1)</f>
        <v>0.343</v>
      </c>
      <c r="M33" s="4" t="s">
        <v>22</v>
      </c>
      <c r="N33" s="50" t="n">
        <v>10</v>
      </c>
      <c r="O33" s="50" t="n">
        <f aca="false">N33*L33</f>
        <v>3.43</v>
      </c>
      <c r="P33" s="14" t="n">
        <f aca="false">O33+P32</f>
        <v>823.188</v>
      </c>
    </row>
    <row r="34" customFormat="false" ht="12.8" hidden="false" customHeight="false" outlineLevel="0" collapsed="false">
      <c r="A34" s="2" t="s">
        <v>118</v>
      </c>
      <c r="B34" s="2" t="s">
        <v>23</v>
      </c>
      <c r="C34" s="0" t="s">
        <v>119</v>
      </c>
      <c r="D34" s="0" t="s">
        <v>102</v>
      </c>
      <c r="E34" s="0" t="s">
        <v>87</v>
      </c>
      <c r="F34" s="0" t="s">
        <v>120</v>
      </c>
      <c r="G34" s="0" t="s">
        <v>19</v>
      </c>
      <c r="H34" s="0" t="s">
        <v>121</v>
      </c>
      <c r="I34" s="0" t="n">
        <v>1</v>
      </c>
      <c r="J34" s="0" t="n">
        <v>3.12</v>
      </c>
      <c r="K34" s="0" t="str">
        <f aca="false">IF(I34=1,"Yes","No")</f>
        <v>Yes</v>
      </c>
      <c r="L34" s="0" t="n">
        <f aca="false">IF(K34="Yes",(J34-1)*0.98,-1)</f>
        <v>2.0776</v>
      </c>
      <c r="M34" s="5" t="s">
        <v>33</v>
      </c>
      <c r="N34" s="50" t="n">
        <v>10</v>
      </c>
      <c r="O34" s="50" t="n">
        <f aca="false">N34*L34</f>
        <v>20.776</v>
      </c>
      <c r="P34" s="14" t="n">
        <f aca="false">O34+P33</f>
        <v>843.964</v>
      </c>
    </row>
    <row r="35" customFormat="false" ht="12.8" hidden="false" customHeight="false" outlineLevel="0" collapsed="false">
      <c r="A35" s="2" t="s">
        <v>118</v>
      </c>
      <c r="B35" s="2" t="s">
        <v>23</v>
      </c>
      <c r="C35" s="0" t="s">
        <v>119</v>
      </c>
      <c r="D35" s="0" t="s">
        <v>102</v>
      </c>
      <c r="E35" s="0" t="s">
        <v>87</v>
      </c>
      <c r="F35" s="0" t="s">
        <v>120</v>
      </c>
      <c r="G35" s="0" t="s">
        <v>19</v>
      </c>
      <c r="H35" s="0" t="s">
        <v>122</v>
      </c>
      <c r="I35" s="0" t="n">
        <v>3</v>
      </c>
      <c r="J35" s="0" t="n">
        <v>1.85</v>
      </c>
      <c r="K35" s="0" t="s">
        <v>19</v>
      </c>
      <c r="L35" s="0" t="n">
        <f aca="false">IF(K35="Yes",(J35-1)*0.98,-1)</f>
        <v>-1</v>
      </c>
      <c r="M35" s="11" t="s">
        <v>62</v>
      </c>
      <c r="N35" s="50" t="n">
        <v>10</v>
      </c>
      <c r="O35" s="50" t="n">
        <f aca="false">N35*L35</f>
        <v>-10</v>
      </c>
      <c r="P35" s="14" t="n">
        <f aca="false">O35+P34</f>
        <v>833.964</v>
      </c>
    </row>
    <row r="36" customFormat="false" ht="12.8" hidden="false" customHeight="false" outlineLevel="0" collapsed="false">
      <c r="A36" s="9" t="s">
        <v>118</v>
      </c>
      <c r="B36" s="9" t="s">
        <v>23</v>
      </c>
      <c r="C36" s="6" t="s">
        <v>119</v>
      </c>
      <c r="D36" s="6" t="s">
        <v>102</v>
      </c>
      <c r="E36" s="6" t="s">
        <v>87</v>
      </c>
      <c r="F36" s="6" t="s">
        <v>120</v>
      </c>
      <c r="G36" s="6" t="s">
        <v>19</v>
      </c>
      <c r="H36" s="6" t="s">
        <v>122</v>
      </c>
      <c r="I36" s="0" t="n">
        <v>3</v>
      </c>
      <c r="J36" s="6" t="n">
        <v>3.35</v>
      </c>
      <c r="K36" s="3" t="str">
        <f aca="false">IF(I36=1,"Yes","No")</f>
        <v>No</v>
      </c>
      <c r="L36" s="7" t="n">
        <f aca="false">IF(K36="Yes",(J36-1)*0.98,-1)</f>
        <v>-1</v>
      </c>
      <c r="M36" s="10" t="s">
        <v>53</v>
      </c>
      <c r="N36" s="50" t="n">
        <v>10</v>
      </c>
      <c r="O36" s="50" t="n">
        <f aca="false">N36*L36</f>
        <v>-10</v>
      </c>
      <c r="P36" s="14" t="n">
        <f aca="false">O36+P35</f>
        <v>823.964</v>
      </c>
    </row>
    <row r="37" customFormat="false" ht="12.8" hidden="false" customHeight="false" outlineLevel="0" collapsed="false">
      <c r="A37" s="2" t="s">
        <v>123</v>
      </c>
      <c r="B37" s="2" t="s">
        <v>124</v>
      </c>
      <c r="C37" s="0" t="s">
        <v>125</v>
      </c>
      <c r="D37" s="0" t="s">
        <v>16</v>
      </c>
      <c r="E37" s="0" t="s">
        <v>30</v>
      </c>
      <c r="F37" s="0" t="s">
        <v>43</v>
      </c>
      <c r="G37" s="0" t="s">
        <v>19</v>
      </c>
      <c r="H37" s="0" t="s">
        <v>126</v>
      </c>
      <c r="I37" s="0" t="n">
        <v>2</v>
      </c>
      <c r="J37" s="0" t="n">
        <v>1.34</v>
      </c>
      <c r="K37" s="0" t="s">
        <v>21</v>
      </c>
      <c r="L37" s="0" t="n">
        <f aca="false">IF(K37="Yes",(J37-1)*0.98,-1)</f>
        <v>0.3332</v>
      </c>
      <c r="M37" s="4" t="s">
        <v>22</v>
      </c>
      <c r="N37" s="50" t="n">
        <v>10</v>
      </c>
      <c r="O37" s="50" t="n">
        <f aca="false">N37*L37</f>
        <v>3.332</v>
      </c>
      <c r="P37" s="14" t="n">
        <f aca="false">O37+P36</f>
        <v>827.296</v>
      </c>
    </row>
    <row r="38" customFormat="false" ht="12.8" hidden="false" customHeight="false" outlineLevel="0" collapsed="false">
      <c r="A38" s="2" t="s">
        <v>123</v>
      </c>
      <c r="B38" s="2" t="s">
        <v>124</v>
      </c>
      <c r="C38" s="6" t="s">
        <v>125</v>
      </c>
      <c r="D38" s="6" t="s">
        <v>16</v>
      </c>
      <c r="E38" s="6" t="s">
        <v>30</v>
      </c>
      <c r="F38" s="6" t="s">
        <v>43</v>
      </c>
      <c r="G38" s="6" t="s">
        <v>19</v>
      </c>
      <c r="H38" s="6" t="s">
        <v>127</v>
      </c>
      <c r="I38" s="0" t="n">
        <v>4</v>
      </c>
      <c r="J38" s="6" t="n">
        <v>29.73</v>
      </c>
      <c r="K38" s="3" t="str">
        <f aca="false">IF(I38=1, "No","Yes")</f>
        <v>Yes</v>
      </c>
      <c r="L38" s="7" t="n">
        <f aca="false">IF(I38=1,-J38,0.98)</f>
        <v>0.98</v>
      </c>
      <c r="M38" s="8" t="s">
        <v>51</v>
      </c>
      <c r="N38" s="50" t="n">
        <v>10</v>
      </c>
      <c r="O38" s="50" t="n">
        <f aca="false">N38*L38</f>
        <v>9.8</v>
      </c>
      <c r="P38" s="14" t="n">
        <f aca="false">O38+P37</f>
        <v>837.096</v>
      </c>
    </row>
    <row r="39" customFormat="false" ht="12.8" hidden="false" customHeight="false" outlineLevel="0" collapsed="false">
      <c r="A39" s="2" t="s">
        <v>123</v>
      </c>
      <c r="B39" s="2" t="s">
        <v>124</v>
      </c>
      <c r="C39" s="6" t="s">
        <v>125</v>
      </c>
      <c r="D39" s="6" t="s">
        <v>16</v>
      </c>
      <c r="E39" s="6" t="s">
        <v>30</v>
      </c>
      <c r="F39" s="6" t="s">
        <v>43</v>
      </c>
      <c r="G39" s="6" t="s">
        <v>19</v>
      </c>
      <c r="H39" s="6" t="s">
        <v>127</v>
      </c>
      <c r="I39" s="0" t="n">
        <v>4</v>
      </c>
      <c r="J39" s="6" t="n">
        <v>29.73</v>
      </c>
      <c r="K39" s="3" t="str">
        <f aca="false">IF(I39=1, "No","Yes")</f>
        <v>Yes</v>
      </c>
      <c r="L39" s="7" t="n">
        <f aca="false">IF(I39=1,-J39,0.98)</f>
        <v>0.98</v>
      </c>
      <c r="M39" s="12" t="s">
        <v>128</v>
      </c>
      <c r="N39" s="50" t="n">
        <v>10</v>
      </c>
      <c r="O39" s="50" t="n">
        <f aca="false">N39*L39</f>
        <v>9.8</v>
      </c>
      <c r="P39" s="14" t="n">
        <f aca="false">O39+P38</f>
        <v>846.896</v>
      </c>
    </row>
    <row r="40" customFormat="false" ht="12.8" hidden="false" customHeight="false" outlineLevel="0" collapsed="false">
      <c r="A40" s="9" t="s">
        <v>129</v>
      </c>
      <c r="B40" s="9" t="s">
        <v>130</v>
      </c>
      <c r="C40" s="6" t="s">
        <v>131</v>
      </c>
      <c r="D40" s="6" t="s">
        <v>16</v>
      </c>
      <c r="E40" s="6" t="s">
        <v>87</v>
      </c>
      <c r="F40" s="6" t="s">
        <v>18</v>
      </c>
      <c r="G40" s="6" t="s">
        <v>19</v>
      </c>
      <c r="H40" s="6" t="s">
        <v>132</v>
      </c>
      <c r="I40" s="0" t="s">
        <v>133</v>
      </c>
      <c r="J40" s="6" t="n">
        <v>10.03</v>
      </c>
      <c r="K40" s="3" t="str">
        <f aca="false">IF(I40=1,"Yes","No")</f>
        <v>No</v>
      </c>
      <c r="L40" s="7" t="n">
        <f aca="false">IF(K40="Yes",(J40-1)*0.98,-1)</f>
        <v>-1</v>
      </c>
      <c r="M40" s="10" t="s">
        <v>53</v>
      </c>
      <c r="N40" s="50" t="n">
        <v>10</v>
      </c>
      <c r="O40" s="50" t="n">
        <f aca="false">N40*L40</f>
        <v>-10</v>
      </c>
      <c r="P40" s="14" t="n">
        <f aca="false">O40+P39</f>
        <v>836.896</v>
      </c>
    </row>
    <row r="41" customFormat="false" ht="12.8" hidden="false" customHeight="false" outlineLevel="0" collapsed="false">
      <c r="A41" s="9" t="s">
        <v>129</v>
      </c>
      <c r="B41" s="9" t="s">
        <v>130</v>
      </c>
      <c r="C41" s="6" t="s">
        <v>131</v>
      </c>
      <c r="D41" s="6" t="s">
        <v>16</v>
      </c>
      <c r="E41" s="6" t="s">
        <v>87</v>
      </c>
      <c r="F41" s="6" t="s">
        <v>18</v>
      </c>
      <c r="G41" s="6" t="s">
        <v>19</v>
      </c>
      <c r="H41" s="6" t="s">
        <v>134</v>
      </c>
      <c r="I41" s="0" t="n">
        <v>1</v>
      </c>
      <c r="J41" s="6" t="n">
        <v>4.27</v>
      </c>
      <c r="K41" s="3" t="str">
        <f aca="false">IF(I41=1,"Yes","No")</f>
        <v>Yes</v>
      </c>
      <c r="L41" s="7" t="n">
        <f aca="false">IF(K41="Yes",(J41-1)*0.98,-1)</f>
        <v>3.2046</v>
      </c>
      <c r="M41" s="10" t="s">
        <v>53</v>
      </c>
      <c r="N41" s="50" t="n">
        <v>10</v>
      </c>
      <c r="O41" s="50" t="n">
        <f aca="false">N41*L41</f>
        <v>32.046</v>
      </c>
      <c r="P41" s="14" t="n">
        <f aca="false">O41+P40</f>
        <v>868.942</v>
      </c>
    </row>
    <row r="42" customFormat="false" ht="12.8" hidden="false" customHeight="false" outlineLevel="0" collapsed="false">
      <c r="A42" s="2" t="s">
        <v>129</v>
      </c>
      <c r="B42" s="2" t="s">
        <v>135</v>
      </c>
      <c r="C42" s="0" t="s">
        <v>131</v>
      </c>
      <c r="D42" s="0" t="s">
        <v>42</v>
      </c>
      <c r="E42" s="0" t="s">
        <v>17</v>
      </c>
      <c r="F42" s="0" t="s">
        <v>18</v>
      </c>
      <c r="G42" s="0" t="s">
        <v>19</v>
      </c>
      <c r="H42" s="0" t="s">
        <v>136</v>
      </c>
      <c r="I42" s="0" t="n">
        <v>1</v>
      </c>
      <c r="J42" s="0" t="n">
        <v>1.35</v>
      </c>
      <c r="K42" s="0" t="str">
        <f aca="false">IF(I42=1,"Yes","No")</f>
        <v>Yes</v>
      </c>
      <c r="L42" s="0" t="n">
        <f aca="false">IF(K42="Yes",(J42-1)*0.98,-1)</f>
        <v>0.343</v>
      </c>
      <c r="M42" s="5" t="s">
        <v>33</v>
      </c>
      <c r="N42" s="50" t="n">
        <v>10</v>
      </c>
      <c r="O42" s="50" t="n">
        <f aca="false">N42*L42</f>
        <v>3.43</v>
      </c>
      <c r="P42" s="14" t="n">
        <f aca="false">O42+P41</f>
        <v>872.372</v>
      </c>
    </row>
    <row r="43" customFormat="false" ht="12.8" hidden="false" customHeight="false" outlineLevel="0" collapsed="false">
      <c r="A43" s="2" t="s">
        <v>129</v>
      </c>
      <c r="B43" s="2" t="s">
        <v>135</v>
      </c>
      <c r="C43" s="0" t="s">
        <v>131</v>
      </c>
      <c r="D43" s="0" t="s">
        <v>42</v>
      </c>
      <c r="E43" s="0" t="s">
        <v>17</v>
      </c>
      <c r="F43" s="0" t="s">
        <v>18</v>
      </c>
      <c r="G43" s="0" t="s">
        <v>19</v>
      </c>
      <c r="H43" s="0" t="s">
        <v>136</v>
      </c>
      <c r="I43" s="0" t="n">
        <v>1</v>
      </c>
      <c r="J43" s="0" t="n">
        <v>1.08</v>
      </c>
      <c r="K43" s="0" t="s">
        <v>21</v>
      </c>
      <c r="L43" s="0" t="n">
        <f aca="false">IF(K43="Yes",(J43-1)*0.98,-1)</f>
        <v>0.0784000000000001</v>
      </c>
      <c r="M43" s="4" t="s">
        <v>22</v>
      </c>
      <c r="N43" s="50" t="n">
        <v>10</v>
      </c>
      <c r="O43" s="50" t="n">
        <f aca="false">N43*L43</f>
        <v>0.784000000000001</v>
      </c>
      <c r="P43" s="14" t="n">
        <f aca="false">O43+P42</f>
        <v>873.156</v>
      </c>
    </row>
    <row r="44" customFormat="false" ht="12.8" hidden="false" customHeight="false" outlineLevel="0" collapsed="false">
      <c r="A44" s="2" t="s">
        <v>129</v>
      </c>
      <c r="B44" s="2" t="s">
        <v>135</v>
      </c>
      <c r="C44" s="0" t="s">
        <v>131</v>
      </c>
      <c r="D44" s="0" t="s">
        <v>42</v>
      </c>
      <c r="E44" s="0" t="s">
        <v>17</v>
      </c>
      <c r="F44" s="0" t="s">
        <v>18</v>
      </c>
      <c r="G44" s="0" t="s">
        <v>19</v>
      </c>
      <c r="H44" s="0" t="s">
        <v>137</v>
      </c>
      <c r="I44" s="0" t="n">
        <v>2</v>
      </c>
      <c r="J44" s="0" t="n">
        <v>1.49</v>
      </c>
      <c r="K44" s="0" t="s">
        <v>21</v>
      </c>
      <c r="L44" s="0" t="n">
        <f aca="false">IF(K44="Yes",(J44-1)*0.98,-1)</f>
        <v>0.4802</v>
      </c>
      <c r="M44" s="11" t="s">
        <v>62</v>
      </c>
      <c r="N44" s="50" t="n">
        <v>10</v>
      </c>
      <c r="O44" s="50" t="n">
        <f aca="false">N44*L44</f>
        <v>4.802</v>
      </c>
      <c r="P44" s="14" t="n">
        <f aca="false">O44+P43</f>
        <v>877.958</v>
      </c>
    </row>
    <row r="45" customFormat="false" ht="12.8" hidden="false" customHeight="false" outlineLevel="0" collapsed="false">
      <c r="A45" s="2" t="s">
        <v>138</v>
      </c>
      <c r="B45" s="2" t="s">
        <v>139</v>
      </c>
      <c r="C45" s="0" t="s">
        <v>110</v>
      </c>
      <c r="D45" s="0" t="s">
        <v>42</v>
      </c>
      <c r="E45" s="0" t="s">
        <v>17</v>
      </c>
      <c r="F45" s="0" t="s">
        <v>43</v>
      </c>
      <c r="G45" s="0" t="s">
        <v>19</v>
      </c>
      <c r="H45" s="0" t="s">
        <v>140</v>
      </c>
      <c r="I45" s="0" t="n">
        <v>1</v>
      </c>
      <c r="J45" s="0" t="n">
        <v>1.93</v>
      </c>
      <c r="K45" s="0" t="str">
        <f aca="false">IF(I45=1,"Yes","No")</f>
        <v>Yes</v>
      </c>
      <c r="L45" s="0" t="n">
        <f aca="false">IF(K45="Yes",(J45-1)*0.98,-1)</f>
        <v>0.9114</v>
      </c>
      <c r="M45" s="5" t="s">
        <v>33</v>
      </c>
      <c r="N45" s="50" t="n">
        <v>10</v>
      </c>
      <c r="O45" s="50" t="n">
        <f aca="false">N45*L45</f>
        <v>9.114</v>
      </c>
      <c r="P45" s="14" t="n">
        <f aca="false">O45+P44</f>
        <v>887.072</v>
      </c>
    </row>
    <row r="46" customFormat="false" ht="12.8" hidden="false" customHeight="false" outlineLevel="0" collapsed="false">
      <c r="A46" s="2" t="s">
        <v>141</v>
      </c>
      <c r="B46" s="2" t="s">
        <v>142</v>
      </c>
      <c r="C46" s="0" t="s">
        <v>15</v>
      </c>
      <c r="D46" s="0" t="s">
        <v>16</v>
      </c>
      <c r="E46" s="0" t="s">
        <v>17</v>
      </c>
      <c r="F46" s="0" t="s">
        <v>18</v>
      </c>
      <c r="G46" s="0" t="s">
        <v>19</v>
      </c>
      <c r="H46" s="0" t="s">
        <v>143</v>
      </c>
      <c r="I46" s="0" t="n">
        <v>1</v>
      </c>
      <c r="J46" s="0" t="n">
        <v>1.31</v>
      </c>
      <c r="K46" s="0" t="s">
        <v>21</v>
      </c>
      <c r="L46" s="0" t="n">
        <f aca="false">IF(K46="Yes",(J46-1)*0.98,-1)</f>
        <v>0.3038</v>
      </c>
      <c r="M46" s="4" t="s">
        <v>22</v>
      </c>
      <c r="N46" s="50" t="n">
        <v>10</v>
      </c>
      <c r="O46" s="50" t="n">
        <f aca="false">N46*L46</f>
        <v>3.038</v>
      </c>
      <c r="P46" s="14" t="n">
        <f aca="false">O46+P45</f>
        <v>890.11</v>
      </c>
    </row>
    <row r="47" customFormat="false" ht="12.8" hidden="false" customHeight="false" outlineLevel="0" collapsed="false">
      <c r="A47" s="2" t="s">
        <v>141</v>
      </c>
      <c r="B47" s="2" t="s">
        <v>142</v>
      </c>
      <c r="C47" s="0" t="s">
        <v>15</v>
      </c>
      <c r="D47" s="0" t="s">
        <v>16</v>
      </c>
      <c r="E47" s="0" t="s">
        <v>17</v>
      </c>
      <c r="F47" s="0" t="s">
        <v>18</v>
      </c>
      <c r="G47" s="0" t="s">
        <v>19</v>
      </c>
      <c r="H47" s="0" t="s">
        <v>144</v>
      </c>
      <c r="I47" s="0" t="n">
        <v>3</v>
      </c>
      <c r="J47" s="0" t="n">
        <v>3.15</v>
      </c>
      <c r="K47" s="0" t="s">
        <v>19</v>
      </c>
      <c r="L47" s="0" t="n">
        <f aca="false">IF(K47="Yes",(J47-1)*0.98,-1)</f>
        <v>-1</v>
      </c>
      <c r="M47" s="11" t="s">
        <v>62</v>
      </c>
      <c r="N47" s="50" t="n">
        <v>10</v>
      </c>
      <c r="O47" s="50" t="n">
        <f aca="false">N47*L47</f>
        <v>-10</v>
      </c>
      <c r="P47" s="14" t="n">
        <f aca="false">O47+P46</f>
        <v>880.11</v>
      </c>
    </row>
    <row r="48" customFormat="false" ht="12.8" hidden="false" customHeight="false" outlineLevel="0" collapsed="false">
      <c r="A48" s="2" t="s">
        <v>145</v>
      </c>
      <c r="B48" s="2" t="s">
        <v>146</v>
      </c>
      <c r="C48" s="0" t="s">
        <v>97</v>
      </c>
      <c r="D48" s="0" t="s">
        <v>37</v>
      </c>
      <c r="E48" s="0" t="s">
        <v>147</v>
      </c>
      <c r="G48" s="0" t="s">
        <v>19</v>
      </c>
      <c r="H48" s="0" t="s">
        <v>148</v>
      </c>
      <c r="I48" s="0" t="n">
        <v>1</v>
      </c>
      <c r="J48" s="0" t="n">
        <v>3.86</v>
      </c>
      <c r="K48" s="0" t="str">
        <f aca="false">IF(I48=1,"Yes","No")</f>
        <v>Yes</v>
      </c>
      <c r="L48" s="0" t="n">
        <f aca="false">IF(K48="Yes",(J48-1)*0.98,-1)</f>
        <v>2.8028</v>
      </c>
      <c r="M48" s="5" t="s">
        <v>33</v>
      </c>
      <c r="N48" s="50" t="n">
        <v>10</v>
      </c>
      <c r="O48" s="50" t="n">
        <f aca="false">N48*L48</f>
        <v>28.028</v>
      </c>
      <c r="P48" s="14" t="n">
        <f aca="false">O48+P47</f>
        <v>908.138</v>
      </c>
    </row>
    <row r="49" customFormat="false" ht="12.8" hidden="false" customHeight="false" outlineLevel="0" collapsed="false">
      <c r="A49" s="2" t="s">
        <v>145</v>
      </c>
      <c r="B49" s="2" t="s">
        <v>149</v>
      </c>
      <c r="C49" s="0" t="s">
        <v>150</v>
      </c>
      <c r="D49" s="0" t="s">
        <v>16</v>
      </c>
      <c r="E49" s="0" t="s">
        <v>17</v>
      </c>
      <c r="F49" s="0" t="s">
        <v>18</v>
      </c>
      <c r="G49" s="0" t="s">
        <v>19</v>
      </c>
      <c r="H49" s="0" t="s">
        <v>151</v>
      </c>
      <c r="I49" s="0" t="n">
        <v>2</v>
      </c>
      <c r="J49" s="0" t="n">
        <v>2.3</v>
      </c>
      <c r="K49" s="0" t="s">
        <v>21</v>
      </c>
      <c r="L49" s="0" t="n">
        <f aca="false">IF(K49="Yes",(J49-1)*0.98,-1)</f>
        <v>1.274</v>
      </c>
      <c r="M49" s="4" t="s">
        <v>22</v>
      </c>
      <c r="N49" s="50" t="n">
        <v>10</v>
      </c>
      <c r="O49" s="50" t="n">
        <f aca="false">N49*L49</f>
        <v>12.74</v>
      </c>
      <c r="P49" s="14" t="n">
        <f aca="false">O49+P48</f>
        <v>920.878</v>
      </c>
    </row>
    <row r="50" customFormat="false" ht="12.8" hidden="false" customHeight="false" outlineLevel="0" collapsed="false">
      <c r="A50" s="2" t="s">
        <v>145</v>
      </c>
      <c r="B50" s="2" t="s">
        <v>77</v>
      </c>
      <c r="C50" s="0" t="s">
        <v>150</v>
      </c>
      <c r="D50" s="0" t="s">
        <v>29</v>
      </c>
      <c r="E50" s="0" t="s">
        <v>87</v>
      </c>
      <c r="F50" s="0" t="s">
        <v>152</v>
      </c>
      <c r="G50" s="0" t="s">
        <v>19</v>
      </c>
      <c r="H50" s="0" t="s">
        <v>153</v>
      </c>
      <c r="I50" s="0" t="n">
        <v>1</v>
      </c>
      <c r="J50" s="0" t="n">
        <v>1.13</v>
      </c>
      <c r="K50" s="0" t="s">
        <v>21</v>
      </c>
      <c r="L50" s="0" t="n">
        <f aca="false">IF(K50="Yes",(J50-1)*0.98,-1)</f>
        <v>0.1274</v>
      </c>
      <c r="M50" s="4" t="s">
        <v>22</v>
      </c>
      <c r="N50" s="50" t="n">
        <v>10</v>
      </c>
      <c r="O50" s="50" t="n">
        <f aca="false">N50*L50</f>
        <v>1.274</v>
      </c>
      <c r="P50" s="14" t="n">
        <f aca="false">O50+P49</f>
        <v>922.152</v>
      </c>
    </row>
    <row r="51" customFormat="false" ht="12.8" hidden="false" customHeight="false" outlineLevel="0" collapsed="false">
      <c r="A51" s="2" t="s">
        <v>154</v>
      </c>
      <c r="B51" s="2" t="s">
        <v>155</v>
      </c>
      <c r="C51" s="0" t="s">
        <v>56</v>
      </c>
      <c r="D51" s="0" t="s">
        <v>16</v>
      </c>
      <c r="E51" s="0" t="s">
        <v>17</v>
      </c>
      <c r="F51" s="0" t="s">
        <v>18</v>
      </c>
      <c r="G51" s="0" t="s">
        <v>19</v>
      </c>
      <c r="H51" s="0" t="s">
        <v>156</v>
      </c>
      <c r="I51" s="0" t="n">
        <v>1</v>
      </c>
      <c r="J51" s="0" t="n">
        <v>1.03</v>
      </c>
      <c r="K51" s="0" t="s">
        <v>21</v>
      </c>
      <c r="L51" s="0" t="n">
        <f aca="false">IF(K51="Yes",(J51-1)*0.98,-1)</f>
        <v>0.0294</v>
      </c>
      <c r="M51" s="4" t="s">
        <v>22</v>
      </c>
      <c r="N51" s="50" t="n">
        <v>10</v>
      </c>
      <c r="O51" s="50" t="n">
        <f aca="false">N51*L51</f>
        <v>0.294</v>
      </c>
      <c r="P51" s="14" t="n">
        <f aca="false">O51+P50</f>
        <v>922.446</v>
      </c>
    </row>
    <row r="52" customFormat="false" ht="12.8" hidden="false" customHeight="false" outlineLevel="0" collapsed="false">
      <c r="A52" s="2" t="s">
        <v>154</v>
      </c>
      <c r="B52" s="2" t="s">
        <v>157</v>
      </c>
      <c r="C52" s="0" t="s">
        <v>68</v>
      </c>
      <c r="D52" s="0" t="s">
        <v>42</v>
      </c>
      <c r="E52" s="0" t="s">
        <v>17</v>
      </c>
      <c r="F52" s="0" t="s">
        <v>43</v>
      </c>
      <c r="G52" s="0" t="s">
        <v>19</v>
      </c>
      <c r="H52" s="0" t="s">
        <v>158</v>
      </c>
      <c r="I52" s="0" t="n">
        <v>1</v>
      </c>
      <c r="J52" s="0" t="n">
        <v>3.27</v>
      </c>
      <c r="K52" s="0" t="str">
        <f aca="false">IF(I52=1,"Yes","No")</f>
        <v>Yes</v>
      </c>
      <c r="L52" s="0" t="n">
        <f aca="false">IF(K52="Yes",(J52-1)*0.98,-1)</f>
        <v>2.2246</v>
      </c>
      <c r="M52" s="5" t="s">
        <v>33</v>
      </c>
      <c r="N52" s="50" t="n">
        <v>10</v>
      </c>
      <c r="O52" s="50" t="n">
        <f aca="false">N52*L52</f>
        <v>22.246</v>
      </c>
      <c r="P52" s="14" t="n">
        <f aca="false">O52+P51</f>
        <v>944.692</v>
      </c>
    </row>
    <row r="53" customFormat="false" ht="12.8" hidden="false" customHeight="false" outlineLevel="0" collapsed="false">
      <c r="A53" s="2" t="s">
        <v>154</v>
      </c>
      <c r="B53" s="2" t="s">
        <v>159</v>
      </c>
      <c r="C53" s="0" t="s">
        <v>56</v>
      </c>
      <c r="D53" s="0" t="s">
        <v>29</v>
      </c>
      <c r="E53" s="0" t="s">
        <v>79</v>
      </c>
      <c r="F53" s="0" t="s">
        <v>80</v>
      </c>
      <c r="G53" s="0" t="s">
        <v>19</v>
      </c>
      <c r="H53" s="0" t="s">
        <v>160</v>
      </c>
      <c r="I53" s="0" t="n">
        <v>1</v>
      </c>
      <c r="J53" s="0" t="n">
        <v>2.78</v>
      </c>
      <c r="K53" s="0" t="str">
        <f aca="false">IF(I53=1,"Yes","No")</f>
        <v>Yes</v>
      </c>
      <c r="L53" s="0" t="n">
        <f aca="false">IF(K53="Yes",(J53-1)*0.98,-1)</f>
        <v>1.7444</v>
      </c>
      <c r="M53" s="5" t="s">
        <v>33</v>
      </c>
      <c r="N53" s="50" t="n">
        <v>10</v>
      </c>
      <c r="O53" s="50" t="n">
        <f aca="false">N53*L53</f>
        <v>17.444</v>
      </c>
      <c r="P53" s="14" t="n">
        <f aca="false">O53+P52</f>
        <v>962.136</v>
      </c>
    </row>
    <row r="54" customFormat="false" ht="12.8" hidden="false" customHeight="false" outlineLevel="0" collapsed="false">
      <c r="A54" s="2" t="s">
        <v>154</v>
      </c>
      <c r="B54" s="2" t="s">
        <v>159</v>
      </c>
      <c r="C54" s="0" t="s">
        <v>56</v>
      </c>
      <c r="D54" s="0" t="s">
        <v>29</v>
      </c>
      <c r="E54" s="0" t="s">
        <v>79</v>
      </c>
      <c r="F54" s="0" t="s">
        <v>80</v>
      </c>
      <c r="G54" s="0" t="s">
        <v>19</v>
      </c>
      <c r="H54" s="0" t="s">
        <v>160</v>
      </c>
      <c r="I54" s="0" t="n">
        <v>1</v>
      </c>
      <c r="J54" s="0" t="n">
        <v>1.46</v>
      </c>
      <c r="K54" s="0" t="s">
        <v>21</v>
      </c>
      <c r="L54" s="0" t="n">
        <f aca="false">IF(K54="Yes",(J54-1)*0.98,-1)</f>
        <v>0.4508</v>
      </c>
      <c r="M54" s="4" t="s">
        <v>22</v>
      </c>
      <c r="N54" s="50" t="n">
        <v>10</v>
      </c>
      <c r="O54" s="50" t="n">
        <f aca="false">N54*L54</f>
        <v>4.508</v>
      </c>
      <c r="P54" s="14" t="n">
        <f aca="false">O54+P53</f>
        <v>966.644</v>
      </c>
    </row>
    <row r="55" customFormat="false" ht="12.8" hidden="false" customHeight="false" outlineLevel="0" collapsed="false">
      <c r="A55" s="2" t="s">
        <v>161</v>
      </c>
      <c r="B55" s="2" t="s">
        <v>162</v>
      </c>
      <c r="C55" s="0" t="s">
        <v>163</v>
      </c>
      <c r="D55" s="0" t="s">
        <v>37</v>
      </c>
      <c r="E55" s="0" t="s">
        <v>87</v>
      </c>
      <c r="G55" s="0" t="s">
        <v>19</v>
      </c>
      <c r="H55" s="0" t="s">
        <v>164</v>
      </c>
      <c r="I55" s="0" t="n">
        <v>0</v>
      </c>
      <c r="J55" s="0" t="n">
        <v>1.77</v>
      </c>
      <c r="K55" s="0" t="s">
        <v>19</v>
      </c>
      <c r="L55" s="0" t="n">
        <f aca="false">IF(K55="Yes",(J55-1)*0.98,-1)</f>
        <v>-1</v>
      </c>
      <c r="M55" s="11" t="s">
        <v>62</v>
      </c>
      <c r="N55" s="50" t="n">
        <v>10</v>
      </c>
      <c r="O55" s="50" t="n">
        <f aca="false">N55*L55</f>
        <v>-10</v>
      </c>
      <c r="P55" s="14" t="n">
        <f aca="false">O55+P54</f>
        <v>956.644</v>
      </c>
    </row>
    <row r="56" customFormat="false" ht="12.8" hidden="false" customHeight="false" outlineLevel="0" collapsed="false">
      <c r="A56" s="2" t="s">
        <v>161</v>
      </c>
      <c r="B56" s="2" t="s">
        <v>162</v>
      </c>
      <c r="C56" s="6" t="s">
        <v>163</v>
      </c>
      <c r="D56" s="6" t="s">
        <v>37</v>
      </c>
      <c r="E56" s="6" t="s">
        <v>87</v>
      </c>
      <c r="F56" s="6"/>
      <c r="G56" s="6" t="s">
        <v>19</v>
      </c>
      <c r="H56" s="6" t="s">
        <v>165</v>
      </c>
      <c r="I56" s="0" t="n">
        <v>3</v>
      </c>
      <c r="J56" s="6" t="n">
        <v>6.4</v>
      </c>
      <c r="K56" s="3" t="str">
        <f aca="false">IF(I56=1, "No","Yes")</f>
        <v>Yes</v>
      </c>
      <c r="L56" s="7" t="n">
        <f aca="false">IF(I56=1,-J56,0.98)</f>
        <v>0.98</v>
      </c>
      <c r="M56" s="8" t="s">
        <v>51</v>
      </c>
      <c r="N56" s="50" t="n">
        <v>10</v>
      </c>
      <c r="O56" s="50" t="n">
        <f aca="false">N56*L56</f>
        <v>9.8</v>
      </c>
      <c r="P56" s="14" t="n">
        <f aca="false">O56+P55</f>
        <v>966.444</v>
      </c>
    </row>
    <row r="57" customFormat="false" ht="12.8" hidden="false" customHeight="false" outlineLevel="0" collapsed="false">
      <c r="A57" s="9" t="s">
        <v>161</v>
      </c>
      <c r="B57" s="9" t="s">
        <v>162</v>
      </c>
      <c r="C57" s="6" t="s">
        <v>163</v>
      </c>
      <c r="D57" s="6" t="s">
        <v>37</v>
      </c>
      <c r="E57" s="6" t="s">
        <v>87</v>
      </c>
      <c r="F57" s="6"/>
      <c r="G57" s="6" t="s">
        <v>19</v>
      </c>
      <c r="H57" s="6" t="s">
        <v>164</v>
      </c>
      <c r="I57" s="0" t="n">
        <v>0</v>
      </c>
      <c r="J57" s="6" t="n">
        <v>2.64</v>
      </c>
      <c r="K57" s="3" t="str">
        <f aca="false">IF(I57=1,"Yes","No")</f>
        <v>No</v>
      </c>
      <c r="L57" s="7" t="n">
        <f aca="false">IF(K57="Yes",(J57-1)*0.98,-1)</f>
        <v>-1</v>
      </c>
      <c r="M57" s="10" t="s">
        <v>53</v>
      </c>
      <c r="N57" s="50" t="n">
        <v>10</v>
      </c>
      <c r="O57" s="50" t="n">
        <f aca="false">N57*L57</f>
        <v>-10</v>
      </c>
      <c r="P57" s="14" t="n">
        <f aca="false">O57+P56</f>
        <v>956.444</v>
      </c>
      <c r="Q57" s="47" t="n">
        <f aca="false">0.8*(P57-500)</f>
        <v>365.1552</v>
      </c>
      <c r="R57" s="47" t="n">
        <f aca="false">P57-Q57</f>
        <v>591.2888</v>
      </c>
      <c r="S57" s="47" t="n">
        <f aca="false">R57/50</f>
        <v>11.825776</v>
      </c>
      <c r="T57" s="47" t="n">
        <v>365.16</v>
      </c>
      <c r="U57" s="48" t="s">
        <v>21</v>
      </c>
    </row>
    <row r="58" customFormat="false" ht="12.8" hidden="false" customHeight="false" outlineLevel="0" collapsed="false">
      <c r="A58" s="2" t="s">
        <v>166</v>
      </c>
      <c r="B58" s="2" t="s">
        <v>167</v>
      </c>
      <c r="C58" s="0" t="s">
        <v>59</v>
      </c>
      <c r="D58" s="0" t="s">
        <v>102</v>
      </c>
      <c r="E58" s="0" t="s">
        <v>30</v>
      </c>
      <c r="F58" s="0" t="s">
        <v>65</v>
      </c>
      <c r="G58" s="0" t="s">
        <v>21</v>
      </c>
      <c r="H58" s="0" t="s">
        <v>168</v>
      </c>
      <c r="I58" s="0" t="n">
        <v>3</v>
      </c>
      <c r="J58" s="0" t="n">
        <v>1.37</v>
      </c>
      <c r="K58" s="0" t="s">
        <v>21</v>
      </c>
      <c r="L58" s="0" t="n">
        <f aca="false">IF(K58="Yes",(J58-1)*0.98,-1)</f>
        <v>0.3626</v>
      </c>
      <c r="M58" s="4" t="s">
        <v>22</v>
      </c>
      <c r="N58" s="50" t="n">
        <v>11.83</v>
      </c>
      <c r="O58" s="50" t="n">
        <f aca="false">N58*L58</f>
        <v>4.289558</v>
      </c>
      <c r="P58" s="51" t="n">
        <f aca="false">R57+O58</f>
        <v>595.578358</v>
      </c>
    </row>
    <row r="59" customFormat="false" ht="12.8" hidden="false" customHeight="false" outlineLevel="0" collapsed="false">
      <c r="A59" s="2" t="s">
        <v>169</v>
      </c>
      <c r="B59" s="2" t="s">
        <v>170</v>
      </c>
      <c r="C59" s="0" t="s">
        <v>86</v>
      </c>
      <c r="D59" s="0" t="s">
        <v>42</v>
      </c>
      <c r="E59" s="0" t="s">
        <v>17</v>
      </c>
      <c r="F59" s="0" t="s">
        <v>43</v>
      </c>
      <c r="G59" s="0" t="s">
        <v>19</v>
      </c>
      <c r="H59" s="0" t="s">
        <v>171</v>
      </c>
      <c r="I59" s="0" t="n">
        <v>1</v>
      </c>
      <c r="J59" s="0" t="n">
        <v>1.29</v>
      </c>
      <c r="K59" s="0" t="str">
        <f aca="false">IF(I59=1,"Yes","No")</f>
        <v>Yes</v>
      </c>
      <c r="L59" s="0" t="n">
        <f aca="false">IF(K59="Yes",(J59-1)*0.98,-1)</f>
        <v>0.2842</v>
      </c>
      <c r="M59" s="5" t="s">
        <v>33</v>
      </c>
      <c r="N59" s="50" t="n">
        <v>11.83</v>
      </c>
      <c r="O59" s="50" t="n">
        <f aca="false">N59*L59</f>
        <v>3.362086</v>
      </c>
      <c r="P59" s="14" t="n">
        <f aca="false">O59+P58</f>
        <v>598.940444</v>
      </c>
    </row>
    <row r="60" customFormat="false" ht="12.8" hidden="false" customHeight="false" outlineLevel="0" collapsed="false">
      <c r="A60" s="2" t="s">
        <v>172</v>
      </c>
      <c r="B60" s="2" t="s">
        <v>173</v>
      </c>
      <c r="C60" s="0" t="s">
        <v>125</v>
      </c>
      <c r="D60" s="0" t="s">
        <v>42</v>
      </c>
      <c r="E60" s="0" t="s">
        <v>30</v>
      </c>
      <c r="F60" s="0" t="s">
        <v>43</v>
      </c>
      <c r="G60" s="0" t="s">
        <v>19</v>
      </c>
      <c r="H60" s="0" t="s">
        <v>174</v>
      </c>
      <c r="I60" s="0" t="n">
        <v>3</v>
      </c>
      <c r="J60" s="0" t="n">
        <v>6.57</v>
      </c>
      <c r="K60" s="0" t="s">
        <v>19</v>
      </c>
      <c r="L60" s="0" t="n">
        <f aca="false">IF(K60="Yes",(J60-1)*0.98,-1)</f>
        <v>-1</v>
      </c>
      <c r="M60" s="11" t="s">
        <v>62</v>
      </c>
      <c r="N60" s="50" t="n">
        <v>11.83</v>
      </c>
      <c r="O60" s="50" t="n">
        <f aca="false">N60*L60</f>
        <v>-11.83</v>
      </c>
      <c r="P60" s="14" t="n">
        <f aca="false">O60+P59</f>
        <v>587.110444</v>
      </c>
    </row>
    <row r="61" customFormat="false" ht="12.8" hidden="false" customHeight="false" outlineLevel="0" collapsed="false">
      <c r="A61" s="2" t="s">
        <v>175</v>
      </c>
      <c r="B61" s="2" t="s">
        <v>142</v>
      </c>
      <c r="C61" s="0" t="s">
        <v>15</v>
      </c>
      <c r="D61" s="0" t="s">
        <v>16</v>
      </c>
      <c r="E61" s="0" t="s">
        <v>87</v>
      </c>
      <c r="F61" s="0" t="s">
        <v>103</v>
      </c>
      <c r="G61" s="0" t="s">
        <v>19</v>
      </c>
      <c r="H61" s="0" t="s">
        <v>176</v>
      </c>
      <c r="I61" s="0" t="n">
        <v>1</v>
      </c>
      <c r="J61" s="0" t="n">
        <v>1.81</v>
      </c>
      <c r="K61" s="0" t="str">
        <f aca="false">IF(I61=1,"Yes","No")</f>
        <v>Yes</v>
      </c>
      <c r="L61" s="0" t="n">
        <f aca="false">IF(K61="Yes",(J61-1)*0.98,-1)</f>
        <v>0.7938</v>
      </c>
      <c r="M61" s="5" t="s">
        <v>33</v>
      </c>
      <c r="N61" s="50" t="n">
        <v>11.83</v>
      </c>
      <c r="O61" s="50" t="n">
        <f aca="false">N61*L61</f>
        <v>9.390654</v>
      </c>
      <c r="P61" s="14" t="n">
        <f aca="false">O61+P60</f>
        <v>596.501098</v>
      </c>
    </row>
    <row r="62" customFormat="false" ht="12.8" hidden="false" customHeight="false" outlineLevel="0" collapsed="false">
      <c r="A62" s="2" t="s">
        <v>175</v>
      </c>
      <c r="B62" s="2" t="s">
        <v>142</v>
      </c>
      <c r="C62" s="0" t="s">
        <v>15</v>
      </c>
      <c r="D62" s="0" t="s">
        <v>16</v>
      </c>
      <c r="E62" s="0" t="s">
        <v>87</v>
      </c>
      <c r="F62" s="0" t="s">
        <v>103</v>
      </c>
      <c r="G62" s="0" t="s">
        <v>19</v>
      </c>
      <c r="H62" s="0" t="s">
        <v>176</v>
      </c>
      <c r="I62" s="0" t="n">
        <v>1</v>
      </c>
      <c r="J62" s="0" t="n">
        <v>1.13</v>
      </c>
      <c r="K62" s="0" t="s">
        <v>21</v>
      </c>
      <c r="L62" s="0" t="n">
        <f aca="false">IF(K62="Yes",(J62-1)*0.98,-1)</f>
        <v>0.1274</v>
      </c>
      <c r="M62" s="4" t="s">
        <v>22</v>
      </c>
      <c r="N62" s="50" t="n">
        <v>11.83</v>
      </c>
      <c r="O62" s="50" t="n">
        <f aca="false">N62*L62</f>
        <v>1.507142</v>
      </c>
      <c r="P62" s="14" t="n">
        <f aca="false">O62+P61</f>
        <v>598.00824</v>
      </c>
    </row>
    <row r="63" customFormat="false" ht="12.8" hidden="false" customHeight="false" outlineLevel="0" collapsed="false">
      <c r="A63" s="2" t="s">
        <v>175</v>
      </c>
      <c r="B63" s="2" t="s">
        <v>142</v>
      </c>
      <c r="C63" s="0" t="s">
        <v>15</v>
      </c>
      <c r="D63" s="0" t="s">
        <v>16</v>
      </c>
      <c r="E63" s="0" t="s">
        <v>87</v>
      </c>
      <c r="F63" s="0" t="s">
        <v>103</v>
      </c>
      <c r="G63" s="0" t="s">
        <v>19</v>
      </c>
      <c r="H63" s="0" t="s">
        <v>177</v>
      </c>
      <c r="I63" s="0" t="n">
        <v>2</v>
      </c>
      <c r="J63" s="0" t="n">
        <v>1.34</v>
      </c>
      <c r="K63" s="0" t="s">
        <v>21</v>
      </c>
      <c r="L63" s="0" t="n">
        <f aca="false">IF(K63="Yes",(J63-1)*0.98,-1)</f>
        <v>0.3332</v>
      </c>
      <c r="M63" s="11" t="s">
        <v>62</v>
      </c>
      <c r="N63" s="50" t="n">
        <v>11.83</v>
      </c>
      <c r="O63" s="50" t="n">
        <f aca="false">N63*L63</f>
        <v>3.941756</v>
      </c>
      <c r="P63" s="14" t="n">
        <f aca="false">O63+P62</f>
        <v>601.949996</v>
      </c>
    </row>
    <row r="64" customFormat="false" ht="12.8" hidden="false" customHeight="false" outlineLevel="0" collapsed="false">
      <c r="A64" s="2" t="s">
        <v>178</v>
      </c>
      <c r="B64" s="2" t="s">
        <v>55</v>
      </c>
      <c r="C64" s="0" t="s">
        <v>179</v>
      </c>
      <c r="D64" s="0" t="s">
        <v>48</v>
      </c>
      <c r="E64" s="0" t="s">
        <v>87</v>
      </c>
      <c r="F64" s="0" t="s">
        <v>103</v>
      </c>
      <c r="G64" s="0" t="s">
        <v>19</v>
      </c>
      <c r="H64" s="0" t="s">
        <v>180</v>
      </c>
      <c r="I64" s="0" t="s">
        <v>133</v>
      </c>
      <c r="J64" s="0" t="n">
        <v>2.54</v>
      </c>
      <c r="K64" s="0" t="str">
        <f aca="false">IF(I64=1,"Yes","No")</f>
        <v>No</v>
      </c>
      <c r="L64" s="0" t="n">
        <f aca="false">IF(K64="Yes",(J64-1)*0.98,-1)</f>
        <v>-1</v>
      </c>
      <c r="M64" s="5" t="s">
        <v>33</v>
      </c>
      <c r="N64" s="50" t="n">
        <v>11.83</v>
      </c>
      <c r="O64" s="50" t="n">
        <f aca="false">N64*L64</f>
        <v>-11.83</v>
      </c>
      <c r="P64" s="14" t="n">
        <f aca="false">O64+P63</f>
        <v>590.119996</v>
      </c>
    </row>
    <row r="65" customFormat="false" ht="12.8" hidden="false" customHeight="false" outlineLevel="0" collapsed="false">
      <c r="A65" s="2" t="s">
        <v>178</v>
      </c>
      <c r="B65" s="2" t="s">
        <v>181</v>
      </c>
      <c r="C65" s="0" t="s">
        <v>47</v>
      </c>
      <c r="D65" s="0" t="s">
        <v>42</v>
      </c>
      <c r="E65" s="0" t="s">
        <v>30</v>
      </c>
      <c r="F65" s="0" t="s">
        <v>43</v>
      </c>
      <c r="G65" s="0" t="s">
        <v>19</v>
      </c>
      <c r="H65" s="0" t="s">
        <v>182</v>
      </c>
      <c r="I65" s="0" t="n">
        <v>3</v>
      </c>
      <c r="J65" s="0" t="n">
        <v>3.95</v>
      </c>
      <c r="K65" s="0" t="s">
        <v>19</v>
      </c>
      <c r="L65" s="0" t="n">
        <f aca="false">IF(K65="Yes",(J65-1)*0.98,-1)</f>
        <v>-1</v>
      </c>
      <c r="M65" s="11" t="s">
        <v>62</v>
      </c>
      <c r="N65" s="50" t="n">
        <v>11.83</v>
      </c>
      <c r="O65" s="50" t="n">
        <f aca="false">N65*L65</f>
        <v>-11.83</v>
      </c>
      <c r="P65" s="14" t="n">
        <f aca="false">O65+P64</f>
        <v>578.289996</v>
      </c>
    </row>
    <row r="66" customFormat="false" ht="12.8" hidden="false" customHeight="false" outlineLevel="0" collapsed="false">
      <c r="A66" s="9" t="s">
        <v>178</v>
      </c>
      <c r="B66" s="9" t="s">
        <v>181</v>
      </c>
      <c r="C66" s="6" t="s">
        <v>47</v>
      </c>
      <c r="D66" s="6" t="s">
        <v>42</v>
      </c>
      <c r="E66" s="6" t="s">
        <v>30</v>
      </c>
      <c r="F66" s="6" t="s">
        <v>43</v>
      </c>
      <c r="G66" s="6" t="s">
        <v>19</v>
      </c>
      <c r="H66" s="6" t="s">
        <v>183</v>
      </c>
      <c r="I66" s="0" t="n">
        <v>1</v>
      </c>
      <c r="J66" s="6" t="n">
        <v>1.58</v>
      </c>
      <c r="K66" s="3" t="s">
        <v>21</v>
      </c>
      <c r="L66" s="0" t="n">
        <f aca="false">IF(K66="Yes",(J66-1)*0.98,-1)</f>
        <v>0.5684</v>
      </c>
      <c r="M66" s="13" t="s">
        <v>184</v>
      </c>
      <c r="N66" s="50" t="n">
        <v>11.83</v>
      </c>
      <c r="O66" s="50" t="n">
        <f aca="false">N66*L66</f>
        <v>6.724172</v>
      </c>
      <c r="P66" s="14" t="n">
        <f aca="false">O66+P65</f>
        <v>585.014168</v>
      </c>
    </row>
    <row r="67" customFormat="false" ht="12.8" hidden="false" customHeight="false" outlineLevel="0" collapsed="false">
      <c r="A67" s="2" t="s">
        <v>185</v>
      </c>
      <c r="B67" s="2" t="s">
        <v>186</v>
      </c>
      <c r="C67" s="0" t="s">
        <v>41</v>
      </c>
      <c r="D67" s="0" t="s">
        <v>16</v>
      </c>
      <c r="E67" s="0" t="s">
        <v>17</v>
      </c>
      <c r="F67" s="0" t="s">
        <v>18</v>
      </c>
      <c r="G67" s="0" t="s">
        <v>19</v>
      </c>
      <c r="H67" s="0" t="s">
        <v>187</v>
      </c>
      <c r="I67" s="0" t="n">
        <v>1</v>
      </c>
      <c r="J67" s="0" t="n">
        <v>1.04</v>
      </c>
      <c r="K67" s="0" t="s">
        <v>21</v>
      </c>
      <c r="L67" s="0" t="n">
        <f aca="false">IF(K67="Yes",(J67-1)*0.98,-1)</f>
        <v>0.0392</v>
      </c>
      <c r="M67" s="4" t="s">
        <v>22</v>
      </c>
      <c r="N67" s="50" t="n">
        <v>11.83</v>
      </c>
      <c r="O67" s="50" t="n">
        <f aca="false">N67*L67</f>
        <v>0.463736</v>
      </c>
      <c r="P67" s="14" t="n">
        <f aca="false">O67+P66</f>
        <v>585.477904</v>
      </c>
    </row>
    <row r="68" customFormat="false" ht="12.8" hidden="false" customHeight="false" outlineLevel="0" collapsed="false">
      <c r="A68" s="2" t="s">
        <v>188</v>
      </c>
      <c r="B68" s="2" t="s">
        <v>113</v>
      </c>
      <c r="C68" s="0" t="s">
        <v>68</v>
      </c>
      <c r="D68" s="0" t="s">
        <v>16</v>
      </c>
      <c r="E68" s="0" t="s">
        <v>17</v>
      </c>
      <c r="F68" s="0" t="s">
        <v>18</v>
      </c>
      <c r="G68" s="0" t="s">
        <v>19</v>
      </c>
      <c r="H68" s="0" t="s">
        <v>189</v>
      </c>
      <c r="I68" s="0" t="n">
        <v>1</v>
      </c>
      <c r="J68" s="0" t="n">
        <v>1.55</v>
      </c>
      <c r="K68" s="0" t="s">
        <v>21</v>
      </c>
      <c r="L68" s="0" t="n">
        <f aca="false">IF(K68="Yes",(J68-1)*0.98,-1)</f>
        <v>0.539</v>
      </c>
      <c r="M68" s="4" t="s">
        <v>22</v>
      </c>
      <c r="N68" s="50" t="n">
        <v>11.83</v>
      </c>
      <c r="O68" s="50" t="n">
        <f aca="false">N68*L68</f>
        <v>6.37637</v>
      </c>
      <c r="P68" s="14" t="n">
        <f aca="false">O68+P67</f>
        <v>591.854274</v>
      </c>
    </row>
    <row r="69" customFormat="false" ht="12.8" hidden="false" customHeight="false" outlineLevel="0" collapsed="false">
      <c r="A69" s="2" t="s">
        <v>190</v>
      </c>
      <c r="B69" s="2" t="s">
        <v>155</v>
      </c>
      <c r="C69" s="0" t="s">
        <v>131</v>
      </c>
      <c r="D69" s="0" t="s">
        <v>16</v>
      </c>
      <c r="E69" s="0" t="s">
        <v>17</v>
      </c>
      <c r="F69" s="0" t="s">
        <v>18</v>
      </c>
      <c r="G69" s="0" t="s">
        <v>19</v>
      </c>
      <c r="H69" s="0" t="s">
        <v>191</v>
      </c>
      <c r="I69" s="0" t="n">
        <v>2</v>
      </c>
      <c r="J69" s="0" t="n">
        <v>1.13</v>
      </c>
      <c r="K69" s="0" t="s">
        <v>21</v>
      </c>
      <c r="L69" s="0" t="n">
        <f aca="false">IF(K69="Yes",(J69-1)*0.98,-1)</f>
        <v>0.1274</v>
      </c>
      <c r="M69" s="4" t="s">
        <v>22</v>
      </c>
      <c r="N69" s="50" t="n">
        <v>11.83</v>
      </c>
      <c r="O69" s="50" t="n">
        <f aca="false">N69*L69</f>
        <v>1.507142</v>
      </c>
      <c r="P69" s="14" t="n">
        <f aca="false">O69+P68</f>
        <v>593.361416</v>
      </c>
    </row>
    <row r="70" customFormat="false" ht="12.8" hidden="false" customHeight="false" outlineLevel="0" collapsed="false">
      <c r="A70" s="2" t="s">
        <v>192</v>
      </c>
      <c r="B70" s="2" t="s">
        <v>193</v>
      </c>
      <c r="C70" s="0" t="s">
        <v>194</v>
      </c>
      <c r="D70" s="0" t="s">
        <v>195</v>
      </c>
      <c r="E70" s="0" t="s">
        <v>79</v>
      </c>
      <c r="F70" s="0" t="s">
        <v>80</v>
      </c>
      <c r="G70" s="0" t="s">
        <v>19</v>
      </c>
      <c r="H70" s="0" t="s">
        <v>196</v>
      </c>
      <c r="I70" s="0" t="n">
        <v>1</v>
      </c>
      <c r="J70" s="0" t="n">
        <v>2.48</v>
      </c>
      <c r="K70" s="0" t="str">
        <f aca="false">IF(I70=1,"Yes","No")</f>
        <v>Yes</v>
      </c>
      <c r="L70" s="0" t="n">
        <f aca="false">IF(K70="Yes",(J70-1)*0.98,-1)</f>
        <v>1.4504</v>
      </c>
      <c r="M70" s="5" t="s">
        <v>33</v>
      </c>
      <c r="N70" s="50" t="n">
        <v>11.83</v>
      </c>
      <c r="O70" s="50" t="n">
        <f aca="false">N70*L70</f>
        <v>17.158232</v>
      </c>
      <c r="P70" s="14" t="n">
        <f aca="false">O70+P69</f>
        <v>610.519648</v>
      </c>
    </row>
    <row r="71" customFormat="false" ht="12.8" hidden="false" customHeight="false" outlineLevel="0" collapsed="false">
      <c r="A71" s="2" t="s">
        <v>192</v>
      </c>
      <c r="B71" s="2" t="s">
        <v>193</v>
      </c>
      <c r="C71" s="0" t="s">
        <v>194</v>
      </c>
      <c r="D71" s="0" t="s">
        <v>195</v>
      </c>
      <c r="E71" s="0" t="s">
        <v>79</v>
      </c>
      <c r="F71" s="0" t="s">
        <v>80</v>
      </c>
      <c r="G71" s="0" t="s">
        <v>19</v>
      </c>
      <c r="H71" s="0" t="s">
        <v>196</v>
      </c>
      <c r="I71" s="0" t="n">
        <v>1</v>
      </c>
      <c r="J71" s="0" t="n">
        <v>1.65</v>
      </c>
      <c r="K71" s="0" t="s">
        <v>21</v>
      </c>
      <c r="L71" s="0" t="n">
        <f aca="false">IF(K71="Yes",(J71-1)*0.98,-1)</f>
        <v>0.637</v>
      </c>
      <c r="M71" s="4" t="s">
        <v>22</v>
      </c>
      <c r="N71" s="50" t="n">
        <v>11.83</v>
      </c>
      <c r="O71" s="50" t="n">
        <f aca="false">N71*L71</f>
        <v>7.53571</v>
      </c>
      <c r="P71" s="14" t="n">
        <f aca="false">O71+P70</f>
        <v>618.055358</v>
      </c>
    </row>
    <row r="72" customFormat="false" ht="12.8" hidden="false" customHeight="false" outlineLevel="0" collapsed="false">
      <c r="A72" s="2" t="s">
        <v>192</v>
      </c>
      <c r="B72" s="2" t="s">
        <v>197</v>
      </c>
      <c r="C72" s="0" t="s">
        <v>198</v>
      </c>
      <c r="D72" s="0" t="s">
        <v>37</v>
      </c>
      <c r="E72" s="0" t="s">
        <v>147</v>
      </c>
      <c r="G72" s="0" t="s">
        <v>19</v>
      </c>
      <c r="H72" s="0" t="s">
        <v>199</v>
      </c>
      <c r="I72" s="0" t="n">
        <v>1</v>
      </c>
      <c r="J72" s="0" t="n">
        <v>1.41</v>
      </c>
      <c r="K72" s="0" t="str">
        <f aca="false">IF(I72=1,"Yes","No")</f>
        <v>Yes</v>
      </c>
      <c r="L72" s="0" t="n">
        <f aca="false">IF(K72="Yes",(J72-1)*0.98,-1)</f>
        <v>0.4018</v>
      </c>
      <c r="M72" s="5" t="s">
        <v>33</v>
      </c>
      <c r="N72" s="50" t="n">
        <v>11.83</v>
      </c>
      <c r="O72" s="50" t="n">
        <f aca="false">N72*L72</f>
        <v>4.753294</v>
      </c>
      <c r="P72" s="14" t="n">
        <f aca="false">O72+P71</f>
        <v>622.808652</v>
      </c>
    </row>
    <row r="73" customFormat="false" ht="12.8" hidden="false" customHeight="false" outlineLevel="0" collapsed="false">
      <c r="A73" s="2" t="s">
        <v>200</v>
      </c>
      <c r="B73" s="2" t="s">
        <v>96</v>
      </c>
      <c r="C73" s="0" t="s">
        <v>24</v>
      </c>
      <c r="D73" s="0" t="s">
        <v>16</v>
      </c>
      <c r="E73" s="0" t="s">
        <v>17</v>
      </c>
      <c r="F73" s="0" t="s">
        <v>18</v>
      </c>
      <c r="G73" s="0" t="s">
        <v>19</v>
      </c>
      <c r="H73" s="0" t="s">
        <v>201</v>
      </c>
      <c r="I73" s="0" t="n">
        <v>2</v>
      </c>
      <c r="J73" s="0" t="n">
        <v>1.08</v>
      </c>
      <c r="K73" s="0" t="s">
        <v>21</v>
      </c>
      <c r="L73" s="0" t="n">
        <f aca="false">IF(K73="Yes",(J73-1)*0.98,-1)</f>
        <v>0.0784000000000001</v>
      </c>
      <c r="M73" s="4" t="s">
        <v>22</v>
      </c>
      <c r="N73" s="50" t="n">
        <v>11.83</v>
      </c>
      <c r="O73" s="50" t="n">
        <f aca="false">N73*L73</f>
        <v>0.927472000000001</v>
      </c>
      <c r="P73" s="14" t="n">
        <f aca="false">O73+P72</f>
        <v>623.736124</v>
      </c>
    </row>
    <row r="74" customFormat="false" ht="12.8" hidden="false" customHeight="false" outlineLevel="0" collapsed="false">
      <c r="A74" s="9" t="s">
        <v>200</v>
      </c>
      <c r="B74" s="9" t="s">
        <v>23</v>
      </c>
      <c r="C74" s="6" t="s">
        <v>28</v>
      </c>
      <c r="D74" s="6" t="s">
        <v>29</v>
      </c>
      <c r="E74" s="6" t="s">
        <v>30</v>
      </c>
      <c r="F74" s="6" t="s">
        <v>65</v>
      </c>
      <c r="G74" s="6" t="s">
        <v>21</v>
      </c>
      <c r="H74" s="6" t="s">
        <v>202</v>
      </c>
      <c r="I74" s="0" t="n">
        <v>2</v>
      </c>
      <c r="J74" s="6" t="n">
        <v>2.55</v>
      </c>
      <c r="K74" s="3" t="s">
        <v>21</v>
      </c>
      <c r="L74" s="0" t="n">
        <f aca="false">IF(K74="Yes",(J74-1)*0.98,-1)</f>
        <v>1.519</v>
      </c>
      <c r="M74" s="13" t="s">
        <v>184</v>
      </c>
      <c r="N74" s="50" t="n">
        <v>11.83</v>
      </c>
      <c r="O74" s="50" t="n">
        <f aca="false">N74*L74</f>
        <v>17.96977</v>
      </c>
      <c r="P74" s="14" t="n">
        <f aca="false">O74+P73</f>
        <v>641.705894</v>
      </c>
    </row>
    <row r="75" customFormat="false" ht="12.8" hidden="false" customHeight="false" outlineLevel="0" collapsed="false">
      <c r="A75" s="2" t="s">
        <v>200</v>
      </c>
      <c r="B75" s="2" t="s">
        <v>130</v>
      </c>
      <c r="C75" s="0" t="s">
        <v>24</v>
      </c>
      <c r="D75" s="0" t="s">
        <v>195</v>
      </c>
      <c r="E75" s="0" t="s">
        <v>17</v>
      </c>
      <c r="F75" s="0" t="s">
        <v>18</v>
      </c>
      <c r="G75" s="0" t="s">
        <v>19</v>
      </c>
      <c r="H75" s="0" t="s">
        <v>203</v>
      </c>
      <c r="I75" s="0" t="n">
        <v>1</v>
      </c>
      <c r="J75" s="0" t="n">
        <v>1.09</v>
      </c>
      <c r="K75" s="0" t="s">
        <v>21</v>
      </c>
      <c r="L75" s="0" t="n">
        <f aca="false">IF(K75="Yes",(J75-1)*0.98,-1)</f>
        <v>0.0882000000000001</v>
      </c>
      <c r="M75" s="4" t="s">
        <v>22</v>
      </c>
      <c r="N75" s="50" t="n">
        <v>11.83</v>
      </c>
      <c r="O75" s="50" t="n">
        <f aca="false">N75*L75</f>
        <v>1.043406</v>
      </c>
      <c r="P75" s="14" t="n">
        <f aca="false">O75+P74</f>
        <v>642.7493</v>
      </c>
    </row>
    <row r="76" customFormat="false" ht="12.8" hidden="false" customHeight="false" outlineLevel="0" collapsed="false">
      <c r="A76" s="2" t="s">
        <v>200</v>
      </c>
      <c r="B76" s="2" t="s">
        <v>130</v>
      </c>
      <c r="C76" s="0" t="s">
        <v>24</v>
      </c>
      <c r="D76" s="0" t="s">
        <v>195</v>
      </c>
      <c r="E76" s="0" t="s">
        <v>17</v>
      </c>
      <c r="F76" s="0" t="s">
        <v>18</v>
      </c>
      <c r="G76" s="0" t="s">
        <v>19</v>
      </c>
      <c r="H76" s="0" t="s">
        <v>204</v>
      </c>
      <c r="I76" s="0" t="n">
        <v>2</v>
      </c>
      <c r="J76" s="0" t="n">
        <v>3.43</v>
      </c>
      <c r="K76" s="0" t="s">
        <v>21</v>
      </c>
      <c r="L76" s="0" t="n">
        <f aca="false">IF(K76="Yes",(J76-1)*0.98,-1)</f>
        <v>2.3814</v>
      </c>
      <c r="M76" s="11" t="s">
        <v>62</v>
      </c>
      <c r="N76" s="50" t="n">
        <v>11.83</v>
      </c>
      <c r="O76" s="50" t="n">
        <f aca="false">N76*L76</f>
        <v>28.171962</v>
      </c>
      <c r="P76" s="14" t="n">
        <f aca="false">O76+P75</f>
        <v>670.921262</v>
      </c>
    </row>
    <row r="77" customFormat="false" ht="12.8" hidden="false" customHeight="false" outlineLevel="0" collapsed="false">
      <c r="A77" s="2" t="s">
        <v>200</v>
      </c>
      <c r="B77" s="2" t="s">
        <v>205</v>
      </c>
      <c r="C77" s="0" t="s">
        <v>24</v>
      </c>
      <c r="D77" s="0" t="s">
        <v>29</v>
      </c>
      <c r="E77" s="0" t="s">
        <v>79</v>
      </c>
      <c r="F77" s="0" t="s">
        <v>206</v>
      </c>
      <c r="G77" s="0" t="s">
        <v>19</v>
      </c>
      <c r="H77" s="0" t="s">
        <v>207</v>
      </c>
      <c r="I77" s="0" t="n">
        <v>1</v>
      </c>
      <c r="J77" s="0" t="n">
        <v>1.57</v>
      </c>
      <c r="K77" s="0" t="str">
        <f aca="false">IF(I77=1,"Yes","No")</f>
        <v>Yes</v>
      </c>
      <c r="L77" s="0" t="n">
        <f aca="false">IF(K77="Yes",(J77-1)*0.98,-1)</f>
        <v>0.5586</v>
      </c>
      <c r="M77" s="5" t="s">
        <v>33</v>
      </c>
      <c r="N77" s="50" t="n">
        <v>11.83</v>
      </c>
      <c r="O77" s="50" t="n">
        <f aca="false">N77*L77</f>
        <v>6.608238</v>
      </c>
      <c r="P77" s="14" t="n">
        <f aca="false">O77+P76</f>
        <v>677.5295</v>
      </c>
    </row>
    <row r="78" customFormat="false" ht="12.8" hidden="false" customHeight="false" outlineLevel="0" collapsed="false">
      <c r="A78" s="2" t="s">
        <v>200</v>
      </c>
      <c r="B78" s="2" t="s">
        <v>205</v>
      </c>
      <c r="C78" s="0" t="s">
        <v>24</v>
      </c>
      <c r="D78" s="0" t="s">
        <v>29</v>
      </c>
      <c r="E78" s="0" t="s">
        <v>79</v>
      </c>
      <c r="F78" s="0" t="s">
        <v>206</v>
      </c>
      <c r="G78" s="0" t="s">
        <v>19</v>
      </c>
      <c r="H78" s="0" t="s">
        <v>207</v>
      </c>
      <c r="I78" s="0" t="n">
        <v>1</v>
      </c>
      <c r="J78" s="0" t="n">
        <v>1.07</v>
      </c>
      <c r="K78" s="0" t="s">
        <v>21</v>
      </c>
      <c r="L78" s="0" t="n">
        <f aca="false">IF(K78="Yes",(J78-1)*0.98,-1)</f>
        <v>0.0686000000000001</v>
      </c>
      <c r="M78" s="4" t="s">
        <v>22</v>
      </c>
      <c r="N78" s="50" t="n">
        <v>11.83</v>
      </c>
      <c r="O78" s="50" t="n">
        <f aca="false">N78*L78</f>
        <v>0.811538000000001</v>
      </c>
      <c r="P78" s="14" t="n">
        <f aca="false">O78+P77</f>
        <v>678.341038</v>
      </c>
    </row>
    <row r="79" customFormat="false" ht="12.8" hidden="false" customHeight="false" outlineLevel="0" collapsed="false">
      <c r="A79" s="2" t="s">
        <v>208</v>
      </c>
      <c r="B79" s="2" t="s">
        <v>96</v>
      </c>
      <c r="C79" s="0" t="s">
        <v>15</v>
      </c>
      <c r="D79" s="0" t="s">
        <v>16</v>
      </c>
      <c r="E79" s="0" t="s">
        <v>17</v>
      </c>
      <c r="F79" s="0" t="s">
        <v>18</v>
      </c>
      <c r="G79" s="0" t="s">
        <v>19</v>
      </c>
      <c r="H79" s="0" t="s">
        <v>209</v>
      </c>
      <c r="I79" s="0" t="n">
        <v>1</v>
      </c>
      <c r="J79" s="0" t="n">
        <v>1.27</v>
      </c>
      <c r="K79" s="0" t="s">
        <v>21</v>
      </c>
      <c r="L79" s="0" t="n">
        <f aca="false">IF(K79="Yes",(J79-1)*0.98,-1)</f>
        <v>0.2646</v>
      </c>
      <c r="M79" s="4" t="s">
        <v>22</v>
      </c>
      <c r="N79" s="50" t="n">
        <v>11.83</v>
      </c>
      <c r="O79" s="50" t="n">
        <f aca="false">N79*L79</f>
        <v>3.130218</v>
      </c>
      <c r="P79" s="14" t="n">
        <f aca="false">O79+P78</f>
        <v>681.471256</v>
      </c>
    </row>
    <row r="80" customFormat="false" ht="12.8" hidden="false" customHeight="false" outlineLevel="0" collapsed="false">
      <c r="A80" s="9" t="s">
        <v>210</v>
      </c>
      <c r="B80" s="9" t="s">
        <v>155</v>
      </c>
      <c r="C80" s="6" t="s">
        <v>211</v>
      </c>
      <c r="D80" s="6" t="s">
        <v>37</v>
      </c>
      <c r="E80" s="6" t="s">
        <v>17</v>
      </c>
      <c r="F80" s="6"/>
      <c r="G80" s="6" t="s">
        <v>19</v>
      </c>
      <c r="H80" s="6" t="s">
        <v>212</v>
      </c>
      <c r="I80" s="0" t="n">
        <v>2</v>
      </c>
      <c r="J80" s="6" t="n">
        <v>17</v>
      </c>
      <c r="K80" s="3" t="str">
        <f aca="false">IF(I80=1,"Yes","No")</f>
        <v>No</v>
      </c>
      <c r="L80" s="7" t="n">
        <f aca="false">IF(K80="Yes",(J80-1)*0.98,-1)</f>
        <v>-1</v>
      </c>
      <c r="M80" s="10" t="s">
        <v>53</v>
      </c>
      <c r="N80" s="50" t="n">
        <v>11.83</v>
      </c>
      <c r="O80" s="50" t="n">
        <f aca="false">N80*L80</f>
        <v>-11.83</v>
      </c>
      <c r="P80" s="14" t="n">
        <f aca="false">O80+P79</f>
        <v>669.641256</v>
      </c>
    </row>
    <row r="81" customFormat="false" ht="12.8" hidden="false" customHeight="false" outlineLevel="0" collapsed="false">
      <c r="A81" s="2" t="s">
        <v>210</v>
      </c>
      <c r="B81" s="2" t="s">
        <v>14</v>
      </c>
      <c r="C81" s="0" t="s">
        <v>41</v>
      </c>
      <c r="D81" s="0" t="s">
        <v>42</v>
      </c>
      <c r="E81" s="0" t="s">
        <v>17</v>
      </c>
      <c r="F81" s="0" t="s">
        <v>43</v>
      </c>
      <c r="G81" s="0" t="s">
        <v>19</v>
      </c>
      <c r="H81" s="0" t="s">
        <v>213</v>
      </c>
      <c r="I81" s="0" t="n">
        <v>1</v>
      </c>
      <c r="J81" s="0" t="n">
        <v>2.02</v>
      </c>
      <c r="K81" s="0" t="str">
        <f aca="false">IF(I81=1,"Yes","No")</f>
        <v>Yes</v>
      </c>
      <c r="L81" s="0" t="n">
        <f aca="false">IF(K81="Yes",(J81-1)*0.98,-1)</f>
        <v>0.9996</v>
      </c>
      <c r="M81" s="5" t="s">
        <v>33</v>
      </c>
      <c r="N81" s="50" t="n">
        <v>11.83</v>
      </c>
      <c r="O81" s="50" t="n">
        <f aca="false">N81*L81</f>
        <v>11.825268</v>
      </c>
      <c r="P81" s="14" t="n">
        <f aca="false">O81+P80</f>
        <v>681.466524</v>
      </c>
    </row>
    <row r="82" customFormat="false" ht="12.8" hidden="false" customHeight="false" outlineLevel="0" collapsed="false">
      <c r="A82" s="2" t="s">
        <v>214</v>
      </c>
      <c r="B82" s="2" t="s">
        <v>23</v>
      </c>
      <c r="C82" s="0" t="s">
        <v>215</v>
      </c>
      <c r="D82" s="0" t="s">
        <v>16</v>
      </c>
      <c r="E82" s="0" t="s">
        <v>17</v>
      </c>
      <c r="F82" s="0" t="s">
        <v>18</v>
      </c>
      <c r="G82" s="0" t="s">
        <v>19</v>
      </c>
      <c r="H82" s="0" t="s">
        <v>216</v>
      </c>
      <c r="I82" s="0" t="n">
        <v>1</v>
      </c>
      <c r="J82" s="0" t="n">
        <v>1.13</v>
      </c>
      <c r="K82" s="0" t="s">
        <v>21</v>
      </c>
      <c r="L82" s="0" t="n">
        <f aca="false">IF(K82="Yes",(J82-1)*0.98,-1)</f>
        <v>0.1274</v>
      </c>
      <c r="M82" s="4" t="s">
        <v>22</v>
      </c>
      <c r="N82" s="50" t="n">
        <v>11.83</v>
      </c>
      <c r="O82" s="50" t="n">
        <f aca="false">N82*L82</f>
        <v>1.507142</v>
      </c>
      <c r="P82" s="14" t="n">
        <f aca="false">O82+P81</f>
        <v>682.973666</v>
      </c>
    </row>
    <row r="83" customFormat="false" ht="12.8" hidden="false" customHeight="false" outlineLevel="0" collapsed="false">
      <c r="A83" s="2" t="s">
        <v>214</v>
      </c>
      <c r="B83" s="2" t="s">
        <v>23</v>
      </c>
      <c r="C83" s="0" t="s">
        <v>215</v>
      </c>
      <c r="D83" s="0" t="s">
        <v>16</v>
      </c>
      <c r="E83" s="0" t="s">
        <v>17</v>
      </c>
      <c r="F83" s="0" t="s">
        <v>18</v>
      </c>
      <c r="G83" s="0" t="s">
        <v>19</v>
      </c>
      <c r="H83" s="0" t="s">
        <v>217</v>
      </c>
      <c r="I83" s="0" t="n">
        <v>2</v>
      </c>
      <c r="J83" s="0" t="n">
        <v>1.67</v>
      </c>
      <c r="K83" s="0" t="s">
        <v>21</v>
      </c>
      <c r="L83" s="0" t="n">
        <f aca="false">IF(K83="Yes",(J83-1)*0.98,-1)</f>
        <v>0.6566</v>
      </c>
      <c r="M83" s="11" t="s">
        <v>62</v>
      </c>
      <c r="N83" s="50" t="n">
        <v>11.83</v>
      </c>
      <c r="O83" s="50" t="n">
        <f aca="false">N83*L83</f>
        <v>7.767578</v>
      </c>
      <c r="P83" s="14" t="n">
        <f aca="false">O83+P82</f>
        <v>690.741244</v>
      </c>
    </row>
    <row r="84" customFormat="false" ht="12.8" hidden="false" customHeight="false" outlineLevel="0" collapsed="false">
      <c r="A84" s="2" t="s">
        <v>214</v>
      </c>
      <c r="B84" s="2" t="s">
        <v>46</v>
      </c>
      <c r="C84" s="0" t="s">
        <v>218</v>
      </c>
      <c r="D84" s="0" t="s">
        <v>102</v>
      </c>
      <c r="E84" s="0" t="s">
        <v>17</v>
      </c>
      <c r="G84" s="0" t="s">
        <v>19</v>
      </c>
      <c r="H84" s="0" t="s">
        <v>219</v>
      </c>
      <c r="I84" s="0" t="n">
        <v>1</v>
      </c>
      <c r="J84" s="0" t="n">
        <v>1.34</v>
      </c>
      <c r="K84" s="0" t="str">
        <f aca="false">IF(I84=1,"Yes","No")</f>
        <v>Yes</v>
      </c>
      <c r="L84" s="0" t="n">
        <f aca="false">IF(K84="Yes",(J84-1)*0.98,-1)</f>
        <v>0.3332</v>
      </c>
      <c r="M84" s="5" t="s">
        <v>33</v>
      </c>
      <c r="N84" s="50" t="n">
        <v>11.83</v>
      </c>
      <c r="O84" s="50" t="n">
        <f aca="false">N84*L84</f>
        <v>3.941756</v>
      </c>
      <c r="P84" s="14" t="n">
        <f aca="false">O84+P83</f>
        <v>694.683</v>
      </c>
    </row>
    <row r="85" customFormat="false" ht="12.8" hidden="false" customHeight="false" outlineLevel="0" collapsed="false">
      <c r="A85" s="2" t="s">
        <v>214</v>
      </c>
      <c r="B85" s="2" t="s">
        <v>46</v>
      </c>
      <c r="C85" s="6" t="s">
        <v>218</v>
      </c>
      <c r="D85" s="6" t="s">
        <v>102</v>
      </c>
      <c r="E85" s="6" t="s">
        <v>17</v>
      </c>
      <c r="F85" s="6"/>
      <c r="G85" s="6" t="s">
        <v>19</v>
      </c>
      <c r="H85" s="6" t="s">
        <v>220</v>
      </c>
      <c r="I85" s="0" t="n">
        <v>3</v>
      </c>
      <c r="J85" s="6" t="n">
        <v>13.5</v>
      </c>
      <c r="K85" s="3" t="str">
        <f aca="false">IF(I85=1, "No","Yes")</f>
        <v>Yes</v>
      </c>
      <c r="L85" s="7" t="n">
        <f aca="false">IF(I85=1,-J85,0.98)</f>
        <v>0.98</v>
      </c>
      <c r="M85" s="8" t="s">
        <v>51</v>
      </c>
      <c r="N85" s="50" t="n">
        <v>11.83</v>
      </c>
      <c r="O85" s="50" t="n">
        <f aca="false">N85*L85</f>
        <v>11.5934</v>
      </c>
      <c r="P85" s="14" t="n">
        <f aca="false">O85+P84</f>
        <v>706.2764</v>
      </c>
    </row>
    <row r="86" customFormat="false" ht="12.8" hidden="false" customHeight="false" outlineLevel="0" collapsed="false">
      <c r="A86" s="9" t="s">
        <v>221</v>
      </c>
      <c r="B86" s="9" t="s">
        <v>222</v>
      </c>
      <c r="C86" s="6" t="s">
        <v>223</v>
      </c>
      <c r="D86" s="6" t="s">
        <v>102</v>
      </c>
      <c r="E86" s="6" t="s">
        <v>87</v>
      </c>
      <c r="F86" s="6" t="s">
        <v>103</v>
      </c>
      <c r="G86" s="6" t="s">
        <v>19</v>
      </c>
      <c r="H86" s="6" t="s">
        <v>224</v>
      </c>
      <c r="I86" s="0" t="n">
        <v>1</v>
      </c>
      <c r="J86" s="6" t="n">
        <v>6.02</v>
      </c>
      <c r="K86" s="3" t="str">
        <f aca="false">IF(I86=1,"Yes","No")</f>
        <v>Yes</v>
      </c>
      <c r="L86" s="7" t="n">
        <f aca="false">IF(K86="Yes",(J86-1)*0.98,-1)</f>
        <v>4.9196</v>
      </c>
      <c r="M86" s="10" t="s">
        <v>53</v>
      </c>
      <c r="N86" s="50" t="n">
        <v>11.83</v>
      </c>
      <c r="O86" s="50" t="n">
        <f aca="false">N86*L86</f>
        <v>58.198868</v>
      </c>
      <c r="P86" s="14" t="n">
        <f aca="false">O86+P85</f>
        <v>764.475268</v>
      </c>
    </row>
    <row r="87" customFormat="false" ht="12.8" hidden="false" customHeight="false" outlineLevel="0" collapsed="false">
      <c r="A87" s="2" t="s">
        <v>221</v>
      </c>
      <c r="B87" s="2" t="s">
        <v>186</v>
      </c>
      <c r="C87" s="0" t="s">
        <v>47</v>
      </c>
      <c r="D87" s="0" t="s">
        <v>42</v>
      </c>
      <c r="E87" s="0" t="s">
        <v>30</v>
      </c>
      <c r="F87" s="0" t="s">
        <v>43</v>
      </c>
      <c r="G87" s="0" t="s">
        <v>19</v>
      </c>
      <c r="H87" s="0" t="s">
        <v>92</v>
      </c>
      <c r="I87" s="0" t="n">
        <v>1</v>
      </c>
      <c r="J87" s="0" t="n">
        <v>1.13</v>
      </c>
      <c r="K87" s="0" t="s">
        <v>21</v>
      </c>
      <c r="L87" s="0" t="n">
        <f aca="false">IF(K87="Yes",(J87-1)*0.98,-1)</f>
        <v>0.1274</v>
      </c>
      <c r="M87" s="11" t="s">
        <v>62</v>
      </c>
      <c r="N87" s="50" t="n">
        <v>11.83</v>
      </c>
      <c r="O87" s="50" t="n">
        <f aca="false">N87*L87</f>
        <v>1.507142</v>
      </c>
      <c r="P87" s="14" t="n">
        <f aca="false">O87+P86</f>
        <v>765.98241</v>
      </c>
    </row>
    <row r="88" customFormat="false" ht="12.8" hidden="false" customHeight="false" outlineLevel="0" collapsed="false">
      <c r="A88" s="2" t="s">
        <v>221</v>
      </c>
      <c r="B88" s="2" t="s">
        <v>197</v>
      </c>
      <c r="C88" s="0" t="s">
        <v>225</v>
      </c>
      <c r="D88" s="0" t="s">
        <v>16</v>
      </c>
      <c r="E88" s="0" t="s">
        <v>17</v>
      </c>
      <c r="F88" s="0" t="s">
        <v>18</v>
      </c>
      <c r="G88" s="0" t="s">
        <v>19</v>
      </c>
      <c r="H88" s="0" t="s">
        <v>226</v>
      </c>
      <c r="I88" s="0" t="n">
        <v>1</v>
      </c>
      <c r="J88" s="0" t="n">
        <v>1.12</v>
      </c>
      <c r="K88" s="0" t="s">
        <v>21</v>
      </c>
      <c r="L88" s="0" t="n">
        <f aca="false">IF(K88="Yes",(J88-1)*0.98,-1)</f>
        <v>0.1176</v>
      </c>
      <c r="M88" s="4" t="s">
        <v>22</v>
      </c>
      <c r="N88" s="50" t="n">
        <v>11.83</v>
      </c>
      <c r="O88" s="50" t="n">
        <f aca="false">N88*L88</f>
        <v>1.391208</v>
      </c>
      <c r="P88" s="14" t="n">
        <f aca="false">O88+P87</f>
        <v>767.373618</v>
      </c>
    </row>
    <row r="89" customFormat="false" ht="12.8" hidden="false" customHeight="false" outlineLevel="0" collapsed="false">
      <c r="A89" s="2" t="s">
        <v>227</v>
      </c>
      <c r="B89" s="2" t="s">
        <v>96</v>
      </c>
      <c r="C89" s="0" t="s">
        <v>119</v>
      </c>
      <c r="D89" s="0" t="s">
        <v>16</v>
      </c>
      <c r="E89" s="0" t="s">
        <v>17</v>
      </c>
      <c r="F89" s="0" t="s">
        <v>18</v>
      </c>
      <c r="G89" s="0" t="s">
        <v>19</v>
      </c>
      <c r="H89" s="0" t="s">
        <v>228</v>
      </c>
      <c r="I89" s="0" t="n">
        <v>2</v>
      </c>
      <c r="J89" s="0" t="n">
        <v>1.32</v>
      </c>
      <c r="K89" s="0" t="s">
        <v>21</v>
      </c>
      <c r="L89" s="0" t="n">
        <f aca="false">IF(K89="Yes",(J89-1)*0.98,-1)</f>
        <v>0.3136</v>
      </c>
      <c r="M89" s="4" t="s">
        <v>22</v>
      </c>
      <c r="N89" s="50" t="n">
        <v>11.83</v>
      </c>
      <c r="O89" s="50" t="n">
        <f aca="false">N89*L89</f>
        <v>3.709888</v>
      </c>
      <c r="P89" s="14" t="n">
        <f aca="false">O89+P88</f>
        <v>771.083506</v>
      </c>
    </row>
    <row r="90" customFormat="false" ht="12.8" hidden="false" customHeight="false" outlineLevel="0" collapsed="false">
      <c r="A90" s="9" t="s">
        <v>229</v>
      </c>
      <c r="B90" s="9" t="s">
        <v>193</v>
      </c>
      <c r="C90" s="6" t="s">
        <v>230</v>
      </c>
      <c r="D90" s="6" t="s">
        <v>16</v>
      </c>
      <c r="E90" s="6" t="s">
        <v>17</v>
      </c>
      <c r="F90" s="6" t="s">
        <v>65</v>
      </c>
      <c r="G90" s="6" t="s">
        <v>21</v>
      </c>
      <c r="H90" s="6" t="s">
        <v>231</v>
      </c>
      <c r="I90" s="0" t="n">
        <v>0</v>
      </c>
      <c r="J90" s="6" t="n">
        <v>8.18</v>
      </c>
      <c r="K90" s="3" t="str">
        <f aca="false">IF(I90=1,"Yes","No")</f>
        <v>No</v>
      </c>
      <c r="L90" s="7" t="n">
        <f aca="false">IF(K90="Yes",(J90-1)*0.98,-1)</f>
        <v>-1</v>
      </c>
      <c r="M90" s="10" t="s">
        <v>53</v>
      </c>
      <c r="N90" s="50" t="n">
        <v>11.83</v>
      </c>
      <c r="O90" s="50" t="n">
        <f aca="false">N90*L90</f>
        <v>-11.83</v>
      </c>
      <c r="P90" s="14" t="n">
        <f aca="false">O90+P89</f>
        <v>759.253506</v>
      </c>
    </row>
    <row r="91" customFormat="false" ht="12.8" hidden="false" customHeight="false" outlineLevel="0" collapsed="false">
      <c r="A91" s="2" t="s">
        <v>232</v>
      </c>
      <c r="B91" s="2" t="s">
        <v>186</v>
      </c>
      <c r="C91" s="0" t="s">
        <v>68</v>
      </c>
      <c r="D91" s="0" t="s">
        <v>16</v>
      </c>
      <c r="E91" s="0" t="s">
        <v>17</v>
      </c>
      <c r="F91" s="0" t="s">
        <v>18</v>
      </c>
      <c r="G91" s="0" t="s">
        <v>19</v>
      </c>
      <c r="H91" s="0" t="s">
        <v>171</v>
      </c>
      <c r="I91" s="0" t="n">
        <v>3</v>
      </c>
      <c r="J91" s="0" t="n">
        <v>1.14</v>
      </c>
      <c r="K91" s="0" t="s">
        <v>21</v>
      </c>
      <c r="L91" s="0" t="n">
        <f aca="false">IF(K91="Yes",(J91-1)*0.98,-1)</f>
        <v>0.1372</v>
      </c>
      <c r="M91" s="4" t="s">
        <v>22</v>
      </c>
      <c r="N91" s="50" t="n">
        <v>11.83</v>
      </c>
      <c r="O91" s="50" t="n">
        <f aca="false">N91*L91</f>
        <v>1.623076</v>
      </c>
      <c r="P91" s="14" t="n">
        <f aca="false">O91+P90</f>
        <v>760.876582</v>
      </c>
    </row>
    <row r="92" customFormat="false" ht="12.8" hidden="false" customHeight="false" outlineLevel="0" collapsed="false">
      <c r="A92" s="2" t="s">
        <v>232</v>
      </c>
      <c r="B92" s="2" t="s">
        <v>181</v>
      </c>
      <c r="C92" s="0" t="s">
        <v>68</v>
      </c>
      <c r="D92" s="0" t="s">
        <v>29</v>
      </c>
      <c r="E92" s="0" t="s">
        <v>87</v>
      </c>
      <c r="F92" s="0" t="s">
        <v>152</v>
      </c>
      <c r="G92" s="0" t="s">
        <v>19</v>
      </c>
      <c r="H92" s="0" t="s">
        <v>233</v>
      </c>
      <c r="I92" s="0" t="n">
        <v>1</v>
      </c>
      <c r="J92" s="0" t="n">
        <v>1.09</v>
      </c>
      <c r="K92" s="0" t="s">
        <v>21</v>
      </c>
      <c r="L92" s="0" t="n">
        <f aca="false">IF(K92="Yes",(J92-1)*0.98,-1)</f>
        <v>0.0882000000000001</v>
      </c>
      <c r="M92" s="4" t="s">
        <v>22</v>
      </c>
      <c r="N92" s="50" t="n">
        <v>11.83</v>
      </c>
      <c r="O92" s="50" t="n">
        <f aca="false">N92*L92</f>
        <v>1.043406</v>
      </c>
      <c r="P92" s="14" t="n">
        <f aca="false">O92+P91</f>
        <v>761.919988</v>
      </c>
    </row>
    <row r="93" customFormat="false" ht="12.8" hidden="false" customHeight="false" outlineLevel="0" collapsed="false">
      <c r="A93" s="2" t="s">
        <v>234</v>
      </c>
      <c r="B93" s="2" t="s">
        <v>23</v>
      </c>
      <c r="C93" s="0" t="s">
        <v>24</v>
      </c>
      <c r="D93" s="0" t="s">
        <v>16</v>
      </c>
      <c r="E93" s="0" t="s">
        <v>17</v>
      </c>
      <c r="F93" s="0" t="s">
        <v>18</v>
      </c>
      <c r="G93" s="0" t="s">
        <v>19</v>
      </c>
      <c r="H93" s="0" t="s">
        <v>235</v>
      </c>
      <c r="I93" s="0" t="n">
        <v>1</v>
      </c>
      <c r="J93" s="0" t="n">
        <v>1.1</v>
      </c>
      <c r="K93" s="0" t="s">
        <v>21</v>
      </c>
      <c r="L93" s="0" t="n">
        <f aca="false">IF(K93="Yes",(J93-1)*0.98,-1)</f>
        <v>0.0980000000000001</v>
      </c>
      <c r="M93" s="4" t="s">
        <v>22</v>
      </c>
      <c r="N93" s="50" t="n">
        <v>11.83</v>
      </c>
      <c r="O93" s="50" t="n">
        <f aca="false">N93*L93</f>
        <v>1.15934</v>
      </c>
      <c r="P93" s="14" t="n">
        <f aca="false">O93+P92</f>
        <v>763.079328</v>
      </c>
    </row>
    <row r="94" customFormat="false" ht="12.8" hidden="false" customHeight="false" outlineLevel="0" collapsed="false">
      <c r="A94" s="2" t="s">
        <v>234</v>
      </c>
      <c r="B94" s="2" t="s">
        <v>23</v>
      </c>
      <c r="C94" s="0" t="s">
        <v>24</v>
      </c>
      <c r="D94" s="0" t="s">
        <v>16</v>
      </c>
      <c r="E94" s="0" t="s">
        <v>17</v>
      </c>
      <c r="F94" s="0" t="s">
        <v>18</v>
      </c>
      <c r="G94" s="0" t="s">
        <v>19</v>
      </c>
      <c r="H94" s="0" t="s">
        <v>236</v>
      </c>
      <c r="I94" s="0" t="n">
        <v>2</v>
      </c>
      <c r="J94" s="0" t="n">
        <v>1.54</v>
      </c>
      <c r="K94" s="0" t="s">
        <v>21</v>
      </c>
      <c r="L94" s="0" t="n">
        <f aca="false">IF(K94="Yes",(J94-1)*0.98,-1)</f>
        <v>0.5292</v>
      </c>
      <c r="M94" s="11" t="s">
        <v>62</v>
      </c>
      <c r="N94" s="50" t="n">
        <v>11.83</v>
      </c>
      <c r="O94" s="50" t="n">
        <f aca="false">N94*L94</f>
        <v>6.260436</v>
      </c>
      <c r="P94" s="14" t="n">
        <f aca="false">O94+P93</f>
        <v>769.339764</v>
      </c>
    </row>
    <row r="95" customFormat="false" ht="12.8" hidden="false" customHeight="false" outlineLevel="0" collapsed="false">
      <c r="A95" s="2" t="s">
        <v>234</v>
      </c>
      <c r="B95" s="2" t="s">
        <v>237</v>
      </c>
      <c r="C95" s="0" t="s">
        <v>150</v>
      </c>
      <c r="D95" s="0" t="s">
        <v>29</v>
      </c>
      <c r="E95" s="0" t="s">
        <v>79</v>
      </c>
      <c r="F95" s="0" t="s">
        <v>80</v>
      </c>
      <c r="G95" s="0" t="s">
        <v>19</v>
      </c>
      <c r="H95" s="0" t="s">
        <v>238</v>
      </c>
      <c r="I95" s="0" t="n">
        <v>1</v>
      </c>
      <c r="J95" s="0" t="n">
        <v>1.49</v>
      </c>
      <c r="K95" s="0" t="str">
        <f aca="false">IF(I95=1,"Yes","No")</f>
        <v>Yes</v>
      </c>
      <c r="L95" s="0" t="n">
        <f aca="false">IF(K95="Yes",(J95-1)*0.98,-1)</f>
        <v>0.4802</v>
      </c>
      <c r="M95" s="5" t="s">
        <v>33</v>
      </c>
      <c r="N95" s="50" t="n">
        <v>11.83</v>
      </c>
      <c r="O95" s="50" t="n">
        <f aca="false">N95*L95</f>
        <v>5.680766</v>
      </c>
      <c r="P95" s="14" t="n">
        <f aca="false">O95+P94</f>
        <v>775.02053</v>
      </c>
    </row>
    <row r="96" customFormat="false" ht="12.8" hidden="false" customHeight="false" outlineLevel="0" collapsed="false">
      <c r="A96" s="2" t="s">
        <v>234</v>
      </c>
      <c r="B96" s="2" t="s">
        <v>237</v>
      </c>
      <c r="C96" s="0" t="s">
        <v>150</v>
      </c>
      <c r="D96" s="0" t="s">
        <v>29</v>
      </c>
      <c r="E96" s="0" t="s">
        <v>79</v>
      </c>
      <c r="F96" s="0" t="s">
        <v>80</v>
      </c>
      <c r="G96" s="0" t="s">
        <v>19</v>
      </c>
      <c r="H96" s="0" t="s">
        <v>238</v>
      </c>
      <c r="I96" s="0" t="n">
        <v>1</v>
      </c>
      <c r="J96" s="0" t="n">
        <v>1.07</v>
      </c>
      <c r="K96" s="0" t="s">
        <v>21</v>
      </c>
      <c r="L96" s="0" t="n">
        <f aca="false">IF(K96="Yes",(J96-1)*0.98,-1)</f>
        <v>0.0686000000000001</v>
      </c>
      <c r="M96" s="4" t="s">
        <v>22</v>
      </c>
      <c r="N96" s="50" t="n">
        <v>11.83</v>
      </c>
      <c r="O96" s="50" t="n">
        <f aca="false">N96*L96</f>
        <v>0.811538000000001</v>
      </c>
      <c r="P96" s="14" t="n">
        <f aca="false">O96+P95</f>
        <v>775.832068</v>
      </c>
    </row>
    <row r="97" customFormat="false" ht="12.8" hidden="false" customHeight="false" outlineLevel="0" collapsed="false">
      <c r="A97" s="2" t="s">
        <v>234</v>
      </c>
      <c r="B97" s="2" t="s">
        <v>239</v>
      </c>
      <c r="C97" s="0" t="s">
        <v>74</v>
      </c>
      <c r="D97" s="0" t="s">
        <v>37</v>
      </c>
      <c r="E97" s="0" t="s">
        <v>30</v>
      </c>
      <c r="F97" s="0" t="s">
        <v>43</v>
      </c>
      <c r="G97" s="0" t="s">
        <v>19</v>
      </c>
      <c r="H97" s="0" t="s">
        <v>240</v>
      </c>
      <c r="I97" s="0" t="n">
        <v>2</v>
      </c>
      <c r="J97" s="0" t="n">
        <v>1.13</v>
      </c>
      <c r="K97" s="0" t="s">
        <v>21</v>
      </c>
      <c r="L97" s="0" t="n">
        <f aca="false">IF(K97="Yes",(J97-1)*0.98,-1)</f>
        <v>0.1274</v>
      </c>
      <c r="M97" s="4" t="s">
        <v>22</v>
      </c>
      <c r="N97" s="50" t="n">
        <v>11.83</v>
      </c>
      <c r="O97" s="50" t="n">
        <f aca="false">N97*L97</f>
        <v>1.507142</v>
      </c>
      <c r="P97" s="14" t="n">
        <f aca="false">O97+P96</f>
        <v>777.33921</v>
      </c>
    </row>
    <row r="98" customFormat="false" ht="12.8" hidden="false" customHeight="false" outlineLevel="0" collapsed="false">
      <c r="A98" s="2" t="s">
        <v>241</v>
      </c>
      <c r="B98" s="2" t="s">
        <v>35</v>
      </c>
      <c r="C98" s="0" t="s">
        <v>242</v>
      </c>
      <c r="D98" s="0" t="s">
        <v>102</v>
      </c>
      <c r="E98" s="0" t="s">
        <v>87</v>
      </c>
      <c r="F98" s="0" t="s">
        <v>18</v>
      </c>
      <c r="G98" s="0" t="s">
        <v>19</v>
      </c>
      <c r="H98" s="0" t="s">
        <v>243</v>
      </c>
      <c r="I98" s="0" t="n">
        <v>1</v>
      </c>
      <c r="J98" s="0" t="n">
        <v>1.15</v>
      </c>
      <c r="K98" s="0" t="str">
        <f aca="false">IF(I98=1,"Yes","No")</f>
        <v>Yes</v>
      </c>
      <c r="L98" s="0" t="n">
        <f aca="false">IF(K98="Yes",(J98-1)*0.98,-1)</f>
        <v>0.147</v>
      </c>
      <c r="M98" s="5" t="s">
        <v>33</v>
      </c>
      <c r="N98" s="50" t="n">
        <v>11.83</v>
      </c>
      <c r="O98" s="50" t="n">
        <f aca="false">N98*L98</f>
        <v>1.73901</v>
      </c>
      <c r="P98" s="14" t="n">
        <f aca="false">O98+P97</f>
        <v>779.07822</v>
      </c>
    </row>
    <row r="99" customFormat="false" ht="12.8" hidden="false" customHeight="false" outlineLevel="0" collapsed="false">
      <c r="A99" s="2" t="s">
        <v>241</v>
      </c>
      <c r="B99" s="2" t="s">
        <v>35</v>
      </c>
      <c r="C99" s="6" t="s">
        <v>242</v>
      </c>
      <c r="D99" s="6" t="s">
        <v>102</v>
      </c>
      <c r="E99" s="6" t="s">
        <v>87</v>
      </c>
      <c r="F99" s="6" t="s">
        <v>18</v>
      </c>
      <c r="G99" s="6" t="s">
        <v>19</v>
      </c>
      <c r="H99" s="6" t="s">
        <v>244</v>
      </c>
      <c r="I99" s="0" t="n">
        <v>3</v>
      </c>
      <c r="J99" s="6" t="n">
        <v>161.26</v>
      </c>
      <c r="K99" s="3" t="str">
        <f aca="false">IF(I99=1, "No","Yes")</f>
        <v>Yes</v>
      </c>
      <c r="L99" s="7" t="n">
        <f aca="false">IF(I99=1,-J99,0.98)</f>
        <v>0.98</v>
      </c>
      <c r="M99" s="8" t="s">
        <v>51</v>
      </c>
      <c r="N99" s="50" t="n">
        <v>11.83</v>
      </c>
      <c r="O99" s="50" t="n">
        <f aca="false">N99*L99</f>
        <v>11.5934</v>
      </c>
      <c r="P99" s="14" t="n">
        <f aca="false">O99+P98</f>
        <v>790.67162</v>
      </c>
    </row>
    <row r="100" customFormat="false" ht="12.8" hidden="false" customHeight="false" outlineLevel="0" collapsed="false">
      <c r="A100" s="2" t="s">
        <v>241</v>
      </c>
      <c r="B100" s="2" t="s">
        <v>245</v>
      </c>
      <c r="C100" s="0" t="s">
        <v>78</v>
      </c>
      <c r="D100" s="0" t="s">
        <v>29</v>
      </c>
      <c r="E100" s="0" t="s">
        <v>79</v>
      </c>
      <c r="F100" s="0" t="s">
        <v>43</v>
      </c>
      <c r="G100" s="0" t="s">
        <v>19</v>
      </c>
      <c r="H100" s="0" t="s">
        <v>246</v>
      </c>
      <c r="I100" s="0" t="n">
        <v>3</v>
      </c>
      <c r="J100" s="0" t="n">
        <v>1.43</v>
      </c>
      <c r="K100" s="0" t="s">
        <v>21</v>
      </c>
      <c r="L100" s="0" t="n">
        <f aca="false">IF(K100="Yes",(J100-1)*0.98,-1)</f>
        <v>0.4214</v>
      </c>
      <c r="M100" s="4" t="s">
        <v>22</v>
      </c>
      <c r="N100" s="50" t="n">
        <v>11.83</v>
      </c>
      <c r="O100" s="50" t="n">
        <f aca="false">N100*L100</f>
        <v>4.985162</v>
      </c>
      <c r="P100" s="14" t="n">
        <f aca="false">O100+P99</f>
        <v>795.656782</v>
      </c>
    </row>
    <row r="101" customFormat="false" ht="12.8" hidden="false" customHeight="false" outlineLevel="0" collapsed="false">
      <c r="A101" s="2" t="s">
        <v>247</v>
      </c>
      <c r="B101" s="2" t="s">
        <v>96</v>
      </c>
      <c r="C101" s="0" t="s">
        <v>248</v>
      </c>
      <c r="D101" s="0" t="s">
        <v>42</v>
      </c>
      <c r="E101" s="0" t="s">
        <v>17</v>
      </c>
      <c r="F101" s="0" t="s">
        <v>43</v>
      </c>
      <c r="G101" s="0" t="s">
        <v>19</v>
      </c>
      <c r="H101" s="0" t="s">
        <v>249</v>
      </c>
      <c r="I101" s="0" t="n">
        <v>1</v>
      </c>
      <c r="J101" s="0" t="n">
        <v>1.17</v>
      </c>
      <c r="K101" s="0" t="str">
        <f aca="false">IF(I101=1,"Yes","No")</f>
        <v>Yes</v>
      </c>
      <c r="L101" s="0" t="n">
        <f aca="false">IF(K101="Yes",(J101-1)*0.98,-1)</f>
        <v>0.1666</v>
      </c>
      <c r="M101" s="5" t="s">
        <v>33</v>
      </c>
      <c r="N101" s="50" t="n">
        <v>11.83</v>
      </c>
      <c r="O101" s="50" t="n">
        <f aca="false">N101*L101</f>
        <v>1.970878</v>
      </c>
      <c r="P101" s="14" t="n">
        <f aca="false">O101+P100</f>
        <v>797.62766</v>
      </c>
      <c r="Q101" s="47" t="n">
        <f aca="false">0.8*(P101-591.29)</f>
        <v>165.070128</v>
      </c>
      <c r="R101" s="47" t="n">
        <f aca="false">P101-Q101</f>
        <v>632.557532</v>
      </c>
      <c r="S101" s="47" t="n">
        <f aca="false">R101/50</f>
        <v>12.65115064</v>
      </c>
      <c r="T101" s="47" t="n">
        <f aca="false">365.16+Q101</f>
        <v>530.230128</v>
      </c>
      <c r="U101" s="48" t="s">
        <v>21</v>
      </c>
    </row>
    <row r="102" customFormat="false" ht="12.8" hidden="false" customHeight="false" outlineLevel="0" collapsed="false">
      <c r="A102" s="2" t="s">
        <v>250</v>
      </c>
      <c r="B102" s="2" t="s">
        <v>96</v>
      </c>
      <c r="C102" s="0" t="s">
        <v>225</v>
      </c>
      <c r="D102" s="0" t="s">
        <v>16</v>
      </c>
      <c r="E102" s="0" t="s">
        <v>17</v>
      </c>
      <c r="F102" s="0" t="s">
        <v>18</v>
      </c>
      <c r="G102" s="0" t="s">
        <v>19</v>
      </c>
      <c r="H102" s="0" t="s">
        <v>251</v>
      </c>
      <c r="I102" s="0" t="n">
        <v>2</v>
      </c>
      <c r="J102" s="0" t="n">
        <v>1.08</v>
      </c>
      <c r="K102" s="0" t="s">
        <v>21</v>
      </c>
      <c r="L102" s="0" t="n">
        <f aca="false">IF(K102="Yes",(J102-1)*0.98,-1)</f>
        <v>0.0784000000000001</v>
      </c>
      <c r="M102" s="4" t="s">
        <v>22</v>
      </c>
      <c r="N102" s="50" t="n">
        <v>12.65</v>
      </c>
      <c r="O102" s="50" t="n">
        <f aca="false">N102*L102</f>
        <v>0.991760000000001</v>
      </c>
      <c r="P102" s="51" t="n">
        <f aca="false">R101+O102</f>
        <v>633.549292</v>
      </c>
    </row>
    <row r="103" customFormat="false" ht="12.8" hidden="false" customHeight="false" outlineLevel="0" collapsed="false">
      <c r="A103" s="2" t="s">
        <v>250</v>
      </c>
      <c r="B103" s="2" t="s">
        <v>252</v>
      </c>
      <c r="C103" s="0" t="s">
        <v>225</v>
      </c>
      <c r="D103" s="0" t="s">
        <v>16</v>
      </c>
      <c r="E103" s="0" t="s">
        <v>17</v>
      </c>
      <c r="F103" s="0" t="s">
        <v>18</v>
      </c>
      <c r="G103" s="0" t="s">
        <v>19</v>
      </c>
      <c r="H103" s="0" t="s">
        <v>253</v>
      </c>
      <c r="I103" s="0" t="n">
        <v>1</v>
      </c>
      <c r="J103" s="0" t="n">
        <v>1.14</v>
      </c>
      <c r="K103" s="0" t="s">
        <v>21</v>
      </c>
      <c r="L103" s="0" t="n">
        <f aca="false">IF(K103="Yes",(J103-1)*0.98,-1)</f>
        <v>0.1372</v>
      </c>
      <c r="M103" s="4" t="s">
        <v>22</v>
      </c>
      <c r="N103" s="50" t="n">
        <v>12.65</v>
      </c>
      <c r="O103" s="50" t="n">
        <f aca="false">N103*L103</f>
        <v>1.73558</v>
      </c>
      <c r="P103" s="14" t="n">
        <f aca="false">O103+P102</f>
        <v>635.284872</v>
      </c>
    </row>
    <row r="104" customFormat="false" ht="12.8" hidden="false" customHeight="false" outlineLevel="0" collapsed="false">
      <c r="A104" s="2" t="s">
        <v>250</v>
      </c>
      <c r="B104" s="2" t="s">
        <v>252</v>
      </c>
      <c r="C104" s="0" t="s">
        <v>225</v>
      </c>
      <c r="D104" s="0" t="s">
        <v>16</v>
      </c>
      <c r="E104" s="0" t="s">
        <v>17</v>
      </c>
      <c r="F104" s="0" t="s">
        <v>18</v>
      </c>
      <c r="G104" s="0" t="s">
        <v>19</v>
      </c>
      <c r="H104" s="0" t="s">
        <v>254</v>
      </c>
      <c r="I104" s="0" t="n">
        <v>4</v>
      </c>
      <c r="J104" s="0" t="n">
        <v>1.21</v>
      </c>
      <c r="K104" s="0" t="s">
        <v>19</v>
      </c>
      <c r="L104" s="0" t="n">
        <f aca="false">IF(K104="Yes",(J104-1)*0.98,-1)</f>
        <v>-1</v>
      </c>
      <c r="M104" s="11" t="s">
        <v>62</v>
      </c>
      <c r="N104" s="50" t="n">
        <v>12.65</v>
      </c>
      <c r="O104" s="50" t="n">
        <f aca="false">N104*L104</f>
        <v>-12.65</v>
      </c>
      <c r="P104" s="14" t="n">
        <f aca="false">O104+P103</f>
        <v>622.634872</v>
      </c>
    </row>
    <row r="105" customFormat="false" ht="12.8" hidden="false" customHeight="false" outlineLevel="0" collapsed="false">
      <c r="A105" s="2" t="s">
        <v>250</v>
      </c>
      <c r="B105" s="2" t="s">
        <v>255</v>
      </c>
      <c r="C105" s="0" t="s">
        <v>256</v>
      </c>
      <c r="D105" s="0" t="s">
        <v>29</v>
      </c>
      <c r="E105" s="0" t="s">
        <v>79</v>
      </c>
      <c r="F105" s="0" t="s">
        <v>80</v>
      </c>
      <c r="G105" s="0" t="s">
        <v>19</v>
      </c>
      <c r="H105" s="0" t="s">
        <v>257</v>
      </c>
      <c r="I105" s="0" t="n">
        <v>1</v>
      </c>
      <c r="J105" s="0" t="n">
        <v>3.46</v>
      </c>
      <c r="K105" s="0" t="str">
        <f aca="false">IF(I105=1,"Yes","No")</f>
        <v>Yes</v>
      </c>
      <c r="L105" s="0" t="n">
        <f aca="false">IF(K105="Yes",(J105-1)*0.98,-1)</f>
        <v>2.4108</v>
      </c>
      <c r="M105" s="5" t="s">
        <v>33</v>
      </c>
      <c r="N105" s="50" t="n">
        <v>12.65</v>
      </c>
      <c r="O105" s="50" t="n">
        <f aca="false">N105*L105</f>
        <v>30.49662</v>
      </c>
      <c r="P105" s="14" t="n">
        <f aca="false">O105+P104</f>
        <v>653.131492</v>
      </c>
    </row>
    <row r="106" customFormat="false" ht="12.8" hidden="false" customHeight="false" outlineLevel="0" collapsed="false">
      <c r="A106" s="2" t="s">
        <v>258</v>
      </c>
      <c r="B106" s="2" t="s">
        <v>130</v>
      </c>
      <c r="C106" s="0" t="s">
        <v>259</v>
      </c>
      <c r="D106" s="0" t="s">
        <v>16</v>
      </c>
      <c r="E106" s="0" t="s">
        <v>17</v>
      </c>
      <c r="F106" s="0" t="s">
        <v>18</v>
      </c>
      <c r="G106" s="0" t="s">
        <v>19</v>
      </c>
      <c r="H106" s="0" t="s">
        <v>260</v>
      </c>
      <c r="I106" s="0" t="n">
        <v>1</v>
      </c>
      <c r="J106" s="0" t="n">
        <v>1.3</v>
      </c>
      <c r="K106" s="0" t="s">
        <v>21</v>
      </c>
      <c r="L106" s="0" t="n">
        <f aca="false">IF(K106="Yes",(J106-1)*0.98,-1)</f>
        <v>0.294</v>
      </c>
      <c r="M106" s="4" t="s">
        <v>22</v>
      </c>
      <c r="N106" s="50" t="n">
        <v>12.65</v>
      </c>
      <c r="O106" s="50" t="n">
        <f aca="false">N106*L106</f>
        <v>3.7191</v>
      </c>
      <c r="P106" s="14" t="n">
        <f aca="false">O106+P105</f>
        <v>656.850592</v>
      </c>
    </row>
    <row r="107" customFormat="false" ht="12.8" hidden="false" customHeight="false" outlineLevel="0" collapsed="false">
      <c r="A107" s="2" t="s">
        <v>261</v>
      </c>
      <c r="B107" s="2" t="s">
        <v>149</v>
      </c>
      <c r="C107" s="6" t="s">
        <v>56</v>
      </c>
      <c r="D107" s="6" t="s">
        <v>48</v>
      </c>
      <c r="E107" s="6" t="s">
        <v>87</v>
      </c>
      <c r="F107" s="6" t="s">
        <v>65</v>
      </c>
      <c r="G107" s="6" t="s">
        <v>21</v>
      </c>
      <c r="H107" s="6" t="s">
        <v>262</v>
      </c>
      <c r="I107" s="0" t="n">
        <v>2</v>
      </c>
      <c r="J107" s="6" t="n">
        <v>12.39</v>
      </c>
      <c r="K107" s="3" t="str">
        <f aca="false">IF(I107=1, "No","Yes")</f>
        <v>Yes</v>
      </c>
      <c r="L107" s="7" t="n">
        <f aca="false">IF(I107=1,-J107,0.98)</f>
        <v>0.98</v>
      </c>
      <c r="M107" s="8" t="s">
        <v>51</v>
      </c>
      <c r="N107" s="50" t="n">
        <v>12.65</v>
      </c>
      <c r="O107" s="50" t="n">
        <f aca="false">N107*L107</f>
        <v>12.397</v>
      </c>
      <c r="P107" s="14" t="n">
        <f aca="false">O107+P106</f>
        <v>669.247592</v>
      </c>
    </row>
    <row r="108" customFormat="false" ht="12.8" hidden="false" customHeight="false" outlineLevel="0" collapsed="false">
      <c r="A108" s="2" t="s">
        <v>263</v>
      </c>
      <c r="B108" s="2" t="s">
        <v>96</v>
      </c>
      <c r="C108" s="0" t="s">
        <v>264</v>
      </c>
      <c r="D108" s="0" t="s">
        <v>16</v>
      </c>
      <c r="E108" s="0" t="s">
        <v>17</v>
      </c>
      <c r="F108" s="0" t="s">
        <v>18</v>
      </c>
      <c r="G108" s="0" t="s">
        <v>19</v>
      </c>
      <c r="H108" s="0" t="s">
        <v>265</v>
      </c>
      <c r="I108" s="0" t="n">
        <v>3</v>
      </c>
      <c r="J108" s="0" t="n">
        <v>1.85</v>
      </c>
      <c r="K108" s="0" t="s">
        <v>19</v>
      </c>
      <c r="L108" s="0" t="n">
        <f aca="false">IF(K108="Yes",(J108-1)*0.98,-1)</f>
        <v>-1</v>
      </c>
      <c r="M108" s="4" t="s">
        <v>22</v>
      </c>
      <c r="N108" s="50" t="n">
        <v>12.65</v>
      </c>
      <c r="O108" s="50" t="n">
        <f aca="false">N108*L108</f>
        <v>-12.65</v>
      </c>
      <c r="P108" s="14" t="n">
        <f aca="false">O108+P107</f>
        <v>656.597592</v>
      </c>
    </row>
    <row r="109" customFormat="false" ht="12.8" hidden="false" customHeight="false" outlineLevel="0" collapsed="false">
      <c r="A109" s="2" t="s">
        <v>266</v>
      </c>
      <c r="B109" s="2" t="s">
        <v>267</v>
      </c>
      <c r="C109" s="0" t="s">
        <v>91</v>
      </c>
      <c r="D109" s="0" t="s">
        <v>42</v>
      </c>
      <c r="E109" s="0" t="s">
        <v>30</v>
      </c>
      <c r="F109" s="0" t="s">
        <v>43</v>
      </c>
      <c r="G109" s="0" t="s">
        <v>19</v>
      </c>
      <c r="H109" s="0" t="s">
        <v>268</v>
      </c>
      <c r="I109" s="0" t="n">
        <v>2</v>
      </c>
      <c r="J109" s="0" t="n">
        <v>1.79</v>
      </c>
      <c r="K109" s="0" t="s">
        <v>21</v>
      </c>
      <c r="L109" s="0" t="n">
        <f aca="false">IF(K109="Yes",(J109-1)*0.98,-1)</f>
        <v>0.7742</v>
      </c>
      <c r="M109" s="11" t="s">
        <v>62</v>
      </c>
      <c r="N109" s="50" t="n">
        <v>12.65</v>
      </c>
      <c r="O109" s="50" t="n">
        <f aca="false">N109*L109</f>
        <v>9.79363</v>
      </c>
      <c r="P109" s="14" t="n">
        <f aca="false">O109+P108</f>
        <v>666.391222</v>
      </c>
    </row>
    <row r="110" customFormat="false" ht="12.8" hidden="false" customHeight="false" outlineLevel="0" collapsed="false">
      <c r="A110" s="9" t="s">
        <v>266</v>
      </c>
      <c r="B110" s="9" t="s">
        <v>267</v>
      </c>
      <c r="C110" s="6" t="s">
        <v>91</v>
      </c>
      <c r="D110" s="6" t="s">
        <v>42</v>
      </c>
      <c r="E110" s="6" t="s">
        <v>30</v>
      </c>
      <c r="F110" s="6" t="s">
        <v>43</v>
      </c>
      <c r="G110" s="6" t="s">
        <v>19</v>
      </c>
      <c r="H110" s="6" t="s">
        <v>269</v>
      </c>
      <c r="I110" s="0" t="n">
        <v>3</v>
      </c>
      <c r="J110" s="6" t="n">
        <v>8.09</v>
      </c>
      <c r="K110" s="3" t="s">
        <v>19</v>
      </c>
      <c r="L110" s="0" t="n">
        <f aca="false">IF(K110="Yes",(J110-1)*0.98,-1)</f>
        <v>-1</v>
      </c>
      <c r="M110" s="13" t="s">
        <v>184</v>
      </c>
      <c r="N110" s="50" t="n">
        <v>12.65</v>
      </c>
      <c r="O110" s="50" t="n">
        <f aca="false">N110*L110</f>
        <v>-12.65</v>
      </c>
      <c r="P110" s="14" t="n">
        <f aca="false">O110+P109</f>
        <v>653.741222</v>
      </c>
    </row>
    <row r="111" customFormat="false" ht="12.8" hidden="false" customHeight="false" outlineLevel="0" collapsed="false">
      <c r="A111" s="2" t="s">
        <v>270</v>
      </c>
      <c r="B111" s="2" t="s">
        <v>205</v>
      </c>
      <c r="C111" s="0" t="s">
        <v>271</v>
      </c>
      <c r="D111" s="0" t="s">
        <v>29</v>
      </c>
      <c r="E111" s="0" t="s">
        <v>87</v>
      </c>
      <c r="F111" s="0" t="s">
        <v>152</v>
      </c>
      <c r="G111" s="0" t="s">
        <v>19</v>
      </c>
      <c r="H111" s="0" t="s">
        <v>272</v>
      </c>
      <c r="I111" s="0" t="n">
        <v>2</v>
      </c>
      <c r="J111" s="0" t="n">
        <v>1.7</v>
      </c>
      <c r="K111" s="0" t="s">
        <v>21</v>
      </c>
      <c r="L111" s="0" t="n">
        <f aca="false">IF(K111="Yes",(J111-1)*0.98,-1)</f>
        <v>0.686</v>
      </c>
      <c r="M111" s="4" t="s">
        <v>22</v>
      </c>
      <c r="N111" s="50" t="n">
        <v>12.65</v>
      </c>
      <c r="O111" s="50" t="n">
        <f aca="false">N111*L111</f>
        <v>8.6779</v>
      </c>
      <c r="P111" s="14" t="n">
        <f aca="false">O111+P110</f>
        <v>662.419122</v>
      </c>
    </row>
    <row r="112" customFormat="false" ht="12.8" hidden="false" customHeight="false" outlineLevel="0" collapsed="false">
      <c r="A112" s="2" t="s">
        <v>270</v>
      </c>
      <c r="B112" s="2" t="s">
        <v>273</v>
      </c>
      <c r="C112" s="0" t="s">
        <v>125</v>
      </c>
      <c r="D112" s="0" t="s">
        <v>42</v>
      </c>
      <c r="E112" s="0" t="s">
        <v>30</v>
      </c>
      <c r="F112" s="0" t="s">
        <v>43</v>
      </c>
      <c r="G112" s="0" t="s">
        <v>19</v>
      </c>
      <c r="H112" s="0" t="s">
        <v>274</v>
      </c>
      <c r="I112" s="0" t="n">
        <v>2</v>
      </c>
      <c r="J112" s="0" t="n">
        <v>3.89</v>
      </c>
      <c r="K112" s="0" t="s">
        <v>21</v>
      </c>
      <c r="L112" s="0" t="n">
        <f aca="false">IF(K112="Yes",(J112-1)*0.98,-1)</f>
        <v>2.8322</v>
      </c>
      <c r="M112" s="11" t="s">
        <v>62</v>
      </c>
      <c r="N112" s="50" t="n">
        <v>12.65</v>
      </c>
      <c r="O112" s="50" t="n">
        <f aca="false">N112*L112</f>
        <v>35.82733</v>
      </c>
      <c r="P112" s="14" t="n">
        <f aca="false">O112+P111</f>
        <v>698.246452</v>
      </c>
    </row>
    <row r="113" customFormat="false" ht="12.8" hidden="false" customHeight="false" outlineLevel="0" collapsed="false">
      <c r="A113" s="2" t="s">
        <v>275</v>
      </c>
      <c r="B113" s="2" t="s">
        <v>276</v>
      </c>
      <c r="C113" s="0" t="s">
        <v>78</v>
      </c>
      <c r="D113" s="0" t="s">
        <v>16</v>
      </c>
      <c r="E113" s="0" t="s">
        <v>17</v>
      </c>
      <c r="F113" s="0" t="s">
        <v>18</v>
      </c>
      <c r="G113" s="0" t="s">
        <v>19</v>
      </c>
      <c r="H113" s="0" t="s">
        <v>277</v>
      </c>
      <c r="I113" s="0" t="n">
        <v>1</v>
      </c>
      <c r="J113" s="0" t="n">
        <v>1.08</v>
      </c>
      <c r="K113" s="0" t="s">
        <v>21</v>
      </c>
      <c r="L113" s="0" t="n">
        <f aca="false">IF(K113="Yes",(J113-1)*0.98,-1)</f>
        <v>0.0784000000000001</v>
      </c>
      <c r="M113" s="4" t="s">
        <v>22</v>
      </c>
      <c r="N113" s="50" t="n">
        <v>12.65</v>
      </c>
      <c r="O113" s="50" t="n">
        <f aca="false">N113*L113</f>
        <v>0.991760000000001</v>
      </c>
      <c r="P113" s="14" t="n">
        <f aca="false">O113+P112</f>
        <v>699.238212</v>
      </c>
    </row>
    <row r="114" customFormat="false" ht="12.8" hidden="false" customHeight="false" outlineLevel="0" collapsed="false">
      <c r="A114" s="2" t="s">
        <v>275</v>
      </c>
      <c r="B114" s="2" t="s">
        <v>130</v>
      </c>
      <c r="C114" s="0" t="s">
        <v>278</v>
      </c>
      <c r="D114" s="0" t="s">
        <v>37</v>
      </c>
      <c r="E114" s="0" t="s">
        <v>147</v>
      </c>
      <c r="G114" s="0" t="s">
        <v>19</v>
      </c>
      <c r="H114" s="0" t="s">
        <v>279</v>
      </c>
      <c r="I114" s="0" t="n">
        <v>1</v>
      </c>
      <c r="J114" s="0" t="n">
        <v>1.48</v>
      </c>
      <c r="K114" s="0" t="str">
        <f aca="false">IF(I114=1,"Yes","No")</f>
        <v>Yes</v>
      </c>
      <c r="L114" s="0" t="n">
        <f aca="false">IF(K114="Yes",(J114-1)*0.98,-1)</f>
        <v>0.4704</v>
      </c>
      <c r="M114" s="5" t="s">
        <v>33</v>
      </c>
      <c r="N114" s="50" t="n">
        <v>12.65</v>
      </c>
      <c r="O114" s="50" t="n">
        <f aca="false">N114*L114</f>
        <v>5.95056</v>
      </c>
      <c r="P114" s="14" t="n">
        <f aca="false">O114+P113</f>
        <v>705.188772</v>
      </c>
    </row>
    <row r="115" customFormat="false" ht="12.8" hidden="false" customHeight="false" outlineLevel="0" collapsed="false">
      <c r="A115" s="2" t="s">
        <v>275</v>
      </c>
      <c r="B115" s="2" t="s">
        <v>280</v>
      </c>
      <c r="C115" s="0" t="s">
        <v>248</v>
      </c>
      <c r="D115" s="0" t="s">
        <v>29</v>
      </c>
      <c r="E115" s="0" t="s">
        <v>79</v>
      </c>
      <c r="F115" s="0" t="s">
        <v>80</v>
      </c>
      <c r="G115" s="0" t="s">
        <v>19</v>
      </c>
      <c r="H115" s="0" t="s">
        <v>281</v>
      </c>
      <c r="I115" s="0" t="n">
        <v>2</v>
      </c>
      <c r="J115" s="0" t="n">
        <v>4.1</v>
      </c>
      <c r="K115" s="0" t="str">
        <f aca="false">IF(I115=1,"Yes","No")</f>
        <v>No</v>
      </c>
      <c r="L115" s="0" t="n">
        <f aca="false">IF(K115="Yes",(J115-1)*0.98,-1)</f>
        <v>-1</v>
      </c>
      <c r="M115" s="5" t="s">
        <v>33</v>
      </c>
      <c r="N115" s="50" t="n">
        <v>12.65</v>
      </c>
      <c r="O115" s="50" t="n">
        <f aca="false">N115*L115</f>
        <v>-12.65</v>
      </c>
      <c r="P115" s="14" t="n">
        <f aca="false">O115+P114</f>
        <v>692.538772</v>
      </c>
    </row>
    <row r="116" customFormat="false" ht="12.8" hidden="false" customHeight="false" outlineLevel="0" collapsed="false">
      <c r="A116" s="2" t="s">
        <v>275</v>
      </c>
      <c r="B116" s="2" t="s">
        <v>280</v>
      </c>
      <c r="C116" s="0" t="s">
        <v>248</v>
      </c>
      <c r="D116" s="0" t="s">
        <v>29</v>
      </c>
      <c r="E116" s="0" t="s">
        <v>79</v>
      </c>
      <c r="F116" s="0" t="s">
        <v>80</v>
      </c>
      <c r="G116" s="0" t="s">
        <v>19</v>
      </c>
      <c r="H116" s="0" t="s">
        <v>281</v>
      </c>
      <c r="I116" s="0" t="n">
        <v>2</v>
      </c>
      <c r="J116" s="0" t="n">
        <v>1.32</v>
      </c>
      <c r="K116" s="0" t="s">
        <v>21</v>
      </c>
      <c r="L116" s="0" t="n">
        <f aca="false">IF(K116="Yes",(J116-1)*0.98,-1)</f>
        <v>0.3136</v>
      </c>
      <c r="M116" s="4" t="s">
        <v>22</v>
      </c>
      <c r="N116" s="50" t="n">
        <v>12.65</v>
      </c>
      <c r="O116" s="50" t="n">
        <f aca="false">N116*L116</f>
        <v>3.96704</v>
      </c>
      <c r="P116" s="14" t="n">
        <f aca="false">O116+P115</f>
        <v>696.505812</v>
      </c>
    </row>
    <row r="117" customFormat="false" ht="12.8" hidden="false" customHeight="false" outlineLevel="0" collapsed="false">
      <c r="A117" s="2" t="s">
        <v>282</v>
      </c>
      <c r="B117" s="2" t="s">
        <v>186</v>
      </c>
      <c r="C117" s="0" t="s">
        <v>150</v>
      </c>
      <c r="D117" s="0" t="s">
        <v>16</v>
      </c>
      <c r="E117" s="0" t="s">
        <v>17</v>
      </c>
      <c r="F117" s="0" t="s">
        <v>18</v>
      </c>
      <c r="G117" s="0" t="s">
        <v>19</v>
      </c>
      <c r="H117" s="0" t="s">
        <v>283</v>
      </c>
      <c r="I117" s="0" t="n">
        <v>3</v>
      </c>
      <c r="J117" s="0" t="n">
        <v>1.28</v>
      </c>
      <c r="K117" s="0" t="s">
        <v>19</v>
      </c>
      <c r="L117" s="0" t="n">
        <f aca="false">IF(K117="Yes",(J117-1)*0.98,-1)</f>
        <v>-1</v>
      </c>
      <c r="M117" s="4" t="s">
        <v>22</v>
      </c>
      <c r="N117" s="50" t="n">
        <v>12.65</v>
      </c>
      <c r="O117" s="50" t="n">
        <f aca="false">N117*L117</f>
        <v>-12.65</v>
      </c>
      <c r="P117" s="14" t="n">
        <f aca="false">O117+P116</f>
        <v>683.855812</v>
      </c>
    </row>
    <row r="118" customFormat="false" ht="12.8" hidden="false" customHeight="false" outlineLevel="0" collapsed="false">
      <c r="A118" s="2" t="s">
        <v>282</v>
      </c>
      <c r="B118" s="2" t="s">
        <v>77</v>
      </c>
      <c r="C118" s="0" t="s">
        <v>284</v>
      </c>
      <c r="D118" s="0" t="s">
        <v>37</v>
      </c>
      <c r="E118" s="0" t="s">
        <v>17</v>
      </c>
      <c r="F118" s="0" t="s">
        <v>18</v>
      </c>
      <c r="G118" s="0" t="s">
        <v>19</v>
      </c>
      <c r="H118" s="0" t="s">
        <v>285</v>
      </c>
      <c r="I118" s="0" t="n">
        <v>2</v>
      </c>
      <c r="J118" s="0" t="n">
        <v>1.7</v>
      </c>
      <c r="K118" s="0" t="str">
        <f aca="false">IF(I118=1,"Yes","No")</f>
        <v>No</v>
      </c>
      <c r="L118" s="0" t="n">
        <f aca="false">IF(K118="Yes",(J118-1)*0.98,-1)</f>
        <v>-1</v>
      </c>
      <c r="M118" s="5" t="s">
        <v>33</v>
      </c>
      <c r="N118" s="50" t="n">
        <v>12.65</v>
      </c>
      <c r="O118" s="50" t="n">
        <f aca="false">N118*L118</f>
        <v>-12.65</v>
      </c>
      <c r="P118" s="14" t="n">
        <f aca="false">O118+P117</f>
        <v>671.205812</v>
      </c>
    </row>
    <row r="119" customFormat="false" ht="12.8" hidden="false" customHeight="false" outlineLevel="0" collapsed="false">
      <c r="A119" s="2" t="s">
        <v>286</v>
      </c>
      <c r="B119" s="2" t="s">
        <v>83</v>
      </c>
      <c r="C119" s="0" t="s">
        <v>287</v>
      </c>
      <c r="D119" s="0" t="s">
        <v>16</v>
      </c>
      <c r="E119" s="0" t="s">
        <v>17</v>
      </c>
      <c r="F119" s="0" t="s">
        <v>18</v>
      </c>
      <c r="G119" s="0" t="s">
        <v>19</v>
      </c>
      <c r="H119" s="0" t="s">
        <v>288</v>
      </c>
      <c r="I119" s="0" t="n">
        <v>1</v>
      </c>
      <c r="J119" s="0" t="n">
        <v>1.06</v>
      </c>
      <c r="K119" s="0" t="s">
        <v>21</v>
      </c>
      <c r="L119" s="0" t="n">
        <f aca="false">IF(K119="Yes",(J119-1)*0.98,-1)</f>
        <v>0.0588000000000001</v>
      </c>
      <c r="M119" s="4" t="s">
        <v>22</v>
      </c>
      <c r="N119" s="50" t="n">
        <v>12.65</v>
      </c>
      <c r="O119" s="50" t="n">
        <f aca="false">N119*L119</f>
        <v>0.743820000000001</v>
      </c>
      <c r="P119" s="14" t="n">
        <f aca="false">O119+P118</f>
        <v>671.949632</v>
      </c>
    </row>
    <row r="120" customFormat="false" ht="12.8" hidden="false" customHeight="false" outlineLevel="0" collapsed="false">
      <c r="A120" s="2" t="s">
        <v>286</v>
      </c>
      <c r="B120" s="2" t="s">
        <v>289</v>
      </c>
      <c r="C120" s="0" t="s">
        <v>287</v>
      </c>
      <c r="D120" s="0" t="s">
        <v>29</v>
      </c>
      <c r="E120" s="0" t="s">
        <v>87</v>
      </c>
      <c r="F120" s="0" t="s">
        <v>152</v>
      </c>
      <c r="G120" s="0" t="s">
        <v>19</v>
      </c>
      <c r="H120" s="0" t="s">
        <v>290</v>
      </c>
      <c r="I120" s="0" t="n">
        <v>1</v>
      </c>
      <c r="J120" s="0" t="n">
        <v>1.18</v>
      </c>
      <c r="K120" s="0" t="s">
        <v>21</v>
      </c>
      <c r="L120" s="0" t="n">
        <f aca="false">IF(K120="Yes",(J120-1)*0.98,-1)</f>
        <v>0.1764</v>
      </c>
      <c r="M120" s="4" t="s">
        <v>22</v>
      </c>
      <c r="N120" s="50" t="n">
        <v>12.65</v>
      </c>
      <c r="O120" s="50" t="n">
        <f aca="false">N120*L120</f>
        <v>2.23146</v>
      </c>
      <c r="P120" s="14" t="n">
        <f aca="false">O120+P119</f>
        <v>674.181092</v>
      </c>
    </row>
    <row r="121" customFormat="false" ht="12.8" hidden="false" customHeight="false" outlineLevel="0" collapsed="false">
      <c r="A121" s="2" t="s">
        <v>286</v>
      </c>
      <c r="B121" s="2" t="s">
        <v>289</v>
      </c>
      <c r="C121" s="0" t="s">
        <v>287</v>
      </c>
      <c r="D121" s="0" t="s">
        <v>29</v>
      </c>
      <c r="E121" s="0" t="s">
        <v>87</v>
      </c>
      <c r="F121" s="0" t="s">
        <v>152</v>
      </c>
      <c r="G121" s="0" t="s">
        <v>19</v>
      </c>
      <c r="H121" s="0" t="s">
        <v>291</v>
      </c>
      <c r="I121" s="0" t="n">
        <v>2</v>
      </c>
      <c r="J121" s="0" t="n">
        <v>1.72</v>
      </c>
      <c r="K121" s="0" t="s">
        <v>21</v>
      </c>
      <c r="L121" s="0" t="n">
        <f aca="false">IF(K121="Yes",(J121-1)*0.98,-1)</f>
        <v>0.7056</v>
      </c>
      <c r="M121" s="11" t="s">
        <v>62</v>
      </c>
      <c r="N121" s="50" t="n">
        <v>12.65</v>
      </c>
      <c r="O121" s="50" t="n">
        <f aca="false">N121*L121</f>
        <v>8.92584</v>
      </c>
      <c r="P121" s="14" t="n">
        <f aca="false">O121+P120</f>
        <v>683.106932</v>
      </c>
    </row>
    <row r="122" customFormat="false" ht="12.8" hidden="false" customHeight="false" outlineLevel="0" collapsed="false">
      <c r="A122" s="2" t="s">
        <v>286</v>
      </c>
      <c r="B122" s="2" t="s">
        <v>289</v>
      </c>
      <c r="C122" s="6" t="s">
        <v>287</v>
      </c>
      <c r="D122" s="6" t="s">
        <v>29</v>
      </c>
      <c r="E122" s="6" t="s">
        <v>87</v>
      </c>
      <c r="F122" s="6" t="s">
        <v>152</v>
      </c>
      <c r="G122" s="6" t="s">
        <v>19</v>
      </c>
      <c r="H122" s="6" t="s">
        <v>292</v>
      </c>
      <c r="I122" s="0" t="n">
        <v>4</v>
      </c>
      <c r="J122" s="6" t="n">
        <v>4.32</v>
      </c>
      <c r="K122" s="3" t="str">
        <f aca="false">IF(I122=1, "No","Yes")</f>
        <v>Yes</v>
      </c>
      <c r="L122" s="7" t="n">
        <f aca="false">IF(I122=1,-J122,0.98)</f>
        <v>0.98</v>
      </c>
      <c r="M122" s="8" t="s">
        <v>51</v>
      </c>
      <c r="N122" s="50" t="n">
        <v>12.65</v>
      </c>
      <c r="O122" s="50" t="n">
        <f aca="false">N122*L122</f>
        <v>12.397</v>
      </c>
      <c r="P122" s="14" t="n">
        <f aca="false">O122+P121</f>
        <v>695.503932</v>
      </c>
    </row>
    <row r="123" customFormat="false" ht="12.8" hidden="false" customHeight="false" outlineLevel="0" collapsed="false">
      <c r="A123" s="9" t="s">
        <v>286</v>
      </c>
      <c r="B123" s="9" t="s">
        <v>289</v>
      </c>
      <c r="C123" s="6" t="s">
        <v>287</v>
      </c>
      <c r="D123" s="6" t="s">
        <v>29</v>
      </c>
      <c r="E123" s="6" t="s">
        <v>87</v>
      </c>
      <c r="F123" s="6" t="s">
        <v>152</v>
      </c>
      <c r="G123" s="6" t="s">
        <v>19</v>
      </c>
      <c r="H123" s="6" t="s">
        <v>292</v>
      </c>
      <c r="I123" s="0" t="n">
        <v>4</v>
      </c>
      <c r="J123" s="6" t="n">
        <v>1.59</v>
      </c>
      <c r="K123" s="3" t="s">
        <v>19</v>
      </c>
      <c r="L123" s="0" t="n">
        <f aca="false">IF(K123="Yes",(J123-1)*0.98,-1)</f>
        <v>-1</v>
      </c>
      <c r="M123" s="13" t="s">
        <v>184</v>
      </c>
      <c r="N123" s="50" t="n">
        <v>12.65</v>
      </c>
      <c r="O123" s="50" t="n">
        <f aca="false">N123*L123</f>
        <v>-12.65</v>
      </c>
      <c r="P123" s="14" t="n">
        <f aca="false">O123+P122</f>
        <v>682.853932</v>
      </c>
    </row>
    <row r="124" customFormat="false" ht="12.8" hidden="false" customHeight="false" outlineLevel="0" collapsed="false">
      <c r="A124" s="9" t="s">
        <v>286</v>
      </c>
      <c r="B124" s="9" t="s">
        <v>289</v>
      </c>
      <c r="C124" s="6" t="s">
        <v>287</v>
      </c>
      <c r="D124" s="6" t="s">
        <v>29</v>
      </c>
      <c r="E124" s="6" t="s">
        <v>87</v>
      </c>
      <c r="F124" s="6" t="s">
        <v>152</v>
      </c>
      <c r="G124" s="6" t="s">
        <v>19</v>
      </c>
      <c r="H124" s="6" t="s">
        <v>291</v>
      </c>
      <c r="I124" s="0" t="n">
        <v>2</v>
      </c>
      <c r="J124" s="6" t="n">
        <v>5.8</v>
      </c>
      <c r="K124" s="3" t="str">
        <f aca="false">IF(I124=1,"Yes","No")</f>
        <v>No</v>
      </c>
      <c r="L124" s="7" t="n">
        <f aca="false">IF(K124="Yes",(J124-1)*0.98,-1)</f>
        <v>-1</v>
      </c>
      <c r="M124" s="10" t="s">
        <v>53</v>
      </c>
      <c r="N124" s="50" t="n">
        <v>12.65</v>
      </c>
      <c r="O124" s="50" t="n">
        <f aca="false">N124*L124</f>
        <v>-12.65</v>
      </c>
      <c r="P124" s="14" t="n">
        <f aca="false">O124+P123</f>
        <v>670.203932</v>
      </c>
    </row>
    <row r="125" customFormat="false" ht="12.8" hidden="false" customHeight="false" outlineLevel="0" collapsed="false">
      <c r="A125" s="2" t="s">
        <v>286</v>
      </c>
      <c r="B125" s="2" t="s">
        <v>293</v>
      </c>
      <c r="C125" s="0" t="s">
        <v>294</v>
      </c>
      <c r="D125" s="0" t="s">
        <v>42</v>
      </c>
      <c r="E125" s="0" t="s">
        <v>17</v>
      </c>
      <c r="F125" s="0" t="s">
        <v>43</v>
      </c>
      <c r="G125" s="0" t="s">
        <v>19</v>
      </c>
      <c r="H125" s="0" t="s">
        <v>44</v>
      </c>
      <c r="I125" s="0" t="s">
        <v>133</v>
      </c>
      <c r="J125" s="0" t="n">
        <v>4.05</v>
      </c>
      <c r="K125" s="0" t="str">
        <f aca="false">IF(I125=1,"Yes","No")</f>
        <v>No</v>
      </c>
      <c r="L125" s="0" t="n">
        <f aca="false">IF(K125="Yes",(J125-1)*0.98,-1)</f>
        <v>-1</v>
      </c>
      <c r="M125" s="5" t="s">
        <v>33</v>
      </c>
      <c r="N125" s="50" t="n">
        <v>12.65</v>
      </c>
      <c r="O125" s="50" t="n">
        <f aca="false">N125*L125</f>
        <v>-12.65</v>
      </c>
      <c r="P125" s="14" t="n">
        <f aca="false">O125+P124</f>
        <v>657.553932</v>
      </c>
    </row>
    <row r="126" customFormat="false" ht="12.8" hidden="false" customHeight="false" outlineLevel="0" collapsed="false">
      <c r="A126" s="2" t="s">
        <v>295</v>
      </c>
      <c r="B126" s="2" t="s">
        <v>296</v>
      </c>
      <c r="C126" s="0" t="s">
        <v>297</v>
      </c>
      <c r="D126" s="0" t="s">
        <v>48</v>
      </c>
      <c r="E126" s="0" t="s">
        <v>87</v>
      </c>
      <c r="F126" s="0" t="s">
        <v>298</v>
      </c>
      <c r="G126" s="0" t="s">
        <v>19</v>
      </c>
      <c r="H126" s="0" t="s">
        <v>299</v>
      </c>
      <c r="I126" s="0" t="n">
        <v>1</v>
      </c>
      <c r="J126" s="0" t="n">
        <v>1.27</v>
      </c>
      <c r="K126" s="0" t="str">
        <f aca="false">IF(I126=1,"Yes","No")</f>
        <v>Yes</v>
      </c>
      <c r="L126" s="0" t="n">
        <f aca="false">IF(K126="Yes",(J126-1)*0.98,-1)</f>
        <v>0.2646</v>
      </c>
      <c r="M126" s="5" t="s">
        <v>33</v>
      </c>
      <c r="N126" s="50" t="n">
        <v>12.65</v>
      </c>
      <c r="O126" s="50" t="n">
        <f aca="false">N126*L126</f>
        <v>3.34719</v>
      </c>
      <c r="P126" s="14" t="n">
        <f aca="false">O126+P125</f>
        <v>660.901122</v>
      </c>
    </row>
    <row r="127" customFormat="false" ht="12.8" hidden="false" customHeight="false" outlineLevel="0" collapsed="false">
      <c r="A127" s="2" t="s">
        <v>300</v>
      </c>
      <c r="B127" s="2" t="s">
        <v>96</v>
      </c>
      <c r="C127" s="0" t="s">
        <v>259</v>
      </c>
      <c r="D127" s="0" t="s">
        <v>16</v>
      </c>
      <c r="E127" s="0" t="s">
        <v>17</v>
      </c>
      <c r="F127" s="0" t="s">
        <v>18</v>
      </c>
      <c r="G127" s="0" t="s">
        <v>19</v>
      </c>
      <c r="H127" s="0" t="s">
        <v>189</v>
      </c>
      <c r="I127" s="0" t="n">
        <v>1</v>
      </c>
      <c r="J127" s="0" t="n">
        <v>1.04</v>
      </c>
      <c r="K127" s="0" t="s">
        <v>21</v>
      </c>
      <c r="L127" s="0" t="n">
        <f aca="false">IF(K127="Yes",(J127-1)*0.98,-1)</f>
        <v>0.0392</v>
      </c>
      <c r="M127" s="4" t="s">
        <v>22</v>
      </c>
      <c r="N127" s="50" t="n">
        <v>12.65</v>
      </c>
      <c r="O127" s="50" t="n">
        <f aca="false">N127*L127</f>
        <v>0.49588</v>
      </c>
      <c r="P127" s="14" t="n">
        <f aca="false">O127+P126</f>
        <v>661.397002</v>
      </c>
    </row>
    <row r="128" customFormat="false" ht="12.8" hidden="false" customHeight="false" outlineLevel="0" collapsed="false">
      <c r="A128" s="2" t="s">
        <v>300</v>
      </c>
      <c r="B128" s="2" t="s">
        <v>71</v>
      </c>
      <c r="C128" s="0" t="s">
        <v>218</v>
      </c>
      <c r="D128" s="0" t="s">
        <v>16</v>
      </c>
      <c r="E128" s="0" t="s">
        <v>17</v>
      </c>
      <c r="F128" s="0" t="s">
        <v>18</v>
      </c>
      <c r="G128" s="0" t="s">
        <v>19</v>
      </c>
      <c r="H128" s="0" t="s">
        <v>288</v>
      </c>
      <c r="I128" s="0" t="n">
        <v>1</v>
      </c>
      <c r="J128" s="0" t="n">
        <v>1.14</v>
      </c>
      <c r="K128" s="0" t="s">
        <v>21</v>
      </c>
      <c r="L128" s="0" t="n">
        <f aca="false">IF(K128="Yes",(J128-1)*0.98,-1)</f>
        <v>0.1372</v>
      </c>
      <c r="M128" s="4" t="s">
        <v>22</v>
      </c>
      <c r="N128" s="50" t="n">
        <v>12.65</v>
      </c>
      <c r="O128" s="50" t="n">
        <f aca="false">N128*L128</f>
        <v>1.73558</v>
      </c>
      <c r="P128" s="14" t="n">
        <f aca="false">O128+P127</f>
        <v>663.132582</v>
      </c>
    </row>
    <row r="129" customFormat="false" ht="12.8" hidden="false" customHeight="false" outlineLevel="0" collapsed="false">
      <c r="A129" s="2" t="s">
        <v>301</v>
      </c>
      <c r="B129" s="2" t="s">
        <v>73</v>
      </c>
      <c r="C129" s="0" t="s">
        <v>74</v>
      </c>
      <c r="D129" s="0" t="s">
        <v>37</v>
      </c>
      <c r="E129" s="0" t="s">
        <v>30</v>
      </c>
      <c r="G129" s="0" t="s">
        <v>19</v>
      </c>
      <c r="H129" s="0" t="s">
        <v>302</v>
      </c>
      <c r="I129" s="0" t="n">
        <v>1</v>
      </c>
      <c r="J129" s="0" t="n">
        <v>1.11</v>
      </c>
      <c r="K129" s="0" t="s">
        <v>21</v>
      </c>
      <c r="L129" s="0" t="n">
        <f aca="false">IF(K129="Yes",(J129-1)*0.98,-1)</f>
        <v>0.1078</v>
      </c>
      <c r="M129" s="11" t="s">
        <v>62</v>
      </c>
      <c r="N129" s="50" t="n">
        <v>12.65</v>
      </c>
      <c r="O129" s="50" t="n">
        <f aca="false">N129*L129</f>
        <v>1.36367</v>
      </c>
      <c r="P129" s="14" t="n">
        <f aca="false">O129+P128</f>
        <v>664.496252</v>
      </c>
    </row>
    <row r="130" customFormat="false" ht="12.8" hidden="false" customHeight="false" outlineLevel="0" collapsed="false">
      <c r="A130" s="2" t="s">
        <v>303</v>
      </c>
      <c r="B130" s="2" t="s">
        <v>101</v>
      </c>
      <c r="C130" s="0" t="s">
        <v>59</v>
      </c>
      <c r="D130" s="0" t="s">
        <v>29</v>
      </c>
      <c r="E130" s="0" t="s">
        <v>30</v>
      </c>
      <c r="F130" s="0" t="s">
        <v>304</v>
      </c>
      <c r="G130" s="0" t="s">
        <v>19</v>
      </c>
      <c r="H130" s="0" t="s">
        <v>305</v>
      </c>
      <c r="I130" s="0" t="n">
        <v>4</v>
      </c>
      <c r="J130" s="0" t="n">
        <v>1.27</v>
      </c>
      <c r="K130" s="0" t="s">
        <v>19</v>
      </c>
      <c r="L130" s="0" t="n">
        <f aca="false">IF(K130="Yes",(J130-1)*0.98,-1)</f>
        <v>-1</v>
      </c>
      <c r="M130" s="4" t="s">
        <v>22</v>
      </c>
      <c r="N130" s="50" t="n">
        <v>12.65</v>
      </c>
      <c r="O130" s="50" t="n">
        <f aca="false">N130*L130</f>
        <v>-12.65</v>
      </c>
      <c r="P130" s="14" t="n">
        <f aca="false">O130+P129</f>
        <v>651.846252</v>
      </c>
    </row>
    <row r="131" customFormat="false" ht="12.8" hidden="false" customHeight="false" outlineLevel="0" collapsed="false">
      <c r="A131" s="2" t="s">
        <v>303</v>
      </c>
      <c r="B131" s="2" t="s">
        <v>306</v>
      </c>
      <c r="C131" s="0" t="s">
        <v>86</v>
      </c>
      <c r="D131" s="0" t="s">
        <v>16</v>
      </c>
      <c r="E131" s="0" t="s">
        <v>87</v>
      </c>
      <c r="F131" s="0" t="s">
        <v>18</v>
      </c>
      <c r="G131" s="0" t="s">
        <v>21</v>
      </c>
      <c r="H131" s="0" t="s">
        <v>307</v>
      </c>
      <c r="I131" s="0" t="n">
        <v>1</v>
      </c>
      <c r="J131" s="0" t="n">
        <v>2.36</v>
      </c>
      <c r="K131" s="0" t="s">
        <v>21</v>
      </c>
      <c r="L131" s="0" t="n">
        <f aca="false">IF(K131="Yes",(J131-1)*0.98,-1)</f>
        <v>1.3328</v>
      </c>
      <c r="M131" s="4" t="s">
        <v>22</v>
      </c>
      <c r="N131" s="50" t="n">
        <v>12.65</v>
      </c>
      <c r="O131" s="50" t="n">
        <f aca="false">N131*L131</f>
        <v>16.85992</v>
      </c>
      <c r="P131" s="14" t="n">
        <f aca="false">O131+P130</f>
        <v>668.706172</v>
      </c>
    </row>
    <row r="132" customFormat="false" ht="12.8" hidden="false" customHeight="false" outlineLevel="0" collapsed="false">
      <c r="A132" s="2" t="s">
        <v>308</v>
      </c>
      <c r="B132" s="2" t="s">
        <v>113</v>
      </c>
      <c r="C132" s="0" t="s">
        <v>230</v>
      </c>
      <c r="D132" s="0" t="s">
        <v>16</v>
      </c>
      <c r="E132" s="0" t="s">
        <v>17</v>
      </c>
      <c r="F132" s="0" t="s">
        <v>18</v>
      </c>
      <c r="G132" s="0" t="s">
        <v>19</v>
      </c>
      <c r="H132" s="0" t="s">
        <v>309</v>
      </c>
      <c r="I132" s="0" t="n">
        <v>1</v>
      </c>
      <c r="J132" s="0" t="n">
        <v>1.16</v>
      </c>
      <c r="K132" s="0" t="s">
        <v>21</v>
      </c>
      <c r="L132" s="0" t="n">
        <f aca="false">IF(K132="Yes",(J132-1)*0.98,-1)</f>
        <v>0.1568</v>
      </c>
      <c r="M132" s="4" t="s">
        <v>22</v>
      </c>
      <c r="N132" s="50" t="n">
        <v>12.65</v>
      </c>
      <c r="O132" s="50" t="n">
        <f aca="false">N132*L132</f>
        <v>1.98352</v>
      </c>
      <c r="P132" s="14" t="n">
        <f aca="false">O132+P131</f>
        <v>670.689692</v>
      </c>
    </row>
    <row r="133" customFormat="false" ht="12.8" hidden="false" customHeight="false" outlineLevel="0" collapsed="false">
      <c r="A133" s="2" t="s">
        <v>308</v>
      </c>
      <c r="B133" s="2" t="s">
        <v>310</v>
      </c>
      <c r="C133" s="0" t="s">
        <v>311</v>
      </c>
      <c r="D133" s="0" t="s">
        <v>42</v>
      </c>
      <c r="E133" s="0" t="s">
        <v>17</v>
      </c>
      <c r="F133" s="0" t="s">
        <v>43</v>
      </c>
      <c r="G133" s="0" t="s">
        <v>19</v>
      </c>
      <c r="H133" s="0" t="s">
        <v>312</v>
      </c>
      <c r="I133" s="0" t="n">
        <v>0</v>
      </c>
      <c r="J133" s="0" t="n">
        <v>5.61</v>
      </c>
      <c r="K133" s="0" t="str">
        <f aca="false">IF(I133=1,"Yes","No")</f>
        <v>No</v>
      </c>
      <c r="L133" s="0" t="n">
        <f aca="false">IF(K133="Yes",(J133-1)*0.98,-1)</f>
        <v>-1</v>
      </c>
      <c r="M133" s="5" t="s">
        <v>33</v>
      </c>
      <c r="N133" s="50" t="n">
        <v>12.65</v>
      </c>
      <c r="O133" s="50" t="n">
        <f aca="false">N133*L133</f>
        <v>-12.65</v>
      </c>
      <c r="P133" s="14" t="n">
        <f aca="false">O133+P132</f>
        <v>658.039692</v>
      </c>
    </row>
    <row r="134" customFormat="false" ht="12.8" hidden="false" customHeight="false" outlineLevel="0" collapsed="false">
      <c r="A134" s="2" t="s">
        <v>313</v>
      </c>
      <c r="B134" s="2" t="s">
        <v>14</v>
      </c>
      <c r="C134" s="0" t="s">
        <v>114</v>
      </c>
      <c r="D134" s="0" t="s">
        <v>16</v>
      </c>
      <c r="E134" s="0" t="s">
        <v>17</v>
      </c>
      <c r="F134" s="0" t="s">
        <v>18</v>
      </c>
      <c r="G134" s="0" t="s">
        <v>19</v>
      </c>
      <c r="H134" s="0" t="s">
        <v>314</v>
      </c>
      <c r="I134" s="0" t="n">
        <v>1</v>
      </c>
      <c r="J134" s="0" t="n">
        <v>1.02</v>
      </c>
      <c r="K134" s="0" t="s">
        <v>21</v>
      </c>
      <c r="L134" s="0" t="n">
        <f aca="false">IF(K134="Yes",(J134-1)*0.98,-1)</f>
        <v>0.0196</v>
      </c>
      <c r="M134" s="4" t="s">
        <v>22</v>
      </c>
      <c r="N134" s="50" t="n">
        <v>12.65</v>
      </c>
      <c r="O134" s="50" t="n">
        <f aca="false">N134*L134</f>
        <v>0.24794</v>
      </c>
      <c r="P134" s="14" t="n">
        <f aca="false">O134+P133</f>
        <v>658.287632</v>
      </c>
    </row>
    <row r="135" customFormat="false" ht="12.8" hidden="false" customHeight="false" outlineLevel="0" collapsed="false">
      <c r="A135" s="2" t="s">
        <v>315</v>
      </c>
      <c r="B135" s="2" t="s">
        <v>96</v>
      </c>
      <c r="C135" s="0" t="s">
        <v>56</v>
      </c>
      <c r="D135" s="0" t="s">
        <v>16</v>
      </c>
      <c r="E135" s="0" t="s">
        <v>17</v>
      </c>
      <c r="F135" s="0" t="s">
        <v>316</v>
      </c>
      <c r="G135" s="0" t="s">
        <v>21</v>
      </c>
      <c r="H135" s="0" t="s">
        <v>317</v>
      </c>
      <c r="I135" s="0" t="n">
        <v>2</v>
      </c>
      <c r="J135" s="0" t="n">
        <v>3.89</v>
      </c>
      <c r="K135" s="0" t="str">
        <f aca="false">IF(I135=1,"Yes","No")</f>
        <v>No</v>
      </c>
      <c r="L135" s="0" t="n">
        <f aca="false">IF(K135="Yes",(J135-1)*0.98,-1)</f>
        <v>-1</v>
      </c>
      <c r="M135" s="5" t="s">
        <v>33</v>
      </c>
      <c r="N135" s="50" t="n">
        <v>12.65</v>
      </c>
      <c r="O135" s="50" t="n">
        <f aca="false">N135*L135</f>
        <v>-12.65</v>
      </c>
      <c r="P135" s="14" t="n">
        <f aca="false">O135+P134</f>
        <v>645.637632</v>
      </c>
    </row>
    <row r="136" customFormat="false" ht="12.8" hidden="false" customHeight="false" outlineLevel="0" collapsed="false">
      <c r="A136" s="2" t="s">
        <v>315</v>
      </c>
      <c r="B136" s="2" t="s">
        <v>96</v>
      </c>
      <c r="C136" s="0" t="s">
        <v>56</v>
      </c>
      <c r="D136" s="0" t="s">
        <v>16</v>
      </c>
      <c r="E136" s="0" t="s">
        <v>17</v>
      </c>
      <c r="F136" s="0" t="s">
        <v>316</v>
      </c>
      <c r="G136" s="0" t="s">
        <v>21</v>
      </c>
      <c r="H136" s="0" t="s">
        <v>317</v>
      </c>
      <c r="I136" s="0" t="n">
        <v>2</v>
      </c>
      <c r="J136" s="0" t="n">
        <v>1.31</v>
      </c>
      <c r="K136" s="0" t="s">
        <v>21</v>
      </c>
      <c r="L136" s="0" t="n">
        <f aca="false">IF(K136="Yes",(J136-1)*0.98,-1)</f>
        <v>0.3038</v>
      </c>
      <c r="M136" s="4" t="s">
        <v>22</v>
      </c>
      <c r="N136" s="50" t="n">
        <v>12.65</v>
      </c>
      <c r="O136" s="50" t="n">
        <f aca="false">N136*L136</f>
        <v>3.84307</v>
      </c>
      <c r="P136" s="14" t="n">
        <f aca="false">O136+P135</f>
        <v>649.480702</v>
      </c>
    </row>
    <row r="137" customFormat="false" ht="12.8" hidden="false" customHeight="false" outlineLevel="0" collapsed="false">
      <c r="A137" s="2" t="s">
        <v>315</v>
      </c>
      <c r="B137" s="2" t="s">
        <v>96</v>
      </c>
      <c r="C137" s="0" t="s">
        <v>56</v>
      </c>
      <c r="D137" s="0" t="s">
        <v>16</v>
      </c>
      <c r="E137" s="0" t="s">
        <v>17</v>
      </c>
      <c r="F137" s="0" t="s">
        <v>316</v>
      </c>
      <c r="G137" s="0" t="s">
        <v>21</v>
      </c>
      <c r="H137" s="0" t="s">
        <v>318</v>
      </c>
      <c r="I137" s="0" t="n">
        <v>1</v>
      </c>
      <c r="J137" s="0" t="n">
        <v>1.53</v>
      </c>
      <c r="K137" s="0" t="s">
        <v>21</v>
      </c>
      <c r="L137" s="0" t="n">
        <f aca="false">IF(K137="Yes",(J137-1)*0.98,-1)</f>
        <v>0.5194</v>
      </c>
      <c r="M137" s="11" t="s">
        <v>62</v>
      </c>
      <c r="N137" s="50" t="n">
        <v>12.65</v>
      </c>
      <c r="O137" s="50" t="n">
        <f aca="false">N137*L137</f>
        <v>6.57041</v>
      </c>
      <c r="P137" s="14" t="n">
        <f aca="false">O137+P136</f>
        <v>656.051112</v>
      </c>
    </row>
    <row r="138" customFormat="false" ht="12.8" hidden="false" customHeight="false" outlineLevel="0" collapsed="false">
      <c r="A138" s="9" t="s">
        <v>315</v>
      </c>
      <c r="B138" s="9" t="s">
        <v>96</v>
      </c>
      <c r="C138" s="6" t="s">
        <v>56</v>
      </c>
      <c r="D138" s="6" t="s">
        <v>16</v>
      </c>
      <c r="E138" s="6" t="s">
        <v>17</v>
      </c>
      <c r="F138" s="6" t="s">
        <v>316</v>
      </c>
      <c r="G138" s="6" t="s">
        <v>21</v>
      </c>
      <c r="H138" s="6" t="s">
        <v>318</v>
      </c>
      <c r="I138" s="0" t="n">
        <v>1</v>
      </c>
      <c r="J138" s="6" t="n">
        <v>5.9</v>
      </c>
      <c r="K138" s="3" t="str">
        <f aca="false">IF(I138=1,"Yes","No")</f>
        <v>Yes</v>
      </c>
      <c r="L138" s="7" t="n">
        <f aca="false">IF(K138="Yes",(J138-1)*0.98,-1)</f>
        <v>4.802</v>
      </c>
      <c r="M138" s="10" t="s">
        <v>53</v>
      </c>
      <c r="N138" s="50" t="n">
        <v>12.65</v>
      </c>
      <c r="O138" s="50" t="n">
        <f aca="false">N138*L138</f>
        <v>60.7453</v>
      </c>
      <c r="P138" s="14" t="n">
        <f aca="false">O138+P137</f>
        <v>716.796412</v>
      </c>
    </row>
    <row r="139" customFormat="false" ht="12.8" hidden="false" customHeight="false" outlineLevel="0" collapsed="false">
      <c r="A139" s="2" t="s">
        <v>315</v>
      </c>
      <c r="B139" s="2" t="s">
        <v>14</v>
      </c>
      <c r="C139" s="6" t="s">
        <v>297</v>
      </c>
      <c r="D139" s="6" t="s">
        <v>16</v>
      </c>
      <c r="E139" s="6" t="s">
        <v>17</v>
      </c>
      <c r="F139" s="6" t="s">
        <v>304</v>
      </c>
      <c r="G139" s="6" t="s">
        <v>19</v>
      </c>
      <c r="H139" s="6" t="s">
        <v>319</v>
      </c>
      <c r="I139" s="0" t="n">
        <v>3</v>
      </c>
      <c r="J139" s="6" t="n">
        <v>10.76</v>
      </c>
      <c r="K139" s="3" t="str">
        <f aca="false">IF(I139=1, "No","Yes")</f>
        <v>Yes</v>
      </c>
      <c r="L139" s="7" t="n">
        <f aca="false">IF(I139=1,-J139,0.98)</f>
        <v>0.98</v>
      </c>
      <c r="M139" s="8" t="s">
        <v>51</v>
      </c>
      <c r="N139" s="50" t="n">
        <v>12.65</v>
      </c>
      <c r="O139" s="50" t="n">
        <f aca="false">N139*L139</f>
        <v>12.397</v>
      </c>
      <c r="P139" s="14" t="n">
        <f aca="false">O139+P138</f>
        <v>729.193412</v>
      </c>
    </row>
    <row r="140" customFormat="false" ht="12.8" hidden="false" customHeight="false" outlineLevel="0" collapsed="false">
      <c r="A140" s="9" t="s">
        <v>315</v>
      </c>
      <c r="B140" s="9" t="s">
        <v>14</v>
      </c>
      <c r="C140" s="6" t="s">
        <v>297</v>
      </c>
      <c r="D140" s="6" t="s">
        <v>16</v>
      </c>
      <c r="E140" s="6" t="s">
        <v>17</v>
      </c>
      <c r="F140" s="6" t="s">
        <v>304</v>
      </c>
      <c r="G140" s="6" t="s">
        <v>19</v>
      </c>
      <c r="H140" s="6" t="s">
        <v>320</v>
      </c>
      <c r="I140" s="0" t="n">
        <v>1</v>
      </c>
      <c r="J140" s="6" t="n">
        <v>2.86</v>
      </c>
      <c r="K140" s="3" t="str">
        <f aca="false">IF(I140=1,"Yes","No")</f>
        <v>Yes</v>
      </c>
      <c r="L140" s="7" t="n">
        <f aca="false">IF(K140="Yes",(J140-1)*0.98,-1)</f>
        <v>1.8228</v>
      </c>
      <c r="M140" s="10" t="s">
        <v>53</v>
      </c>
      <c r="N140" s="50" t="n">
        <v>12.65</v>
      </c>
      <c r="O140" s="50" t="n">
        <f aca="false">N140*L140</f>
        <v>23.05842</v>
      </c>
      <c r="P140" s="14" t="n">
        <f aca="false">O140+P139</f>
        <v>752.251832</v>
      </c>
    </row>
    <row r="141" customFormat="false" ht="12.8" hidden="false" customHeight="false" outlineLevel="0" collapsed="false">
      <c r="A141" s="2" t="s">
        <v>315</v>
      </c>
      <c r="B141" s="2" t="s">
        <v>146</v>
      </c>
      <c r="C141" s="0" t="s">
        <v>56</v>
      </c>
      <c r="D141" s="0" t="s">
        <v>16</v>
      </c>
      <c r="E141" s="0" t="s">
        <v>17</v>
      </c>
      <c r="F141" s="0" t="s">
        <v>18</v>
      </c>
      <c r="G141" s="0" t="s">
        <v>19</v>
      </c>
      <c r="H141" s="0" t="s">
        <v>321</v>
      </c>
      <c r="I141" s="0" t="n">
        <v>1</v>
      </c>
      <c r="J141" s="0" t="n">
        <v>1.07</v>
      </c>
      <c r="K141" s="0" t="s">
        <v>21</v>
      </c>
      <c r="L141" s="0" t="n">
        <f aca="false">IF(K141="Yes",(J141-1)*0.98,-1)</f>
        <v>0.0686000000000001</v>
      </c>
      <c r="M141" s="4" t="s">
        <v>22</v>
      </c>
      <c r="N141" s="50" t="n">
        <v>12.65</v>
      </c>
      <c r="O141" s="50" t="n">
        <f aca="false">N141*L141</f>
        <v>0.867790000000001</v>
      </c>
      <c r="P141" s="14" t="n">
        <f aca="false">O141+P140</f>
        <v>753.119622</v>
      </c>
    </row>
    <row r="142" customFormat="false" ht="12.8" hidden="false" customHeight="false" outlineLevel="0" collapsed="false">
      <c r="A142" s="2" t="s">
        <v>315</v>
      </c>
      <c r="B142" s="2" t="s">
        <v>146</v>
      </c>
      <c r="C142" s="0" t="s">
        <v>56</v>
      </c>
      <c r="D142" s="0" t="s">
        <v>16</v>
      </c>
      <c r="E142" s="0" t="s">
        <v>17</v>
      </c>
      <c r="F142" s="0" t="s">
        <v>18</v>
      </c>
      <c r="G142" s="0" t="s">
        <v>19</v>
      </c>
      <c r="H142" s="0" t="s">
        <v>322</v>
      </c>
      <c r="I142" s="0" t="n">
        <v>4</v>
      </c>
      <c r="J142" s="0" t="n">
        <v>1.62</v>
      </c>
      <c r="K142" s="0" t="s">
        <v>19</v>
      </c>
      <c r="L142" s="0" t="n">
        <f aca="false">IF(K142="Yes",(J142-1)*0.98,-1)</f>
        <v>-1</v>
      </c>
      <c r="M142" s="11" t="s">
        <v>62</v>
      </c>
      <c r="N142" s="50" t="n">
        <v>12.65</v>
      </c>
      <c r="O142" s="50" t="n">
        <f aca="false">N142*L142</f>
        <v>-12.65</v>
      </c>
      <c r="P142" s="14" t="n">
        <f aca="false">O142+P141</f>
        <v>740.469622</v>
      </c>
    </row>
    <row r="143" customFormat="false" ht="12.8" hidden="false" customHeight="false" outlineLevel="0" collapsed="false">
      <c r="A143" s="9" t="s">
        <v>315</v>
      </c>
      <c r="B143" s="9" t="s">
        <v>58</v>
      </c>
      <c r="C143" s="6" t="s">
        <v>56</v>
      </c>
      <c r="D143" s="6" t="s">
        <v>16</v>
      </c>
      <c r="E143" s="6" t="s">
        <v>87</v>
      </c>
      <c r="F143" s="6" t="s">
        <v>18</v>
      </c>
      <c r="G143" s="6" t="s">
        <v>19</v>
      </c>
      <c r="H143" s="6" t="s">
        <v>323</v>
      </c>
      <c r="I143" s="0" t="n">
        <v>1</v>
      </c>
      <c r="J143" s="6" t="n">
        <v>2.84</v>
      </c>
      <c r="K143" s="3" t="str">
        <f aca="false">IF(I143=1,"Yes","No")</f>
        <v>Yes</v>
      </c>
      <c r="L143" s="7" t="n">
        <f aca="false">IF(K143="Yes",(J143-1)*0.98,-1)</f>
        <v>1.8032</v>
      </c>
      <c r="M143" s="10" t="s">
        <v>53</v>
      </c>
      <c r="N143" s="50" t="n">
        <v>12.65</v>
      </c>
      <c r="O143" s="50" t="n">
        <f aca="false">N143*L143</f>
        <v>22.81048</v>
      </c>
      <c r="P143" s="14" t="n">
        <f aca="false">O143+P142</f>
        <v>763.280102</v>
      </c>
    </row>
    <row r="144" customFormat="false" ht="12.8" hidden="false" customHeight="false" outlineLevel="0" collapsed="false">
      <c r="A144" s="2" t="s">
        <v>315</v>
      </c>
      <c r="B144" s="2" t="s">
        <v>324</v>
      </c>
      <c r="C144" s="0" t="s">
        <v>297</v>
      </c>
      <c r="D144" s="0" t="s">
        <v>16</v>
      </c>
      <c r="E144" s="0" t="s">
        <v>79</v>
      </c>
      <c r="F144" s="0" t="s">
        <v>43</v>
      </c>
      <c r="G144" s="0" t="s">
        <v>19</v>
      </c>
      <c r="H144" s="0" t="s">
        <v>325</v>
      </c>
      <c r="I144" s="0" t="n">
        <v>1</v>
      </c>
      <c r="J144" s="0" t="n">
        <v>1.07</v>
      </c>
      <c r="K144" s="0" t="s">
        <v>21</v>
      </c>
      <c r="L144" s="0" t="n">
        <f aca="false">IF(K144="Yes",(J144-1)*0.98,-1)</f>
        <v>0.0686000000000001</v>
      </c>
      <c r="M144" s="4" t="s">
        <v>22</v>
      </c>
      <c r="N144" s="50" t="n">
        <v>12.65</v>
      </c>
      <c r="O144" s="50" t="n">
        <f aca="false">N144*L144</f>
        <v>0.867790000000001</v>
      </c>
      <c r="P144" s="14" t="n">
        <f aca="false">O144+P143</f>
        <v>764.147892</v>
      </c>
    </row>
    <row r="145" customFormat="false" ht="12.8" hidden="false" customHeight="false" outlineLevel="0" collapsed="false">
      <c r="A145" s="2" t="s">
        <v>326</v>
      </c>
      <c r="B145" s="2" t="s">
        <v>181</v>
      </c>
      <c r="C145" s="0" t="s">
        <v>327</v>
      </c>
      <c r="D145" s="0" t="s">
        <v>16</v>
      </c>
      <c r="E145" s="0" t="s">
        <v>17</v>
      </c>
      <c r="F145" s="0" t="s">
        <v>18</v>
      </c>
      <c r="G145" s="0" t="s">
        <v>19</v>
      </c>
      <c r="H145" s="0" t="s">
        <v>328</v>
      </c>
      <c r="I145" s="0" t="n">
        <v>1</v>
      </c>
      <c r="J145" s="0" t="n">
        <v>1.39</v>
      </c>
      <c r="K145" s="0" t="s">
        <v>21</v>
      </c>
      <c r="L145" s="0" t="n">
        <f aca="false">IF(K145="Yes",(J145-1)*0.98,-1)</f>
        <v>0.3822</v>
      </c>
      <c r="M145" s="4" t="s">
        <v>22</v>
      </c>
      <c r="N145" s="50" t="n">
        <v>12.65</v>
      </c>
      <c r="O145" s="50" t="n">
        <f aca="false">N145*L145</f>
        <v>4.83483</v>
      </c>
      <c r="P145" s="14" t="n">
        <f aca="false">O145+P144</f>
        <v>768.982722</v>
      </c>
    </row>
    <row r="146" customFormat="false" ht="12.8" hidden="false" customHeight="false" outlineLevel="0" collapsed="false">
      <c r="A146" s="2" t="s">
        <v>329</v>
      </c>
      <c r="B146" s="2" t="s">
        <v>255</v>
      </c>
      <c r="C146" s="0" t="s">
        <v>256</v>
      </c>
      <c r="D146" s="0" t="s">
        <v>16</v>
      </c>
      <c r="E146" s="0" t="s">
        <v>17</v>
      </c>
      <c r="F146" s="0" t="s">
        <v>18</v>
      </c>
      <c r="G146" s="0" t="s">
        <v>19</v>
      </c>
      <c r="H146" s="0" t="s">
        <v>330</v>
      </c>
      <c r="I146" s="0" t="n">
        <v>3</v>
      </c>
      <c r="J146" s="0" t="n">
        <v>1.59</v>
      </c>
      <c r="K146" s="0" t="s">
        <v>19</v>
      </c>
      <c r="L146" s="0" t="n">
        <f aca="false">IF(K146="Yes",(J146-1)*0.98,-1)</f>
        <v>-1</v>
      </c>
      <c r="M146" s="4" t="s">
        <v>22</v>
      </c>
      <c r="N146" s="50" t="n">
        <v>12.65</v>
      </c>
      <c r="O146" s="50" t="n">
        <f aca="false">N146*L146</f>
        <v>-12.65</v>
      </c>
      <c r="P146" s="14" t="n">
        <f aca="false">O146+P145</f>
        <v>756.332722</v>
      </c>
    </row>
    <row r="147" customFormat="false" ht="12.8" hidden="false" customHeight="false" outlineLevel="0" collapsed="false">
      <c r="A147" s="2" t="s">
        <v>329</v>
      </c>
      <c r="B147" s="2" t="s">
        <v>331</v>
      </c>
      <c r="C147" s="0" t="s">
        <v>332</v>
      </c>
      <c r="D147" s="0" t="s">
        <v>29</v>
      </c>
      <c r="E147" s="0" t="s">
        <v>79</v>
      </c>
      <c r="F147" s="0" t="s">
        <v>206</v>
      </c>
      <c r="G147" s="0" t="s">
        <v>19</v>
      </c>
      <c r="H147" s="0" t="s">
        <v>333</v>
      </c>
      <c r="I147" s="0" t="n">
        <v>1</v>
      </c>
      <c r="J147" s="0" t="n">
        <v>1.83</v>
      </c>
      <c r="K147" s="0" t="str">
        <f aca="false">IF(I147=1,"Yes","No")</f>
        <v>Yes</v>
      </c>
      <c r="L147" s="0" t="n">
        <f aca="false">IF(K147="Yes",(J147-1)*0.98,-1)</f>
        <v>0.8134</v>
      </c>
      <c r="M147" s="5" t="s">
        <v>33</v>
      </c>
      <c r="N147" s="50" t="n">
        <v>12.65</v>
      </c>
      <c r="O147" s="50" t="n">
        <f aca="false">N147*L147</f>
        <v>10.28951</v>
      </c>
      <c r="P147" s="14" t="n">
        <f aca="false">O147+P146</f>
        <v>766.622232</v>
      </c>
    </row>
    <row r="148" customFormat="false" ht="12.8" hidden="false" customHeight="false" outlineLevel="0" collapsed="false">
      <c r="A148" s="2" t="s">
        <v>329</v>
      </c>
      <c r="B148" s="2" t="s">
        <v>331</v>
      </c>
      <c r="C148" s="0" t="s">
        <v>332</v>
      </c>
      <c r="D148" s="0" t="s">
        <v>29</v>
      </c>
      <c r="E148" s="0" t="s">
        <v>79</v>
      </c>
      <c r="F148" s="0" t="s">
        <v>206</v>
      </c>
      <c r="G148" s="0" t="s">
        <v>19</v>
      </c>
      <c r="H148" s="0" t="s">
        <v>333</v>
      </c>
      <c r="I148" s="0" t="n">
        <v>1</v>
      </c>
      <c r="J148" s="0" t="n">
        <v>1.28</v>
      </c>
      <c r="K148" s="0" t="s">
        <v>21</v>
      </c>
      <c r="L148" s="0" t="n">
        <f aca="false">IF(K148="Yes",(J148-1)*0.98,-1)</f>
        <v>0.2744</v>
      </c>
      <c r="M148" s="4" t="s">
        <v>22</v>
      </c>
      <c r="N148" s="50" t="n">
        <v>12.65</v>
      </c>
      <c r="O148" s="50" t="n">
        <f aca="false">N148*L148</f>
        <v>3.47116</v>
      </c>
      <c r="P148" s="14" t="n">
        <f aca="false">O148+P147</f>
        <v>770.093392</v>
      </c>
    </row>
    <row r="149" customFormat="false" ht="12.8" hidden="false" customHeight="false" outlineLevel="0" collapsed="false">
      <c r="A149" s="2" t="s">
        <v>329</v>
      </c>
      <c r="B149" s="2" t="s">
        <v>331</v>
      </c>
      <c r="C149" s="0" t="s">
        <v>332</v>
      </c>
      <c r="D149" s="0" t="s">
        <v>29</v>
      </c>
      <c r="E149" s="0" t="s">
        <v>79</v>
      </c>
      <c r="F149" s="0" t="s">
        <v>206</v>
      </c>
      <c r="G149" s="0" t="s">
        <v>19</v>
      </c>
      <c r="H149" s="0" t="s">
        <v>334</v>
      </c>
      <c r="I149" s="0" t="n">
        <v>2</v>
      </c>
      <c r="J149" s="0" t="n">
        <v>3.01</v>
      </c>
      <c r="K149" s="0" t="s">
        <v>21</v>
      </c>
      <c r="L149" s="0" t="n">
        <f aca="false">IF(K149="Yes",(J149-1)*0.98,-1)</f>
        <v>1.9698</v>
      </c>
      <c r="M149" s="11" t="s">
        <v>62</v>
      </c>
      <c r="N149" s="50" t="n">
        <v>12.65</v>
      </c>
      <c r="O149" s="50" t="n">
        <f aca="false">N149*L149</f>
        <v>24.91797</v>
      </c>
      <c r="P149" s="14" t="n">
        <f aca="false">O149+P148</f>
        <v>795.011362</v>
      </c>
    </row>
    <row r="150" customFormat="false" ht="12.8" hidden="false" customHeight="false" outlineLevel="0" collapsed="false">
      <c r="A150" s="9" t="s">
        <v>329</v>
      </c>
      <c r="B150" s="9" t="s">
        <v>331</v>
      </c>
      <c r="C150" s="6" t="s">
        <v>332</v>
      </c>
      <c r="D150" s="6" t="s">
        <v>29</v>
      </c>
      <c r="E150" s="6" t="s">
        <v>79</v>
      </c>
      <c r="F150" s="6" t="s">
        <v>206</v>
      </c>
      <c r="G150" s="6" t="s">
        <v>19</v>
      </c>
      <c r="H150" s="6" t="s">
        <v>334</v>
      </c>
      <c r="I150" s="0" t="n">
        <v>2</v>
      </c>
      <c r="J150" s="6" t="n">
        <v>9.25</v>
      </c>
      <c r="K150" s="3" t="str">
        <f aca="false">IF(I150=1,"Yes","No")</f>
        <v>No</v>
      </c>
      <c r="L150" s="7" t="n">
        <f aca="false">IF(K150="Yes",(J150-1)*0.98,-1)</f>
        <v>-1</v>
      </c>
      <c r="M150" s="10" t="s">
        <v>53</v>
      </c>
      <c r="N150" s="50" t="n">
        <v>12.65</v>
      </c>
      <c r="O150" s="50" t="n">
        <f aca="false">N150*L150</f>
        <v>-12.65</v>
      </c>
      <c r="P150" s="14" t="n">
        <f aca="false">O150+P149</f>
        <v>782.361362</v>
      </c>
    </row>
    <row r="151" customFormat="false" ht="12.8" hidden="false" customHeight="false" outlineLevel="0" collapsed="false">
      <c r="A151" s="2" t="s">
        <v>329</v>
      </c>
      <c r="B151" s="2" t="s">
        <v>324</v>
      </c>
      <c r="C151" s="0" t="s">
        <v>335</v>
      </c>
      <c r="D151" s="0" t="s">
        <v>37</v>
      </c>
      <c r="E151" s="0" t="s">
        <v>87</v>
      </c>
      <c r="F151" s="0" t="s">
        <v>298</v>
      </c>
      <c r="G151" s="0" t="s">
        <v>19</v>
      </c>
      <c r="H151" s="0" t="s">
        <v>336</v>
      </c>
      <c r="I151" s="0" t="n">
        <v>4</v>
      </c>
      <c r="J151" s="0" t="n">
        <v>2.54</v>
      </c>
      <c r="K151" s="0" t="s">
        <v>19</v>
      </c>
      <c r="L151" s="0" t="n">
        <f aca="false">IF(K151="Yes",(J151-1)*0.98,-1)</f>
        <v>-1</v>
      </c>
      <c r="M151" s="11" t="s">
        <v>62</v>
      </c>
      <c r="N151" s="50" t="n">
        <v>12.65</v>
      </c>
      <c r="O151" s="50" t="n">
        <f aca="false">N151*L151</f>
        <v>-12.65</v>
      </c>
      <c r="P151" s="14" t="n">
        <f aca="false">O151+P150</f>
        <v>769.711362000001</v>
      </c>
    </row>
    <row r="152" customFormat="false" ht="12.8" hidden="false" customHeight="false" outlineLevel="0" collapsed="false">
      <c r="A152" s="9" t="s">
        <v>329</v>
      </c>
      <c r="B152" s="9" t="s">
        <v>324</v>
      </c>
      <c r="C152" s="6" t="s">
        <v>335</v>
      </c>
      <c r="D152" s="6" t="s">
        <v>37</v>
      </c>
      <c r="E152" s="6" t="s">
        <v>87</v>
      </c>
      <c r="F152" s="6" t="s">
        <v>298</v>
      </c>
      <c r="G152" s="6" t="s">
        <v>19</v>
      </c>
      <c r="H152" s="6" t="s">
        <v>336</v>
      </c>
      <c r="I152" s="0" t="n">
        <v>4</v>
      </c>
      <c r="J152" s="6" t="n">
        <v>7.8</v>
      </c>
      <c r="K152" s="3" t="str">
        <f aca="false">IF(I152=1,"Yes","No")</f>
        <v>No</v>
      </c>
      <c r="L152" s="7" t="n">
        <f aca="false">IF(K152="Yes",(J152-1)*0.98,-1)</f>
        <v>-1</v>
      </c>
      <c r="M152" s="10" t="s">
        <v>53</v>
      </c>
      <c r="N152" s="50" t="n">
        <v>12.65</v>
      </c>
      <c r="O152" s="50" t="n">
        <f aca="false">N152*L152</f>
        <v>-12.65</v>
      </c>
      <c r="P152" s="14" t="n">
        <f aca="false">O152+P151</f>
        <v>757.061362000001</v>
      </c>
    </row>
    <row r="153" customFormat="false" ht="12.8" hidden="false" customHeight="false" outlineLevel="0" collapsed="false">
      <c r="A153" s="2" t="s">
        <v>329</v>
      </c>
      <c r="B153" s="2" t="s">
        <v>337</v>
      </c>
      <c r="C153" s="0" t="s">
        <v>335</v>
      </c>
      <c r="D153" s="0" t="s">
        <v>37</v>
      </c>
      <c r="E153" s="0" t="s">
        <v>87</v>
      </c>
      <c r="G153" s="0" t="s">
        <v>19</v>
      </c>
      <c r="H153" s="0" t="s">
        <v>338</v>
      </c>
      <c r="I153" s="0" t="n">
        <v>3</v>
      </c>
      <c r="J153" s="0" t="n">
        <v>2.04</v>
      </c>
      <c r="K153" s="0" t="s">
        <v>19</v>
      </c>
      <c r="L153" s="0" t="n">
        <f aca="false">IF(K153="Yes",(J153-1)*0.98,-1)</f>
        <v>-1</v>
      </c>
      <c r="M153" s="11" t="s">
        <v>62</v>
      </c>
      <c r="N153" s="50" t="n">
        <v>12.65</v>
      </c>
      <c r="O153" s="50" t="n">
        <f aca="false">N153*L153</f>
        <v>-12.65</v>
      </c>
      <c r="P153" s="14" t="n">
        <f aca="false">O153+P152</f>
        <v>744.411362000001</v>
      </c>
    </row>
    <row r="154" customFormat="false" ht="12.8" hidden="false" customHeight="false" outlineLevel="0" collapsed="false">
      <c r="A154" s="2" t="s">
        <v>329</v>
      </c>
      <c r="B154" s="2" t="s">
        <v>337</v>
      </c>
      <c r="C154" s="6" t="s">
        <v>335</v>
      </c>
      <c r="D154" s="6" t="s">
        <v>37</v>
      </c>
      <c r="E154" s="6" t="s">
        <v>87</v>
      </c>
      <c r="F154" s="6"/>
      <c r="G154" s="6" t="s">
        <v>19</v>
      </c>
      <c r="H154" s="6" t="s">
        <v>339</v>
      </c>
      <c r="I154" s="0" t="n">
        <v>4</v>
      </c>
      <c r="J154" s="6" t="n">
        <v>4</v>
      </c>
      <c r="K154" s="3" t="str">
        <f aca="false">IF(I154=1, "No","Yes")</f>
        <v>Yes</v>
      </c>
      <c r="L154" s="7" t="n">
        <f aca="false">IF(I154=1,-J154,0.98)</f>
        <v>0.98</v>
      </c>
      <c r="M154" s="8" t="s">
        <v>51</v>
      </c>
      <c r="N154" s="50" t="n">
        <v>12.65</v>
      </c>
      <c r="O154" s="50" t="n">
        <f aca="false">N154*L154</f>
        <v>12.397</v>
      </c>
      <c r="P154" s="14" t="n">
        <f aca="false">O154+P153</f>
        <v>756.808362000001</v>
      </c>
    </row>
    <row r="155" customFormat="false" ht="12.8" hidden="false" customHeight="false" outlineLevel="0" collapsed="false">
      <c r="A155" s="9" t="s">
        <v>329</v>
      </c>
      <c r="B155" s="9" t="s">
        <v>337</v>
      </c>
      <c r="C155" s="6" t="s">
        <v>335</v>
      </c>
      <c r="D155" s="6" t="s">
        <v>37</v>
      </c>
      <c r="E155" s="6" t="s">
        <v>87</v>
      </c>
      <c r="F155" s="6"/>
      <c r="G155" s="6" t="s">
        <v>19</v>
      </c>
      <c r="H155" s="6" t="s">
        <v>338</v>
      </c>
      <c r="I155" s="0" t="n">
        <v>3</v>
      </c>
      <c r="J155" s="6" t="n">
        <v>4.28</v>
      </c>
      <c r="K155" s="3" t="str">
        <f aca="false">IF(I155=1,"Yes","No")</f>
        <v>No</v>
      </c>
      <c r="L155" s="7" t="n">
        <f aca="false">IF(K155="Yes",(J155-1)*0.98,-1)</f>
        <v>-1</v>
      </c>
      <c r="M155" s="10" t="s">
        <v>53</v>
      </c>
      <c r="N155" s="50" t="n">
        <v>12.65</v>
      </c>
      <c r="O155" s="50" t="n">
        <f aca="false">N155*L155</f>
        <v>-12.65</v>
      </c>
      <c r="P155" s="14" t="n">
        <f aca="false">O155+P154</f>
        <v>744.158362000001</v>
      </c>
      <c r="Q155" s="47" t="n">
        <f aca="false">0.8*(P155-632.56)</f>
        <v>89.2786896000005</v>
      </c>
      <c r="R155" s="47" t="n">
        <f aca="false">P155-Q155</f>
        <v>654.8796724</v>
      </c>
      <c r="S155" s="47" t="n">
        <f aca="false">R155/50</f>
        <v>13.097593448</v>
      </c>
      <c r="T155" s="51" t="n">
        <f aca="false">530.23+Q155</f>
        <v>619.508689600001</v>
      </c>
      <c r="U155" s="48" t="s">
        <v>21</v>
      </c>
    </row>
    <row r="156" customFormat="false" ht="12.8" hidden="false" customHeight="false" outlineLevel="0" collapsed="false">
      <c r="A156" s="2" t="s">
        <v>340</v>
      </c>
      <c r="B156" s="2" t="s">
        <v>310</v>
      </c>
      <c r="C156" s="0" t="s">
        <v>110</v>
      </c>
      <c r="D156" s="0" t="s">
        <v>16</v>
      </c>
      <c r="E156" s="0" t="s">
        <v>17</v>
      </c>
      <c r="F156" s="0" t="s">
        <v>316</v>
      </c>
      <c r="G156" s="0" t="s">
        <v>19</v>
      </c>
      <c r="H156" s="0" t="s">
        <v>341</v>
      </c>
      <c r="I156" s="0" t="n">
        <v>3</v>
      </c>
      <c r="J156" s="0" t="n">
        <v>1.24</v>
      </c>
      <c r="K156" s="0" t="s">
        <v>19</v>
      </c>
      <c r="L156" s="0" t="n">
        <f aca="false">IF(K156="Yes",(J156-1)*0.98,-1)</f>
        <v>-1</v>
      </c>
      <c r="M156" s="11" t="s">
        <v>62</v>
      </c>
      <c r="N156" s="52" t="n">
        <v>13.1</v>
      </c>
      <c r="O156" s="50" t="n">
        <f aca="false">N156*L156</f>
        <v>-13.1</v>
      </c>
      <c r="P156" s="51" t="n">
        <f aca="false">R155+O156</f>
        <v>641.7796724</v>
      </c>
    </row>
    <row r="157" customFormat="false" ht="12.8" hidden="false" customHeight="false" outlineLevel="0" collapsed="false">
      <c r="A157" s="9" t="s">
        <v>340</v>
      </c>
      <c r="B157" s="9" t="s">
        <v>193</v>
      </c>
      <c r="C157" s="6" t="s">
        <v>194</v>
      </c>
      <c r="D157" s="6" t="s">
        <v>29</v>
      </c>
      <c r="E157" s="6" t="s">
        <v>87</v>
      </c>
      <c r="F157" s="6" t="s">
        <v>152</v>
      </c>
      <c r="G157" s="6" t="s">
        <v>19</v>
      </c>
      <c r="H157" s="6" t="s">
        <v>342</v>
      </c>
      <c r="I157" s="0" t="n">
        <v>3</v>
      </c>
      <c r="J157" s="6" t="n">
        <v>34</v>
      </c>
      <c r="K157" s="3" t="str">
        <f aca="false">IF(I157=1,"Yes","No")</f>
        <v>No</v>
      </c>
      <c r="L157" s="7" t="n">
        <f aca="false">IF(K157="Yes",(J157-1)*0.98,-1)</f>
        <v>-1</v>
      </c>
      <c r="M157" s="11" t="s">
        <v>62</v>
      </c>
      <c r="N157" s="52" t="n">
        <v>13.1</v>
      </c>
      <c r="O157" s="50" t="n">
        <f aca="false">N157*L157</f>
        <v>-13.1</v>
      </c>
      <c r="P157" s="14" t="n">
        <f aca="false">O157+P156</f>
        <v>628.6796724</v>
      </c>
    </row>
    <row r="158" customFormat="false" ht="12.8" hidden="false" customHeight="false" outlineLevel="0" collapsed="false">
      <c r="A158" s="2" t="s">
        <v>340</v>
      </c>
      <c r="B158" s="2" t="s">
        <v>343</v>
      </c>
      <c r="C158" s="0" t="s">
        <v>59</v>
      </c>
      <c r="D158" s="0" t="s">
        <v>29</v>
      </c>
      <c r="E158" s="0" t="s">
        <v>30</v>
      </c>
      <c r="F158" s="0" t="s">
        <v>43</v>
      </c>
      <c r="G158" s="0" t="s">
        <v>19</v>
      </c>
      <c r="H158" s="0" t="s">
        <v>344</v>
      </c>
      <c r="I158" s="0" t="n">
        <v>2</v>
      </c>
      <c r="J158" s="0" t="n">
        <v>1.28</v>
      </c>
      <c r="K158" s="0" t="s">
        <v>21</v>
      </c>
      <c r="L158" s="0" t="n">
        <f aca="false">IF(K158="Yes",(J158-1)*0.98,-1)</f>
        <v>0.2744</v>
      </c>
      <c r="M158" s="11" t="s">
        <v>62</v>
      </c>
      <c r="N158" s="52" t="n">
        <v>13.1</v>
      </c>
      <c r="O158" s="50" t="n">
        <f aca="false">N158*L158</f>
        <v>3.59464</v>
      </c>
      <c r="P158" s="14" t="n">
        <f aca="false">O158+P157</f>
        <v>632.2743124</v>
      </c>
    </row>
    <row r="159" customFormat="false" ht="12.8" hidden="false" customHeight="false" outlineLevel="0" collapsed="false">
      <c r="A159" s="2" t="s">
        <v>340</v>
      </c>
      <c r="B159" s="2" t="s">
        <v>343</v>
      </c>
      <c r="C159" s="0" t="s">
        <v>59</v>
      </c>
      <c r="D159" s="0" t="s">
        <v>29</v>
      </c>
      <c r="E159" s="0" t="s">
        <v>30</v>
      </c>
      <c r="F159" s="0" t="s">
        <v>43</v>
      </c>
      <c r="G159" s="0" t="s">
        <v>19</v>
      </c>
      <c r="H159" s="0" t="s">
        <v>345</v>
      </c>
      <c r="I159" s="0" t="n">
        <v>1</v>
      </c>
      <c r="J159" s="0" t="n">
        <v>1.29</v>
      </c>
      <c r="K159" s="0" t="s">
        <v>21</v>
      </c>
      <c r="L159" s="0" t="n">
        <f aca="false">IF(K159="Yes",(J159-1)*0.98,-1)</f>
        <v>0.2842</v>
      </c>
      <c r="M159" s="11" t="s">
        <v>62</v>
      </c>
      <c r="N159" s="52" t="n">
        <v>13.1</v>
      </c>
      <c r="O159" s="50" t="n">
        <f aca="false">N159*L159</f>
        <v>3.72302</v>
      </c>
      <c r="P159" s="14" t="n">
        <f aca="false">O159+P158</f>
        <v>635.9973324</v>
      </c>
    </row>
    <row r="160" customFormat="false" ht="12.8" hidden="false" customHeight="false" outlineLevel="0" collapsed="false">
      <c r="A160" s="2" t="s">
        <v>346</v>
      </c>
      <c r="B160" s="2" t="s">
        <v>146</v>
      </c>
      <c r="C160" s="6" t="s">
        <v>230</v>
      </c>
      <c r="D160" s="6" t="s">
        <v>16</v>
      </c>
      <c r="E160" s="6" t="s">
        <v>87</v>
      </c>
      <c r="F160" s="6" t="s">
        <v>18</v>
      </c>
      <c r="G160" s="6" t="s">
        <v>19</v>
      </c>
      <c r="H160" s="6" t="s">
        <v>347</v>
      </c>
      <c r="I160" s="0" t="n">
        <v>3</v>
      </c>
      <c r="J160" s="6" t="n">
        <v>36</v>
      </c>
      <c r="K160" s="3" t="str">
        <f aca="false">IF(I160=1, "No","Yes")</f>
        <v>Yes</v>
      </c>
      <c r="L160" s="7" t="n">
        <f aca="false">IF(I160=1,-J160,0.98)</f>
        <v>0.98</v>
      </c>
      <c r="M160" s="11" t="s">
        <v>62</v>
      </c>
      <c r="N160" s="52" t="n">
        <v>13.1</v>
      </c>
      <c r="O160" s="50" t="n">
        <f aca="false">N160*L160</f>
        <v>12.838</v>
      </c>
      <c r="P160" s="14" t="n">
        <f aca="false">O160+P159</f>
        <v>648.8353324</v>
      </c>
    </row>
    <row r="161" customFormat="false" ht="12.8" hidden="false" customHeight="false" outlineLevel="0" collapsed="false">
      <c r="A161" s="9" t="s">
        <v>346</v>
      </c>
      <c r="B161" s="9" t="s">
        <v>146</v>
      </c>
      <c r="C161" s="6" t="s">
        <v>230</v>
      </c>
      <c r="D161" s="6" t="s">
        <v>16</v>
      </c>
      <c r="E161" s="6" t="s">
        <v>87</v>
      </c>
      <c r="F161" s="6" t="s">
        <v>18</v>
      </c>
      <c r="G161" s="6" t="s">
        <v>19</v>
      </c>
      <c r="H161" s="6" t="s">
        <v>348</v>
      </c>
      <c r="I161" s="0" t="n">
        <v>1</v>
      </c>
      <c r="J161" s="6" t="n">
        <v>7</v>
      </c>
      <c r="K161" s="3" t="str">
        <f aca="false">IF(I161=1,"Yes","No")</f>
        <v>Yes</v>
      </c>
      <c r="L161" s="7" t="n">
        <f aca="false">IF(K161="Yes",(J161-1)*0.98,-1)</f>
        <v>5.88</v>
      </c>
      <c r="M161" s="11" t="s">
        <v>62</v>
      </c>
      <c r="N161" s="52" t="n">
        <v>13.1</v>
      </c>
      <c r="O161" s="50" t="n">
        <f aca="false">N161*L161</f>
        <v>77.028</v>
      </c>
      <c r="P161" s="14" t="n">
        <f aca="false">O161+P160</f>
        <v>725.8633324</v>
      </c>
    </row>
    <row r="162" customFormat="false" ht="12.8" hidden="false" customHeight="false" outlineLevel="0" collapsed="false">
      <c r="A162" s="2" t="s">
        <v>349</v>
      </c>
      <c r="B162" s="2" t="s">
        <v>186</v>
      </c>
      <c r="C162" s="0" t="s">
        <v>150</v>
      </c>
      <c r="D162" s="0" t="s">
        <v>42</v>
      </c>
      <c r="E162" s="0" t="s">
        <v>17</v>
      </c>
      <c r="F162" s="0" t="s">
        <v>43</v>
      </c>
      <c r="G162" s="0" t="s">
        <v>19</v>
      </c>
      <c r="H162" s="0" t="s">
        <v>350</v>
      </c>
      <c r="I162" s="0" t="n">
        <v>4</v>
      </c>
      <c r="J162" s="0" t="n">
        <v>8.82</v>
      </c>
      <c r="K162" s="0" t="str">
        <f aca="false">IF(I162=1,"Yes","No")</f>
        <v>No</v>
      </c>
      <c r="L162" s="0" t="n">
        <f aca="false">IF(K162="Yes",(J162-1)*0.98,-1)</f>
        <v>-1</v>
      </c>
      <c r="M162" s="11" t="s">
        <v>62</v>
      </c>
      <c r="N162" s="52" t="n">
        <v>13.1</v>
      </c>
      <c r="O162" s="50" t="n">
        <f aca="false">N162*L162</f>
        <v>-13.1</v>
      </c>
      <c r="P162" s="14" t="n">
        <f aca="false">O162+P161</f>
        <v>712.7633324</v>
      </c>
    </row>
    <row r="163" customFormat="false" ht="12.8" hidden="false" customHeight="false" outlineLevel="0" collapsed="false">
      <c r="A163" s="2" t="s">
        <v>349</v>
      </c>
      <c r="B163" s="2" t="s">
        <v>245</v>
      </c>
      <c r="C163" s="0" t="s">
        <v>150</v>
      </c>
      <c r="D163" s="0" t="s">
        <v>29</v>
      </c>
      <c r="E163" s="0" t="s">
        <v>79</v>
      </c>
      <c r="F163" s="0" t="s">
        <v>43</v>
      </c>
      <c r="G163" s="0" t="s">
        <v>19</v>
      </c>
      <c r="H163" s="0" t="s">
        <v>351</v>
      </c>
      <c r="I163" s="0" t="n">
        <v>0</v>
      </c>
      <c r="J163" s="0" t="n">
        <v>4.02</v>
      </c>
      <c r="K163" s="0" t="s">
        <v>19</v>
      </c>
      <c r="L163" s="0" t="n">
        <f aca="false">IF(K163="Yes",(J163-1)*0.98,-1)</f>
        <v>-1</v>
      </c>
      <c r="M163" s="11" t="s">
        <v>62</v>
      </c>
      <c r="N163" s="52" t="n">
        <v>13.1</v>
      </c>
      <c r="O163" s="50" t="n">
        <f aca="false">N163*L163</f>
        <v>-13.1</v>
      </c>
      <c r="P163" s="14" t="n">
        <f aca="false">O163+P162</f>
        <v>699.6633324</v>
      </c>
    </row>
    <row r="164" customFormat="false" ht="12.8" hidden="false" customHeight="false" outlineLevel="0" collapsed="false">
      <c r="A164" s="2" t="s">
        <v>352</v>
      </c>
      <c r="B164" s="2" t="s">
        <v>276</v>
      </c>
      <c r="C164" s="6" t="s">
        <v>311</v>
      </c>
      <c r="D164" s="6" t="s">
        <v>16</v>
      </c>
      <c r="E164" s="6" t="s">
        <v>17</v>
      </c>
      <c r="F164" s="6" t="s">
        <v>43</v>
      </c>
      <c r="G164" s="6" t="s">
        <v>19</v>
      </c>
      <c r="H164" s="6" t="s">
        <v>353</v>
      </c>
      <c r="I164" s="0" t="n">
        <v>0</v>
      </c>
      <c r="J164" s="6" t="n">
        <v>60.78</v>
      </c>
      <c r="K164" s="3" t="str">
        <f aca="false">IF(I164=1, "No","Yes")</f>
        <v>Yes</v>
      </c>
      <c r="L164" s="7" t="n">
        <f aca="false">IF(I164=1,-J164,0.98)</f>
        <v>0.98</v>
      </c>
      <c r="M164" s="11" t="s">
        <v>62</v>
      </c>
      <c r="N164" s="52" t="n">
        <v>13.1</v>
      </c>
      <c r="O164" s="50" t="n">
        <f aca="false">N164*L164</f>
        <v>12.838</v>
      </c>
      <c r="P164" s="14" t="n">
        <f aca="false">O164+P163</f>
        <v>712.5013324</v>
      </c>
    </row>
    <row r="165" customFormat="false" ht="12.8" hidden="false" customHeight="false" outlineLevel="0" collapsed="false">
      <c r="A165" s="2" t="s">
        <v>354</v>
      </c>
      <c r="B165" s="2" t="s">
        <v>130</v>
      </c>
      <c r="C165" s="0" t="s">
        <v>259</v>
      </c>
      <c r="D165" s="0" t="s">
        <v>16</v>
      </c>
      <c r="E165" s="0" t="s">
        <v>17</v>
      </c>
      <c r="F165" s="0" t="s">
        <v>18</v>
      </c>
      <c r="G165" s="0" t="s">
        <v>19</v>
      </c>
      <c r="H165" s="0" t="s">
        <v>355</v>
      </c>
      <c r="I165" s="0" t="n">
        <v>1</v>
      </c>
      <c r="J165" s="0" t="n">
        <v>1.09</v>
      </c>
      <c r="K165" s="0" t="s">
        <v>21</v>
      </c>
      <c r="L165" s="0" t="n">
        <f aca="false">IF(K165="Yes",(J165-1)*0.98,-1)</f>
        <v>0.0882000000000001</v>
      </c>
      <c r="M165" s="11" t="s">
        <v>62</v>
      </c>
      <c r="N165" s="52" t="n">
        <v>13.1</v>
      </c>
      <c r="O165" s="50" t="n">
        <f aca="false">N165*L165</f>
        <v>1.15542</v>
      </c>
      <c r="P165" s="14" t="n">
        <f aca="false">O165+P164</f>
        <v>713.6567524</v>
      </c>
    </row>
    <row r="166" customFormat="false" ht="12.8" hidden="false" customHeight="false" outlineLevel="0" collapsed="false">
      <c r="A166" s="2" t="s">
        <v>356</v>
      </c>
      <c r="B166" s="2" t="s">
        <v>276</v>
      </c>
      <c r="C166" s="0" t="s">
        <v>357</v>
      </c>
      <c r="D166" s="0" t="s">
        <v>195</v>
      </c>
      <c r="E166" s="0" t="s">
        <v>17</v>
      </c>
      <c r="F166" s="0" t="s">
        <v>18</v>
      </c>
      <c r="G166" s="0" t="s">
        <v>19</v>
      </c>
      <c r="H166" s="0" t="s">
        <v>358</v>
      </c>
      <c r="I166" s="0" t="n">
        <v>1</v>
      </c>
      <c r="J166" s="0" t="n">
        <v>1.19</v>
      </c>
      <c r="K166" s="0" t="s">
        <v>21</v>
      </c>
      <c r="L166" s="0" t="n">
        <f aca="false">IF(K166="Yes",(J166-1)*0.98,-1)</f>
        <v>0.1862</v>
      </c>
      <c r="M166" s="11" t="s">
        <v>62</v>
      </c>
      <c r="N166" s="52" t="n">
        <v>13.1</v>
      </c>
      <c r="O166" s="50" t="n">
        <f aca="false">N166*L166</f>
        <v>2.43922</v>
      </c>
      <c r="P166" s="14" t="n">
        <f aca="false">O166+P165</f>
        <v>716.0959724</v>
      </c>
    </row>
    <row r="167" customFormat="false" ht="12.8" hidden="false" customHeight="false" outlineLevel="0" collapsed="false">
      <c r="A167" s="2" t="s">
        <v>356</v>
      </c>
      <c r="B167" s="2" t="s">
        <v>130</v>
      </c>
      <c r="C167" s="0" t="s">
        <v>359</v>
      </c>
      <c r="D167" s="0" t="s">
        <v>16</v>
      </c>
      <c r="E167" s="0" t="s">
        <v>17</v>
      </c>
      <c r="F167" s="0" t="s">
        <v>18</v>
      </c>
      <c r="G167" s="0" t="s">
        <v>19</v>
      </c>
      <c r="H167" s="0" t="s">
        <v>360</v>
      </c>
      <c r="I167" s="0" t="n">
        <v>1</v>
      </c>
      <c r="J167" s="0" t="n">
        <v>1.19</v>
      </c>
      <c r="K167" s="0" t="s">
        <v>21</v>
      </c>
      <c r="L167" s="0" t="n">
        <f aca="false">IF(K167="Yes",(J167-1)*0.98,-1)</f>
        <v>0.1862</v>
      </c>
      <c r="M167" s="11" t="s">
        <v>62</v>
      </c>
      <c r="N167" s="52" t="n">
        <v>13.1</v>
      </c>
      <c r="O167" s="50" t="n">
        <f aca="false">N167*L167</f>
        <v>2.43922</v>
      </c>
      <c r="P167" s="14" t="n">
        <f aca="false">O167+P166</f>
        <v>718.5351924</v>
      </c>
    </row>
    <row r="168" customFormat="false" ht="12.8" hidden="false" customHeight="false" outlineLevel="0" collapsed="false">
      <c r="A168" s="2" t="s">
        <v>356</v>
      </c>
      <c r="B168" s="2" t="s">
        <v>71</v>
      </c>
      <c r="C168" s="0" t="s">
        <v>357</v>
      </c>
      <c r="D168" s="0" t="s">
        <v>195</v>
      </c>
      <c r="E168" s="0" t="s">
        <v>87</v>
      </c>
      <c r="F168" s="0" t="s">
        <v>18</v>
      </c>
      <c r="G168" s="0" t="s">
        <v>19</v>
      </c>
      <c r="H168" s="0" t="s">
        <v>361</v>
      </c>
      <c r="I168" s="0" t="n">
        <v>1</v>
      </c>
      <c r="J168" s="0" t="n">
        <v>1.11</v>
      </c>
      <c r="K168" s="0" t="s">
        <v>21</v>
      </c>
      <c r="L168" s="0" t="n">
        <f aca="false">IF(K168="Yes",(J168-1)*0.98,-1)</f>
        <v>0.1078</v>
      </c>
      <c r="M168" s="11" t="s">
        <v>62</v>
      </c>
      <c r="N168" s="52" t="n">
        <v>13.1</v>
      </c>
      <c r="O168" s="50" t="n">
        <f aca="false">N168*L168</f>
        <v>1.41218</v>
      </c>
      <c r="P168" s="14" t="n">
        <f aca="false">O168+P167</f>
        <v>719.9473724</v>
      </c>
    </row>
    <row r="169" customFormat="false" ht="12.8" hidden="false" customHeight="false" outlineLevel="0" collapsed="false">
      <c r="A169" s="2" t="s">
        <v>356</v>
      </c>
      <c r="B169" s="2" t="s">
        <v>157</v>
      </c>
      <c r="C169" s="0" t="s">
        <v>357</v>
      </c>
      <c r="D169" s="0" t="s">
        <v>195</v>
      </c>
      <c r="E169" s="0" t="s">
        <v>17</v>
      </c>
      <c r="G169" s="0" t="s">
        <v>19</v>
      </c>
      <c r="H169" s="0" t="s">
        <v>362</v>
      </c>
      <c r="I169" s="0" t="n">
        <v>1</v>
      </c>
      <c r="J169" s="0" t="n">
        <v>1.32</v>
      </c>
      <c r="K169" s="0" t="str">
        <f aca="false">IF(I169=1,"Yes","No")</f>
        <v>Yes</v>
      </c>
      <c r="L169" s="0" t="n">
        <f aca="false">IF(K169="Yes",(J169-1)*0.98,-1)</f>
        <v>0.3136</v>
      </c>
      <c r="M169" s="11" t="s">
        <v>62</v>
      </c>
      <c r="N169" s="52" t="n">
        <v>13.1</v>
      </c>
      <c r="O169" s="50" t="n">
        <f aca="false">N169*L169</f>
        <v>4.10816</v>
      </c>
      <c r="P169" s="14" t="n">
        <f aca="false">O169+P168</f>
        <v>724.0555324</v>
      </c>
    </row>
    <row r="170" customFormat="false" ht="12.8" hidden="false" customHeight="false" outlineLevel="0" collapsed="false">
      <c r="A170" s="2" t="s">
        <v>363</v>
      </c>
      <c r="B170" s="2" t="s">
        <v>364</v>
      </c>
      <c r="C170" s="0" t="s">
        <v>365</v>
      </c>
      <c r="D170" s="0" t="s">
        <v>37</v>
      </c>
      <c r="E170" s="0" t="s">
        <v>147</v>
      </c>
      <c r="G170" s="0" t="s">
        <v>19</v>
      </c>
      <c r="H170" s="0" t="s">
        <v>366</v>
      </c>
      <c r="I170" s="0" t="n">
        <v>3</v>
      </c>
      <c r="J170" s="0" t="n">
        <v>2.52</v>
      </c>
      <c r="K170" s="0" t="str">
        <f aca="false">IF(I170=1,"Yes","No")</f>
        <v>No</v>
      </c>
      <c r="L170" s="0" t="n">
        <f aca="false">IF(K170="Yes",(J170-1)*0.98,-1)</f>
        <v>-1</v>
      </c>
      <c r="M170" s="11" t="s">
        <v>62</v>
      </c>
      <c r="N170" s="52" t="n">
        <v>13.1</v>
      </c>
      <c r="O170" s="50" t="n">
        <f aca="false">N170*L170</f>
        <v>-13.1</v>
      </c>
      <c r="P170" s="14" t="n">
        <f aca="false">O170+P169</f>
        <v>710.9555324</v>
      </c>
    </row>
    <row r="171" customFormat="false" ht="12.8" hidden="false" customHeight="false" outlineLevel="0" collapsed="false">
      <c r="A171" s="2" t="s">
        <v>363</v>
      </c>
      <c r="B171" s="2" t="s">
        <v>280</v>
      </c>
      <c r="C171" s="0" t="s">
        <v>332</v>
      </c>
      <c r="D171" s="0" t="s">
        <v>29</v>
      </c>
      <c r="E171" s="0" t="s">
        <v>79</v>
      </c>
      <c r="F171" s="0" t="s">
        <v>206</v>
      </c>
      <c r="G171" s="0" t="s">
        <v>19</v>
      </c>
      <c r="H171" s="0" t="s">
        <v>367</v>
      </c>
      <c r="I171" s="0" t="n">
        <v>2</v>
      </c>
      <c r="J171" s="0" t="n">
        <v>1.58</v>
      </c>
      <c r="K171" s="0" t="str">
        <f aca="false">IF(I171=1,"Yes","No")</f>
        <v>No</v>
      </c>
      <c r="L171" s="0" t="n">
        <f aca="false">IF(K171="Yes",(J171-1)*0.98,-1)</f>
        <v>-1</v>
      </c>
      <c r="M171" s="11" t="s">
        <v>62</v>
      </c>
      <c r="N171" s="52" t="n">
        <v>13.1</v>
      </c>
      <c r="O171" s="50" t="n">
        <f aca="false">N171*L171</f>
        <v>-13.1</v>
      </c>
      <c r="P171" s="14" t="n">
        <f aca="false">O171+P170</f>
        <v>697.8555324</v>
      </c>
    </row>
    <row r="172" customFormat="false" ht="12.8" hidden="false" customHeight="false" outlineLevel="0" collapsed="false">
      <c r="A172" s="9" t="s">
        <v>363</v>
      </c>
      <c r="B172" s="9" t="s">
        <v>280</v>
      </c>
      <c r="C172" s="6" t="s">
        <v>332</v>
      </c>
      <c r="D172" s="6" t="s">
        <v>29</v>
      </c>
      <c r="E172" s="6" t="s">
        <v>79</v>
      </c>
      <c r="F172" s="6" t="s">
        <v>206</v>
      </c>
      <c r="G172" s="6" t="s">
        <v>19</v>
      </c>
      <c r="H172" s="6" t="s">
        <v>368</v>
      </c>
      <c r="I172" s="0" t="n">
        <v>1</v>
      </c>
      <c r="J172" s="6" t="n">
        <v>8.1</v>
      </c>
      <c r="K172" s="3" t="str">
        <f aca="false">IF(I172=1,"Yes","No")</f>
        <v>Yes</v>
      </c>
      <c r="L172" s="7" t="n">
        <f aca="false">IF(K172="Yes",(J172-1)*0.98,-1)</f>
        <v>6.958</v>
      </c>
      <c r="M172" s="11" t="s">
        <v>62</v>
      </c>
      <c r="N172" s="52" t="n">
        <v>13.1</v>
      </c>
      <c r="O172" s="50" t="n">
        <f aca="false">N172*L172</f>
        <v>91.1498</v>
      </c>
      <c r="P172" s="14" t="n">
        <f aca="false">O172+P171</f>
        <v>789.0053324</v>
      </c>
    </row>
    <row r="173" customFormat="false" ht="12.8" hidden="false" customHeight="false" outlineLevel="0" collapsed="false">
      <c r="A173" s="2" t="s">
        <v>369</v>
      </c>
      <c r="B173" s="2" t="s">
        <v>159</v>
      </c>
      <c r="C173" s="0" t="s">
        <v>370</v>
      </c>
      <c r="D173" s="0" t="s">
        <v>42</v>
      </c>
      <c r="E173" s="0" t="s">
        <v>147</v>
      </c>
      <c r="F173" s="0" t="s">
        <v>65</v>
      </c>
      <c r="G173" s="0" t="s">
        <v>21</v>
      </c>
      <c r="H173" s="0" t="s">
        <v>371</v>
      </c>
      <c r="I173" s="0" t="n">
        <v>2</v>
      </c>
      <c r="J173" s="0" t="n">
        <v>4.65</v>
      </c>
      <c r="K173" s="0" t="str">
        <f aca="false">IF(I173=1,"Yes","No")</f>
        <v>No</v>
      </c>
      <c r="L173" s="0" t="n">
        <f aca="false">IF(K173="Yes",(J173-1)*0.98,-1)</f>
        <v>-1</v>
      </c>
      <c r="M173" s="11" t="s">
        <v>62</v>
      </c>
      <c r="N173" s="52" t="n">
        <v>13.1</v>
      </c>
      <c r="O173" s="50" t="n">
        <f aca="false">N173*L173</f>
        <v>-13.1</v>
      </c>
      <c r="P173" s="14" t="n">
        <f aca="false">O173+P172</f>
        <v>775.9053324</v>
      </c>
    </row>
    <row r="174" customFormat="false" ht="12.8" hidden="false" customHeight="false" outlineLevel="0" collapsed="false">
      <c r="A174" s="2" t="s">
        <v>369</v>
      </c>
      <c r="B174" s="2" t="s">
        <v>159</v>
      </c>
      <c r="C174" s="0" t="s">
        <v>370</v>
      </c>
      <c r="D174" s="0" t="s">
        <v>42</v>
      </c>
      <c r="E174" s="0" t="s">
        <v>147</v>
      </c>
      <c r="F174" s="0" t="s">
        <v>65</v>
      </c>
      <c r="G174" s="0" t="s">
        <v>21</v>
      </c>
      <c r="H174" s="0" t="s">
        <v>371</v>
      </c>
      <c r="I174" s="0" t="n">
        <v>2</v>
      </c>
      <c r="J174" s="0" t="n">
        <v>1.71</v>
      </c>
      <c r="K174" s="0" t="s">
        <v>21</v>
      </c>
      <c r="L174" s="0" t="n">
        <f aca="false">IF(K174="Yes",(J174-1)*0.98,-1)</f>
        <v>0.6958</v>
      </c>
      <c r="M174" s="11" t="s">
        <v>62</v>
      </c>
      <c r="N174" s="52" t="n">
        <v>13.1</v>
      </c>
      <c r="O174" s="50" t="n">
        <f aca="false">N174*L174</f>
        <v>9.11498</v>
      </c>
      <c r="P174" s="14" t="n">
        <f aca="false">O174+P173</f>
        <v>785.0203124</v>
      </c>
    </row>
    <row r="175" customFormat="false" ht="12.8" hidden="false" customHeight="false" outlineLevel="0" collapsed="false">
      <c r="A175" s="2" t="s">
        <v>372</v>
      </c>
      <c r="B175" s="2" t="s">
        <v>124</v>
      </c>
      <c r="C175" s="0" t="s">
        <v>373</v>
      </c>
      <c r="D175" s="0" t="s">
        <v>195</v>
      </c>
      <c r="E175" s="0" t="s">
        <v>147</v>
      </c>
      <c r="G175" s="0" t="s">
        <v>19</v>
      </c>
      <c r="H175" s="0" t="s">
        <v>374</v>
      </c>
      <c r="I175" s="0" t="n">
        <v>1</v>
      </c>
      <c r="J175" s="0" t="n">
        <v>2.95</v>
      </c>
      <c r="K175" s="0" t="str">
        <f aca="false">IF(I175=1,"Yes","No")</f>
        <v>Yes</v>
      </c>
      <c r="L175" s="0" t="n">
        <f aca="false">IF(K175="Yes",(J175-1)*0.98,-1)</f>
        <v>1.911</v>
      </c>
      <c r="M175" s="11" t="s">
        <v>62</v>
      </c>
      <c r="N175" s="52" t="n">
        <v>13.1</v>
      </c>
      <c r="O175" s="50" t="n">
        <f aca="false">N175*L175</f>
        <v>25.0341</v>
      </c>
      <c r="P175" s="14" t="n">
        <f aca="false">O175+P174</f>
        <v>810.0544124</v>
      </c>
    </row>
    <row r="176" customFormat="false" ht="12.8" hidden="false" customHeight="false" outlineLevel="0" collapsed="false">
      <c r="A176" s="2" t="s">
        <v>372</v>
      </c>
      <c r="B176" s="2" t="s">
        <v>375</v>
      </c>
      <c r="C176" s="0" t="s">
        <v>28</v>
      </c>
      <c r="D176" s="0" t="s">
        <v>42</v>
      </c>
      <c r="E176" s="0" t="s">
        <v>30</v>
      </c>
      <c r="F176" s="0" t="s">
        <v>31</v>
      </c>
      <c r="G176" s="0" t="s">
        <v>19</v>
      </c>
      <c r="H176" s="0" t="s">
        <v>305</v>
      </c>
      <c r="I176" s="0" t="n">
        <v>3</v>
      </c>
      <c r="J176" s="0" t="n">
        <v>1.92</v>
      </c>
      <c r="K176" s="0" t="str">
        <f aca="false">IF(I176=1,"Yes","No")</f>
        <v>No</v>
      </c>
      <c r="L176" s="0" t="n">
        <f aca="false">IF(K176="Yes",(J176-1)*0.98,-1)</f>
        <v>-1</v>
      </c>
      <c r="M176" s="11" t="s">
        <v>62</v>
      </c>
      <c r="N176" s="52" t="n">
        <v>13.1</v>
      </c>
      <c r="O176" s="50" t="n">
        <f aca="false">N176*L176</f>
        <v>-13.1</v>
      </c>
      <c r="P176" s="14" t="n">
        <f aca="false">O176+P175</f>
        <v>796.9544124</v>
      </c>
    </row>
    <row r="177" customFormat="false" ht="12.8" hidden="false" customHeight="false" outlineLevel="0" collapsed="false">
      <c r="A177" s="2" t="s">
        <v>372</v>
      </c>
      <c r="B177" s="2" t="s">
        <v>376</v>
      </c>
      <c r="C177" s="0" t="s">
        <v>24</v>
      </c>
      <c r="D177" s="0" t="s">
        <v>29</v>
      </c>
      <c r="E177" s="0" t="s">
        <v>87</v>
      </c>
      <c r="F177" s="0" t="s">
        <v>152</v>
      </c>
      <c r="G177" s="0" t="s">
        <v>19</v>
      </c>
      <c r="H177" s="0" t="s">
        <v>377</v>
      </c>
      <c r="I177" s="0" t="n">
        <v>3</v>
      </c>
      <c r="J177" s="0" t="n">
        <v>1.43</v>
      </c>
      <c r="K177" s="0" t="s">
        <v>21</v>
      </c>
      <c r="L177" s="0" t="n">
        <f aca="false">IF(K177="Yes",(J177-1)*0.98,-1)</f>
        <v>0.4214</v>
      </c>
      <c r="M177" s="11" t="s">
        <v>62</v>
      </c>
      <c r="N177" s="52" t="n">
        <v>13.1</v>
      </c>
      <c r="O177" s="50" t="n">
        <f aca="false">N177*L177</f>
        <v>5.52034</v>
      </c>
      <c r="P177" s="14" t="n">
        <f aca="false">O177+P176</f>
        <v>802.4747524</v>
      </c>
    </row>
    <row r="178" customFormat="false" ht="12.8" hidden="false" customHeight="false" outlineLevel="0" collapsed="false">
      <c r="A178" s="2" t="s">
        <v>378</v>
      </c>
      <c r="B178" s="2" t="s">
        <v>58</v>
      </c>
      <c r="C178" s="0" t="s">
        <v>373</v>
      </c>
      <c r="D178" s="0" t="s">
        <v>102</v>
      </c>
      <c r="E178" s="0" t="s">
        <v>147</v>
      </c>
      <c r="G178" s="0" t="s">
        <v>19</v>
      </c>
      <c r="H178" s="0" t="s">
        <v>379</v>
      </c>
      <c r="I178" s="0" t="n">
        <v>1</v>
      </c>
      <c r="J178" s="0" t="n">
        <v>1.16</v>
      </c>
      <c r="K178" s="0" t="s">
        <v>21</v>
      </c>
      <c r="L178" s="0" t="n">
        <f aca="false">IF(K178="Yes",(J178-1)*0.98,-1)</f>
        <v>0.1568</v>
      </c>
      <c r="M178" s="11" t="s">
        <v>62</v>
      </c>
      <c r="N178" s="52" t="n">
        <v>13.1</v>
      </c>
      <c r="O178" s="50" t="n">
        <f aca="false">N178*L178</f>
        <v>2.05408</v>
      </c>
      <c r="P178" s="14" t="n">
        <f aca="false">O178+P177</f>
        <v>804.5288324</v>
      </c>
    </row>
    <row r="179" customFormat="false" ht="12.8" hidden="false" customHeight="false" outlineLevel="0" collapsed="false">
      <c r="A179" s="2" t="s">
        <v>380</v>
      </c>
      <c r="B179" s="2" t="s">
        <v>146</v>
      </c>
      <c r="C179" s="0" t="s">
        <v>215</v>
      </c>
      <c r="D179" s="0" t="s">
        <v>16</v>
      </c>
      <c r="E179" s="0" t="s">
        <v>17</v>
      </c>
      <c r="F179" s="0" t="s">
        <v>18</v>
      </c>
      <c r="G179" s="0" t="s">
        <v>19</v>
      </c>
      <c r="H179" s="0" t="s">
        <v>381</v>
      </c>
      <c r="I179" s="0" t="n">
        <v>2</v>
      </c>
      <c r="J179" s="0" t="n">
        <v>1.05</v>
      </c>
      <c r="K179" s="0" t="s">
        <v>21</v>
      </c>
      <c r="L179" s="0" t="n">
        <f aca="false">IF(K179="Yes",(J179-1)*0.98,-1)</f>
        <v>0.049</v>
      </c>
      <c r="M179" s="11" t="s">
        <v>62</v>
      </c>
      <c r="N179" s="52" t="n">
        <v>13.1</v>
      </c>
      <c r="O179" s="50" t="n">
        <f aca="false">N179*L179</f>
        <v>0.641900000000001</v>
      </c>
      <c r="P179" s="14" t="n">
        <f aca="false">O179+P178</f>
        <v>805.1707324</v>
      </c>
    </row>
    <row r="180" customFormat="false" ht="12.8" hidden="false" customHeight="false" outlineLevel="0" collapsed="false">
      <c r="A180" s="2" t="s">
        <v>380</v>
      </c>
      <c r="B180" s="2" t="s">
        <v>376</v>
      </c>
      <c r="C180" s="0" t="s">
        <v>382</v>
      </c>
      <c r="D180" s="0" t="s">
        <v>16</v>
      </c>
      <c r="E180" s="0" t="s">
        <v>147</v>
      </c>
      <c r="F180" s="0" t="s">
        <v>65</v>
      </c>
      <c r="G180" s="0" t="s">
        <v>21</v>
      </c>
      <c r="H180" s="0" t="s">
        <v>383</v>
      </c>
      <c r="I180" s="0" t="n">
        <v>2</v>
      </c>
      <c r="J180" s="0" t="n">
        <v>4.17</v>
      </c>
      <c r="K180" s="0" t="str">
        <f aca="false">IF(I180=1,"Yes","No")</f>
        <v>No</v>
      </c>
      <c r="L180" s="0" t="n">
        <f aca="false">IF(K180="Yes",(J180-1)*0.98,-1)</f>
        <v>-1</v>
      </c>
      <c r="M180" s="11" t="s">
        <v>62</v>
      </c>
      <c r="N180" s="52" t="n">
        <v>13.1</v>
      </c>
      <c r="O180" s="50" t="n">
        <f aca="false">N180*L180</f>
        <v>-13.1</v>
      </c>
      <c r="P180" s="14" t="n">
        <f aca="false">O180+P179</f>
        <v>792.0707324</v>
      </c>
    </row>
    <row r="181" customFormat="false" ht="12.8" hidden="false" customHeight="false" outlineLevel="0" collapsed="false">
      <c r="A181" s="2" t="s">
        <v>380</v>
      </c>
      <c r="B181" s="2" t="s">
        <v>384</v>
      </c>
      <c r="C181" s="0" t="s">
        <v>74</v>
      </c>
      <c r="D181" s="0" t="s">
        <v>37</v>
      </c>
      <c r="E181" s="0" t="s">
        <v>30</v>
      </c>
      <c r="F181" s="0" t="s">
        <v>43</v>
      </c>
      <c r="G181" s="0" t="s">
        <v>19</v>
      </c>
      <c r="H181" s="0" t="s">
        <v>385</v>
      </c>
      <c r="I181" s="0" t="n">
        <v>2</v>
      </c>
      <c r="J181" s="0" t="n">
        <v>1.17</v>
      </c>
      <c r="K181" s="0" t="s">
        <v>21</v>
      </c>
      <c r="L181" s="0" t="n">
        <f aca="false">IF(K181="Yes",(J181-1)*0.98,-1)</f>
        <v>0.1666</v>
      </c>
      <c r="M181" s="11" t="s">
        <v>62</v>
      </c>
      <c r="N181" s="52" t="n">
        <v>13.1</v>
      </c>
      <c r="O181" s="50" t="n">
        <f aca="false">N181*L181</f>
        <v>2.18246</v>
      </c>
      <c r="P181" s="14" t="n">
        <f aca="false">O181+P180</f>
        <v>794.2531924</v>
      </c>
    </row>
    <row r="182" customFormat="false" ht="12.8" hidden="false" customHeight="false" outlineLevel="0" collapsed="false">
      <c r="A182" s="2" t="s">
        <v>380</v>
      </c>
      <c r="B182" s="2" t="s">
        <v>384</v>
      </c>
      <c r="C182" s="0" t="s">
        <v>74</v>
      </c>
      <c r="D182" s="0" t="s">
        <v>37</v>
      </c>
      <c r="E182" s="0" t="s">
        <v>30</v>
      </c>
      <c r="F182" s="0" t="s">
        <v>43</v>
      </c>
      <c r="G182" s="0" t="s">
        <v>19</v>
      </c>
      <c r="H182" s="0" t="s">
        <v>386</v>
      </c>
      <c r="I182" s="0" t="n">
        <v>0</v>
      </c>
      <c r="J182" s="0" t="n">
        <v>1.57</v>
      </c>
      <c r="K182" s="0" t="s">
        <v>19</v>
      </c>
      <c r="L182" s="0" t="n">
        <f aca="false">IF(K182="Yes",(J182-1)*0.98,-1)</f>
        <v>-1</v>
      </c>
      <c r="M182" s="11" t="s">
        <v>62</v>
      </c>
      <c r="N182" s="52" t="n">
        <v>13.1</v>
      </c>
      <c r="O182" s="50" t="n">
        <f aca="false">N182*L182</f>
        <v>-13.1</v>
      </c>
      <c r="P182" s="14" t="n">
        <f aca="false">O182+P181</f>
        <v>781.1531924</v>
      </c>
    </row>
    <row r="183" customFormat="false" ht="12.8" hidden="false" customHeight="false" outlineLevel="0" collapsed="false">
      <c r="A183" s="9" t="s">
        <v>380</v>
      </c>
      <c r="B183" s="9" t="s">
        <v>384</v>
      </c>
      <c r="C183" s="6" t="s">
        <v>74</v>
      </c>
      <c r="D183" s="6" t="s">
        <v>37</v>
      </c>
      <c r="E183" s="6" t="s">
        <v>30</v>
      </c>
      <c r="F183" s="6" t="s">
        <v>43</v>
      </c>
      <c r="G183" s="6" t="s">
        <v>19</v>
      </c>
      <c r="H183" s="6" t="s">
        <v>386</v>
      </c>
      <c r="I183" s="0" t="n">
        <v>0</v>
      </c>
      <c r="J183" s="6" t="n">
        <v>4.7</v>
      </c>
      <c r="K183" s="3" t="str">
        <f aca="false">IF(I183=1,"Yes","No")</f>
        <v>No</v>
      </c>
      <c r="L183" s="7" t="n">
        <f aca="false">IF(K183="Yes",(J183-1)*0.98,-1)</f>
        <v>-1</v>
      </c>
      <c r="M183" s="11" t="s">
        <v>62</v>
      </c>
      <c r="N183" s="52" t="n">
        <v>13.1</v>
      </c>
      <c r="O183" s="50" t="n">
        <f aca="false">N183*L183</f>
        <v>-13.1</v>
      </c>
      <c r="P183" s="14" t="n">
        <f aca="false">O183+P182</f>
        <v>768.0531924</v>
      </c>
    </row>
    <row r="184" customFormat="false" ht="12.8" hidden="false" customHeight="false" outlineLevel="0" collapsed="false">
      <c r="A184" s="2" t="s">
        <v>380</v>
      </c>
      <c r="B184" s="2" t="s">
        <v>267</v>
      </c>
      <c r="C184" s="0" t="s">
        <v>327</v>
      </c>
      <c r="D184" s="0" t="s">
        <v>29</v>
      </c>
      <c r="E184" s="0" t="s">
        <v>79</v>
      </c>
      <c r="F184" s="0" t="s">
        <v>80</v>
      </c>
      <c r="G184" s="0" t="s">
        <v>19</v>
      </c>
      <c r="H184" s="0" t="s">
        <v>387</v>
      </c>
      <c r="I184" s="0" t="n">
        <v>3</v>
      </c>
      <c r="J184" s="0" t="n">
        <v>5.97</v>
      </c>
      <c r="K184" s="0" t="str">
        <f aca="false">IF(I184=1,"Yes","No")</f>
        <v>No</v>
      </c>
      <c r="L184" s="0" t="n">
        <f aca="false">IF(K184="Yes",(J184-1)*0.98,-1)</f>
        <v>-1</v>
      </c>
      <c r="M184" s="11" t="s">
        <v>62</v>
      </c>
      <c r="N184" s="52" t="n">
        <v>13.1</v>
      </c>
      <c r="O184" s="50" t="n">
        <f aca="false">N184*L184</f>
        <v>-13.1</v>
      </c>
      <c r="P184" s="14" t="n">
        <f aca="false">O184+P183</f>
        <v>754.9531924</v>
      </c>
    </row>
    <row r="185" customFormat="false" ht="12.8" hidden="false" customHeight="false" outlineLevel="0" collapsed="false">
      <c r="A185" s="2" t="s">
        <v>380</v>
      </c>
      <c r="B185" s="2" t="s">
        <v>267</v>
      </c>
      <c r="C185" s="0" t="s">
        <v>327</v>
      </c>
      <c r="D185" s="0" t="s">
        <v>29</v>
      </c>
      <c r="E185" s="0" t="s">
        <v>79</v>
      </c>
      <c r="F185" s="0" t="s">
        <v>80</v>
      </c>
      <c r="G185" s="0" t="s">
        <v>19</v>
      </c>
      <c r="H185" s="0" t="s">
        <v>387</v>
      </c>
      <c r="I185" s="0" t="n">
        <v>3</v>
      </c>
      <c r="J185" s="0" t="n">
        <v>1.89</v>
      </c>
      <c r="K185" s="0" t="s">
        <v>21</v>
      </c>
      <c r="L185" s="0" t="n">
        <f aca="false">IF(K185="Yes",(J185-1)*0.98,-1)</f>
        <v>0.8722</v>
      </c>
      <c r="M185" s="11" t="s">
        <v>62</v>
      </c>
      <c r="N185" s="52" t="n">
        <v>13.1</v>
      </c>
      <c r="O185" s="50" t="n">
        <f aca="false">N185*L185</f>
        <v>11.42582</v>
      </c>
      <c r="P185" s="14" t="n">
        <f aca="false">O185+P184</f>
        <v>766.3790124</v>
      </c>
    </row>
    <row r="186" customFormat="false" ht="12.8" hidden="false" customHeight="false" outlineLevel="0" collapsed="false">
      <c r="A186" s="2" t="s">
        <v>388</v>
      </c>
      <c r="B186" s="2" t="s">
        <v>155</v>
      </c>
      <c r="C186" s="0" t="s">
        <v>125</v>
      </c>
      <c r="D186" s="0" t="s">
        <v>42</v>
      </c>
      <c r="E186" s="0" t="s">
        <v>30</v>
      </c>
      <c r="F186" s="0" t="s">
        <v>43</v>
      </c>
      <c r="G186" s="0" t="s">
        <v>19</v>
      </c>
      <c r="H186" s="0" t="s">
        <v>389</v>
      </c>
      <c r="I186" s="0" t="n">
        <v>2</v>
      </c>
      <c r="J186" s="0" t="n">
        <v>1.68</v>
      </c>
      <c r="K186" s="0" t="s">
        <v>21</v>
      </c>
      <c r="L186" s="0" t="n">
        <f aca="false">IF(K186="Yes",(J186-1)*0.98,-1)</f>
        <v>0.6664</v>
      </c>
      <c r="M186" s="11" t="s">
        <v>62</v>
      </c>
      <c r="N186" s="52" t="n">
        <v>13.1</v>
      </c>
      <c r="O186" s="50" t="n">
        <f aca="false">N186*L186</f>
        <v>8.72984</v>
      </c>
      <c r="P186" s="14" t="n">
        <f aca="false">O186+P185</f>
        <v>775.1088524</v>
      </c>
    </row>
    <row r="187" customFormat="false" ht="12.8" hidden="false" customHeight="false" outlineLevel="0" collapsed="false">
      <c r="A187" s="2" t="s">
        <v>388</v>
      </c>
      <c r="B187" s="2" t="s">
        <v>14</v>
      </c>
      <c r="C187" s="0" t="s">
        <v>256</v>
      </c>
      <c r="D187" s="0" t="s">
        <v>42</v>
      </c>
      <c r="E187" s="0" t="s">
        <v>17</v>
      </c>
      <c r="F187" s="0" t="s">
        <v>43</v>
      </c>
      <c r="G187" s="0" t="s">
        <v>19</v>
      </c>
      <c r="H187" s="0" t="s">
        <v>390</v>
      </c>
      <c r="I187" s="0" t="n">
        <v>1</v>
      </c>
      <c r="J187" s="0" t="n">
        <v>1.94</v>
      </c>
      <c r="K187" s="0" t="str">
        <f aca="false">IF(I187=1,"Yes","No")</f>
        <v>Yes</v>
      </c>
      <c r="L187" s="0" t="n">
        <f aca="false">IF(K187="Yes",(J187-1)*0.98,-1)</f>
        <v>0.9212</v>
      </c>
      <c r="M187" s="11" t="s">
        <v>62</v>
      </c>
      <c r="N187" s="52" t="n">
        <v>13.1</v>
      </c>
      <c r="O187" s="50" t="n">
        <f aca="false">N187*L187</f>
        <v>12.06772</v>
      </c>
      <c r="P187" s="14" t="n">
        <f aca="false">O187+P186</f>
        <v>787.1765724</v>
      </c>
    </row>
    <row r="188" customFormat="false" ht="12.8" hidden="false" customHeight="false" outlineLevel="0" collapsed="false">
      <c r="A188" s="2" t="s">
        <v>388</v>
      </c>
      <c r="B188" s="2" t="s">
        <v>173</v>
      </c>
      <c r="C188" s="0" t="s">
        <v>59</v>
      </c>
      <c r="D188" s="0" t="s">
        <v>29</v>
      </c>
      <c r="E188" s="0" t="s">
        <v>30</v>
      </c>
      <c r="F188" s="0" t="s">
        <v>304</v>
      </c>
      <c r="G188" s="0" t="s">
        <v>21</v>
      </c>
      <c r="H188" s="0" t="s">
        <v>391</v>
      </c>
      <c r="I188" s="0" t="n">
        <v>1</v>
      </c>
      <c r="J188" s="0" t="n">
        <v>1.44</v>
      </c>
      <c r="K188" s="0" t="s">
        <v>21</v>
      </c>
      <c r="L188" s="0" t="n">
        <f aca="false">IF(K188="Yes",(J188-1)*0.98,-1)</f>
        <v>0.4312</v>
      </c>
      <c r="M188" s="11" t="s">
        <v>62</v>
      </c>
      <c r="N188" s="52" t="n">
        <v>13.1</v>
      </c>
      <c r="O188" s="50" t="n">
        <f aca="false">N188*L188</f>
        <v>5.64872</v>
      </c>
      <c r="P188" s="14" t="n">
        <f aca="false">O188+P187</f>
        <v>792.8252924</v>
      </c>
    </row>
    <row r="189" customFormat="false" ht="12.8" hidden="false" customHeight="false" outlineLevel="0" collapsed="false">
      <c r="A189" s="2" t="s">
        <v>392</v>
      </c>
      <c r="B189" s="2" t="s">
        <v>276</v>
      </c>
      <c r="C189" s="0" t="s">
        <v>225</v>
      </c>
      <c r="D189" s="0" t="s">
        <v>16</v>
      </c>
      <c r="E189" s="0" t="s">
        <v>17</v>
      </c>
      <c r="F189" s="0" t="s">
        <v>18</v>
      </c>
      <c r="G189" s="0" t="s">
        <v>19</v>
      </c>
      <c r="H189" s="0" t="s">
        <v>393</v>
      </c>
      <c r="I189" s="0" t="n">
        <v>1</v>
      </c>
      <c r="J189" s="0" t="n">
        <v>1.04</v>
      </c>
      <c r="K189" s="0" t="s">
        <v>21</v>
      </c>
      <c r="L189" s="0" t="n">
        <f aca="false">IF(K189="Yes",(J189-1)*0.98,-1)</f>
        <v>0.0392</v>
      </c>
      <c r="M189" s="11" t="s">
        <v>62</v>
      </c>
      <c r="N189" s="52" t="n">
        <v>13.1</v>
      </c>
      <c r="O189" s="50" t="n">
        <f aca="false">N189*L189</f>
        <v>0.51352</v>
      </c>
      <c r="P189" s="14" t="n">
        <f aca="false">O189+P188</f>
        <v>793.3388124</v>
      </c>
    </row>
    <row r="190" customFormat="false" ht="12.8" hidden="false" customHeight="false" outlineLevel="0" collapsed="false">
      <c r="A190" s="2" t="s">
        <v>394</v>
      </c>
      <c r="B190" s="2" t="s">
        <v>71</v>
      </c>
      <c r="C190" s="0" t="s">
        <v>294</v>
      </c>
      <c r="D190" s="0" t="s">
        <v>42</v>
      </c>
      <c r="E190" s="0" t="s">
        <v>17</v>
      </c>
      <c r="F190" s="0" t="s">
        <v>43</v>
      </c>
      <c r="G190" s="0" t="s">
        <v>19</v>
      </c>
      <c r="H190" s="0" t="s">
        <v>395</v>
      </c>
      <c r="I190" s="0" t="n">
        <v>3</v>
      </c>
      <c r="J190" s="0" t="n">
        <v>1.5</v>
      </c>
      <c r="K190" s="0" t="str">
        <f aca="false">IF(I190=1,"Yes","No")</f>
        <v>No</v>
      </c>
      <c r="L190" s="0" t="n">
        <f aca="false">IF(K190="Yes",(J190-1)*0.98,-1)</f>
        <v>-1</v>
      </c>
      <c r="M190" s="11" t="s">
        <v>62</v>
      </c>
      <c r="N190" s="52" t="n">
        <v>13.1</v>
      </c>
      <c r="O190" s="50" t="n">
        <f aca="false">N190*L190</f>
        <v>-13.1</v>
      </c>
      <c r="P190" s="14" t="n">
        <f aca="false">O190+P189</f>
        <v>780.2388124</v>
      </c>
    </row>
    <row r="191" customFormat="false" ht="12.8" hidden="false" customHeight="false" outlineLevel="0" collapsed="false">
      <c r="A191" s="2" t="s">
        <v>394</v>
      </c>
      <c r="B191" s="2" t="s">
        <v>205</v>
      </c>
      <c r="C191" s="0" t="s">
        <v>294</v>
      </c>
      <c r="D191" s="0" t="s">
        <v>29</v>
      </c>
      <c r="E191" s="0" t="s">
        <v>79</v>
      </c>
      <c r="F191" s="0" t="s">
        <v>80</v>
      </c>
      <c r="G191" s="0" t="s">
        <v>19</v>
      </c>
      <c r="H191" s="0" t="s">
        <v>396</v>
      </c>
      <c r="I191" s="0" t="n">
        <v>2</v>
      </c>
      <c r="J191" s="0" t="n">
        <v>2.64</v>
      </c>
      <c r="K191" s="0" t="str">
        <f aca="false">IF(I191=1,"Yes","No")</f>
        <v>No</v>
      </c>
      <c r="L191" s="0" t="n">
        <f aca="false">IF(K191="Yes",(J191-1)*0.98,-1)</f>
        <v>-1</v>
      </c>
      <c r="M191" s="11" t="s">
        <v>62</v>
      </c>
      <c r="N191" s="52" t="n">
        <v>13.1</v>
      </c>
      <c r="O191" s="50" t="n">
        <f aca="false">N191*L191</f>
        <v>-13.1</v>
      </c>
      <c r="P191" s="14" t="n">
        <f aca="false">O191+P190</f>
        <v>767.1388124</v>
      </c>
    </row>
    <row r="192" customFormat="false" ht="12.8" hidden="false" customHeight="false" outlineLevel="0" collapsed="false">
      <c r="A192" s="2" t="s">
        <v>394</v>
      </c>
      <c r="B192" s="2" t="s">
        <v>293</v>
      </c>
      <c r="C192" s="0" t="s">
        <v>56</v>
      </c>
      <c r="D192" s="0" t="s">
        <v>42</v>
      </c>
      <c r="E192" s="0" t="s">
        <v>17</v>
      </c>
      <c r="F192" s="0" t="s">
        <v>43</v>
      </c>
      <c r="G192" s="0" t="s">
        <v>19</v>
      </c>
      <c r="H192" s="0" t="s">
        <v>397</v>
      </c>
      <c r="I192" s="0" t="n">
        <v>1</v>
      </c>
      <c r="J192" s="0" t="n">
        <v>2.96</v>
      </c>
      <c r="K192" s="0" t="str">
        <f aca="false">IF(I192=1,"Yes","No")</f>
        <v>Yes</v>
      </c>
      <c r="L192" s="0" t="n">
        <f aca="false">IF(K192="Yes",(J192-1)*0.98,-1)</f>
        <v>1.9208</v>
      </c>
      <c r="M192" s="11" t="s">
        <v>62</v>
      </c>
      <c r="N192" s="52" t="n">
        <v>13.1</v>
      </c>
      <c r="O192" s="50" t="n">
        <f aca="false">N192*L192</f>
        <v>25.16248</v>
      </c>
      <c r="P192" s="14" t="n">
        <f aca="false">O192+P191</f>
        <v>792.3012924</v>
      </c>
    </row>
    <row r="193" customFormat="false" ht="12.8" hidden="false" customHeight="false" outlineLevel="0" collapsed="false">
      <c r="A193" s="2" t="s">
        <v>398</v>
      </c>
      <c r="B193" s="2" t="s">
        <v>96</v>
      </c>
      <c r="C193" s="0" t="s">
        <v>86</v>
      </c>
      <c r="D193" s="0" t="s">
        <v>16</v>
      </c>
      <c r="E193" s="0" t="s">
        <v>17</v>
      </c>
      <c r="F193" s="0" t="s">
        <v>18</v>
      </c>
      <c r="G193" s="0" t="s">
        <v>19</v>
      </c>
      <c r="H193" s="0" t="s">
        <v>399</v>
      </c>
      <c r="I193" s="0" t="n">
        <v>1</v>
      </c>
      <c r="J193" s="0" t="n">
        <v>1.05</v>
      </c>
      <c r="K193" s="0" t="s">
        <v>21</v>
      </c>
      <c r="L193" s="0" t="n">
        <f aca="false">IF(K193="Yes",(J193-1)*0.98,-1)</f>
        <v>0.049</v>
      </c>
      <c r="M193" s="11" t="s">
        <v>62</v>
      </c>
      <c r="N193" s="52" t="n">
        <v>13.1</v>
      </c>
      <c r="O193" s="50" t="n">
        <f aca="false">N193*L193</f>
        <v>0.641900000000001</v>
      </c>
      <c r="P193" s="14" t="n">
        <f aca="false">O193+P192</f>
        <v>792.9431924</v>
      </c>
    </row>
    <row r="194" customFormat="false" ht="12.8" hidden="false" customHeight="false" outlineLevel="0" collapsed="false">
      <c r="A194" s="2" t="s">
        <v>398</v>
      </c>
      <c r="B194" s="2" t="s">
        <v>400</v>
      </c>
      <c r="C194" s="0" t="s">
        <v>359</v>
      </c>
      <c r="D194" s="0" t="s">
        <v>29</v>
      </c>
      <c r="E194" s="0" t="s">
        <v>79</v>
      </c>
      <c r="F194" s="0" t="s">
        <v>80</v>
      </c>
      <c r="G194" s="0" t="s">
        <v>19</v>
      </c>
      <c r="H194" s="0" t="s">
        <v>401</v>
      </c>
      <c r="I194" s="0" t="n">
        <v>3</v>
      </c>
      <c r="J194" s="0" t="n">
        <v>1.2</v>
      </c>
      <c r="K194" s="0" t="str">
        <f aca="false">IF(I194=1,"Yes","No")</f>
        <v>No</v>
      </c>
      <c r="L194" s="0" t="n">
        <f aca="false">IF(K194="Yes",(J194-1)*0.98,-1)</f>
        <v>-1</v>
      </c>
      <c r="M194" s="11" t="s">
        <v>62</v>
      </c>
      <c r="N194" s="52" t="n">
        <v>13.1</v>
      </c>
      <c r="O194" s="50" t="n">
        <f aca="false">N194*L194</f>
        <v>-13.1</v>
      </c>
      <c r="P194" s="14" t="n">
        <f aca="false">O194+P193</f>
        <v>779.8431924</v>
      </c>
    </row>
    <row r="195" customFormat="false" ht="12.8" hidden="false" customHeight="false" outlineLevel="0" collapsed="false">
      <c r="A195" s="2" t="s">
        <v>398</v>
      </c>
      <c r="B195" s="2" t="s">
        <v>400</v>
      </c>
      <c r="C195" s="0" t="s">
        <v>359</v>
      </c>
      <c r="D195" s="0" t="s">
        <v>29</v>
      </c>
      <c r="E195" s="0" t="s">
        <v>79</v>
      </c>
      <c r="F195" s="0" t="s">
        <v>80</v>
      </c>
      <c r="G195" s="0" t="s">
        <v>19</v>
      </c>
      <c r="H195" s="0" t="s">
        <v>401</v>
      </c>
      <c r="I195" s="0" t="n">
        <v>3</v>
      </c>
      <c r="J195" s="0" t="n">
        <v>1.08</v>
      </c>
      <c r="K195" s="0" t="s">
        <v>19</v>
      </c>
      <c r="L195" s="0" t="n">
        <f aca="false">IF(K195="Yes",(J195-1)*0.98,-1)</f>
        <v>-1</v>
      </c>
      <c r="M195" s="11" t="s">
        <v>62</v>
      </c>
      <c r="N195" s="52" t="n">
        <v>13.1</v>
      </c>
      <c r="O195" s="50" t="n">
        <f aca="false">N195*L195</f>
        <v>-13.1</v>
      </c>
      <c r="P195" s="14" t="n">
        <f aca="false">O195+P194</f>
        <v>766.7431924</v>
      </c>
    </row>
    <row r="196" customFormat="false" ht="12.8" hidden="false" customHeight="false" outlineLevel="0" collapsed="false">
      <c r="A196" s="2" t="s">
        <v>402</v>
      </c>
      <c r="B196" s="2" t="s">
        <v>109</v>
      </c>
      <c r="C196" s="0" t="s">
        <v>403</v>
      </c>
      <c r="D196" s="0" t="s">
        <v>42</v>
      </c>
      <c r="E196" s="0" t="s">
        <v>147</v>
      </c>
      <c r="F196" s="0" t="s">
        <v>65</v>
      </c>
      <c r="G196" s="0" t="s">
        <v>21</v>
      </c>
      <c r="H196" s="0" t="s">
        <v>404</v>
      </c>
      <c r="I196" s="0" t="n">
        <v>1</v>
      </c>
      <c r="J196" s="0" t="n">
        <v>1.46</v>
      </c>
      <c r="K196" s="0" t="str">
        <f aca="false">IF(I196=1,"Yes","No")</f>
        <v>Yes</v>
      </c>
      <c r="L196" s="0" t="n">
        <f aca="false">IF(K196="Yes",(J196-1)*0.98,-1)</f>
        <v>0.4508</v>
      </c>
      <c r="M196" s="11" t="s">
        <v>62</v>
      </c>
      <c r="N196" s="52" t="n">
        <v>13.1</v>
      </c>
      <c r="O196" s="50" t="n">
        <f aca="false">N196*L196</f>
        <v>5.90548</v>
      </c>
      <c r="P196" s="14" t="n">
        <f aca="false">O196+P195</f>
        <v>772.6486724</v>
      </c>
    </row>
    <row r="197" customFormat="false" ht="12.8" hidden="false" customHeight="false" outlineLevel="0" collapsed="false">
      <c r="A197" s="2" t="s">
        <v>402</v>
      </c>
      <c r="B197" s="2" t="s">
        <v>109</v>
      </c>
      <c r="C197" s="6" t="s">
        <v>403</v>
      </c>
      <c r="D197" s="6" t="s">
        <v>42</v>
      </c>
      <c r="E197" s="6" t="s">
        <v>147</v>
      </c>
      <c r="F197" s="6" t="s">
        <v>65</v>
      </c>
      <c r="G197" s="6" t="s">
        <v>21</v>
      </c>
      <c r="H197" s="6" t="s">
        <v>405</v>
      </c>
      <c r="I197" s="0" t="n">
        <v>4</v>
      </c>
      <c r="J197" s="6" t="n">
        <v>12.74</v>
      </c>
      <c r="K197" s="3" t="str">
        <f aca="false">IF(I197=1, "No","Yes")</f>
        <v>Yes</v>
      </c>
      <c r="L197" s="7" t="n">
        <f aca="false">IF(I197=1,-J197,0.98)</f>
        <v>0.98</v>
      </c>
      <c r="M197" s="11" t="s">
        <v>62</v>
      </c>
      <c r="N197" s="52" t="n">
        <v>13.1</v>
      </c>
      <c r="O197" s="50" t="n">
        <f aca="false">N197*L197</f>
        <v>12.838</v>
      </c>
      <c r="P197" s="14" t="n">
        <f aca="false">O197+P196</f>
        <v>785.4866724</v>
      </c>
    </row>
    <row r="198" customFormat="false" ht="12.8" hidden="false" customHeight="false" outlineLevel="0" collapsed="false">
      <c r="A198" s="9" t="s">
        <v>402</v>
      </c>
      <c r="B198" s="9" t="s">
        <v>252</v>
      </c>
      <c r="C198" s="6" t="s">
        <v>406</v>
      </c>
      <c r="D198" s="6" t="s">
        <v>42</v>
      </c>
      <c r="E198" s="6" t="s">
        <v>87</v>
      </c>
      <c r="F198" s="6" t="s">
        <v>152</v>
      </c>
      <c r="G198" s="6" t="s">
        <v>19</v>
      </c>
      <c r="H198" s="6" t="s">
        <v>407</v>
      </c>
      <c r="I198" s="0" t="n">
        <v>1</v>
      </c>
      <c r="J198" s="6" t="n">
        <v>5.95</v>
      </c>
      <c r="K198" s="3" t="str">
        <f aca="false">IF(I198=1,"Yes","No")</f>
        <v>Yes</v>
      </c>
      <c r="L198" s="7" t="n">
        <f aca="false">IF(K198="Yes",(J198-1)*0.98,-1)</f>
        <v>4.851</v>
      </c>
      <c r="M198" s="11" t="s">
        <v>62</v>
      </c>
      <c r="N198" s="52" t="n">
        <v>13.1</v>
      </c>
      <c r="O198" s="50" t="n">
        <f aca="false">N198*L198</f>
        <v>63.5481</v>
      </c>
      <c r="P198" s="14" t="n">
        <f aca="false">O198+P197</f>
        <v>849.0347724</v>
      </c>
    </row>
    <row r="199" customFormat="false" ht="12.8" hidden="false" customHeight="false" outlineLevel="0" collapsed="false">
      <c r="A199" s="9" t="s">
        <v>402</v>
      </c>
      <c r="B199" s="9" t="s">
        <v>255</v>
      </c>
      <c r="C199" s="6" t="s">
        <v>403</v>
      </c>
      <c r="D199" s="6" t="s">
        <v>42</v>
      </c>
      <c r="E199" s="6" t="s">
        <v>147</v>
      </c>
      <c r="F199" s="6" t="s">
        <v>43</v>
      </c>
      <c r="G199" s="6" t="s">
        <v>19</v>
      </c>
      <c r="H199" s="6" t="s">
        <v>408</v>
      </c>
      <c r="I199" s="0" t="n">
        <v>0</v>
      </c>
      <c r="J199" s="6" t="n">
        <v>4.1</v>
      </c>
      <c r="K199" s="3" t="str">
        <f aca="false">IF(I199=1,"Yes","No")</f>
        <v>No</v>
      </c>
      <c r="L199" s="7" t="n">
        <f aca="false">IF(K199="Yes",(J199-1)*0.98,-1)</f>
        <v>-1</v>
      </c>
      <c r="M199" s="11" t="s">
        <v>62</v>
      </c>
      <c r="N199" s="52" t="n">
        <v>13.1</v>
      </c>
      <c r="O199" s="50" t="n">
        <f aca="false">N199*L199</f>
        <v>-13.1</v>
      </c>
      <c r="P199" s="14" t="n">
        <f aca="false">O199+P198</f>
        <v>835.9347724</v>
      </c>
    </row>
    <row r="200" customFormat="false" ht="12.8" hidden="false" customHeight="false" outlineLevel="0" collapsed="false">
      <c r="A200" s="2" t="s">
        <v>409</v>
      </c>
      <c r="B200" s="2" t="s">
        <v>252</v>
      </c>
      <c r="C200" s="0" t="s">
        <v>78</v>
      </c>
      <c r="D200" s="0" t="s">
        <v>16</v>
      </c>
      <c r="E200" s="0" t="s">
        <v>17</v>
      </c>
      <c r="F200" s="0" t="s">
        <v>18</v>
      </c>
      <c r="G200" s="0" t="s">
        <v>19</v>
      </c>
      <c r="H200" s="0" t="s">
        <v>158</v>
      </c>
      <c r="I200" s="0" t="n">
        <v>1</v>
      </c>
      <c r="J200" s="0" t="n">
        <v>1.06</v>
      </c>
      <c r="K200" s="0" t="s">
        <v>21</v>
      </c>
      <c r="L200" s="0" t="n">
        <f aca="false">IF(K200="Yes",(J200-1)*0.98,-1)</f>
        <v>0.0588000000000001</v>
      </c>
      <c r="M200" s="11" t="s">
        <v>62</v>
      </c>
      <c r="N200" s="52" t="n">
        <v>13.1</v>
      </c>
      <c r="O200" s="50" t="n">
        <f aca="false">N200*L200</f>
        <v>0.770280000000001</v>
      </c>
      <c r="P200" s="14" t="n">
        <f aca="false">O200+P199</f>
        <v>836.7050524</v>
      </c>
    </row>
    <row r="201" customFormat="false" ht="12.8" hidden="false" customHeight="false" outlineLevel="0" collapsed="false">
      <c r="A201" s="2" t="s">
        <v>409</v>
      </c>
      <c r="B201" s="2" t="s">
        <v>410</v>
      </c>
      <c r="C201" s="0" t="s">
        <v>74</v>
      </c>
      <c r="D201" s="0" t="s">
        <v>37</v>
      </c>
      <c r="E201" s="0" t="s">
        <v>30</v>
      </c>
      <c r="F201" s="0" t="s">
        <v>43</v>
      </c>
      <c r="G201" s="0" t="s">
        <v>19</v>
      </c>
      <c r="H201" s="0" t="s">
        <v>411</v>
      </c>
      <c r="I201" s="0" t="n">
        <v>1</v>
      </c>
      <c r="J201" s="0" t="n">
        <v>1.15</v>
      </c>
      <c r="K201" s="0" t="s">
        <v>21</v>
      </c>
      <c r="L201" s="0" t="n">
        <f aca="false">IF(K201="Yes",(J201-1)*0.98,-1)</f>
        <v>0.147</v>
      </c>
      <c r="M201" s="11" t="s">
        <v>62</v>
      </c>
      <c r="N201" s="52" t="n">
        <v>13.1</v>
      </c>
      <c r="O201" s="50" t="n">
        <f aca="false">N201*L201</f>
        <v>1.9257</v>
      </c>
      <c r="P201" s="14" t="n">
        <f aca="false">O201+P200</f>
        <v>838.6307524</v>
      </c>
    </row>
    <row r="202" customFormat="false" ht="12.8" hidden="false" customHeight="false" outlineLevel="0" collapsed="false">
      <c r="A202" s="2" t="s">
        <v>409</v>
      </c>
      <c r="B202" s="2" t="s">
        <v>410</v>
      </c>
      <c r="C202" s="0" t="s">
        <v>74</v>
      </c>
      <c r="D202" s="0" t="s">
        <v>37</v>
      </c>
      <c r="E202" s="0" t="s">
        <v>30</v>
      </c>
      <c r="F202" s="0" t="s">
        <v>43</v>
      </c>
      <c r="G202" s="0" t="s">
        <v>19</v>
      </c>
      <c r="H202" s="0" t="s">
        <v>412</v>
      </c>
      <c r="I202" s="0" t="n">
        <v>2</v>
      </c>
      <c r="J202" s="0" t="n">
        <v>1.5</v>
      </c>
      <c r="K202" s="0" t="s">
        <v>21</v>
      </c>
      <c r="L202" s="0" t="n">
        <f aca="false">IF(K202="Yes",(J202-1)*0.98,-1)</f>
        <v>0.49</v>
      </c>
      <c r="M202" s="11" t="s">
        <v>62</v>
      </c>
      <c r="N202" s="52" t="n">
        <v>13.1</v>
      </c>
      <c r="O202" s="50" t="n">
        <f aca="false">N202*L202</f>
        <v>6.419</v>
      </c>
      <c r="P202" s="14" t="n">
        <f aca="false">O202+P201</f>
        <v>845.0497524</v>
      </c>
    </row>
    <row r="203" customFormat="false" ht="12.8" hidden="false" customHeight="false" outlineLevel="0" collapsed="false">
      <c r="A203" s="9" t="s">
        <v>409</v>
      </c>
      <c r="B203" s="9" t="s">
        <v>410</v>
      </c>
      <c r="C203" s="6" t="s">
        <v>74</v>
      </c>
      <c r="D203" s="6" t="s">
        <v>37</v>
      </c>
      <c r="E203" s="6" t="s">
        <v>30</v>
      </c>
      <c r="F203" s="6" t="s">
        <v>43</v>
      </c>
      <c r="G203" s="6" t="s">
        <v>19</v>
      </c>
      <c r="H203" s="6" t="s">
        <v>412</v>
      </c>
      <c r="I203" s="0" t="n">
        <v>2</v>
      </c>
      <c r="J203" s="6" t="n">
        <v>4.47</v>
      </c>
      <c r="K203" s="3" t="str">
        <f aca="false">IF(I203=1,"Yes","No")</f>
        <v>No</v>
      </c>
      <c r="L203" s="7" t="n">
        <f aca="false">IF(K203="Yes",(J203-1)*0.98,-1)</f>
        <v>-1</v>
      </c>
      <c r="M203" s="11" t="s">
        <v>62</v>
      </c>
      <c r="N203" s="52" t="n">
        <v>13.1</v>
      </c>
      <c r="O203" s="50" t="n">
        <f aca="false">N203*L203</f>
        <v>-13.1</v>
      </c>
      <c r="P203" s="14" t="n">
        <f aca="false">O203+P202</f>
        <v>831.9497524</v>
      </c>
    </row>
    <row r="204" customFormat="false" ht="12.8" hidden="false" customHeight="false" outlineLevel="0" collapsed="false">
      <c r="A204" s="2" t="s">
        <v>413</v>
      </c>
      <c r="B204" s="2" t="s">
        <v>162</v>
      </c>
      <c r="C204" s="0" t="s">
        <v>278</v>
      </c>
      <c r="D204" s="0" t="s">
        <v>37</v>
      </c>
      <c r="E204" s="0" t="s">
        <v>147</v>
      </c>
      <c r="G204" s="0" t="s">
        <v>19</v>
      </c>
      <c r="H204" s="0" t="s">
        <v>414</v>
      </c>
      <c r="I204" s="0" t="n">
        <v>1</v>
      </c>
      <c r="J204" s="0" t="n">
        <v>2.02</v>
      </c>
      <c r="K204" s="0" t="str">
        <f aca="false">IF(I204=1,"Yes","No")</f>
        <v>Yes</v>
      </c>
      <c r="L204" s="0" t="n">
        <f aca="false">IF(K204="Yes",(J204-1)*0.98,-1)</f>
        <v>0.9996</v>
      </c>
      <c r="M204" s="11" t="s">
        <v>62</v>
      </c>
      <c r="N204" s="52" t="n">
        <v>13.1</v>
      </c>
      <c r="O204" s="50" t="n">
        <f aca="false">N204*L204</f>
        <v>13.09476</v>
      </c>
      <c r="P204" s="14" t="n">
        <f aca="false">O204+P203</f>
        <v>845.044512399999</v>
      </c>
    </row>
    <row r="205" customFormat="false" ht="12.8" hidden="false" customHeight="false" outlineLevel="0" collapsed="false">
      <c r="A205" s="2" t="s">
        <v>415</v>
      </c>
      <c r="B205" s="2" t="s">
        <v>157</v>
      </c>
      <c r="C205" s="0" t="s">
        <v>198</v>
      </c>
      <c r="D205" s="0" t="s">
        <v>37</v>
      </c>
      <c r="E205" s="0" t="s">
        <v>147</v>
      </c>
      <c r="G205" s="0" t="s">
        <v>19</v>
      </c>
      <c r="H205" s="0" t="s">
        <v>416</v>
      </c>
      <c r="I205" s="0" t="n">
        <v>1</v>
      </c>
      <c r="J205" s="0" t="n">
        <v>2.53</v>
      </c>
      <c r="K205" s="0" t="str">
        <f aca="false">IF(I205=1,"Yes","No")</f>
        <v>Yes</v>
      </c>
      <c r="L205" s="0" t="n">
        <f aca="false">IF(K205="Yes",(J205-1)*0.98,-1)</f>
        <v>1.4994</v>
      </c>
      <c r="M205" s="11" t="s">
        <v>62</v>
      </c>
      <c r="N205" s="52" t="n">
        <v>13.1</v>
      </c>
      <c r="O205" s="50" t="n">
        <f aca="false">N205*L205</f>
        <v>19.64214</v>
      </c>
      <c r="P205" s="14" t="n">
        <f aca="false">O205+P204</f>
        <v>864.686652399999</v>
      </c>
    </row>
    <row r="206" customFormat="false" ht="12.8" hidden="false" customHeight="false" outlineLevel="0" collapsed="false">
      <c r="A206" s="2" t="s">
        <v>415</v>
      </c>
      <c r="B206" s="2" t="s">
        <v>205</v>
      </c>
      <c r="C206" s="0" t="s">
        <v>198</v>
      </c>
      <c r="D206" s="0" t="s">
        <v>37</v>
      </c>
      <c r="E206" s="0" t="s">
        <v>147</v>
      </c>
      <c r="G206" s="0" t="s">
        <v>19</v>
      </c>
      <c r="H206" s="0" t="s">
        <v>417</v>
      </c>
      <c r="I206" s="0" t="n">
        <v>4</v>
      </c>
      <c r="J206" s="0" t="n">
        <v>7.41</v>
      </c>
      <c r="K206" s="0" t="str">
        <f aca="false">IF(I206=1,"Yes","No")</f>
        <v>No</v>
      </c>
      <c r="L206" s="0" t="n">
        <f aca="false">IF(K206="Yes",(J206-1)*0.98,-1)</f>
        <v>-1</v>
      </c>
      <c r="M206" s="11" t="s">
        <v>62</v>
      </c>
      <c r="N206" s="52" t="n">
        <v>13.1</v>
      </c>
      <c r="O206" s="50" t="n">
        <f aca="false">N206*L206</f>
        <v>-13.1</v>
      </c>
      <c r="P206" s="14" t="n">
        <f aca="false">O206+P205</f>
        <v>851.586652399999</v>
      </c>
    </row>
    <row r="207" customFormat="false" ht="12.8" hidden="false" customHeight="false" outlineLevel="0" collapsed="false">
      <c r="A207" s="9" t="s">
        <v>418</v>
      </c>
      <c r="B207" s="9" t="s">
        <v>331</v>
      </c>
      <c r="C207" s="6" t="s">
        <v>125</v>
      </c>
      <c r="D207" s="6" t="s">
        <v>29</v>
      </c>
      <c r="E207" s="6" t="s">
        <v>30</v>
      </c>
      <c r="F207" s="6" t="s">
        <v>65</v>
      </c>
      <c r="G207" s="6" t="s">
        <v>21</v>
      </c>
      <c r="H207" s="6" t="s">
        <v>419</v>
      </c>
      <c r="I207" s="0" t="n">
        <v>3</v>
      </c>
      <c r="J207" s="6" t="n">
        <v>3.2</v>
      </c>
      <c r="K207" s="3" t="s">
        <v>21</v>
      </c>
      <c r="L207" s="0" t="n">
        <f aca="false">IF(K207="Yes",(J207-1)*0.98,-1)</f>
        <v>2.156</v>
      </c>
      <c r="M207" s="11" t="s">
        <v>62</v>
      </c>
      <c r="N207" s="52" t="n">
        <v>13.1</v>
      </c>
      <c r="O207" s="50" t="n">
        <f aca="false">N207*L207</f>
        <v>28.2436</v>
      </c>
      <c r="P207" s="14" t="n">
        <f aca="false">O207+P206</f>
        <v>879.8302524</v>
      </c>
    </row>
    <row r="208" customFormat="false" ht="12.8" hidden="false" customHeight="false" outlineLevel="0" collapsed="false">
      <c r="A208" s="2" t="s">
        <v>420</v>
      </c>
      <c r="B208" s="2" t="s">
        <v>421</v>
      </c>
      <c r="C208" s="0" t="s">
        <v>59</v>
      </c>
      <c r="D208" s="0" t="s">
        <v>29</v>
      </c>
      <c r="E208" s="0" t="s">
        <v>30</v>
      </c>
      <c r="F208" s="0" t="s">
        <v>304</v>
      </c>
      <c r="G208" s="0" t="s">
        <v>19</v>
      </c>
      <c r="H208" s="0" t="s">
        <v>422</v>
      </c>
      <c r="I208" s="0" t="n">
        <v>1</v>
      </c>
      <c r="J208" s="0" t="n">
        <v>2.17</v>
      </c>
      <c r="K208" s="0" t="s">
        <v>21</v>
      </c>
      <c r="L208" s="0" t="n">
        <f aca="false">IF(K208="Yes",(J208-1)*0.98,-1)</f>
        <v>1.1466</v>
      </c>
      <c r="M208" s="11" t="s">
        <v>62</v>
      </c>
      <c r="N208" s="52" t="n">
        <v>13.1</v>
      </c>
      <c r="O208" s="50" t="n">
        <f aca="false">N208*L208</f>
        <v>15.02046</v>
      </c>
      <c r="P208" s="14" t="n">
        <f aca="false">O208+P207</f>
        <v>894.8507124</v>
      </c>
    </row>
    <row r="209" customFormat="false" ht="12.8" hidden="false" customHeight="false" outlineLevel="0" collapsed="false">
      <c r="A209" s="2" t="s">
        <v>420</v>
      </c>
      <c r="B209" s="2" t="s">
        <v>423</v>
      </c>
      <c r="C209" s="6" t="s">
        <v>59</v>
      </c>
      <c r="D209" s="6" t="s">
        <v>16</v>
      </c>
      <c r="E209" s="6" t="s">
        <v>30</v>
      </c>
      <c r="F209" s="6" t="s">
        <v>65</v>
      </c>
      <c r="G209" s="6" t="s">
        <v>21</v>
      </c>
      <c r="H209" s="6" t="s">
        <v>424</v>
      </c>
      <c r="I209" s="0" t="n">
        <v>2</v>
      </c>
      <c r="J209" s="6" t="n">
        <v>4.5</v>
      </c>
      <c r="K209" s="3" t="str">
        <f aca="false">IF(I209=1, "No","Yes")</f>
        <v>Yes</v>
      </c>
      <c r="L209" s="7" t="n">
        <f aca="false">IF(I209=1,-J209,0.98)</f>
        <v>0.98</v>
      </c>
      <c r="M209" s="11" t="s">
        <v>62</v>
      </c>
      <c r="N209" s="52" t="n">
        <v>13.1</v>
      </c>
      <c r="O209" s="50" t="n">
        <f aca="false">N209*L209</f>
        <v>12.838</v>
      </c>
      <c r="P209" s="14" t="n">
        <f aca="false">O209+P208</f>
        <v>907.688712399999</v>
      </c>
    </row>
    <row r="210" customFormat="false" ht="12.8" hidden="false" customHeight="false" outlineLevel="0" collapsed="false">
      <c r="A210" s="2" t="s">
        <v>420</v>
      </c>
      <c r="B210" s="2" t="s">
        <v>425</v>
      </c>
      <c r="C210" s="6" t="s">
        <v>59</v>
      </c>
      <c r="D210" s="6" t="s">
        <v>29</v>
      </c>
      <c r="E210" s="6" t="s">
        <v>30</v>
      </c>
      <c r="F210" s="6" t="s">
        <v>65</v>
      </c>
      <c r="G210" s="6" t="s">
        <v>21</v>
      </c>
      <c r="H210" s="6" t="s">
        <v>426</v>
      </c>
      <c r="I210" s="0" t="n">
        <v>3</v>
      </c>
      <c r="J210" s="6" t="n">
        <v>24</v>
      </c>
      <c r="K210" s="3" t="str">
        <f aca="false">IF(I210=1, "No","Yes")</f>
        <v>Yes</v>
      </c>
      <c r="L210" s="7" t="n">
        <f aca="false">IF(I210=1,-J210,0.98)</f>
        <v>0.98</v>
      </c>
      <c r="M210" s="11" t="s">
        <v>62</v>
      </c>
      <c r="N210" s="52" t="n">
        <v>13.1</v>
      </c>
      <c r="O210" s="50" t="n">
        <f aca="false">N210*L210</f>
        <v>12.838</v>
      </c>
      <c r="P210" s="14" t="n">
        <f aca="false">O210+P209</f>
        <v>920.526712399999</v>
      </c>
    </row>
    <row r="211" customFormat="false" ht="12.8" hidden="false" customHeight="false" outlineLevel="0" collapsed="false">
      <c r="A211" s="9" t="s">
        <v>420</v>
      </c>
      <c r="B211" s="9" t="s">
        <v>425</v>
      </c>
      <c r="C211" s="6" t="s">
        <v>59</v>
      </c>
      <c r="D211" s="6" t="s">
        <v>29</v>
      </c>
      <c r="E211" s="6" t="s">
        <v>30</v>
      </c>
      <c r="F211" s="6" t="s">
        <v>65</v>
      </c>
      <c r="G211" s="6" t="s">
        <v>21</v>
      </c>
      <c r="H211" s="6" t="s">
        <v>426</v>
      </c>
      <c r="I211" s="0" t="n">
        <v>3</v>
      </c>
      <c r="J211" s="6" t="n">
        <v>3.53</v>
      </c>
      <c r="K211" s="3" t="s">
        <v>21</v>
      </c>
      <c r="L211" s="0" t="n">
        <f aca="false">IF(K211="Yes",(J211-1)*0.98,-1)</f>
        <v>2.4794</v>
      </c>
      <c r="M211" s="11" t="s">
        <v>62</v>
      </c>
      <c r="N211" s="52" t="n">
        <v>13.1</v>
      </c>
      <c r="O211" s="50" t="n">
        <f aca="false">N211*L211</f>
        <v>32.48014</v>
      </c>
      <c r="P211" s="14" t="n">
        <f aca="false">O211+P210</f>
        <v>953.006852399999</v>
      </c>
    </row>
    <row r="212" customFormat="false" ht="12.8" hidden="false" customHeight="false" outlineLevel="0" collapsed="false">
      <c r="A212" s="2" t="s">
        <v>427</v>
      </c>
      <c r="B212" s="2" t="s">
        <v>35</v>
      </c>
      <c r="C212" s="0" t="s">
        <v>59</v>
      </c>
      <c r="D212" s="0" t="s">
        <v>29</v>
      </c>
      <c r="E212" s="0" t="s">
        <v>30</v>
      </c>
      <c r="F212" s="0" t="s">
        <v>428</v>
      </c>
      <c r="G212" s="0" t="s">
        <v>21</v>
      </c>
      <c r="H212" s="0" t="s">
        <v>429</v>
      </c>
      <c r="I212" s="0" t="n">
        <v>4</v>
      </c>
      <c r="J212" s="0" t="n">
        <v>2.07</v>
      </c>
      <c r="K212" s="0" t="str">
        <f aca="false">IF(I212=1,"Yes","No")</f>
        <v>No</v>
      </c>
      <c r="L212" s="0" t="n">
        <f aca="false">IF(K212="Yes",(J212-1)*0.98,-1)</f>
        <v>-1</v>
      </c>
      <c r="M212" s="11" t="s">
        <v>62</v>
      </c>
      <c r="N212" s="52" t="n">
        <v>13.1</v>
      </c>
      <c r="O212" s="50" t="n">
        <f aca="false">N212*L212</f>
        <v>-13.1</v>
      </c>
      <c r="P212" s="14" t="n">
        <f aca="false">O212+P211</f>
        <v>939.906852399999</v>
      </c>
    </row>
    <row r="213" customFormat="false" ht="12.8" hidden="false" customHeight="false" outlineLevel="0" collapsed="false">
      <c r="A213" s="2" t="s">
        <v>427</v>
      </c>
      <c r="B213" s="2" t="s">
        <v>35</v>
      </c>
      <c r="C213" s="0" t="s">
        <v>59</v>
      </c>
      <c r="D213" s="0" t="s">
        <v>29</v>
      </c>
      <c r="E213" s="0" t="s">
        <v>30</v>
      </c>
      <c r="F213" s="0" t="s">
        <v>428</v>
      </c>
      <c r="G213" s="0" t="s">
        <v>21</v>
      </c>
      <c r="H213" s="0" t="s">
        <v>429</v>
      </c>
      <c r="I213" s="0" t="n">
        <v>4</v>
      </c>
      <c r="J213" s="0" t="n">
        <v>1.38</v>
      </c>
      <c r="K213" s="0" t="s">
        <v>19</v>
      </c>
      <c r="L213" s="0" t="n">
        <f aca="false">IF(K213="Yes",(J213-1)*0.98,-1)</f>
        <v>-1</v>
      </c>
      <c r="M213" s="11" t="s">
        <v>62</v>
      </c>
      <c r="N213" s="52" t="n">
        <v>13.1</v>
      </c>
      <c r="O213" s="50" t="n">
        <f aca="false">N213*L213</f>
        <v>-13.1</v>
      </c>
      <c r="P213" s="14" t="n">
        <f aca="false">O213+P212</f>
        <v>926.806852399999</v>
      </c>
    </row>
    <row r="214" customFormat="false" ht="12.8" hidden="false" customHeight="false" outlineLevel="0" collapsed="false">
      <c r="A214" s="2" t="s">
        <v>427</v>
      </c>
      <c r="B214" s="2" t="s">
        <v>186</v>
      </c>
      <c r="C214" s="0" t="s">
        <v>430</v>
      </c>
      <c r="D214" s="0" t="s">
        <v>16</v>
      </c>
      <c r="E214" s="0" t="s">
        <v>147</v>
      </c>
      <c r="F214" s="0" t="s">
        <v>18</v>
      </c>
      <c r="G214" s="0" t="s">
        <v>19</v>
      </c>
      <c r="H214" s="0" t="s">
        <v>431</v>
      </c>
      <c r="I214" s="0" t="n">
        <v>2</v>
      </c>
      <c r="J214" s="0" t="n">
        <v>1.62</v>
      </c>
      <c r="K214" s="0" t="s">
        <v>21</v>
      </c>
      <c r="L214" s="0" t="n">
        <f aca="false">IF(K214="Yes",(J214-1)*0.98,-1)</f>
        <v>0.6076</v>
      </c>
      <c r="M214" s="11" t="s">
        <v>62</v>
      </c>
      <c r="N214" s="52" t="n">
        <v>13.1</v>
      </c>
      <c r="O214" s="50" t="n">
        <f aca="false">N214*L214</f>
        <v>7.95956</v>
      </c>
      <c r="P214" s="14" t="n">
        <f aca="false">O214+P213</f>
        <v>934.766412399999</v>
      </c>
    </row>
    <row r="215" customFormat="false" ht="12.8" hidden="false" customHeight="false" outlineLevel="0" collapsed="false">
      <c r="A215" s="9" t="s">
        <v>427</v>
      </c>
      <c r="B215" s="9" t="s">
        <v>186</v>
      </c>
      <c r="C215" s="6" t="s">
        <v>430</v>
      </c>
      <c r="D215" s="6" t="s">
        <v>16</v>
      </c>
      <c r="E215" s="6" t="s">
        <v>147</v>
      </c>
      <c r="F215" s="6" t="s">
        <v>18</v>
      </c>
      <c r="G215" s="6" t="s">
        <v>19</v>
      </c>
      <c r="H215" s="6" t="s">
        <v>432</v>
      </c>
      <c r="I215" s="0" t="n">
        <v>1</v>
      </c>
      <c r="J215" s="6" t="n">
        <v>1.92</v>
      </c>
      <c r="K215" s="3" t="s">
        <v>21</v>
      </c>
      <c r="L215" s="0" t="n">
        <f aca="false">IF(K215="Yes",(J215-1)*0.98,-1)</f>
        <v>0.9016</v>
      </c>
      <c r="M215" s="11" t="s">
        <v>62</v>
      </c>
      <c r="N215" s="52" t="n">
        <v>13.1</v>
      </c>
      <c r="O215" s="50" t="n">
        <f aca="false">N215*L215</f>
        <v>11.81096</v>
      </c>
      <c r="P215" s="14" t="n">
        <f aca="false">O215+P214</f>
        <v>946.577372399999</v>
      </c>
    </row>
    <row r="216" customFormat="false" ht="12.8" hidden="false" customHeight="false" outlineLevel="0" collapsed="false">
      <c r="A216" s="9" t="s">
        <v>427</v>
      </c>
      <c r="B216" s="9" t="s">
        <v>186</v>
      </c>
      <c r="C216" s="6" t="s">
        <v>430</v>
      </c>
      <c r="D216" s="6" t="s">
        <v>16</v>
      </c>
      <c r="E216" s="6" t="s">
        <v>147</v>
      </c>
      <c r="F216" s="6" t="s">
        <v>18</v>
      </c>
      <c r="G216" s="6" t="s">
        <v>19</v>
      </c>
      <c r="H216" s="6" t="s">
        <v>431</v>
      </c>
      <c r="I216" s="0" t="n">
        <v>2</v>
      </c>
      <c r="J216" s="6" t="n">
        <v>4.64</v>
      </c>
      <c r="K216" s="3" t="str">
        <f aca="false">IF(I216=1,"Yes","No")</f>
        <v>No</v>
      </c>
      <c r="L216" s="7" t="n">
        <f aca="false">IF(K216="Yes",(J216-1)*0.98,-1)</f>
        <v>-1</v>
      </c>
      <c r="M216" s="11" t="s">
        <v>62</v>
      </c>
      <c r="N216" s="52" t="n">
        <v>13.1</v>
      </c>
      <c r="O216" s="50" t="n">
        <f aca="false">N216*L216</f>
        <v>-13.1</v>
      </c>
      <c r="P216" s="14" t="n">
        <f aca="false">O216+P215</f>
        <v>933.477372399999</v>
      </c>
    </row>
    <row r="217" customFormat="false" ht="12.8" hidden="false" customHeight="false" outlineLevel="0" collapsed="false">
      <c r="A217" s="2" t="s">
        <v>427</v>
      </c>
      <c r="B217" s="2" t="s">
        <v>96</v>
      </c>
      <c r="C217" s="0" t="s">
        <v>433</v>
      </c>
      <c r="D217" s="0" t="s">
        <v>102</v>
      </c>
      <c r="E217" s="0" t="s">
        <v>147</v>
      </c>
      <c r="F217" s="0" t="s">
        <v>49</v>
      </c>
      <c r="G217" s="0" t="s">
        <v>19</v>
      </c>
      <c r="H217" s="0" t="s">
        <v>434</v>
      </c>
      <c r="I217" s="0" t="n">
        <v>3</v>
      </c>
      <c r="J217" s="0" t="n">
        <v>1.09</v>
      </c>
      <c r="K217" s="0" t="s">
        <v>21</v>
      </c>
      <c r="L217" s="0" t="n">
        <f aca="false">IF(K217="Yes",(J217-1)*0.98,-1)</f>
        <v>0.0882000000000001</v>
      </c>
      <c r="M217" s="11" t="s">
        <v>62</v>
      </c>
      <c r="N217" s="52" t="n">
        <v>13.1</v>
      </c>
      <c r="O217" s="50" t="n">
        <f aca="false">N217*L217</f>
        <v>1.15542</v>
      </c>
      <c r="P217" s="14" t="n">
        <f aca="false">O217+P216</f>
        <v>934.632792399999</v>
      </c>
    </row>
    <row r="218" customFormat="false" ht="12.8" hidden="false" customHeight="false" outlineLevel="0" collapsed="false">
      <c r="A218" s="2" t="s">
        <v>427</v>
      </c>
      <c r="B218" s="2" t="s">
        <v>280</v>
      </c>
      <c r="C218" s="0" t="s">
        <v>435</v>
      </c>
      <c r="D218" s="0" t="s">
        <v>16</v>
      </c>
      <c r="E218" s="0" t="s">
        <v>87</v>
      </c>
      <c r="F218" s="0" t="s">
        <v>152</v>
      </c>
      <c r="G218" s="0" t="s">
        <v>19</v>
      </c>
      <c r="H218" s="0" t="s">
        <v>436</v>
      </c>
      <c r="I218" s="0" t="n">
        <v>1</v>
      </c>
      <c r="J218" s="0" t="n">
        <v>2.5</v>
      </c>
      <c r="K218" s="0" t="str">
        <f aca="false">IF(I218=1,"Yes","No")</f>
        <v>Yes</v>
      </c>
      <c r="L218" s="0" t="n">
        <f aca="false">IF(K218="Yes",(J218-1)*0.98,-1)</f>
        <v>1.47</v>
      </c>
      <c r="M218" s="11" t="s">
        <v>62</v>
      </c>
      <c r="N218" s="52" t="n">
        <v>13.1</v>
      </c>
      <c r="O218" s="50" t="n">
        <f aca="false">N218*L218</f>
        <v>19.257</v>
      </c>
      <c r="P218" s="14" t="n">
        <f aca="false">O218+P217</f>
        <v>953.889792399999</v>
      </c>
    </row>
    <row r="219" customFormat="false" ht="12.8" hidden="false" customHeight="false" outlineLevel="0" collapsed="false">
      <c r="A219" s="2" t="s">
        <v>427</v>
      </c>
      <c r="B219" s="2" t="s">
        <v>280</v>
      </c>
      <c r="C219" s="0" t="s">
        <v>435</v>
      </c>
      <c r="D219" s="0" t="s">
        <v>16</v>
      </c>
      <c r="E219" s="0" t="s">
        <v>87</v>
      </c>
      <c r="F219" s="0" t="s">
        <v>152</v>
      </c>
      <c r="G219" s="0" t="s">
        <v>19</v>
      </c>
      <c r="H219" s="0" t="s">
        <v>436</v>
      </c>
      <c r="I219" s="0" t="n">
        <v>1</v>
      </c>
      <c r="J219" s="0" t="n">
        <v>1.4</v>
      </c>
      <c r="K219" s="0" t="s">
        <v>21</v>
      </c>
      <c r="L219" s="0" t="n">
        <f aca="false">IF(K219="Yes",(J219-1)*0.98,-1)</f>
        <v>0.392</v>
      </c>
      <c r="M219" s="11" t="s">
        <v>62</v>
      </c>
      <c r="N219" s="52" t="n">
        <v>13.1</v>
      </c>
      <c r="O219" s="50" t="n">
        <f aca="false">N219*L219</f>
        <v>5.1352</v>
      </c>
      <c r="P219" s="14" t="n">
        <f aca="false">O219+P218</f>
        <v>959.0249924</v>
      </c>
    </row>
    <row r="220" customFormat="false" ht="12.8" hidden="false" customHeight="false" outlineLevel="0" collapsed="false">
      <c r="A220" s="2" t="s">
        <v>437</v>
      </c>
      <c r="B220" s="2" t="s">
        <v>438</v>
      </c>
      <c r="C220" s="0" t="s">
        <v>359</v>
      </c>
      <c r="D220" s="0" t="s">
        <v>29</v>
      </c>
      <c r="E220" s="0" t="s">
        <v>79</v>
      </c>
      <c r="F220" s="0" t="s">
        <v>80</v>
      </c>
      <c r="G220" s="0" t="s">
        <v>19</v>
      </c>
      <c r="H220" s="0" t="s">
        <v>439</v>
      </c>
      <c r="I220" s="0" t="n">
        <v>1</v>
      </c>
      <c r="J220" s="0" t="n">
        <v>1.8</v>
      </c>
      <c r="K220" s="0" t="str">
        <f aca="false">IF(I220=1,"Yes","No")</f>
        <v>Yes</v>
      </c>
      <c r="L220" s="0" t="n">
        <f aca="false">IF(K220="Yes",(J220-1)*0.98,-1)</f>
        <v>0.784</v>
      </c>
      <c r="M220" s="11" t="s">
        <v>62</v>
      </c>
      <c r="N220" s="52" t="n">
        <v>13.1</v>
      </c>
      <c r="O220" s="50" t="n">
        <f aca="false">N220*L220</f>
        <v>10.2704</v>
      </c>
      <c r="P220" s="14" t="n">
        <f aca="false">O220+P219</f>
        <v>969.295392399999</v>
      </c>
    </row>
    <row r="221" customFormat="false" ht="12.8" hidden="false" customHeight="false" outlineLevel="0" collapsed="false">
      <c r="A221" s="2" t="s">
        <v>437</v>
      </c>
      <c r="B221" s="2" t="s">
        <v>438</v>
      </c>
      <c r="C221" s="0" t="s">
        <v>359</v>
      </c>
      <c r="D221" s="0" t="s">
        <v>29</v>
      </c>
      <c r="E221" s="0" t="s">
        <v>79</v>
      </c>
      <c r="F221" s="0" t="s">
        <v>80</v>
      </c>
      <c r="G221" s="0" t="s">
        <v>19</v>
      </c>
      <c r="H221" s="0" t="s">
        <v>439</v>
      </c>
      <c r="I221" s="0" t="n">
        <v>1</v>
      </c>
      <c r="J221" s="0" t="n">
        <v>1.08</v>
      </c>
      <c r="K221" s="0" t="s">
        <v>21</v>
      </c>
      <c r="L221" s="0" t="n">
        <f aca="false">IF(K221="Yes",(J221-1)*0.98,-1)</f>
        <v>0.0784000000000001</v>
      </c>
      <c r="M221" s="11" t="s">
        <v>62</v>
      </c>
      <c r="N221" s="52" t="n">
        <v>13.1</v>
      </c>
      <c r="O221" s="50" t="n">
        <f aca="false">N221*L221</f>
        <v>1.02704</v>
      </c>
      <c r="P221" s="14" t="n">
        <f aca="false">O221+P220</f>
        <v>970.3224324</v>
      </c>
    </row>
    <row r="222" customFormat="false" ht="12.8" hidden="false" customHeight="false" outlineLevel="0" collapsed="false">
      <c r="A222" s="2" t="s">
        <v>440</v>
      </c>
      <c r="B222" s="2" t="s">
        <v>273</v>
      </c>
      <c r="C222" s="0" t="s">
        <v>211</v>
      </c>
      <c r="D222" s="0" t="s">
        <v>37</v>
      </c>
      <c r="E222" s="0" t="s">
        <v>87</v>
      </c>
      <c r="F222" s="0" t="s">
        <v>152</v>
      </c>
      <c r="G222" s="0" t="s">
        <v>19</v>
      </c>
      <c r="H222" s="0" t="s">
        <v>441</v>
      </c>
      <c r="I222" s="0" t="n">
        <v>1</v>
      </c>
      <c r="J222" s="0" t="n">
        <v>1.23</v>
      </c>
      <c r="K222" s="0" t="s">
        <v>21</v>
      </c>
      <c r="L222" s="0" t="n">
        <f aca="false">IF(K222="Yes",(J222-1)*0.98,-1)</f>
        <v>0.2254</v>
      </c>
      <c r="M222" s="11" t="s">
        <v>62</v>
      </c>
      <c r="N222" s="52" t="n">
        <v>13.1</v>
      </c>
      <c r="O222" s="50" t="n">
        <f aca="false">N222*L222</f>
        <v>2.95274</v>
      </c>
      <c r="P222" s="14" t="n">
        <f aca="false">O222+P221</f>
        <v>973.275172399999</v>
      </c>
    </row>
    <row r="223" customFormat="false" ht="12.8" hidden="false" customHeight="false" outlineLevel="0" collapsed="false">
      <c r="A223" s="9" t="s">
        <v>440</v>
      </c>
      <c r="B223" s="9" t="s">
        <v>273</v>
      </c>
      <c r="C223" s="6" t="s">
        <v>211</v>
      </c>
      <c r="D223" s="6" t="s">
        <v>37</v>
      </c>
      <c r="E223" s="6" t="s">
        <v>87</v>
      </c>
      <c r="F223" s="6" t="s">
        <v>152</v>
      </c>
      <c r="G223" s="6" t="s">
        <v>19</v>
      </c>
      <c r="H223" s="6" t="s">
        <v>441</v>
      </c>
      <c r="I223" s="0" t="n">
        <v>1</v>
      </c>
      <c r="J223" s="6" t="n">
        <v>2.01</v>
      </c>
      <c r="K223" s="3" t="str">
        <f aca="false">IF(I223=1,"Yes","No")</f>
        <v>Yes</v>
      </c>
      <c r="L223" s="7" t="n">
        <f aca="false">IF(K223="Yes",(J223-1)*0.98,-1)</f>
        <v>0.9898</v>
      </c>
      <c r="M223" s="11" t="s">
        <v>62</v>
      </c>
      <c r="N223" s="52" t="n">
        <v>13.1</v>
      </c>
      <c r="O223" s="50" t="n">
        <f aca="false">N223*L223</f>
        <v>12.96638</v>
      </c>
      <c r="P223" s="14" t="n">
        <f aca="false">O223+P222</f>
        <v>986.241552399999</v>
      </c>
    </row>
    <row r="224" customFormat="false" ht="12.8" hidden="false" customHeight="false" outlineLevel="0" collapsed="false">
      <c r="A224" s="2" t="s">
        <v>442</v>
      </c>
      <c r="B224" s="2" t="s">
        <v>306</v>
      </c>
      <c r="C224" s="0" t="s">
        <v>373</v>
      </c>
      <c r="D224" s="0" t="s">
        <v>195</v>
      </c>
      <c r="E224" s="0" t="s">
        <v>147</v>
      </c>
      <c r="G224" s="0" t="s">
        <v>19</v>
      </c>
      <c r="H224" s="0" t="s">
        <v>443</v>
      </c>
      <c r="I224" s="0" t="s">
        <v>133</v>
      </c>
      <c r="J224" s="0" t="n">
        <v>1.57</v>
      </c>
      <c r="K224" s="0" t="str">
        <f aca="false">IF(I224=1,"Yes","No")</f>
        <v>No</v>
      </c>
      <c r="L224" s="0" t="n">
        <f aca="false">IF(K224="Yes",(J224-1)*0.98,-1)</f>
        <v>-1</v>
      </c>
      <c r="M224" s="11" t="s">
        <v>62</v>
      </c>
      <c r="N224" s="52" t="n">
        <v>13.1</v>
      </c>
      <c r="O224" s="50" t="n">
        <f aca="false">N224*L224</f>
        <v>-13.1</v>
      </c>
      <c r="P224" s="14" t="n">
        <f aca="false">O224+P223</f>
        <v>973.141552399999</v>
      </c>
      <c r="Q224" s="47" t="n">
        <f aca="false">0.8*(P224-654.88)</f>
        <v>254.609241919999</v>
      </c>
      <c r="R224" s="47" t="n">
        <f aca="false">P224-Q224</f>
        <v>718.53231048</v>
      </c>
      <c r="S224" s="47" t="n">
        <f aca="false">R224/50</f>
        <v>14.3706462096</v>
      </c>
      <c r="T224" s="47" t="n">
        <f aca="false">619.51+Q224</f>
        <v>874.11924192</v>
      </c>
      <c r="U224" s="48" t="s">
        <v>21</v>
      </c>
    </row>
    <row r="225" customFormat="false" ht="12.8" hidden="false" customHeight="false" outlineLevel="0" collapsed="false">
      <c r="A225" s="2" t="s">
        <v>444</v>
      </c>
      <c r="B225" s="2" t="s">
        <v>445</v>
      </c>
      <c r="C225" s="0" t="s">
        <v>150</v>
      </c>
      <c r="D225" s="0" t="s">
        <v>42</v>
      </c>
      <c r="E225" s="0" t="s">
        <v>17</v>
      </c>
      <c r="F225" s="0" t="s">
        <v>43</v>
      </c>
      <c r="G225" s="0" t="s">
        <v>19</v>
      </c>
      <c r="H225" s="0" t="s">
        <v>446</v>
      </c>
      <c r="I225" s="0" t="n">
        <v>1</v>
      </c>
      <c r="J225" s="0" t="n">
        <v>1.22</v>
      </c>
      <c r="K225" s="0" t="str">
        <f aca="false">IF(I225=1,"Yes","No")</f>
        <v>Yes</v>
      </c>
      <c r="L225" s="0" t="n">
        <f aca="false">IF(K225="Yes",(J225-1)*0.98,-1)</f>
        <v>0.2156</v>
      </c>
      <c r="M225" s="5" t="s">
        <v>33</v>
      </c>
      <c r="N225" s="53" t="n">
        <v>14.37</v>
      </c>
      <c r="O225" s="50" t="n">
        <f aca="false">N225*L225</f>
        <v>3.098172</v>
      </c>
      <c r="P225" s="51" t="n">
        <f aca="false">R224+O225</f>
        <v>721.63048248</v>
      </c>
    </row>
    <row r="226" customFormat="false" ht="12.8" hidden="false" customHeight="false" outlineLevel="0" collapsed="false">
      <c r="A226" s="2" t="s">
        <v>444</v>
      </c>
      <c r="B226" s="2" t="s">
        <v>113</v>
      </c>
      <c r="C226" s="6" t="s">
        <v>403</v>
      </c>
      <c r="D226" s="6" t="s">
        <v>42</v>
      </c>
      <c r="E226" s="6" t="s">
        <v>147</v>
      </c>
      <c r="F226" s="6" t="s">
        <v>43</v>
      </c>
      <c r="G226" s="6" t="s">
        <v>19</v>
      </c>
      <c r="H226" s="6" t="s">
        <v>447</v>
      </c>
      <c r="I226" s="0" t="n">
        <v>4</v>
      </c>
      <c r="J226" s="6" t="n">
        <v>15</v>
      </c>
      <c r="K226" s="3" t="str">
        <f aca="false">IF(I226=1, "No","Yes")</f>
        <v>Yes</v>
      </c>
      <c r="L226" s="7" t="n">
        <f aca="false">IF(I226=1,-J226,0.98)</f>
        <v>0.98</v>
      </c>
      <c r="M226" s="8" t="s">
        <v>51</v>
      </c>
      <c r="N226" s="53" t="n">
        <v>14.37</v>
      </c>
      <c r="O226" s="50" t="n">
        <f aca="false">N226*L226</f>
        <v>14.0826</v>
      </c>
      <c r="P226" s="14" t="n">
        <f aca="false">O226+P225</f>
        <v>735.71308248</v>
      </c>
    </row>
    <row r="227" customFormat="false" ht="12.8" hidden="false" customHeight="false" outlineLevel="0" collapsed="false">
      <c r="A227" s="9" t="s">
        <v>444</v>
      </c>
      <c r="B227" s="9" t="s">
        <v>113</v>
      </c>
      <c r="C227" s="6" t="s">
        <v>403</v>
      </c>
      <c r="D227" s="6" t="s">
        <v>42</v>
      </c>
      <c r="E227" s="6" t="s">
        <v>147</v>
      </c>
      <c r="F227" s="6" t="s">
        <v>43</v>
      </c>
      <c r="G227" s="6" t="s">
        <v>19</v>
      </c>
      <c r="H227" s="6" t="s">
        <v>448</v>
      </c>
      <c r="I227" s="0" t="n">
        <v>2</v>
      </c>
      <c r="J227" s="6" t="n">
        <v>3.22</v>
      </c>
      <c r="K227" s="3" t="str">
        <f aca="false">IF(I227=1,"Yes","No")</f>
        <v>No</v>
      </c>
      <c r="L227" s="7" t="n">
        <f aca="false">IF(K227="Yes",(J227-1)*0.98,-1)</f>
        <v>-1</v>
      </c>
      <c r="M227" s="10" t="s">
        <v>53</v>
      </c>
      <c r="N227" s="53" t="n">
        <v>14.37</v>
      </c>
      <c r="O227" s="50" t="n">
        <f aca="false">N227*L227</f>
        <v>-14.37</v>
      </c>
      <c r="P227" s="14" t="n">
        <f aca="false">O227+P226</f>
        <v>721.34308248</v>
      </c>
    </row>
    <row r="228" customFormat="false" ht="12.8" hidden="false" customHeight="false" outlineLevel="0" collapsed="false">
      <c r="A228" s="2" t="s">
        <v>444</v>
      </c>
      <c r="B228" s="2" t="s">
        <v>58</v>
      </c>
      <c r="C228" s="0" t="s">
        <v>131</v>
      </c>
      <c r="D228" s="0" t="s">
        <v>16</v>
      </c>
      <c r="E228" s="0" t="s">
        <v>17</v>
      </c>
      <c r="F228" s="0" t="s">
        <v>18</v>
      </c>
      <c r="G228" s="0" t="s">
        <v>19</v>
      </c>
      <c r="H228" s="0" t="s">
        <v>449</v>
      </c>
      <c r="I228" s="0" t="s">
        <v>133</v>
      </c>
      <c r="J228" s="0" t="n">
        <v>1.15</v>
      </c>
      <c r="K228" s="0" t="s">
        <v>19</v>
      </c>
      <c r="L228" s="0" t="n">
        <f aca="false">IF(K228="Yes",(J228-1)*0.98,-1)</f>
        <v>-1</v>
      </c>
      <c r="M228" s="4" t="s">
        <v>22</v>
      </c>
      <c r="N228" s="53" t="n">
        <v>14.37</v>
      </c>
      <c r="O228" s="50" t="n">
        <f aca="false">N228*L228</f>
        <v>-14.37</v>
      </c>
      <c r="P228" s="14" t="n">
        <f aca="false">O228+P227</f>
        <v>706.97308248</v>
      </c>
    </row>
    <row r="229" customFormat="false" ht="12.8" hidden="false" customHeight="false" outlineLevel="0" collapsed="false">
      <c r="A229" s="2" t="s">
        <v>444</v>
      </c>
      <c r="B229" s="2" t="s">
        <v>58</v>
      </c>
      <c r="C229" s="0" t="s">
        <v>131</v>
      </c>
      <c r="D229" s="0" t="s">
        <v>16</v>
      </c>
      <c r="E229" s="0" t="s">
        <v>17</v>
      </c>
      <c r="F229" s="0" t="s">
        <v>18</v>
      </c>
      <c r="G229" s="0" t="s">
        <v>19</v>
      </c>
      <c r="H229" s="0" t="s">
        <v>450</v>
      </c>
      <c r="I229" s="0" t="n">
        <v>1</v>
      </c>
      <c r="J229" s="0" t="n">
        <v>1.47</v>
      </c>
      <c r="K229" s="0" t="s">
        <v>21</v>
      </c>
      <c r="L229" s="0" t="n">
        <f aca="false">IF(K229="Yes",(J229-1)*0.98,-1)</f>
        <v>0.4606</v>
      </c>
      <c r="M229" s="11" t="s">
        <v>62</v>
      </c>
      <c r="N229" s="53" t="n">
        <v>14.37</v>
      </c>
      <c r="O229" s="50" t="n">
        <f aca="false">N229*L229</f>
        <v>6.618822</v>
      </c>
      <c r="P229" s="14" t="n">
        <f aca="false">O229+P228</f>
        <v>713.59190448</v>
      </c>
    </row>
    <row r="230" customFormat="false" ht="12.8" hidden="false" customHeight="false" outlineLevel="0" collapsed="false">
      <c r="A230" s="2" t="s">
        <v>451</v>
      </c>
      <c r="B230" s="2" t="s">
        <v>452</v>
      </c>
      <c r="C230" s="0" t="s">
        <v>15</v>
      </c>
      <c r="D230" s="0" t="s">
        <v>42</v>
      </c>
      <c r="E230" s="0" t="s">
        <v>147</v>
      </c>
      <c r="F230" s="0" t="s">
        <v>453</v>
      </c>
      <c r="G230" s="0" t="s">
        <v>19</v>
      </c>
      <c r="H230" s="0" t="s">
        <v>454</v>
      </c>
      <c r="I230" s="0" t="n">
        <v>1</v>
      </c>
      <c r="J230" s="0" t="n">
        <v>1.76</v>
      </c>
      <c r="K230" s="0" t="str">
        <f aca="false">IF(I230=1,"Yes","No")</f>
        <v>Yes</v>
      </c>
      <c r="L230" s="0" t="n">
        <f aca="false">IF(K230="Yes",(J230-1)*0.98,-1)</f>
        <v>0.7448</v>
      </c>
      <c r="M230" s="5" t="s">
        <v>33</v>
      </c>
      <c r="N230" s="53" t="n">
        <v>14.37</v>
      </c>
      <c r="O230" s="50" t="n">
        <f aca="false">N230*L230</f>
        <v>10.702776</v>
      </c>
      <c r="P230" s="14" t="n">
        <f aca="false">O230+P229</f>
        <v>724.29468048</v>
      </c>
    </row>
    <row r="231" customFormat="false" ht="12.8" hidden="false" customHeight="false" outlineLevel="0" collapsed="false">
      <c r="A231" s="2" t="s">
        <v>455</v>
      </c>
      <c r="B231" s="2" t="s">
        <v>456</v>
      </c>
      <c r="C231" s="0" t="s">
        <v>457</v>
      </c>
      <c r="D231" s="0" t="s">
        <v>42</v>
      </c>
      <c r="E231" s="0" t="s">
        <v>79</v>
      </c>
      <c r="F231" s="0" t="s">
        <v>80</v>
      </c>
      <c r="G231" s="0" t="s">
        <v>19</v>
      </c>
      <c r="H231" s="0" t="s">
        <v>458</v>
      </c>
      <c r="I231" s="0" t="n">
        <v>1</v>
      </c>
      <c r="J231" s="0" t="n">
        <v>1.83</v>
      </c>
      <c r="K231" s="0" t="s">
        <v>21</v>
      </c>
      <c r="L231" s="0" t="n">
        <f aca="false">IF(K231="Yes",(J231-1)*0.98,-1)</f>
        <v>0.8134</v>
      </c>
      <c r="M231" s="4" t="s">
        <v>22</v>
      </c>
      <c r="N231" s="53" t="n">
        <v>14.37</v>
      </c>
      <c r="O231" s="50" t="n">
        <f aca="false">N231*L231</f>
        <v>11.688558</v>
      </c>
      <c r="P231" s="14" t="n">
        <f aca="false">O231+P230</f>
        <v>735.98323848</v>
      </c>
    </row>
    <row r="232" customFormat="false" ht="12.8" hidden="false" customHeight="false" outlineLevel="0" collapsed="false">
      <c r="A232" s="2" t="s">
        <v>455</v>
      </c>
      <c r="B232" s="2" t="s">
        <v>337</v>
      </c>
      <c r="C232" s="0" t="s">
        <v>225</v>
      </c>
      <c r="D232" s="0" t="s">
        <v>16</v>
      </c>
      <c r="E232" s="0" t="s">
        <v>17</v>
      </c>
      <c r="F232" s="0" t="s">
        <v>18</v>
      </c>
      <c r="G232" s="0" t="s">
        <v>19</v>
      </c>
      <c r="H232" s="0" t="s">
        <v>459</v>
      </c>
      <c r="I232" s="0" t="n">
        <v>1</v>
      </c>
      <c r="J232" s="0" t="n">
        <v>1.05</v>
      </c>
      <c r="K232" s="0" t="s">
        <v>21</v>
      </c>
      <c r="L232" s="0" t="n">
        <f aca="false">IF(K232="Yes",(J232-1)*0.98,-1)</f>
        <v>0.049</v>
      </c>
      <c r="M232" s="4" t="s">
        <v>22</v>
      </c>
      <c r="N232" s="53" t="n">
        <v>14.37</v>
      </c>
      <c r="O232" s="50" t="n">
        <f aca="false">N232*L232</f>
        <v>0.704130000000001</v>
      </c>
      <c r="P232" s="14" t="n">
        <f aca="false">O232+P231</f>
        <v>736.68736848</v>
      </c>
    </row>
    <row r="233" customFormat="false" ht="12.8" hidden="false" customHeight="false" outlineLevel="0" collapsed="false">
      <c r="A233" s="2" t="s">
        <v>455</v>
      </c>
      <c r="B233" s="2" t="s">
        <v>337</v>
      </c>
      <c r="C233" s="0" t="s">
        <v>225</v>
      </c>
      <c r="D233" s="0" t="s">
        <v>16</v>
      </c>
      <c r="E233" s="0" t="s">
        <v>17</v>
      </c>
      <c r="F233" s="0" t="s">
        <v>18</v>
      </c>
      <c r="G233" s="0" t="s">
        <v>19</v>
      </c>
      <c r="H233" s="0" t="s">
        <v>460</v>
      </c>
      <c r="I233" s="0" t="n">
        <v>3</v>
      </c>
      <c r="J233" s="0" t="n">
        <v>2.1</v>
      </c>
      <c r="K233" s="0" t="s">
        <v>19</v>
      </c>
      <c r="L233" s="0" t="n">
        <f aca="false">IF(K233="Yes",(J233-1)*0.98,-1)</f>
        <v>-1</v>
      </c>
      <c r="M233" s="11" t="s">
        <v>62</v>
      </c>
      <c r="N233" s="53" t="n">
        <v>14.37</v>
      </c>
      <c r="O233" s="50" t="n">
        <f aca="false">N233*L233</f>
        <v>-14.37</v>
      </c>
      <c r="P233" s="14" t="n">
        <f aca="false">O233+P232</f>
        <v>722.31736848</v>
      </c>
    </row>
    <row r="234" customFormat="false" ht="12.8" hidden="false" customHeight="false" outlineLevel="0" collapsed="false">
      <c r="A234" s="2" t="s">
        <v>461</v>
      </c>
      <c r="B234" s="2" t="s">
        <v>237</v>
      </c>
      <c r="C234" s="0" t="s">
        <v>462</v>
      </c>
      <c r="D234" s="0" t="s">
        <v>37</v>
      </c>
      <c r="E234" s="0" t="s">
        <v>17</v>
      </c>
      <c r="F234" s="0" t="s">
        <v>43</v>
      </c>
      <c r="G234" s="0" t="s">
        <v>19</v>
      </c>
      <c r="H234" s="0" t="s">
        <v>463</v>
      </c>
      <c r="I234" s="0" t="n">
        <v>1</v>
      </c>
      <c r="J234" s="0" t="n">
        <v>1.46</v>
      </c>
      <c r="K234" s="0" t="s">
        <v>21</v>
      </c>
      <c r="L234" s="0" t="n">
        <f aca="false">IF(K234="Yes",(J234-1)*0.98,-1)</f>
        <v>0.4508</v>
      </c>
      <c r="M234" s="11" t="s">
        <v>62</v>
      </c>
      <c r="N234" s="53" t="n">
        <v>14.37</v>
      </c>
      <c r="O234" s="50" t="n">
        <f aca="false">N234*L234</f>
        <v>6.477996</v>
      </c>
      <c r="P234" s="14" t="n">
        <f aca="false">O234+P233</f>
        <v>728.79536448</v>
      </c>
    </row>
    <row r="235" customFormat="false" ht="12.8" hidden="false" customHeight="false" outlineLevel="0" collapsed="false">
      <c r="A235" s="2" t="s">
        <v>464</v>
      </c>
      <c r="B235" s="2" t="s">
        <v>276</v>
      </c>
      <c r="C235" s="0" t="s">
        <v>294</v>
      </c>
      <c r="D235" s="0" t="s">
        <v>42</v>
      </c>
      <c r="E235" s="0" t="s">
        <v>17</v>
      </c>
      <c r="F235" s="0" t="s">
        <v>43</v>
      </c>
      <c r="G235" s="0" t="s">
        <v>19</v>
      </c>
      <c r="H235" s="0" t="s">
        <v>465</v>
      </c>
      <c r="I235" s="0" t="n">
        <v>1</v>
      </c>
      <c r="J235" s="0" t="n">
        <v>1.73</v>
      </c>
      <c r="K235" s="0" t="str">
        <f aca="false">IF(I235=1,"Yes","No")</f>
        <v>Yes</v>
      </c>
      <c r="L235" s="0" t="n">
        <f aca="false">IF(K235="Yes",(J235-1)*0.98,-1)</f>
        <v>0.7154</v>
      </c>
      <c r="M235" s="5" t="s">
        <v>33</v>
      </c>
      <c r="N235" s="53" t="n">
        <v>14.37</v>
      </c>
      <c r="O235" s="50" t="n">
        <f aca="false">N235*L235</f>
        <v>10.280298</v>
      </c>
      <c r="P235" s="14" t="n">
        <f aca="false">O235+P234</f>
        <v>739.07566248</v>
      </c>
    </row>
    <row r="236" customFormat="false" ht="12.8" hidden="false" customHeight="false" outlineLevel="0" collapsed="false">
      <c r="A236" s="2" t="s">
        <v>464</v>
      </c>
      <c r="B236" s="2" t="s">
        <v>205</v>
      </c>
      <c r="C236" s="0" t="s">
        <v>294</v>
      </c>
      <c r="D236" s="0" t="s">
        <v>29</v>
      </c>
      <c r="E236" s="0" t="s">
        <v>79</v>
      </c>
      <c r="F236" s="0" t="s">
        <v>80</v>
      </c>
      <c r="G236" s="0" t="s">
        <v>19</v>
      </c>
      <c r="H236" s="0" t="s">
        <v>466</v>
      </c>
      <c r="I236" s="0" t="n">
        <v>1</v>
      </c>
      <c r="J236" s="0" t="n">
        <v>1.78</v>
      </c>
      <c r="K236" s="0" t="str">
        <f aca="false">IF(I236=1,"Yes","No")</f>
        <v>Yes</v>
      </c>
      <c r="L236" s="0" t="n">
        <f aca="false">IF(K236="Yes",(J236-1)*0.98,-1)</f>
        <v>0.7644</v>
      </c>
      <c r="M236" s="5" t="s">
        <v>33</v>
      </c>
      <c r="N236" s="53" t="n">
        <v>14.37</v>
      </c>
      <c r="O236" s="50" t="n">
        <f aca="false">N236*L236</f>
        <v>10.984428</v>
      </c>
      <c r="P236" s="14" t="n">
        <f aca="false">O236+P235</f>
        <v>750.06009048</v>
      </c>
    </row>
    <row r="237" customFormat="false" ht="12.8" hidden="false" customHeight="false" outlineLevel="0" collapsed="false">
      <c r="A237" s="2" t="s">
        <v>464</v>
      </c>
      <c r="B237" s="2" t="s">
        <v>205</v>
      </c>
      <c r="C237" s="0" t="s">
        <v>294</v>
      </c>
      <c r="D237" s="0" t="s">
        <v>29</v>
      </c>
      <c r="E237" s="0" t="s">
        <v>79</v>
      </c>
      <c r="F237" s="0" t="s">
        <v>80</v>
      </c>
      <c r="G237" s="0" t="s">
        <v>19</v>
      </c>
      <c r="H237" s="0" t="s">
        <v>466</v>
      </c>
      <c r="I237" s="0" t="n">
        <v>1</v>
      </c>
      <c r="J237" s="0" t="n">
        <v>1.09</v>
      </c>
      <c r="K237" s="0" t="s">
        <v>21</v>
      </c>
      <c r="L237" s="0" t="n">
        <f aca="false">IF(K237="Yes",(J237-1)*0.98,-1)</f>
        <v>0.0882000000000001</v>
      </c>
      <c r="M237" s="4" t="s">
        <v>22</v>
      </c>
      <c r="N237" s="53" t="n">
        <v>14.37</v>
      </c>
      <c r="O237" s="50" t="n">
        <f aca="false">N237*L237</f>
        <v>1.267434</v>
      </c>
      <c r="P237" s="14" t="n">
        <f aca="false">O237+P236</f>
        <v>751.32752448</v>
      </c>
    </row>
    <row r="238" customFormat="false" ht="12.8" hidden="false" customHeight="false" outlineLevel="0" collapsed="false">
      <c r="A238" s="2" t="s">
        <v>467</v>
      </c>
      <c r="B238" s="2" t="s">
        <v>186</v>
      </c>
      <c r="C238" s="0" t="s">
        <v>86</v>
      </c>
      <c r="D238" s="0" t="s">
        <v>16</v>
      </c>
      <c r="E238" s="0" t="s">
        <v>17</v>
      </c>
      <c r="F238" s="0" t="s">
        <v>18</v>
      </c>
      <c r="G238" s="0" t="s">
        <v>19</v>
      </c>
      <c r="H238" s="0" t="s">
        <v>468</v>
      </c>
      <c r="I238" s="0" t="n">
        <v>1</v>
      </c>
      <c r="J238" s="0" t="n">
        <v>1.05</v>
      </c>
      <c r="K238" s="0" t="s">
        <v>21</v>
      </c>
      <c r="L238" s="0" t="n">
        <f aca="false">IF(K238="Yes",(J238-1)*0.98,-1)</f>
        <v>0.049</v>
      </c>
      <c r="M238" s="4" t="s">
        <v>22</v>
      </c>
      <c r="N238" s="53" t="n">
        <v>14.37</v>
      </c>
      <c r="O238" s="50" t="n">
        <f aca="false">N238*L238</f>
        <v>0.704130000000001</v>
      </c>
      <c r="P238" s="14" t="n">
        <f aca="false">O238+P237</f>
        <v>752.03165448</v>
      </c>
    </row>
    <row r="239" customFormat="false" ht="12.8" hidden="false" customHeight="false" outlineLevel="0" collapsed="false">
      <c r="A239" s="2" t="s">
        <v>467</v>
      </c>
      <c r="B239" s="2" t="s">
        <v>245</v>
      </c>
      <c r="C239" s="0" t="s">
        <v>114</v>
      </c>
      <c r="D239" s="0" t="s">
        <v>29</v>
      </c>
      <c r="E239" s="0" t="s">
        <v>79</v>
      </c>
      <c r="F239" s="0" t="s">
        <v>80</v>
      </c>
      <c r="G239" s="0" t="s">
        <v>19</v>
      </c>
      <c r="H239" s="0" t="s">
        <v>469</v>
      </c>
      <c r="I239" s="0" t="n">
        <v>3</v>
      </c>
      <c r="J239" s="0" t="n">
        <v>4.2</v>
      </c>
      <c r="K239" s="0" t="str">
        <f aca="false">IF(I239=1,"Yes","No")</f>
        <v>No</v>
      </c>
      <c r="L239" s="0" t="n">
        <f aca="false">IF(K239="Yes",(J239-1)*0.98,-1)</f>
        <v>-1</v>
      </c>
      <c r="M239" s="5" t="s">
        <v>33</v>
      </c>
      <c r="N239" s="53" t="n">
        <v>14.37</v>
      </c>
      <c r="O239" s="50" t="n">
        <f aca="false">N239*L239</f>
        <v>-14.37</v>
      </c>
      <c r="P239" s="14" t="n">
        <f aca="false">O239+P238</f>
        <v>737.66165448</v>
      </c>
    </row>
    <row r="240" customFormat="false" ht="12.8" hidden="false" customHeight="false" outlineLevel="0" collapsed="false">
      <c r="A240" s="2" t="s">
        <v>467</v>
      </c>
      <c r="B240" s="2" t="s">
        <v>245</v>
      </c>
      <c r="C240" s="0" t="s">
        <v>114</v>
      </c>
      <c r="D240" s="0" t="s">
        <v>29</v>
      </c>
      <c r="E240" s="0" t="s">
        <v>79</v>
      </c>
      <c r="F240" s="0" t="s">
        <v>80</v>
      </c>
      <c r="G240" s="0" t="s">
        <v>19</v>
      </c>
      <c r="H240" s="0" t="s">
        <v>469</v>
      </c>
      <c r="I240" s="0" t="n">
        <v>3</v>
      </c>
      <c r="J240" s="0" t="n">
        <v>1.62</v>
      </c>
      <c r="K240" s="0" t="s">
        <v>21</v>
      </c>
      <c r="L240" s="0" t="n">
        <f aca="false">IF(K240="Yes",(J240-1)*0.98,-1)</f>
        <v>0.6076</v>
      </c>
      <c r="M240" s="4" t="s">
        <v>22</v>
      </c>
      <c r="N240" s="53" t="n">
        <v>14.37</v>
      </c>
      <c r="O240" s="50" t="n">
        <f aca="false">N240*L240</f>
        <v>8.731212</v>
      </c>
      <c r="P240" s="14" t="n">
        <f aca="false">O240+P239</f>
        <v>746.39286648</v>
      </c>
    </row>
    <row r="241" customFormat="false" ht="12.8" hidden="false" customHeight="false" outlineLevel="0" collapsed="false">
      <c r="A241" s="2" t="s">
        <v>470</v>
      </c>
      <c r="B241" s="2" t="s">
        <v>130</v>
      </c>
      <c r="C241" s="0" t="s">
        <v>41</v>
      </c>
      <c r="D241" s="0" t="s">
        <v>42</v>
      </c>
      <c r="E241" s="0" t="s">
        <v>147</v>
      </c>
      <c r="F241" s="0" t="s">
        <v>453</v>
      </c>
      <c r="G241" s="0" t="s">
        <v>19</v>
      </c>
      <c r="H241" s="0" t="s">
        <v>431</v>
      </c>
      <c r="I241" s="0" t="n">
        <v>3</v>
      </c>
      <c r="J241" s="0" t="n">
        <v>1.98</v>
      </c>
      <c r="K241" s="0" t="str">
        <f aca="false">IF(I241=1,"Yes","No")</f>
        <v>No</v>
      </c>
      <c r="L241" s="0" t="n">
        <f aca="false">IF(K241="Yes",(J241-1)*0.98,-1)</f>
        <v>-1</v>
      </c>
      <c r="M241" s="5" t="s">
        <v>33</v>
      </c>
      <c r="N241" s="53" t="n">
        <v>14.37</v>
      </c>
      <c r="O241" s="50" t="n">
        <f aca="false">N241*L241</f>
        <v>-14.37</v>
      </c>
      <c r="P241" s="14" t="n">
        <f aca="false">O241+P240</f>
        <v>732.02286648</v>
      </c>
    </row>
    <row r="242" customFormat="false" ht="12.8" hidden="false" customHeight="false" outlineLevel="0" collapsed="false">
      <c r="A242" s="2" t="s">
        <v>470</v>
      </c>
      <c r="B242" s="2" t="s">
        <v>471</v>
      </c>
      <c r="C242" s="6" t="s">
        <v>287</v>
      </c>
      <c r="D242" s="6" t="s">
        <v>29</v>
      </c>
      <c r="E242" s="6" t="s">
        <v>87</v>
      </c>
      <c r="F242" s="6" t="s">
        <v>152</v>
      </c>
      <c r="G242" s="6" t="s">
        <v>19</v>
      </c>
      <c r="H242" s="6" t="s">
        <v>472</v>
      </c>
      <c r="I242" s="0" t="n">
        <v>2</v>
      </c>
      <c r="J242" s="6" t="n">
        <v>3.75</v>
      </c>
      <c r="K242" s="3" t="str">
        <f aca="false">IF(I242=1, "No","Yes")</f>
        <v>Yes</v>
      </c>
      <c r="L242" s="7" t="n">
        <f aca="false">IF(I242=1,-J242,0.98)</f>
        <v>0.98</v>
      </c>
      <c r="M242" s="8" t="s">
        <v>51</v>
      </c>
      <c r="N242" s="53" t="n">
        <v>14.37</v>
      </c>
      <c r="O242" s="50" t="n">
        <f aca="false">N242*L242</f>
        <v>14.0826</v>
      </c>
      <c r="P242" s="14" t="n">
        <f aca="false">O242+P241</f>
        <v>746.10546648</v>
      </c>
    </row>
    <row r="243" customFormat="false" ht="12.8" hidden="false" customHeight="false" outlineLevel="0" collapsed="false">
      <c r="A243" s="2" t="s">
        <v>473</v>
      </c>
      <c r="B243" s="2" t="s">
        <v>293</v>
      </c>
      <c r="C243" s="0" t="s">
        <v>225</v>
      </c>
      <c r="D243" s="0" t="s">
        <v>29</v>
      </c>
      <c r="E243" s="0" t="s">
        <v>79</v>
      </c>
      <c r="F243" s="0" t="s">
        <v>80</v>
      </c>
      <c r="G243" s="0" t="s">
        <v>19</v>
      </c>
      <c r="H243" s="0" t="s">
        <v>474</v>
      </c>
      <c r="I243" s="0" t="n">
        <v>1</v>
      </c>
      <c r="J243" s="0" t="n">
        <v>1.6</v>
      </c>
      <c r="K243" s="0" t="str">
        <f aca="false">IF(I243=1,"Yes","No")</f>
        <v>Yes</v>
      </c>
      <c r="L243" s="0" t="n">
        <f aca="false">IF(K243="Yes",(J243-1)*0.98,-1)</f>
        <v>0.588</v>
      </c>
      <c r="M243" s="5" t="s">
        <v>33</v>
      </c>
      <c r="N243" s="53" t="n">
        <v>14.37</v>
      </c>
      <c r="O243" s="50" t="n">
        <f aca="false">N243*L243</f>
        <v>8.44956</v>
      </c>
      <c r="P243" s="14" t="n">
        <f aca="false">O243+P242</f>
        <v>754.55502648</v>
      </c>
    </row>
    <row r="244" customFormat="false" ht="12.8" hidden="false" customHeight="false" outlineLevel="0" collapsed="false">
      <c r="A244" s="2" t="s">
        <v>473</v>
      </c>
      <c r="B244" s="2" t="s">
        <v>293</v>
      </c>
      <c r="C244" s="0" t="s">
        <v>225</v>
      </c>
      <c r="D244" s="0" t="s">
        <v>29</v>
      </c>
      <c r="E244" s="0" t="s">
        <v>79</v>
      </c>
      <c r="F244" s="0" t="s">
        <v>80</v>
      </c>
      <c r="G244" s="0" t="s">
        <v>19</v>
      </c>
      <c r="H244" s="0" t="s">
        <v>474</v>
      </c>
      <c r="I244" s="0" t="n">
        <v>1</v>
      </c>
      <c r="J244" s="0" t="n">
        <v>1.11</v>
      </c>
      <c r="K244" s="0" t="s">
        <v>21</v>
      </c>
      <c r="L244" s="0" t="n">
        <f aca="false">IF(K244="Yes",(J244-1)*0.98,-1)</f>
        <v>0.1078</v>
      </c>
      <c r="M244" s="4" t="s">
        <v>22</v>
      </c>
      <c r="N244" s="53" t="n">
        <v>14.37</v>
      </c>
      <c r="O244" s="50" t="n">
        <f aca="false">N244*L244</f>
        <v>1.549086</v>
      </c>
      <c r="P244" s="14" t="n">
        <f aca="false">O244+P243</f>
        <v>756.10411248</v>
      </c>
    </row>
    <row r="245" customFormat="false" ht="12.8" hidden="false" customHeight="false" outlineLevel="0" collapsed="false">
      <c r="A245" s="2" t="s">
        <v>473</v>
      </c>
      <c r="B245" s="2" t="s">
        <v>384</v>
      </c>
      <c r="C245" s="0" t="s">
        <v>327</v>
      </c>
      <c r="D245" s="0" t="s">
        <v>48</v>
      </c>
      <c r="E245" s="0" t="s">
        <v>87</v>
      </c>
      <c r="F245" s="0" t="s">
        <v>18</v>
      </c>
      <c r="G245" s="0" t="s">
        <v>21</v>
      </c>
      <c r="H245" s="0" t="s">
        <v>475</v>
      </c>
      <c r="I245" s="0" t="n">
        <v>2</v>
      </c>
      <c r="J245" s="0" t="n">
        <v>1.45</v>
      </c>
      <c r="K245" s="0" t="s">
        <v>21</v>
      </c>
      <c r="L245" s="0" t="n">
        <f aca="false">IF(K245="Yes",(J245-1)*0.98,-1)</f>
        <v>0.441</v>
      </c>
      <c r="M245" s="4" t="s">
        <v>22</v>
      </c>
      <c r="N245" s="53" t="n">
        <v>14.37</v>
      </c>
      <c r="O245" s="50" t="n">
        <f aca="false">N245*L245</f>
        <v>6.33717</v>
      </c>
      <c r="P245" s="14" t="n">
        <f aca="false">O245+P244</f>
        <v>762.44128248</v>
      </c>
    </row>
    <row r="246" customFormat="false" ht="12.8" hidden="false" customHeight="false" outlineLevel="0" collapsed="false">
      <c r="A246" s="2" t="s">
        <v>476</v>
      </c>
      <c r="B246" s="2" t="s">
        <v>173</v>
      </c>
      <c r="C246" s="0" t="s">
        <v>36</v>
      </c>
      <c r="D246" s="0" t="s">
        <v>37</v>
      </c>
      <c r="E246" s="0" t="s">
        <v>147</v>
      </c>
      <c r="G246" s="0" t="s">
        <v>19</v>
      </c>
      <c r="H246" s="0" t="s">
        <v>477</v>
      </c>
      <c r="I246" s="0" t="n">
        <v>0</v>
      </c>
      <c r="J246" s="0" t="n">
        <v>4.91</v>
      </c>
      <c r="K246" s="0" t="str">
        <f aca="false">IF(I246=1,"Yes","No")</f>
        <v>No</v>
      </c>
      <c r="L246" s="0" t="n">
        <f aca="false">IF(K246="Yes",(J246-1)*0.98,-1)</f>
        <v>-1</v>
      </c>
      <c r="M246" s="5" t="s">
        <v>33</v>
      </c>
      <c r="N246" s="53" t="n">
        <v>14.37</v>
      </c>
      <c r="O246" s="50" t="n">
        <f aca="false">N246*L246</f>
        <v>-14.37</v>
      </c>
      <c r="P246" s="14" t="n">
        <f aca="false">O246+P245</f>
        <v>748.07128248</v>
      </c>
    </row>
    <row r="247" customFormat="false" ht="12.8" hidden="false" customHeight="false" outlineLevel="0" collapsed="false">
      <c r="A247" s="2" t="s">
        <v>478</v>
      </c>
      <c r="B247" s="2" t="s">
        <v>101</v>
      </c>
      <c r="C247" s="0" t="s">
        <v>406</v>
      </c>
      <c r="D247" s="0" t="s">
        <v>16</v>
      </c>
      <c r="E247" s="0" t="s">
        <v>87</v>
      </c>
      <c r="F247" s="0" t="s">
        <v>18</v>
      </c>
      <c r="G247" s="0" t="s">
        <v>19</v>
      </c>
      <c r="H247" s="0" t="s">
        <v>479</v>
      </c>
      <c r="I247" s="0" t="n">
        <v>1</v>
      </c>
      <c r="J247" s="0" t="n">
        <v>1.05</v>
      </c>
      <c r="K247" s="0" t="s">
        <v>21</v>
      </c>
      <c r="L247" s="0" t="n">
        <f aca="false">IF(K247="Yes",(J247-1)*0.98,-1)</f>
        <v>0.049</v>
      </c>
      <c r="M247" s="4" t="s">
        <v>22</v>
      </c>
      <c r="N247" s="53" t="n">
        <v>14.37</v>
      </c>
      <c r="O247" s="50" t="n">
        <f aca="false">N247*L247</f>
        <v>0.704130000000001</v>
      </c>
      <c r="P247" s="14" t="n">
        <f aca="false">O247+P246</f>
        <v>748.77541248</v>
      </c>
    </row>
    <row r="248" customFormat="false" ht="12.8" hidden="false" customHeight="false" outlineLevel="0" collapsed="false">
      <c r="A248" s="2" t="s">
        <v>478</v>
      </c>
      <c r="B248" s="2" t="s">
        <v>480</v>
      </c>
      <c r="C248" s="0" t="s">
        <v>481</v>
      </c>
      <c r="D248" s="0" t="s">
        <v>195</v>
      </c>
      <c r="E248" s="0" t="s">
        <v>147</v>
      </c>
      <c r="G248" s="0" t="s">
        <v>19</v>
      </c>
      <c r="H248" s="0" t="s">
        <v>482</v>
      </c>
      <c r="I248" s="0" t="n">
        <v>1</v>
      </c>
      <c r="J248" s="0" t="n">
        <v>4.31</v>
      </c>
      <c r="K248" s="0" t="str">
        <f aca="false">IF(I248=1,"Yes","No")</f>
        <v>Yes</v>
      </c>
      <c r="L248" s="0" t="n">
        <f aca="false">IF(K248="Yes",(J248-1)*0.98,-1)</f>
        <v>3.2438</v>
      </c>
      <c r="M248" s="5" t="s">
        <v>33</v>
      </c>
      <c r="N248" s="53" t="n">
        <v>14.37</v>
      </c>
      <c r="O248" s="50" t="n">
        <f aca="false">N248*L248</f>
        <v>46.613406</v>
      </c>
      <c r="P248" s="14" t="n">
        <f aca="false">O248+P247</f>
        <v>795.38881848</v>
      </c>
    </row>
    <row r="249" customFormat="false" ht="12.8" hidden="false" customHeight="false" outlineLevel="0" collapsed="false">
      <c r="A249" s="2" t="s">
        <v>478</v>
      </c>
      <c r="B249" s="2" t="s">
        <v>239</v>
      </c>
      <c r="C249" s="0" t="s">
        <v>215</v>
      </c>
      <c r="D249" s="0" t="s">
        <v>29</v>
      </c>
      <c r="E249" s="0" t="s">
        <v>87</v>
      </c>
      <c r="F249" s="0" t="s">
        <v>152</v>
      </c>
      <c r="G249" s="0" t="s">
        <v>19</v>
      </c>
      <c r="H249" s="0" t="s">
        <v>483</v>
      </c>
      <c r="I249" s="0" t="n">
        <v>2</v>
      </c>
      <c r="J249" s="0" t="n">
        <v>1.36</v>
      </c>
      <c r="K249" s="0" t="s">
        <v>21</v>
      </c>
      <c r="L249" s="0" t="n">
        <f aca="false">IF(K249="Yes",(J249-1)*0.98,-1)</f>
        <v>0.3528</v>
      </c>
      <c r="M249" s="4" t="s">
        <v>22</v>
      </c>
      <c r="N249" s="53" t="n">
        <v>14.37</v>
      </c>
      <c r="O249" s="50" t="n">
        <f aca="false">N249*L249</f>
        <v>5.069736</v>
      </c>
      <c r="P249" s="14" t="n">
        <f aca="false">O249+P248</f>
        <v>800.45855448</v>
      </c>
    </row>
    <row r="250" customFormat="false" ht="12.8" hidden="false" customHeight="false" outlineLevel="0" collapsed="false">
      <c r="A250" s="2" t="s">
        <v>478</v>
      </c>
      <c r="B250" s="2" t="s">
        <v>239</v>
      </c>
      <c r="C250" s="0" t="s">
        <v>215</v>
      </c>
      <c r="D250" s="0" t="s">
        <v>29</v>
      </c>
      <c r="E250" s="0" t="s">
        <v>87</v>
      </c>
      <c r="F250" s="0" t="s">
        <v>152</v>
      </c>
      <c r="G250" s="0" t="s">
        <v>19</v>
      </c>
      <c r="H250" s="0" t="s">
        <v>484</v>
      </c>
      <c r="I250" s="0" t="n">
        <v>1</v>
      </c>
      <c r="J250" s="0" t="n">
        <v>3.62</v>
      </c>
      <c r="K250" s="0" t="s">
        <v>21</v>
      </c>
      <c r="L250" s="0" t="n">
        <f aca="false">IF(K250="Yes",(J250-1)*0.98,-1)</f>
        <v>2.5676</v>
      </c>
      <c r="M250" s="11" t="s">
        <v>62</v>
      </c>
      <c r="N250" s="53" t="n">
        <v>14.37</v>
      </c>
      <c r="O250" s="50" t="n">
        <f aca="false">N250*L250</f>
        <v>36.896412</v>
      </c>
      <c r="P250" s="14" t="n">
        <f aca="false">O250+P249</f>
        <v>837.35496648</v>
      </c>
    </row>
    <row r="251" customFormat="false" ht="12.8" hidden="false" customHeight="false" outlineLevel="0" collapsed="false">
      <c r="A251" s="2" t="s">
        <v>478</v>
      </c>
      <c r="B251" s="2" t="s">
        <v>239</v>
      </c>
      <c r="C251" s="6" t="s">
        <v>215</v>
      </c>
      <c r="D251" s="6" t="s">
        <v>29</v>
      </c>
      <c r="E251" s="6" t="s">
        <v>87</v>
      </c>
      <c r="F251" s="6" t="s">
        <v>152</v>
      </c>
      <c r="G251" s="6" t="s">
        <v>19</v>
      </c>
      <c r="H251" s="6" t="s">
        <v>485</v>
      </c>
      <c r="I251" s="0" t="n">
        <v>4</v>
      </c>
      <c r="J251" s="6" t="n">
        <v>6.2</v>
      </c>
      <c r="K251" s="3" t="str">
        <f aca="false">IF(I251=1, "No","Yes")</f>
        <v>Yes</v>
      </c>
      <c r="L251" s="7" t="n">
        <f aca="false">IF(I251=1,-J251,0.98)</f>
        <v>0.98</v>
      </c>
      <c r="M251" s="8" t="s">
        <v>51</v>
      </c>
      <c r="N251" s="53" t="n">
        <v>14.37</v>
      </c>
      <c r="O251" s="50" t="n">
        <f aca="false">N251*L251</f>
        <v>14.0826</v>
      </c>
      <c r="P251" s="14" t="n">
        <f aca="false">O251+P250</f>
        <v>851.43756648</v>
      </c>
    </row>
    <row r="252" customFormat="false" ht="12.8" hidden="false" customHeight="false" outlineLevel="0" collapsed="false">
      <c r="A252" s="9" t="s">
        <v>478</v>
      </c>
      <c r="B252" s="9" t="s">
        <v>239</v>
      </c>
      <c r="C252" s="6" t="s">
        <v>215</v>
      </c>
      <c r="D252" s="6" t="s">
        <v>29</v>
      </c>
      <c r="E252" s="6" t="s">
        <v>87</v>
      </c>
      <c r="F252" s="6" t="s">
        <v>152</v>
      </c>
      <c r="G252" s="6" t="s">
        <v>19</v>
      </c>
      <c r="H252" s="6" t="s">
        <v>485</v>
      </c>
      <c r="I252" s="0" t="n">
        <v>4</v>
      </c>
      <c r="J252" s="6" t="n">
        <v>2.54</v>
      </c>
      <c r="K252" s="3" t="s">
        <v>19</v>
      </c>
      <c r="L252" s="0" t="n">
        <f aca="false">IF(K252="Yes",(J252-1)*0.98,-1)</f>
        <v>-1</v>
      </c>
      <c r="M252" s="13" t="s">
        <v>184</v>
      </c>
      <c r="N252" s="53" t="n">
        <v>14.37</v>
      </c>
      <c r="O252" s="50" t="n">
        <f aca="false">N252*L252</f>
        <v>-14.37</v>
      </c>
      <c r="P252" s="14" t="n">
        <f aca="false">O252+P251</f>
        <v>837.06756648</v>
      </c>
    </row>
    <row r="253" customFormat="false" ht="12.8" hidden="false" customHeight="false" outlineLevel="0" collapsed="false">
      <c r="A253" s="9" t="s">
        <v>478</v>
      </c>
      <c r="B253" s="9" t="s">
        <v>239</v>
      </c>
      <c r="C253" s="6" t="s">
        <v>215</v>
      </c>
      <c r="D253" s="6" t="s">
        <v>29</v>
      </c>
      <c r="E253" s="6" t="s">
        <v>87</v>
      </c>
      <c r="F253" s="6" t="s">
        <v>152</v>
      </c>
      <c r="G253" s="6" t="s">
        <v>19</v>
      </c>
      <c r="H253" s="6" t="s">
        <v>484</v>
      </c>
      <c r="I253" s="0" t="n">
        <v>1</v>
      </c>
      <c r="J253" s="6" t="n">
        <v>10</v>
      </c>
      <c r="K253" s="3" t="str">
        <f aca="false">IF(I253=1,"Yes","No")</f>
        <v>Yes</v>
      </c>
      <c r="L253" s="7" t="n">
        <f aca="false">IF(K253="Yes",(J253-1)*0.98,-1)</f>
        <v>8.82</v>
      </c>
      <c r="M253" s="10" t="s">
        <v>53</v>
      </c>
      <c r="N253" s="53" t="n">
        <v>14.37</v>
      </c>
      <c r="O253" s="50" t="n">
        <f aca="false">N253*L253</f>
        <v>126.7434</v>
      </c>
      <c r="P253" s="14" t="n">
        <f aca="false">O253+P252</f>
        <v>963.810966479999</v>
      </c>
    </row>
    <row r="254" customFormat="false" ht="12.8" hidden="false" customHeight="false" outlineLevel="0" collapsed="false">
      <c r="A254" s="9" t="s">
        <v>486</v>
      </c>
      <c r="B254" s="9" t="s">
        <v>480</v>
      </c>
      <c r="C254" s="6" t="s">
        <v>194</v>
      </c>
      <c r="D254" s="6" t="s">
        <v>16</v>
      </c>
      <c r="E254" s="6" t="s">
        <v>147</v>
      </c>
      <c r="F254" s="6" t="s">
        <v>43</v>
      </c>
      <c r="G254" s="6" t="s">
        <v>19</v>
      </c>
      <c r="H254" s="6" t="s">
        <v>487</v>
      </c>
      <c r="I254" s="0" t="n">
        <v>0</v>
      </c>
      <c r="J254" s="6" t="n">
        <v>12.31</v>
      </c>
      <c r="K254" s="3" t="str">
        <f aca="false">IF(I254=1,"Yes","No")</f>
        <v>No</v>
      </c>
      <c r="L254" s="7" t="n">
        <f aca="false">IF(K254="Yes",(J254-1)*0.98,-1)</f>
        <v>-1</v>
      </c>
      <c r="M254" s="10" t="s">
        <v>53</v>
      </c>
      <c r="N254" s="53" t="n">
        <v>14.37</v>
      </c>
      <c r="O254" s="50" t="n">
        <f aca="false">N254*L254</f>
        <v>-14.37</v>
      </c>
      <c r="P254" s="14" t="n">
        <f aca="false">O254+P253</f>
        <v>949.44096648</v>
      </c>
    </row>
    <row r="255" customFormat="false" ht="12.8" hidden="false" customHeight="false" outlineLevel="0" collapsed="false">
      <c r="A255" s="2" t="s">
        <v>488</v>
      </c>
      <c r="B255" s="2" t="s">
        <v>376</v>
      </c>
      <c r="C255" s="0" t="s">
        <v>256</v>
      </c>
      <c r="D255" s="0" t="s">
        <v>42</v>
      </c>
      <c r="E255" s="0" t="s">
        <v>79</v>
      </c>
      <c r="F255" s="0" t="s">
        <v>80</v>
      </c>
      <c r="G255" s="0" t="s">
        <v>19</v>
      </c>
      <c r="H255" s="0" t="s">
        <v>489</v>
      </c>
      <c r="I255" s="0" t="n">
        <v>1</v>
      </c>
      <c r="J255" s="0" t="n">
        <v>1.33</v>
      </c>
      <c r="K255" s="0" t="s">
        <v>21</v>
      </c>
      <c r="L255" s="0" t="n">
        <f aca="false">IF(K255="Yes",(J255-1)*0.98,-1)</f>
        <v>0.3234</v>
      </c>
      <c r="M255" s="4" t="s">
        <v>22</v>
      </c>
      <c r="N255" s="53" t="n">
        <v>14.37</v>
      </c>
      <c r="O255" s="50" t="n">
        <f aca="false">N255*L255</f>
        <v>4.647258</v>
      </c>
      <c r="P255" s="14" t="n">
        <f aca="false">O255+P254</f>
        <v>954.08822448</v>
      </c>
    </row>
    <row r="256" customFormat="false" ht="12.8" hidden="false" customHeight="false" outlineLevel="0" collapsed="false">
      <c r="A256" s="2" t="s">
        <v>488</v>
      </c>
      <c r="B256" s="2" t="s">
        <v>105</v>
      </c>
      <c r="C256" s="0" t="s">
        <v>68</v>
      </c>
      <c r="D256" s="0" t="s">
        <v>42</v>
      </c>
      <c r="E256" s="0" t="s">
        <v>147</v>
      </c>
      <c r="F256" s="0" t="s">
        <v>453</v>
      </c>
      <c r="G256" s="0" t="s">
        <v>19</v>
      </c>
      <c r="H256" s="0" t="s">
        <v>490</v>
      </c>
      <c r="I256" s="0" t="n">
        <v>1</v>
      </c>
      <c r="J256" s="0" t="n">
        <v>2.94</v>
      </c>
      <c r="K256" s="0" t="str">
        <f aca="false">IF(I256=1,"Yes","No")</f>
        <v>Yes</v>
      </c>
      <c r="L256" s="0" t="n">
        <f aca="false">IF(K256="Yes",(J256-1)*0.98,-1)</f>
        <v>1.9012</v>
      </c>
      <c r="M256" s="5" t="s">
        <v>33</v>
      </c>
      <c r="N256" s="53" t="n">
        <v>14.37</v>
      </c>
      <c r="O256" s="50" t="n">
        <f aca="false">N256*L256</f>
        <v>27.320244</v>
      </c>
      <c r="P256" s="14" t="n">
        <f aca="false">O256+P255</f>
        <v>981.408468479999</v>
      </c>
    </row>
    <row r="257" customFormat="false" ht="12.8" hidden="false" customHeight="false" outlineLevel="0" collapsed="false">
      <c r="A257" s="2" t="s">
        <v>491</v>
      </c>
      <c r="B257" s="2" t="s">
        <v>90</v>
      </c>
      <c r="C257" s="0" t="s">
        <v>492</v>
      </c>
      <c r="D257" s="0" t="s">
        <v>16</v>
      </c>
      <c r="E257" s="0" t="s">
        <v>17</v>
      </c>
      <c r="F257" s="0" t="s">
        <v>18</v>
      </c>
      <c r="G257" s="0" t="s">
        <v>19</v>
      </c>
      <c r="H257" s="0" t="s">
        <v>493</v>
      </c>
      <c r="I257" s="0" t="n">
        <v>2</v>
      </c>
      <c r="J257" s="0" t="n">
        <v>1.25</v>
      </c>
      <c r="K257" s="0" t="s">
        <v>21</v>
      </c>
      <c r="L257" s="0" t="n">
        <f aca="false">IF(K257="Yes",(J257-1)*0.98,-1)</f>
        <v>0.245</v>
      </c>
      <c r="M257" s="4" t="s">
        <v>22</v>
      </c>
      <c r="N257" s="53" t="n">
        <v>14.37</v>
      </c>
      <c r="O257" s="50" t="n">
        <f aca="false">N257*L257</f>
        <v>3.52065</v>
      </c>
      <c r="P257" s="14" t="n">
        <f aca="false">O257+P256</f>
        <v>984.92911848</v>
      </c>
    </row>
    <row r="258" customFormat="false" ht="12.8" hidden="false" customHeight="false" outlineLevel="0" collapsed="false">
      <c r="A258" s="2" t="s">
        <v>494</v>
      </c>
      <c r="B258" s="2" t="s">
        <v>197</v>
      </c>
      <c r="C258" s="0" t="s">
        <v>495</v>
      </c>
      <c r="D258" s="0" t="s">
        <v>29</v>
      </c>
      <c r="E258" s="0" t="s">
        <v>147</v>
      </c>
      <c r="F258" s="0" t="s">
        <v>43</v>
      </c>
      <c r="G258" s="0" t="s">
        <v>19</v>
      </c>
      <c r="H258" s="0" t="s">
        <v>496</v>
      </c>
      <c r="I258" s="0" t="n">
        <v>2</v>
      </c>
      <c r="J258" s="0" t="n">
        <v>1.57</v>
      </c>
      <c r="K258" s="0" t="str">
        <f aca="false">IF(I258=1,"Yes","No")</f>
        <v>No</v>
      </c>
      <c r="L258" s="0" t="n">
        <f aca="false">IF(K258="Yes",(J258-1)*0.98,-1)</f>
        <v>-1</v>
      </c>
      <c r="M258" s="5" t="s">
        <v>33</v>
      </c>
      <c r="N258" s="53" t="n">
        <v>14.37</v>
      </c>
      <c r="O258" s="50" t="n">
        <f aca="false">N258*L258</f>
        <v>-14.37</v>
      </c>
      <c r="P258" s="14" t="n">
        <f aca="false">O258+P257</f>
        <v>970.559118479999</v>
      </c>
    </row>
    <row r="259" customFormat="false" ht="12.8" hidden="false" customHeight="false" outlineLevel="0" collapsed="false">
      <c r="A259" s="2" t="s">
        <v>497</v>
      </c>
      <c r="B259" s="2" t="s">
        <v>96</v>
      </c>
      <c r="C259" s="0" t="s">
        <v>150</v>
      </c>
      <c r="D259" s="0" t="s">
        <v>16</v>
      </c>
      <c r="E259" s="0" t="s">
        <v>17</v>
      </c>
      <c r="F259" s="0" t="s">
        <v>18</v>
      </c>
      <c r="G259" s="0" t="s">
        <v>19</v>
      </c>
      <c r="H259" s="0" t="s">
        <v>498</v>
      </c>
      <c r="I259" s="0" t="n">
        <v>2</v>
      </c>
      <c r="J259" s="0" t="n">
        <v>1.07</v>
      </c>
      <c r="K259" s="0" t="s">
        <v>21</v>
      </c>
      <c r="L259" s="0" t="n">
        <f aca="false">IF(K259="Yes",(J259-1)*0.98,-1)</f>
        <v>0.0686000000000001</v>
      </c>
      <c r="M259" s="4" t="s">
        <v>22</v>
      </c>
      <c r="N259" s="53" t="n">
        <v>14.37</v>
      </c>
      <c r="O259" s="50" t="n">
        <f aca="false">N259*L259</f>
        <v>0.985782000000001</v>
      </c>
      <c r="P259" s="14" t="n">
        <f aca="false">O259+P258</f>
        <v>971.544900479999</v>
      </c>
    </row>
    <row r="260" customFormat="false" ht="12.8" hidden="false" customHeight="false" outlineLevel="0" collapsed="false">
      <c r="A260" s="2" t="s">
        <v>497</v>
      </c>
      <c r="B260" s="2" t="s">
        <v>499</v>
      </c>
      <c r="C260" s="0" t="s">
        <v>150</v>
      </c>
      <c r="D260" s="0" t="s">
        <v>29</v>
      </c>
      <c r="E260" s="0" t="s">
        <v>79</v>
      </c>
      <c r="F260" s="0" t="s">
        <v>206</v>
      </c>
      <c r="G260" s="0" t="s">
        <v>19</v>
      </c>
      <c r="H260" s="0" t="s">
        <v>500</v>
      </c>
      <c r="I260" s="0" t="n">
        <v>1</v>
      </c>
      <c r="J260" s="0" t="n">
        <v>2</v>
      </c>
      <c r="K260" s="0" t="str">
        <f aca="false">IF(I260=1,"Yes","No")</f>
        <v>Yes</v>
      </c>
      <c r="L260" s="0" t="n">
        <f aca="false">IF(K260="Yes",(J260-1)*0.98,-1)</f>
        <v>0.98</v>
      </c>
      <c r="M260" s="5" t="s">
        <v>33</v>
      </c>
      <c r="N260" s="53" t="n">
        <v>14.37</v>
      </c>
      <c r="O260" s="50" t="n">
        <f aca="false">N260*L260</f>
        <v>14.0826</v>
      </c>
      <c r="P260" s="14" t="n">
        <f aca="false">O260+P259</f>
        <v>985.627500479999</v>
      </c>
    </row>
    <row r="261" customFormat="false" ht="12.8" hidden="false" customHeight="false" outlineLevel="0" collapsed="false">
      <c r="A261" s="2" t="s">
        <v>497</v>
      </c>
      <c r="B261" s="2" t="s">
        <v>499</v>
      </c>
      <c r="C261" s="0" t="s">
        <v>150</v>
      </c>
      <c r="D261" s="0" t="s">
        <v>29</v>
      </c>
      <c r="E261" s="0" t="s">
        <v>79</v>
      </c>
      <c r="F261" s="0" t="s">
        <v>206</v>
      </c>
      <c r="G261" s="0" t="s">
        <v>19</v>
      </c>
      <c r="H261" s="0" t="s">
        <v>500</v>
      </c>
      <c r="I261" s="0" t="n">
        <v>1</v>
      </c>
      <c r="J261" s="0" t="n">
        <v>1.24</v>
      </c>
      <c r="K261" s="0" t="s">
        <v>21</v>
      </c>
      <c r="L261" s="0" t="n">
        <f aca="false">IF(K261="Yes",(J261-1)*0.98,-1)</f>
        <v>0.2352</v>
      </c>
      <c r="M261" s="4" t="s">
        <v>22</v>
      </c>
      <c r="N261" s="53" t="n">
        <v>14.37</v>
      </c>
      <c r="O261" s="50" t="n">
        <f aca="false">N261*L261</f>
        <v>3.379824</v>
      </c>
      <c r="P261" s="14" t="n">
        <f aca="false">O261+P260</f>
        <v>989.007324479999</v>
      </c>
    </row>
    <row r="262" customFormat="false" ht="12.8" hidden="false" customHeight="false" outlineLevel="0" collapsed="false">
      <c r="A262" s="2" t="s">
        <v>497</v>
      </c>
      <c r="B262" s="2" t="s">
        <v>499</v>
      </c>
      <c r="C262" s="0" t="s">
        <v>150</v>
      </c>
      <c r="D262" s="0" t="s">
        <v>29</v>
      </c>
      <c r="E262" s="0" t="s">
        <v>79</v>
      </c>
      <c r="F262" s="0" t="s">
        <v>206</v>
      </c>
      <c r="G262" s="0" t="s">
        <v>19</v>
      </c>
      <c r="H262" s="0" t="s">
        <v>501</v>
      </c>
      <c r="I262" s="0" t="n">
        <v>4</v>
      </c>
      <c r="J262" s="0" t="n">
        <v>2.65</v>
      </c>
      <c r="K262" s="0" t="s">
        <v>19</v>
      </c>
      <c r="L262" s="0" t="n">
        <f aca="false">IF(K262="Yes",(J262-1)*0.98,-1)</f>
        <v>-1</v>
      </c>
      <c r="M262" s="11" t="s">
        <v>62</v>
      </c>
      <c r="N262" s="53" t="n">
        <v>14.37</v>
      </c>
      <c r="O262" s="50" t="n">
        <f aca="false">N262*L262</f>
        <v>-14.37</v>
      </c>
      <c r="P262" s="14" t="n">
        <f aca="false">O262+P261</f>
        <v>974.637324479999</v>
      </c>
    </row>
    <row r="263" customFormat="false" ht="12.8" hidden="false" customHeight="false" outlineLevel="0" collapsed="false">
      <c r="A263" s="9" t="s">
        <v>497</v>
      </c>
      <c r="B263" s="9" t="s">
        <v>499</v>
      </c>
      <c r="C263" s="6" t="s">
        <v>150</v>
      </c>
      <c r="D263" s="6" t="s">
        <v>29</v>
      </c>
      <c r="E263" s="6" t="s">
        <v>79</v>
      </c>
      <c r="F263" s="6" t="s">
        <v>206</v>
      </c>
      <c r="G263" s="6" t="s">
        <v>19</v>
      </c>
      <c r="H263" s="6" t="s">
        <v>501</v>
      </c>
      <c r="I263" s="0" t="n">
        <v>4</v>
      </c>
      <c r="J263" s="6" t="n">
        <v>9.89</v>
      </c>
      <c r="K263" s="3" t="str">
        <f aca="false">IF(I263=1,"Yes","No")</f>
        <v>No</v>
      </c>
      <c r="L263" s="7" t="n">
        <f aca="false">IF(K263="Yes",(J263-1)*0.98,-1)</f>
        <v>-1</v>
      </c>
      <c r="M263" s="10" t="s">
        <v>53</v>
      </c>
      <c r="N263" s="53" t="n">
        <v>14.37</v>
      </c>
      <c r="O263" s="50" t="n">
        <f aca="false">N263*L263</f>
        <v>-14.37</v>
      </c>
      <c r="P263" s="14" t="n">
        <f aca="false">O263+P262</f>
        <v>960.26732448</v>
      </c>
    </row>
    <row r="264" customFormat="false" ht="12.8" hidden="false" customHeight="false" outlineLevel="0" collapsed="false">
      <c r="A264" s="2" t="s">
        <v>497</v>
      </c>
      <c r="B264" s="2" t="s">
        <v>105</v>
      </c>
      <c r="C264" s="0" t="s">
        <v>327</v>
      </c>
      <c r="D264" s="0" t="s">
        <v>16</v>
      </c>
      <c r="E264" s="0" t="s">
        <v>17</v>
      </c>
      <c r="F264" s="0" t="s">
        <v>18</v>
      </c>
      <c r="G264" s="0" t="s">
        <v>19</v>
      </c>
      <c r="H264" s="0" t="s">
        <v>502</v>
      </c>
      <c r="I264" s="0" t="n">
        <v>1</v>
      </c>
      <c r="J264" s="0" t="n">
        <v>1.52</v>
      </c>
      <c r="K264" s="0" t="s">
        <v>21</v>
      </c>
      <c r="L264" s="0" t="n">
        <f aca="false">IF(K264="Yes",(J264-1)*0.98,-1)</f>
        <v>0.5096</v>
      </c>
      <c r="M264" s="4" t="s">
        <v>22</v>
      </c>
      <c r="N264" s="53" t="n">
        <v>14.37</v>
      </c>
      <c r="O264" s="50" t="n">
        <f aca="false">N264*L264</f>
        <v>7.322952</v>
      </c>
      <c r="P264" s="14" t="n">
        <f aca="false">O264+P263</f>
        <v>967.590276479999</v>
      </c>
    </row>
    <row r="265" customFormat="false" ht="12.8" hidden="false" customHeight="false" outlineLevel="0" collapsed="false">
      <c r="A265" s="2" t="s">
        <v>497</v>
      </c>
      <c r="B265" s="2" t="s">
        <v>105</v>
      </c>
      <c r="C265" s="0" t="s">
        <v>327</v>
      </c>
      <c r="D265" s="0" t="s">
        <v>16</v>
      </c>
      <c r="E265" s="0" t="s">
        <v>17</v>
      </c>
      <c r="F265" s="0" t="s">
        <v>18</v>
      </c>
      <c r="G265" s="0" t="s">
        <v>19</v>
      </c>
      <c r="H265" s="0" t="s">
        <v>503</v>
      </c>
      <c r="I265" s="0" t="n">
        <v>3</v>
      </c>
      <c r="J265" s="0" t="n">
        <v>1.94</v>
      </c>
      <c r="K265" s="0" t="s">
        <v>19</v>
      </c>
      <c r="L265" s="0" t="n">
        <f aca="false">IF(K265="Yes",(J265-1)*0.98,-1)</f>
        <v>-1</v>
      </c>
      <c r="M265" s="11" t="s">
        <v>62</v>
      </c>
      <c r="N265" s="53" t="n">
        <v>14.37</v>
      </c>
      <c r="O265" s="50" t="n">
        <f aca="false">N265*L265</f>
        <v>-14.37</v>
      </c>
      <c r="P265" s="14" t="n">
        <f aca="false">O265+P264</f>
        <v>953.220276479999</v>
      </c>
    </row>
    <row r="266" customFormat="false" ht="12.8" hidden="false" customHeight="false" outlineLevel="0" collapsed="false">
      <c r="A266" s="2" t="s">
        <v>504</v>
      </c>
      <c r="B266" s="2" t="s">
        <v>505</v>
      </c>
      <c r="C266" s="0" t="s">
        <v>506</v>
      </c>
      <c r="D266" s="0" t="s">
        <v>16</v>
      </c>
      <c r="E266" s="0" t="s">
        <v>147</v>
      </c>
      <c r="F266" s="0" t="s">
        <v>65</v>
      </c>
      <c r="G266" s="0" t="s">
        <v>21</v>
      </c>
      <c r="H266" s="0" t="s">
        <v>507</v>
      </c>
      <c r="I266" s="0" t="n">
        <v>1</v>
      </c>
      <c r="J266" s="0" t="n">
        <v>1.62</v>
      </c>
      <c r="K266" s="0" t="str">
        <f aca="false">IF(I266=1,"Yes","No")</f>
        <v>Yes</v>
      </c>
      <c r="L266" s="0" t="n">
        <f aca="false">IF(K266="Yes",(J266-1)*0.98,-1)</f>
        <v>0.6076</v>
      </c>
      <c r="M266" s="5" t="s">
        <v>33</v>
      </c>
      <c r="N266" s="53" t="n">
        <v>14.37</v>
      </c>
      <c r="O266" s="50" t="n">
        <f aca="false">N266*L266</f>
        <v>8.731212</v>
      </c>
      <c r="P266" s="14" t="n">
        <f aca="false">O266+P265</f>
        <v>961.951488479999</v>
      </c>
    </row>
    <row r="267" customFormat="false" ht="12.8" hidden="false" customHeight="false" outlineLevel="0" collapsed="false">
      <c r="A267" s="2" t="s">
        <v>508</v>
      </c>
      <c r="B267" s="2" t="s">
        <v>162</v>
      </c>
      <c r="C267" s="0" t="s">
        <v>509</v>
      </c>
      <c r="D267" s="0" t="s">
        <v>37</v>
      </c>
      <c r="E267" s="0" t="s">
        <v>147</v>
      </c>
      <c r="G267" s="0" t="s">
        <v>19</v>
      </c>
      <c r="H267" s="0" t="s">
        <v>510</v>
      </c>
      <c r="I267" s="0" t="n">
        <v>2</v>
      </c>
      <c r="J267" s="0" t="n">
        <v>1.36</v>
      </c>
      <c r="K267" s="0" t="str">
        <f aca="false">IF(I267=1,"Yes","No")</f>
        <v>No</v>
      </c>
      <c r="L267" s="0" t="n">
        <f aca="false">IF(K267="Yes",(J267-1)*0.98,-1)</f>
        <v>-1</v>
      </c>
      <c r="M267" s="5" t="s">
        <v>33</v>
      </c>
      <c r="N267" s="53" t="n">
        <v>14.37</v>
      </c>
      <c r="O267" s="50" t="n">
        <f aca="false">N267*L267</f>
        <v>-14.37</v>
      </c>
      <c r="P267" s="14" t="n">
        <f aca="false">O267+P266</f>
        <v>947.58148848</v>
      </c>
    </row>
    <row r="268" customFormat="false" ht="12.8" hidden="false" customHeight="false" outlineLevel="0" collapsed="false">
      <c r="A268" s="2" t="s">
        <v>511</v>
      </c>
      <c r="B268" s="2" t="s">
        <v>512</v>
      </c>
      <c r="C268" s="0" t="s">
        <v>59</v>
      </c>
      <c r="D268" s="0" t="s">
        <v>29</v>
      </c>
      <c r="E268" s="0" t="s">
        <v>30</v>
      </c>
      <c r="F268" s="0" t="s">
        <v>31</v>
      </c>
      <c r="G268" s="0" t="s">
        <v>19</v>
      </c>
      <c r="H268" s="0" t="s">
        <v>513</v>
      </c>
      <c r="I268" s="0" t="n">
        <v>1</v>
      </c>
      <c r="J268" s="0" t="n">
        <v>2.45</v>
      </c>
      <c r="K268" s="0" t="str">
        <f aca="false">IF(I268=1,"Yes","No")</f>
        <v>Yes</v>
      </c>
      <c r="L268" s="0" t="n">
        <f aca="false">IF(K268="Yes",(J268-1)*0.98,-1)</f>
        <v>1.421</v>
      </c>
      <c r="M268" s="5" t="s">
        <v>33</v>
      </c>
      <c r="N268" s="53" t="n">
        <v>14.37</v>
      </c>
      <c r="O268" s="50" t="n">
        <f aca="false">N268*L268</f>
        <v>20.41977</v>
      </c>
      <c r="P268" s="14" t="n">
        <f aca="false">O268+P267</f>
        <v>968.001258479999</v>
      </c>
    </row>
    <row r="269" customFormat="false" ht="12.8" hidden="false" customHeight="false" outlineLevel="0" collapsed="false">
      <c r="A269" s="2" t="s">
        <v>514</v>
      </c>
      <c r="B269" s="2" t="s">
        <v>197</v>
      </c>
      <c r="C269" s="0" t="s">
        <v>264</v>
      </c>
      <c r="D269" s="0" t="s">
        <v>29</v>
      </c>
      <c r="E269" s="0" t="s">
        <v>147</v>
      </c>
      <c r="F269" s="0" t="s">
        <v>43</v>
      </c>
      <c r="G269" s="0" t="s">
        <v>19</v>
      </c>
      <c r="H269" s="0" t="s">
        <v>515</v>
      </c>
      <c r="I269" s="0" t="n">
        <v>1</v>
      </c>
      <c r="J269" s="0" t="n">
        <v>3.02</v>
      </c>
      <c r="K269" s="0" t="str">
        <f aca="false">IF(I269=1,"Yes","No")</f>
        <v>Yes</v>
      </c>
      <c r="L269" s="0" t="n">
        <f aca="false">IF(K269="Yes",(J269-1)*0.98,-1)</f>
        <v>1.9796</v>
      </c>
      <c r="M269" s="5" t="s">
        <v>33</v>
      </c>
      <c r="N269" s="53" t="n">
        <v>14.37</v>
      </c>
      <c r="O269" s="50" t="n">
        <f aca="false">N269*L269</f>
        <v>28.446852</v>
      </c>
      <c r="P269" s="14" t="n">
        <f aca="false">O269+P268</f>
        <v>996.448110479999</v>
      </c>
    </row>
    <row r="270" customFormat="false" ht="12.8" hidden="false" customHeight="false" outlineLevel="0" collapsed="false">
      <c r="A270" s="2" t="s">
        <v>516</v>
      </c>
      <c r="B270" s="2" t="s">
        <v>276</v>
      </c>
      <c r="C270" s="0" t="s">
        <v>403</v>
      </c>
      <c r="D270" s="0" t="s">
        <v>102</v>
      </c>
      <c r="E270" s="0" t="s">
        <v>147</v>
      </c>
      <c r="F270" s="0" t="s">
        <v>49</v>
      </c>
      <c r="G270" s="0" t="s">
        <v>19</v>
      </c>
      <c r="H270" s="0" t="s">
        <v>434</v>
      </c>
      <c r="I270" s="0" t="n">
        <v>2</v>
      </c>
      <c r="J270" s="0" t="n">
        <v>2.12</v>
      </c>
      <c r="K270" s="0" t="s">
        <v>21</v>
      </c>
      <c r="L270" s="0" t="n">
        <f aca="false">IF(K270="Yes",(J270-1)*0.98,-1)</f>
        <v>1.0976</v>
      </c>
      <c r="M270" s="4" t="s">
        <v>22</v>
      </c>
      <c r="N270" s="53" t="n">
        <v>14.37</v>
      </c>
      <c r="O270" s="50" t="n">
        <f aca="false">N270*L270</f>
        <v>15.772512</v>
      </c>
      <c r="P270" s="14" t="n">
        <f aca="false">O270+P269</f>
        <v>1012.22062248</v>
      </c>
    </row>
    <row r="271" customFormat="false" ht="12.8" hidden="false" customHeight="false" outlineLevel="0" collapsed="false">
      <c r="A271" s="2" t="s">
        <v>516</v>
      </c>
      <c r="B271" s="2" t="s">
        <v>296</v>
      </c>
      <c r="C271" s="0" t="s">
        <v>223</v>
      </c>
      <c r="D271" s="0" t="s">
        <v>195</v>
      </c>
      <c r="E271" s="0" t="s">
        <v>147</v>
      </c>
      <c r="G271" s="0" t="s">
        <v>19</v>
      </c>
      <c r="H271" s="0" t="s">
        <v>517</v>
      </c>
      <c r="I271" s="0" t="n">
        <v>1</v>
      </c>
      <c r="J271" s="0" t="n">
        <v>2.17</v>
      </c>
      <c r="K271" s="0" t="str">
        <f aca="false">IF(I271=1,"Yes","No")</f>
        <v>Yes</v>
      </c>
      <c r="L271" s="0" t="n">
        <f aca="false">IF(K271="Yes",(J271-1)*0.98,-1)</f>
        <v>1.1466</v>
      </c>
      <c r="M271" s="5" t="s">
        <v>33</v>
      </c>
      <c r="N271" s="53" t="n">
        <v>14.37</v>
      </c>
      <c r="O271" s="50" t="n">
        <f aca="false">N271*L271</f>
        <v>16.476642</v>
      </c>
      <c r="P271" s="14" t="n">
        <f aca="false">O271+P270</f>
        <v>1028.69726448</v>
      </c>
    </row>
    <row r="272" customFormat="false" ht="12.8" hidden="false" customHeight="false" outlineLevel="0" collapsed="false">
      <c r="A272" s="2" t="s">
        <v>518</v>
      </c>
      <c r="B272" s="2" t="s">
        <v>512</v>
      </c>
      <c r="C272" s="0" t="s">
        <v>56</v>
      </c>
      <c r="D272" s="0" t="s">
        <v>42</v>
      </c>
      <c r="E272" s="0" t="s">
        <v>17</v>
      </c>
      <c r="F272" s="0" t="s">
        <v>43</v>
      </c>
      <c r="G272" s="0" t="s">
        <v>19</v>
      </c>
      <c r="H272" s="0" t="s">
        <v>519</v>
      </c>
      <c r="I272" s="0" t="n">
        <v>2</v>
      </c>
      <c r="J272" s="0" t="n">
        <v>2.98</v>
      </c>
      <c r="K272" s="0" t="str">
        <f aca="false">IF(I272=1,"Yes","No")</f>
        <v>No</v>
      </c>
      <c r="L272" s="0" t="n">
        <f aca="false">IF(K272="Yes",(J272-1)*0.98,-1)</f>
        <v>-1</v>
      </c>
      <c r="M272" s="5" t="s">
        <v>33</v>
      </c>
      <c r="N272" s="53" t="n">
        <v>14.37</v>
      </c>
      <c r="O272" s="50" t="n">
        <f aca="false">N272*L272</f>
        <v>-14.37</v>
      </c>
      <c r="P272" s="14" t="n">
        <f aca="false">O272+P271</f>
        <v>1014.32726448</v>
      </c>
    </row>
    <row r="273" customFormat="false" ht="12.8" hidden="false" customHeight="false" outlineLevel="0" collapsed="false">
      <c r="A273" s="2" t="s">
        <v>518</v>
      </c>
      <c r="B273" s="2" t="s">
        <v>480</v>
      </c>
      <c r="C273" s="0" t="s">
        <v>56</v>
      </c>
      <c r="D273" s="0" t="s">
        <v>29</v>
      </c>
      <c r="E273" s="0" t="s">
        <v>79</v>
      </c>
      <c r="F273" s="0" t="s">
        <v>80</v>
      </c>
      <c r="G273" s="0" t="s">
        <v>19</v>
      </c>
      <c r="H273" s="0" t="s">
        <v>469</v>
      </c>
      <c r="I273" s="0" t="n">
        <v>2</v>
      </c>
      <c r="J273" s="0" t="n">
        <v>2.16</v>
      </c>
      <c r="K273" s="0" t="str">
        <f aca="false">IF(I273=1,"Yes","No")</f>
        <v>No</v>
      </c>
      <c r="L273" s="0" t="n">
        <f aca="false">IF(K273="Yes",(J273-1)*0.98,-1)</f>
        <v>-1</v>
      </c>
      <c r="M273" s="5" t="s">
        <v>33</v>
      </c>
      <c r="N273" s="53" t="n">
        <v>14.37</v>
      </c>
      <c r="O273" s="50" t="n">
        <f aca="false">N273*L273</f>
        <v>-14.37</v>
      </c>
      <c r="P273" s="14" t="n">
        <f aca="false">O273+P272</f>
        <v>999.957264479999</v>
      </c>
    </row>
    <row r="274" customFormat="false" ht="12.8" hidden="false" customHeight="false" outlineLevel="0" collapsed="false">
      <c r="A274" s="2" t="s">
        <v>518</v>
      </c>
      <c r="B274" s="2" t="s">
        <v>480</v>
      </c>
      <c r="C274" s="0" t="s">
        <v>56</v>
      </c>
      <c r="D274" s="0" t="s">
        <v>29</v>
      </c>
      <c r="E274" s="0" t="s">
        <v>79</v>
      </c>
      <c r="F274" s="0" t="s">
        <v>80</v>
      </c>
      <c r="G274" s="0" t="s">
        <v>19</v>
      </c>
      <c r="H274" s="0" t="s">
        <v>469</v>
      </c>
      <c r="I274" s="0" t="n">
        <v>2</v>
      </c>
      <c r="J274" s="0" t="n">
        <v>1.33</v>
      </c>
      <c r="K274" s="0" t="s">
        <v>21</v>
      </c>
      <c r="L274" s="0" t="n">
        <f aca="false">IF(K274="Yes",(J274-1)*0.98,-1)</f>
        <v>0.3234</v>
      </c>
      <c r="M274" s="4" t="s">
        <v>22</v>
      </c>
      <c r="N274" s="53" t="n">
        <v>14.37</v>
      </c>
      <c r="O274" s="50" t="n">
        <f aca="false">N274*L274</f>
        <v>4.647258</v>
      </c>
      <c r="P274" s="14" t="n">
        <f aca="false">O274+P273</f>
        <v>1004.60452248</v>
      </c>
    </row>
    <row r="275" customFormat="false" ht="12.8" hidden="false" customHeight="false" outlineLevel="0" collapsed="false">
      <c r="A275" s="2" t="s">
        <v>520</v>
      </c>
      <c r="B275" s="2" t="s">
        <v>96</v>
      </c>
      <c r="C275" s="0" t="s">
        <v>287</v>
      </c>
      <c r="D275" s="0" t="s">
        <v>42</v>
      </c>
      <c r="E275" s="0" t="s">
        <v>17</v>
      </c>
      <c r="F275" s="0" t="s">
        <v>43</v>
      </c>
      <c r="G275" s="0" t="s">
        <v>19</v>
      </c>
      <c r="H275" s="0" t="s">
        <v>521</v>
      </c>
      <c r="I275" s="0" t="n">
        <v>2</v>
      </c>
      <c r="J275" s="0" t="n">
        <v>1.62</v>
      </c>
      <c r="K275" s="0" t="str">
        <f aca="false">IF(I275=1,"Yes","No")</f>
        <v>No</v>
      </c>
      <c r="L275" s="0" t="n">
        <f aca="false">IF(K275="Yes",(J275-1)*0.98,-1)</f>
        <v>-1</v>
      </c>
      <c r="M275" s="5" t="s">
        <v>33</v>
      </c>
      <c r="N275" s="53" t="n">
        <v>14.37</v>
      </c>
      <c r="O275" s="50" t="n">
        <f aca="false">N275*L275</f>
        <v>-14.37</v>
      </c>
      <c r="P275" s="14" t="n">
        <f aca="false">O275+P274</f>
        <v>990.234522479999</v>
      </c>
    </row>
    <row r="276" customFormat="false" ht="12.8" hidden="false" customHeight="false" outlineLevel="0" collapsed="false">
      <c r="A276" s="2" t="s">
        <v>520</v>
      </c>
      <c r="B276" s="2" t="s">
        <v>452</v>
      </c>
      <c r="C276" s="0" t="s">
        <v>495</v>
      </c>
      <c r="D276" s="0" t="s">
        <v>29</v>
      </c>
      <c r="E276" s="0" t="s">
        <v>147</v>
      </c>
      <c r="F276" s="0" t="s">
        <v>43</v>
      </c>
      <c r="G276" s="0" t="s">
        <v>21</v>
      </c>
      <c r="H276" s="0" t="s">
        <v>522</v>
      </c>
      <c r="I276" s="0" t="n">
        <v>2</v>
      </c>
      <c r="J276" s="0" t="n">
        <v>2.25</v>
      </c>
      <c r="K276" s="0" t="s">
        <v>21</v>
      </c>
      <c r="L276" s="0" t="n">
        <f aca="false">IF(K276="Yes",(J276-1)*0.98,-1)</f>
        <v>1.225</v>
      </c>
      <c r="M276" s="4" t="s">
        <v>22</v>
      </c>
      <c r="N276" s="53" t="n">
        <v>14.37</v>
      </c>
      <c r="O276" s="50" t="n">
        <f aca="false">N276*L276</f>
        <v>17.60325</v>
      </c>
      <c r="P276" s="14" t="n">
        <f aca="false">O276+P275</f>
        <v>1007.83777248</v>
      </c>
      <c r="Q276" s="47" t="n">
        <f aca="false">0.8*(P276-718.53)</f>
        <v>231.446217984</v>
      </c>
      <c r="R276" s="47" t="n">
        <f aca="false">P276-Q276</f>
        <v>776.391554496</v>
      </c>
      <c r="S276" s="47" t="n">
        <f aca="false">R276/50</f>
        <v>15.52783108992</v>
      </c>
      <c r="T276" s="47" t="n">
        <f aca="false">874.12+Q276</f>
        <v>1105.566217984</v>
      </c>
      <c r="U276" s="48" t="s">
        <v>21</v>
      </c>
    </row>
    <row r="277" customFormat="false" ht="12.8" hidden="false" customHeight="false" outlineLevel="0" collapsed="false">
      <c r="A277" s="2" t="s">
        <v>523</v>
      </c>
      <c r="B277" s="2" t="s">
        <v>239</v>
      </c>
      <c r="C277" s="0" t="s">
        <v>332</v>
      </c>
      <c r="D277" s="0" t="s">
        <v>16</v>
      </c>
      <c r="E277" s="0" t="s">
        <v>87</v>
      </c>
      <c r="F277" s="0" t="s">
        <v>18</v>
      </c>
      <c r="G277" s="0" t="s">
        <v>21</v>
      </c>
      <c r="H277" s="0" t="s">
        <v>524</v>
      </c>
      <c r="I277" s="0" t="n">
        <v>1</v>
      </c>
      <c r="J277" s="0" t="n">
        <v>1.66</v>
      </c>
      <c r="K277" s="0" t="s">
        <v>21</v>
      </c>
      <c r="L277" s="0" t="n">
        <f aca="false">IF(K277="Yes",(J277-1)*0.98,-1)</f>
        <v>0.6468</v>
      </c>
      <c r="M277" s="4" t="s">
        <v>22</v>
      </c>
      <c r="N277" s="50" t="n">
        <v>15.53</v>
      </c>
      <c r="O277" s="50" t="n">
        <f aca="false">N277*L277</f>
        <v>10.044804</v>
      </c>
      <c r="P277" s="51" t="n">
        <f aca="false">R276+O277</f>
        <v>786.436358496</v>
      </c>
    </row>
    <row r="278" customFormat="false" ht="12.8" hidden="false" customHeight="false" outlineLevel="0" collapsed="false">
      <c r="A278" s="2" t="s">
        <v>525</v>
      </c>
      <c r="B278" s="2" t="s">
        <v>252</v>
      </c>
      <c r="C278" s="0" t="s">
        <v>526</v>
      </c>
      <c r="D278" s="0" t="s">
        <v>195</v>
      </c>
      <c r="E278" s="0" t="s">
        <v>147</v>
      </c>
      <c r="G278" s="0" t="s">
        <v>19</v>
      </c>
      <c r="H278" s="0" t="s">
        <v>510</v>
      </c>
      <c r="I278" s="0" t="n">
        <v>1</v>
      </c>
      <c r="J278" s="0" t="n">
        <v>1.99</v>
      </c>
      <c r="K278" s="0" t="str">
        <f aca="false">IF(I278=1,"Yes","No")</f>
        <v>Yes</v>
      </c>
      <c r="L278" s="0" t="n">
        <f aca="false">IF(K278="Yes",(J278-1)*0.98,-1)</f>
        <v>0.9702</v>
      </c>
      <c r="M278" s="5" t="s">
        <v>33</v>
      </c>
      <c r="N278" s="50" t="n">
        <v>15.53</v>
      </c>
      <c r="O278" s="50" t="n">
        <f aca="false">N278*L278</f>
        <v>15.067206</v>
      </c>
      <c r="P278" s="14" t="n">
        <f aca="false">O278+P277</f>
        <v>801.503564496</v>
      </c>
    </row>
    <row r="279" customFormat="false" ht="12.8" hidden="false" customHeight="false" outlineLevel="0" collapsed="false">
      <c r="A279" s="2" t="s">
        <v>525</v>
      </c>
      <c r="B279" s="2" t="s">
        <v>527</v>
      </c>
      <c r="C279" s="0" t="s">
        <v>68</v>
      </c>
      <c r="D279" s="0" t="s">
        <v>42</v>
      </c>
      <c r="E279" s="0" t="s">
        <v>147</v>
      </c>
      <c r="F279" s="0" t="s">
        <v>65</v>
      </c>
      <c r="G279" s="0" t="s">
        <v>21</v>
      </c>
      <c r="H279" s="0" t="s">
        <v>515</v>
      </c>
      <c r="I279" s="0" t="n">
        <v>0</v>
      </c>
      <c r="J279" s="0" t="n">
        <v>2.4</v>
      </c>
      <c r="K279" s="0" t="str">
        <f aca="false">IF(I279=1,"Yes","No")</f>
        <v>No</v>
      </c>
      <c r="L279" s="0" t="n">
        <f aca="false">IF(K279="Yes",(J279-1)*0.98,-1)</f>
        <v>-1</v>
      </c>
      <c r="M279" s="5" t="s">
        <v>33</v>
      </c>
      <c r="N279" s="50" t="n">
        <v>15.53</v>
      </c>
      <c r="O279" s="50" t="n">
        <f aca="false">N279*L279</f>
        <v>-15.53</v>
      </c>
      <c r="P279" s="14" t="n">
        <f aca="false">O279+P278</f>
        <v>785.973564496</v>
      </c>
    </row>
    <row r="280" customFormat="false" ht="12.8" hidden="false" customHeight="false" outlineLevel="0" collapsed="false">
      <c r="A280" s="2" t="s">
        <v>525</v>
      </c>
      <c r="B280" s="2" t="s">
        <v>527</v>
      </c>
      <c r="C280" s="0" t="s">
        <v>68</v>
      </c>
      <c r="D280" s="0" t="s">
        <v>42</v>
      </c>
      <c r="E280" s="0" t="s">
        <v>147</v>
      </c>
      <c r="F280" s="0" t="s">
        <v>65</v>
      </c>
      <c r="G280" s="0" t="s">
        <v>21</v>
      </c>
      <c r="H280" s="0" t="s">
        <v>515</v>
      </c>
      <c r="I280" s="0" t="n">
        <v>0</v>
      </c>
      <c r="J280" s="0" t="n">
        <v>1.51</v>
      </c>
      <c r="K280" s="0" t="s">
        <v>19</v>
      </c>
      <c r="L280" s="0" t="n">
        <f aca="false">IF(K280="Yes",(J280-1)*0.98,-1)</f>
        <v>-1</v>
      </c>
      <c r="M280" s="4" t="s">
        <v>22</v>
      </c>
      <c r="N280" s="50" t="n">
        <v>15.53</v>
      </c>
      <c r="O280" s="50" t="n">
        <f aca="false">N280*L280</f>
        <v>-15.53</v>
      </c>
      <c r="P280" s="14" t="n">
        <f aca="false">O280+P279</f>
        <v>770.443564496</v>
      </c>
    </row>
    <row r="281" customFormat="false" ht="12.8" hidden="false" customHeight="false" outlineLevel="0" collapsed="false">
      <c r="A281" s="2" t="s">
        <v>525</v>
      </c>
      <c r="B281" s="2" t="s">
        <v>528</v>
      </c>
      <c r="C281" s="0" t="s">
        <v>529</v>
      </c>
      <c r="D281" s="0" t="s">
        <v>37</v>
      </c>
      <c r="E281" s="0" t="s">
        <v>147</v>
      </c>
      <c r="G281" s="0" t="s">
        <v>19</v>
      </c>
      <c r="H281" s="0" t="s">
        <v>530</v>
      </c>
      <c r="I281" s="0" t="n">
        <v>4</v>
      </c>
      <c r="J281" s="0" t="n">
        <v>6</v>
      </c>
      <c r="K281" s="0" t="str">
        <f aca="false">IF(I281=1,"Yes","No")</f>
        <v>No</v>
      </c>
      <c r="L281" s="0" t="n">
        <f aca="false">IF(K281="Yes",(J281-1)*0.98,-1)</f>
        <v>-1</v>
      </c>
      <c r="M281" s="5" t="s">
        <v>33</v>
      </c>
      <c r="N281" s="50" t="n">
        <v>15.53</v>
      </c>
      <c r="O281" s="50" t="n">
        <f aca="false">N281*L281</f>
        <v>-15.53</v>
      </c>
      <c r="P281" s="14" t="n">
        <f aca="false">O281+P280</f>
        <v>754.913564496</v>
      </c>
    </row>
    <row r="282" customFormat="false" ht="12.8" hidden="false" customHeight="false" outlineLevel="0" collapsed="false">
      <c r="A282" s="2" t="s">
        <v>531</v>
      </c>
      <c r="B282" s="2" t="s">
        <v>149</v>
      </c>
      <c r="C282" s="0" t="s">
        <v>532</v>
      </c>
      <c r="D282" s="0" t="s">
        <v>29</v>
      </c>
      <c r="E282" s="0" t="s">
        <v>79</v>
      </c>
      <c r="F282" s="0" t="s">
        <v>206</v>
      </c>
      <c r="G282" s="0" t="s">
        <v>19</v>
      </c>
      <c r="H282" s="0" t="s">
        <v>533</v>
      </c>
      <c r="I282" s="0" t="n">
        <v>1</v>
      </c>
      <c r="J282" s="0" t="n">
        <v>3.45</v>
      </c>
      <c r="K282" s="0" t="str">
        <f aca="false">IF(I282=1,"Yes","No")</f>
        <v>Yes</v>
      </c>
      <c r="L282" s="0" t="n">
        <f aca="false">IF(K282="Yes",(J282-1)*0.98,-1)</f>
        <v>2.401</v>
      </c>
      <c r="M282" s="5" t="s">
        <v>33</v>
      </c>
      <c r="N282" s="50" t="n">
        <v>15.53</v>
      </c>
      <c r="O282" s="50" t="n">
        <f aca="false">N282*L282</f>
        <v>37.28753</v>
      </c>
      <c r="P282" s="14" t="n">
        <f aca="false">O282+P281</f>
        <v>792.201094496</v>
      </c>
    </row>
    <row r="283" customFormat="false" ht="12.8" hidden="false" customHeight="false" outlineLevel="0" collapsed="false">
      <c r="A283" s="2" t="s">
        <v>531</v>
      </c>
      <c r="B283" s="2" t="s">
        <v>149</v>
      </c>
      <c r="C283" s="0" t="s">
        <v>532</v>
      </c>
      <c r="D283" s="0" t="s">
        <v>29</v>
      </c>
      <c r="E283" s="0" t="s">
        <v>79</v>
      </c>
      <c r="F283" s="0" t="s">
        <v>206</v>
      </c>
      <c r="G283" s="0" t="s">
        <v>19</v>
      </c>
      <c r="H283" s="0" t="s">
        <v>533</v>
      </c>
      <c r="I283" s="0" t="n">
        <v>1</v>
      </c>
      <c r="J283" s="0" t="n">
        <v>1.56</v>
      </c>
      <c r="K283" s="0" t="s">
        <v>21</v>
      </c>
      <c r="L283" s="0" t="n">
        <f aca="false">IF(K283="Yes",(J283-1)*0.98,-1)</f>
        <v>0.5488</v>
      </c>
      <c r="M283" s="4" t="s">
        <v>22</v>
      </c>
      <c r="N283" s="50" t="n">
        <v>15.53</v>
      </c>
      <c r="O283" s="50" t="n">
        <f aca="false">N283*L283</f>
        <v>8.522864</v>
      </c>
      <c r="P283" s="14" t="n">
        <f aca="false">O283+P282</f>
        <v>800.723958496</v>
      </c>
    </row>
    <row r="284" customFormat="false" ht="12.8" hidden="false" customHeight="false" outlineLevel="0" collapsed="false">
      <c r="A284" s="2" t="s">
        <v>531</v>
      </c>
      <c r="B284" s="2" t="s">
        <v>149</v>
      </c>
      <c r="C284" s="0" t="s">
        <v>532</v>
      </c>
      <c r="D284" s="0" t="s">
        <v>29</v>
      </c>
      <c r="E284" s="0" t="s">
        <v>79</v>
      </c>
      <c r="F284" s="0" t="s">
        <v>206</v>
      </c>
      <c r="G284" s="0" t="s">
        <v>19</v>
      </c>
      <c r="H284" s="0" t="s">
        <v>534</v>
      </c>
      <c r="I284" s="0" t="n">
        <v>4</v>
      </c>
      <c r="J284" s="0" t="n">
        <v>3.03</v>
      </c>
      <c r="K284" s="0" t="s">
        <v>19</v>
      </c>
      <c r="L284" s="0" t="n">
        <f aca="false">IF(K284="Yes",(J284-1)*0.98,-1)</f>
        <v>-1</v>
      </c>
      <c r="M284" s="11" t="s">
        <v>62</v>
      </c>
      <c r="N284" s="50" t="n">
        <v>15.53</v>
      </c>
      <c r="O284" s="50" t="n">
        <f aca="false">N284*L284</f>
        <v>-15.53</v>
      </c>
      <c r="P284" s="14" t="n">
        <f aca="false">O284+P283</f>
        <v>785.193958496</v>
      </c>
    </row>
    <row r="285" customFormat="false" ht="12.8" hidden="false" customHeight="false" outlineLevel="0" collapsed="false">
      <c r="A285" s="9" t="s">
        <v>531</v>
      </c>
      <c r="B285" s="9" t="s">
        <v>149</v>
      </c>
      <c r="C285" s="6" t="s">
        <v>532</v>
      </c>
      <c r="D285" s="6" t="s">
        <v>29</v>
      </c>
      <c r="E285" s="6" t="s">
        <v>79</v>
      </c>
      <c r="F285" s="6" t="s">
        <v>206</v>
      </c>
      <c r="G285" s="6" t="s">
        <v>19</v>
      </c>
      <c r="H285" s="6" t="s">
        <v>534</v>
      </c>
      <c r="I285" s="0" t="n">
        <v>4</v>
      </c>
      <c r="J285" s="6" t="n">
        <v>13.5</v>
      </c>
      <c r="K285" s="3" t="str">
        <f aca="false">IF(I285=1,"Yes","No")</f>
        <v>No</v>
      </c>
      <c r="L285" s="7" t="n">
        <f aca="false">IF(K285="Yes",(J285-1)*0.98,-1)</f>
        <v>-1</v>
      </c>
      <c r="M285" s="10" t="s">
        <v>53</v>
      </c>
      <c r="N285" s="50" t="n">
        <v>15.53</v>
      </c>
      <c r="O285" s="50" t="n">
        <f aca="false">N285*L285</f>
        <v>-15.53</v>
      </c>
      <c r="P285" s="14" t="n">
        <f aca="false">O285+P284</f>
        <v>769.663958496</v>
      </c>
    </row>
    <row r="286" customFormat="false" ht="12.8" hidden="false" customHeight="false" outlineLevel="0" collapsed="false">
      <c r="A286" s="2" t="s">
        <v>535</v>
      </c>
      <c r="B286" s="2" t="s">
        <v>536</v>
      </c>
      <c r="C286" s="0" t="s">
        <v>406</v>
      </c>
      <c r="D286" s="0" t="s">
        <v>29</v>
      </c>
      <c r="E286" s="0" t="s">
        <v>79</v>
      </c>
      <c r="F286" s="0" t="s">
        <v>80</v>
      </c>
      <c r="G286" s="0" t="s">
        <v>19</v>
      </c>
      <c r="H286" s="0" t="s">
        <v>537</v>
      </c>
      <c r="I286" s="0" t="n">
        <v>1</v>
      </c>
      <c r="J286" s="0" t="n">
        <v>1.9</v>
      </c>
      <c r="K286" s="0" t="str">
        <f aca="false">IF(I286=1,"Yes","No")</f>
        <v>Yes</v>
      </c>
      <c r="L286" s="0" t="n">
        <f aca="false">IF(K286="Yes",(J286-1)*0.98,-1)</f>
        <v>0.882</v>
      </c>
      <c r="M286" s="5" t="s">
        <v>33</v>
      </c>
      <c r="N286" s="50" t="n">
        <v>15.53</v>
      </c>
      <c r="O286" s="50" t="n">
        <f aca="false">N286*L286</f>
        <v>13.69746</v>
      </c>
      <c r="P286" s="14" t="n">
        <f aca="false">O286+P285</f>
        <v>783.361418496</v>
      </c>
    </row>
    <row r="287" customFormat="false" ht="12.8" hidden="false" customHeight="false" outlineLevel="0" collapsed="false">
      <c r="A287" s="2" t="s">
        <v>535</v>
      </c>
      <c r="B287" s="2" t="s">
        <v>536</v>
      </c>
      <c r="C287" s="0" t="s">
        <v>406</v>
      </c>
      <c r="D287" s="0" t="s">
        <v>29</v>
      </c>
      <c r="E287" s="0" t="s">
        <v>79</v>
      </c>
      <c r="F287" s="0" t="s">
        <v>80</v>
      </c>
      <c r="G287" s="0" t="s">
        <v>19</v>
      </c>
      <c r="H287" s="0" t="s">
        <v>537</v>
      </c>
      <c r="I287" s="0" t="n">
        <v>1</v>
      </c>
      <c r="J287" s="0" t="n">
        <v>1.28</v>
      </c>
      <c r="K287" s="0" t="s">
        <v>21</v>
      </c>
      <c r="L287" s="0" t="n">
        <f aca="false">IF(K287="Yes",(J287-1)*0.98,-1)</f>
        <v>0.2744</v>
      </c>
      <c r="M287" s="4" t="s">
        <v>22</v>
      </c>
      <c r="N287" s="50" t="n">
        <v>15.53</v>
      </c>
      <c r="O287" s="50" t="n">
        <f aca="false">N287*L287</f>
        <v>4.261432</v>
      </c>
      <c r="P287" s="14" t="n">
        <f aca="false">O287+P286</f>
        <v>787.622850496</v>
      </c>
    </row>
    <row r="288" customFormat="false" ht="12.8" hidden="false" customHeight="false" outlineLevel="0" collapsed="false">
      <c r="A288" s="2" t="s">
        <v>538</v>
      </c>
      <c r="B288" s="2" t="s">
        <v>101</v>
      </c>
      <c r="C288" s="0" t="s">
        <v>539</v>
      </c>
      <c r="D288" s="0" t="s">
        <v>37</v>
      </c>
      <c r="E288" s="0" t="s">
        <v>147</v>
      </c>
      <c r="G288" s="0" t="s">
        <v>19</v>
      </c>
      <c r="H288" s="0" t="s">
        <v>540</v>
      </c>
      <c r="I288" s="0" t="n">
        <v>1</v>
      </c>
      <c r="J288" s="0" t="n">
        <v>1.49</v>
      </c>
      <c r="K288" s="0" t="str">
        <f aca="false">IF(I288=1,"Yes","No")</f>
        <v>Yes</v>
      </c>
      <c r="L288" s="0" t="n">
        <f aca="false">IF(K288="Yes",(J288-1)*0.98,-1)</f>
        <v>0.4802</v>
      </c>
      <c r="M288" s="5" t="s">
        <v>33</v>
      </c>
      <c r="N288" s="50" t="n">
        <v>15.53</v>
      </c>
      <c r="O288" s="50" t="n">
        <f aca="false">N288*L288</f>
        <v>7.457506</v>
      </c>
      <c r="P288" s="14" t="n">
        <f aca="false">O288+P287</f>
        <v>795.080356496</v>
      </c>
    </row>
    <row r="289" customFormat="false" ht="12.8" hidden="false" customHeight="false" outlineLevel="0" collapsed="false">
      <c r="A289" s="2" t="s">
        <v>541</v>
      </c>
      <c r="B289" s="2" t="s">
        <v>239</v>
      </c>
      <c r="C289" s="0" t="s">
        <v>91</v>
      </c>
      <c r="D289" s="0" t="s">
        <v>42</v>
      </c>
      <c r="E289" s="0" t="s">
        <v>30</v>
      </c>
      <c r="F289" s="0" t="s">
        <v>428</v>
      </c>
      <c r="G289" s="0" t="s">
        <v>21</v>
      </c>
      <c r="H289" s="0" t="s">
        <v>542</v>
      </c>
      <c r="I289" s="0" t="n">
        <v>0</v>
      </c>
      <c r="J289" s="0" t="n">
        <v>3.25</v>
      </c>
      <c r="K289" s="0" t="str">
        <f aca="false">IF(I289=1,"Yes","No")</f>
        <v>No</v>
      </c>
      <c r="L289" s="0" t="n">
        <f aca="false">IF(K289="Yes",(J289-1)*0.98,-1)</f>
        <v>-1</v>
      </c>
      <c r="M289" s="5" t="s">
        <v>33</v>
      </c>
      <c r="N289" s="50" t="n">
        <v>15.53</v>
      </c>
      <c r="O289" s="50" t="n">
        <f aca="false">N289*L289</f>
        <v>-15.53</v>
      </c>
      <c r="P289" s="14" t="n">
        <f aca="false">O289+P288</f>
        <v>779.550356496</v>
      </c>
    </row>
    <row r="290" customFormat="false" ht="12.8" hidden="false" customHeight="false" outlineLevel="0" collapsed="false">
      <c r="A290" s="2" t="s">
        <v>543</v>
      </c>
      <c r="B290" s="2" t="s">
        <v>384</v>
      </c>
      <c r="C290" s="0" t="s">
        <v>457</v>
      </c>
      <c r="D290" s="0" t="s">
        <v>16</v>
      </c>
      <c r="E290" s="0" t="s">
        <v>17</v>
      </c>
      <c r="F290" s="0" t="s">
        <v>18</v>
      </c>
      <c r="G290" s="0" t="s">
        <v>19</v>
      </c>
      <c r="H290" s="0" t="s">
        <v>468</v>
      </c>
      <c r="I290" s="0" t="n">
        <v>1</v>
      </c>
      <c r="J290" s="0" t="n">
        <v>1.17</v>
      </c>
      <c r="K290" s="0" t="s">
        <v>21</v>
      </c>
      <c r="L290" s="0" t="n">
        <f aca="false">IF(K290="Yes",(J290-1)*0.98,-1)</f>
        <v>0.1666</v>
      </c>
      <c r="M290" s="4" t="s">
        <v>22</v>
      </c>
      <c r="N290" s="50" t="n">
        <v>15.53</v>
      </c>
      <c r="O290" s="50" t="n">
        <f aca="false">N290*L290</f>
        <v>2.587298</v>
      </c>
      <c r="P290" s="14" t="n">
        <f aca="false">O290+P289</f>
        <v>782.137654496</v>
      </c>
    </row>
    <row r="291" customFormat="false" ht="12.8" hidden="false" customHeight="false" outlineLevel="0" collapsed="false">
      <c r="A291" s="2" t="s">
        <v>544</v>
      </c>
      <c r="B291" s="2" t="s">
        <v>96</v>
      </c>
      <c r="C291" s="0" t="s">
        <v>311</v>
      </c>
      <c r="D291" s="0" t="s">
        <v>16</v>
      </c>
      <c r="E291" s="0" t="s">
        <v>17</v>
      </c>
      <c r="F291" s="0" t="s">
        <v>18</v>
      </c>
      <c r="G291" s="0" t="s">
        <v>19</v>
      </c>
      <c r="H291" s="0" t="s">
        <v>545</v>
      </c>
      <c r="I291" s="0" t="n">
        <v>3</v>
      </c>
      <c r="J291" s="0" t="n">
        <v>1.12</v>
      </c>
      <c r="K291" s="0" t="s">
        <v>21</v>
      </c>
      <c r="L291" s="0" t="n">
        <f aca="false">IF(K291="Yes",(J291-1)*0.98,-1)</f>
        <v>0.1176</v>
      </c>
      <c r="M291" s="4" t="s">
        <v>22</v>
      </c>
      <c r="N291" s="50" t="n">
        <v>15.53</v>
      </c>
      <c r="O291" s="50" t="n">
        <f aca="false">N291*L291</f>
        <v>1.826328</v>
      </c>
      <c r="P291" s="14" t="n">
        <f aca="false">O291+P290</f>
        <v>783.963982496</v>
      </c>
    </row>
    <row r="292" customFormat="false" ht="12.8" hidden="false" customHeight="false" outlineLevel="0" collapsed="false">
      <c r="A292" s="2" t="s">
        <v>544</v>
      </c>
      <c r="B292" s="2" t="s">
        <v>96</v>
      </c>
      <c r="C292" s="0" t="s">
        <v>311</v>
      </c>
      <c r="D292" s="0" t="s">
        <v>16</v>
      </c>
      <c r="E292" s="0" t="s">
        <v>17</v>
      </c>
      <c r="F292" s="0" t="s">
        <v>18</v>
      </c>
      <c r="G292" s="0" t="s">
        <v>19</v>
      </c>
      <c r="H292" s="0" t="s">
        <v>546</v>
      </c>
      <c r="I292" s="0" t="n">
        <v>2</v>
      </c>
      <c r="J292" s="0" t="n">
        <v>1.14</v>
      </c>
      <c r="K292" s="0" t="s">
        <v>21</v>
      </c>
      <c r="L292" s="0" t="n">
        <f aca="false">IF(K292="Yes",(J292-1)*0.98,-1)</f>
        <v>0.1372</v>
      </c>
      <c r="M292" s="11" t="s">
        <v>62</v>
      </c>
      <c r="N292" s="50" t="n">
        <v>15.53</v>
      </c>
      <c r="O292" s="50" t="n">
        <f aca="false">N292*L292</f>
        <v>2.130716</v>
      </c>
      <c r="P292" s="14" t="n">
        <f aca="false">O292+P291</f>
        <v>786.094698496</v>
      </c>
    </row>
    <row r="293" customFormat="false" ht="12.8" hidden="false" customHeight="false" outlineLevel="0" collapsed="false">
      <c r="A293" s="2" t="s">
        <v>544</v>
      </c>
      <c r="B293" s="2" t="s">
        <v>456</v>
      </c>
      <c r="C293" s="0" t="s">
        <v>179</v>
      </c>
      <c r="D293" s="0" t="s">
        <v>42</v>
      </c>
      <c r="E293" s="0" t="s">
        <v>147</v>
      </c>
      <c r="F293" s="0" t="s">
        <v>65</v>
      </c>
      <c r="G293" s="0" t="s">
        <v>21</v>
      </c>
      <c r="H293" s="0" t="s">
        <v>547</v>
      </c>
      <c r="I293" s="0" t="n">
        <v>3</v>
      </c>
      <c r="J293" s="0" t="n">
        <v>5.01</v>
      </c>
      <c r="K293" s="0" t="str">
        <f aca="false">IF(I293=1,"Yes","No")</f>
        <v>No</v>
      </c>
      <c r="L293" s="0" t="n">
        <f aca="false">IF(K293="Yes",(J293-1)*0.98,-1)</f>
        <v>-1</v>
      </c>
      <c r="M293" s="5" t="s">
        <v>33</v>
      </c>
      <c r="N293" s="50" t="n">
        <v>15.53</v>
      </c>
      <c r="O293" s="50" t="n">
        <f aca="false">N293*L293</f>
        <v>-15.53</v>
      </c>
      <c r="P293" s="14" t="n">
        <f aca="false">O293+P292</f>
        <v>770.564698496</v>
      </c>
    </row>
    <row r="294" customFormat="false" ht="12.8" hidden="false" customHeight="false" outlineLevel="0" collapsed="false">
      <c r="A294" s="2" t="s">
        <v>544</v>
      </c>
      <c r="B294" s="2" t="s">
        <v>456</v>
      </c>
      <c r="C294" s="0" t="s">
        <v>179</v>
      </c>
      <c r="D294" s="0" t="s">
        <v>42</v>
      </c>
      <c r="E294" s="0" t="s">
        <v>147</v>
      </c>
      <c r="F294" s="0" t="s">
        <v>65</v>
      </c>
      <c r="G294" s="0" t="s">
        <v>21</v>
      </c>
      <c r="H294" s="0" t="s">
        <v>547</v>
      </c>
      <c r="I294" s="0" t="n">
        <v>3</v>
      </c>
      <c r="J294" s="0" t="n">
        <v>2.1</v>
      </c>
      <c r="K294" s="0" t="s">
        <v>21</v>
      </c>
      <c r="L294" s="0" t="n">
        <f aca="false">IF(K294="Yes",(J294-1)*0.98,-1)</f>
        <v>1.078</v>
      </c>
      <c r="M294" s="4" t="s">
        <v>22</v>
      </c>
      <c r="N294" s="50" t="n">
        <v>15.53</v>
      </c>
      <c r="O294" s="50" t="n">
        <f aca="false">N294*L294</f>
        <v>16.74134</v>
      </c>
      <c r="P294" s="14" t="n">
        <f aca="false">O294+P293</f>
        <v>787.306038496</v>
      </c>
    </row>
    <row r="295" customFormat="false" ht="12.8" hidden="false" customHeight="false" outlineLevel="0" collapsed="false">
      <c r="A295" s="2" t="s">
        <v>548</v>
      </c>
      <c r="B295" s="2" t="s">
        <v>71</v>
      </c>
      <c r="C295" s="0" t="s">
        <v>481</v>
      </c>
      <c r="D295" s="0" t="s">
        <v>195</v>
      </c>
      <c r="E295" s="0" t="s">
        <v>147</v>
      </c>
      <c r="G295" s="0" t="s">
        <v>19</v>
      </c>
      <c r="H295" s="0" t="s">
        <v>549</v>
      </c>
      <c r="I295" s="0" t="n">
        <v>1</v>
      </c>
      <c r="J295" s="0" t="n">
        <v>4.5</v>
      </c>
      <c r="K295" s="0" t="str">
        <f aca="false">IF(I295=1,"Yes","No")</f>
        <v>Yes</v>
      </c>
      <c r="L295" s="0" t="n">
        <f aca="false">IF(K295="Yes",(J295-1)*0.98,-1)</f>
        <v>3.43</v>
      </c>
      <c r="M295" s="5" t="s">
        <v>33</v>
      </c>
      <c r="N295" s="50" t="n">
        <v>15.53</v>
      </c>
      <c r="O295" s="50" t="n">
        <f aca="false">N295*L295</f>
        <v>53.2679</v>
      </c>
      <c r="P295" s="14" t="n">
        <f aca="false">O295+P294</f>
        <v>840.573938496</v>
      </c>
    </row>
    <row r="296" customFormat="false" ht="12.8" hidden="false" customHeight="false" outlineLevel="0" collapsed="false">
      <c r="A296" s="2" t="s">
        <v>548</v>
      </c>
      <c r="B296" s="2" t="s">
        <v>252</v>
      </c>
      <c r="C296" s="6" t="s">
        <v>179</v>
      </c>
      <c r="D296" s="6" t="s">
        <v>42</v>
      </c>
      <c r="E296" s="6" t="s">
        <v>147</v>
      </c>
      <c r="F296" s="6" t="s">
        <v>43</v>
      </c>
      <c r="G296" s="6" t="s">
        <v>19</v>
      </c>
      <c r="H296" s="6" t="s">
        <v>550</v>
      </c>
      <c r="I296" s="0" t="n">
        <v>2</v>
      </c>
      <c r="J296" s="6" t="n">
        <v>4.55</v>
      </c>
      <c r="K296" s="3" t="str">
        <f aca="false">IF(I296=1, "No","Yes")</f>
        <v>Yes</v>
      </c>
      <c r="L296" s="7" t="n">
        <f aca="false">IF(I296=1,-J296,0.98)</f>
        <v>0.98</v>
      </c>
      <c r="M296" s="8" t="s">
        <v>51</v>
      </c>
      <c r="N296" s="50" t="n">
        <v>15.53</v>
      </c>
      <c r="O296" s="50" t="n">
        <f aca="false">N296*L296</f>
        <v>15.2194</v>
      </c>
      <c r="P296" s="14" t="n">
        <f aca="false">O296+P295</f>
        <v>855.793338496</v>
      </c>
    </row>
    <row r="297" customFormat="false" ht="12.8" hidden="false" customHeight="false" outlineLevel="0" collapsed="false">
      <c r="A297" s="2" t="s">
        <v>548</v>
      </c>
      <c r="B297" s="2" t="s">
        <v>252</v>
      </c>
      <c r="C297" s="6" t="s">
        <v>179</v>
      </c>
      <c r="D297" s="6" t="s">
        <v>42</v>
      </c>
      <c r="E297" s="6" t="s">
        <v>147</v>
      </c>
      <c r="F297" s="6" t="s">
        <v>43</v>
      </c>
      <c r="G297" s="6" t="s">
        <v>19</v>
      </c>
      <c r="H297" s="6" t="s">
        <v>550</v>
      </c>
      <c r="I297" s="0" t="n">
        <v>2</v>
      </c>
      <c r="J297" s="6" t="n">
        <v>4.55</v>
      </c>
      <c r="K297" s="3" t="str">
        <f aca="false">IF(I297=1, "No","Yes")</f>
        <v>Yes</v>
      </c>
      <c r="L297" s="7" t="n">
        <f aca="false">IF(I297=1,-J297,0.98)</f>
        <v>0.98</v>
      </c>
      <c r="M297" s="12" t="s">
        <v>128</v>
      </c>
      <c r="N297" s="50" t="n">
        <v>15.53</v>
      </c>
      <c r="O297" s="50" t="n">
        <f aca="false">N297*L297</f>
        <v>15.2194</v>
      </c>
      <c r="P297" s="14" t="n">
        <f aca="false">O297+P296</f>
        <v>871.012738496</v>
      </c>
    </row>
    <row r="298" customFormat="false" ht="12.8" hidden="false" customHeight="false" outlineLevel="0" collapsed="false">
      <c r="A298" s="9" t="s">
        <v>548</v>
      </c>
      <c r="B298" s="9" t="s">
        <v>252</v>
      </c>
      <c r="C298" s="6" t="s">
        <v>179</v>
      </c>
      <c r="D298" s="6" t="s">
        <v>42</v>
      </c>
      <c r="E298" s="6" t="s">
        <v>147</v>
      </c>
      <c r="F298" s="6" t="s">
        <v>43</v>
      </c>
      <c r="G298" s="6" t="s">
        <v>19</v>
      </c>
      <c r="H298" s="6" t="s">
        <v>551</v>
      </c>
      <c r="I298" s="0" t="n">
        <v>3</v>
      </c>
      <c r="J298" s="6" t="n">
        <v>2.69</v>
      </c>
      <c r="K298" s="3" t="str">
        <f aca="false">IF(I298=1,"Yes","No")</f>
        <v>No</v>
      </c>
      <c r="L298" s="7" t="n">
        <f aca="false">IF(K298="Yes",(J298-1)*0.98,-1)</f>
        <v>-1</v>
      </c>
      <c r="M298" s="10" t="s">
        <v>53</v>
      </c>
      <c r="N298" s="50" t="n">
        <v>15.53</v>
      </c>
      <c r="O298" s="50" t="n">
        <f aca="false">N298*L298</f>
        <v>-15.53</v>
      </c>
      <c r="P298" s="14" t="n">
        <f aca="false">O298+P297</f>
        <v>855.482738496</v>
      </c>
    </row>
    <row r="299" customFormat="false" ht="12.8" hidden="false" customHeight="false" outlineLevel="0" collapsed="false">
      <c r="A299" s="2" t="s">
        <v>548</v>
      </c>
      <c r="B299" s="2" t="s">
        <v>499</v>
      </c>
      <c r="C299" s="0" t="s">
        <v>294</v>
      </c>
      <c r="D299" s="0" t="s">
        <v>29</v>
      </c>
      <c r="E299" s="0" t="s">
        <v>79</v>
      </c>
      <c r="F299" s="0" t="s">
        <v>80</v>
      </c>
      <c r="G299" s="0" t="s">
        <v>19</v>
      </c>
      <c r="H299" s="0" t="s">
        <v>552</v>
      </c>
      <c r="I299" s="0" t="n">
        <v>1</v>
      </c>
      <c r="J299" s="0" t="n">
        <v>3.39</v>
      </c>
      <c r="K299" s="0" t="str">
        <f aca="false">IF(I299=1,"Yes","No")</f>
        <v>Yes</v>
      </c>
      <c r="L299" s="0" t="n">
        <f aca="false">IF(K299="Yes",(J299-1)*0.98,-1)</f>
        <v>2.3422</v>
      </c>
      <c r="M299" s="5" t="s">
        <v>33</v>
      </c>
      <c r="N299" s="50" t="n">
        <v>15.53</v>
      </c>
      <c r="O299" s="50" t="n">
        <f aca="false">N299*L299</f>
        <v>36.374366</v>
      </c>
      <c r="P299" s="14" t="n">
        <f aca="false">O299+P298</f>
        <v>891.857104496</v>
      </c>
    </row>
    <row r="300" customFormat="false" ht="12.8" hidden="false" customHeight="false" outlineLevel="0" collapsed="false">
      <c r="A300" s="2" t="s">
        <v>548</v>
      </c>
      <c r="B300" s="2" t="s">
        <v>499</v>
      </c>
      <c r="C300" s="0" t="s">
        <v>294</v>
      </c>
      <c r="D300" s="0" t="s">
        <v>29</v>
      </c>
      <c r="E300" s="0" t="s">
        <v>79</v>
      </c>
      <c r="F300" s="0" t="s">
        <v>80</v>
      </c>
      <c r="G300" s="0" t="s">
        <v>19</v>
      </c>
      <c r="H300" s="0" t="s">
        <v>552</v>
      </c>
      <c r="I300" s="0" t="n">
        <v>1</v>
      </c>
      <c r="J300" s="0" t="n">
        <v>1.33</v>
      </c>
      <c r="K300" s="0" t="s">
        <v>21</v>
      </c>
      <c r="L300" s="0" t="n">
        <f aca="false">IF(K300="Yes",(J300-1)*0.98,-1)</f>
        <v>0.3234</v>
      </c>
      <c r="M300" s="4" t="s">
        <v>22</v>
      </c>
      <c r="N300" s="50" t="n">
        <v>15.53</v>
      </c>
      <c r="O300" s="50" t="n">
        <f aca="false">N300*L300</f>
        <v>5.022402</v>
      </c>
      <c r="P300" s="14" t="n">
        <f aca="false">O300+P299</f>
        <v>896.879506496</v>
      </c>
    </row>
    <row r="301" customFormat="false" ht="12.8" hidden="false" customHeight="false" outlineLevel="0" collapsed="false">
      <c r="A301" s="2" t="s">
        <v>548</v>
      </c>
      <c r="B301" s="2" t="s">
        <v>410</v>
      </c>
      <c r="C301" s="0" t="s">
        <v>278</v>
      </c>
      <c r="D301" s="0" t="s">
        <v>37</v>
      </c>
      <c r="E301" s="0" t="s">
        <v>17</v>
      </c>
      <c r="F301" s="0" t="s">
        <v>18</v>
      </c>
      <c r="G301" s="0" t="s">
        <v>19</v>
      </c>
      <c r="H301" s="0" t="s">
        <v>553</v>
      </c>
      <c r="I301" s="0" t="n">
        <v>2</v>
      </c>
      <c r="J301" s="0" t="n">
        <v>2.58</v>
      </c>
      <c r="K301" s="0" t="str">
        <f aca="false">IF(I301=1,"Yes","No")</f>
        <v>No</v>
      </c>
      <c r="L301" s="0" t="n">
        <f aca="false">IF(K301="Yes",(J301-1)*0.98,-1)</f>
        <v>-1</v>
      </c>
      <c r="M301" s="5" t="s">
        <v>33</v>
      </c>
      <c r="N301" s="50" t="n">
        <v>15.53</v>
      </c>
      <c r="O301" s="50" t="n">
        <f aca="false">N301*L301</f>
        <v>-15.53</v>
      </c>
      <c r="P301" s="14" t="n">
        <f aca="false">O301+P300</f>
        <v>881.349506496</v>
      </c>
    </row>
    <row r="302" customFormat="false" ht="12.8" hidden="false" customHeight="false" outlineLevel="0" collapsed="false">
      <c r="A302" s="2" t="s">
        <v>554</v>
      </c>
      <c r="B302" s="2" t="s">
        <v>364</v>
      </c>
      <c r="C302" s="6" t="s">
        <v>555</v>
      </c>
      <c r="D302" s="6" t="s">
        <v>42</v>
      </c>
      <c r="E302" s="6" t="s">
        <v>147</v>
      </c>
      <c r="F302" s="6" t="s">
        <v>43</v>
      </c>
      <c r="G302" s="6" t="s">
        <v>19</v>
      </c>
      <c r="H302" s="6" t="s">
        <v>556</v>
      </c>
      <c r="I302" s="0" t="n">
        <v>0</v>
      </c>
      <c r="J302" s="6" t="n">
        <v>10.25</v>
      </c>
      <c r="K302" s="3" t="str">
        <f aca="false">IF(I302=1, "No","Yes")</f>
        <v>Yes</v>
      </c>
      <c r="L302" s="7" t="n">
        <f aca="false">IF(I302=1,-J302,0.98)</f>
        <v>0.98</v>
      </c>
      <c r="M302" s="8" t="s">
        <v>51</v>
      </c>
      <c r="N302" s="50" t="n">
        <v>15.53</v>
      </c>
      <c r="O302" s="50" t="n">
        <f aca="false">N302*L302</f>
        <v>15.2194</v>
      </c>
      <c r="P302" s="14" t="n">
        <f aca="false">O302+P301</f>
        <v>896.568906496</v>
      </c>
    </row>
    <row r="303" customFormat="false" ht="12.8" hidden="false" customHeight="false" outlineLevel="0" collapsed="false">
      <c r="A303" s="2" t="s">
        <v>554</v>
      </c>
      <c r="B303" s="2" t="s">
        <v>364</v>
      </c>
      <c r="C303" s="6" t="s">
        <v>555</v>
      </c>
      <c r="D303" s="6" t="s">
        <v>42</v>
      </c>
      <c r="E303" s="6" t="s">
        <v>147</v>
      </c>
      <c r="F303" s="6" t="s">
        <v>43</v>
      </c>
      <c r="G303" s="6" t="s">
        <v>19</v>
      </c>
      <c r="H303" s="6" t="s">
        <v>556</v>
      </c>
      <c r="I303" s="0" t="n">
        <v>0</v>
      </c>
      <c r="J303" s="6" t="n">
        <v>10.25</v>
      </c>
      <c r="K303" s="3" t="str">
        <f aca="false">IF(I303=1, "No","Yes")</f>
        <v>Yes</v>
      </c>
      <c r="L303" s="7" t="n">
        <f aca="false">IF(I303=1,-J303,0.98)</f>
        <v>0.98</v>
      </c>
      <c r="M303" s="12" t="s">
        <v>128</v>
      </c>
      <c r="N303" s="50" t="n">
        <v>15.53</v>
      </c>
      <c r="O303" s="50" t="n">
        <f aca="false">N303*L303</f>
        <v>15.2194</v>
      </c>
      <c r="P303" s="14" t="n">
        <f aca="false">O303+P302</f>
        <v>911.788306496</v>
      </c>
    </row>
    <row r="304" customFormat="false" ht="12.8" hidden="false" customHeight="false" outlineLevel="0" collapsed="false">
      <c r="A304" s="9" t="s">
        <v>554</v>
      </c>
      <c r="B304" s="9" t="s">
        <v>364</v>
      </c>
      <c r="C304" s="6" t="s">
        <v>555</v>
      </c>
      <c r="D304" s="6" t="s">
        <v>42</v>
      </c>
      <c r="E304" s="6" t="s">
        <v>147</v>
      </c>
      <c r="F304" s="6" t="s">
        <v>43</v>
      </c>
      <c r="G304" s="6" t="s">
        <v>19</v>
      </c>
      <c r="H304" s="6" t="s">
        <v>557</v>
      </c>
      <c r="I304" s="0" t="n">
        <v>3</v>
      </c>
      <c r="J304" s="6" t="n">
        <v>2.37</v>
      </c>
      <c r="K304" s="3" t="str">
        <f aca="false">IF(I304=1,"Yes","No")</f>
        <v>No</v>
      </c>
      <c r="L304" s="7" t="n">
        <f aca="false">IF(K304="Yes",(J304-1)*0.98,-1)</f>
        <v>-1</v>
      </c>
      <c r="M304" s="10" t="s">
        <v>53</v>
      </c>
      <c r="N304" s="50" t="n">
        <v>15.53</v>
      </c>
      <c r="O304" s="50" t="n">
        <f aca="false">N304*L304</f>
        <v>-15.53</v>
      </c>
      <c r="P304" s="14" t="n">
        <f aca="false">O304+P303</f>
        <v>896.258306496</v>
      </c>
    </row>
    <row r="305" customFormat="false" ht="12.8" hidden="false" customHeight="false" outlineLevel="0" collapsed="false">
      <c r="A305" s="9" t="s">
        <v>558</v>
      </c>
      <c r="B305" s="9" t="s">
        <v>438</v>
      </c>
      <c r="C305" s="6" t="s">
        <v>370</v>
      </c>
      <c r="D305" s="6" t="s">
        <v>42</v>
      </c>
      <c r="E305" s="6" t="s">
        <v>147</v>
      </c>
      <c r="F305" s="6" t="s">
        <v>43</v>
      </c>
      <c r="G305" s="6" t="s">
        <v>19</v>
      </c>
      <c r="H305" s="6" t="s">
        <v>487</v>
      </c>
      <c r="I305" s="0" t="n">
        <v>3</v>
      </c>
      <c r="J305" s="6" t="n">
        <v>5.5</v>
      </c>
      <c r="K305" s="3" t="str">
        <f aca="false">IF(I305=1,"Yes","No")</f>
        <v>No</v>
      </c>
      <c r="L305" s="7" t="n">
        <f aca="false">IF(K305="Yes",(J305-1)*0.98,-1)</f>
        <v>-1</v>
      </c>
      <c r="M305" s="10" t="s">
        <v>53</v>
      </c>
      <c r="N305" s="50" t="n">
        <v>15.53</v>
      </c>
      <c r="O305" s="50" t="n">
        <f aca="false">N305*L305</f>
        <v>-15.53</v>
      </c>
      <c r="P305" s="14" t="n">
        <f aca="false">O305+P304</f>
        <v>880.728306496</v>
      </c>
    </row>
    <row r="306" customFormat="false" ht="12.8" hidden="false" customHeight="false" outlineLevel="0" collapsed="false">
      <c r="A306" s="2" t="s">
        <v>559</v>
      </c>
      <c r="B306" s="2" t="s">
        <v>157</v>
      </c>
      <c r="C306" s="0" t="s">
        <v>433</v>
      </c>
      <c r="D306" s="0" t="s">
        <v>195</v>
      </c>
      <c r="E306" s="0" t="s">
        <v>147</v>
      </c>
      <c r="G306" s="0" t="s">
        <v>19</v>
      </c>
      <c r="H306" s="0" t="s">
        <v>560</v>
      </c>
      <c r="I306" s="0" t="n">
        <v>0</v>
      </c>
      <c r="J306" s="0" t="n">
        <v>2.6</v>
      </c>
      <c r="K306" s="0" t="str">
        <f aca="false">IF(I306=1,"Yes","No")</f>
        <v>No</v>
      </c>
      <c r="L306" s="0" t="n">
        <f aca="false">IF(K306="Yes",(J306-1)*0.98,-1)</f>
        <v>-1</v>
      </c>
      <c r="M306" s="5" t="s">
        <v>33</v>
      </c>
      <c r="N306" s="50" t="n">
        <v>15.53</v>
      </c>
      <c r="O306" s="50" t="n">
        <f aca="false">N306*L306</f>
        <v>-15.53</v>
      </c>
      <c r="P306" s="14" t="n">
        <f aca="false">O306+P305</f>
        <v>865.198306496</v>
      </c>
    </row>
    <row r="307" customFormat="false" ht="12.8" hidden="false" customHeight="false" outlineLevel="0" collapsed="false">
      <c r="A307" s="2" t="s">
        <v>561</v>
      </c>
      <c r="B307" s="2" t="s">
        <v>337</v>
      </c>
      <c r="C307" s="0" t="s">
        <v>47</v>
      </c>
      <c r="D307" s="0" t="s">
        <v>42</v>
      </c>
      <c r="E307" s="0" t="s">
        <v>30</v>
      </c>
      <c r="F307" s="0" t="s">
        <v>18</v>
      </c>
      <c r="G307" s="0" t="s">
        <v>19</v>
      </c>
      <c r="H307" s="0" t="s">
        <v>562</v>
      </c>
      <c r="I307" s="0" t="n">
        <v>4</v>
      </c>
      <c r="J307" s="0" t="n">
        <v>1.48</v>
      </c>
      <c r="K307" s="0" t="s">
        <v>19</v>
      </c>
      <c r="L307" s="0" t="n">
        <f aca="false">IF(K307="Yes",(J307-1)*0.98,-1)</f>
        <v>-1</v>
      </c>
      <c r="M307" s="11" t="s">
        <v>62</v>
      </c>
      <c r="N307" s="50" t="n">
        <v>15.53</v>
      </c>
      <c r="O307" s="50" t="n">
        <f aca="false">N307*L307</f>
        <v>-15.53</v>
      </c>
      <c r="P307" s="14" t="n">
        <f aca="false">O307+P306</f>
        <v>849.668306496</v>
      </c>
    </row>
    <row r="308" customFormat="false" ht="12.8" hidden="false" customHeight="false" outlineLevel="0" collapsed="false">
      <c r="A308" s="2" t="s">
        <v>561</v>
      </c>
      <c r="B308" s="2" t="s">
        <v>563</v>
      </c>
      <c r="C308" s="0" t="s">
        <v>365</v>
      </c>
      <c r="D308" s="0" t="s">
        <v>37</v>
      </c>
      <c r="E308" s="0" t="s">
        <v>147</v>
      </c>
      <c r="G308" s="0" t="s">
        <v>19</v>
      </c>
      <c r="H308" s="0" t="s">
        <v>564</v>
      </c>
      <c r="I308" s="0" t="n">
        <v>1</v>
      </c>
      <c r="J308" s="0" t="n">
        <v>1.6</v>
      </c>
      <c r="K308" s="0" t="str">
        <f aca="false">IF(I308=1,"Yes","No")</f>
        <v>Yes</v>
      </c>
      <c r="L308" s="0" t="n">
        <f aca="false">IF(K308="Yes",(J308-1)*0.98,-1)</f>
        <v>0.588</v>
      </c>
      <c r="M308" s="5" t="s">
        <v>33</v>
      </c>
      <c r="N308" s="50" t="n">
        <v>15.53</v>
      </c>
      <c r="O308" s="50" t="n">
        <f aca="false">N308*L308</f>
        <v>9.13164</v>
      </c>
      <c r="P308" s="14" t="n">
        <f aca="false">O308+P307</f>
        <v>858.799946496</v>
      </c>
    </row>
    <row r="309" customFormat="false" ht="12.8" hidden="false" customHeight="false" outlineLevel="0" collapsed="false">
      <c r="A309" s="2" t="s">
        <v>561</v>
      </c>
      <c r="B309" s="2" t="s">
        <v>267</v>
      </c>
      <c r="C309" s="0" t="s">
        <v>332</v>
      </c>
      <c r="D309" s="0" t="s">
        <v>16</v>
      </c>
      <c r="E309" s="0" t="s">
        <v>17</v>
      </c>
      <c r="F309" s="0" t="s">
        <v>18</v>
      </c>
      <c r="G309" s="0" t="s">
        <v>19</v>
      </c>
      <c r="H309" s="0" t="s">
        <v>519</v>
      </c>
      <c r="I309" s="0" t="n">
        <v>3</v>
      </c>
      <c r="J309" s="0" t="n">
        <v>1.91</v>
      </c>
      <c r="K309" s="0" t="s">
        <v>21</v>
      </c>
      <c r="L309" s="0" t="n">
        <f aca="false">IF(K309="Yes",(J309-1)*0.98,-1)</f>
        <v>0.8918</v>
      </c>
      <c r="M309" s="4" t="s">
        <v>22</v>
      </c>
      <c r="N309" s="50" t="n">
        <v>15.53</v>
      </c>
      <c r="O309" s="50" t="n">
        <f aca="false">N309*L309</f>
        <v>13.849654</v>
      </c>
      <c r="P309" s="14" t="n">
        <f aca="false">O309+P308</f>
        <v>872.649600496</v>
      </c>
    </row>
    <row r="310" customFormat="false" ht="12.8" hidden="false" customHeight="false" outlineLevel="0" collapsed="false">
      <c r="A310" s="2" t="s">
        <v>561</v>
      </c>
      <c r="B310" s="2" t="s">
        <v>267</v>
      </c>
      <c r="C310" s="0" t="s">
        <v>332</v>
      </c>
      <c r="D310" s="0" t="s">
        <v>16</v>
      </c>
      <c r="E310" s="0" t="s">
        <v>17</v>
      </c>
      <c r="F310" s="0" t="s">
        <v>18</v>
      </c>
      <c r="G310" s="0" t="s">
        <v>19</v>
      </c>
      <c r="H310" s="0" t="s">
        <v>565</v>
      </c>
      <c r="I310" s="0" t="n">
        <v>1</v>
      </c>
      <c r="J310" s="0" t="n">
        <v>1.31</v>
      </c>
      <c r="K310" s="0" t="s">
        <v>21</v>
      </c>
      <c r="L310" s="0" t="n">
        <f aca="false">IF(K310="Yes",(J310-1)*0.98,-1)</f>
        <v>0.3038</v>
      </c>
      <c r="M310" s="11" t="s">
        <v>62</v>
      </c>
      <c r="N310" s="50" t="n">
        <v>15.53</v>
      </c>
      <c r="O310" s="50" t="n">
        <f aca="false">N310*L310</f>
        <v>4.718014</v>
      </c>
      <c r="P310" s="14" t="n">
        <f aca="false">O310+P309</f>
        <v>877.367614496</v>
      </c>
    </row>
    <row r="311" customFormat="false" ht="12.8" hidden="false" customHeight="false" outlineLevel="0" collapsed="false">
      <c r="A311" s="2" t="s">
        <v>566</v>
      </c>
      <c r="B311" s="2" t="s">
        <v>205</v>
      </c>
      <c r="C311" s="0" t="s">
        <v>119</v>
      </c>
      <c r="D311" s="0" t="s">
        <v>29</v>
      </c>
      <c r="E311" s="0" t="s">
        <v>79</v>
      </c>
      <c r="F311" s="0" t="s">
        <v>80</v>
      </c>
      <c r="G311" s="0" t="s">
        <v>19</v>
      </c>
      <c r="H311" s="0" t="s">
        <v>567</v>
      </c>
      <c r="I311" s="0" t="n">
        <v>2</v>
      </c>
      <c r="J311" s="0" t="n">
        <v>2.72</v>
      </c>
      <c r="K311" s="0" t="str">
        <f aca="false">IF(I311=1,"Yes","No")</f>
        <v>No</v>
      </c>
      <c r="L311" s="0" t="n">
        <f aca="false">IF(K311="Yes",(J311-1)*0.98,-1)</f>
        <v>-1</v>
      </c>
      <c r="M311" s="5" t="s">
        <v>33</v>
      </c>
      <c r="N311" s="50" t="n">
        <v>15.53</v>
      </c>
      <c r="O311" s="50" t="n">
        <f aca="false">N311*L311</f>
        <v>-15.53</v>
      </c>
      <c r="P311" s="14" t="n">
        <f aca="false">O311+P310</f>
        <v>861.837614496</v>
      </c>
    </row>
    <row r="312" customFormat="false" ht="12.8" hidden="false" customHeight="false" outlineLevel="0" collapsed="false">
      <c r="A312" s="2" t="s">
        <v>566</v>
      </c>
      <c r="B312" s="2" t="s">
        <v>205</v>
      </c>
      <c r="C312" s="0" t="s">
        <v>119</v>
      </c>
      <c r="D312" s="0" t="s">
        <v>29</v>
      </c>
      <c r="E312" s="0" t="s">
        <v>79</v>
      </c>
      <c r="F312" s="0" t="s">
        <v>80</v>
      </c>
      <c r="G312" s="0" t="s">
        <v>19</v>
      </c>
      <c r="H312" s="0" t="s">
        <v>567</v>
      </c>
      <c r="I312" s="0" t="n">
        <v>2</v>
      </c>
      <c r="J312" s="0" t="n">
        <v>1.32</v>
      </c>
      <c r="K312" s="0" t="s">
        <v>21</v>
      </c>
      <c r="L312" s="0" t="n">
        <f aca="false">IF(K312="Yes",(J312-1)*0.98,-1)</f>
        <v>0.3136</v>
      </c>
      <c r="M312" s="4" t="s">
        <v>22</v>
      </c>
      <c r="N312" s="50" t="n">
        <v>15.53</v>
      </c>
      <c r="O312" s="50" t="n">
        <f aca="false">N312*L312</f>
        <v>4.870208</v>
      </c>
      <c r="P312" s="14" t="n">
        <f aca="false">O312+P311</f>
        <v>866.707822496</v>
      </c>
    </row>
    <row r="313" customFormat="false" ht="12.8" hidden="false" customHeight="false" outlineLevel="0" collapsed="false">
      <c r="A313" s="2" t="s">
        <v>568</v>
      </c>
      <c r="B313" s="2" t="s">
        <v>239</v>
      </c>
      <c r="C313" s="6" t="s">
        <v>311</v>
      </c>
      <c r="D313" s="6" t="s">
        <v>48</v>
      </c>
      <c r="E313" s="6" t="s">
        <v>17</v>
      </c>
      <c r="F313" s="6" t="s">
        <v>18</v>
      </c>
      <c r="G313" s="6" t="s">
        <v>19</v>
      </c>
      <c r="H313" s="6" t="s">
        <v>569</v>
      </c>
      <c r="I313" s="0" t="n">
        <v>3</v>
      </c>
      <c r="J313" s="6" t="n">
        <v>69.02</v>
      </c>
      <c r="K313" s="3" t="str">
        <f aca="false">IF(I313=1, "No","Yes")</f>
        <v>Yes</v>
      </c>
      <c r="L313" s="7" t="n">
        <f aca="false">IF(I313=1,-J313,0.98)</f>
        <v>0.98</v>
      </c>
      <c r="M313" s="8" t="s">
        <v>51</v>
      </c>
      <c r="N313" s="50" t="n">
        <v>15.53</v>
      </c>
      <c r="O313" s="50" t="n">
        <f aca="false">N313*L313</f>
        <v>15.2194</v>
      </c>
      <c r="P313" s="14" t="n">
        <f aca="false">O313+P312</f>
        <v>881.927222496</v>
      </c>
    </row>
    <row r="314" customFormat="false" ht="12.8" hidden="false" customHeight="false" outlineLevel="0" collapsed="false">
      <c r="A314" s="2" t="s">
        <v>568</v>
      </c>
      <c r="B314" s="2" t="s">
        <v>570</v>
      </c>
      <c r="C314" s="0" t="s">
        <v>271</v>
      </c>
      <c r="D314" s="0" t="s">
        <v>42</v>
      </c>
      <c r="E314" s="0" t="s">
        <v>147</v>
      </c>
      <c r="F314" s="0" t="s">
        <v>65</v>
      </c>
      <c r="G314" s="0" t="s">
        <v>21</v>
      </c>
      <c r="H314" s="0" t="s">
        <v>571</v>
      </c>
      <c r="I314" s="0" t="n">
        <v>1</v>
      </c>
      <c r="J314" s="0" t="n">
        <v>2.08</v>
      </c>
      <c r="K314" s="0" t="str">
        <f aca="false">IF(I314=1,"Yes","No")</f>
        <v>Yes</v>
      </c>
      <c r="L314" s="0" t="n">
        <f aca="false">IF(K314="Yes",(J314-1)*0.98,-1)</f>
        <v>1.0584</v>
      </c>
      <c r="M314" s="5" t="s">
        <v>33</v>
      </c>
      <c r="N314" s="50" t="n">
        <v>15.53</v>
      </c>
      <c r="O314" s="50" t="n">
        <f aca="false">N314*L314</f>
        <v>16.436952</v>
      </c>
      <c r="P314" s="14" t="n">
        <f aca="false">O314+P313</f>
        <v>898.364174496</v>
      </c>
    </row>
    <row r="315" customFormat="false" ht="12.8" hidden="false" customHeight="false" outlineLevel="0" collapsed="false">
      <c r="A315" s="2" t="s">
        <v>568</v>
      </c>
      <c r="B315" s="2" t="s">
        <v>570</v>
      </c>
      <c r="C315" s="0" t="s">
        <v>271</v>
      </c>
      <c r="D315" s="0" t="s">
        <v>42</v>
      </c>
      <c r="E315" s="0" t="s">
        <v>147</v>
      </c>
      <c r="F315" s="0" t="s">
        <v>65</v>
      </c>
      <c r="G315" s="0" t="s">
        <v>21</v>
      </c>
      <c r="H315" s="0" t="s">
        <v>571</v>
      </c>
      <c r="I315" s="0" t="n">
        <v>1</v>
      </c>
      <c r="J315" s="0" t="n">
        <v>1.19</v>
      </c>
      <c r="K315" s="0" t="s">
        <v>21</v>
      </c>
      <c r="L315" s="0" t="n">
        <f aca="false">IF(K315="Yes",(J315-1)*0.98,-1)</f>
        <v>0.1862</v>
      </c>
      <c r="M315" s="4" t="s">
        <v>22</v>
      </c>
      <c r="N315" s="50" t="n">
        <v>15.53</v>
      </c>
      <c r="O315" s="50" t="n">
        <f aca="false">N315*L315</f>
        <v>2.891686</v>
      </c>
      <c r="P315" s="14" t="n">
        <f aca="false">O315+P314</f>
        <v>901.255860496</v>
      </c>
    </row>
    <row r="316" customFormat="false" ht="12.8" hidden="false" customHeight="false" outlineLevel="0" collapsed="false">
      <c r="A316" s="2" t="s">
        <v>572</v>
      </c>
      <c r="B316" s="2" t="s">
        <v>23</v>
      </c>
      <c r="C316" s="0" t="s">
        <v>532</v>
      </c>
      <c r="D316" s="0" t="s">
        <v>16</v>
      </c>
      <c r="E316" s="0" t="s">
        <v>87</v>
      </c>
      <c r="F316" s="0" t="s">
        <v>18</v>
      </c>
      <c r="G316" s="0" t="s">
        <v>19</v>
      </c>
      <c r="H316" s="0" t="s">
        <v>573</v>
      </c>
      <c r="I316" s="0" t="n">
        <v>2</v>
      </c>
      <c r="J316" s="0" t="n">
        <v>1.53</v>
      </c>
      <c r="K316" s="0" t="s">
        <v>21</v>
      </c>
      <c r="L316" s="0" t="n">
        <f aca="false">IF(K316="Yes",(J316-1)*0.98,-1)</f>
        <v>0.5194</v>
      </c>
      <c r="M316" s="4" t="s">
        <v>22</v>
      </c>
      <c r="N316" s="50" t="n">
        <v>15.53</v>
      </c>
      <c r="O316" s="50" t="n">
        <f aca="false">N316*L316</f>
        <v>8.066282</v>
      </c>
      <c r="P316" s="14" t="n">
        <f aca="false">O316+P315</f>
        <v>909.322142496</v>
      </c>
    </row>
    <row r="317" customFormat="false" ht="12.8" hidden="false" customHeight="false" outlineLevel="0" collapsed="false">
      <c r="A317" s="9" t="s">
        <v>572</v>
      </c>
      <c r="B317" s="9" t="s">
        <v>23</v>
      </c>
      <c r="C317" s="6" t="s">
        <v>532</v>
      </c>
      <c r="D317" s="6" t="s">
        <v>16</v>
      </c>
      <c r="E317" s="6" t="s">
        <v>87</v>
      </c>
      <c r="F317" s="6" t="s">
        <v>18</v>
      </c>
      <c r="G317" s="6" t="s">
        <v>19</v>
      </c>
      <c r="H317" s="6" t="s">
        <v>574</v>
      </c>
      <c r="I317" s="0" t="n">
        <v>1</v>
      </c>
      <c r="J317" s="6" t="n">
        <v>3.45</v>
      </c>
      <c r="K317" s="3" t="str">
        <f aca="false">IF(I317=1,"Yes","No")</f>
        <v>Yes</v>
      </c>
      <c r="L317" s="7" t="n">
        <f aca="false">IF(K317="Yes",(J317-1)*0.98,-1)</f>
        <v>2.401</v>
      </c>
      <c r="M317" s="10" t="s">
        <v>53</v>
      </c>
      <c r="N317" s="50" t="n">
        <v>15.53</v>
      </c>
      <c r="O317" s="50" t="n">
        <f aca="false">N317*L317</f>
        <v>37.28753</v>
      </c>
      <c r="P317" s="14" t="n">
        <f aca="false">O317+P316</f>
        <v>946.609672496</v>
      </c>
    </row>
    <row r="318" customFormat="false" ht="12.8" hidden="false" customHeight="false" outlineLevel="0" collapsed="false">
      <c r="A318" s="9" t="s">
        <v>575</v>
      </c>
      <c r="B318" s="9" t="s">
        <v>58</v>
      </c>
      <c r="C318" s="6" t="s">
        <v>576</v>
      </c>
      <c r="D318" s="6" t="s">
        <v>42</v>
      </c>
      <c r="E318" s="6" t="s">
        <v>147</v>
      </c>
      <c r="F318" s="6" t="s">
        <v>43</v>
      </c>
      <c r="G318" s="6" t="s">
        <v>19</v>
      </c>
      <c r="H318" s="6" t="s">
        <v>577</v>
      </c>
      <c r="I318" s="0" t="n">
        <v>1</v>
      </c>
      <c r="J318" s="6" t="n">
        <v>1.72</v>
      </c>
      <c r="K318" s="3" t="str">
        <f aca="false">IF(I318=1,"Yes","No")</f>
        <v>Yes</v>
      </c>
      <c r="L318" s="7" t="n">
        <f aca="false">IF(K318="Yes",(J318-1)*0.98,-1)</f>
        <v>0.7056</v>
      </c>
      <c r="M318" s="10" t="s">
        <v>53</v>
      </c>
      <c r="N318" s="50" t="n">
        <v>15.53</v>
      </c>
      <c r="O318" s="50" t="n">
        <f aca="false">N318*L318</f>
        <v>10.957968</v>
      </c>
      <c r="P318" s="14" t="n">
        <f aca="false">O318+P317</f>
        <v>957.567640496</v>
      </c>
    </row>
    <row r="319" customFormat="false" ht="12.8" hidden="false" customHeight="false" outlineLevel="0" collapsed="false">
      <c r="A319" s="2" t="s">
        <v>578</v>
      </c>
      <c r="B319" s="2" t="s">
        <v>186</v>
      </c>
      <c r="C319" s="0" t="s">
        <v>579</v>
      </c>
      <c r="D319" s="0" t="s">
        <v>42</v>
      </c>
      <c r="E319" s="0" t="s">
        <v>17</v>
      </c>
      <c r="F319" s="0" t="s">
        <v>43</v>
      </c>
      <c r="G319" s="0" t="s">
        <v>19</v>
      </c>
      <c r="H319" s="0" t="s">
        <v>580</v>
      </c>
      <c r="I319" s="0" t="n">
        <v>1</v>
      </c>
      <c r="J319" s="0" t="n">
        <v>1.55</v>
      </c>
      <c r="K319" s="0" t="str">
        <f aca="false">IF(I319=1,"Yes","No")</f>
        <v>Yes</v>
      </c>
      <c r="L319" s="0" t="n">
        <f aca="false">IF(K319="Yes",(J319-1)*0.98,-1)</f>
        <v>0.539</v>
      </c>
      <c r="M319" s="5" t="s">
        <v>33</v>
      </c>
      <c r="N319" s="50" t="n">
        <v>15.53</v>
      </c>
      <c r="O319" s="50" t="n">
        <f aca="false">N319*L319</f>
        <v>8.37067</v>
      </c>
      <c r="P319" s="14" t="n">
        <f aca="false">O319+P318</f>
        <v>965.938310496</v>
      </c>
    </row>
    <row r="320" customFormat="false" ht="12.8" hidden="false" customHeight="false" outlineLevel="0" collapsed="false">
      <c r="A320" s="2" t="s">
        <v>578</v>
      </c>
      <c r="B320" s="2" t="s">
        <v>167</v>
      </c>
      <c r="C320" s="6" t="s">
        <v>579</v>
      </c>
      <c r="D320" s="6" t="s">
        <v>42</v>
      </c>
      <c r="E320" s="6" t="s">
        <v>87</v>
      </c>
      <c r="F320" s="6" t="s">
        <v>65</v>
      </c>
      <c r="G320" s="6" t="s">
        <v>21</v>
      </c>
      <c r="H320" s="6" t="s">
        <v>581</v>
      </c>
      <c r="I320" s="0" t="s">
        <v>133</v>
      </c>
      <c r="J320" s="6" t="n">
        <v>21</v>
      </c>
      <c r="K320" s="3" t="str">
        <f aca="false">IF(I320=1, "No","Yes")</f>
        <v>Yes</v>
      </c>
      <c r="L320" s="7" t="n">
        <f aca="false">IF(I320=1,-J320,0.98)</f>
        <v>0.98</v>
      </c>
      <c r="M320" s="12" t="s">
        <v>128</v>
      </c>
      <c r="N320" s="50" t="n">
        <v>15.53</v>
      </c>
      <c r="O320" s="50" t="n">
        <f aca="false">N320*L320</f>
        <v>15.2194</v>
      </c>
      <c r="P320" s="14" t="n">
        <f aca="false">O320+P319</f>
        <v>981.157710496</v>
      </c>
    </row>
    <row r="321" customFormat="false" ht="12.8" hidden="false" customHeight="false" outlineLevel="0" collapsed="false">
      <c r="A321" s="9" t="s">
        <v>578</v>
      </c>
      <c r="B321" s="9" t="s">
        <v>167</v>
      </c>
      <c r="C321" s="6" t="s">
        <v>579</v>
      </c>
      <c r="D321" s="6" t="s">
        <v>42</v>
      </c>
      <c r="E321" s="6" t="s">
        <v>87</v>
      </c>
      <c r="F321" s="6" t="s">
        <v>65</v>
      </c>
      <c r="G321" s="6" t="s">
        <v>21</v>
      </c>
      <c r="H321" s="6" t="s">
        <v>581</v>
      </c>
      <c r="I321" s="0" t="s">
        <v>133</v>
      </c>
      <c r="J321" s="6" t="n">
        <v>3.95</v>
      </c>
      <c r="K321" s="3" t="s">
        <v>19</v>
      </c>
      <c r="L321" s="0" t="n">
        <f aca="false">IF(K321="Yes",(J321-1)*0.98,-1)</f>
        <v>-1</v>
      </c>
      <c r="M321" s="13" t="s">
        <v>184</v>
      </c>
      <c r="N321" s="50" t="n">
        <v>15.53</v>
      </c>
      <c r="O321" s="50" t="n">
        <f aca="false">N321*L321</f>
        <v>-15.53</v>
      </c>
      <c r="P321" s="14" t="n">
        <f aca="false">O321+P320</f>
        <v>965.627710496</v>
      </c>
    </row>
    <row r="322" customFormat="false" ht="12.8" hidden="false" customHeight="false" outlineLevel="0" collapsed="false">
      <c r="A322" s="2" t="s">
        <v>582</v>
      </c>
      <c r="B322" s="2" t="s">
        <v>456</v>
      </c>
      <c r="C322" s="0" t="s">
        <v>509</v>
      </c>
      <c r="D322" s="0" t="s">
        <v>37</v>
      </c>
      <c r="E322" s="0" t="s">
        <v>147</v>
      </c>
      <c r="G322" s="0" t="s">
        <v>19</v>
      </c>
      <c r="H322" s="0" t="s">
        <v>583</v>
      </c>
      <c r="I322" s="0" t="n">
        <v>2</v>
      </c>
      <c r="J322" s="0" t="n">
        <v>2.95</v>
      </c>
      <c r="K322" s="0" t="str">
        <f aca="false">IF(I322=1,"Yes","No")</f>
        <v>No</v>
      </c>
      <c r="L322" s="0" t="n">
        <f aca="false">IF(K322="Yes",(J322-1)*0.98,-1)</f>
        <v>-1</v>
      </c>
      <c r="M322" s="5" t="s">
        <v>33</v>
      </c>
      <c r="N322" s="50" t="n">
        <v>15.53</v>
      </c>
      <c r="O322" s="50" t="n">
        <f aca="false">N322*L322</f>
        <v>-15.53</v>
      </c>
      <c r="P322" s="14" t="n">
        <f aca="false">O322+P321</f>
        <v>950.097710496</v>
      </c>
    </row>
    <row r="323" customFormat="false" ht="12.8" hidden="false" customHeight="false" outlineLevel="0" collapsed="false">
      <c r="A323" s="2" t="s">
        <v>582</v>
      </c>
      <c r="B323" s="2" t="s">
        <v>205</v>
      </c>
      <c r="C323" s="0" t="s">
        <v>584</v>
      </c>
      <c r="D323" s="0" t="s">
        <v>16</v>
      </c>
      <c r="E323" s="0" t="s">
        <v>147</v>
      </c>
      <c r="F323" s="0" t="s">
        <v>65</v>
      </c>
      <c r="G323" s="0" t="s">
        <v>21</v>
      </c>
      <c r="H323" s="0" t="s">
        <v>507</v>
      </c>
      <c r="I323" s="0" t="n">
        <v>1</v>
      </c>
      <c r="J323" s="0" t="n">
        <v>3.3</v>
      </c>
      <c r="K323" s="0" t="str">
        <f aca="false">IF(I323=1,"Yes","No")</f>
        <v>Yes</v>
      </c>
      <c r="L323" s="0" t="n">
        <f aca="false">IF(K323="Yes",(J323-1)*0.98,-1)</f>
        <v>2.254</v>
      </c>
      <c r="M323" s="5" t="s">
        <v>33</v>
      </c>
      <c r="N323" s="50" t="n">
        <v>15.53</v>
      </c>
      <c r="O323" s="50" t="n">
        <f aca="false">N323*L323</f>
        <v>35.00462</v>
      </c>
      <c r="P323" s="14" t="n">
        <f aca="false">O323+P322</f>
        <v>985.102330496</v>
      </c>
    </row>
    <row r="324" customFormat="false" ht="12.8" hidden="false" customHeight="false" outlineLevel="0" collapsed="false">
      <c r="A324" s="2" t="s">
        <v>585</v>
      </c>
      <c r="B324" s="2" t="s">
        <v>135</v>
      </c>
      <c r="C324" s="0" t="s">
        <v>370</v>
      </c>
      <c r="D324" s="0" t="s">
        <v>102</v>
      </c>
      <c r="E324" s="0" t="s">
        <v>147</v>
      </c>
      <c r="F324" s="0" t="s">
        <v>49</v>
      </c>
      <c r="G324" s="0" t="s">
        <v>19</v>
      </c>
      <c r="H324" s="0" t="s">
        <v>586</v>
      </c>
      <c r="I324" s="0" t="n">
        <v>1</v>
      </c>
      <c r="J324" s="0" t="n">
        <v>1.3</v>
      </c>
      <c r="K324" s="0" t="s">
        <v>21</v>
      </c>
      <c r="L324" s="0" t="n">
        <f aca="false">IF(K324="Yes",(J324-1)*0.98,-1)</f>
        <v>0.294</v>
      </c>
      <c r="M324" s="4" t="s">
        <v>22</v>
      </c>
      <c r="N324" s="50" t="n">
        <v>15.53</v>
      </c>
      <c r="O324" s="50" t="n">
        <f aca="false">N324*L324</f>
        <v>4.56582</v>
      </c>
      <c r="P324" s="14" t="n">
        <f aca="false">O324+P323</f>
        <v>989.668150496</v>
      </c>
    </row>
    <row r="325" customFormat="false" ht="12.8" hidden="false" customHeight="false" outlineLevel="0" collapsed="false">
      <c r="A325" s="2" t="s">
        <v>585</v>
      </c>
      <c r="B325" s="2" t="s">
        <v>135</v>
      </c>
      <c r="C325" s="0" t="s">
        <v>370</v>
      </c>
      <c r="D325" s="0" t="s">
        <v>102</v>
      </c>
      <c r="E325" s="0" t="s">
        <v>147</v>
      </c>
      <c r="F325" s="0" t="s">
        <v>49</v>
      </c>
      <c r="G325" s="0" t="s">
        <v>19</v>
      </c>
      <c r="H325" s="0" t="s">
        <v>587</v>
      </c>
      <c r="I325" s="0" t="n">
        <v>2</v>
      </c>
      <c r="J325" s="0" t="n">
        <v>1.82</v>
      </c>
      <c r="K325" s="0" t="s">
        <v>21</v>
      </c>
      <c r="L325" s="0" t="n">
        <f aca="false">IF(K325="Yes",(J325-1)*0.98,-1)</f>
        <v>0.8036</v>
      </c>
      <c r="M325" s="11" t="s">
        <v>62</v>
      </c>
      <c r="N325" s="50" t="n">
        <v>15.53</v>
      </c>
      <c r="O325" s="50" t="n">
        <f aca="false">N325*L325</f>
        <v>12.479908</v>
      </c>
      <c r="P325" s="14" t="n">
        <f aca="false">O325+P324</f>
        <v>1002.148058496</v>
      </c>
    </row>
    <row r="326" customFormat="false" ht="12.8" hidden="false" customHeight="false" outlineLevel="0" collapsed="false">
      <c r="A326" s="2" t="s">
        <v>585</v>
      </c>
      <c r="B326" s="2" t="s">
        <v>135</v>
      </c>
      <c r="C326" s="6" t="s">
        <v>370</v>
      </c>
      <c r="D326" s="6" t="s">
        <v>102</v>
      </c>
      <c r="E326" s="6" t="s">
        <v>147</v>
      </c>
      <c r="F326" s="6" t="s">
        <v>49</v>
      </c>
      <c r="G326" s="6" t="s">
        <v>19</v>
      </c>
      <c r="H326" s="6" t="s">
        <v>588</v>
      </c>
      <c r="I326" s="0" t="n">
        <v>3</v>
      </c>
      <c r="J326" s="6" t="n">
        <v>9.86</v>
      </c>
      <c r="K326" s="3" t="str">
        <f aca="false">IF(I326=1, "No","Yes")</f>
        <v>Yes</v>
      </c>
      <c r="L326" s="7" t="n">
        <f aca="false">IF(I326=1,-J326,0.98)</f>
        <v>0.98</v>
      </c>
      <c r="M326" s="8" t="s">
        <v>51</v>
      </c>
      <c r="N326" s="50" t="n">
        <v>15.53</v>
      </c>
      <c r="O326" s="50" t="n">
        <f aca="false">N326*L326</f>
        <v>15.2194</v>
      </c>
      <c r="P326" s="14" t="n">
        <f aca="false">O326+P325</f>
        <v>1017.367458496</v>
      </c>
    </row>
    <row r="327" customFormat="false" ht="12.8" hidden="false" customHeight="false" outlineLevel="0" collapsed="false">
      <c r="A327" s="9" t="s">
        <v>585</v>
      </c>
      <c r="B327" s="9" t="s">
        <v>135</v>
      </c>
      <c r="C327" s="6" t="s">
        <v>370</v>
      </c>
      <c r="D327" s="6" t="s">
        <v>102</v>
      </c>
      <c r="E327" s="6" t="s">
        <v>147</v>
      </c>
      <c r="F327" s="6" t="s">
        <v>49</v>
      </c>
      <c r="G327" s="6" t="s">
        <v>19</v>
      </c>
      <c r="H327" s="6" t="s">
        <v>588</v>
      </c>
      <c r="I327" s="0" t="n">
        <v>3</v>
      </c>
      <c r="J327" s="6" t="n">
        <v>3.6</v>
      </c>
      <c r="K327" s="3" t="s">
        <v>19</v>
      </c>
      <c r="L327" s="0" t="n">
        <f aca="false">IF(K327="Yes",(J327-1)*0.98,-1)</f>
        <v>-1</v>
      </c>
      <c r="M327" s="13" t="s">
        <v>184</v>
      </c>
      <c r="N327" s="50" t="n">
        <v>15.53</v>
      </c>
      <c r="O327" s="50" t="n">
        <f aca="false">N327*L327</f>
        <v>-15.53</v>
      </c>
      <c r="P327" s="14" t="n">
        <f aca="false">O327+P326</f>
        <v>1001.837458496</v>
      </c>
    </row>
    <row r="328" customFormat="false" ht="12.8" hidden="false" customHeight="false" outlineLevel="0" collapsed="false">
      <c r="A328" s="9" t="s">
        <v>585</v>
      </c>
      <c r="B328" s="9" t="s">
        <v>135</v>
      </c>
      <c r="C328" s="6" t="s">
        <v>370</v>
      </c>
      <c r="D328" s="6" t="s">
        <v>102</v>
      </c>
      <c r="E328" s="6" t="s">
        <v>147</v>
      </c>
      <c r="F328" s="6" t="s">
        <v>49</v>
      </c>
      <c r="G328" s="6" t="s">
        <v>19</v>
      </c>
      <c r="H328" s="6" t="s">
        <v>587</v>
      </c>
      <c r="I328" s="0" t="n">
        <v>2</v>
      </c>
      <c r="J328" s="6" t="n">
        <v>4.3</v>
      </c>
      <c r="K328" s="3" t="str">
        <f aca="false">IF(I328=1,"Yes","No")</f>
        <v>No</v>
      </c>
      <c r="L328" s="7" t="n">
        <f aca="false">IF(K328="Yes",(J328-1)*0.98,-1)</f>
        <v>-1</v>
      </c>
      <c r="M328" s="10" t="s">
        <v>53</v>
      </c>
      <c r="N328" s="50" t="n">
        <v>15.53</v>
      </c>
      <c r="O328" s="50" t="n">
        <f aca="false">N328*L328</f>
        <v>-15.53</v>
      </c>
      <c r="P328" s="14" t="n">
        <f aca="false">O328+P327</f>
        <v>986.307458496001</v>
      </c>
    </row>
    <row r="329" customFormat="false" ht="12.8" hidden="false" customHeight="false" outlineLevel="0" collapsed="false">
      <c r="A329" s="2" t="s">
        <v>585</v>
      </c>
      <c r="B329" s="2" t="s">
        <v>159</v>
      </c>
      <c r="C329" s="0" t="s">
        <v>509</v>
      </c>
      <c r="D329" s="0" t="s">
        <v>37</v>
      </c>
      <c r="E329" s="0" t="s">
        <v>147</v>
      </c>
      <c r="G329" s="0" t="s">
        <v>19</v>
      </c>
      <c r="H329" s="0" t="s">
        <v>510</v>
      </c>
      <c r="I329" s="0" t="n">
        <v>1</v>
      </c>
      <c r="J329" s="0" t="n">
        <v>1.2</v>
      </c>
      <c r="K329" s="0" t="str">
        <f aca="false">IF(I329=1,"Yes","No")</f>
        <v>Yes</v>
      </c>
      <c r="L329" s="0" t="n">
        <f aca="false">IF(K329="Yes",(J329-1)*0.98,-1)</f>
        <v>0.196</v>
      </c>
      <c r="M329" s="5" t="s">
        <v>33</v>
      </c>
      <c r="N329" s="50" t="n">
        <v>15.53</v>
      </c>
      <c r="O329" s="50" t="n">
        <f aca="false">N329*L329</f>
        <v>3.04388</v>
      </c>
      <c r="P329" s="14" t="n">
        <f aca="false">O329+P328</f>
        <v>989.351338496</v>
      </c>
      <c r="Q329" s="47" t="n">
        <f aca="false">0.8*(P329-776.39)</f>
        <v>170.3690707968</v>
      </c>
      <c r="R329" s="47" t="n">
        <f aca="false">P329-Q329</f>
        <v>818.9822676992</v>
      </c>
      <c r="S329" s="47" t="n">
        <f aca="false">R329/50</f>
        <v>16.379645353984</v>
      </c>
      <c r="T329" s="47" t="n">
        <f aca="false">1105.57+Q329</f>
        <v>1275.9390707968</v>
      </c>
      <c r="U329" s="48" t="s">
        <v>21</v>
      </c>
    </row>
    <row r="330" customFormat="false" ht="12.8" hidden="false" customHeight="false" outlineLevel="0" collapsed="false">
      <c r="A330" s="2" t="s">
        <v>589</v>
      </c>
      <c r="B330" s="2" t="s">
        <v>536</v>
      </c>
      <c r="C330" s="0" t="s">
        <v>311</v>
      </c>
      <c r="D330" s="0" t="s">
        <v>29</v>
      </c>
      <c r="E330" s="0" t="s">
        <v>79</v>
      </c>
      <c r="F330" s="0" t="s">
        <v>80</v>
      </c>
      <c r="G330" s="0" t="s">
        <v>19</v>
      </c>
      <c r="H330" s="0" t="s">
        <v>590</v>
      </c>
      <c r="I330" s="0" t="n">
        <v>1</v>
      </c>
      <c r="J330" s="0" t="n">
        <v>3.09</v>
      </c>
      <c r="K330" s="0" t="str">
        <f aca="false">IF(I330=1,"Yes","No")</f>
        <v>Yes</v>
      </c>
      <c r="L330" s="0" t="n">
        <f aca="false">IF(K330="Yes",(J330-1)*0.98,-1)</f>
        <v>2.0482</v>
      </c>
      <c r="M330" s="5" t="s">
        <v>33</v>
      </c>
      <c r="N330" s="53" t="n">
        <v>16.38</v>
      </c>
      <c r="O330" s="50" t="n">
        <f aca="false">N330*L330</f>
        <v>33.549516</v>
      </c>
      <c r="P330" s="51" t="n">
        <f aca="false">R329+O330</f>
        <v>852.5317836992</v>
      </c>
    </row>
    <row r="331" customFormat="false" ht="12.8" hidden="false" customHeight="false" outlineLevel="0" collapsed="false">
      <c r="A331" s="2" t="s">
        <v>589</v>
      </c>
      <c r="B331" s="2" t="s">
        <v>536</v>
      </c>
      <c r="C331" s="0" t="s">
        <v>311</v>
      </c>
      <c r="D331" s="0" t="s">
        <v>29</v>
      </c>
      <c r="E331" s="0" t="s">
        <v>79</v>
      </c>
      <c r="F331" s="0" t="s">
        <v>80</v>
      </c>
      <c r="G331" s="0" t="s">
        <v>19</v>
      </c>
      <c r="H331" s="0" t="s">
        <v>590</v>
      </c>
      <c r="I331" s="0" t="n">
        <v>1</v>
      </c>
      <c r="J331" s="0" t="n">
        <v>1.52</v>
      </c>
      <c r="K331" s="0" t="s">
        <v>21</v>
      </c>
      <c r="L331" s="0" t="n">
        <f aca="false">IF(K331="Yes",(J331-1)*0.98,-1)</f>
        <v>0.5096</v>
      </c>
      <c r="M331" s="4" t="s">
        <v>22</v>
      </c>
      <c r="N331" s="53" t="n">
        <v>16.38</v>
      </c>
      <c r="O331" s="50" t="n">
        <f aca="false">N331*L331</f>
        <v>8.347248</v>
      </c>
      <c r="P331" s="14" t="n">
        <f aca="false">O331+P330</f>
        <v>860.8790316992</v>
      </c>
    </row>
    <row r="332" customFormat="false" ht="12.8" hidden="false" customHeight="false" outlineLevel="0" collapsed="false">
      <c r="A332" s="2" t="s">
        <v>591</v>
      </c>
      <c r="B332" s="2" t="s">
        <v>186</v>
      </c>
      <c r="C332" s="0" t="s">
        <v>179</v>
      </c>
      <c r="D332" s="0" t="s">
        <v>195</v>
      </c>
      <c r="E332" s="0" t="s">
        <v>147</v>
      </c>
      <c r="G332" s="0" t="s">
        <v>19</v>
      </c>
      <c r="H332" s="0" t="s">
        <v>592</v>
      </c>
      <c r="I332" s="0" t="n">
        <v>1</v>
      </c>
      <c r="J332" s="0" t="n">
        <v>3.42</v>
      </c>
      <c r="K332" s="0" t="str">
        <f aca="false">IF(I332=1,"Yes","No")</f>
        <v>Yes</v>
      </c>
      <c r="L332" s="0" t="n">
        <f aca="false">IF(K332="Yes",(J332-1)*0.98,-1)</f>
        <v>2.3716</v>
      </c>
      <c r="M332" s="5" t="s">
        <v>33</v>
      </c>
      <c r="N332" s="53" t="n">
        <v>16.38</v>
      </c>
      <c r="O332" s="50" t="n">
        <f aca="false">N332*L332</f>
        <v>38.846808</v>
      </c>
      <c r="P332" s="14" t="n">
        <f aca="false">O332+P331</f>
        <v>899.7258396992</v>
      </c>
    </row>
    <row r="333" customFormat="false" ht="12.8" hidden="false" customHeight="false" outlineLevel="0" collapsed="false">
      <c r="A333" s="2" t="s">
        <v>591</v>
      </c>
      <c r="B333" s="2" t="s">
        <v>421</v>
      </c>
      <c r="C333" s="0" t="s">
        <v>230</v>
      </c>
      <c r="D333" s="0" t="s">
        <v>42</v>
      </c>
      <c r="E333" s="0" t="s">
        <v>147</v>
      </c>
      <c r="F333" s="0" t="s">
        <v>65</v>
      </c>
      <c r="G333" s="0" t="s">
        <v>21</v>
      </c>
      <c r="H333" s="0" t="s">
        <v>593</v>
      </c>
      <c r="I333" s="0" t="n">
        <v>4</v>
      </c>
      <c r="J333" s="0" t="n">
        <v>3.01</v>
      </c>
      <c r="K333" s="0" t="str">
        <f aca="false">IF(I333=1,"Yes","No")</f>
        <v>No</v>
      </c>
      <c r="L333" s="0" t="n">
        <f aca="false">IF(K333="Yes",(J333-1)*0.98,-1)</f>
        <v>-1</v>
      </c>
      <c r="M333" s="5" t="s">
        <v>33</v>
      </c>
      <c r="N333" s="53" t="n">
        <v>16.38</v>
      </c>
      <c r="O333" s="50" t="n">
        <f aca="false">N333*L333</f>
        <v>-16.38</v>
      </c>
      <c r="P333" s="14" t="n">
        <f aca="false">O333+P332</f>
        <v>883.3458396992</v>
      </c>
    </row>
    <row r="334" customFormat="false" ht="12.8" hidden="false" customHeight="false" outlineLevel="0" collapsed="false">
      <c r="A334" s="2" t="s">
        <v>591</v>
      </c>
      <c r="B334" s="2" t="s">
        <v>421</v>
      </c>
      <c r="C334" s="0" t="s">
        <v>230</v>
      </c>
      <c r="D334" s="0" t="s">
        <v>42</v>
      </c>
      <c r="E334" s="0" t="s">
        <v>147</v>
      </c>
      <c r="F334" s="0" t="s">
        <v>65</v>
      </c>
      <c r="G334" s="0" t="s">
        <v>21</v>
      </c>
      <c r="H334" s="0" t="s">
        <v>593</v>
      </c>
      <c r="I334" s="0" t="n">
        <v>4</v>
      </c>
      <c r="J334" s="0" t="n">
        <v>1.96</v>
      </c>
      <c r="K334" s="0" t="s">
        <v>19</v>
      </c>
      <c r="L334" s="0" t="n">
        <f aca="false">IF(K334="Yes",(J334-1)*0.98,-1)</f>
        <v>-1</v>
      </c>
      <c r="M334" s="4" t="s">
        <v>22</v>
      </c>
      <c r="N334" s="53" t="n">
        <v>16.38</v>
      </c>
      <c r="O334" s="50" t="n">
        <f aca="false">N334*L334</f>
        <v>-16.38</v>
      </c>
      <c r="P334" s="14" t="n">
        <f aca="false">O334+P333</f>
        <v>866.9658396992</v>
      </c>
    </row>
    <row r="335" customFormat="false" ht="12.8" hidden="false" customHeight="false" outlineLevel="0" collapsed="false">
      <c r="A335" s="2" t="s">
        <v>591</v>
      </c>
      <c r="B335" s="2" t="s">
        <v>594</v>
      </c>
      <c r="C335" s="0" t="s">
        <v>230</v>
      </c>
      <c r="D335" s="0" t="s">
        <v>42</v>
      </c>
      <c r="E335" s="0" t="s">
        <v>147</v>
      </c>
      <c r="G335" s="0" t="s">
        <v>19</v>
      </c>
      <c r="H335" s="0" t="s">
        <v>595</v>
      </c>
      <c r="I335" s="0" t="n">
        <v>1</v>
      </c>
      <c r="J335" s="0" t="n">
        <v>1.31</v>
      </c>
      <c r="K335" s="0" t="str">
        <f aca="false">IF(I335=1,"Yes","No")</f>
        <v>Yes</v>
      </c>
      <c r="L335" s="0" t="n">
        <f aca="false">IF(K335="Yes",(J335-1)*0.98,-1)</f>
        <v>0.3038</v>
      </c>
      <c r="M335" s="5" t="s">
        <v>33</v>
      </c>
      <c r="N335" s="53" t="n">
        <v>16.38</v>
      </c>
      <c r="O335" s="50" t="n">
        <f aca="false">N335*L335</f>
        <v>4.976244</v>
      </c>
      <c r="P335" s="14" t="n">
        <f aca="false">O335+P334</f>
        <v>871.9420836992</v>
      </c>
    </row>
    <row r="336" customFormat="false" ht="12.8" hidden="false" customHeight="false" outlineLevel="0" collapsed="false">
      <c r="A336" s="2" t="s">
        <v>591</v>
      </c>
      <c r="B336" s="2" t="s">
        <v>594</v>
      </c>
      <c r="C336" s="0" t="s">
        <v>230</v>
      </c>
      <c r="D336" s="0" t="s">
        <v>42</v>
      </c>
      <c r="E336" s="0" t="s">
        <v>147</v>
      </c>
      <c r="G336" s="0" t="s">
        <v>19</v>
      </c>
      <c r="H336" s="0" t="s">
        <v>595</v>
      </c>
      <c r="I336" s="0" t="n">
        <v>1</v>
      </c>
      <c r="J336" s="0" t="n">
        <v>1.06</v>
      </c>
      <c r="K336" s="0" t="s">
        <v>21</v>
      </c>
      <c r="L336" s="0" t="n">
        <f aca="false">IF(K336="Yes",(J336-1)*0.98,-1)</f>
        <v>0.0588000000000001</v>
      </c>
      <c r="M336" s="4" t="s">
        <v>22</v>
      </c>
      <c r="N336" s="53" t="n">
        <v>16.38</v>
      </c>
      <c r="O336" s="50" t="n">
        <f aca="false">N336*L336</f>
        <v>0.963144000000001</v>
      </c>
      <c r="P336" s="14" t="n">
        <f aca="false">O336+P335</f>
        <v>872.9052276992</v>
      </c>
    </row>
    <row r="337" customFormat="false" ht="12.8" hidden="false" customHeight="false" outlineLevel="0" collapsed="false">
      <c r="A337" s="2" t="s">
        <v>596</v>
      </c>
      <c r="B337" s="2" t="s">
        <v>157</v>
      </c>
      <c r="C337" s="0" t="s">
        <v>119</v>
      </c>
      <c r="D337" s="0" t="s">
        <v>16</v>
      </c>
      <c r="E337" s="0" t="s">
        <v>17</v>
      </c>
      <c r="F337" s="0" t="s">
        <v>18</v>
      </c>
      <c r="G337" s="0" t="s">
        <v>19</v>
      </c>
      <c r="H337" s="0" t="s">
        <v>458</v>
      </c>
      <c r="I337" s="0" t="n">
        <v>2</v>
      </c>
      <c r="J337" s="0" t="n">
        <v>1.23</v>
      </c>
      <c r="K337" s="0" t="s">
        <v>21</v>
      </c>
      <c r="L337" s="0" t="n">
        <f aca="false">IF(K337="Yes",(J337-1)*0.98,-1)</f>
        <v>0.2254</v>
      </c>
      <c r="M337" s="4" t="s">
        <v>22</v>
      </c>
      <c r="N337" s="53" t="n">
        <v>16.38</v>
      </c>
      <c r="O337" s="50" t="n">
        <f aca="false">N337*L337</f>
        <v>3.692052</v>
      </c>
      <c r="P337" s="14" t="n">
        <f aca="false">O337+P336</f>
        <v>876.5972796992</v>
      </c>
    </row>
    <row r="338" customFormat="false" ht="12.8" hidden="false" customHeight="false" outlineLevel="0" collapsed="false">
      <c r="A338" s="2" t="s">
        <v>597</v>
      </c>
      <c r="B338" s="2" t="s">
        <v>456</v>
      </c>
      <c r="C338" s="0" t="s">
        <v>532</v>
      </c>
      <c r="D338" s="0" t="s">
        <v>42</v>
      </c>
      <c r="E338" s="0" t="s">
        <v>17</v>
      </c>
      <c r="F338" s="0" t="s">
        <v>43</v>
      </c>
      <c r="G338" s="0" t="s">
        <v>19</v>
      </c>
      <c r="H338" s="0" t="s">
        <v>598</v>
      </c>
      <c r="I338" s="0" t="n">
        <v>1</v>
      </c>
      <c r="J338" s="0" t="n">
        <v>2.29</v>
      </c>
      <c r="K338" s="0" t="str">
        <f aca="false">IF(I338=1,"Yes","No")</f>
        <v>Yes</v>
      </c>
      <c r="L338" s="0" t="n">
        <f aca="false">IF(K338="Yes",(J338-1)*0.98,-1)</f>
        <v>1.2642</v>
      </c>
      <c r="M338" s="5" t="s">
        <v>33</v>
      </c>
      <c r="N338" s="53" t="n">
        <v>16.38</v>
      </c>
      <c r="O338" s="50" t="n">
        <f aca="false">N338*L338</f>
        <v>20.707596</v>
      </c>
      <c r="P338" s="14" t="n">
        <f aca="false">O338+P337</f>
        <v>897.3048756992</v>
      </c>
    </row>
    <row r="339" customFormat="false" ht="12.8" hidden="false" customHeight="false" outlineLevel="0" collapsed="false">
      <c r="A339" s="2" t="s">
        <v>597</v>
      </c>
      <c r="B339" s="2" t="s">
        <v>421</v>
      </c>
      <c r="C339" s="0" t="s">
        <v>370</v>
      </c>
      <c r="D339" s="0" t="s">
        <v>42</v>
      </c>
      <c r="E339" s="0" t="s">
        <v>147</v>
      </c>
      <c r="F339" s="0" t="s">
        <v>31</v>
      </c>
      <c r="G339" s="0" t="s">
        <v>19</v>
      </c>
      <c r="H339" s="0" t="s">
        <v>599</v>
      </c>
      <c r="I339" s="0" t="n">
        <v>1</v>
      </c>
      <c r="J339" s="0" t="n">
        <v>1.63</v>
      </c>
      <c r="K339" s="0" t="str">
        <f aca="false">IF(I339=1,"Yes","No")</f>
        <v>Yes</v>
      </c>
      <c r="L339" s="0" t="n">
        <f aca="false">IF(K339="Yes",(J339-1)*0.98,-1)</f>
        <v>0.6174</v>
      </c>
      <c r="M339" s="5" t="s">
        <v>33</v>
      </c>
      <c r="N339" s="53" t="n">
        <v>16.38</v>
      </c>
      <c r="O339" s="50" t="n">
        <f aca="false">N339*L339</f>
        <v>10.113012</v>
      </c>
      <c r="P339" s="14" t="n">
        <f aca="false">O339+P338</f>
        <v>907.4178876992</v>
      </c>
    </row>
    <row r="340" customFormat="false" ht="12.8" hidden="false" customHeight="false" outlineLevel="0" collapsed="false">
      <c r="A340" s="2" t="s">
        <v>597</v>
      </c>
      <c r="B340" s="2" t="s">
        <v>421</v>
      </c>
      <c r="C340" s="0" t="s">
        <v>370</v>
      </c>
      <c r="D340" s="0" t="s">
        <v>42</v>
      </c>
      <c r="E340" s="0" t="s">
        <v>147</v>
      </c>
      <c r="F340" s="0" t="s">
        <v>31</v>
      </c>
      <c r="G340" s="0" t="s">
        <v>19</v>
      </c>
      <c r="H340" s="0" t="s">
        <v>599</v>
      </c>
      <c r="I340" s="0" t="n">
        <v>1</v>
      </c>
      <c r="J340" s="0" t="n">
        <v>1.22</v>
      </c>
      <c r="K340" s="0" t="s">
        <v>21</v>
      </c>
      <c r="L340" s="0" t="n">
        <f aca="false">IF(K340="Yes",(J340-1)*0.98,-1)</f>
        <v>0.2156</v>
      </c>
      <c r="M340" s="4" t="s">
        <v>22</v>
      </c>
      <c r="N340" s="53" t="n">
        <v>16.38</v>
      </c>
      <c r="O340" s="50" t="n">
        <f aca="false">N340*L340</f>
        <v>3.531528</v>
      </c>
      <c r="P340" s="14" t="n">
        <f aca="false">O340+P339</f>
        <v>910.9494156992</v>
      </c>
    </row>
    <row r="341" customFormat="false" ht="12.8" hidden="false" customHeight="false" outlineLevel="0" collapsed="false">
      <c r="A341" s="2" t="s">
        <v>600</v>
      </c>
      <c r="B341" s="2" t="s">
        <v>601</v>
      </c>
      <c r="C341" s="0" t="s">
        <v>602</v>
      </c>
      <c r="D341" s="0" t="s">
        <v>37</v>
      </c>
      <c r="E341" s="0" t="s">
        <v>147</v>
      </c>
      <c r="G341" s="0" t="s">
        <v>19</v>
      </c>
      <c r="H341" s="0" t="s">
        <v>603</v>
      </c>
      <c r="I341" s="0" t="n">
        <v>3</v>
      </c>
      <c r="J341" s="0" t="n">
        <v>4.67</v>
      </c>
      <c r="K341" s="0" t="str">
        <f aca="false">IF(I341=1,"Yes","No")</f>
        <v>No</v>
      </c>
      <c r="L341" s="0" t="n">
        <f aca="false">IF(K341="Yes",(J341-1)*0.98,-1)</f>
        <v>-1</v>
      </c>
      <c r="M341" s="5" t="s">
        <v>33</v>
      </c>
      <c r="N341" s="53" t="n">
        <v>16.38</v>
      </c>
      <c r="O341" s="50" t="n">
        <f aca="false">N341*L341</f>
        <v>-16.38</v>
      </c>
      <c r="P341" s="14" t="n">
        <f aca="false">O341+P340</f>
        <v>894.5694156992</v>
      </c>
    </row>
    <row r="342" customFormat="false" ht="12.8" hidden="false" customHeight="false" outlineLevel="0" collapsed="false">
      <c r="A342" s="2" t="s">
        <v>604</v>
      </c>
      <c r="B342" s="2" t="s">
        <v>605</v>
      </c>
      <c r="C342" s="6" t="s">
        <v>365</v>
      </c>
      <c r="D342" s="6" t="s">
        <v>37</v>
      </c>
      <c r="E342" s="6" t="s">
        <v>147</v>
      </c>
      <c r="F342" s="6" t="s">
        <v>65</v>
      </c>
      <c r="G342" s="6" t="s">
        <v>21</v>
      </c>
      <c r="H342" s="6" t="s">
        <v>606</v>
      </c>
      <c r="I342" s="0" t="n">
        <v>3</v>
      </c>
      <c r="J342" s="6" t="n">
        <v>5.1</v>
      </c>
      <c r="K342" s="3" t="str">
        <f aca="false">IF(I342=1, "No","Yes")</f>
        <v>Yes</v>
      </c>
      <c r="L342" s="7" t="n">
        <f aca="false">IF(I342=1,-J342,0.98)</f>
        <v>0.98</v>
      </c>
      <c r="M342" s="8" t="s">
        <v>51</v>
      </c>
      <c r="N342" s="53" t="n">
        <v>16.38</v>
      </c>
      <c r="O342" s="50" t="n">
        <f aca="false">N342*L342</f>
        <v>16.0524</v>
      </c>
      <c r="P342" s="14" t="n">
        <f aca="false">O342+P341</f>
        <v>910.6218156992</v>
      </c>
    </row>
    <row r="343" customFormat="false" ht="12.8" hidden="false" customHeight="false" outlineLevel="0" collapsed="false">
      <c r="A343" s="2" t="s">
        <v>607</v>
      </c>
      <c r="B343" s="2" t="s">
        <v>438</v>
      </c>
      <c r="C343" s="0" t="s">
        <v>608</v>
      </c>
      <c r="D343" s="0" t="s">
        <v>29</v>
      </c>
      <c r="E343" s="0" t="s">
        <v>147</v>
      </c>
      <c r="F343" s="0" t="s">
        <v>65</v>
      </c>
      <c r="G343" s="0" t="s">
        <v>21</v>
      </c>
      <c r="H343" s="0" t="s">
        <v>609</v>
      </c>
      <c r="I343" s="0" t="n">
        <v>1</v>
      </c>
      <c r="J343" s="0" t="n">
        <v>1.75</v>
      </c>
      <c r="K343" s="0" t="s">
        <v>21</v>
      </c>
      <c r="L343" s="0" t="n">
        <f aca="false">IF(K343="Yes",(J343-1)*0.98,-1)</f>
        <v>0.735</v>
      </c>
      <c r="M343" s="11" t="s">
        <v>62</v>
      </c>
      <c r="N343" s="53" t="n">
        <v>16.38</v>
      </c>
      <c r="O343" s="50" t="n">
        <f aca="false">N343*L343</f>
        <v>12.0393</v>
      </c>
      <c r="P343" s="14" t="n">
        <f aca="false">O343+P342</f>
        <v>922.6611156992</v>
      </c>
    </row>
    <row r="344" customFormat="false" ht="12.8" hidden="false" customHeight="false" outlineLevel="0" collapsed="false">
      <c r="A344" s="9" t="s">
        <v>610</v>
      </c>
      <c r="B344" s="9" t="s">
        <v>456</v>
      </c>
      <c r="C344" s="6" t="s">
        <v>611</v>
      </c>
      <c r="D344" s="6" t="s">
        <v>42</v>
      </c>
      <c r="E344" s="6" t="s">
        <v>147</v>
      </c>
      <c r="F344" s="6" t="s">
        <v>43</v>
      </c>
      <c r="G344" s="6" t="s">
        <v>19</v>
      </c>
      <c r="H344" s="6" t="s">
        <v>612</v>
      </c>
      <c r="I344" s="0" t="n">
        <v>3</v>
      </c>
      <c r="J344" s="6" t="n">
        <v>12.5</v>
      </c>
      <c r="K344" s="3" t="str">
        <f aca="false">IF(I344=1,"Yes","No")</f>
        <v>No</v>
      </c>
      <c r="L344" s="7" t="n">
        <f aca="false">IF(K344="Yes",(J344-1)*0.98,-1)</f>
        <v>-1</v>
      </c>
      <c r="M344" s="10" t="s">
        <v>53</v>
      </c>
      <c r="N344" s="53" t="n">
        <v>16.38</v>
      </c>
      <c r="O344" s="50" t="n">
        <f aca="false">N344*L344</f>
        <v>-16.38</v>
      </c>
      <c r="P344" s="14" t="n">
        <f aca="false">O344+P343</f>
        <v>906.2811156992</v>
      </c>
    </row>
    <row r="345" customFormat="false" ht="12.8" hidden="false" customHeight="false" outlineLevel="0" collapsed="false">
      <c r="A345" s="2" t="s">
        <v>613</v>
      </c>
      <c r="B345" s="2" t="s">
        <v>400</v>
      </c>
      <c r="C345" s="0" t="s">
        <v>223</v>
      </c>
      <c r="D345" s="0" t="s">
        <v>48</v>
      </c>
      <c r="E345" s="0" t="s">
        <v>147</v>
      </c>
      <c r="F345" s="0" t="s">
        <v>49</v>
      </c>
      <c r="G345" s="0" t="s">
        <v>19</v>
      </c>
      <c r="H345" s="0" t="s">
        <v>614</v>
      </c>
      <c r="I345" s="0" t="n">
        <v>1</v>
      </c>
      <c r="J345" s="0" t="n">
        <v>1.41</v>
      </c>
      <c r="K345" s="0" t="str">
        <f aca="false">IF(I345=1,"Yes","No")</f>
        <v>Yes</v>
      </c>
      <c r="L345" s="0" t="n">
        <f aca="false">IF(K345="Yes",(J345-1)*0.98,-1)</f>
        <v>0.4018</v>
      </c>
      <c r="M345" s="5" t="s">
        <v>33</v>
      </c>
      <c r="N345" s="53" t="n">
        <v>16.38</v>
      </c>
      <c r="O345" s="50" t="n">
        <f aca="false">N345*L345</f>
        <v>6.581484</v>
      </c>
      <c r="P345" s="14" t="n">
        <f aca="false">O345+P344</f>
        <v>912.8625996992</v>
      </c>
    </row>
    <row r="346" customFormat="false" ht="12.8" hidden="false" customHeight="false" outlineLevel="0" collapsed="false">
      <c r="A346" s="2" t="s">
        <v>615</v>
      </c>
      <c r="B346" s="2" t="s">
        <v>101</v>
      </c>
      <c r="C346" s="0" t="s">
        <v>492</v>
      </c>
      <c r="D346" s="0" t="s">
        <v>16</v>
      </c>
      <c r="E346" s="0" t="s">
        <v>17</v>
      </c>
      <c r="F346" s="0" t="s">
        <v>18</v>
      </c>
      <c r="G346" s="0" t="s">
        <v>19</v>
      </c>
      <c r="H346" s="0" t="s">
        <v>616</v>
      </c>
      <c r="I346" s="0" t="n">
        <v>2</v>
      </c>
      <c r="J346" s="0" t="n">
        <v>1.07</v>
      </c>
      <c r="K346" s="0" t="s">
        <v>21</v>
      </c>
      <c r="L346" s="0" t="n">
        <f aca="false">IF(K346="Yes",(J346-1)*0.98,-1)</f>
        <v>0.0686000000000001</v>
      </c>
      <c r="M346" s="4" t="s">
        <v>22</v>
      </c>
      <c r="N346" s="53" t="n">
        <v>16.38</v>
      </c>
      <c r="O346" s="50" t="n">
        <f aca="false">N346*L346</f>
        <v>1.123668</v>
      </c>
      <c r="P346" s="14" t="n">
        <f aca="false">O346+P345</f>
        <v>913.9862676992</v>
      </c>
    </row>
    <row r="347" customFormat="false" ht="12.8" hidden="false" customHeight="false" outlineLevel="0" collapsed="false">
      <c r="A347" s="9" t="s">
        <v>617</v>
      </c>
      <c r="B347" s="9" t="s">
        <v>343</v>
      </c>
      <c r="C347" s="6" t="s">
        <v>370</v>
      </c>
      <c r="D347" s="6" t="s">
        <v>42</v>
      </c>
      <c r="E347" s="6" t="s">
        <v>147</v>
      </c>
      <c r="F347" s="6" t="s">
        <v>43</v>
      </c>
      <c r="G347" s="6" t="s">
        <v>19</v>
      </c>
      <c r="H347" s="6" t="s">
        <v>618</v>
      </c>
      <c r="I347" s="0" t="n">
        <v>0</v>
      </c>
      <c r="J347" s="6" t="n">
        <v>143.5</v>
      </c>
      <c r="K347" s="3" t="str">
        <f aca="false">IF(I347=1,"Yes","No")</f>
        <v>No</v>
      </c>
      <c r="L347" s="7" t="n">
        <f aca="false">IF(K347="Yes",(J347-1)*0.98,-1)</f>
        <v>-1</v>
      </c>
      <c r="M347" s="10" t="s">
        <v>53</v>
      </c>
      <c r="N347" s="53" t="n">
        <v>16.38</v>
      </c>
      <c r="O347" s="50" t="n">
        <f aca="false">N347*L347</f>
        <v>-16.38</v>
      </c>
      <c r="P347" s="14" t="n">
        <f aca="false">O347+P346</f>
        <v>897.6062676992</v>
      </c>
    </row>
    <row r="348" customFormat="false" ht="12.8" hidden="false" customHeight="false" outlineLevel="0" collapsed="false">
      <c r="A348" s="2" t="s">
        <v>619</v>
      </c>
      <c r="B348" s="2" t="s">
        <v>527</v>
      </c>
      <c r="C348" s="0" t="s">
        <v>271</v>
      </c>
      <c r="D348" s="0" t="s">
        <v>42</v>
      </c>
      <c r="E348" s="0" t="s">
        <v>147</v>
      </c>
      <c r="F348" s="0" t="s">
        <v>65</v>
      </c>
      <c r="G348" s="0" t="s">
        <v>21</v>
      </c>
      <c r="H348" s="0" t="s">
        <v>620</v>
      </c>
      <c r="I348" s="0" t="n">
        <v>0</v>
      </c>
      <c r="J348" s="0" t="n">
        <v>2.72</v>
      </c>
      <c r="K348" s="0" t="str">
        <f aca="false">IF(I348=1,"Yes","No")</f>
        <v>No</v>
      </c>
      <c r="L348" s="0" t="n">
        <f aca="false">IF(K348="Yes",(J348-1)*0.98,-1)</f>
        <v>-1</v>
      </c>
      <c r="M348" s="5" t="s">
        <v>33</v>
      </c>
      <c r="N348" s="53" t="n">
        <v>16.38</v>
      </c>
      <c r="O348" s="50" t="n">
        <f aca="false">N348*L348</f>
        <v>-16.38</v>
      </c>
      <c r="P348" s="14" t="n">
        <f aca="false">O348+P347</f>
        <v>881.2262676992</v>
      </c>
    </row>
    <row r="349" customFormat="false" ht="12.8" hidden="false" customHeight="false" outlineLevel="0" collapsed="false">
      <c r="A349" s="2" t="s">
        <v>619</v>
      </c>
      <c r="B349" s="2" t="s">
        <v>527</v>
      </c>
      <c r="C349" s="0" t="s">
        <v>271</v>
      </c>
      <c r="D349" s="0" t="s">
        <v>42</v>
      </c>
      <c r="E349" s="0" t="s">
        <v>147</v>
      </c>
      <c r="F349" s="0" t="s">
        <v>65</v>
      </c>
      <c r="G349" s="0" t="s">
        <v>21</v>
      </c>
      <c r="H349" s="0" t="s">
        <v>620</v>
      </c>
      <c r="I349" s="0" t="n">
        <v>0</v>
      </c>
      <c r="J349" s="0" t="n">
        <v>1.48</v>
      </c>
      <c r="K349" s="0" t="s">
        <v>19</v>
      </c>
      <c r="L349" s="0" t="n">
        <f aca="false">IF(K349="Yes",(J349-1)*0.98,-1)</f>
        <v>-1</v>
      </c>
      <c r="M349" s="4" t="s">
        <v>22</v>
      </c>
      <c r="N349" s="53" t="n">
        <v>16.38</v>
      </c>
      <c r="O349" s="50" t="n">
        <f aca="false">N349*L349</f>
        <v>-16.38</v>
      </c>
      <c r="P349" s="14" t="n">
        <f aca="false">O349+P348</f>
        <v>864.8462676992</v>
      </c>
    </row>
    <row r="350" customFormat="false" ht="12.8" hidden="false" customHeight="false" outlineLevel="0" collapsed="false">
      <c r="A350" s="9" t="s">
        <v>621</v>
      </c>
      <c r="B350" s="9" t="s">
        <v>384</v>
      </c>
      <c r="C350" s="6" t="s">
        <v>194</v>
      </c>
      <c r="D350" s="6" t="s">
        <v>16</v>
      </c>
      <c r="E350" s="6" t="s">
        <v>147</v>
      </c>
      <c r="F350" s="6" t="s">
        <v>43</v>
      </c>
      <c r="G350" s="6" t="s">
        <v>19</v>
      </c>
      <c r="H350" s="6" t="s">
        <v>622</v>
      </c>
      <c r="I350" s="0" t="n">
        <v>1</v>
      </c>
      <c r="J350" s="6" t="n">
        <v>13.86</v>
      </c>
      <c r="K350" s="3" t="str">
        <f aca="false">IF(I350=1,"Yes","No")</f>
        <v>Yes</v>
      </c>
      <c r="L350" s="7" t="n">
        <f aca="false">IF(K350="Yes",(J350-1)*0.98,-1)</f>
        <v>12.6028</v>
      </c>
      <c r="M350" s="10" t="s">
        <v>53</v>
      </c>
      <c r="N350" s="53" t="n">
        <v>16.38</v>
      </c>
      <c r="O350" s="50" t="n">
        <f aca="false">N350*L350</f>
        <v>206.433864</v>
      </c>
      <c r="P350" s="14" t="n">
        <f aca="false">O350+P349</f>
        <v>1071.2801316992</v>
      </c>
    </row>
    <row r="351" customFormat="false" ht="12.8" hidden="false" customHeight="false" outlineLevel="0" collapsed="false">
      <c r="A351" s="2" t="s">
        <v>621</v>
      </c>
      <c r="B351" s="2" t="s">
        <v>423</v>
      </c>
      <c r="C351" s="0" t="s">
        <v>194</v>
      </c>
      <c r="D351" s="0" t="s">
        <v>16</v>
      </c>
      <c r="E351" s="0" t="s">
        <v>147</v>
      </c>
      <c r="F351" s="0" t="s">
        <v>65</v>
      </c>
      <c r="G351" s="0" t="s">
        <v>21</v>
      </c>
      <c r="H351" s="0" t="s">
        <v>623</v>
      </c>
      <c r="I351" s="0" t="n">
        <v>4</v>
      </c>
      <c r="J351" s="0" t="n">
        <v>2.69</v>
      </c>
      <c r="K351" s="0" t="str">
        <f aca="false">IF(I351=1,"Yes","No")</f>
        <v>No</v>
      </c>
      <c r="L351" s="0" t="n">
        <f aca="false">IF(K351="Yes",(J351-1)*0.98,-1)</f>
        <v>-1</v>
      </c>
      <c r="M351" s="5" t="s">
        <v>33</v>
      </c>
      <c r="N351" s="53" t="n">
        <v>16.38</v>
      </c>
      <c r="O351" s="50" t="n">
        <f aca="false">N351*L351</f>
        <v>-16.38</v>
      </c>
      <c r="P351" s="14" t="n">
        <f aca="false">O351+P350</f>
        <v>1054.9001316992</v>
      </c>
    </row>
    <row r="352" customFormat="false" ht="12.8" hidden="false" customHeight="false" outlineLevel="0" collapsed="false">
      <c r="A352" s="2" t="s">
        <v>624</v>
      </c>
      <c r="B352" s="2" t="s">
        <v>625</v>
      </c>
      <c r="C352" s="0" t="s">
        <v>626</v>
      </c>
      <c r="D352" s="0" t="s">
        <v>37</v>
      </c>
      <c r="E352" s="0" t="s">
        <v>147</v>
      </c>
      <c r="G352" s="0" t="s">
        <v>19</v>
      </c>
      <c r="H352" s="0" t="s">
        <v>477</v>
      </c>
      <c r="I352" s="0" t="n">
        <v>1</v>
      </c>
      <c r="J352" s="0" t="n">
        <v>1.4</v>
      </c>
      <c r="K352" s="0" t="str">
        <f aca="false">IF(I352=1,"Yes","No")</f>
        <v>Yes</v>
      </c>
      <c r="L352" s="0" t="n">
        <f aca="false">IF(K352="Yes",(J352-1)*0.98,-1)</f>
        <v>0.392</v>
      </c>
      <c r="M352" s="5" t="s">
        <v>33</v>
      </c>
      <c r="N352" s="53" t="n">
        <v>16.38</v>
      </c>
      <c r="O352" s="50" t="n">
        <f aca="false">N352*L352</f>
        <v>6.42096</v>
      </c>
      <c r="P352" s="14" t="n">
        <f aca="false">O352+P351</f>
        <v>1061.3210916992</v>
      </c>
    </row>
    <row r="353" customFormat="false" ht="12.8" hidden="false" customHeight="false" outlineLevel="0" collapsed="false">
      <c r="A353" s="2" t="s">
        <v>627</v>
      </c>
      <c r="B353" s="2" t="s">
        <v>337</v>
      </c>
      <c r="C353" s="0" t="s">
        <v>555</v>
      </c>
      <c r="D353" s="0" t="s">
        <v>29</v>
      </c>
      <c r="E353" s="0" t="s">
        <v>147</v>
      </c>
      <c r="F353" s="0" t="s">
        <v>65</v>
      </c>
      <c r="G353" s="0" t="s">
        <v>21</v>
      </c>
      <c r="H353" s="0" t="s">
        <v>628</v>
      </c>
      <c r="I353" s="0" t="n">
        <v>0</v>
      </c>
      <c r="J353" s="0" t="n">
        <v>1.67</v>
      </c>
      <c r="K353" s="0" t="s">
        <v>19</v>
      </c>
      <c r="L353" s="0" t="n">
        <f aca="false">IF(K353="Yes",(J353-1)*0.98,-1)</f>
        <v>-1</v>
      </c>
      <c r="M353" s="11" t="s">
        <v>62</v>
      </c>
      <c r="N353" s="53" t="n">
        <v>16.38</v>
      </c>
      <c r="O353" s="50" t="n">
        <f aca="false">N353*L353</f>
        <v>-16.38</v>
      </c>
      <c r="P353" s="14" t="n">
        <f aca="false">O353+P352</f>
        <v>1044.9410916992</v>
      </c>
    </row>
    <row r="354" customFormat="false" ht="12.8" hidden="false" customHeight="false" outlineLevel="0" collapsed="false">
      <c r="A354" s="2" t="s">
        <v>629</v>
      </c>
      <c r="B354" s="2" t="s">
        <v>289</v>
      </c>
      <c r="C354" s="6" t="s">
        <v>230</v>
      </c>
      <c r="D354" s="6" t="s">
        <v>42</v>
      </c>
      <c r="E354" s="6" t="s">
        <v>147</v>
      </c>
      <c r="F354" s="6" t="s">
        <v>43</v>
      </c>
      <c r="G354" s="6" t="s">
        <v>19</v>
      </c>
      <c r="H354" s="6" t="s">
        <v>630</v>
      </c>
      <c r="I354" s="0" t="n">
        <v>0</v>
      </c>
      <c r="J354" s="6" t="n">
        <v>4.24</v>
      </c>
      <c r="K354" s="3" t="str">
        <f aca="false">IF(I354=1, "No","Yes")</f>
        <v>Yes</v>
      </c>
      <c r="L354" s="7" t="n">
        <f aca="false">IF(I354=1,-J354,0.98)</f>
        <v>0.98</v>
      </c>
      <c r="M354" s="8" t="s">
        <v>51</v>
      </c>
      <c r="N354" s="53" t="n">
        <v>16.38</v>
      </c>
      <c r="O354" s="50" t="n">
        <f aca="false">N354*L354</f>
        <v>16.0524</v>
      </c>
      <c r="P354" s="14" t="n">
        <f aca="false">O354+P353</f>
        <v>1060.9934916992</v>
      </c>
    </row>
    <row r="355" customFormat="false" ht="12.8" hidden="false" customHeight="false" outlineLevel="0" collapsed="false">
      <c r="A355" s="2" t="s">
        <v>629</v>
      </c>
      <c r="B355" s="2" t="s">
        <v>289</v>
      </c>
      <c r="C355" s="6" t="s">
        <v>230</v>
      </c>
      <c r="D355" s="6" t="s">
        <v>42</v>
      </c>
      <c r="E355" s="6" t="s">
        <v>147</v>
      </c>
      <c r="F355" s="6" t="s">
        <v>43</v>
      </c>
      <c r="G355" s="6" t="s">
        <v>19</v>
      </c>
      <c r="H355" s="6" t="s">
        <v>630</v>
      </c>
      <c r="I355" s="0" t="n">
        <v>0</v>
      </c>
      <c r="J355" s="6" t="n">
        <v>4.24</v>
      </c>
      <c r="K355" s="3" t="str">
        <f aca="false">IF(I355=1, "No","Yes")</f>
        <v>Yes</v>
      </c>
      <c r="L355" s="7" t="n">
        <f aca="false">IF(I355=1,-J355,0.98)</f>
        <v>0.98</v>
      </c>
      <c r="M355" s="12" t="s">
        <v>128</v>
      </c>
      <c r="N355" s="53" t="n">
        <v>16.38</v>
      </c>
      <c r="O355" s="50" t="n">
        <f aca="false">N355*L355</f>
        <v>16.0524</v>
      </c>
      <c r="P355" s="14" t="n">
        <f aca="false">O355+P354</f>
        <v>1077.0458916992</v>
      </c>
    </row>
    <row r="356" customFormat="false" ht="12.8" hidden="false" customHeight="false" outlineLevel="0" collapsed="false">
      <c r="A356" s="9" t="s">
        <v>629</v>
      </c>
      <c r="B356" s="9" t="s">
        <v>289</v>
      </c>
      <c r="C356" s="6" t="s">
        <v>230</v>
      </c>
      <c r="D356" s="6" t="s">
        <v>42</v>
      </c>
      <c r="E356" s="6" t="s">
        <v>147</v>
      </c>
      <c r="F356" s="6" t="s">
        <v>43</v>
      </c>
      <c r="G356" s="6" t="s">
        <v>19</v>
      </c>
      <c r="H356" s="6" t="s">
        <v>631</v>
      </c>
      <c r="I356" s="0" t="n">
        <v>2</v>
      </c>
      <c r="J356" s="6" t="n">
        <v>3.22</v>
      </c>
      <c r="K356" s="3" t="str">
        <f aca="false">IF(I356=1,"Yes","No")</f>
        <v>No</v>
      </c>
      <c r="L356" s="7" t="n">
        <f aca="false">IF(K356="Yes",(J356-1)*0.98,-1)</f>
        <v>-1</v>
      </c>
      <c r="M356" s="10" t="s">
        <v>53</v>
      </c>
      <c r="N356" s="53" t="n">
        <v>16.38</v>
      </c>
      <c r="O356" s="50" t="n">
        <f aca="false">N356*L356</f>
        <v>-16.38</v>
      </c>
      <c r="P356" s="14" t="n">
        <f aca="false">O356+P355</f>
        <v>1060.6658916992</v>
      </c>
    </row>
    <row r="357" customFormat="false" ht="12.8" hidden="false" customHeight="false" outlineLevel="0" collapsed="false">
      <c r="A357" s="2" t="s">
        <v>632</v>
      </c>
      <c r="B357" s="2" t="s">
        <v>239</v>
      </c>
      <c r="C357" s="0" t="s">
        <v>406</v>
      </c>
      <c r="D357" s="0" t="s">
        <v>16</v>
      </c>
      <c r="E357" s="0" t="s">
        <v>17</v>
      </c>
      <c r="F357" s="0" t="s">
        <v>18</v>
      </c>
      <c r="G357" s="0" t="s">
        <v>19</v>
      </c>
      <c r="H357" s="0" t="s">
        <v>633</v>
      </c>
      <c r="I357" s="0" t="n">
        <v>1</v>
      </c>
      <c r="J357" s="0" t="n">
        <v>1.15</v>
      </c>
      <c r="K357" s="0" t="s">
        <v>21</v>
      </c>
      <c r="L357" s="0" t="n">
        <f aca="false">IF(K357="Yes",(J357-1)*0.98,-1)</f>
        <v>0.147</v>
      </c>
      <c r="M357" s="4" t="s">
        <v>22</v>
      </c>
      <c r="N357" s="53" t="n">
        <v>16.38</v>
      </c>
      <c r="O357" s="50" t="n">
        <f aca="false">N357*L357</f>
        <v>2.40786</v>
      </c>
      <c r="P357" s="14" t="n">
        <f aca="false">O357+P356</f>
        <v>1063.0737516992</v>
      </c>
    </row>
    <row r="358" customFormat="false" ht="12.8" hidden="false" customHeight="false" outlineLevel="0" collapsed="false">
      <c r="A358" s="2" t="s">
        <v>634</v>
      </c>
      <c r="B358" s="2" t="s">
        <v>146</v>
      </c>
      <c r="C358" s="0" t="s">
        <v>406</v>
      </c>
      <c r="D358" s="0" t="s">
        <v>48</v>
      </c>
      <c r="E358" s="0" t="s">
        <v>17</v>
      </c>
      <c r="F358" s="0" t="s">
        <v>65</v>
      </c>
      <c r="G358" s="0" t="s">
        <v>21</v>
      </c>
      <c r="H358" s="0" t="s">
        <v>635</v>
      </c>
      <c r="I358" s="0" t="s">
        <v>133</v>
      </c>
      <c r="J358" s="0" t="n">
        <v>3.1</v>
      </c>
      <c r="K358" s="0" t="s">
        <v>19</v>
      </c>
      <c r="L358" s="0" t="n">
        <f aca="false">IF(K358="Yes",(J358-1)*0.98,-1)</f>
        <v>-1</v>
      </c>
      <c r="M358" s="11" t="s">
        <v>62</v>
      </c>
      <c r="N358" s="53" t="n">
        <v>16.38</v>
      </c>
      <c r="O358" s="50" t="n">
        <f aca="false">N358*L358</f>
        <v>-16.38</v>
      </c>
      <c r="P358" s="14" t="n">
        <f aca="false">O358+P357</f>
        <v>1046.6937516992</v>
      </c>
    </row>
    <row r="359" customFormat="false" ht="12.8" hidden="false" customHeight="false" outlineLevel="0" collapsed="false">
      <c r="A359" s="9" t="s">
        <v>634</v>
      </c>
      <c r="B359" s="9" t="s">
        <v>146</v>
      </c>
      <c r="C359" s="6" t="s">
        <v>406</v>
      </c>
      <c r="D359" s="6" t="s">
        <v>48</v>
      </c>
      <c r="E359" s="6" t="s">
        <v>17</v>
      </c>
      <c r="F359" s="6" t="s">
        <v>65</v>
      </c>
      <c r="G359" s="6" t="s">
        <v>21</v>
      </c>
      <c r="H359" s="6" t="s">
        <v>635</v>
      </c>
      <c r="I359" s="0" t="s">
        <v>133</v>
      </c>
      <c r="J359" s="6" t="n">
        <v>7.72</v>
      </c>
      <c r="K359" s="3" t="str">
        <f aca="false">IF(I359=1,"Yes","No")</f>
        <v>No</v>
      </c>
      <c r="L359" s="7" t="n">
        <f aca="false">IF(K359="Yes",(J359-1)*0.98,-1)</f>
        <v>-1</v>
      </c>
      <c r="M359" s="10" t="s">
        <v>53</v>
      </c>
      <c r="N359" s="53" t="n">
        <v>16.38</v>
      </c>
      <c r="O359" s="50" t="n">
        <f aca="false">N359*L359</f>
        <v>-16.38</v>
      </c>
      <c r="P359" s="14" t="n">
        <f aca="false">O359+P358</f>
        <v>1030.3137516992</v>
      </c>
    </row>
    <row r="360" customFormat="false" ht="12.8" hidden="false" customHeight="false" outlineLevel="0" collapsed="false">
      <c r="A360" s="2" t="s">
        <v>634</v>
      </c>
      <c r="B360" s="2" t="s">
        <v>376</v>
      </c>
      <c r="C360" s="0" t="s">
        <v>495</v>
      </c>
      <c r="D360" s="0" t="s">
        <v>29</v>
      </c>
      <c r="E360" s="0" t="s">
        <v>147</v>
      </c>
      <c r="F360" s="0" t="s">
        <v>18</v>
      </c>
      <c r="G360" s="0" t="s">
        <v>21</v>
      </c>
      <c r="H360" s="0" t="s">
        <v>636</v>
      </c>
      <c r="I360" s="0" t="n">
        <v>3</v>
      </c>
      <c r="J360" s="0" t="n">
        <v>1.96</v>
      </c>
      <c r="K360" s="0" t="s">
        <v>21</v>
      </c>
      <c r="L360" s="0" t="n">
        <f aca="false">IF(K360="Yes",(J360-1)*0.98,-1)</f>
        <v>0.9408</v>
      </c>
      <c r="M360" s="4" t="s">
        <v>22</v>
      </c>
      <c r="N360" s="53" t="n">
        <v>16.38</v>
      </c>
      <c r="O360" s="50" t="n">
        <f aca="false">N360*L360</f>
        <v>15.410304</v>
      </c>
      <c r="P360" s="14" t="n">
        <f aca="false">O360+P359</f>
        <v>1045.7240556992</v>
      </c>
    </row>
    <row r="361" customFormat="false" ht="12.8" hidden="false" customHeight="false" outlineLevel="0" collapsed="false">
      <c r="A361" s="2" t="s">
        <v>637</v>
      </c>
      <c r="B361" s="2" t="s">
        <v>135</v>
      </c>
      <c r="C361" s="0" t="s">
        <v>638</v>
      </c>
      <c r="D361" s="0" t="s">
        <v>195</v>
      </c>
      <c r="E361" s="0" t="s">
        <v>147</v>
      </c>
      <c r="G361" s="0" t="s">
        <v>19</v>
      </c>
      <c r="H361" s="0" t="s">
        <v>510</v>
      </c>
      <c r="I361" s="0" t="n">
        <v>1</v>
      </c>
      <c r="J361" s="0" t="n">
        <v>1.24</v>
      </c>
      <c r="K361" s="0" t="str">
        <f aca="false">IF(I361=1,"Yes","No")</f>
        <v>Yes</v>
      </c>
      <c r="L361" s="0" t="n">
        <f aca="false">IF(K361="Yes",(J361-1)*0.98,-1)</f>
        <v>0.2352</v>
      </c>
      <c r="M361" s="5" t="s">
        <v>33</v>
      </c>
      <c r="N361" s="53" t="n">
        <v>16.38</v>
      </c>
      <c r="O361" s="50" t="n">
        <f aca="false">N361*L361</f>
        <v>3.852576</v>
      </c>
      <c r="P361" s="14" t="n">
        <f aca="false">O361+P360</f>
        <v>1049.5766316992</v>
      </c>
    </row>
    <row r="362" customFormat="false" ht="12.8" hidden="false" customHeight="false" outlineLevel="0" collapsed="false">
      <c r="A362" s="9" t="s">
        <v>637</v>
      </c>
      <c r="B362" s="9" t="s">
        <v>193</v>
      </c>
      <c r="C362" s="6" t="s">
        <v>639</v>
      </c>
      <c r="D362" s="6" t="s">
        <v>16</v>
      </c>
      <c r="E362" s="6" t="s">
        <v>147</v>
      </c>
      <c r="F362" s="6" t="s">
        <v>43</v>
      </c>
      <c r="G362" s="6" t="s">
        <v>19</v>
      </c>
      <c r="H362" s="6" t="s">
        <v>640</v>
      </c>
      <c r="I362" s="0" t="n">
        <v>0</v>
      </c>
      <c r="J362" s="6" t="n">
        <v>22</v>
      </c>
      <c r="K362" s="3" t="str">
        <f aca="false">IF(I362=1,"Yes","No")</f>
        <v>No</v>
      </c>
      <c r="L362" s="7" t="n">
        <f aca="false">IF(K362="Yes",(J362-1)*0.98,-1)</f>
        <v>-1</v>
      </c>
      <c r="M362" s="10" t="s">
        <v>53</v>
      </c>
      <c r="N362" s="53" t="n">
        <v>16.38</v>
      </c>
      <c r="O362" s="50" t="n">
        <f aca="false">N362*L362</f>
        <v>-16.38</v>
      </c>
      <c r="P362" s="14" t="n">
        <f aca="false">O362+P361</f>
        <v>1033.1966316992</v>
      </c>
    </row>
    <row r="363" customFormat="false" ht="12.8" hidden="false" customHeight="false" outlineLevel="0" collapsed="false">
      <c r="A363" s="2" t="s">
        <v>641</v>
      </c>
      <c r="B363" s="2" t="s">
        <v>23</v>
      </c>
      <c r="C363" s="0" t="s">
        <v>119</v>
      </c>
      <c r="D363" s="0" t="s">
        <v>42</v>
      </c>
      <c r="E363" s="0" t="s">
        <v>17</v>
      </c>
      <c r="F363" s="0" t="s">
        <v>43</v>
      </c>
      <c r="G363" s="0" t="s">
        <v>19</v>
      </c>
      <c r="H363" s="0" t="s">
        <v>642</v>
      </c>
      <c r="I363" s="0" t="n">
        <v>1</v>
      </c>
      <c r="J363" s="0" t="n">
        <v>1.73</v>
      </c>
      <c r="K363" s="0" t="str">
        <f aca="false">IF(I363=1,"Yes","No")</f>
        <v>Yes</v>
      </c>
      <c r="L363" s="0" t="n">
        <f aca="false">IF(K363="Yes",(J363-1)*0.98,-1)</f>
        <v>0.7154</v>
      </c>
      <c r="M363" s="5" t="s">
        <v>33</v>
      </c>
      <c r="N363" s="53" t="n">
        <v>16.38</v>
      </c>
      <c r="O363" s="50" t="n">
        <f aca="false">N363*L363</f>
        <v>11.718252</v>
      </c>
      <c r="P363" s="14" t="n">
        <f aca="false">O363+P362</f>
        <v>1044.9148836992</v>
      </c>
      <c r="Q363" s="47" t="n">
        <f aca="false">0.8*(P363-818.98)</f>
        <v>180.74790695936</v>
      </c>
      <c r="R363" s="47" t="n">
        <f aca="false">P363-Q363</f>
        <v>864.16697673984</v>
      </c>
      <c r="S363" s="47" t="n">
        <f aca="false">R363/50</f>
        <v>17.2833395347968</v>
      </c>
      <c r="T363" s="47" t="n">
        <f aca="false">1275.94+Q363</f>
        <v>1456.68790695936</v>
      </c>
      <c r="U363" s="48" t="s">
        <v>21</v>
      </c>
    </row>
    <row r="364" customFormat="false" ht="12.8" hidden="false" customHeight="false" outlineLevel="0" collapsed="false">
      <c r="A364" s="2" t="s">
        <v>643</v>
      </c>
      <c r="B364" s="2" t="s">
        <v>267</v>
      </c>
      <c r="C364" s="0" t="s">
        <v>602</v>
      </c>
      <c r="D364" s="0" t="s">
        <v>37</v>
      </c>
      <c r="E364" s="0" t="s">
        <v>17</v>
      </c>
      <c r="F364" s="0" t="s">
        <v>65</v>
      </c>
      <c r="G364" s="0" t="s">
        <v>21</v>
      </c>
      <c r="H364" s="0" t="s">
        <v>644</v>
      </c>
      <c r="I364" s="0" t="n">
        <v>0</v>
      </c>
      <c r="J364" s="0" t="n">
        <v>4.7</v>
      </c>
      <c r="K364" s="0" t="str">
        <f aca="false">IF(I364=1,"Yes","No")</f>
        <v>No</v>
      </c>
      <c r="L364" s="0" t="n">
        <f aca="false">IF(K364="Yes",(J364-1)*0.98,-1)</f>
        <v>-1</v>
      </c>
      <c r="M364" s="5" t="s">
        <v>33</v>
      </c>
      <c r="N364" s="53" t="n">
        <v>17.28</v>
      </c>
      <c r="O364" s="50" t="n">
        <f aca="false">N364*L364</f>
        <v>-17.28</v>
      </c>
      <c r="P364" s="51" t="n">
        <f aca="false">R363+O364</f>
        <v>846.88697673984</v>
      </c>
    </row>
    <row r="365" customFormat="false" ht="12.8" hidden="false" customHeight="false" outlineLevel="0" collapsed="false">
      <c r="A365" s="2" t="s">
        <v>643</v>
      </c>
      <c r="B365" s="2" t="s">
        <v>267</v>
      </c>
      <c r="C365" s="0" t="s">
        <v>602</v>
      </c>
      <c r="D365" s="0" t="s">
        <v>37</v>
      </c>
      <c r="E365" s="0" t="s">
        <v>17</v>
      </c>
      <c r="F365" s="0" t="s">
        <v>65</v>
      </c>
      <c r="G365" s="0" t="s">
        <v>21</v>
      </c>
      <c r="H365" s="0" t="s">
        <v>644</v>
      </c>
      <c r="I365" s="0" t="n">
        <v>0</v>
      </c>
      <c r="J365" s="0" t="n">
        <v>1.63</v>
      </c>
      <c r="K365" s="0" t="s">
        <v>19</v>
      </c>
      <c r="L365" s="0" t="n">
        <f aca="false">IF(K365="Yes",(J365-1)*0.98,-1)</f>
        <v>-1</v>
      </c>
      <c r="M365" s="4" t="s">
        <v>22</v>
      </c>
      <c r="N365" s="53" t="n">
        <v>17.28</v>
      </c>
      <c r="O365" s="50" t="n">
        <f aca="false">N365*L365</f>
        <v>-17.28</v>
      </c>
      <c r="P365" s="14" t="n">
        <f aca="false">O365+P364</f>
        <v>829.60697673984</v>
      </c>
    </row>
    <row r="366" customFormat="false" ht="12.8" hidden="false" customHeight="false" outlineLevel="0" collapsed="false">
      <c r="A366" s="2" t="s">
        <v>643</v>
      </c>
      <c r="B366" s="2" t="s">
        <v>438</v>
      </c>
      <c r="C366" s="0" t="s">
        <v>125</v>
      </c>
      <c r="D366" s="0" t="s">
        <v>16</v>
      </c>
      <c r="E366" s="0" t="s">
        <v>30</v>
      </c>
      <c r="F366" s="0" t="s">
        <v>43</v>
      </c>
      <c r="G366" s="0" t="s">
        <v>19</v>
      </c>
      <c r="H366" s="0" t="s">
        <v>645</v>
      </c>
      <c r="I366" s="0" t="n">
        <v>1</v>
      </c>
      <c r="J366" s="0" t="n">
        <v>2.13</v>
      </c>
      <c r="K366" s="0" t="s">
        <v>21</v>
      </c>
      <c r="L366" s="0" t="n">
        <f aca="false">IF(K366="Yes",(J366-1)*0.98,-1)</f>
        <v>1.1074</v>
      </c>
      <c r="M366" s="4" t="s">
        <v>22</v>
      </c>
      <c r="N366" s="53" t="n">
        <v>17.28</v>
      </c>
      <c r="O366" s="50" t="n">
        <f aca="false">N366*L366</f>
        <v>19.135872</v>
      </c>
      <c r="P366" s="14" t="n">
        <f aca="false">O366+P365</f>
        <v>848.74284873984</v>
      </c>
    </row>
    <row r="367" customFormat="false" ht="12.8" hidden="false" customHeight="false" outlineLevel="0" collapsed="false">
      <c r="A367" s="2" t="s">
        <v>646</v>
      </c>
      <c r="B367" s="2" t="s">
        <v>245</v>
      </c>
      <c r="C367" s="0" t="s">
        <v>647</v>
      </c>
      <c r="D367" s="0" t="s">
        <v>37</v>
      </c>
      <c r="E367" s="0" t="s">
        <v>17</v>
      </c>
      <c r="F367" s="0" t="s">
        <v>43</v>
      </c>
      <c r="G367" s="0" t="s">
        <v>19</v>
      </c>
      <c r="H367" s="0" t="s">
        <v>648</v>
      </c>
      <c r="I367" s="0" t="n">
        <v>1</v>
      </c>
      <c r="J367" s="0" t="n">
        <v>1.34</v>
      </c>
      <c r="K367" s="0" t="s">
        <v>21</v>
      </c>
      <c r="L367" s="0" t="n">
        <f aca="false">IF(K367="Yes",(J367-1)*0.98,-1)</f>
        <v>0.3332</v>
      </c>
      <c r="M367" s="11" t="s">
        <v>62</v>
      </c>
      <c r="N367" s="53" t="n">
        <v>17.28</v>
      </c>
      <c r="O367" s="50" t="n">
        <f aca="false">N367*L367</f>
        <v>5.757696</v>
      </c>
      <c r="P367" s="14" t="n">
        <f aca="false">O367+P366</f>
        <v>854.50054473984</v>
      </c>
    </row>
    <row r="368" customFormat="false" ht="12.8" hidden="false" customHeight="false" outlineLevel="0" collapsed="false">
      <c r="A368" s="2" t="s">
        <v>649</v>
      </c>
      <c r="B368" s="2" t="s">
        <v>35</v>
      </c>
      <c r="C368" s="0" t="s">
        <v>59</v>
      </c>
      <c r="D368" s="0" t="s">
        <v>42</v>
      </c>
      <c r="E368" s="0" t="s">
        <v>30</v>
      </c>
      <c r="F368" s="0" t="s">
        <v>18</v>
      </c>
      <c r="G368" s="0" t="s">
        <v>19</v>
      </c>
      <c r="H368" s="0" t="s">
        <v>650</v>
      </c>
      <c r="I368" s="0" t="n">
        <v>0</v>
      </c>
      <c r="J368" s="0" t="n">
        <v>4.3</v>
      </c>
      <c r="K368" s="0" t="s">
        <v>19</v>
      </c>
      <c r="L368" s="0" t="n">
        <f aca="false">IF(K368="Yes",(J368-1)*0.98,-1)</f>
        <v>-1</v>
      </c>
      <c r="M368" s="11" t="s">
        <v>62</v>
      </c>
      <c r="N368" s="53" t="n">
        <v>17.28</v>
      </c>
      <c r="O368" s="50" t="n">
        <f aca="false">N368*L368</f>
        <v>-17.28</v>
      </c>
      <c r="P368" s="14" t="n">
        <f aca="false">O368+P367</f>
        <v>837.22054473984</v>
      </c>
    </row>
    <row r="369" customFormat="false" ht="12.8" hidden="false" customHeight="false" outlineLevel="0" collapsed="false">
      <c r="A369" s="2" t="s">
        <v>649</v>
      </c>
      <c r="B369" s="2" t="s">
        <v>35</v>
      </c>
      <c r="C369" s="6" t="s">
        <v>59</v>
      </c>
      <c r="D369" s="6" t="s">
        <v>42</v>
      </c>
      <c r="E369" s="6" t="s">
        <v>30</v>
      </c>
      <c r="F369" s="6" t="s">
        <v>18</v>
      </c>
      <c r="G369" s="6" t="s">
        <v>19</v>
      </c>
      <c r="H369" s="6" t="s">
        <v>651</v>
      </c>
      <c r="I369" s="0" t="n">
        <v>2</v>
      </c>
      <c r="J369" s="6" t="n">
        <v>5.5</v>
      </c>
      <c r="K369" s="3" t="str">
        <f aca="false">IF(I369=1, "No","Yes")</f>
        <v>Yes</v>
      </c>
      <c r="L369" s="7" t="n">
        <f aca="false">IF(I369=1,-J369,0.98)</f>
        <v>0.98</v>
      </c>
      <c r="M369" s="8" t="s">
        <v>51</v>
      </c>
      <c r="N369" s="53" t="n">
        <v>17.28</v>
      </c>
      <c r="O369" s="50" t="n">
        <f aca="false">N369*L369</f>
        <v>16.9344</v>
      </c>
      <c r="P369" s="14" t="n">
        <f aca="false">O369+P368</f>
        <v>854.15494473984</v>
      </c>
    </row>
    <row r="370" customFormat="false" ht="12.8" hidden="false" customHeight="false" outlineLevel="0" collapsed="false">
      <c r="A370" s="2" t="s">
        <v>649</v>
      </c>
      <c r="B370" s="2" t="s">
        <v>652</v>
      </c>
      <c r="C370" s="0" t="s">
        <v>223</v>
      </c>
      <c r="D370" s="0" t="s">
        <v>16</v>
      </c>
      <c r="E370" s="0" t="s">
        <v>147</v>
      </c>
      <c r="F370" s="0" t="s">
        <v>65</v>
      </c>
      <c r="G370" s="0" t="s">
        <v>21</v>
      </c>
      <c r="H370" s="0" t="s">
        <v>653</v>
      </c>
      <c r="I370" s="0" t="n">
        <v>4</v>
      </c>
      <c r="J370" s="0" t="n">
        <v>3.4</v>
      </c>
      <c r="K370" s="0" t="str">
        <f aca="false">IF(I370=1,"Yes","No")</f>
        <v>No</v>
      </c>
      <c r="L370" s="0" t="n">
        <f aca="false">IF(K370="Yes",(J370-1)*0.98,-1)</f>
        <v>-1</v>
      </c>
      <c r="M370" s="5" t="s">
        <v>33</v>
      </c>
      <c r="N370" s="53" t="n">
        <v>17.28</v>
      </c>
      <c r="O370" s="50" t="n">
        <f aca="false">N370*L370</f>
        <v>-17.28</v>
      </c>
      <c r="P370" s="14" t="n">
        <f aca="false">O370+P369</f>
        <v>836.87494473984</v>
      </c>
    </row>
    <row r="371" customFormat="false" ht="12.8" hidden="false" customHeight="false" outlineLevel="0" collapsed="false">
      <c r="A371" s="2" t="s">
        <v>654</v>
      </c>
      <c r="B371" s="2" t="s">
        <v>237</v>
      </c>
      <c r="C371" s="0" t="s">
        <v>264</v>
      </c>
      <c r="D371" s="0" t="s">
        <v>29</v>
      </c>
      <c r="E371" s="0" t="s">
        <v>147</v>
      </c>
      <c r="F371" s="0" t="s">
        <v>43</v>
      </c>
      <c r="G371" s="0" t="s">
        <v>19</v>
      </c>
      <c r="H371" s="0" t="s">
        <v>655</v>
      </c>
      <c r="I371" s="0" t="n">
        <v>2</v>
      </c>
      <c r="J371" s="0" t="n">
        <v>1.41</v>
      </c>
      <c r="K371" s="0" t="str">
        <f aca="false">IF(I371=1,"Yes","No")</f>
        <v>No</v>
      </c>
      <c r="L371" s="0" t="n">
        <f aca="false">IF(K371="Yes",(J371-1)*0.98,-1)</f>
        <v>-1</v>
      </c>
      <c r="M371" s="5" t="s">
        <v>33</v>
      </c>
      <c r="N371" s="53" t="n">
        <v>17.28</v>
      </c>
      <c r="O371" s="50" t="n">
        <f aca="false">N371*L371</f>
        <v>-17.28</v>
      </c>
      <c r="P371" s="14" t="n">
        <f aca="false">O371+P370</f>
        <v>819.59494473984</v>
      </c>
    </row>
    <row r="372" customFormat="false" ht="12.8" hidden="false" customHeight="false" outlineLevel="0" collapsed="false">
      <c r="A372" s="2" t="s">
        <v>656</v>
      </c>
      <c r="B372" s="2" t="s">
        <v>657</v>
      </c>
      <c r="C372" s="0" t="s">
        <v>509</v>
      </c>
      <c r="D372" s="0" t="s">
        <v>37</v>
      </c>
      <c r="E372" s="0" t="s">
        <v>147</v>
      </c>
      <c r="G372" s="0" t="s">
        <v>19</v>
      </c>
      <c r="H372" s="0" t="s">
        <v>658</v>
      </c>
      <c r="I372" s="0" t="n">
        <v>1</v>
      </c>
      <c r="J372" s="0" t="n">
        <v>1.14</v>
      </c>
      <c r="K372" s="0" t="str">
        <f aca="false">IF(I372=1,"Yes","No")</f>
        <v>Yes</v>
      </c>
      <c r="L372" s="0" t="n">
        <f aca="false">IF(K372="Yes",(J372-1)*0.98,-1)</f>
        <v>0.1372</v>
      </c>
      <c r="M372" s="5" t="s">
        <v>33</v>
      </c>
      <c r="N372" s="53" t="n">
        <v>17.28</v>
      </c>
      <c r="O372" s="50" t="n">
        <f aca="false">N372*L372</f>
        <v>2.370816</v>
      </c>
      <c r="P372" s="14" t="n">
        <f aca="false">O372+P371</f>
        <v>821.96576073984</v>
      </c>
    </row>
    <row r="373" customFormat="false" ht="12.8" hidden="false" customHeight="false" outlineLevel="0" collapsed="false">
      <c r="A373" s="9" t="s">
        <v>659</v>
      </c>
      <c r="B373" s="9" t="s">
        <v>605</v>
      </c>
      <c r="C373" s="6" t="s">
        <v>370</v>
      </c>
      <c r="D373" s="6" t="s">
        <v>16</v>
      </c>
      <c r="E373" s="6" t="s">
        <v>147</v>
      </c>
      <c r="F373" s="6" t="s">
        <v>43</v>
      </c>
      <c r="G373" s="6" t="s">
        <v>19</v>
      </c>
      <c r="H373" s="6" t="s">
        <v>660</v>
      </c>
      <c r="I373" s="0" t="n">
        <v>1</v>
      </c>
      <c r="J373" s="6" t="n">
        <v>2.07</v>
      </c>
      <c r="K373" s="3" t="str">
        <f aca="false">IF(I373=1,"Yes","No")</f>
        <v>Yes</v>
      </c>
      <c r="L373" s="7" t="n">
        <f aca="false">IF(K373="Yes",(J373-1)*0.98,-1)</f>
        <v>1.0486</v>
      </c>
      <c r="M373" s="10" t="s">
        <v>53</v>
      </c>
      <c r="N373" s="53" t="n">
        <v>17.28</v>
      </c>
      <c r="O373" s="50" t="n">
        <f aca="false">N373*L373</f>
        <v>18.119808</v>
      </c>
      <c r="P373" s="14" t="n">
        <f aca="false">O373+P372</f>
        <v>840.08556873984</v>
      </c>
    </row>
    <row r="374" customFormat="false" ht="12.8" hidden="false" customHeight="false" outlineLevel="0" collapsed="false">
      <c r="A374" s="2" t="s">
        <v>659</v>
      </c>
      <c r="B374" s="2" t="s">
        <v>410</v>
      </c>
      <c r="C374" s="0" t="s">
        <v>332</v>
      </c>
      <c r="D374" s="0" t="s">
        <v>29</v>
      </c>
      <c r="E374" s="0" t="s">
        <v>147</v>
      </c>
      <c r="F374" s="0" t="s">
        <v>43</v>
      </c>
      <c r="G374" s="0" t="s">
        <v>19</v>
      </c>
      <c r="H374" s="0" t="s">
        <v>661</v>
      </c>
      <c r="I374" s="0" t="n">
        <v>1</v>
      </c>
      <c r="J374" s="0" t="n">
        <v>1.12</v>
      </c>
      <c r="K374" s="0" t="str">
        <f aca="false">IF(I374=1,"Yes","No")</f>
        <v>Yes</v>
      </c>
      <c r="L374" s="0" t="n">
        <f aca="false">IF(K374="Yes",(J374-1)*0.98,-1)</f>
        <v>0.1176</v>
      </c>
      <c r="M374" s="5" t="s">
        <v>33</v>
      </c>
      <c r="N374" s="53" t="n">
        <v>17.28</v>
      </c>
      <c r="O374" s="50" t="n">
        <f aca="false">N374*L374</f>
        <v>2.032128</v>
      </c>
      <c r="P374" s="14" t="n">
        <f aca="false">O374+P373</f>
        <v>842.11769673984</v>
      </c>
    </row>
    <row r="375" customFormat="false" ht="12.8" hidden="false" customHeight="false" outlineLevel="0" collapsed="false">
      <c r="A375" s="2" t="s">
        <v>662</v>
      </c>
      <c r="B375" s="2" t="s">
        <v>186</v>
      </c>
      <c r="C375" s="0" t="s">
        <v>639</v>
      </c>
      <c r="D375" s="0" t="s">
        <v>29</v>
      </c>
      <c r="E375" s="0" t="s">
        <v>147</v>
      </c>
      <c r="F375" s="0" t="s">
        <v>43</v>
      </c>
      <c r="G375" s="0" t="s">
        <v>19</v>
      </c>
      <c r="H375" s="0" t="s">
        <v>663</v>
      </c>
      <c r="I375" s="0" t="n">
        <v>3</v>
      </c>
      <c r="J375" s="0" t="n">
        <v>3.8</v>
      </c>
      <c r="K375" s="0" t="str">
        <f aca="false">IF(I375=1,"Yes","No")</f>
        <v>No</v>
      </c>
      <c r="L375" s="0" t="n">
        <f aca="false">IF(K375="Yes",(J375-1)*0.98,-1)</f>
        <v>-1</v>
      </c>
      <c r="M375" s="5" t="s">
        <v>33</v>
      </c>
      <c r="N375" s="53" t="n">
        <v>17.28</v>
      </c>
      <c r="O375" s="50" t="n">
        <f aca="false">N375*L375</f>
        <v>-17.28</v>
      </c>
      <c r="P375" s="14" t="n">
        <f aca="false">O375+P374</f>
        <v>824.83769673984</v>
      </c>
    </row>
    <row r="376" customFormat="false" ht="12.8" hidden="false" customHeight="false" outlineLevel="0" collapsed="false">
      <c r="A376" s="9" t="s">
        <v>662</v>
      </c>
      <c r="B376" s="9" t="s">
        <v>14</v>
      </c>
      <c r="C376" s="6" t="s">
        <v>78</v>
      </c>
      <c r="D376" s="6" t="s">
        <v>42</v>
      </c>
      <c r="E376" s="6" t="s">
        <v>147</v>
      </c>
      <c r="F376" s="6" t="s">
        <v>43</v>
      </c>
      <c r="G376" s="6" t="s">
        <v>19</v>
      </c>
      <c r="H376" s="6" t="s">
        <v>664</v>
      </c>
      <c r="I376" s="0" t="n">
        <v>3</v>
      </c>
      <c r="J376" s="6" t="n">
        <v>14.59</v>
      </c>
      <c r="K376" s="3" t="str">
        <f aca="false">IF(I376=1,"Yes","No")</f>
        <v>No</v>
      </c>
      <c r="L376" s="7" t="n">
        <f aca="false">IF(K376="Yes",(J376-1)*0.98,-1)</f>
        <v>-1</v>
      </c>
      <c r="M376" s="10" t="s">
        <v>53</v>
      </c>
      <c r="N376" s="53" t="n">
        <v>17.28</v>
      </c>
      <c r="O376" s="50" t="n">
        <f aca="false">N376*L376</f>
        <v>-17.28</v>
      </c>
      <c r="P376" s="14" t="n">
        <f aca="false">O376+P375</f>
        <v>807.55769673984</v>
      </c>
    </row>
    <row r="377" customFormat="false" ht="12.8" hidden="false" customHeight="false" outlineLevel="0" collapsed="false">
      <c r="A377" s="2" t="s">
        <v>662</v>
      </c>
      <c r="B377" s="2" t="s">
        <v>105</v>
      </c>
      <c r="C377" s="6" t="s">
        <v>264</v>
      </c>
      <c r="D377" s="6" t="s">
        <v>42</v>
      </c>
      <c r="E377" s="6" t="s">
        <v>147</v>
      </c>
      <c r="F377" s="6" t="s">
        <v>43</v>
      </c>
      <c r="G377" s="6" t="s">
        <v>19</v>
      </c>
      <c r="H377" s="6" t="s">
        <v>665</v>
      </c>
      <c r="I377" s="0" t="n">
        <v>3</v>
      </c>
      <c r="J377" s="6" t="n">
        <v>26.42</v>
      </c>
      <c r="K377" s="3" t="str">
        <f aca="false">IF(I377=1, "No","Yes")</f>
        <v>Yes</v>
      </c>
      <c r="L377" s="7" t="n">
        <f aca="false">IF(I377=1,-J377,0.98)</f>
        <v>0.98</v>
      </c>
      <c r="M377" s="8" t="s">
        <v>51</v>
      </c>
      <c r="N377" s="53" t="n">
        <v>17.28</v>
      </c>
      <c r="O377" s="50" t="n">
        <f aca="false">N377*L377</f>
        <v>16.9344</v>
      </c>
      <c r="P377" s="14" t="n">
        <f aca="false">O377+P376</f>
        <v>824.49209673984</v>
      </c>
    </row>
    <row r="378" customFormat="false" ht="12.8" hidden="false" customHeight="false" outlineLevel="0" collapsed="false">
      <c r="A378" s="9" t="s">
        <v>662</v>
      </c>
      <c r="B378" s="9" t="s">
        <v>105</v>
      </c>
      <c r="C378" s="6" t="s">
        <v>264</v>
      </c>
      <c r="D378" s="6" t="s">
        <v>42</v>
      </c>
      <c r="E378" s="6" t="s">
        <v>147</v>
      </c>
      <c r="F378" s="6" t="s">
        <v>43</v>
      </c>
      <c r="G378" s="6" t="s">
        <v>19</v>
      </c>
      <c r="H378" s="6" t="s">
        <v>666</v>
      </c>
      <c r="I378" s="0" t="n">
        <v>2</v>
      </c>
      <c r="J378" s="6" t="n">
        <v>2.63</v>
      </c>
      <c r="K378" s="3" t="str">
        <f aca="false">IF(I378=1,"Yes","No")</f>
        <v>No</v>
      </c>
      <c r="L378" s="7" t="n">
        <f aca="false">IF(K378="Yes",(J378-1)*0.98,-1)</f>
        <v>-1</v>
      </c>
      <c r="M378" s="10" t="s">
        <v>53</v>
      </c>
      <c r="N378" s="53" t="n">
        <v>17.28</v>
      </c>
      <c r="O378" s="50" t="n">
        <f aca="false">N378*L378</f>
        <v>-17.28</v>
      </c>
      <c r="P378" s="14" t="n">
        <f aca="false">O378+P377</f>
        <v>807.21209673984</v>
      </c>
    </row>
    <row r="379" customFormat="false" ht="12.8" hidden="false" customHeight="false" outlineLevel="0" collapsed="false">
      <c r="A379" s="2" t="s">
        <v>667</v>
      </c>
      <c r="B379" s="2" t="s">
        <v>267</v>
      </c>
      <c r="C379" s="0" t="s">
        <v>91</v>
      </c>
      <c r="D379" s="0" t="s">
        <v>42</v>
      </c>
      <c r="E379" s="0" t="s">
        <v>30</v>
      </c>
      <c r="F379" s="0" t="s">
        <v>43</v>
      </c>
      <c r="G379" s="0" t="s">
        <v>19</v>
      </c>
      <c r="H379" s="0" t="s">
        <v>668</v>
      </c>
      <c r="I379" s="0" t="n">
        <v>2</v>
      </c>
      <c r="J379" s="0" t="n">
        <v>3.48</v>
      </c>
      <c r="K379" s="0" t="s">
        <v>21</v>
      </c>
      <c r="L379" s="0" t="n">
        <f aca="false">IF(K379="Yes",(J379-1)*0.98,-1)</f>
        <v>2.4304</v>
      </c>
      <c r="M379" s="11" t="s">
        <v>62</v>
      </c>
      <c r="N379" s="53" t="n">
        <v>17.28</v>
      </c>
      <c r="O379" s="50" t="n">
        <f aca="false">N379*L379</f>
        <v>41.997312</v>
      </c>
      <c r="P379" s="14" t="n">
        <f aca="false">O379+P378</f>
        <v>849.20940873984</v>
      </c>
    </row>
    <row r="380" customFormat="false" ht="12.8" hidden="false" customHeight="false" outlineLevel="0" collapsed="false">
      <c r="A380" s="9" t="s">
        <v>667</v>
      </c>
      <c r="B380" s="9" t="s">
        <v>267</v>
      </c>
      <c r="C380" s="6" t="s">
        <v>91</v>
      </c>
      <c r="D380" s="6" t="s">
        <v>42</v>
      </c>
      <c r="E380" s="6" t="s">
        <v>30</v>
      </c>
      <c r="F380" s="6" t="s">
        <v>43</v>
      </c>
      <c r="G380" s="6" t="s">
        <v>19</v>
      </c>
      <c r="H380" s="6" t="s">
        <v>669</v>
      </c>
      <c r="I380" s="0" t="n">
        <v>4</v>
      </c>
      <c r="J380" s="6" t="n">
        <v>1.27</v>
      </c>
      <c r="K380" s="3" t="s">
        <v>19</v>
      </c>
      <c r="L380" s="0" t="n">
        <f aca="false">IF(K380="Yes",(J380-1)*0.98,-1)</f>
        <v>-1</v>
      </c>
      <c r="M380" s="13" t="s">
        <v>184</v>
      </c>
      <c r="N380" s="53" t="n">
        <v>17.28</v>
      </c>
      <c r="O380" s="50" t="n">
        <f aca="false">N380*L380</f>
        <v>-17.28</v>
      </c>
      <c r="P380" s="14" t="n">
        <f aca="false">O380+P379</f>
        <v>831.92940873984</v>
      </c>
    </row>
    <row r="381" customFormat="false" ht="12.8" hidden="false" customHeight="false" outlineLevel="0" collapsed="false">
      <c r="A381" s="2" t="s">
        <v>670</v>
      </c>
      <c r="B381" s="2" t="s">
        <v>252</v>
      </c>
      <c r="C381" s="0" t="s">
        <v>532</v>
      </c>
      <c r="D381" s="0" t="s">
        <v>42</v>
      </c>
      <c r="E381" s="0" t="s">
        <v>17</v>
      </c>
      <c r="F381" s="0" t="s">
        <v>43</v>
      </c>
      <c r="G381" s="0" t="s">
        <v>19</v>
      </c>
      <c r="H381" s="0" t="s">
        <v>671</v>
      </c>
      <c r="I381" s="0" t="n">
        <v>3</v>
      </c>
      <c r="J381" s="0" t="n">
        <v>3.55</v>
      </c>
      <c r="K381" s="0" t="str">
        <f aca="false">IF(I381=1,"Yes","No")</f>
        <v>No</v>
      </c>
      <c r="L381" s="0" t="n">
        <f aca="false">IF(K381="Yes",(J381-1)*0.98,-1)</f>
        <v>-1</v>
      </c>
      <c r="M381" s="5" t="s">
        <v>33</v>
      </c>
      <c r="N381" s="53" t="n">
        <v>17.28</v>
      </c>
      <c r="O381" s="50" t="n">
        <f aca="false">N381*L381</f>
        <v>-17.28</v>
      </c>
      <c r="P381" s="14" t="n">
        <f aca="false">O381+P380</f>
        <v>814.64940873984</v>
      </c>
    </row>
    <row r="382" customFormat="false" ht="12.8" hidden="false" customHeight="false" outlineLevel="0" collapsed="false">
      <c r="A382" s="2" t="s">
        <v>672</v>
      </c>
      <c r="B382" s="2" t="s">
        <v>222</v>
      </c>
      <c r="C382" s="6" t="s">
        <v>673</v>
      </c>
      <c r="D382" s="6" t="s">
        <v>16</v>
      </c>
      <c r="E382" s="6" t="s">
        <v>30</v>
      </c>
      <c r="F382" s="6" t="s">
        <v>43</v>
      </c>
      <c r="G382" s="6" t="s">
        <v>19</v>
      </c>
      <c r="H382" s="6" t="s">
        <v>674</v>
      </c>
      <c r="I382" s="0" t="n">
        <v>2</v>
      </c>
      <c r="J382" s="6" t="n">
        <v>20.26</v>
      </c>
      <c r="K382" s="3" t="str">
        <f aca="false">IF(I382=1, "No","Yes")</f>
        <v>Yes</v>
      </c>
      <c r="L382" s="7" t="n">
        <f aca="false">IF(I382=1,-J382,0.98)</f>
        <v>0.98</v>
      </c>
      <c r="M382" s="8" t="s">
        <v>51</v>
      </c>
      <c r="N382" s="53" t="n">
        <v>17.28</v>
      </c>
      <c r="O382" s="50" t="n">
        <f aca="false">N382*L382</f>
        <v>16.9344</v>
      </c>
      <c r="P382" s="14" t="n">
        <f aca="false">O382+P381</f>
        <v>831.58380873984</v>
      </c>
    </row>
    <row r="383" customFormat="false" ht="12.8" hidden="false" customHeight="false" outlineLevel="0" collapsed="false">
      <c r="A383" s="9" t="s">
        <v>672</v>
      </c>
      <c r="B383" s="9" t="s">
        <v>331</v>
      </c>
      <c r="C383" s="6" t="s">
        <v>194</v>
      </c>
      <c r="D383" s="6" t="s">
        <v>42</v>
      </c>
      <c r="E383" s="6" t="s">
        <v>147</v>
      </c>
      <c r="F383" s="6" t="s">
        <v>43</v>
      </c>
      <c r="G383" s="6" t="s">
        <v>19</v>
      </c>
      <c r="H383" s="6" t="s">
        <v>675</v>
      </c>
      <c r="I383" s="0" t="n">
        <v>1</v>
      </c>
      <c r="J383" s="6" t="n">
        <v>2.88</v>
      </c>
      <c r="K383" s="3" t="str">
        <f aca="false">IF(I383=1,"Yes","No")</f>
        <v>Yes</v>
      </c>
      <c r="L383" s="7" t="n">
        <f aca="false">IF(K383="Yes",(J383-1)*0.98,-1)</f>
        <v>1.8424</v>
      </c>
      <c r="M383" s="10" t="s">
        <v>53</v>
      </c>
      <c r="N383" s="53" t="n">
        <v>17.28</v>
      </c>
      <c r="O383" s="50" t="n">
        <f aca="false">N383*L383</f>
        <v>31.836672</v>
      </c>
      <c r="P383" s="14" t="n">
        <f aca="false">O383+P382</f>
        <v>863.42048073984</v>
      </c>
    </row>
    <row r="384" customFormat="false" ht="12.8" hidden="false" customHeight="false" outlineLevel="0" collapsed="false">
      <c r="A384" s="2" t="s">
        <v>672</v>
      </c>
      <c r="B384" s="2" t="s">
        <v>505</v>
      </c>
      <c r="C384" s="6" t="s">
        <v>15</v>
      </c>
      <c r="D384" s="6" t="s">
        <v>42</v>
      </c>
      <c r="E384" s="6" t="s">
        <v>147</v>
      </c>
      <c r="F384" s="6" t="s">
        <v>43</v>
      </c>
      <c r="G384" s="6" t="s">
        <v>19</v>
      </c>
      <c r="H384" s="6" t="s">
        <v>676</v>
      </c>
      <c r="I384" s="0" t="n">
        <v>1</v>
      </c>
      <c r="J384" s="6" t="n">
        <v>1.83</v>
      </c>
      <c r="K384" s="3" t="str">
        <f aca="false">IF(I384=1, "No","Yes")</f>
        <v>No</v>
      </c>
      <c r="L384" s="7" t="n">
        <f aca="false">IF(I384=1,-J384,0.98)</f>
        <v>-1.83</v>
      </c>
      <c r="M384" s="8" t="s">
        <v>51</v>
      </c>
      <c r="N384" s="53" t="n">
        <v>17.28</v>
      </c>
      <c r="O384" s="50" t="n">
        <f aca="false">N384*L384</f>
        <v>-31.6224</v>
      </c>
      <c r="P384" s="14" t="n">
        <f aca="false">O384+P383</f>
        <v>831.79808073984</v>
      </c>
    </row>
    <row r="385" customFormat="false" ht="12.8" hidden="false" customHeight="false" outlineLevel="0" collapsed="false">
      <c r="A385" s="9" t="s">
        <v>672</v>
      </c>
      <c r="B385" s="9" t="s">
        <v>505</v>
      </c>
      <c r="C385" s="6" t="s">
        <v>15</v>
      </c>
      <c r="D385" s="6" t="s">
        <v>42</v>
      </c>
      <c r="E385" s="6" t="s">
        <v>147</v>
      </c>
      <c r="F385" s="6" t="s">
        <v>43</v>
      </c>
      <c r="G385" s="6" t="s">
        <v>19</v>
      </c>
      <c r="H385" s="6" t="s">
        <v>677</v>
      </c>
      <c r="I385" s="0" t="n">
        <v>3</v>
      </c>
      <c r="J385" s="6" t="n">
        <v>11.33</v>
      </c>
      <c r="K385" s="3" t="str">
        <f aca="false">IF(I385=1,"Yes","No")</f>
        <v>No</v>
      </c>
      <c r="L385" s="7" t="n">
        <f aca="false">IF(K385="Yes",(J385-1)*0.98,-1)</f>
        <v>-1</v>
      </c>
      <c r="M385" s="10" t="s">
        <v>53</v>
      </c>
      <c r="N385" s="53" t="n">
        <v>17.28</v>
      </c>
      <c r="O385" s="50" t="n">
        <f aca="false">N385*L385</f>
        <v>-17.28</v>
      </c>
      <c r="P385" s="14" t="n">
        <f aca="false">O385+P384</f>
        <v>814.51808073984</v>
      </c>
    </row>
    <row r="386" customFormat="false" ht="12.8" hidden="false" customHeight="false" outlineLevel="0" collapsed="false">
      <c r="A386" s="2" t="s">
        <v>678</v>
      </c>
      <c r="B386" s="2" t="s">
        <v>296</v>
      </c>
      <c r="C386" s="6" t="s">
        <v>68</v>
      </c>
      <c r="D386" s="6" t="s">
        <v>42</v>
      </c>
      <c r="E386" s="6" t="s">
        <v>147</v>
      </c>
      <c r="F386" s="6" t="s">
        <v>43</v>
      </c>
      <c r="G386" s="6" t="s">
        <v>19</v>
      </c>
      <c r="H386" s="6" t="s">
        <v>679</v>
      </c>
      <c r="I386" s="0" t="n">
        <v>0</v>
      </c>
      <c r="J386" s="6" t="n">
        <v>23.46</v>
      </c>
      <c r="K386" s="3" t="str">
        <f aca="false">IF(I386=1, "No","Yes")</f>
        <v>Yes</v>
      </c>
      <c r="L386" s="7" t="n">
        <f aca="false">IF(I386=1,-J386,0.98)</f>
        <v>0.98</v>
      </c>
      <c r="M386" s="8" t="s">
        <v>51</v>
      </c>
      <c r="N386" s="53" t="n">
        <v>17.28</v>
      </c>
      <c r="O386" s="50" t="n">
        <f aca="false">N386*L386</f>
        <v>16.9344</v>
      </c>
      <c r="P386" s="14" t="n">
        <f aca="false">O386+P385</f>
        <v>831.45248073984</v>
      </c>
    </row>
    <row r="387" customFormat="false" ht="12.8" hidden="false" customHeight="false" outlineLevel="0" collapsed="false">
      <c r="A387" s="9" t="s">
        <v>678</v>
      </c>
      <c r="B387" s="9" t="s">
        <v>296</v>
      </c>
      <c r="C387" s="6" t="s">
        <v>68</v>
      </c>
      <c r="D387" s="6" t="s">
        <v>42</v>
      </c>
      <c r="E387" s="6" t="s">
        <v>147</v>
      </c>
      <c r="F387" s="6" t="s">
        <v>43</v>
      </c>
      <c r="G387" s="6" t="s">
        <v>19</v>
      </c>
      <c r="H387" s="6" t="s">
        <v>680</v>
      </c>
      <c r="I387" s="0" t="n">
        <v>0</v>
      </c>
      <c r="J387" s="6" t="n">
        <v>31.72</v>
      </c>
      <c r="K387" s="3" t="str">
        <f aca="false">IF(I387=1,"Yes","No")</f>
        <v>No</v>
      </c>
      <c r="L387" s="7" t="n">
        <f aca="false">IF(K387="Yes",(J387-1)*0.98,-1)</f>
        <v>-1</v>
      </c>
      <c r="M387" s="10" t="s">
        <v>53</v>
      </c>
      <c r="N387" s="53" t="n">
        <v>17.28</v>
      </c>
      <c r="O387" s="50" t="n">
        <f aca="false">N387*L387</f>
        <v>-17.28</v>
      </c>
      <c r="P387" s="14" t="n">
        <f aca="false">O387+P386</f>
        <v>814.17248073984</v>
      </c>
    </row>
    <row r="388" customFormat="false" ht="12.8" hidden="false" customHeight="false" outlineLevel="0" collapsed="false">
      <c r="A388" s="2" t="s">
        <v>678</v>
      </c>
      <c r="B388" s="2" t="s">
        <v>245</v>
      </c>
      <c r="C388" s="6" t="s">
        <v>264</v>
      </c>
      <c r="D388" s="6" t="s">
        <v>42</v>
      </c>
      <c r="E388" s="6" t="s">
        <v>147</v>
      </c>
      <c r="F388" s="6" t="s">
        <v>18</v>
      </c>
      <c r="G388" s="6" t="s">
        <v>19</v>
      </c>
      <c r="H388" s="6" t="s">
        <v>681</v>
      </c>
      <c r="I388" s="0" t="n">
        <v>2</v>
      </c>
      <c r="J388" s="6" t="n">
        <v>28.12</v>
      </c>
      <c r="K388" s="3" t="str">
        <f aca="false">IF(I388=1, "No","Yes")</f>
        <v>Yes</v>
      </c>
      <c r="L388" s="7" t="n">
        <f aca="false">IF(I388=1,-J388,0.98)</f>
        <v>0.98</v>
      </c>
      <c r="M388" s="8" t="s">
        <v>51</v>
      </c>
      <c r="N388" s="53" t="n">
        <v>17.28</v>
      </c>
      <c r="O388" s="50" t="n">
        <f aca="false">N388*L388</f>
        <v>16.9344</v>
      </c>
      <c r="P388" s="14" t="n">
        <f aca="false">O388+P387</f>
        <v>831.10688073984</v>
      </c>
    </row>
    <row r="389" customFormat="false" ht="12.8" hidden="false" customHeight="false" outlineLevel="0" collapsed="false">
      <c r="A389" s="2" t="s">
        <v>682</v>
      </c>
      <c r="B389" s="2" t="s">
        <v>96</v>
      </c>
      <c r="C389" s="0" t="s">
        <v>74</v>
      </c>
      <c r="D389" s="0" t="s">
        <v>37</v>
      </c>
      <c r="E389" s="0" t="s">
        <v>30</v>
      </c>
      <c r="F389" s="0" t="s">
        <v>43</v>
      </c>
      <c r="G389" s="0" t="s">
        <v>19</v>
      </c>
      <c r="H389" s="0" t="s">
        <v>683</v>
      </c>
      <c r="I389" s="0" t="n">
        <v>1</v>
      </c>
      <c r="J389" s="0" t="n">
        <v>1.21</v>
      </c>
      <c r="K389" s="0" t="s">
        <v>21</v>
      </c>
      <c r="L389" s="0" t="n">
        <f aca="false">IF(K389="Yes",(J389-1)*0.98,-1)</f>
        <v>0.2058</v>
      </c>
      <c r="M389" s="4" t="s">
        <v>22</v>
      </c>
      <c r="N389" s="53" t="n">
        <v>17.28</v>
      </c>
      <c r="O389" s="50" t="n">
        <f aca="false">N389*L389</f>
        <v>3.556224</v>
      </c>
      <c r="P389" s="14" t="n">
        <f aca="false">O389+P388</f>
        <v>834.66310473984</v>
      </c>
    </row>
    <row r="390" customFormat="false" ht="12.8" hidden="false" customHeight="false" outlineLevel="0" collapsed="false">
      <c r="A390" s="9" t="s">
        <v>684</v>
      </c>
      <c r="B390" s="9" t="s">
        <v>471</v>
      </c>
      <c r="C390" s="6" t="s">
        <v>370</v>
      </c>
      <c r="D390" s="6" t="s">
        <v>42</v>
      </c>
      <c r="E390" s="6" t="s">
        <v>147</v>
      </c>
      <c r="F390" s="6" t="s">
        <v>43</v>
      </c>
      <c r="G390" s="6" t="s">
        <v>19</v>
      </c>
      <c r="H390" s="6" t="s">
        <v>685</v>
      </c>
      <c r="I390" s="0" t="n">
        <v>0</v>
      </c>
      <c r="J390" s="6" t="n">
        <v>11.5</v>
      </c>
      <c r="K390" s="3" t="str">
        <f aca="false">IF(I390=1,"Yes","No")</f>
        <v>No</v>
      </c>
      <c r="L390" s="7" t="n">
        <f aca="false">IF(K390="Yes",(J390-1)*0.98,-1)</f>
        <v>-1</v>
      </c>
      <c r="M390" s="10" t="s">
        <v>53</v>
      </c>
      <c r="N390" s="53" t="n">
        <v>17.28</v>
      </c>
      <c r="O390" s="50" t="n">
        <f aca="false">N390*L390</f>
        <v>-17.28</v>
      </c>
      <c r="P390" s="14" t="n">
        <f aca="false">O390+P389</f>
        <v>817.38310473984</v>
      </c>
    </row>
    <row r="391" customFormat="false" ht="12.8" hidden="false" customHeight="false" outlineLevel="0" collapsed="false">
      <c r="A391" s="2" t="s">
        <v>686</v>
      </c>
      <c r="B391" s="2" t="s">
        <v>252</v>
      </c>
      <c r="C391" s="0" t="s">
        <v>230</v>
      </c>
      <c r="D391" s="0" t="s">
        <v>42</v>
      </c>
      <c r="E391" s="0" t="s">
        <v>147</v>
      </c>
      <c r="F391" s="0" t="s">
        <v>65</v>
      </c>
      <c r="G391" s="0" t="s">
        <v>21</v>
      </c>
      <c r="H391" s="0" t="s">
        <v>687</v>
      </c>
      <c r="I391" s="0" t="n">
        <v>4</v>
      </c>
      <c r="J391" s="0" t="n">
        <v>3.58</v>
      </c>
      <c r="K391" s="0" t="str">
        <f aca="false">IF(I391=1,"Yes","No")</f>
        <v>No</v>
      </c>
      <c r="L391" s="0" t="n">
        <f aca="false">IF(K391="Yes",(J391-1)*0.98,-1)</f>
        <v>-1</v>
      </c>
      <c r="M391" s="5" t="s">
        <v>33</v>
      </c>
      <c r="N391" s="53" t="n">
        <v>17.28</v>
      </c>
      <c r="O391" s="50" t="n">
        <f aca="false">N391*L391</f>
        <v>-17.28</v>
      </c>
      <c r="P391" s="14" t="n">
        <f aca="false">O391+P390</f>
        <v>800.10310473984</v>
      </c>
    </row>
    <row r="392" customFormat="false" ht="12.8" hidden="false" customHeight="false" outlineLevel="0" collapsed="false">
      <c r="A392" s="2" t="s">
        <v>686</v>
      </c>
      <c r="B392" s="2" t="s">
        <v>252</v>
      </c>
      <c r="C392" s="0" t="s">
        <v>230</v>
      </c>
      <c r="D392" s="0" t="s">
        <v>42</v>
      </c>
      <c r="E392" s="0" t="s">
        <v>147</v>
      </c>
      <c r="F392" s="0" t="s">
        <v>65</v>
      </c>
      <c r="G392" s="0" t="s">
        <v>21</v>
      </c>
      <c r="H392" s="0" t="s">
        <v>687</v>
      </c>
      <c r="I392" s="0" t="n">
        <v>4</v>
      </c>
      <c r="J392" s="0" t="n">
        <v>1.91</v>
      </c>
      <c r="K392" s="0" t="s">
        <v>19</v>
      </c>
      <c r="L392" s="0" t="n">
        <f aca="false">IF(K392="Yes",(J392-1)*0.98,-1)</f>
        <v>-1</v>
      </c>
      <c r="M392" s="4" t="s">
        <v>22</v>
      </c>
      <c r="N392" s="53" t="n">
        <v>17.28</v>
      </c>
      <c r="O392" s="50" t="n">
        <f aca="false">N392*L392</f>
        <v>-17.28</v>
      </c>
      <c r="P392" s="14" t="n">
        <f aca="false">O392+P391</f>
        <v>782.82310473984</v>
      </c>
    </row>
    <row r="393" customFormat="false" ht="12.8" hidden="false" customHeight="false" outlineLevel="0" collapsed="false">
      <c r="A393" s="2" t="s">
        <v>686</v>
      </c>
      <c r="B393" s="2" t="s">
        <v>688</v>
      </c>
      <c r="C393" s="0" t="s">
        <v>91</v>
      </c>
      <c r="D393" s="0" t="s">
        <v>16</v>
      </c>
      <c r="E393" s="0" t="s">
        <v>30</v>
      </c>
      <c r="F393" s="0" t="s">
        <v>43</v>
      </c>
      <c r="G393" s="0" t="s">
        <v>19</v>
      </c>
      <c r="H393" s="0" t="s">
        <v>689</v>
      </c>
      <c r="I393" s="0" t="n">
        <v>3</v>
      </c>
      <c r="J393" s="0" t="n">
        <v>1.71</v>
      </c>
      <c r="K393" s="0" t="s">
        <v>21</v>
      </c>
      <c r="L393" s="0" t="n">
        <f aca="false">IF(K393="Yes",(J393-1)*0.98,-1)</f>
        <v>0.6958</v>
      </c>
      <c r="M393" s="4" t="s">
        <v>22</v>
      </c>
      <c r="N393" s="53" t="n">
        <v>17.28</v>
      </c>
      <c r="O393" s="50" t="n">
        <f aca="false">N393*L393</f>
        <v>12.023424</v>
      </c>
      <c r="P393" s="14" t="n">
        <f aca="false">O393+P392</f>
        <v>794.84652873984</v>
      </c>
    </row>
    <row r="394" customFormat="false" ht="12.8" hidden="false" customHeight="false" outlineLevel="0" collapsed="false">
      <c r="A394" s="2" t="s">
        <v>686</v>
      </c>
      <c r="B394" s="2" t="s">
        <v>267</v>
      </c>
      <c r="C394" s="0" t="s">
        <v>91</v>
      </c>
      <c r="D394" s="0" t="s">
        <v>16</v>
      </c>
      <c r="E394" s="0" t="s">
        <v>30</v>
      </c>
      <c r="F394" s="0" t="s">
        <v>65</v>
      </c>
      <c r="G394" s="0" t="s">
        <v>21</v>
      </c>
      <c r="H394" s="0" t="s">
        <v>690</v>
      </c>
      <c r="I394" s="0" t="n">
        <v>3</v>
      </c>
      <c r="J394" s="0" t="n">
        <v>1.45</v>
      </c>
      <c r="K394" s="0" t="s">
        <v>21</v>
      </c>
      <c r="L394" s="0" t="n">
        <f aca="false">IF(K394="Yes",(J394-1)*0.98,-1)</f>
        <v>0.441</v>
      </c>
      <c r="M394" s="4" t="s">
        <v>22</v>
      </c>
      <c r="N394" s="53" t="n">
        <v>17.28</v>
      </c>
      <c r="O394" s="50" t="n">
        <f aca="false">N394*L394</f>
        <v>7.62048</v>
      </c>
      <c r="P394" s="14" t="n">
        <f aca="false">O394+P393</f>
        <v>802.46700873984</v>
      </c>
    </row>
    <row r="395" customFormat="false" ht="12.8" hidden="false" customHeight="false" outlineLevel="0" collapsed="false">
      <c r="A395" s="9" t="s">
        <v>691</v>
      </c>
      <c r="B395" s="9" t="s">
        <v>96</v>
      </c>
      <c r="C395" s="6" t="s">
        <v>78</v>
      </c>
      <c r="D395" s="6" t="s">
        <v>42</v>
      </c>
      <c r="E395" s="6" t="s">
        <v>147</v>
      </c>
      <c r="F395" s="6" t="s">
        <v>43</v>
      </c>
      <c r="G395" s="6" t="s">
        <v>19</v>
      </c>
      <c r="H395" s="6" t="s">
        <v>692</v>
      </c>
      <c r="I395" s="0" t="n">
        <v>0</v>
      </c>
      <c r="J395" s="6" t="n">
        <v>15.97</v>
      </c>
      <c r="K395" s="3" t="str">
        <f aca="false">IF(I395=1,"Yes","No")</f>
        <v>No</v>
      </c>
      <c r="L395" s="7" t="n">
        <f aca="false">IF(K395="Yes",(J395-1)*0.98,-1)</f>
        <v>-1</v>
      </c>
      <c r="M395" s="10" t="s">
        <v>53</v>
      </c>
      <c r="N395" s="53" t="n">
        <v>17.28</v>
      </c>
      <c r="O395" s="50" t="n">
        <f aca="false">N395*L395</f>
        <v>-17.28</v>
      </c>
      <c r="P395" s="14" t="n">
        <f aca="false">O395+P394</f>
        <v>785.18700873984</v>
      </c>
    </row>
    <row r="396" customFormat="false" ht="12.8" hidden="false" customHeight="false" outlineLevel="0" collapsed="false">
      <c r="A396" s="2" t="s">
        <v>693</v>
      </c>
      <c r="B396" s="2" t="s">
        <v>146</v>
      </c>
      <c r="C396" s="0" t="s">
        <v>509</v>
      </c>
      <c r="D396" s="0" t="s">
        <v>37</v>
      </c>
      <c r="E396" s="0" t="s">
        <v>147</v>
      </c>
      <c r="G396" s="0" t="s">
        <v>19</v>
      </c>
      <c r="H396" s="0" t="s">
        <v>694</v>
      </c>
      <c r="I396" s="0" t="n">
        <v>1</v>
      </c>
      <c r="J396" s="0" t="n">
        <v>1.2</v>
      </c>
      <c r="K396" s="0" t="str">
        <f aca="false">IF(I396=1,"Yes","No")</f>
        <v>Yes</v>
      </c>
      <c r="L396" s="0" t="n">
        <f aca="false">IF(K396="Yes",(J396-1)*0.98,-1)</f>
        <v>0.196</v>
      </c>
      <c r="M396" s="5" t="s">
        <v>33</v>
      </c>
      <c r="N396" s="53" t="n">
        <v>17.28</v>
      </c>
      <c r="O396" s="50" t="n">
        <f aca="false">N396*L396</f>
        <v>3.38688</v>
      </c>
      <c r="P396" s="14" t="n">
        <f aca="false">O396+P395</f>
        <v>788.57388873984</v>
      </c>
    </row>
    <row r="397" customFormat="false" ht="12.8" hidden="false" customHeight="false" outlineLevel="0" collapsed="false">
      <c r="A397" s="2" t="s">
        <v>693</v>
      </c>
      <c r="B397" s="2" t="s">
        <v>58</v>
      </c>
      <c r="C397" s="0" t="s">
        <v>509</v>
      </c>
      <c r="D397" s="0" t="s">
        <v>37</v>
      </c>
      <c r="E397" s="0" t="s">
        <v>147</v>
      </c>
      <c r="G397" s="0" t="s">
        <v>19</v>
      </c>
      <c r="H397" s="0" t="s">
        <v>695</v>
      </c>
      <c r="I397" s="0" t="n">
        <v>3</v>
      </c>
      <c r="J397" s="0" t="n">
        <v>3.55</v>
      </c>
      <c r="K397" s="0" t="str">
        <f aca="false">IF(I397=1,"Yes","No")</f>
        <v>No</v>
      </c>
      <c r="L397" s="0" t="n">
        <f aca="false">IF(K397="Yes",(J397-1)*0.98,-1)</f>
        <v>-1</v>
      </c>
      <c r="M397" s="5" t="s">
        <v>33</v>
      </c>
      <c r="N397" s="53" t="n">
        <v>17.28</v>
      </c>
      <c r="O397" s="50" t="n">
        <f aca="false">N397*L397</f>
        <v>-17.28</v>
      </c>
      <c r="P397" s="14" t="n">
        <f aca="false">O397+P396</f>
        <v>771.293888739841</v>
      </c>
    </row>
    <row r="398" customFormat="false" ht="12.8" hidden="false" customHeight="false" outlineLevel="0" collapsed="false">
      <c r="A398" s="9" t="s">
        <v>696</v>
      </c>
      <c r="B398" s="9" t="s">
        <v>697</v>
      </c>
      <c r="C398" s="6" t="s">
        <v>639</v>
      </c>
      <c r="D398" s="6" t="s">
        <v>42</v>
      </c>
      <c r="E398" s="6" t="s">
        <v>147</v>
      </c>
      <c r="F398" s="6" t="s">
        <v>43</v>
      </c>
      <c r="G398" s="6" t="s">
        <v>19</v>
      </c>
      <c r="H398" s="6" t="s">
        <v>640</v>
      </c>
      <c r="I398" s="0" t="n">
        <v>0</v>
      </c>
      <c r="J398" s="6" t="n">
        <v>45.23</v>
      </c>
      <c r="K398" s="3" t="str">
        <f aca="false">IF(I398=1,"Yes","No")</f>
        <v>No</v>
      </c>
      <c r="L398" s="7" t="n">
        <f aca="false">IF(K398="Yes",(J398-1)*0.98,-1)</f>
        <v>-1</v>
      </c>
      <c r="M398" s="10" t="s">
        <v>53</v>
      </c>
      <c r="N398" s="53" t="n">
        <v>17.28</v>
      </c>
      <c r="O398" s="50" t="n">
        <f aca="false">N398*L398</f>
        <v>-17.28</v>
      </c>
      <c r="P398" s="14" t="n">
        <f aca="false">O398+P397</f>
        <v>754.01388873984</v>
      </c>
    </row>
    <row r="399" customFormat="false" ht="12.8" hidden="false" customHeight="false" outlineLevel="0" collapsed="false">
      <c r="A399" s="2" t="s">
        <v>698</v>
      </c>
      <c r="B399" s="2" t="s">
        <v>46</v>
      </c>
      <c r="C399" s="0" t="s">
        <v>608</v>
      </c>
      <c r="D399" s="0" t="s">
        <v>29</v>
      </c>
      <c r="E399" s="0" t="s">
        <v>147</v>
      </c>
      <c r="F399" s="0" t="s">
        <v>43</v>
      </c>
      <c r="G399" s="0" t="s">
        <v>19</v>
      </c>
      <c r="H399" s="0" t="s">
        <v>699</v>
      </c>
      <c r="I399" s="0" t="n">
        <v>2</v>
      </c>
      <c r="J399" s="0" t="n">
        <v>1.32</v>
      </c>
      <c r="K399" s="0" t="str">
        <f aca="false">IF(I399=1,"Yes","No")</f>
        <v>No</v>
      </c>
      <c r="L399" s="0" t="n">
        <f aca="false">IF(K399="Yes",(J399-1)*0.98,-1)</f>
        <v>-1</v>
      </c>
      <c r="M399" s="5" t="s">
        <v>33</v>
      </c>
      <c r="N399" s="53" t="n">
        <v>17.28</v>
      </c>
      <c r="O399" s="50" t="n">
        <f aca="false">N399*L399</f>
        <v>-17.28</v>
      </c>
      <c r="P399" s="14" t="n">
        <f aca="false">O399+P398</f>
        <v>736.733888739841</v>
      </c>
    </row>
    <row r="400" customFormat="false" ht="12.8" hidden="false" customHeight="false" outlineLevel="0" collapsed="false">
      <c r="A400" s="2" t="s">
        <v>698</v>
      </c>
      <c r="B400" s="2" t="s">
        <v>688</v>
      </c>
      <c r="C400" s="0" t="s">
        <v>125</v>
      </c>
      <c r="D400" s="0" t="s">
        <v>42</v>
      </c>
      <c r="E400" s="0" t="s">
        <v>30</v>
      </c>
      <c r="F400" s="0" t="s">
        <v>43</v>
      </c>
      <c r="G400" s="0" t="s">
        <v>19</v>
      </c>
      <c r="H400" s="0" t="s">
        <v>700</v>
      </c>
      <c r="I400" s="0" t="n">
        <v>2</v>
      </c>
      <c r="J400" s="0" t="n">
        <v>1.41</v>
      </c>
      <c r="K400" s="0" t="s">
        <v>21</v>
      </c>
      <c r="L400" s="0" t="n">
        <f aca="false">IF(K400="Yes",(J400-1)*0.98,-1)</f>
        <v>0.4018</v>
      </c>
      <c r="M400" s="11" t="s">
        <v>62</v>
      </c>
      <c r="N400" s="53" t="n">
        <v>17.28</v>
      </c>
      <c r="O400" s="50" t="n">
        <f aca="false">N400*L400</f>
        <v>6.943104</v>
      </c>
      <c r="P400" s="14" t="n">
        <f aca="false">O400+P399</f>
        <v>743.67699273984</v>
      </c>
    </row>
    <row r="401" customFormat="false" ht="12.8" hidden="false" customHeight="false" outlineLevel="0" collapsed="false">
      <c r="A401" s="2" t="s">
        <v>701</v>
      </c>
      <c r="B401" s="2" t="s">
        <v>35</v>
      </c>
      <c r="C401" s="0" t="s">
        <v>15</v>
      </c>
      <c r="D401" s="0" t="s">
        <v>42</v>
      </c>
      <c r="E401" s="0" t="s">
        <v>147</v>
      </c>
      <c r="F401" s="0" t="s">
        <v>453</v>
      </c>
      <c r="G401" s="0" t="s">
        <v>19</v>
      </c>
      <c r="H401" s="0" t="s">
        <v>702</v>
      </c>
      <c r="I401" s="0" t="n">
        <v>1</v>
      </c>
      <c r="J401" s="0" t="n">
        <v>2.62</v>
      </c>
      <c r="K401" s="0" t="str">
        <f aca="false">IF(I401=1,"Yes","No")</f>
        <v>Yes</v>
      </c>
      <c r="L401" s="0" t="n">
        <f aca="false">IF(K401="Yes",(J401-1)*0.98,-1)</f>
        <v>1.5876</v>
      </c>
      <c r="M401" s="5" t="s">
        <v>33</v>
      </c>
      <c r="N401" s="53" t="n">
        <v>17.28</v>
      </c>
      <c r="O401" s="50" t="n">
        <f aca="false">N401*L401</f>
        <v>27.433728</v>
      </c>
      <c r="P401" s="14" t="n">
        <f aca="false">O401+P400</f>
        <v>771.11072073984</v>
      </c>
    </row>
    <row r="402" customFormat="false" ht="12.8" hidden="false" customHeight="false" outlineLevel="0" collapsed="false">
      <c r="A402" s="2" t="s">
        <v>701</v>
      </c>
      <c r="B402" s="2" t="s">
        <v>35</v>
      </c>
      <c r="C402" s="0" t="s">
        <v>15</v>
      </c>
      <c r="D402" s="0" t="s">
        <v>42</v>
      </c>
      <c r="E402" s="0" t="s">
        <v>147</v>
      </c>
      <c r="F402" s="0" t="s">
        <v>453</v>
      </c>
      <c r="G402" s="0" t="s">
        <v>19</v>
      </c>
      <c r="H402" s="0" t="s">
        <v>703</v>
      </c>
      <c r="I402" s="0" t="n">
        <v>3</v>
      </c>
      <c r="J402" s="0" t="n">
        <v>1.64</v>
      </c>
      <c r="K402" s="0" t="s">
        <v>21</v>
      </c>
      <c r="L402" s="0" t="n">
        <f aca="false">IF(K402="Yes",(J402-1)*0.98,-1)</f>
        <v>0.6272</v>
      </c>
      <c r="M402" s="11" t="s">
        <v>62</v>
      </c>
      <c r="N402" s="53" t="n">
        <v>17.28</v>
      </c>
      <c r="O402" s="50" t="n">
        <f aca="false">N402*L402</f>
        <v>10.838016</v>
      </c>
      <c r="P402" s="14" t="n">
        <f aca="false">O402+P401</f>
        <v>781.94873673984</v>
      </c>
    </row>
    <row r="403" customFormat="false" ht="12.8" hidden="false" customHeight="false" outlineLevel="0" collapsed="false">
      <c r="A403" s="9" t="s">
        <v>701</v>
      </c>
      <c r="B403" s="9" t="s">
        <v>35</v>
      </c>
      <c r="C403" s="6" t="s">
        <v>15</v>
      </c>
      <c r="D403" s="6" t="s">
        <v>42</v>
      </c>
      <c r="E403" s="6" t="s">
        <v>147</v>
      </c>
      <c r="F403" s="6" t="s">
        <v>453</v>
      </c>
      <c r="G403" s="6" t="s">
        <v>19</v>
      </c>
      <c r="H403" s="6" t="s">
        <v>704</v>
      </c>
      <c r="I403" s="0" t="n">
        <v>2</v>
      </c>
      <c r="J403" s="6" t="n">
        <v>2.86</v>
      </c>
      <c r="K403" s="3" t="s">
        <v>21</v>
      </c>
      <c r="L403" s="0" t="n">
        <f aca="false">IF(K403="Yes",(J403-1)*0.98,-1)</f>
        <v>1.8228</v>
      </c>
      <c r="M403" s="13" t="s">
        <v>184</v>
      </c>
      <c r="N403" s="53" t="n">
        <v>17.28</v>
      </c>
      <c r="O403" s="50" t="n">
        <f aca="false">N403*L403</f>
        <v>31.497984</v>
      </c>
      <c r="P403" s="14" t="n">
        <f aca="false">O403+P402</f>
        <v>813.446720739841</v>
      </c>
    </row>
    <row r="404" customFormat="false" ht="12.8" hidden="false" customHeight="false" outlineLevel="0" collapsed="false">
      <c r="A404" s="2" t="s">
        <v>705</v>
      </c>
      <c r="B404" s="2" t="s">
        <v>337</v>
      </c>
      <c r="C404" s="0" t="s">
        <v>706</v>
      </c>
      <c r="D404" s="0" t="s">
        <v>37</v>
      </c>
      <c r="E404" s="0" t="s">
        <v>17</v>
      </c>
      <c r="F404" s="0" t="s">
        <v>43</v>
      </c>
      <c r="G404" s="0" t="s">
        <v>19</v>
      </c>
      <c r="H404" s="0" t="s">
        <v>707</v>
      </c>
      <c r="I404" s="0" t="n">
        <v>2</v>
      </c>
      <c r="J404" s="0" t="n">
        <v>1.82</v>
      </c>
      <c r="K404" s="0" t="s">
        <v>21</v>
      </c>
      <c r="L404" s="0" t="n">
        <f aca="false">IF(K404="Yes",(J404-1)*0.98,-1)</f>
        <v>0.8036</v>
      </c>
      <c r="M404" s="11" t="s">
        <v>62</v>
      </c>
      <c r="N404" s="53" t="n">
        <v>17.28</v>
      </c>
      <c r="O404" s="50" t="n">
        <f aca="false">N404*L404</f>
        <v>13.886208</v>
      </c>
      <c r="P404" s="14" t="n">
        <f aca="false">O404+P403</f>
        <v>827.33292873984</v>
      </c>
    </row>
    <row r="405" customFormat="false" ht="12.8" hidden="false" customHeight="false" outlineLevel="0" collapsed="false">
      <c r="A405" s="2" t="s">
        <v>708</v>
      </c>
      <c r="B405" s="2" t="s">
        <v>14</v>
      </c>
      <c r="C405" s="0" t="s">
        <v>579</v>
      </c>
      <c r="D405" s="0" t="s">
        <v>16</v>
      </c>
      <c r="E405" s="0" t="s">
        <v>17</v>
      </c>
      <c r="F405" s="0" t="s">
        <v>18</v>
      </c>
      <c r="G405" s="0" t="s">
        <v>19</v>
      </c>
      <c r="H405" s="0" t="s">
        <v>709</v>
      </c>
      <c r="I405" s="0" t="n">
        <v>1</v>
      </c>
      <c r="J405" s="0" t="n">
        <v>1.23</v>
      </c>
      <c r="K405" s="0" t="s">
        <v>21</v>
      </c>
      <c r="L405" s="0" t="n">
        <f aca="false">IF(K405="Yes",(J405-1)*0.98,-1)</f>
        <v>0.2254</v>
      </c>
      <c r="M405" s="4" t="s">
        <v>22</v>
      </c>
      <c r="N405" s="53" t="n">
        <v>17.28</v>
      </c>
      <c r="O405" s="50" t="n">
        <f aca="false">N405*L405</f>
        <v>3.894912</v>
      </c>
      <c r="P405" s="14" t="n">
        <f aca="false">O405+P404</f>
        <v>831.22784073984</v>
      </c>
    </row>
    <row r="406" customFormat="false" ht="12.8" hidden="false" customHeight="false" outlineLevel="0" collapsed="false">
      <c r="A406" s="9" t="s">
        <v>708</v>
      </c>
      <c r="B406" s="9" t="s">
        <v>101</v>
      </c>
      <c r="C406" s="6" t="s">
        <v>579</v>
      </c>
      <c r="D406" s="6" t="s">
        <v>16</v>
      </c>
      <c r="E406" s="6" t="s">
        <v>87</v>
      </c>
      <c r="F406" s="6" t="s">
        <v>18</v>
      </c>
      <c r="G406" s="6" t="s">
        <v>19</v>
      </c>
      <c r="H406" s="6" t="s">
        <v>710</v>
      </c>
      <c r="I406" s="0" t="n">
        <v>2</v>
      </c>
      <c r="J406" s="6" t="n">
        <v>2.18</v>
      </c>
      <c r="K406" s="3" t="str">
        <f aca="false">IF(I406=1,"Yes","No")</f>
        <v>No</v>
      </c>
      <c r="L406" s="7" t="n">
        <f aca="false">IF(K406="Yes",(J406-1)*0.98,-1)</f>
        <v>-1</v>
      </c>
      <c r="M406" s="10" t="s">
        <v>53</v>
      </c>
      <c r="N406" s="53" t="n">
        <v>17.28</v>
      </c>
      <c r="O406" s="50" t="n">
        <f aca="false">N406*L406</f>
        <v>-17.28</v>
      </c>
      <c r="P406" s="14" t="n">
        <f aca="false">O406+P405</f>
        <v>813.947840739841</v>
      </c>
    </row>
    <row r="407" customFormat="false" ht="12.8" hidden="false" customHeight="false" outlineLevel="0" collapsed="false">
      <c r="A407" s="2" t="s">
        <v>708</v>
      </c>
      <c r="B407" s="2" t="s">
        <v>289</v>
      </c>
      <c r="C407" s="6" t="s">
        <v>284</v>
      </c>
      <c r="D407" s="6" t="s">
        <v>37</v>
      </c>
      <c r="E407" s="6" t="s">
        <v>147</v>
      </c>
      <c r="F407" s="6" t="s">
        <v>43</v>
      </c>
      <c r="G407" s="6" t="s">
        <v>19</v>
      </c>
      <c r="H407" s="6" t="s">
        <v>711</v>
      </c>
      <c r="I407" s="0" t="n">
        <v>4</v>
      </c>
      <c r="J407" s="6" t="n">
        <v>32</v>
      </c>
      <c r="K407" s="3" t="str">
        <f aca="false">IF(I407=1, "No","Yes")</f>
        <v>Yes</v>
      </c>
      <c r="L407" s="7" t="n">
        <f aca="false">IF(I407=1,-J407,0.98)</f>
        <v>0.98</v>
      </c>
      <c r="M407" s="8" t="s">
        <v>51</v>
      </c>
      <c r="N407" s="53" t="n">
        <v>17.28</v>
      </c>
      <c r="O407" s="50" t="n">
        <f aca="false">N407*L407</f>
        <v>16.9344</v>
      </c>
      <c r="P407" s="14" t="n">
        <f aca="false">O407+P406</f>
        <v>830.88224073984</v>
      </c>
    </row>
    <row r="408" customFormat="false" ht="12.8" hidden="false" customHeight="false" outlineLevel="0" collapsed="false">
      <c r="A408" s="2" t="s">
        <v>708</v>
      </c>
      <c r="B408" s="2" t="s">
        <v>376</v>
      </c>
      <c r="C408" s="0" t="s">
        <v>495</v>
      </c>
      <c r="D408" s="0" t="s">
        <v>42</v>
      </c>
      <c r="E408" s="0" t="s">
        <v>147</v>
      </c>
      <c r="F408" s="0" t="s">
        <v>453</v>
      </c>
      <c r="G408" s="0" t="s">
        <v>19</v>
      </c>
      <c r="H408" s="0" t="s">
        <v>712</v>
      </c>
      <c r="I408" s="0" t="n">
        <v>3</v>
      </c>
      <c r="J408" s="0" t="n">
        <v>2.43</v>
      </c>
      <c r="K408" s="0" t="str">
        <f aca="false">IF(I408=1,"Yes","No")</f>
        <v>No</v>
      </c>
      <c r="L408" s="0" t="n">
        <f aca="false">IF(K408="Yes",(J408-1)*0.98,-1)</f>
        <v>-1</v>
      </c>
      <c r="M408" s="5" t="s">
        <v>33</v>
      </c>
      <c r="N408" s="53" t="n">
        <v>17.28</v>
      </c>
      <c r="O408" s="50" t="n">
        <f aca="false">N408*L408</f>
        <v>-17.28</v>
      </c>
      <c r="P408" s="14" t="n">
        <f aca="false">O408+P407</f>
        <v>813.602240739841</v>
      </c>
    </row>
    <row r="409" customFormat="false" ht="12.8" hidden="false" customHeight="false" outlineLevel="0" collapsed="false">
      <c r="A409" s="9" t="s">
        <v>713</v>
      </c>
      <c r="B409" s="9" t="s">
        <v>276</v>
      </c>
      <c r="C409" s="6" t="s">
        <v>714</v>
      </c>
      <c r="D409" s="6" t="s">
        <v>37</v>
      </c>
      <c r="E409" s="6" t="s">
        <v>17</v>
      </c>
      <c r="F409" s="6"/>
      <c r="G409" s="6" t="s">
        <v>19</v>
      </c>
      <c r="H409" s="6" t="s">
        <v>715</v>
      </c>
      <c r="I409" s="0" t="n">
        <v>3</v>
      </c>
      <c r="J409" s="6" t="n">
        <v>25.7</v>
      </c>
      <c r="K409" s="3" t="str">
        <f aca="false">IF(I409=1,"Yes","No")</f>
        <v>No</v>
      </c>
      <c r="L409" s="7" t="n">
        <f aca="false">IF(K409="Yes",(J409-1)*0.98,-1)</f>
        <v>-1</v>
      </c>
      <c r="M409" s="10" t="s">
        <v>53</v>
      </c>
      <c r="N409" s="53" t="n">
        <v>17.28</v>
      </c>
      <c r="O409" s="50" t="n">
        <f aca="false">N409*L409</f>
        <v>-17.28</v>
      </c>
      <c r="P409" s="14" t="n">
        <f aca="false">O409+P408</f>
        <v>796.322240739841</v>
      </c>
    </row>
    <row r="410" customFormat="false" ht="12.8" hidden="false" customHeight="false" outlineLevel="0" collapsed="false">
      <c r="A410" s="2" t="s">
        <v>716</v>
      </c>
      <c r="B410" s="2" t="s">
        <v>445</v>
      </c>
      <c r="C410" s="6" t="s">
        <v>78</v>
      </c>
      <c r="D410" s="6" t="s">
        <v>16</v>
      </c>
      <c r="E410" s="6" t="s">
        <v>147</v>
      </c>
      <c r="F410" s="6" t="s">
        <v>43</v>
      </c>
      <c r="G410" s="6" t="s">
        <v>19</v>
      </c>
      <c r="H410" s="6" t="s">
        <v>717</v>
      </c>
      <c r="I410" s="0" t="n">
        <v>0</v>
      </c>
      <c r="J410" s="6" t="n">
        <v>14</v>
      </c>
      <c r="K410" s="3" t="str">
        <f aca="false">IF(I410=1, "No","Yes")</f>
        <v>Yes</v>
      </c>
      <c r="L410" s="7" t="n">
        <f aca="false">IF(I410=1,-J410,0.98)</f>
        <v>0.98</v>
      </c>
      <c r="M410" s="8" t="s">
        <v>51</v>
      </c>
      <c r="N410" s="53" t="n">
        <v>17.28</v>
      </c>
      <c r="O410" s="50" t="n">
        <f aca="false">N410*L410</f>
        <v>16.9344</v>
      </c>
      <c r="P410" s="14" t="n">
        <f aca="false">O410+P409</f>
        <v>813.256640739841</v>
      </c>
    </row>
    <row r="411" customFormat="false" ht="12.8" hidden="false" customHeight="false" outlineLevel="0" collapsed="false">
      <c r="A411" s="9" t="s">
        <v>716</v>
      </c>
      <c r="B411" s="9" t="s">
        <v>445</v>
      </c>
      <c r="C411" s="6" t="s">
        <v>78</v>
      </c>
      <c r="D411" s="6" t="s">
        <v>16</v>
      </c>
      <c r="E411" s="6" t="s">
        <v>147</v>
      </c>
      <c r="F411" s="6" t="s">
        <v>43</v>
      </c>
      <c r="G411" s="6" t="s">
        <v>19</v>
      </c>
      <c r="H411" s="6" t="s">
        <v>717</v>
      </c>
      <c r="I411" s="0" t="n">
        <v>0</v>
      </c>
      <c r="J411" s="6" t="n">
        <v>2.02</v>
      </c>
      <c r="K411" s="3" t="s">
        <v>19</v>
      </c>
      <c r="L411" s="0" t="n">
        <f aca="false">IF(K411="Yes",(J411-1)*0.98,-1)</f>
        <v>-1</v>
      </c>
      <c r="M411" s="13" t="s">
        <v>184</v>
      </c>
      <c r="N411" s="53" t="n">
        <v>17.28</v>
      </c>
      <c r="O411" s="50" t="n">
        <f aca="false">N411*L411</f>
        <v>-17.28</v>
      </c>
      <c r="P411" s="14" t="n">
        <f aca="false">O411+P410</f>
        <v>795.976640739841</v>
      </c>
    </row>
    <row r="412" customFormat="false" ht="12.8" hidden="false" customHeight="false" outlineLevel="0" collapsed="false">
      <c r="A412" s="9" t="s">
        <v>716</v>
      </c>
      <c r="B412" s="9" t="s">
        <v>445</v>
      </c>
      <c r="C412" s="6" t="s">
        <v>78</v>
      </c>
      <c r="D412" s="6" t="s">
        <v>16</v>
      </c>
      <c r="E412" s="6" t="s">
        <v>147</v>
      </c>
      <c r="F412" s="6" t="s">
        <v>43</v>
      </c>
      <c r="G412" s="6" t="s">
        <v>19</v>
      </c>
      <c r="H412" s="6" t="s">
        <v>718</v>
      </c>
      <c r="I412" s="0" t="n">
        <v>1</v>
      </c>
      <c r="J412" s="6" t="n">
        <v>5.13</v>
      </c>
      <c r="K412" s="3" t="str">
        <f aca="false">IF(I412=1,"Yes","No")</f>
        <v>Yes</v>
      </c>
      <c r="L412" s="7" t="n">
        <f aca="false">IF(K412="Yes",(J412-1)*0.98,-1)</f>
        <v>4.0474</v>
      </c>
      <c r="M412" s="10" t="s">
        <v>53</v>
      </c>
      <c r="N412" s="53" t="n">
        <v>17.28</v>
      </c>
      <c r="O412" s="50" t="n">
        <f aca="false">N412*L412</f>
        <v>69.939072</v>
      </c>
      <c r="P412" s="14" t="n">
        <f aca="false">O412+P411</f>
        <v>865.915712739841</v>
      </c>
    </row>
    <row r="413" customFormat="false" ht="12.8" hidden="false" customHeight="false" outlineLevel="0" collapsed="false">
      <c r="A413" s="2" t="s">
        <v>716</v>
      </c>
      <c r="B413" s="2" t="s">
        <v>71</v>
      </c>
      <c r="C413" s="0" t="s">
        <v>462</v>
      </c>
      <c r="D413" s="0" t="s">
        <v>37</v>
      </c>
      <c r="E413" s="0" t="s">
        <v>17</v>
      </c>
      <c r="F413" s="0" t="s">
        <v>43</v>
      </c>
      <c r="G413" s="0" t="s">
        <v>19</v>
      </c>
      <c r="H413" s="0" t="s">
        <v>719</v>
      </c>
      <c r="I413" s="0" t="n">
        <v>2</v>
      </c>
      <c r="J413" s="0" t="n">
        <v>2.02</v>
      </c>
      <c r="K413" s="0" t="s">
        <v>21</v>
      </c>
      <c r="L413" s="0" t="n">
        <f aca="false">IF(K413="Yes",(J413-1)*0.98,-1)</f>
        <v>0.9996</v>
      </c>
      <c r="M413" s="11" t="s">
        <v>62</v>
      </c>
      <c r="N413" s="53" t="n">
        <v>17.28</v>
      </c>
      <c r="O413" s="50" t="n">
        <f aca="false">N413*L413</f>
        <v>17.273088</v>
      </c>
      <c r="P413" s="14" t="n">
        <f aca="false">O413+P412</f>
        <v>883.188800739841</v>
      </c>
    </row>
    <row r="414" customFormat="false" ht="12.8" hidden="false" customHeight="false" outlineLevel="0" collapsed="false">
      <c r="A414" s="2" t="s">
        <v>720</v>
      </c>
      <c r="B414" s="2" t="s">
        <v>280</v>
      </c>
      <c r="C414" s="0" t="s">
        <v>264</v>
      </c>
      <c r="D414" s="0" t="s">
        <v>29</v>
      </c>
      <c r="E414" s="0" t="s">
        <v>147</v>
      </c>
      <c r="F414" s="0" t="s">
        <v>43</v>
      </c>
      <c r="G414" s="0" t="s">
        <v>19</v>
      </c>
      <c r="H414" s="0" t="s">
        <v>620</v>
      </c>
      <c r="I414" s="0" t="n">
        <v>1</v>
      </c>
      <c r="J414" s="0" t="n">
        <v>2.57</v>
      </c>
      <c r="K414" s="0" t="str">
        <f aca="false">IF(I414=1,"Yes","No")</f>
        <v>Yes</v>
      </c>
      <c r="L414" s="0" t="n">
        <f aca="false">IF(K414="Yes",(J414-1)*0.98,-1)</f>
        <v>1.5386</v>
      </c>
      <c r="M414" s="5" t="s">
        <v>33</v>
      </c>
      <c r="N414" s="53" t="n">
        <v>17.28</v>
      </c>
      <c r="O414" s="50" t="n">
        <f aca="false">N414*L414</f>
        <v>26.587008</v>
      </c>
      <c r="P414" s="14" t="n">
        <f aca="false">O414+P413</f>
        <v>909.775808739841</v>
      </c>
      <c r="Q414" s="47" t="n">
        <f aca="false">0.8*(P414-864.17)</f>
        <v>36.4846469918724</v>
      </c>
      <c r="R414" s="47" t="n">
        <f aca="false">P414-Q414</f>
        <v>873.291161747968</v>
      </c>
      <c r="S414" s="47" t="n">
        <f aca="false">R414/50</f>
        <v>17.4658232349594</v>
      </c>
      <c r="T414" s="47" t="n">
        <f aca="false">1456.59+Q414</f>
        <v>1493.07464699187</v>
      </c>
      <c r="U414" s="48" t="s">
        <v>21</v>
      </c>
    </row>
    <row r="415" customFormat="false" ht="12.8" hidden="false" customHeight="false" outlineLevel="0" collapsed="false">
      <c r="A415" s="2" t="s">
        <v>721</v>
      </c>
      <c r="B415" s="2" t="s">
        <v>101</v>
      </c>
      <c r="C415" s="0" t="s">
        <v>359</v>
      </c>
      <c r="D415" s="0" t="s">
        <v>16</v>
      </c>
      <c r="E415" s="0" t="s">
        <v>17</v>
      </c>
      <c r="F415" s="0" t="s">
        <v>18</v>
      </c>
      <c r="G415" s="0" t="s">
        <v>19</v>
      </c>
      <c r="H415" s="0" t="s">
        <v>722</v>
      </c>
      <c r="I415" s="0" t="n">
        <v>2</v>
      </c>
      <c r="J415" s="0" t="n">
        <v>1.14</v>
      </c>
      <c r="K415" s="0" t="s">
        <v>21</v>
      </c>
      <c r="L415" s="0" t="n">
        <f aca="false">IF(K415="Yes",(J415-1)*0.98,-1)</f>
        <v>0.1372</v>
      </c>
      <c r="M415" s="4" t="s">
        <v>22</v>
      </c>
      <c r="N415" s="50" t="n">
        <v>17.47</v>
      </c>
      <c r="O415" s="50" t="n">
        <f aca="false">N415*L415</f>
        <v>2.396884</v>
      </c>
      <c r="P415" s="51" t="n">
        <f aca="false">R414+O415</f>
        <v>875.688045747968</v>
      </c>
    </row>
    <row r="416" customFormat="false" ht="12.8" hidden="false" customHeight="false" outlineLevel="0" collapsed="false">
      <c r="A416" s="2" t="s">
        <v>721</v>
      </c>
      <c r="B416" s="2" t="s">
        <v>293</v>
      </c>
      <c r="C416" s="0" t="s">
        <v>125</v>
      </c>
      <c r="D416" s="0" t="s">
        <v>16</v>
      </c>
      <c r="E416" s="0" t="s">
        <v>30</v>
      </c>
      <c r="F416" s="0" t="s">
        <v>43</v>
      </c>
      <c r="G416" s="0" t="s">
        <v>19</v>
      </c>
      <c r="H416" s="0" t="s">
        <v>689</v>
      </c>
      <c r="I416" s="0" t="n">
        <v>2</v>
      </c>
      <c r="J416" s="0" t="n">
        <v>1.39</v>
      </c>
      <c r="K416" s="0" t="s">
        <v>21</v>
      </c>
      <c r="L416" s="0" t="n">
        <f aca="false">IF(K416="Yes",(J416-1)*0.98,-1)</f>
        <v>0.3822</v>
      </c>
      <c r="M416" s="4" t="s">
        <v>22</v>
      </c>
      <c r="N416" s="50" t="n">
        <v>17.47</v>
      </c>
      <c r="O416" s="50" t="n">
        <f aca="false">N416*L416</f>
        <v>6.677034</v>
      </c>
      <c r="P416" s="14" t="n">
        <f aca="false">O416+P415</f>
        <v>882.365079747968</v>
      </c>
    </row>
    <row r="417" customFormat="false" ht="12.8" hidden="false" customHeight="false" outlineLevel="0" collapsed="false">
      <c r="A417" s="2" t="s">
        <v>723</v>
      </c>
      <c r="B417" s="2" t="s">
        <v>376</v>
      </c>
      <c r="C417" s="0" t="s">
        <v>41</v>
      </c>
      <c r="D417" s="0" t="s">
        <v>29</v>
      </c>
      <c r="E417" s="0" t="s">
        <v>147</v>
      </c>
      <c r="F417" s="0" t="s">
        <v>65</v>
      </c>
      <c r="G417" s="0" t="s">
        <v>21</v>
      </c>
      <c r="H417" s="0" t="s">
        <v>724</v>
      </c>
      <c r="I417" s="0" t="n">
        <v>1</v>
      </c>
      <c r="J417" s="0" t="n">
        <v>1.42</v>
      </c>
      <c r="K417" s="0" t="s">
        <v>21</v>
      </c>
      <c r="L417" s="0" t="n">
        <f aca="false">IF(K417="Yes",(J417-1)*0.98,-1)</f>
        <v>0.4116</v>
      </c>
      <c r="M417" s="11" t="s">
        <v>62</v>
      </c>
      <c r="N417" s="50" t="n">
        <v>17.47</v>
      </c>
      <c r="O417" s="50" t="n">
        <f aca="false">N417*L417</f>
        <v>7.190652</v>
      </c>
      <c r="P417" s="14" t="n">
        <f aca="false">O417+P416</f>
        <v>889.555731747968</v>
      </c>
    </row>
    <row r="418" customFormat="false" ht="12.8" hidden="false" customHeight="false" outlineLevel="0" collapsed="false">
      <c r="A418" s="2" t="s">
        <v>725</v>
      </c>
      <c r="B418" s="2" t="s">
        <v>205</v>
      </c>
      <c r="C418" s="0" t="s">
        <v>492</v>
      </c>
      <c r="D418" s="0" t="s">
        <v>29</v>
      </c>
      <c r="E418" s="0" t="s">
        <v>79</v>
      </c>
      <c r="F418" s="0" t="s">
        <v>80</v>
      </c>
      <c r="G418" s="0" t="s">
        <v>19</v>
      </c>
      <c r="H418" s="0" t="s">
        <v>726</v>
      </c>
      <c r="I418" s="0" t="n">
        <v>2</v>
      </c>
      <c r="J418" s="0" t="n">
        <v>1.81</v>
      </c>
      <c r="K418" s="0" t="str">
        <f aca="false">IF(I418=1,"Yes","No")</f>
        <v>No</v>
      </c>
      <c r="L418" s="0" t="n">
        <f aca="false">IF(K418="Yes",(J418-1)*0.98,-1)</f>
        <v>-1</v>
      </c>
      <c r="M418" s="5" t="s">
        <v>33</v>
      </c>
      <c r="N418" s="50" t="n">
        <v>17.47</v>
      </c>
      <c r="O418" s="50" t="n">
        <f aca="false">N418*L418</f>
        <v>-17.47</v>
      </c>
      <c r="P418" s="14" t="n">
        <f aca="false">O418+P417</f>
        <v>872.085731747968</v>
      </c>
    </row>
    <row r="419" customFormat="false" ht="12.8" hidden="false" customHeight="false" outlineLevel="0" collapsed="false">
      <c r="A419" s="2" t="s">
        <v>725</v>
      </c>
      <c r="B419" s="2" t="s">
        <v>205</v>
      </c>
      <c r="C419" s="0" t="s">
        <v>492</v>
      </c>
      <c r="D419" s="0" t="s">
        <v>29</v>
      </c>
      <c r="E419" s="0" t="s">
        <v>79</v>
      </c>
      <c r="F419" s="0" t="s">
        <v>80</v>
      </c>
      <c r="G419" s="0" t="s">
        <v>19</v>
      </c>
      <c r="H419" s="0" t="s">
        <v>726</v>
      </c>
      <c r="I419" s="0" t="n">
        <v>2</v>
      </c>
      <c r="J419" s="0" t="n">
        <v>1.07</v>
      </c>
      <c r="K419" s="0" t="s">
        <v>21</v>
      </c>
      <c r="L419" s="0" t="n">
        <f aca="false">IF(K419="Yes",(J419-1)*0.98,-1)</f>
        <v>0.0686000000000001</v>
      </c>
      <c r="M419" s="4" t="s">
        <v>22</v>
      </c>
      <c r="N419" s="50" t="n">
        <v>17.47</v>
      </c>
      <c r="O419" s="50" t="n">
        <f aca="false">N419*L419</f>
        <v>1.198442</v>
      </c>
      <c r="P419" s="14" t="n">
        <f aca="false">O419+P418</f>
        <v>873.284173747968</v>
      </c>
    </row>
    <row r="420" customFormat="false" ht="12.8" hidden="false" customHeight="false" outlineLevel="0" collapsed="false">
      <c r="A420" s="2" t="s">
        <v>727</v>
      </c>
      <c r="B420" s="2" t="s">
        <v>130</v>
      </c>
      <c r="C420" s="0" t="s">
        <v>532</v>
      </c>
      <c r="D420" s="0" t="s">
        <v>16</v>
      </c>
      <c r="E420" s="0" t="s">
        <v>87</v>
      </c>
      <c r="F420" s="0" t="s">
        <v>18</v>
      </c>
      <c r="G420" s="0" t="s">
        <v>21</v>
      </c>
      <c r="H420" s="0" t="s">
        <v>524</v>
      </c>
      <c r="I420" s="0" t="n">
        <v>0</v>
      </c>
      <c r="J420" s="0" t="n">
        <v>2.08</v>
      </c>
      <c r="K420" s="0" t="s">
        <v>19</v>
      </c>
      <c r="L420" s="0" t="n">
        <f aca="false">IF(K420="Yes",(J420-1)*0.98,-1)</f>
        <v>-1</v>
      </c>
      <c r="M420" s="4" t="s">
        <v>22</v>
      </c>
      <c r="N420" s="50" t="n">
        <v>17.47</v>
      </c>
      <c r="O420" s="50" t="n">
        <f aca="false">N420*L420</f>
        <v>-17.47</v>
      </c>
      <c r="P420" s="14" t="n">
        <f aca="false">O420+P419</f>
        <v>855.814173747968</v>
      </c>
    </row>
    <row r="421" customFormat="false" ht="12.8" hidden="false" customHeight="false" outlineLevel="0" collapsed="false">
      <c r="A421" s="2" t="s">
        <v>728</v>
      </c>
      <c r="B421" s="2" t="s">
        <v>197</v>
      </c>
      <c r="C421" s="0" t="s">
        <v>230</v>
      </c>
      <c r="D421" s="0" t="s">
        <v>42</v>
      </c>
      <c r="E421" s="0" t="s">
        <v>147</v>
      </c>
      <c r="F421" s="0" t="s">
        <v>65</v>
      </c>
      <c r="G421" s="0" t="s">
        <v>21</v>
      </c>
      <c r="H421" s="0" t="s">
        <v>729</v>
      </c>
      <c r="I421" s="0" t="n">
        <v>2</v>
      </c>
      <c r="J421" s="0" t="n">
        <v>3.93</v>
      </c>
      <c r="K421" s="0" t="str">
        <f aca="false">IF(I421=1,"Yes","No")</f>
        <v>No</v>
      </c>
      <c r="L421" s="0" t="n">
        <f aca="false">IF(K421="Yes",(J421-1)*0.98,-1)</f>
        <v>-1</v>
      </c>
      <c r="M421" s="5" t="s">
        <v>33</v>
      </c>
      <c r="N421" s="50" t="n">
        <v>17.47</v>
      </c>
      <c r="O421" s="50" t="n">
        <f aca="false">N421*L421</f>
        <v>-17.47</v>
      </c>
      <c r="P421" s="14" t="n">
        <f aca="false">O421+P420</f>
        <v>838.344173747968</v>
      </c>
    </row>
    <row r="422" customFormat="false" ht="12.8" hidden="false" customHeight="false" outlineLevel="0" collapsed="false">
      <c r="A422" s="2" t="s">
        <v>728</v>
      </c>
      <c r="B422" s="2" t="s">
        <v>197</v>
      </c>
      <c r="C422" s="0" t="s">
        <v>230</v>
      </c>
      <c r="D422" s="0" t="s">
        <v>42</v>
      </c>
      <c r="E422" s="0" t="s">
        <v>147</v>
      </c>
      <c r="F422" s="0" t="s">
        <v>65</v>
      </c>
      <c r="G422" s="0" t="s">
        <v>21</v>
      </c>
      <c r="H422" s="0" t="s">
        <v>729</v>
      </c>
      <c r="I422" s="0" t="n">
        <v>2</v>
      </c>
      <c r="J422" s="0" t="n">
        <v>2.06</v>
      </c>
      <c r="K422" s="0" t="s">
        <v>21</v>
      </c>
      <c r="L422" s="0" t="n">
        <f aca="false">IF(K422="Yes",(J422-1)*0.98,-1)</f>
        <v>1.0388</v>
      </c>
      <c r="M422" s="4" t="s">
        <v>22</v>
      </c>
      <c r="N422" s="50" t="n">
        <v>17.47</v>
      </c>
      <c r="O422" s="50" t="n">
        <f aca="false">N422*L422</f>
        <v>18.147836</v>
      </c>
      <c r="P422" s="14" t="n">
        <f aca="false">O422+P421</f>
        <v>856.492009747968</v>
      </c>
    </row>
    <row r="423" customFormat="false" ht="12.8" hidden="false" customHeight="false" outlineLevel="0" collapsed="false">
      <c r="A423" s="9" t="s">
        <v>730</v>
      </c>
      <c r="B423" s="9" t="s">
        <v>46</v>
      </c>
      <c r="C423" s="6" t="s">
        <v>332</v>
      </c>
      <c r="D423" s="6" t="s">
        <v>42</v>
      </c>
      <c r="E423" s="6" t="s">
        <v>147</v>
      </c>
      <c r="F423" s="6" t="s">
        <v>43</v>
      </c>
      <c r="G423" s="6" t="s">
        <v>19</v>
      </c>
      <c r="H423" s="6" t="s">
        <v>731</v>
      </c>
      <c r="I423" s="0" t="n">
        <v>2</v>
      </c>
      <c r="J423" s="6" t="n">
        <v>7.02</v>
      </c>
      <c r="K423" s="3" t="str">
        <f aca="false">IF(I423=1,"Yes","No")</f>
        <v>No</v>
      </c>
      <c r="L423" s="7" t="n">
        <f aca="false">IF(K423="Yes",(J423-1)*0.98,-1)</f>
        <v>-1</v>
      </c>
      <c r="M423" s="10" t="s">
        <v>53</v>
      </c>
      <c r="N423" s="50" t="n">
        <v>17.47</v>
      </c>
      <c r="O423" s="50" t="n">
        <f aca="false">N423*L423</f>
        <v>-17.47</v>
      </c>
      <c r="P423" s="14" t="n">
        <f aca="false">O423+P422</f>
        <v>839.022009747968</v>
      </c>
    </row>
    <row r="424" customFormat="false" ht="12.8" hidden="false" customHeight="false" outlineLevel="0" collapsed="false">
      <c r="A424" s="2" t="s">
        <v>730</v>
      </c>
      <c r="B424" s="2" t="s">
        <v>480</v>
      </c>
      <c r="C424" s="0" t="s">
        <v>509</v>
      </c>
      <c r="D424" s="0" t="s">
        <v>37</v>
      </c>
      <c r="E424" s="0" t="s">
        <v>147</v>
      </c>
      <c r="G424" s="0" t="s">
        <v>19</v>
      </c>
      <c r="H424" s="0" t="s">
        <v>732</v>
      </c>
      <c r="I424" s="0" t="n">
        <v>1</v>
      </c>
      <c r="J424" s="0" t="n">
        <v>1.85</v>
      </c>
      <c r="K424" s="0" t="str">
        <f aca="false">IF(I424=1,"Yes","No")</f>
        <v>Yes</v>
      </c>
      <c r="L424" s="0" t="n">
        <f aca="false">IF(K424="Yes",(J424-1)*0.98,-1)</f>
        <v>0.833</v>
      </c>
      <c r="M424" s="5" t="s">
        <v>33</v>
      </c>
      <c r="N424" s="50" t="n">
        <v>17.47</v>
      </c>
      <c r="O424" s="50" t="n">
        <f aca="false">N424*L424</f>
        <v>14.55251</v>
      </c>
      <c r="P424" s="14" t="n">
        <f aca="false">O424+P423</f>
        <v>853.574519747968</v>
      </c>
    </row>
    <row r="425" customFormat="false" ht="12.8" hidden="false" customHeight="false" outlineLevel="0" collapsed="false">
      <c r="A425" s="2" t="s">
        <v>730</v>
      </c>
      <c r="B425" s="2" t="s">
        <v>255</v>
      </c>
      <c r="C425" s="0" t="s">
        <v>509</v>
      </c>
      <c r="D425" s="0" t="s">
        <v>37</v>
      </c>
      <c r="E425" s="0" t="s">
        <v>147</v>
      </c>
      <c r="G425" s="0" t="s">
        <v>19</v>
      </c>
      <c r="H425" s="0" t="s">
        <v>694</v>
      </c>
      <c r="I425" s="0" t="n">
        <v>2</v>
      </c>
      <c r="J425" s="0" t="n">
        <v>1.14</v>
      </c>
      <c r="K425" s="0" t="str">
        <f aca="false">IF(I425=1,"Yes","No")</f>
        <v>No</v>
      </c>
      <c r="L425" s="0" t="n">
        <f aca="false">IF(K425="Yes",(J425-1)*0.98,-1)</f>
        <v>-1</v>
      </c>
      <c r="M425" s="5" t="s">
        <v>33</v>
      </c>
      <c r="N425" s="50" t="n">
        <v>17.47</v>
      </c>
      <c r="O425" s="50" t="n">
        <f aca="false">N425*L425</f>
        <v>-17.47</v>
      </c>
      <c r="P425" s="14" t="n">
        <f aca="false">O425+P424</f>
        <v>836.104519747968</v>
      </c>
    </row>
    <row r="426" customFormat="false" ht="12.8" hidden="false" customHeight="false" outlineLevel="0" collapsed="false">
      <c r="A426" s="2" t="s">
        <v>733</v>
      </c>
      <c r="B426" s="2" t="s">
        <v>35</v>
      </c>
      <c r="C426" s="0" t="s">
        <v>734</v>
      </c>
      <c r="D426" s="0" t="s">
        <v>29</v>
      </c>
      <c r="E426" s="0" t="s">
        <v>147</v>
      </c>
      <c r="F426" s="0" t="s">
        <v>43</v>
      </c>
      <c r="G426" s="0" t="s">
        <v>19</v>
      </c>
      <c r="H426" s="0" t="s">
        <v>735</v>
      </c>
      <c r="I426" s="0" t="n">
        <v>0</v>
      </c>
      <c r="J426" s="0" t="n">
        <v>6.24</v>
      </c>
      <c r="K426" s="0" t="str">
        <f aca="false">IF(I426=1,"Yes","No")</f>
        <v>No</v>
      </c>
      <c r="L426" s="0" t="n">
        <f aca="false">IF(K426="Yes",(J426-1)*0.98,-1)</f>
        <v>-1</v>
      </c>
      <c r="M426" s="5" t="s">
        <v>33</v>
      </c>
      <c r="N426" s="50" t="n">
        <v>17.47</v>
      </c>
      <c r="O426" s="50" t="n">
        <f aca="false">N426*L426</f>
        <v>-17.47</v>
      </c>
      <c r="P426" s="14" t="n">
        <f aca="false">O426+P425</f>
        <v>818.634519747968</v>
      </c>
    </row>
    <row r="427" customFormat="false" ht="12.8" hidden="false" customHeight="false" outlineLevel="0" collapsed="false">
      <c r="A427" s="2" t="s">
        <v>733</v>
      </c>
      <c r="B427" s="2" t="s">
        <v>159</v>
      </c>
      <c r="C427" s="0" t="s">
        <v>532</v>
      </c>
      <c r="D427" s="0" t="s">
        <v>29</v>
      </c>
      <c r="E427" s="0" t="s">
        <v>79</v>
      </c>
      <c r="F427" s="0" t="s">
        <v>206</v>
      </c>
      <c r="G427" s="0" t="s">
        <v>19</v>
      </c>
      <c r="H427" s="0" t="s">
        <v>736</v>
      </c>
      <c r="I427" s="0" t="n">
        <v>4</v>
      </c>
      <c r="J427" s="0" t="n">
        <v>3.94</v>
      </c>
      <c r="K427" s="0" t="str">
        <f aca="false">IF(I427=1,"Yes","No")</f>
        <v>No</v>
      </c>
      <c r="L427" s="0" t="n">
        <f aca="false">IF(K427="Yes",(J427-1)*0.98,-1)</f>
        <v>-1</v>
      </c>
      <c r="M427" s="5" t="s">
        <v>33</v>
      </c>
      <c r="N427" s="50" t="n">
        <v>17.47</v>
      </c>
      <c r="O427" s="50" t="n">
        <f aca="false">N427*L427</f>
        <v>-17.47</v>
      </c>
      <c r="P427" s="14" t="n">
        <f aca="false">O427+P426</f>
        <v>801.164519747968</v>
      </c>
    </row>
    <row r="428" customFormat="false" ht="12.8" hidden="false" customHeight="false" outlineLevel="0" collapsed="false">
      <c r="A428" s="2" t="s">
        <v>733</v>
      </c>
      <c r="B428" s="2" t="s">
        <v>159</v>
      </c>
      <c r="C428" s="0" t="s">
        <v>532</v>
      </c>
      <c r="D428" s="0" t="s">
        <v>29</v>
      </c>
      <c r="E428" s="0" t="s">
        <v>79</v>
      </c>
      <c r="F428" s="0" t="s">
        <v>206</v>
      </c>
      <c r="G428" s="0" t="s">
        <v>19</v>
      </c>
      <c r="H428" s="0" t="s">
        <v>736</v>
      </c>
      <c r="I428" s="0" t="n">
        <v>4</v>
      </c>
      <c r="J428" s="0" t="n">
        <v>1.62</v>
      </c>
      <c r="K428" s="0" t="s">
        <v>19</v>
      </c>
      <c r="L428" s="0" t="n">
        <f aca="false">IF(K428="Yes",(J428-1)*0.98,-1)</f>
        <v>-1</v>
      </c>
      <c r="M428" s="4" t="s">
        <v>22</v>
      </c>
      <c r="N428" s="50" t="n">
        <v>17.47</v>
      </c>
      <c r="O428" s="50" t="n">
        <f aca="false">N428*L428</f>
        <v>-17.47</v>
      </c>
      <c r="P428" s="14" t="n">
        <f aca="false">O428+P427</f>
        <v>783.694519747968</v>
      </c>
    </row>
    <row r="429" customFormat="false" ht="12.8" hidden="false" customHeight="false" outlineLevel="0" collapsed="false">
      <c r="A429" s="2" t="s">
        <v>737</v>
      </c>
      <c r="B429" s="2" t="s">
        <v>255</v>
      </c>
      <c r="C429" s="6" t="s">
        <v>608</v>
      </c>
      <c r="D429" s="6" t="s">
        <v>42</v>
      </c>
      <c r="E429" s="6" t="s">
        <v>147</v>
      </c>
      <c r="F429" s="6" t="s">
        <v>43</v>
      </c>
      <c r="G429" s="6" t="s">
        <v>19</v>
      </c>
      <c r="H429" s="6" t="s">
        <v>738</v>
      </c>
      <c r="I429" s="0" t="n">
        <v>3</v>
      </c>
      <c r="J429" s="6" t="n">
        <v>129.6</v>
      </c>
      <c r="K429" s="3" t="str">
        <f aca="false">IF(I429=1, "No","Yes")</f>
        <v>Yes</v>
      </c>
      <c r="L429" s="7" t="n">
        <f aca="false">IF(I429=1,-J429,0.98)</f>
        <v>0.98</v>
      </c>
      <c r="M429" s="8" t="s">
        <v>51</v>
      </c>
      <c r="N429" s="50" t="n">
        <v>17.47</v>
      </c>
      <c r="O429" s="50" t="n">
        <f aca="false">N429*L429</f>
        <v>17.1206</v>
      </c>
      <c r="P429" s="14" t="n">
        <f aca="false">O429+P428</f>
        <v>800.815119747968</v>
      </c>
    </row>
    <row r="430" customFormat="false" ht="12.8" hidden="false" customHeight="false" outlineLevel="0" collapsed="false">
      <c r="A430" s="9" t="s">
        <v>737</v>
      </c>
      <c r="B430" s="9" t="s">
        <v>255</v>
      </c>
      <c r="C430" s="6" t="s">
        <v>608</v>
      </c>
      <c r="D430" s="6" t="s">
        <v>42</v>
      </c>
      <c r="E430" s="6" t="s">
        <v>147</v>
      </c>
      <c r="F430" s="6" t="s">
        <v>43</v>
      </c>
      <c r="G430" s="6" t="s">
        <v>19</v>
      </c>
      <c r="H430" s="6" t="s">
        <v>739</v>
      </c>
      <c r="I430" s="0" t="n">
        <v>2</v>
      </c>
      <c r="J430" s="6" t="n">
        <v>1.95</v>
      </c>
      <c r="K430" s="3" t="str">
        <f aca="false">IF(I430=1,"Yes","No")</f>
        <v>No</v>
      </c>
      <c r="L430" s="7" t="n">
        <f aca="false">IF(K430="Yes",(J430-1)*0.98,-1)</f>
        <v>-1</v>
      </c>
      <c r="M430" s="10" t="s">
        <v>53</v>
      </c>
      <c r="N430" s="50" t="n">
        <v>17.47</v>
      </c>
      <c r="O430" s="50" t="n">
        <f aca="false">N430*L430</f>
        <v>-17.47</v>
      </c>
      <c r="P430" s="14" t="n">
        <f aca="false">O430+P429</f>
        <v>783.345119747968</v>
      </c>
    </row>
    <row r="431" customFormat="false" ht="12.8" hidden="false" customHeight="false" outlineLevel="0" collapsed="false">
      <c r="A431" s="2" t="s">
        <v>740</v>
      </c>
      <c r="B431" s="2" t="s">
        <v>289</v>
      </c>
      <c r="C431" s="0" t="s">
        <v>608</v>
      </c>
      <c r="D431" s="0" t="s">
        <v>16</v>
      </c>
      <c r="E431" s="0" t="s">
        <v>147</v>
      </c>
      <c r="F431" s="0" t="s">
        <v>65</v>
      </c>
      <c r="G431" s="0" t="s">
        <v>21</v>
      </c>
      <c r="H431" s="0" t="s">
        <v>741</v>
      </c>
      <c r="I431" s="0" t="n">
        <v>0</v>
      </c>
      <c r="J431" s="0" t="n">
        <v>2.88</v>
      </c>
      <c r="K431" s="0" t="str">
        <f aca="false">IF(I431=1,"Yes","No")</f>
        <v>No</v>
      </c>
      <c r="L431" s="0" t="n">
        <f aca="false">IF(K431="Yes",(J431-1)*0.98,-1)</f>
        <v>-1</v>
      </c>
      <c r="M431" s="5" t="s">
        <v>33</v>
      </c>
      <c r="N431" s="50" t="n">
        <v>17.47</v>
      </c>
      <c r="O431" s="50" t="n">
        <f aca="false">N431*L431</f>
        <v>-17.47</v>
      </c>
      <c r="P431" s="14" t="n">
        <f aca="false">O431+P430</f>
        <v>765.875119747968</v>
      </c>
    </row>
    <row r="432" customFormat="false" ht="12.8" hidden="false" customHeight="false" outlineLevel="0" collapsed="false">
      <c r="A432" s="9" t="s">
        <v>742</v>
      </c>
      <c r="B432" s="9" t="s">
        <v>170</v>
      </c>
      <c r="C432" s="6" t="s">
        <v>194</v>
      </c>
      <c r="D432" s="6" t="s">
        <v>16</v>
      </c>
      <c r="E432" s="6" t="s">
        <v>147</v>
      </c>
      <c r="F432" s="6" t="s">
        <v>43</v>
      </c>
      <c r="G432" s="6" t="s">
        <v>19</v>
      </c>
      <c r="H432" s="6" t="s">
        <v>743</v>
      </c>
      <c r="I432" s="0" t="n">
        <v>4</v>
      </c>
      <c r="J432" s="6" t="n">
        <v>3.45</v>
      </c>
      <c r="K432" s="3" t="str">
        <f aca="false">IF(I432=1,"Yes","No")</f>
        <v>No</v>
      </c>
      <c r="L432" s="7" t="n">
        <f aca="false">IF(K432="Yes",(J432-1)*0.98,-1)</f>
        <v>-1</v>
      </c>
      <c r="M432" s="10" t="s">
        <v>53</v>
      </c>
      <c r="N432" s="50" t="n">
        <v>17.47</v>
      </c>
      <c r="O432" s="50" t="n">
        <f aca="false">N432*L432</f>
        <v>-17.47</v>
      </c>
      <c r="P432" s="14" t="n">
        <f aca="false">O432+P431</f>
        <v>748.405119747968</v>
      </c>
    </row>
    <row r="433" customFormat="false" ht="12.8" hidden="false" customHeight="false" outlineLevel="0" collapsed="false">
      <c r="A433" s="2" t="s">
        <v>742</v>
      </c>
      <c r="B433" s="2" t="s">
        <v>252</v>
      </c>
      <c r="C433" s="0" t="s">
        <v>294</v>
      </c>
      <c r="D433" s="0" t="s">
        <v>42</v>
      </c>
      <c r="E433" s="0" t="s">
        <v>17</v>
      </c>
      <c r="F433" s="0" t="s">
        <v>43</v>
      </c>
      <c r="G433" s="0" t="s">
        <v>19</v>
      </c>
      <c r="H433" s="0" t="s">
        <v>744</v>
      </c>
      <c r="I433" s="0" t="n">
        <v>1</v>
      </c>
      <c r="J433" s="0" t="n">
        <v>2.02</v>
      </c>
      <c r="K433" s="0" t="str">
        <f aca="false">IF(I433=1,"Yes","No")</f>
        <v>Yes</v>
      </c>
      <c r="L433" s="0" t="n">
        <f aca="false">IF(K433="Yes",(J433-1)*0.98,-1)</f>
        <v>0.9996</v>
      </c>
      <c r="M433" s="5" t="s">
        <v>33</v>
      </c>
      <c r="N433" s="50" t="n">
        <v>17.47</v>
      </c>
      <c r="O433" s="50" t="n">
        <f aca="false">N433*L433</f>
        <v>17.463012</v>
      </c>
      <c r="P433" s="14" t="n">
        <f aca="false">O433+P432</f>
        <v>765.868131747968</v>
      </c>
    </row>
    <row r="434" customFormat="false" ht="12.8" hidden="false" customHeight="false" outlineLevel="0" collapsed="false">
      <c r="A434" s="2" t="s">
        <v>745</v>
      </c>
      <c r="B434" s="2" t="s">
        <v>296</v>
      </c>
      <c r="C434" s="0" t="s">
        <v>462</v>
      </c>
      <c r="D434" s="0" t="s">
        <v>37</v>
      </c>
      <c r="E434" s="0" t="s">
        <v>17</v>
      </c>
      <c r="F434" s="0" t="s">
        <v>65</v>
      </c>
      <c r="G434" s="0" t="s">
        <v>21</v>
      </c>
      <c r="H434" s="0" t="s">
        <v>746</v>
      </c>
      <c r="I434" s="0" t="n">
        <v>1</v>
      </c>
      <c r="J434" s="0" t="n">
        <v>1.85</v>
      </c>
      <c r="K434" s="0" t="str">
        <f aca="false">IF(I434=1,"Yes","No")</f>
        <v>Yes</v>
      </c>
      <c r="L434" s="0" t="n">
        <f aca="false">IF(K434="Yes",(J434-1)*0.98,-1)</f>
        <v>0.833</v>
      </c>
      <c r="M434" s="5" t="s">
        <v>33</v>
      </c>
      <c r="N434" s="50" t="n">
        <v>17.47</v>
      </c>
      <c r="O434" s="50" t="n">
        <f aca="false">N434*L434</f>
        <v>14.55251</v>
      </c>
      <c r="P434" s="14" t="n">
        <f aca="false">O434+P433</f>
        <v>780.420641747968</v>
      </c>
    </row>
    <row r="435" customFormat="false" ht="12.8" hidden="false" customHeight="false" outlineLevel="0" collapsed="false">
      <c r="A435" s="2" t="s">
        <v>745</v>
      </c>
      <c r="B435" s="2" t="s">
        <v>296</v>
      </c>
      <c r="C435" s="0" t="s">
        <v>462</v>
      </c>
      <c r="D435" s="0" t="s">
        <v>37</v>
      </c>
      <c r="E435" s="0" t="s">
        <v>17</v>
      </c>
      <c r="F435" s="0" t="s">
        <v>65</v>
      </c>
      <c r="G435" s="0" t="s">
        <v>21</v>
      </c>
      <c r="H435" s="0" t="s">
        <v>746</v>
      </c>
      <c r="I435" s="0" t="n">
        <v>1</v>
      </c>
      <c r="J435" s="0" t="n">
        <v>1.21</v>
      </c>
      <c r="K435" s="0" t="s">
        <v>21</v>
      </c>
      <c r="L435" s="0" t="n">
        <f aca="false">IF(K435="Yes",(J435-1)*0.98,-1)</f>
        <v>0.2058</v>
      </c>
      <c r="M435" s="4" t="s">
        <v>22</v>
      </c>
      <c r="N435" s="50" t="n">
        <v>17.47</v>
      </c>
      <c r="O435" s="50" t="n">
        <f aca="false">N435*L435</f>
        <v>3.595326</v>
      </c>
      <c r="P435" s="14" t="n">
        <f aca="false">O435+P434</f>
        <v>784.015967747968</v>
      </c>
    </row>
    <row r="436" customFormat="false" ht="12.8" hidden="false" customHeight="false" outlineLevel="0" collapsed="false">
      <c r="A436" s="2" t="s">
        <v>745</v>
      </c>
      <c r="B436" s="2" t="s">
        <v>306</v>
      </c>
      <c r="C436" s="0" t="s">
        <v>373</v>
      </c>
      <c r="D436" s="0" t="s">
        <v>195</v>
      </c>
      <c r="E436" s="0" t="s">
        <v>147</v>
      </c>
      <c r="G436" s="0" t="s">
        <v>19</v>
      </c>
      <c r="H436" s="0" t="s">
        <v>747</v>
      </c>
      <c r="I436" s="0" t="n">
        <v>2</v>
      </c>
      <c r="J436" s="0" t="n">
        <v>1.45</v>
      </c>
      <c r="K436" s="0" t="str">
        <f aca="false">IF(I436=1,"Yes","No")</f>
        <v>No</v>
      </c>
      <c r="L436" s="0" t="n">
        <f aca="false">IF(K436="Yes",(J436-1)*0.98,-1)</f>
        <v>-1</v>
      </c>
      <c r="M436" s="5" t="s">
        <v>33</v>
      </c>
      <c r="N436" s="50" t="n">
        <v>17.47</v>
      </c>
      <c r="O436" s="50" t="n">
        <f aca="false">N436*L436</f>
        <v>-17.47</v>
      </c>
      <c r="P436" s="14" t="n">
        <f aca="false">O436+P435</f>
        <v>766.545967747968</v>
      </c>
    </row>
    <row r="437" customFormat="false" ht="12.8" hidden="false" customHeight="false" outlineLevel="0" collapsed="false">
      <c r="A437" s="2" t="s">
        <v>748</v>
      </c>
      <c r="B437" s="2" t="s">
        <v>480</v>
      </c>
      <c r="C437" s="6" t="s">
        <v>584</v>
      </c>
      <c r="D437" s="6" t="s">
        <v>16</v>
      </c>
      <c r="E437" s="6" t="s">
        <v>147</v>
      </c>
      <c r="F437" s="6" t="s">
        <v>43</v>
      </c>
      <c r="G437" s="6" t="s">
        <v>19</v>
      </c>
      <c r="H437" s="6" t="s">
        <v>749</v>
      </c>
      <c r="I437" s="0" t="n">
        <v>3</v>
      </c>
      <c r="J437" s="6" t="n">
        <v>14.57</v>
      </c>
      <c r="K437" s="3" t="str">
        <f aca="false">IF(I437=1, "No","Yes")</f>
        <v>Yes</v>
      </c>
      <c r="L437" s="7" t="n">
        <f aca="false">IF(I437=1,-J437,0.98)</f>
        <v>0.98</v>
      </c>
      <c r="M437" s="8" t="s">
        <v>51</v>
      </c>
      <c r="N437" s="50" t="n">
        <v>17.47</v>
      </c>
      <c r="O437" s="50" t="n">
        <f aca="false">N437*L437</f>
        <v>17.1206</v>
      </c>
      <c r="P437" s="14" t="n">
        <f aca="false">O437+P436</f>
        <v>783.666567747968</v>
      </c>
    </row>
    <row r="438" customFormat="false" ht="12.8" hidden="false" customHeight="false" outlineLevel="0" collapsed="false">
      <c r="A438" s="9" t="s">
        <v>748</v>
      </c>
      <c r="B438" s="9" t="s">
        <v>480</v>
      </c>
      <c r="C438" s="6" t="s">
        <v>584</v>
      </c>
      <c r="D438" s="6" t="s">
        <v>16</v>
      </c>
      <c r="E438" s="6" t="s">
        <v>147</v>
      </c>
      <c r="F438" s="6" t="s">
        <v>43</v>
      </c>
      <c r="G438" s="6" t="s">
        <v>19</v>
      </c>
      <c r="H438" s="6" t="s">
        <v>749</v>
      </c>
      <c r="I438" s="0" t="n">
        <v>3</v>
      </c>
      <c r="J438" s="6" t="n">
        <v>4.89</v>
      </c>
      <c r="K438" s="3" t="s">
        <v>19</v>
      </c>
      <c r="L438" s="0" t="n">
        <f aca="false">IF(K438="Yes",(J438-1)*0.98,-1)</f>
        <v>-1</v>
      </c>
      <c r="M438" s="13" t="s">
        <v>184</v>
      </c>
      <c r="N438" s="50" t="n">
        <v>17.47</v>
      </c>
      <c r="O438" s="50" t="n">
        <f aca="false">N438*L438</f>
        <v>-17.47</v>
      </c>
      <c r="P438" s="14" t="n">
        <f aca="false">O438+P437</f>
        <v>766.196567747968</v>
      </c>
    </row>
    <row r="439" customFormat="false" ht="12.8" hidden="false" customHeight="false" outlineLevel="0" collapsed="false">
      <c r="A439" s="9" t="s">
        <v>748</v>
      </c>
      <c r="B439" s="9" t="s">
        <v>480</v>
      </c>
      <c r="C439" s="6" t="s">
        <v>584</v>
      </c>
      <c r="D439" s="6" t="s">
        <v>16</v>
      </c>
      <c r="E439" s="6" t="s">
        <v>147</v>
      </c>
      <c r="F439" s="6" t="s">
        <v>43</v>
      </c>
      <c r="G439" s="6" t="s">
        <v>19</v>
      </c>
      <c r="H439" s="6" t="s">
        <v>750</v>
      </c>
      <c r="I439" s="0" t="n">
        <v>1</v>
      </c>
      <c r="J439" s="6" t="n">
        <v>2.89</v>
      </c>
      <c r="K439" s="3" t="str">
        <f aca="false">IF(I439=1,"Yes","No")</f>
        <v>Yes</v>
      </c>
      <c r="L439" s="7" t="n">
        <f aca="false">IF(K439="Yes",(J439-1)*0.98,-1)</f>
        <v>1.8522</v>
      </c>
      <c r="M439" s="10" t="s">
        <v>53</v>
      </c>
      <c r="N439" s="50" t="n">
        <v>17.47</v>
      </c>
      <c r="O439" s="50" t="n">
        <f aca="false">N439*L439</f>
        <v>32.357934</v>
      </c>
      <c r="P439" s="14" t="n">
        <f aca="false">O439+P438</f>
        <v>798.554501747968</v>
      </c>
    </row>
    <row r="440" customFormat="false" ht="12.8" hidden="false" customHeight="false" outlineLevel="0" collapsed="false">
      <c r="A440" s="2" t="s">
        <v>748</v>
      </c>
      <c r="B440" s="2" t="s">
        <v>245</v>
      </c>
      <c r="C440" s="0" t="s">
        <v>119</v>
      </c>
      <c r="D440" s="0" t="s">
        <v>29</v>
      </c>
      <c r="E440" s="0" t="s">
        <v>79</v>
      </c>
      <c r="F440" s="0" t="s">
        <v>80</v>
      </c>
      <c r="G440" s="0" t="s">
        <v>19</v>
      </c>
      <c r="H440" s="0" t="s">
        <v>401</v>
      </c>
      <c r="I440" s="0" t="n">
        <v>2</v>
      </c>
      <c r="J440" s="0" t="n">
        <v>5.34</v>
      </c>
      <c r="K440" s="0" t="str">
        <f aca="false">IF(I440=1,"Yes","No")</f>
        <v>No</v>
      </c>
      <c r="L440" s="0" t="n">
        <f aca="false">IF(K440="Yes",(J440-1)*0.98,-1)</f>
        <v>-1</v>
      </c>
      <c r="M440" s="5" t="s">
        <v>33</v>
      </c>
      <c r="N440" s="50" t="n">
        <v>17.47</v>
      </c>
      <c r="O440" s="50" t="n">
        <f aca="false">N440*L440</f>
        <v>-17.47</v>
      </c>
      <c r="P440" s="14" t="n">
        <f aca="false">O440+P439</f>
        <v>781.084501747968</v>
      </c>
    </row>
    <row r="441" customFormat="false" ht="12.8" hidden="false" customHeight="false" outlineLevel="0" collapsed="false">
      <c r="A441" s="2" t="s">
        <v>748</v>
      </c>
      <c r="B441" s="2" t="s">
        <v>245</v>
      </c>
      <c r="C441" s="0" t="s">
        <v>119</v>
      </c>
      <c r="D441" s="0" t="s">
        <v>29</v>
      </c>
      <c r="E441" s="0" t="s">
        <v>79</v>
      </c>
      <c r="F441" s="0" t="s">
        <v>80</v>
      </c>
      <c r="G441" s="0" t="s">
        <v>19</v>
      </c>
      <c r="H441" s="0" t="s">
        <v>401</v>
      </c>
      <c r="I441" s="0" t="n">
        <v>2</v>
      </c>
      <c r="J441" s="0" t="n">
        <v>2.06</v>
      </c>
      <c r="K441" s="0" t="s">
        <v>21</v>
      </c>
      <c r="L441" s="0" t="n">
        <f aca="false">IF(K441="Yes",(J441-1)*0.98,-1)</f>
        <v>1.0388</v>
      </c>
      <c r="M441" s="4" t="s">
        <v>22</v>
      </c>
      <c r="N441" s="50" t="n">
        <v>17.47</v>
      </c>
      <c r="O441" s="50" t="n">
        <f aca="false">N441*L441</f>
        <v>18.147836</v>
      </c>
      <c r="P441" s="14" t="n">
        <f aca="false">O441+P440</f>
        <v>799.232337747968</v>
      </c>
    </row>
    <row r="442" customFormat="false" ht="12.8" hidden="false" customHeight="false" outlineLevel="0" collapsed="false">
      <c r="A442" s="2" t="s">
        <v>751</v>
      </c>
      <c r="B442" s="2" t="s">
        <v>109</v>
      </c>
      <c r="C442" s="0" t="s">
        <v>611</v>
      </c>
      <c r="D442" s="0" t="s">
        <v>102</v>
      </c>
      <c r="E442" s="0" t="s">
        <v>147</v>
      </c>
      <c r="F442" s="0" t="s">
        <v>49</v>
      </c>
      <c r="G442" s="0" t="s">
        <v>19</v>
      </c>
      <c r="H442" s="0" t="s">
        <v>752</v>
      </c>
      <c r="I442" s="0" t="n">
        <v>2</v>
      </c>
      <c r="J442" s="0" t="n">
        <v>1.43</v>
      </c>
      <c r="K442" s="0" t="s">
        <v>21</v>
      </c>
      <c r="L442" s="0" t="n">
        <f aca="false">IF(K442="Yes",(J442-1)*0.98,-1)</f>
        <v>0.4214</v>
      </c>
      <c r="M442" s="4" t="s">
        <v>22</v>
      </c>
      <c r="N442" s="50" t="n">
        <v>17.47</v>
      </c>
      <c r="O442" s="50" t="n">
        <f aca="false">N442*L442</f>
        <v>7.361858</v>
      </c>
      <c r="P442" s="14" t="n">
        <f aca="false">O442+P441</f>
        <v>806.594195747968</v>
      </c>
    </row>
    <row r="443" customFormat="false" ht="12.8" hidden="false" customHeight="false" outlineLevel="0" collapsed="false">
      <c r="A443" s="2" t="s">
        <v>753</v>
      </c>
      <c r="B443" s="2" t="s">
        <v>181</v>
      </c>
      <c r="C443" s="0" t="s">
        <v>327</v>
      </c>
      <c r="D443" s="0" t="s">
        <v>16</v>
      </c>
      <c r="E443" s="0" t="s">
        <v>17</v>
      </c>
      <c r="F443" s="0" t="s">
        <v>18</v>
      </c>
      <c r="G443" s="0" t="s">
        <v>19</v>
      </c>
      <c r="H443" s="0" t="s">
        <v>754</v>
      </c>
      <c r="I443" s="0" t="n">
        <v>1</v>
      </c>
      <c r="J443" s="0" t="n">
        <v>1.04</v>
      </c>
      <c r="K443" s="0" t="s">
        <v>21</v>
      </c>
      <c r="L443" s="0" t="n">
        <f aca="false">IF(K443="Yes",(J443-1)*0.98,-1)</f>
        <v>0.0392</v>
      </c>
      <c r="M443" s="4" t="s">
        <v>22</v>
      </c>
      <c r="N443" s="50" t="n">
        <v>17.47</v>
      </c>
      <c r="O443" s="50" t="n">
        <f aca="false">N443*L443</f>
        <v>0.684824000000001</v>
      </c>
      <c r="P443" s="14" t="n">
        <f aca="false">O443+P442</f>
        <v>807.279019747968</v>
      </c>
    </row>
    <row r="444" customFormat="false" ht="12.8" hidden="false" customHeight="false" outlineLevel="0" collapsed="false">
      <c r="A444" s="2" t="s">
        <v>755</v>
      </c>
      <c r="B444" s="2" t="s">
        <v>193</v>
      </c>
      <c r="C444" s="0" t="s">
        <v>647</v>
      </c>
      <c r="D444" s="0" t="s">
        <v>37</v>
      </c>
      <c r="E444" s="0" t="s">
        <v>87</v>
      </c>
      <c r="G444" s="0" t="s">
        <v>19</v>
      </c>
      <c r="H444" s="0" t="s">
        <v>756</v>
      </c>
      <c r="I444" s="0" t="n">
        <v>2</v>
      </c>
      <c r="J444" s="0" t="n">
        <v>1.79</v>
      </c>
      <c r="K444" s="0" t="s">
        <v>21</v>
      </c>
      <c r="L444" s="0" t="n">
        <f aca="false">IF(K444="Yes",(J444-1)*0.98,-1)</f>
        <v>0.7742</v>
      </c>
      <c r="M444" s="11" t="s">
        <v>62</v>
      </c>
      <c r="N444" s="50" t="n">
        <v>17.47</v>
      </c>
      <c r="O444" s="50" t="n">
        <f aca="false">N444*L444</f>
        <v>13.525274</v>
      </c>
      <c r="P444" s="14" t="n">
        <f aca="false">O444+P443</f>
        <v>820.804293747968</v>
      </c>
    </row>
    <row r="445" customFormat="false" ht="12.8" hidden="false" customHeight="false" outlineLevel="0" collapsed="false">
      <c r="A445" s="9" t="s">
        <v>755</v>
      </c>
      <c r="B445" s="9" t="s">
        <v>193</v>
      </c>
      <c r="C445" s="6" t="s">
        <v>647</v>
      </c>
      <c r="D445" s="6" t="s">
        <v>37</v>
      </c>
      <c r="E445" s="6" t="s">
        <v>87</v>
      </c>
      <c r="F445" s="6"/>
      <c r="G445" s="6" t="s">
        <v>19</v>
      </c>
      <c r="H445" s="6" t="s">
        <v>756</v>
      </c>
      <c r="I445" s="0" t="n">
        <v>2</v>
      </c>
      <c r="J445" s="6" t="n">
        <v>3.51</v>
      </c>
      <c r="K445" s="3" t="str">
        <f aca="false">IF(I445=1,"Yes","No")</f>
        <v>No</v>
      </c>
      <c r="L445" s="7" t="n">
        <f aca="false">IF(K445="Yes",(J445-1)*0.98,-1)</f>
        <v>-1</v>
      </c>
      <c r="M445" s="10" t="s">
        <v>53</v>
      </c>
      <c r="N445" s="50" t="n">
        <v>17.47</v>
      </c>
      <c r="O445" s="50" t="n">
        <f aca="false">N445*L445</f>
        <v>-17.47</v>
      </c>
      <c r="P445" s="14" t="n">
        <f aca="false">O445+P444</f>
        <v>803.334293747968</v>
      </c>
    </row>
    <row r="446" customFormat="false" ht="12.8" hidden="false" customHeight="false" outlineLevel="0" collapsed="false">
      <c r="A446" s="2" t="s">
        <v>755</v>
      </c>
      <c r="B446" s="2" t="s">
        <v>688</v>
      </c>
      <c r="C446" s="0" t="s">
        <v>91</v>
      </c>
      <c r="D446" s="0" t="s">
        <v>42</v>
      </c>
      <c r="E446" s="0" t="s">
        <v>30</v>
      </c>
      <c r="F446" s="0" t="s">
        <v>43</v>
      </c>
      <c r="G446" s="0" t="s">
        <v>19</v>
      </c>
      <c r="H446" s="0" t="s">
        <v>757</v>
      </c>
      <c r="I446" s="0" t="n">
        <v>2</v>
      </c>
      <c r="J446" s="0" t="n">
        <v>1.35</v>
      </c>
      <c r="K446" s="0" t="s">
        <v>21</v>
      </c>
      <c r="L446" s="0" t="n">
        <f aca="false">IF(K446="Yes",(J446-1)*0.98,-1)</f>
        <v>0.343</v>
      </c>
      <c r="M446" s="11" t="s">
        <v>62</v>
      </c>
      <c r="N446" s="50" t="n">
        <v>17.47</v>
      </c>
      <c r="O446" s="50" t="n">
        <f aca="false">N446*L446</f>
        <v>5.99221</v>
      </c>
      <c r="P446" s="14" t="n">
        <f aca="false">O446+P445</f>
        <v>809.326503747968</v>
      </c>
    </row>
    <row r="447" customFormat="false" ht="12.8" hidden="false" customHeight="false" outlineLevel="0" collapsed="false">
      <c r="A447" s="2" t="s">
        <v>755</v>
      </c>
      <c r="B447" s="2" t="s">
        <v>688</v>
      </c>
      <c r="C447" s="6" t="s">
        <v>91</v>
      </c>
      <c r="D447" s="6" t="s">
        <v>42</v>
      </c>
      <c r="E447" s="6" t="s">
        <v>30</v>
      </c>
      <c r="F447" s="6" t="s">
        <v>43</v>
      </c>
      <c r="G447" s="6" t="s">
        <v>19</v>
      </c>
      <c r="H447" s="6" t="s">
        <v>758</v>
      </c>
      <c r="I447" s="0" t="n">
        <v>3</v>
      </c>
      <c r="J447" s="6" t="n">
        <v>13.06</v>
      </c>
      <c r="K447" s="3" t="str">
        <f aca="false">IF(I447=1, "No","Yes")</f>
        <v>Yes</v>
      </c>
      <c r="L447" s="7" t="n">
        <f aca="false">IF(I447=1,-J447,0.98)</f>
        <v>0.98</v>
      </c>
      <c r="M447" s="12" t="s">
        <v>128</v>
      </c>
      <c r="N447" s="50" t="n">
        <v>17.47</v>
      </c>
      <c r="O447" s="50" t="n">
        <f aca="false">N447*L447</f>
        <v>17.1206</v>
      </c>
      <c r="P447" s="14" t="n">
        <f aca="false">O447+P446</f>
        <v>826.447103747968</v>
      </c>
    </row>
    <row r="448" customFormat="false" ht="12.8" hidden="false" customHeight="false" outlineLevel="0" collapsed="false">
      <c r="A448" s="9" t="s">
        <v>755</v>
      </c>
      <c r="B448" s="9" t="s">
        <v>688</v>
      </c>
      <c r="C448" s="6" t="s">
        <v>91</v>
      </c>
      <c r="D448" s="6" t="s">
        <v>42</v>
      </c>
      <c r="E448" s="6" t="s">
        <v>30</v>
      </c>
      <c r="F448" s="6" t="s">
        <v>43</v>
      </c>
      <c r="G448" s="6" t="s">
        <v>19</v>
      </c>
      <c r="H448" s="6" t="s">
        <v>758</v>
      </c>
      <c r="I448" s="0" t="n">
        <v>3</v>
      </c>
      <c r="J448" s="6" t="n">
        <v>2.06</v>
      </c>
      <c r="K448" s="3" t="s">
        <v>21</v>
      </c>
      <c r="L448" s="0" t="n">
        <f aca="false">IF(K448="Yes",(J448-1)*0.98,-1)</f>
        <v>1.0388</v>
      </c>
      <c r="M448" s="13" t="s">
        <v>184</v>
      </c>
      <c r="N448" s="50" t="n">
        <v>17.47</v>
      </c>
      <c r="O448" s="50" t="n">
        <f aca="false">N448*L448</f>
        <v>18.147836</v>
      </c>
      <c r="P448" s="14" t="n">
        <f aca="false">O448+P447</f>
        <v>844.594939747968</v>
      </c>
    </row>
    <row r="449" customFormat="false" ht="12.8" hidden="false" customHeight="false" outlineLevel="0" collapsed="false">
      <c r="A449" s="2" t="s">
        <v>759</v>
      </c>
      <c r="B449" s="2" t="s">
        <v>186</v>
      </c>
      <c r="C449" s="0" t="s">
        <v>150</v>
      </c>
      <c r="D449" s="0" t="s">
        <v>16</v>
      </c>
      <c r="E449" s="0" t="s">
        <v>17</v>
      </c>
      <c r="F449" s="0" t="s">
        <v>18</v>
      </c>
      <c r="G449" s="0" t="s">
        <v>19</v>
      </c>
      <c r="H449" s="0" t="s">
        <v>760</v>
      </c>
      <c r="I449" s="0" t="n">
        <v>1</v>
      </c>
      <c r="J449" s="0" t="n">
        <v>1.1</v>
      </c>
      <c r="K449" s="0" t="s">
        <v>21</v>
      </c>
      <c r="L449" s="0" t="n">
        <f aca="false">IF(K449="Yes",(J449-1)*0.98,-1)</f>
        <v>0.0980000000000001</v>
      </c>
      <c r="M449" s="4" t="s">
        <v>22</v>
      </c>
      <c r="N449" s="50" t="n">
        <v>17.47</v>
      </c>
      <c r="O449" s="50" t="n">
        <f aca="false">N449*L449</f>
        <v>1.71206</v>
      </c>
      <c r="P449" s="14" t="n">
        <f aca="false">O449+P448</f>
        <v>846.306999747968</v>
      </c>
    </row>
    <row r="450" customFormat="false" ht="12.8" hidden="false" customHeight="false" outlineLevel="0" collapsed="false">
      <c r="A450" s="2" t="s">
        <v>759</v>
      </c>
      <c r="B450" s="2" t="s">
        <v>186</v>
      </c>
      <c r="C450" s="0" t="s">
        <v>150</v>
      </c>
      <c r="D450" s="0" t="s">
        <v>16</v>
      </c>
      <c r="E450" s="0" t="s">
        <v>17</v>
      </c>
      <c r="F450" s="0" t="s">
        <v>18</v>
      </c>
      <c r="G450" s="0" t="s">
        <v>19</v>
      </c>
      <c r="H450" s="0" t="s">
        <v>761</v>
      </c>
      <c r="I450" s="0" t="n">
        <v>0</v>
      </c>
      <c r="J450" s="0" t="n">
        <v>10.62</v>
      </c>
      <c r="K450" s="0" t="s">
        <v>19</v>
      </c>
      <c r="L450" s="0" t="n">
        <f aca="false">IF(K450="Yes",(J450-1)*0.98,-1)</f>
        <v>-1</v>
      </c>
      <c r="M450" s="11" t="s">
        <v>62</v>
      </c>
      <c r="N450" s="50" t="n">
        <v>17.47</v>
      </c>
      <c r="O450" s="50" t="n">
        <f aca="false">N450*L450</f>
        <v>-17.47</v>
      </c>
      <c r="P450" s="14" t="n">
        <f aca="false">O450+P449</f>
        <v>828.836999747968</v>
      </c>
    </row>
    <row r="451" customFormat="false" ht="12.8" hidden="false" customHeight="false" outlineLevel="0" collapsed="false">
      <c r="A451" s="9" t="s">
        <v>762</v>
      </c>
      <c r="B451" s="9" t="s">
        <v>101</v>
      </c>
      <c r="C451" s="6" t="s">
        <v>215</v>
      </c>
      <c r="D451" s="6" t="s">
        <v>16</v>
      </c>
      <c r="E451" s="6" t="s">
        <v>87</v>
      </c>
      <c r="F451" s="6" t="s">
        <v>18</v>
      </c>
      <c r="G451" s="6" t="s">
        <v>19</v>
      </c>
      <c r="H451" s="6" t="s">
        <v>763</v>
      </c>
      <c r="I451" s="0" t="n">
        <v>3</v>
      </c>
      <c r="J451" s="6" t="n">
        <v>9.94</v>
      </c>
      <c r="K451" s="3" t="str">
        <f aca="false">IF(I451=1,"Yes","No")</f>
        <v>No</v>
      </c>
      <c r="L451" s="7" t="n">
        <f aca="false">IF(K451="Yes",(J451-1)*0.98,-1)</f>
        <v>-1</v>
      </c>
      <c r="M451" s="10" t="s">
        <v>53</v>
      </c>
      <c r="N451" s="50" t="n">
        <v>17.47</v>
      </c>
      <c r="O451" s="50" t="n">
        <f aca="false">N451*L451</f>
        <v>-17.47</v>
      </c>
      <c r="P451" s="14" t="n">
        <f aca="false">O451+P450</f>
        <v>811.366999747968</v>
      </c>
      <c r="Q451" s="47" t="n">
        <v>0</v>
      </c>
      <c r="R451" s="47" t="n">
        <f aca="false">P451-Q451</f>
        <v>811.366999747968</v>
      </c>
      <c r="S451" s="47" t="n">
        <f aca="false">R451/50</f>
        <v>16.2273399949594</v>
      </c>
      <c r="T451" s="47" t="n">
        <f aca="false">1493.07+Q451</f>
        <v>1493.07</v>
      </c>
      <c r="U451" s="54" t="s">
        <v>5943</v>
      </c>
    </row>
    <row r="452" customFormat="false" ht="12.8" hidden="false" customHeight="false" outlineLevel="0" collapsed="false">
      <c r="A452" s="2" t="s">
        <v>764</v>
      </c>
      <c r="B452" s="2" t="s">
        <v>77</v>
      </c>
      <c r="C452" s="0" t="s">
        <v>218</v>
      </c>
      <c r="D452" s="0" t="s">
        <v>16</v>
      </c>
      <c r="E452" s="0" t="s">
        <v>17</v>
      </c>
      <c r="F452" s="0" t="s">
        <v>206</v>
      </c>
      <c r="G452" s="0" t="s">
        <v>19</v>
      </c>
      <c r="H452" s="0" t="s">
        <v>765</v>
      </c>
      <c r="I452" s="0" t="n">
        <v>1</v>
      </c>
      <c r="J452" s="0" t="n">
        <v>1.34</v>
      </c>
      <c r="K452" s="0" t="str">
        <f aca="false">IF(I452=1,"Yes","No")</f>
        <v>Yes</v>
      </c>
      <c r="L452" s="0" t="n">
        <f aca="false">IF(K452="Yes",(J452-1)*0.98,-1)</f>
        <v>0.3332</v>
      </c>
      <c r="M452" s="5" t="s">
        <v>33</v>
      </c>
      <c r="N452" s="53" t="n">
        <v>16.23</v>
      </c>
      <c r="O452" s="50" t="n">
        <f aca="false">N452*L452</f>
        <v>5.407836</v>
      </c>
      <c r="P452" s="51" t="n">
        <f aca="false">R451+O452</f>
        <v>816.774835747967</v>
      </c>
    </row>
    <row r="453" customFormat="false" ht="12.8" hidden="false" customHeight="false" outlineLevel="0" collapsed="false">
      <c r="A453" s="2" t="s">
        <v>766</v>
      </c>
      <c r="B453" s="2" t="s">
        <v>135</v>
      </c>
      <c r="C453" s="0" t="s">
        <v>327</v>
      </c>
      <c r="D453" s="0" t="s">
        <v>16</v>
      </c>
      <c r="E453" s="0" t="s">
        <v>17</v>
      </c>
      <c r="F453" s="0" t="s">
        <v>18</v>
      </c>
      <c r="G453" s="0" t="s">
        <v>19</v>
      </c>
      <c r="H453" s="0" t="s">
        <v>767</v>
      </c>
      <c r="I453" s="0" t="n">
        <v>2</v>
      </c>
      <c r="J453" s="0" t="n">
        <v>1.23</v>
      </c>
      <c r="K453" s="0" t="s">
        <v>21</v>
      </c>
      <c r="L453" s="0" t="n">
        <f aca="false">IF(K453="Yes",(J453-1)*0.98,-1)</f>
        <v>0.2254</v>
      </c>
      <c r="M453" s="4" t="s">
        <v>22</v>
      </c>
      <c r="N453" s="53" t="n">
        <v>16.23</v>
      </c>
      <c r="O453" s="50" t="n">
        <f aca="false">N453*L453</f>
        <v>3.658242</v>
      </c>
      <c r="P453" s="14" t="n">
        <f aca="false">O453+P452</f>
        <v>820.433077747967</v>
      </c>
    </row>
    <row r="454" customFormat="false" ht="12.8" hidden="false" customHeight="false" outlineLevel="0" collapsed="false">
      <c r="A454" s="2" t="s">
        <v>766</v>
      </c>
      <c r="B454" s="2" t="s">
        <v>456</v>
      </c>
      <c r="C454" s="0" t="s">
        <v>327</v>
      </c>
      <c r="D454" s="0" t="s">
        <v>29</v>
      </c>
      <c r="E454" s="0" t="s">
        <v>79</v>
      </c>
      <c r="F454" s="0" t="s">
        <v>43</v>
      </c>
      <c r="G454" s="0" t="s">
        <v>19</v>
      </c>
      <c r="H454" s="0" t="s">
        <v>768</v>
      </c>
      <c r="I454" s="0" t="n">
        <v>2</v>
      </c>
      <c r="J454" s="0" t="n">
        <v>1.9</v>
      </c>
      <c r="K454" s="0" t="s">
        <v>21</v>
      </c>
      <c r="L454" s="0" t="n">
        <f aca="false">IF(K454="Yes",(J454-1)*0.98,-1)</f>
        <v>0.882</v>
      </c>
      <c r="M454" s="4" t="s">
        <v>22</v>
      </c>
      <c r="N454" s="53" t="n">
        <v>16.23</v>
      </c>
      <c r="O454" s="50" t="n">
        <f aca="false">N454*L454</f>
        <v>14.31486</v>
      </c>
      <c r="P454" s="14" t="n">
        <f aca="false">O454+P453</f>
        <v>834.747937747967</v>
      </c>
    </row>
    <row r="455" customFormat="false" ht="12.8" hidden="false" customHeight="false" outlineLevel="0" collapsed="false">
      <c r="A455" s="2" t="s">
        <v>769</v>
      </c>
      <c r="B455" s="2" t="s">
        <v>149</v>
      </c>
      <c r="C455" s="0" t="s">
        <v>576</v>
      </c>
      <c r="D455" s="0" t="s">
        <v>48</v>
      </c>
      <c r="E455" s="0" t="s">
        <v>147</v>
      </c>
      <c r="F455" s="0" t="s">
        <v>770</v>
      </c>
      <c r="G455" s="0" t="s">
        <v>21</v>
      </c>
      <c r="H455" s="0" t="s">
        <v>771</v>
      </c>
      <c r="I455" s="0" t="n">
        <v>1</v>
      </c>
      <c r="J455" s="0" t="n">
        <v>1.4</v>
      </c>
      <c r="K455" s="0" t="s">
        <v>21</v>
      </c>
      <c r="L455" s="0" t="n">
        <f aca="false">IF(K455="Yes",(J455-1)*0.98,-1)</f>
        <v>0.392</v>
      </c>
      <c r="M455" s="4" t="s">
        <v>22</v>
      </c>
      <c r="N455" s="53" t="n">
        <v>16.23</v>
      </c>
      <c r="O455" s="50" t="n">
        <f aca="false">N455*L455</f>
        <v>6.36216</v>
      </c>
      <c r="P455" s="14" t="n">
        <f aca="false">O455+P454</f>
        <v>841.110097747967</v>
      </c>
    </row>
    <row r="456" customFormat="false" ht="12.8" hidden="false" customHeight="false" outlineLevel="0" collapsed="false">
      <c r="A456" s="2" t="s">
        <v>772</v>
      </c>
      <c r="B456" s="2" t="s">
        <v>237</v>
      </c>
      <c r="C456" s="0" t="s">
        <v>773</v>
      </c>
      <c r="D456" s="0" t="s">
        <v>42</v>
      </c>
      <c r="E456" s="0" t="s">
        <v>17</v>
      </c>
      <c r="F456" s="0" t="s">
        <v>43</v>
      </c>
      <c r="G456" s="0" t="s">
        <v>19</v>
      </c>
      <c r="H456" s="0" t="s">
        <v>774</v>
      </c>
      <c r="I456" s="0" t="n">
        <v>1</v>
      </c>
      <c r="J456" s="0" t="n">
        <v>1.46</v>
      </c>
      <c r="K456" s="0" t="str">
        <f aca="false">IF(I456=1,"Yes","No")</f>
        <v>Yes</v>
      </c>
      <c r="L456" s="0" t="n">
        <f aca="false">IF(K456="Yes",(J456-1)*0.98,-1)</f>
        <v>0.4508</v>
      </c>
      <c r="M456" s="5" t="s">
        <v>33</v>
      </c>
      <c r="N456" s="53" t="n">
        <v>16.23</v>
      </c>
      <c r="O456" s="50" t="n">
        <f aca="false">N456*L456</f>
        <v>7.316484</v>
      </c>
      <c r="P456" s="14" t="n">
        <f aca="false">O456+P455</f>
        <v>848.426581747967</v>
      </c>
    </row>
    <row r="457" customFormat="false" ht="12.8" hidden="false" customHeight="false" outlineLevel="0" collapsed="false">
      <c r="A457" s="2" t="s">
        <v>772</v>
      </c>
      <c r="B457" s="2" t="s">
        <v>499</v>
      </c>
      <c r="C457" s="0" t="s">
        <v>529</v>
      </c>
      <c r="D457" s="0" t="s">
        <v>37</v>
      </c>
      <c r="E457" s="0" t="s">
        <v>147</v>
      </c>
      <c r="G457" s="0" t="s">
        <v>19</v>
      </c>
      <c r="H457" s="0" t="s">
        <v>775</v>
      </c>
      <c r="I457" s="0" t="n">
        <v>2</v>
      </c>
      <c r="J457" s="0" t="n">
        <v>7.31</v>
      </c>
      <c r="K457" s="0" t="str">
        <f aca="false">IF(I457=1,"Yes","No")</f>
        <v>No</v>
      </c>
      <c r="L457" s="0" t="n">
        <f aca="false">IF(K457="Yes",(J457-1)*0.98,-1)</f>
        <v>-1</v>
      </c>
      <c r="M457" s="5" t="s">
        <v>33</v>
      </c>
      <c r="N457" s="53" t="n">
        <v>16.23</v>
      </c>
      <c r="O457" s="50" t="n">
        <f aca="false">N457*L457</f>
        <v>-16.23</v>
      </c>
      <c r="P457" s="14" t="n">
        <f aca="false">O457+P456</f>
        <v>832.196581747967</v>
      </c>
    </row>
    <row r="458" customFormat="false" ht="12.8" hidden="false" customHeight="false" outlineLevel="0" collapsed="false">
      <c r="A458" s="2" t="s">
        <v>772</v>
      </c>
      <c r="B458" s="2" t="s">
        <v>776</v>
      </c>
      <c r="C458" s="0" t="s">
        <v>125</v>
      </c>
      <c r="D458" s="0" t="s">
        <v>42</v>
      </c>
      <c r="E458" s="0" t="s">
        <v>30</v>
      </c>
      <c r="F458" s="0" t="s">
        <v>43</v>
      </c>
      <c r="G458" s="0" t="s">
        <v>19</v>
      </c>
      <c r="H458" s="0" t="s">
        <v>777</v>
      </c>
      <c r="I458" s="0" t="n">
        <v>1</v>
      </c>
      <c r="J458" s="0" t="n">
        <v>1.5</v>
      </c>
      <c r="K458" s="0" t="s">
        <v>21</v>
      </c>
      <c r="L458" s="0" t="n">
        <f aca="false">IF(K458="Yes",(J458-1)*0.98,-1)</f>
        <v>0.49</v>
      </c>
      <c r="M458" s="11" t="s">
        <v>62</v>
      </c>
      <c r="N458" s="53" t="n">
        <v>16.23</v>
      </c>
      <c r="O458" s="50" t="n">
        <f aca="false">N458*L458</f>
        <v>7.9527</v>
      </c>
      <c r="P458" s="14" t="n">
        <f aca="false">O458+P457</f>
        <v>840.149281747967</v>
      </c>
    </row>
    <row r="459" customFormat="false" ht="12.8" hidden="false" customHeight="false" outlineLevel="0" collapsed="false">
      <c r="A459" s="2" t="s">
        <v>778</v>
      </c>
      <c r="B459" s="2" t="s">
        <v>162</v>
      </c>
      <c r="C459" s="0" t="s">
        <v>311</v>
      </c>
      <c r="D459" s="0" t="s">
        <v>16</v>
      </c>
      <c r="E459" s="0" t="s">
        <v>17</v>
      </c>
      <c r="F459" s="0" t="s">
        <v>18</v>
      </c>
      <c r="G459" s="0" t="s">
        <v>19</v>
      </c>
      <c r="H459" s="0" t="s">
        <v>779</v>
      </c>
      <c r="I459" s="0" t="n">
        <v>1</v>
      </c>
      <c r="J459" s="0" t="n">
        <v>1.05</v>
      </c>
      <c r="K459" s="0" t="s">
        <v>21</v>
      </c>
      <c r="L459" s="0" t="n">
        <f aca="false">IF(K459="Yes",(J459-1)*0.98,-1)</f>
        <v>0.049</v>
      </c>
      <c r="M459" s="4" t="s">
        <v>22</v>
      </c>
      <c r="N459" s="53" t="n">
        <v>16.23</v>
      </c>
      <c r="O459" s="50" t="n">
        <f aca="false">N459*L459</f>
        <v>0.795270000000001</v>
      </c>
      <c r="P459" s="14" t="n">
        <f aca="false">O459+P458</f>
        <v>840.944551747967</v>
      </c>
    </row>
    <row r="460" customFormat="false" ht="12.8" hidden="false" customHeight="false" outlineLevel="0" collapsed="false">
      <c r="A460" s="2" t="s">
        <v>778</v>
      </c>
      <c r="B460" s="2" t="s">
        <v>657</v>
      </c>
      <c r="C460" s="0" t="s">
        <v>311</v>
      </c>
      <c r="D460" s="0" t="s">
        <v>102</v>
      </c>
      <c r="E460" s="0" t="s">
        <v>87</v>
      </c>
      <c r="F460" s="0" t="s">
        <v>206</v>
      </c>
      <c r="G460" s="0" t="s">
        <v>19</v>
      </c>
      <c r="H460" s="0" t="s">
        <v>780</v>
      </c>
      <c r="I460" s="0" t="n">
        <v>1</v>
      </c>
      <c r="J460" s="0" t="n">
        <v>2.29</v>
      </c>
      <c r="K460" s="0" t="str">
        <f aca="false">IF(I460=1,"Yes","No")</f>
        <v>Yes</v>
      </c>
      <c r="L460" s="0" t="n">
        <f aca="false">IF(K460="Yes",(J460-1)*0.98,-1)</f>
        <v>1.2642</v>
      </c>
      <c r="M460" s="5" t="s">
        <v>33</v>
      </c>
      <c r="N460" s="53" t="n">
        <v>16.23</v>
      </c>
      <c r="O460" s="50" t="n">
        <f aca="false">N460*L460</f>
        <v>20.517966</v>
      </c>
      <c r="P460" s="14" t="n">
        <f aca="false">O460+P459</f>
        <v>861.462517747967</v>
      </c>
    </row>
    <row r="461" customFormat="false" ht="12.8" hidden="false" customHeight="false" outlineLevel="0" collapsed="false">
      <c r="A461" s="2" t="s">
        <v>778</v>
      </c>
      <c r="B461" s="2" t="s">
        <v>280</v>
      </c>
      <c r="C461" s="0" t="s">
        <v>311</v>
      </c>
      <c r="D461" s="0" t="s">
        <v>42</v>
      </c>
      <c r="E461" s="0" t="s">
        <v>79</v>
      </c>
      <c r="F461" s="0" t="s">
        <v>80</v>
      </c>
      <c r="G461" s="0" t="s">
        <v>19</v>
      </c>
      <c r="H461" s="0" t="s">
        <v>781</v>
      </c>
      <c r="I461" s="0" t="n">
        <v>1</v>
      </c>
      <c r="J461" s="0" t="n">
        <v>1.41</v>
      </c>
      <c r="K461" s="0" t="s">
        <v>21</v>
      </c>
      <c r="L461" s="0" t="n">
        <f aca="false">IF(K461="Yes",(J461-1)*0.98,-1)</f>
        <v>0.4018</v>
      </c>
      <c r="M461" s="4" t="s">
        <v>22</v>
      </c>
      <c r="N461" s="53" t="n">
        <v>16.23</v>
      </c>
      <c r="O461" s="50" t="n">
        <f aca="false">N461*L461</f>
        <v>6.521214</v>
      </c>
      <c r="P461" s="14" t="n">
        <f aca="false">O461+P460</f>
        <v>867.983731747967</v>
      </c>
    </row>
    <row r="462" customFormat="false" ht="12.8" hidden="false" customHeight="false" outlineLevel="0" collapsed="false">
      <c r="A462" s="2" t="s">
        <v>778</v>
      </c>
      <c r="B462" s="2" t="s">
        <v>527</v>
      </c>
      <c r="C462" s="0" t="s">
        <v>673</v>
      </c>
      <c r="D462" s="0" t="s">
        <v>42</v>
      </c>
      <c r="E462" s="0" t="s">
        <v>30</v>
      </c>
      <c r="F462" s="0" t="s">
        <v>43</v>
      </c>
      <c r="G462" s="0" t="s">
        <v>19</v>
      </c>
      <c r="H462" s="0" t="s">
        <v>782</v>
      </c>
      <c r="I462" s="0" t="n">
        <v>3</v>
      </c>
      <c r="J462" s="0" t="n">
        <v>1.3</v>
      </c>
      <c r="K462" s="0" t="s">
        <v>19</v>
      </c>
      <c r="L462" s="0" t="n">
        <f aca="false">IF(K462="Yes",(J462-1)*0.98,-1)</f>
        <v>-1</v>
      </c>
      <c r="M462" s="11" t="s">
        <v>62</v>
      </c>
      <c r="N462" s="53" t="n">
        <v>16.23</v>
      </c>
      <c r="O462" s="50" t="n">
        <f aca="false">N462*L462</f>
        <v>-16.23</v>
      </c>
      <c r="P462" s="14" t="n">
        <f aca="false">O462+P461</f>
        <v>851.753731747967</v>
      </c>
    </row>
    <row r="463" customFormat="false" ht="12.8" hidden="false" customHeight="false" outlineLevel="0" collapsed="false">
      <c r="A463" s="2" t="s">
        <v>783</v>
      </c>
      <c r="B463" s="2" t="s">
        <v>205</v>
      </c>
      <c r="C463" s="0" t="s">
        <v>294</v>
      </c>
      <c r="D463" s="0" t="s">
        <v>29</v>
      </c>
      <c r="E463" s="0" t="s">
        <v>79</v>
      </c>
      <c r="F463" s="0" t="s">
        <v>206</v>
      </c>
      <c r="G463" s="0" t="s">
        <v>19</v>
      </c>
      <c r="H463" s="0" t="s">
        <v>567</v>
      </c>
      <c r="I463" s="0" t="n">
        <v>3</v>
      </c>
      <c r="J463" s="0" t="n">
        <v>1.7</v>
      </c>
      <c r="K463" s="0" t="str">
        <f aca="false">IF(I463=1,"Yes","No")</f>
        <v>No</v>
      </c>
      <c r="L463" s="0" t="n">
        <f aca="false">IF(K463="Yes",(J463-1)*0.98,-1)</f>
        <v>-1</v>
      </c>
      <c r="M463" s="5" t="s">
        <v>33</v>
      </c>
      <c r="N463" s="53" t="n">
        <v>16.23</v>
      </c>
      <c r="O463" s="50" t="n">
        <f aca="false">N463*L463</f>
        <v>-16.23</v>
      </c>
      <c r="P463" s="14" t="n">
        <f aca="false">O463+P462</f>
        <v>835.523731747967</v>
      </c>
    </row>
    <row r="464" customFormat="false" ht="12.8" hidden="false" customHeight="false" outlineLevel="0" collapsed="false">
      <c r="A464" s="2" t="s">
        <v>783</v>
      </c>
      <c r="B464" s="2" t="s">
        <v>205</v>
      </c>
      <c r="C464" s="0" t="s">
        <v>294</v>
      </c>
      <c r="D464" s="0" t="s">
        <v>29</v>
      </c>
      <c r="E464" s="0" t="s">
        <v>79</v>
      </c>
      <c r="F464" s="0" t="s">
        <v>206</v>
      </c>
      <c r="G464" s="0" t="s">
        <v>19</v>
      </c>
      <c r="H464" s="0" t="s">
        <v>567</v>
      </c>
      <c r="I464" s="0" t="n">
        <v>3</v>
      </c>
      <c r="J464" s="0" t="n">
        <v>1.2</v>
      </c>
      <c r="K464" s="0" t="s">
        <v>21</v>
      </c>
      <c r="L464" s="0" t="n">
        <f aca="false">IF(K464="Yes",(J464-1)*0.98,-1)</f>
        <v>0.196</v>
      </c>
      <c r="M464" s="4" t="s">
        <v>22</v>
      </c>
      <c r="N464" s="53" t="n">
        <v>16.23</v>
      </c>
      <c r="O464" s="50" t="n">
        <f aca="false">N464*L464</f>
        <v>3.18108</v>
      </c>
      <c r="P464" s="14" t="n">
        <f aca="false">O464+P463</f>
        <v>838.704811747967</v>
      </c>
    </row>
    <row r="465" customFormat="false" ht="12.8" hidden="false" customHeight="false" outlineLevel="0" collapsed="false">
      <c r="A465" s="2" t="s">
        <v>784</v>
      </c>
      <c r="B465" s="2" t="s">
        <v>162</v>
      </c>
      <c r="C465" s="0" t="s">
        <v>278</v>
      </c>
      <c r="D465" s="0" t="s">
        <v>37</v>
      </c>
      <c r="E465" s="0" t="s">
        <v>17</v>
      </c>
      <c r="G465" s="0" t="s">
        <v>19</v>
      </c>
      <c r="H465" s="0" t="s">
        <v>785</v>
      </c>
      <c r="I465" s="0" t="n">
        <v>3</v>
      </c>
      <c r="J465" s="0" t="n">
        <v>1.33</v>
      </c>
      <c r="K465" s="0" t="s">
        <v>19</v>
      </c>
      <c r="L465" s="0" t="n">
        <f aca="false">IF(K465="Yes",(J465-1)*0.98,-1)</f>
        <v>-1</v>
      </c>
      <c r="M465" s="11" t="s">
        <v>62</v>
      </c>
      <c r="N465" s="53" t="n">
        <v>16.23</v>
      </c>
      <c r="O465" s="50" t="n">
        <f aca="false">N465*L465</f>
        <v>-16.23</v>
      </c>
      <c r="P465" s="14" t="n">
        <f aca="false">O465+P464</f>
        <v>822.474811747967</v>
      </c>
    </row>
    <row r="466" customFormat="false" ht="12.8" hidden="false" customHeight="false" outlineLevel="0" collapsed="false">
      <c r="A466" s="9" t="s">
        <v>784</v>
      </c>
      <c r="B466" s="9" t="s">
        <v>162</v>
      </c>
      <c r="C466" s="6" t="s">
        <v>278</v>
      </c>
      <c r="D466" s="6" t="s">
        <v>37</v>
      </c>
      <c r="E466" s="6" t="s">
        <v>17</v>
      </c>
      <c r="F466" s="6"/>
      <c r="G466" s="6" t="s">
        <v>19</v>
      </c>
      <c r="H466" s="6" t="s">
        <v>785</v>
      </c>
      <c r="I466" s="0" t="n">
        <v>3</v>
      </c>
      <c r="J466" s="6" t="n">
        <v>8.6</v>
      </c>
      <c r="K466" s="3" t="str">
        <f aca="false">IF(I466=1,"Yes","No")</f>
        <v>No</v>
      </c>
      <c r="L466" s="7" t="n">
        <f aca="false">IF(K466="Yes",(J466-1)*0.98,-1)</f>
        <v>-1</v>
      </c>
      <c r="M466" s="10" t="s">
        <v>53</v>
      </c>
      <c r="N466" s="53" t="n">
        <v>16.23</v>
      </c>
      <c r="O466" s="50" t="n">
        <f aca="false">N466*L466</f>
        <v>-16.23</v>
      </c>
      <c r="P466" s="14" t="n">
        <f aca="false">O466+P465</f>
        <v>806.244811747967</v>
      </c>
    </row>
    <row r="467" customFormat="false" ht="12.8" hidden="false" customHeight="false" outlineLevel="0" collapsed="false">
      <c r="A467" s="2" t="s">
        <v>784</v>
      </c>
      <c r="B467" s="2" t="s">
        <v>205</v>
      </c>
      <c r="C467" s="0" t="s">
        <v>278</v>
      </c>
      <c r="D467" s="0" t="s">
        <v>37</v>
      </c>
      <c r="E467" s="0" t="s">
        <v>87</v>
      </c>
      <c r="F467" s="0" t="s">
        <v>298</v>
      </c>
      <c r="G467" s="0" t="s">
        <v>19</v>
      </c>
      <c r="H467" s="0" t="s">
        <v>786</v>
      </c>
      <c r="I467" s="0" t="n">
        <v>1</v>
      </c>
      <c r="J467" s="0" t="n">
        <v>5.27</v>
      </c>
      <c r="K467" s="0" t="s">
        <v>21</v>
      </c>
      <c r="L467" s="0" t="n">
        <f aca="false">IF(K467="Yes",(J467-1)*0.98,-1)</f>
        <v>4.1846</v>
      </c>
      <c r="M467" s="11" t="s">
        <v>62</v>
      </c>
      <c r="N467" s="53" t="n">
        <v>16.23</v>
      </c>
      <c r="O467" s="50" t="n">
        <f aca="false">N467*L467</f>
        <v>67.916058</v>
      </c>
      <c r="P467" s="14" t="n">
        <f aca="false">O467+P466</f>
        <v>874.160869747967</v>
      </c>
    </row>
    <row r="468" customFormat="false" ht="12.8" hidden="false" customHeight="false" outlineLevel="0" collapsed="false">
      <c r="A468" s="9" t="s">
        <v>784</v>
      </c>
      <c r="B468" s="9" t="s">
        <v>205</v>
      </c>
      <c r="C468" s="6" t="s">
        <v>278</v>
      </c>
      <c r="D468" s="6" t="s">
        <v>37</v>
      </c>
      <c r="E468" s="6" t="s">
        <v>87</v>
      </c>
      <c r="F468" s="6" t="s">
        <v>298</v>
      </c>
      <c r="G468" s="6" t="s">
        <v>19</v>
      </c>
      <c r="H468" s="6" t="s">
        <v>786</v>
      </c>
      <c r="I468" s="0" t="n">
        <v>1</v>
      </c>
      <c r="J468" s="6" t="n">
        <v>29.1</v>
      </c>
      <c r="K468" s="3" t="str">
        <f aca="false">IF(I468=1,"Yes","No")</f>
        <v>Yes</v>
      </c>
      <c r="L468" s="7" t="n">
        <f aca="false">IF(K468="Yes",(J468-1)*0.98,-1)</f>
        <v>27.538</v>
      </c>
      <c r="M468" s="10" t="s">
        <v>53</v>
      </c>
      <c r="N468" s="53" t="n">
        <v>16.23</v>
      </c>
      <c r="O468" s="50" t="n">
        <f aca="false">N468*L468</f>
        <v>446.94174</v>
      </c>
      <c r="P468" s="14" t="n">
        <f aca="false">O468+P467</f>
        <v>1321.10260974797</v>
      </c>
    </row>
    <row r="469" customFormat="false" ht="12.8" hidden="false" customHeight="false" outlineLevel="0" collapsed="false">
      <c r="A469" s="2" t="s">
        <v>787</v>
      </c>
      <c r="B469" s="2" t="s">
        <v>480</v>
      </c>
      <c r="C469" s="6" t="s">
        <v>271</v>
      </c>
      <c r="D469" s="6" t="s">
        <v>16</v>
      </c>
      <c r="E469" s="6" t="s">
        <v>147</v>
      </c>
      <c r="F469" s="6" t="s">
        <v>43</v>
      </c>
      <c r="G469" s="6" t="s">
        <v>19</v>
      </c>
      <c r="H469" s="6" t="s">
        <v>788</v>
      </c>
      <c r="I469" s="0" t="n">
        <v>3</v>
      </c>
      <c r="J469" s="6" t="n">
        <v>16</v>
      </c>
      <c r="K469" s="3" t="str">
        <f aca="false">IF(I469=1, "No","Yes")</f>
        <v>Yes</v>
      </c>
      <c r="L469" s="7" t="n">
        <f aca="false">IF(I469=1,-J469,0.98)</f>
        <v>0.98</v>
      </c>
      <c r="M469" s="8" t="s">
        <v>51</v>
      </c>
      <c r="N469" s="53" t="n">
        <v>16.23</v>
      </c>
      <c r="O469" s="50" t="n">
        <f aca="false">N469*L469</f>
        <v>15.9054</v>
      </c>
      <c r="P469" s="14" t="n">
        <f aca="false">O469+P468</f>
        <v>1337.00800974797</v>
      </c>
    </row>
    <row r="470" customFormat="false" ht="12.8" hidden="false" customHeight="false" outlineLevel="0" collapsed="false">
      <c r="A470" s="9" t="s">
        <v>787</v>
      </c>
      <c r="B470" s="9" t="s">
        <v>480</v>
      </c>
      <c r="C470" s="6" t="s">
        <v>271</v>
      </c>
      <c r="D470" s="6" t="s">
        <v>16</v>
      </c>
      <c r="E470" s="6" t="s">
        <v>147</v>
      </c>
      <c r="F470" s="6" t="s">
        <v>43</v>
      </c>
      <c r="G470" s="6" t="s">
        <v>19</v>
      </c>
      <c r="H470" s="6" t="s">
        <v>788</v>
      </c>
      <c r="I470" s="0" t="n">
        <v>3</v>
      </c>
      <c r="J470" s="6" t="n">
        <v>3.95</v>
      </c>
      <c r="K470" s="3" t="s">
        <v>21</v>
      </c>
      <c r="L470" s="0" t="n">
        <f aca="false">IF(K470="Yes",(J470-1)*0.98,-1)</f>
        <v>2.891</v>
      </c>
      <c r="M470" s="13" t="s">
        <v>184</v>
      </c>
      <c r="N470" s="53" t="n">
        <v>16.23</v>
      </c>
      <c r="O470" s="50" t="n">
        <f aca="false">N470*L470</f>
        <v>46.92093</v>
      </c>
      <c r="P470" s="14" t="n">
        <f aca="false">O470+P469</f>
        <v>1383.92893974797</v>
      </c>
    </row>
    <row r="471" customFormat="false" ht="12.8" hidden="false" customHeight="false" outlineLevel="0" collapsed="false">
      <c r="A471" s="9" t="s">
        <v>787</v>
      </c>
      <c r="B471" s="9" t="s">
        <v>480</v>
      </c>
      <c r="C471" s="6" t="s">
        <v>271</v>
      </c>
      <c r="D471" s="6" t="s">
        <v>16</v>
      </c>
      <c r="E471" s="6" t="s">
        <v>147</v>
      </c>
      <c r="F471" s="6" t="s">
        <v>43</v>
      </c>
      <c r="G471" s="6" t="s">
        <v>19</v>
      </c>
      <c r="H471" s="6" t="s">
        <v>789</v>
      </c>
      <c r="I471" s="0" t="n">
        <v>0</v>
      </c>
      <c r="J471" s="6" t="n">
        <v>4.91</v>
      </c>
      <c r="K471" s="3" t="str">
        <f aca="false">IF(I471=1,"Yes","No")</f>
        <v>No</v>
      </c>
      <c r="L471" s="7" t="n">
        <f aca="false">IF(K471="Yes",(J471-1)*0.98,-1)</f>
        <v>-1</v>
      </c>
      <c r="M471" s="10" t="s">
        <v>53</v>
      </c>
      <c r="N471" s="53" t="n">
        <v>16.23</v>
      </c>
      <c r="O471" s="50" t="n">
        <f aca="false">N471*L471</f>
        <v>-16.23</v>
      </c>
      <c r="P471" s="14" t="n">
        <f aca="false">O471+P470</f>
        <v>1367.69893974797</v>
      </c>
    </row>
    <row r="472" customFormat="false" ht="12.8" hidden="false" customHeight="false" outlineLevel="0" collapsed="false">
      <c r="A472" s="2" t="s">
        <v>790</v>
      </c>
      <c r="B472" s="2" t="s">
        <v>23</v>
      </c>
      <c r="C472" s="0" t="s">
        <v>110</v>
      </c>
      <c r="D472" s="0" t="s">
        <v>42</v>
      </c>
      <c r="E472" s="0" t="s">
        <v>17</v>
      </c>
      <c r="F472" s="0" t="s">
        <v>43</v>
      </c>
      <c r="G472" s="0" t="s">
        <v>19</v>
      </c>
      <c r="H472" s="0" t="s">
        <v>791</v>
      </c>
      <c r="I472" s="0" t="n">
        <v>2</v>
      </c>
      <c r="J472" s="0" t="n">
        <v>5.8</v>
      </c>
      <c r="K472" s="0" t="str">
        <f aca="false">IF(I472=1,"Yes","No")</f>
        <v>No</v>
      </c>
      <c r="L472" s="0" t="n">
        <f aca="false">IF(K472="Yes",(J472-1)*0.98,-1)</f>
        <v>-1</v>
      </c>
      <c r="M472" s="5" t="s">
        <v>33</v>
      </c>
      <c r="N472" s="53" t="n">
        <v>16.23</v>
      </c>
      <c r="O472" s="50" t="n">
        <f aca="false">N472*L472</f>
        <v>-16.23</v>
      </c>
      <c r="P472" s="14" t="n">
        <f aca="false">O472+P471</f>
        <v>1351.46893974797</v>
      </c>
    </row>
    <row r="473" customFormat="false" ht="12.8" hidden="false" customHeight="false" outlineLevel="0" collapsed="false">
      <c r="A473" s="2" t="s">
        <v>790</v>
      </c>
      <c r="B473" s="2" t="s">
        <v>58</v>
      </c>
      <c r="C473" s="0" t="s">
        <v>211</v>
      </c>
      <c r="D473" s="0" t="s">
        <v>37</v>
      </c>
      <c r="E473" s="0" t="s">
        <v>17</v>
      </c>
      <c r="F473" s="0" t="s">
        <v>43</v>
      </c>
      <c r="G473" s="0" t="s">
        <v>19</v>
      </c>
      <c r="H473" s="0" t="s">
        <v>792</v>
      </c>
      <c r="I473" s="0" t="n">
        <v>1</v>
      </c>
      <c r="J473" s="0" t="n">
        <v>1.17</v>
      </c>
      <c r="K473" s="0" t="s">
        <v>21</v>
      </c>
      <c r="L473" s="0" t="n">
        <f aca="false">IF(K473="Yes",(J473-1)*0.98,-1)</f>
        <v>0.1666</v>
      </c>
      <c r="M473" s="11" t="s">
        <v>62</v>
      </c>
      <c r="N473" s="53" t="n">
        <v>16.23</v>
      </c>
      <c r="O473" s="50" t="n">
        <f aca="false">N473*L473</f>
        <v>2.703918</v>
      </c>
      <c r="P473" s="14" t="n">
        <f aca="false">O473+P472</f>
        <v>1354.17285774797</v>
      </c>
    </row>
    <row r="474" customFormat="false" ht="12.8" hidden="false" customHeight="false" outlineLevel="0" collapsed="false">
      <c r="A474" s="2" t="s">
        <v>793</v>
      </c>
      <c r="B474" s="2" t="s">
        <v>23</v>
      </c>
      <c r="C474" s="0" t="s">
        <v>457</v>
      </c>
      <c r="D474" s="0" t="s">
        <v>16</v>
      </c>
      <c r="E474" s="0" t="s">
        <v>17</v>
      </c>
      <c r="F474" s="0" t="s">
        <v>18</v>
      </c>
      <c r="G474" s="0" t="s">
        <v>19</v>
      </c>
      <c r="H474" s="0" t="s">
        <v>330</v>
      </c>
      <c r="I474" s="0" t="n">
        <v>2</v>
      </c>
      <c r="J474" s="0" t="n">
        <v>1.93</v>
      </c>
      <c r="K474" s="0" t="s">
        <v>21</v>
      </c>
      <c r="L474" s="0" t="n">
        <f aca="false">IF(K474="Yes",(J474-1)*0.98,-1)</f>
        <v>0.9114</v>
      </c>
      <c r="M474" s="4" t="s">
        <v>22</v>
      </c>
      <c r="N474" s="53" t="n">
        <v>16.23</v>
      </c>
      <c r="O474" s="50" t="n">
        <f aca="false">N474*L474</f>
        <v>14.792022</v>
      </c>
      <c r="P474" s="14" t="n">
        <f aca="false">O474+P473</f>
        <v>1368.96487974797</v>
      </c>
    </row>
    <row r="475" customFormat="false" ht="12.8" hidden="false" customHeight="false" outlineLevel="0" collapsed="false">
      <c r="A475" s="2" t="s">
        <v>793</v>
      </c>
      <c r="B475" s="2" t="s">
        <v>130</v>
      </c>
      <c r="C475" s="0" t="s">
        <v>230</v>
      </c>
      <c r="D475" s="0" t="s">
        <v>16</v>
      </c>
      <c r="E475" s="0" t="s">
        <v>17</v>
      </c>
      <c r="F475" s="0" t="s">
        <v>18</v>
      </c>
      <c r="G475" s="0" t="s">
        <v>19</v>
      </c>
      <c r="H475" s="0" t="s">
        <v>794</v>
      </c>
      <c r="I475" s="0" t="n">
        <v>2</v>
      </c>
      <c r="J475" s="0" t="n">
        <v>1.22</v>
      </c>
      <c r="K475" s="0" t="s">
        <v>21</v>
      </c>
      <c r="L475" s="0" t="n">
        <f aca="false">IF(K475="Yes",(J475-1)*0.98,-1)</f>
        <v>0.2156</v>
      </c>
      <c r="M475" s="4" t="s">
        <v>22</v>
      </c>
      <c r="N475" s="53" t="n">
        <v>16.23</v>
      </c>
      <c r="O475" s="50" t="n">
        <f aca="false">N475*L475</f>
        <v>3.499188</v>
      </c>
      <c r="P475" s="14" t="n">
        <f aca="false">O475+P474</f>
        <v>1372.46406774797</v>
      </c>
    </row>
    <row r="476" customFormat="false" ht="12.8" hidden="false" customHeight="false" outlineLevel="0" collapsed="false">
      <c r="A476" s="2" t="s">
        <v>793</v>
      </c>
      <c r="B476" s="2" t="s">
        <v>130</v>
      </c>
      <c r="C476" s="0" t="s">
        <v>230</v>
      </c>
      <c r="D476" s="0" t="s">
        <v>16</v>
      </c>
      <c r="E476" s="0" t="s">
        <v>17</v>
      </c>
      <c r="F476" s="0" t="s">
        <v>18</v>
      </c>
      <c r="G476" s="0" t="s">
        <v>19</v>
      </c>
      <c r="H476" s="0" t="s">
        <v>795</v>
      </c>
      <c r="I476" s="0" t="n">
        <v>1</v>
      </c>
      <c r="J476" s="0" t="n">
        <v>1.67</v>
      </c>
      <c r="K476" s="0" t="s">
        <v>21</v>
      </c>
      <c r="L476" s="0" t="n">
        <f aca="false">IF(K476="Yes",(J476-1)*0.98,-1)</f>
        <v>0.6566</v>
      </c>
      <c r="M476" s="11" t="s">
        <v>62</v>
      </c>
      <c r="N476" s="53" t="n">
        <v>16.23</v>
      </c>
      <c r="O476" s="50" t="n">
        <f aca="false">N476*L476</f>
        <v>10.656618</v>
      </c>
      <c r="P476" s="14" t="n">
        <f aca="false">O476+P475</f>
        <v>1383.12068574797</v>
      </c>
    </row>
    <row r="477" customFormat="false" ht="12.8" hidden="false" customHeight="false" outlineLevel="0" collapsed="false">
      <c r="A477" s="2" t="s">
        <v>796</v>
      </c>
      <c r="B477" s="2" t="s">
        <v>364</v>
      </c>
      <c r="C477" s="0" t="s">
        <v>297</v>
      </c>
      <c r="D477" s="0" t="s">
        <v>48</v>
      </c>
      <c r="E477" s="0" t="s">
        <v>87</v>
      </c>
      <c r="F477" s="0" t="s">
        <v>18</v>
      </c>
      <c r="G477" s="0" t="s">
        <v>19</v>
      </c>
      <c r="H477" s="0" t="s">
        <v>797</v>
      </c>
      <c r="I477" s="0" t="n">
        <v>2</v>
      </c>
      <c r="J477" s="0" t="n">
        <v>4.02</v>
      </c>
      <c r="K477" s="0" t="str">
        <f aca="false">IF(I477=1,"Yes","No")</f>
        <v>No</v>
      </c>
      <c r="L477" s="0" t="n">
        <f aca="false">IF(K477="Yes",(J477-1)*0.98,-1)</f>
        <v>-1</v>
      </c>
      <c r="M477" s="5" t="s">
        <v>33</v>
      </c>
      <c r="N477" s="53" t="n">
        <v>16.23</v>
      </c>
      <c r="O477" s="50" t="n">
        <f aca="false">N477*L477</f>
        <v>-16.23</v>
      </c>
      <c r="P477" s="14" t="n">
        <f aca="false">O477+P476</f>
        <v>1366.89068574797</v>
      </c>
    </row>
    <row r="478" customFormat="false" ht="12.8" hidden="false" customHeight="false" outlineLevel="0" collapsed="false">
      <c r="A478" s="2" t="s">
        <v>796</v>
      </c>
      <c r="B478" s="2" t="s">
        <v>364</v>
      </c>
      <c r="C478" s="0" t="s">
        <v>297</v>
      </c>
      <c r="D478" s="0" t="s">
        <v>48</v>
      </c>
      <c r="E478" s="0" t="s">
        <v>87</v>
      </c>
      <c r="F478" s="0" t="s">
        <v>18</v>
      </c>
      <c r="G478" s="0" t="s">
        <v>19</v>
      </c>
      <c r="H478" s="0" t="s">
        <v>797</v>
      </c>
      <c r="I478" s="0" t="n">
        <v>2</v>
      </c>
      <c r="J478" s="0" t="n">
        <v>1.11</v>
      </c>
      <c r="K478" s="0" t="s">
        <v>21</v>
      </c>
      <c r="L478" s="0" t="n">
        <f aca="false">IF(K478="Yes",(J478-1)*0.98,-1)</f>
        <v>0.1078</v>
      </c>
      <c r="M478" s="4" t="s">
        <v>22</v>
      </c>
      <c r="N478" s="53" t="n">
        <v>16.23</v>
      </c>
      <c r="O478" s="50" t="n">
        <f aca="false">N478*L478</f>
        <v>1.749594</v>
      </c>
      <c r="P478" s="14" t="n">
        <f aca="false">O478+P477</f>
        <v>1368.64027974797</v>
      </c>
    </row>
    <row r="479" customFormat="false" ht="12.8" hidden="false" customHeight="false" outlineLevel="0" collapsed="false">
      <c r="A479" s="2" t="s">
        <v>796</v>
      </c>
      <c r="B479" s="2" t="s">
        <v>364</v>
      </c>
      <c r="C479" s="0" t="s">
        <v>297</v>
      </c>
      <c r="D479" s="0" t="s">
        <v>48</v>
      </c>
      <c r="E479" s="0" t="s">
        <v>87</v>
      </c>
      <c r="F479" s="0" t="s">
        <v>18</v>
      </c>
      <c r="G479" s="0" t="s">
        <v>19</v>
      </c>
      <c r="H479" s="0" t="s">
        <v>798</v>
      </c>
      <c r="I479" s="0" t="n">
        <v>3</v>
      </c>
      <c r="J479" s="0" t="n">
        <v>10</v>
      </c>
      <c r="K479" s="0" t="s">
        <v>19</v>
      </c>
      <c r="L479" s="0" t="n">
        <f aca="false">IF(K479="Yes",(J479-1)*0.98,-1)</f>
        <v>-1</v>
      </c>
      <c r="M479" s="11" t="s">
        <v>62</v>
      </c>
      <c r="N479" s="53" t="n">
        <v>16.23</v>
      </c>
      <c r="O479" s="50" t="n">
        <f aca="false">N479*L479</f>
        <v>-16.23</v>
      </c>
      <c r="P479" s="14" t="n">
        <f aca="false">O479+P478</f>
        <v>1352.41027974797</v>
      </c>
    </row>
    <row r="480" customFormat="false" ht="12.8" hidden="false" customHeight="false" outlineLevel="0" collapsed="false">
      <c r="A480" s="2" t="s">
        <v>796</v>
      </c>
      <c r="B480" s="2" t="s">
        <v>331</v>
      </c>
      <c r="C480" s="0" t="s">
        <v>297</v>
      </c>
      <c r="D480" s="0" t="s">
        <v>16</v>
      </c>
      <c r="E480" s="0" t="s">
        <v>17</v>
      </c>
      <c r="F480" s="0" t="s">
        <v>18</v>
      </c>
      <c r="G480" s="0" t="s">
        <v>19</v>
      </c>
      <c r="H480" s="0" t="s">
        <v>799</v>
      </c>
      <c r="I480" s="0" t="n">
        <v>3</v>
      </c>
      <c r="J480" s="0" t="n">
        <v>1.6</v>
      </c>
      <c r="K480" s="0" t="s">
        <v>21</v>
      </c>
      <c r="L480" s="0" t="n">
        <f aca="false">IF(K480="Yes",(J480-1)*0.98,-1)</f>
        <v>0.588</v>
      </c>
      <c r="M480" s="4" t="s">
        <v>22</v>
      </c>
      <c r="N480" s="53" t="n">
        <v>16.23</v>
      </c>
      <c r="O480" s="50" t="n">
        <f aca="false">N480*L480</f>
        <v>9.54324</v>
      </c>
      <c r="P480" s="14" t="n">
        <f aca="false">O480+P479</f>
        <v>1361.95351974797</v>
      </c>
    </row>
    <row r="481" customFormat="false" ht="12.8" hidden="false" customHeight="false" outlineLevel="0" collapsed="false">
      <c r="A481" s="2" t="s">
        <v>796</v>
      </c>
      <c r="B481" s="2" t="s">
        <v>800</v>
      </c>
      <c r="C481" s="0" t="s">
        <v>673</v>
      </c>
      <c r="D481" s="0" t="s">
        <v>29</v>
      </c>
      <c r="E481" s="0" t="s">
        <v>30</v>
      </c>
      <c r="F481" s="0" t="s">
        <v>43</v>
      </c>
      <c r="G481" s="0" t="s">
        <v>19</v>
      </c>
      <c r="H481" s="0" t="s">
        <v>801</v>
      </c>
      <c r="I481" s="0" t="n">
        <v>3</v>
      </c>
      <c r="J481" s="0" t="n">
        <v>1.19</v>
      </c>
      <c r="K481" s="0" t="s">
        <v>21</v>
      </c>
      <c r="L481" s="0" t="n">
        <f aca="false">IF(K481="Yes",(J481-1)*0.98,-1)</f>
        <v>0.1862</v>
      </c>
      <c r="M481" s="4" t="s">
        <v>22</v>
      </c>
      <c r="N481" s="53" t="n">
        <v>16.23</v>
      </c>
      <c r="O481" s="50" t="n">
        <f aca="false">N481*L481</f>
        <v>3.022026</v>
      </c>
      <c r="P481" s="14" t="n">
        <f aca="false">O481+P480</f>
        <v>1364.97554574797</v>
      </c>
    </row>
    <row r="482" customFormat="false" ht="12.8" hidden="false" customHeight="false" outlineLevel="0" collapsed="false">
      <c r="A482" s="2" t="s">
        <v>802</v>
      </c>
      <c r="B482" s="2" t="s">
        <v>71</v>
      </c>
      <c r="C482" s="0" t="s">
        <v>332</v>
      </c>
      <c r="D482" s="0" t="s">
        <v>48</v>
      </c>
      <c r="E482" s="0" t="s">
        <v>87</v>
      </c>
      <c r="F482" s="0" t="s">
        <v>298</v>
      </c>
      <c r="G482" s="0" t="s">
        <v>19</v>
      </c>
      <c r="H482" s="0" t="s">
        <v>803</v>
      </c>
      <c r="I482" s="0" t="n">
        <v>1</v>
      </c>
      <c r="J482" s="0" t="n">
        <v>5.6</v>
      </c>
      <c r="K482" s="0" t="str">
        <f aca="false">IF(I482=1,"Yes","No")</f>
        <v>Yes</v>
      </c>
      <c r="L482" s="0" t="n">
        <f aca="false">IF(K482="Yes",(J482-1)*0.98,-1)</f>
        <v>4.508</v>
      </c>
      <c r="M482" s="5" t="s">
        <v>33</v>
      </c>
      <c r="N482" s="53" t="n">
        <v>16.23</v>
      </c>
      <c r="O482" s="50" t="n">
        <f aca="false">N482*L482</f>
        <v>73.16484</v>
      </c>
      <c r="P482" s="14" t="n">
        <f aca="false">O482+P481</f>
        <v>1438.14038574797</v>
      </c>
    </row>
    <row r="483" customFormat="false" ht="12.8" hidden="false" customHeight="false" outlineLevel="0" collapsed="false">
      <c r="A483" s="2" t="s">
        <v>804</v>
      </c>
      <c r="B483" s="2" t="s">
        <v>186</v>
      </c>
      <c r="C483" s="0" t="s">
        <v>131</v>
      </c>
      <c r="D483" s="0" t="s">
        <v>48</v>
      </c>
      <c r="E483" s="0" t="s">
        <v>87</v>
      </c>
      <c r="F483" s="0" t="s">
        <v>103</v>
      </c>
      <c r="G483" s="0" t="s">
        <v>19</v>
      </c>
      <c r="H483" s="0" t="s">
        <v>805</v>
      </c>
      <c r="I483" s="0" t="n">
        <v>1</v>
      </c>
      <c r="J483" s="0" t="n">
        <v>2.42</v>
      </c>
      <c r="K483" s="0" t="str">
        <f aca="false">IF(I483=1,"Yes","No")</f>
        <v>Yes</v>
      </c>
      <c r="L483" s="0" t="n">
        <f aca="false">IF(K483="Yes",(J483-1)*0.98,-1)</f>
        <v>1.3916</v>
      </c>
      <c r="M483" s="5" t="s">
        <v>33</v>
      </c>
      <c r="N483" s="53" t="n">
        <v>16.23</v>
      </c>
      <c r="O483" s="50" t="n">
        <f aca="false">N483*L483</f>
        <v>22.585668</v>
      </c>
      <c r="P483" s="14" t="n">
        <f aca="false">O483+P482</f>
        <v>1460.72605374797</v>
      </c>
    </row>
    <row r="484" customFormat="false" ht="12.8" hidden="false" customHeight="false" outlineLevel="0" collapsed="false">
      <c r="A484" s="2" t="s">
        <v>804</v>
      </c>
      <c r="B484" s="2" t="s">
        <v>14</v>
      </c>
      <c r="C484" s="0" t="s">
        <v>673</v>
      </c>
      <c r="D484" s="0" t="s">
        <v>16</v>
      </c>
      <c r="E484" s="0" t="s">
        <v>30</v>
      </c>
      <c r="F484" s="0" t="s">
        <v>43</v>
      </c>
      <c r="G484" s="0" t="s">
        <v>19</v>
      </c>
      <c r="H484" s="0" t="s">
        <v>757</v>
      </c>
      <c r="I484" s="0" t="n">
        <v>1</v>
      </c>
      <c r="J484" s="0" t="n">
        <v>1.17</v>
      </c>
      <c r="K484" s="0" t="s">
        <v>21</v>
      </c>
      <c r="L484" s="0" t="n">
        <f aca="false">IF(K484="Yes",(J484-1)*0.98,-1)</f>
        <v>0.1666</v>
      </c>
      <c r="M484" s="4" t="s">
        <v>22</v>
      </c>
      <c r="N484" s="53" t="n">
        <v>16.23</v>
      </c>
      <c r="O484" s="50" t="n">
        <f aca="false">N484*L484</f>
        <v>2.703918</v>
      </c>
      <c r="P484" s="14" t="n">
        <f aca="false">O484+P483</f>
        <v>1463.42997174797</v>
      </c>
    </row>
    <row r="485" customFormat="false" ht="12.8" hidden="false" customHeight="false" outlineLevel="0" collapsed="false">
      <c r="A485" s="2" t="s">
        <v>804</v>
      </c>
      <c r="B485" s="2" t="s">
        <v>197</v>
      </c>
      <c r="C485" s="0" t="s">
        <v>714</v>
      </c>
      <c r="D485" s="0" t="s">
        <v>37</v>
      </c>
      <c r="E485" s="0" t="s">
        <v>147</v>
      </c>
      <c r="G485" s="0" t="s">
        <v>19</v>
      </c>
      <c r="H485" s="0" t="s">
        <v>806</v>
      </c>
      <c r="I485" s="0" t="n">
        <v>2</v>
      </c>
      <c r="J485" s="0" t="n">
        <v>1.93</v>
      </c>
      <c r="K485" s="0" t="str">
        <f aca="false">IF(I485=1,"Yes","No")</f>
        <v>No</v>
      </c>
      <c r="L485" s="0" t="n">
        <f aca="false">IF(K485="Yes",(J485-1)*0.98,-1)</f>
        <v>-1</v>
      </c>
      <c r="M485" s="5" t="s">
        <v>33</v>
      </c>
      <c r="N485" s="53" t="n">
        <v>16.23</v>
      </c>
      <c r="O485" s="50" t="n">
        <f aca="false">N485*L485</f>
        <v>-16.23</v>
      </c>
      <c r="P485" s="14" t="n">
        <f aca="false">O485+P484</f>
        <v>1447.19997174797</v>
      </c>
    </row>
    <row r="486" customFormat="false" ht="12.8" hidden="false" customHeight="false" outlineLevel="0" collapsed="false">
      <c r="A486" s="2" t="s">
        <v>807</v>
      </c>
      <c r="B486" s="2" t="s">
        <v>170</v>
      </c>
      <c r="C486" s="0" t="s">
        <v>215</v>
      </c>
      <c r="D486" s="0" t="s">
        <v>16</v>
      </c>
      <c r="E486" s="0" t="s">
        <v>17</v>
      </c>
      <c r="F486" s="0" t="s">
        <v>18</v>
      </c>
      <c r="G486" s="0" t="s">
        <v>19</v>
      </c>
      <c r="H486" s="0" t="s">
        <v>808</v>
      </c>
      <c r="I486" s="0" t="n">
        <v>0</v>
      </c>
      <c r="J486" s="0" t="n">
        <v>1.29</v>
      </c>
      <c r="K486" s="0" t="s">
        <v>19</v>
      </c>
      <c r="L486" s="0" t="n">
        <f aca="false">IF(K486="Yes",(J486-1)*0.98,-1)</f>
        <v>-1</v>
      </c>
      <c r="M486" s="4" t="s">
        <v>22</v>
      </c>
      <c r="N486" s="53" t="n">
        <v>16.23</v>
      </c>
      <c r="O486" s="50" t="n">
        <f aca="false">N486*L486</f>
        <v>-16.23</v>
      </c>
      <c r="P486" s="14" t="n">
        <f aca="false">O486+P485</f>
        <v>1430.96997174797</v>
      </c>
    </row>
    <row r="487" customFormat="false" ht="12.8" hidden="false" customHeight="false" outlineLevel="0" collapsed="false">
      <c r="A487" s="2" t="s">
        <v>809</v>
      </c>
      <c r="B487" s="2" t="s">
        <v>810</v>
      </c>
      <c r="C487" s="0" t="s">
        <v>311</v>
      </c>
      <c r="D487" s="0" t="s">
        <v>42</v>
      </c>
      <c r="E487" s="0" t="s">
        <v>87</v>
      </c>
      <c r="F487" s="0" t="s">
        <v>316</v>
      </c>
      <c r="G487" s="0" t="s">
        <v>21</v>
      </c>
      <c r="H487" s="0" t="s">
        <v>811</v>
      </c>
      <c r="I487" s="0" t="n">
        <v>3</v>
      </c>
      <c r="J487" s="0" t="n">
        <v>1.67</v>
      </c>
      <c r="K487" s="0" t="s">
        <v>19</v>
      </c>
      <c r="L487" s="0" t="n">
        <f aca="false">IF(K487="Yes",(J487-1)*0.98,-1)</f>
        <v>-1</v>
      </c>
      <c r="M487" s="4" t="s">
        <v>22</v>
      </c>
      <c r="N487" s="53" t="n">
        <v>16.23</v>
      </c>
      <c r="O487" s="50" t="n">
        <f aca="false">N487*L487</f>
        <v>-16.23</v>
      </c>
      <c r="P487" s="14" t="n">
        <f aca="false">O487+P486</f>
        <v>1414.73997174797</v>
      </c>
    </row>
    <row r="488" customFormat="false" ht="12.8" hidden="false" customHeight="false" outlineLevel="0" collapsed="false">
      <c r="A488" s="2" t="s">
        <v>809</v>
      </c>
      <c r="B488" s="2" t="s">
        <v>480</v>
      </c>
      <c r="C488" s="0" t="s">
        <v>86</v>
      </c>
      <c r="D488" s="0" t="s">
        <v>16</v>
      </c>
      <c r="E488" s="0" t="s">
        <v>17</v>
      </c>
      <c r="F488" s="0" t="s">
        <v>18</v>
      </c>
      <c r="G488" s="0" t="s">
        <v>19</v>
      </c>
      <c r="H488" s="0" t="s">
        <v>812</v>
      </c>
      <c r="I488" s="0" t="n">
        <v>3</v>
      </c>
      <c r="J488" s="0" t="n">
        <v>1.94</v>
      </c>
      <c r="K488" s="0" t="s">
        <v>19</v>
      </c>
      <c r="L488" s="0" t="n">
        <f aca="false">IF(K488="Yes",(J488-1)*0.98,-1)</f>
        <v>-1</v>
      </c>
      <c r="M488" s="4" t="s">
        <v>22</v>
      </c>
      <c r="N488" s="53" t="n">
        <v>16.23</v>
      </c>
      <c r="O488" s="50" t="n">
        <f aca="false">N488*L488</f>
        <v>-16.23</v>
      </c>
      <c r="P488" s="14" t="n">
        <f aca="false">O488+P487</f>
        <v>1398.50997174797</v>
      </c>
    </row>
    <row r="489" customFormat="false" ht="12.8" hidden="false" customHeight="false" outlineLevel="0" collapsed="false">
      <c r="A489" s="2" t="s">
        <v>809</v>
      </c>
      <c r="B489" s="2" t="s">
        <v>245</v>
      </c>
      <c r="C489" s="0" t="s">
        <v>230</v>
      </c>
      <c r="D489" s="0" t="s">
        <v>29</v>
      </c>
      <c r="E489" s="0" t="s">
        <v>79</v>
      </c>
      <c r="F489" s="0" t="s">
        <v>80</v>
      </c>
      <c r="G489" s="0" t="s">
        <v>19</v>
      </c>
      <c r="H489" s="0" t="s">
        <v>768</v>
      </c>
      <c r="I489" s="0" t="n">
        <v>1</v>
      </c>
      <c r="J489" s="0" t="n">
        <v>2.59</v>
      </c>
      <c r="K489" s="0" t="str">
        <f aca="false">IF(I489=1,"Yes","No")</f>
        <v>Yes</v>
      </c>
      <c r="L489" s="0" t="n">
        <f aca="false">IF(K489="Yes",(J489-1)*0.98,-1)</f>
        <v>1.5582</v>
      </c>
      <c r="M489" s="5" t="s">
        <v>33</v>
      </c>
      <c r="N489" s="53" t="n">
        <v>16.23</v>
      </c>
      <c r="O489" s="50" t="n">
        <f aca="false">N489*L489</f>
        <v>25.289586</v>
      </c>
      <c r="P489" s="14" t="n">
        <f aca="false">O489+P488</f>
        <v>1423.79955774797</v>
      </c>
    </row>
    <row r="490" customFormat="false" ht="12.8" hidden="false" customHeight="false" outlineLevel="0" collapsed="false">
      <c r="A490" s="2" t="s">
        <v>809</v>
      </c>
      <c r="B490" s="2" t="s">
        <v>245</v>
      </c>
      <c r="C490" s="0" t="s">
        <v>230</v>
      </c>
      <c r="D490" s="0" t="s">
        <v>29</v>
      </c>
      <c r="E490" s="0" t="s">
        <v>79</v>
      </c>
      <c r="F490" s="0" t="s">
        <v>80</v>
      </c>
      <c r="G490" s="0" t="s">
        <v>19</v>
      </c>
      <c r="H490" s="0" t="s">
        <v>768</v>
      </c>
      <c r="I490" s="0" t="n">
        <v>1</v>
      </c>
      <c r="J490" s="0" t="n">
        <v>1.23</v>
      </c>
      <c r="K490" s="0" t="s">
        <v>21</v>
      </c>
      <c r="L490" s="0" t="n">
        <f aca="false">IF(K490="Yes",(J490-1)*0.98,-1)</f>
        <v>0.2254</v>
      </c>
      <c r="M490" s="4" t="s">
        <v>22</v>
      </c>
      <c r="N490" s="53" t="n">
        <v>16.23</v>
      </c>
      <c r="O490" s="50" t="n">
        <f aca="false">N490*L490</f>
        <v>3.658242</v>
      </c>
      <c r="P490" s="14" t="n">
        <f aca="false">O490+P489</f>
        <v>1427.45779974797</v>
      </c>
    </row>
    <row r="491" customFormat="false" ht="12.8" hidden="false" customHeight="false" outlineLevel="0" collapsed="false">
      <c r="A491" s="2" t="s">
        <v>813</v>
      </c>
      <c r="B491" s="2" t="s">
        <v>124</v>
      </c>
      <c r="C491" s="0" t="s">
        <v>435</v>
      </c>
      <c r="D491" s="0" t="s">
        <v>102</v>
      </c>
      <c r="E491" s="0" t="s">
        <v>87</v>
      </c>
      <c r="F491" s="0" t="s">
        <v>18</v>
      </c>
      <c r="G491" s="0" t="s">
        <v>19</v>
      </c>
      <c r="H491" s="0" t="s">
        <v>814</v>
      </c>
      <c r="I491" s="0" t="n">
        <v>3</v>
      </c>
      <c r="J491" s="0" t="n">
        <v>2.61</v>
      </c>
      <c r="K491" s="0" t="str">
        <f aca="false">IF(I491=1,"Yes","No")</f>
        <v>No</v>
      </c>
      <c r="L491" s="0" t="n">
        <f aca="false">IF(K491="Yes",(J491-1)*0.98,-1)</f>
        <v>-1</v>
      </c>
      <c r="M491" s="5" t="s">
        <v>33</v>
      </c>
      <c r="N491" s="53" t="n">
        <v>16.23</v>
      </c>
      <c r="O491" s="50" t="n">
        <f aca="false">N491*L491</f>
        <v>-16.23</v>
      </c>
      <c r="P491" s="14" t="n">
        <f aca="false">O491+P490</f>
        <v>1411.22779974797</v>
      </c>
    </row>
    <row r="492" customFormat="false" ht="12.8" hidden="false" customHeight="false" outlineLevel="0" collapsed="false">
      <c r="A492" s="2" t="s">
        <v>813</v>
      </c>
      <c r="B492" s="2" t="s">
        <v>376</v>
      </c>
      <c r="C492" s="0" t="s">
        <v>59</v>
      </c>
      <c r="D492" s="0" t="s">
        <v>29</v>
      </c>
      <c r="E492" s="0" t="s">
        <v>30</v>
      </c>
      <c r="F492" s="0" t="s">
        <v>815</v>
      </c>
      <c r="G492" s="0" t="s">
        <v>21</v>
      </c>
      <c r="H492" s="0" t="s">
        <v>816</v>
      </c>
      <c r="I492" s="0" t="n">
        <v>2</v>
      </c>
      <c r="J492" s="0" t="n">
        <v>1.48</v>
      </c>
      <c r="K492" s="0" t="s">
        <v>21</v>
      </c>
      <c r="L492" s="0" t="n">
        <f aca="false">IF(K492="Yes",(J492-1)*0.98,-1)</f>
        <v>0.4704</v>
      </c>
      <c r="M492" s="4" t="s">
        <v>22</v>
      </c>
      <c r="N492" s="53" t="n">
        <v>16.23</v>
      </c>
      <c r="O492" s="50" t="n">
        <f aca="false">N492*L492</f>
        <v>7.634592</v>
      </c>
      <c r="P492" s="14" t="n">
        <f aca="false">O492+P491</f>
        <v>1418.86239174797</v>
      </c>
    </row>
    <row r="493" customFormat="false" ht="12.8" hidden="false" customHeight="false" outlineLevel="0" collapsed="false">
      <c r="A493" s="2" t="s">
        <v>817</v>
      </c>
      <c r="B493" s="2" t="s">
        <v>499</v>
      </c>
      <c r="C493" s="0" t="s">
        <v>68</v>
      </c>
      <c r="D493" s="0" t="s">
        <v>48</v>
      </c>
      <c r="E493" s="0" t="s">
        <v>147</v>
      </c>
      <c r="F493" s="0" t="s">
        <v>49</v>
      </c>
      <c r="G493" s="0" t="s">
        <v>19</v>
      </c>
      <c r="H493" s="0" t="s">
        <v>818</v>
      </c>
      <c r="I493" s="0" t="n">
        <v>1</v>
      </c>
      <c r="J493" s="0" t="n">
        <v>8.04</v>
      </c>
      <c r="K493" s="0" t="str">
        <f aca="false">IF(I493=1,"Yes","No")</f>
        <v>Yes</v>
      </c>
      <c r="L493" s="0" t="n">
        <f aca="false">IF(K493="Yes",(J493-1)*0.98,-1)</f>
        <v>6.8992</v>
      </c>
      <c r="M493" s="5" t="s">
        <v>33</v>
      </c>
      <c r="N493" s="53" t="n">
        <v>16.23</v>
      </c>
      <c r="O493" s="50" t="n">
        <f aca="false">N493*L493</f>
        <v>111.974016</v>
      </c>
      <c r="P493" s="14" t="n">
        <f aca="false">O493+P492</f>
        <v>1530.83640774797</v>
      </c>
    </row>
    <row r="494" customFormat="false" ht="12.8" hidden="false" customHeight="false" outlineLevel="0" collapsed="false">
      <c r="A494" s="2" t="s">
        <v>817</v>
      </c>
      <c r="B494" s="2" t="s">
        <v>499</v>
      </c>
      <c r="C494" s="0" t="s">
        <v>68</v>
      </c>
      <c r="D494" s="0" t="s">
        <v>48</v>
      </c>
      <c r="E494" s="0" t="s">
        <v>147</v>
      </c>
      <c r="F494" s="0" t="s">
        <v>49</v>
      </c>
      <c r="G494" s="0" t="s">
        <v>19</v>
      </c>
      <c r="H494" s="0" t="s">
        <v>818</v>
      </c>
      <c r="I494" s="0" t="n">
        <v>1</v>
      </c>
      <c r="J494" s="0" t="n">
        <v>2.08</v>
      </c>
      <c r="K494" s="0" t="s">
        <v>21</v>
      </c>
      <c r="L494" s="0" t="n">
        <f aca="false">IF(K494="Yes",(J494-1)*0.98,-1)</f>
        <v>1.0584</v>
      </c>
      <c r="M494" s="4" t="s">
        <v>22</v>
      </c>
      <c r="N494" s="53" t="n">
        <v>16.23</v>
      </c>
      <c r="O494" s="50" t="n">
        <f aca="false">N494*L494</f>
        <v>17.177832</v>
      </c>
      <c r="P494" s="14" t="n">
        <f aca="false">O494+P493</f>
        <v>1548.01423974797</v>
      </c>
    </row>
    <row r="495" customFormat="false" ht="12.8" hidden="false" customHeight="false" outlineLevel="0" collapsed="false">
      <c r="A495" s="2" t="s">
        <v>819</v>
      </c>
      <c r="B495" s="2" t="s">
        <v>46</v>
      </c>
      <c r="C495" s="0" t="s">
        <v>248</v>
      </c>
      <c r="D495" s="0" t="s">
        <v>16</v>
      </c>
      <c r="E495" s="0" t="s">
        <v>17</v>
      </c>
      <c r="F495" s="0" t="s">
        <v>18</v>
      </c>
      <c r="G495" s="0" t="s">
        <v>19</v>
      </c>
      <c r="H495" s="0" t="s">
        <v>820</v>
      </c>
      <c r="I495" s="0" t="n">
        <v>2</v>
      </c>
      <c r="J495" s="0" t="n">
        <v>3.17</v>
      </c>
      <c r="K495" s="0" t="s">
        <v>21</v>
      </c>
      <c r="L495" s="0" t="n">
        <f aca="false">IF(K495="Yes",(J495-1)*0.98,-1)</f>
        <v>2.1266</v>
      </c>
      <c r="M495" s="4" t="s">
        <v>22</v>
      </c>
      <c r="N495" s="53" t="n">
        <v>16.23</v>
      </c>
      <c r="O495" s="50" t="n">
        <f aca="false">N495*L495</f>
        <v>34.514718</v>
      </c>
      <c r="P495" s="14" t="n">
        <f aca="false">O495+P494</f>
        <v>1582.52895774797</v>
      </c>
    </row>
    <row r="496" customFormat="false" ht="12.8" hidden="false" customHeight="false" outlineLevel="0" collapsed="false">
      <c r="A496" s="2" t="s">
        <v>819</v>
      </c>
      <c r="B496" s="2" t="s">
        <v>46</v>
      </c>
      <c r="C496" s="0" t="s">
        <v>248</v>
      </c>
      <c r="D496" s="0" t="s">
        <v>16</v>
      </c>
      <c r="E496" s="0" t="s">
        <v>17</v>
      </c>
      <c r="F496" s="0" t="s">
        <v>18</v>
      </c>
      <c r="G496" s="0" t="s">
        <v>19</v>
      </c>
      <c r="H496" s="0" t="s">
        <v>821</v>
      </c>
      <c r="I496" s="0" t="n">
        <v>0</v>
      </c>
      <c r="J496" s="0" t="n">
        <v>23</v>
      </c>
      <c r="K496" s="0" t="s">
        <v>19</v>
      </c>
      <c r="L496" s="0" t="n">
        <f aca="false">IF(K496="Yes",(J496-1)*0.98,-1)</f>
        <v>-1</v>
      </c>
      <c r="M496" s="11" t="s">
        <v>62</v>
      </c>
      <c r="N496" s="53" t="n">
        <v>16.23</v>
      </c>
      <c r="O496" s="50" t="n">
        <f aca="false">N496*L496</f>
        <v>-16.23</v>
      </c>
      <c r="P496" s="14" t="n">
        <f aca="false">O496+P495</f>
        <v>1566.29895774797</v>
      </c>
    </row>
    <row r="497" customFormat="false" ht="12.8" hidden="false" customHeight="false" outlineLevel="0" collapsed="false">
      <c r="A497" s="2" t="s">
        <v>822</v>
      </c>
      <c r="B497" s="2" t="s">
        <v>239</v>
      </c>
      <c r="C497" s="0" t="s">
        <v>673</v>
      </c>
      <c r="D497" s="0" t="s">
        <v>29</v>
      </c>
      <c r="E497" s="0" t="s">
        <v>30</v>
      </c>
      <c r="F497" s="0" t="s">
        <v>43</v>
      </c>
      <c r="G497" s="0" t="s">
        <v>19</v>
      </c>
      <c r="H497" s="0" t="s">
        <v>823</v>
      </c>
      <c r="I497" s="0" t="n">
        <v>1</v>
      </c>
      <c r="J497" s="0" t="n">
        <v>1.06</v>
      </c>
      <c r="K497" s="0" t="s">
        <v>21</v>
      </c>
      <c r="L497" s="0" t="n">
        <f aca="false">IF(K497="Yes",(J497-1)*0.98,-1)</f>
        <v>0.0588000000000001</v>
      </c>
      <c r="M497" s="4" t="s">
        <v>22</v>
      </c>
      <c r="N497" s="53" t="n">
        <v>16.23</v>
      </c>
      <c r="O497" s="50" t="n">
        <f aca="false">N497*L497</f>
        <v>0.954324000000001</v>
      </c>
      <c r="P497" s="14" t="n">
        <f aca="false">O497+P496</f>
        <v>1567.25328174797</v>
      </c>
    </row>
    <row r="498" customFormat="false" ht="12.8" hidden="false" customHeight="false" outlineLevel="0" collapsed="false">
      <c r="A498" s="2" t="s">
        <v>824</v>
      </c>
      <c r="B498" s="2" t="s">
        <v>46</v>
      </c>
      <c r="C498" s="0" t="s">
        <v>125</v>
      </c>
      <c r="D498" s="0" t="s">
        <v>16</v>
      </c>
      <c r="E498" s="0" t="s">
        <v>30</v>
      </c>
      <c r="F498" s="0" t="s">
        <v>43</v>
      </c>
      <c r="G498" s="0" t="s">
        <v>19</v>
      </c>
      <c r="H498" s="0" t="s">
        <v>825</v>
      </c>
      <c r="I498" s="0" t="n">
        <v>3</v>
      </c>
      <c r="J498" s="0" t="n">
        <v>1.15</v>
      </c>
      <c r="K498" s="0" t="s">
        <v>21</v>
      </c>
      <c r="L498" s="0" t="n">
        <f aca="false">IF(K498="Yes",(J498-1)*0.98,-1)</f>
        <v>0.147</v>
      </c>
      <c r="M498" s="4" t="s">
        <v>22</v>
      </c>
      <c r="N498" s="53" t="n">
        <v>16.23</v>
      </c>
      <c r="O498" s="50" t="n">
        <f aca="false">N498*L498</f>
        <v>2.38581</v>
      </c>
      <c r="P498" s="14" t="n">
        <f aca="false">O498+P497</f>
        <v>1569.63909174797</v>
      </c>
    </row>
    <row r="499" customFormat="false" ht="12.8" hidden="false" customHeight="false" outlineLevel="0" collapsed="false">
      <c r="A499" s="2" t="s">
        <v>826</v>
      </c>
      <c r="B499" s="2" t="s">
        <v>124</v>
      </c>
      <c r="C499" s="0" t="s">
        <v>110</v>
      </c>
      <c r="D499" s="0" t="s">
        <v>195</v>
      </c>
      <c r="E499" s="0" t="s">
        <v>87</v>
      </c>
      <c r="F499" s="0" t="s">
        <v>103</v>
      </c>
      <c r="G499" s="0" t="s">
        <v>19</v>
      </c>
      <c r="H499" s="0" t="s">
        <v>805</v>
      </c>
      <c r="I499" s="0" t="n">
        <v>1</v>
      </c>
      <c r="J499" s="0" t="n">
        <v>3.04</v>
      </c>
      <c r="K499" s="0" t="str">
        <f aca="false">IF(I499=1,"Yes","No")</f>
        <v>Yes</v>
      </c>
      <c r="L499" s="0" t="n">
        <f aca="false">IF(K499="Yes",(J499-1)*0.98,-1)</f>
        <v>1.9992</v>
      </c>
      <c r="M499" s="5" t="s">
        <v>33</v>
      </c>
      <c r="N499" s="53" t="n">
        <v>16.23</v>
      </c>
      <c r="O499" s="50" t="n">
        <f aca="false">N499*L499</f>
        <v>32.447016</v>
      </c>
      <c r="P499" s="14" t="n">
        <f aca="false">O499+P498</f>
        <v>1602.08610774797</v>
      </c>
    </row>
    <row r="500" customFormat="false" ht="12.8" hidden="false" customHeight="false" outlineLevel="0" collapsed="false">
      <c r="A500" s="2" t="s">
        <v>826</v>
      </c>
      <c r="B500" s="2" t="s">
        <v>124</v>
      </c>
      <c r="C500" s="0" t="s">
        <v>110</v>
      </c>
      <c r="D500" s="0" t="s">
        <v>195</v>
      </c>
      <c r="E500" s="0" t="s">
        <v>87</v>
      </c>
      <c r="F500" s="0" t="s">
        <v>103</v>
      </c>
      <c r="G500" s="0" t="s">
        <v>19</v>
      </c>
      <c r="H500" s="0" t="s">
        <v>805</v>
      </c>
      <c r="I500" s="0" t="n">
        <v>1</v>
      </c>
      <c r="J500" s="0" t="n">
        <v>1.59</v>
      </c>
      <c r="K500" s="0" t="s">
        <v>21</v>
      </c>
      <c r="L500" s="0" t="n">
        <f aca="false">IF(K500="Yes",(J500-1)*0.98,-1)</f>
        <v>0.5782</v>
      </c>
      <c r="M500" s="4" t="s">
        <v>22</v>
      </c>
      <c r="N500" s="53" t="n">
        <v>16.23</v>
      </c>
      <c r="O500" s="50" t="n">
        <f aca="false">N500*L500</f>
        <v>9.384186</v>
      </c>
      <c r="P500" s="14" t="n">
        <f aca="false">O500+P499</f>
        <v>1611.47029374797</v>
      </c>
    </row>
    <row r="501" customFormat="false" ht="12.8" hidden="false" customHeight="false" outlineLevel="0" collapsed="false">
      <c r="A501" s="9" t="s">
        <v>827</v>
      </c>
      <c r="B501" s="9" t="s">
        <v>252</v>
      </c>
      <c r="C501" s="6" t="s">
        <v>110</v>
      </c>
      <c r="D501" s="6" t="s">
        <v>16</v>
      </c>
      <c r="E501" s="6" t="s">
        <v>87</v>
      </c>
      <c r="F501" s="6" t="s">
        <v>18</v>
      </c>
      <c r="G501" s="6" t="s">
        <v>19</v>
      </c>
      <c r="H501" s="6" t="s">
        <v>828</v>
      </c>
      <c r="I501" s="0" t="n">
        <v>1</v>
      </c>
      <c r="J501" s="6" t="n">
        <v>2.2</v>
      </c>
      <c r="K501" s="3" t="str">
        <f aca="false">IF(I501=1,"Yes","No")</f>
        <v>Yes</v>
      </c>
      <c r="L501" s="7" t="n">
        <f aca="false">IF(K501="Yes",(J501-1)*0.98,-1)</f>
        <v>1.176</v>
      </c>
      <c r="M501" s="10" t="s">
        <v>53</v>
      </c>
      <c r="N501" s="53" t="n">
        <v>16.23</v>
      </c>
      <c r="O501" s="50" t="n">
        <f aca="false">N501*L501</f>
        <v>19.08648</v>
      </c>
      <c r="P501" s="14" t="n">
        <f aca="false">O501+P500</f>
        <v>1630.55677374797</v>
      </c>
    </row>
    <row r="502" customFormat="false" ht="12.8" hidden="false" customHeight="false" outlineLevel="0" collapsed="false">
      <c r="A502" s="2" t="s">
        <v>829</v>
      </c>
      <c r="B502" s="2" t="s">
        <v>445</v>
      </c>
      <c r="C502" s="0" t="s">
        <v>230</v>
      </c>
      <c r="D502" s="0" t="s">
        <v>16</v>
      </c>
      <c r="E502" s="0" t="s">
        <v>17</v>
      </c>
      <c r="F502" s="0" t="s">
        <v>18</v>
      </c>
      <c r="G502" s="0" t="s">
        <v>19</v>
      </c>
      <c r="H502" s="0" t="s">
        <v>830</v>
      </c>
      <c r="I502" s="0" t="n">
        <v>1</v>
      </c>
      <c r="J502" s="0" t="n">
        <v>1.1</v>
      </c>
      <c r="K502" s="0" t="s">
        <v>21</v>
      </c>
      <c r="L502" s="0" t="n">
        <f aca="false">IF(K502="Yes",(J502-1)*0.98,-1)</f>
        <v>0.0980000000000001</v>
      </c>
      <c r="M502" s="4" t="s">
        <v>22</v>
      </c>
      <c r="N502" s="53" t="n">
        <v>16.23</v>
      </c>
      <c r="O502" s="50" t="n">
        <f aca="false">N502*L502</f>
        <v>1.59054</v>
      </c>
      <c r="P502" s="14" t="n">
        <f aca="false">O502+P501</f>
        <v>1632.14731374797</v>
      </c>
    </row>
    <row r="503" customFormat="false" ht="12.8" hidden="false" customHeight="false" outlineLevel="0" collapsed="false">
      <c r="A503" s="2" t="s">
        <v>831</v>
      </c>
      <c r="B503" s="2" t="s">
        <v>364</v>
      </c>
      <c r="C503" s="0" t="s">
        <v>832</v>
      </c>
      <c r="D503" s="0" t="s">
        <v>37</v>
      </c>
      <c r="E503" s="0" t="s">
        <v>87</v>
      </c>
      <c r="G503" s="0" t="s">
        <v>19</v>
      </c>
      <c r="H503" s="0" t="s">
        <v>833</v>
      </c>
      <c r="I503" s="0" t="n">
        <v>0</v>
      </c>
      <c r="J503" s="0" t="n">
        <v>1.79</v>
      </c>
      <c r="K503" s="0" t="s">
        <v>19</v>
      </c>
      <c r="L503" s="0" t="n">
        <f aca="false">IF(K503="Yes",(J503-1)*0.98,-1)</f>
        <v>-1</v>
      </c>
      <c r="M503" s="11" t="s">
        <v>62</v>
      </c>
      <c r="N503" s="53" t="n">
        <v>16.23</v>
      </c>
      <c r="O503" s="50" t="n">
        <f aca="false">N503*L503</f>
        <v>-16.23</v>
      </c>
      <c r="P503" s="14" t="n">
        <f aca="false">O503+P502</f>
        <v>1615.91731374797</v>
      </c>
    </row>
    <row r="504" customFormat="false" ht="12.8" hidden="false" customHeight="false" outlineLevel="0" collapsed="false">
      <c r="A504" s="9" t="s">
        <v>831</v>
      </c>
      <c r="B504" s="9" t="s">
        <v>364</v>
      </c>
      <c r="C504" s="6" t="s">
        <v>832</v>
      </c>
      <c r="D504" s="6" t="s">
        <v>37</v>
      </c>
      <c r="E504" s="6" t="s">
        <v>87</v>
      </c>
      <c r="F504" s="6"/>
      <c r="G504" s="6" t="s">
        <v>19</v>
      </c>
      <c r="H504" s="6" t="s">
        <v>833</v>
      </c>
      <c r="I504" s="0" t="n">
        <v>0</v>
      </c>
      <c r="J504" s="6" t="n">
        <v>2.83</v>
      </c>
      <c r="K504" s="3" t="str">
        <f aca="false">IF(I504=1,"Yes","No")</f>
        <v>No</v>
      </c>
      <c r="L504" s="7" t="n">
        <f aca="false">IF(K504="Yes",(J504-1)*0.98,-1)</f>
        <v>-1</v>
      </c>
      <c r="M504" s="10" t="s">
        <v>53</v>
      </c>
      <c r="N504" s="53" t="n">
        <v>16.23</v>
      </c>
      <c r="O504" s="50" t="n">
        <f aca="false">N504*L504</f>
        <v>-16.23</v>
      </c>
      <c r="P504" s="14" t="n">
        <f aca="false">O504+P503</f>
        <v>1599.68731374797</v>
      </c>
      <c r="Q504" s="47" t="n">
        <f aca="false">0.8*(P504-811.37)</f>
        <v>630.653850998374</v>
      </c>
      <c r="R504" s="47" t="n">
        <f aca="false">P504-Q504</f>
        <v>969.033462749593</v>
      </c>
      <c r="S504" s="47" t="n">
        <f aca="false">R504/50</f>
        <v>19.3806692549919</v>
      </c>
      <c r="T504" s="47" t="n">
        <f aca="false">1493.07+Q504</f>
        <v>2123.72385099837</v>
      </c>
      <c r="U504" s="48" t="s">
        <v>21</v>
      </c>
    </row>
    <row r="505" customFormat="false" ht="12.8" hidden="false" customHeight="false" outlineLevel="0" collapsed="false">
      <c r="A505" s="2" t="s">
        <v>834</v>
      </c>
      <c r="B505" s="2" t="s">
        <v>296</v>
      </c>
      <c r="C505" s="6" t="s">
        <v>194</v>
      </c>
      <c r="D505" s="6" t="s">
        <v>102</v>
      </c>
      <c r="E505" s="6" t="s">
        <v>17</v>
      </c>
      <c r="F505" s="6" t="s">
        <v>18</v>
      </c>
      <c r="G505" s="6" t="s">
        <v>19</v>
      </c>
      <c r="H505" s="6" t="s">
        <v>835</v>
      </c>
      <c r="I505" s="0" t="n">
        <v>2</v>
      </c>
      <c r="J505" s="6" t="n">
        <v>6.49</v>
      </c>
      <c r="K505" s="3" t="str">
        <f aca="false">IF(I505=1, "No","Yes")</f>
        <v>Yes</v>
      </c>
      <c r="L505" s="7" t="n">
        <f aca="false">IF(I505=1,-J505,0.98)</f>
        <v>0.98</v>
      </c>
      <c r="M505" s="8" t="s">
        <v>51</v>
      </c>
      <c r="N505" s="55" t="n">
        <v>19.38</v>
      </c>
      <c r="O505" s="50" t="n">
        <f aca="false">N505*L505</f>
        <v>18.9924</v>
      </c>
      <c r="P505" s="51" t="n">
        <f aca="false">R504+O505</f>
        <v>988.025862749593</v>
      </c>
    </row>
    <row r="506" customFormat="false" ht="12.8" hidden="false" customHeight="false" outlineLevel="0" collapsed="false">
      <c r="A506" s="9" t="s">
        <v>834</v>
      </c>
      <c r="B506" s="9" t="s">
        <v>296</v>
      </c>
      <c r="C506" s="6" t="s">
        <v>194</v>
      </c>
      <c r="D506" s="6" t="s">
        <v>102</v>
      </c>
      <c r="E506" s="6" t="s">
        <v>17</v>
      </c>
      <c r="F506" s="6" t="s">
        <v>18</v>
      </c>
      <c r="G506" s="6" t="s">
        <v>19</v>
      </c>
      <c r="H506" s="6" t="s">
        <v>835</v>
      </c>
      <c r="I506" s="0" t="n">
        <v>2</v>
      </c>
      <c r="J506" s="6" t="n">
        <v>1.86</v>
      </c>
      <c r="K506" s="3" t="s">
        <v>21</v>
      </c>
      <c r="L506" s="0" t="n">
        <f aca="false">IF(K506="Yes",(J506-1)*0.98,-1)</f>
        <v>0.8428</v>
      </c>
      <c r="M506" s="13" t="s">
        <v>184</v>
      </c>
      <c r="N506" s="55" t="n">
        <v>19.38</v>
      </c>
      <c r="O506" s="50" t="n">
        <f aca="false">N506*L506</f>
        <v>16.333464</v>
      </c>
      <c r="P506" s="14" t="n">
        <f aca="false">O506+P505</f>
        <v>1004.35932674959</v>
      </c>
    </row>
    <row r="507" customFormat="false" ht="12.8" hidden="false" customHeight="false" outlineLevel="0" collapsed="false">
      <c r="A507" s="2" t="s">
        <v>836</v>
      </c>
      <c r="B507" s="2" t="s">
        <v>27</v>
      </c>
      <c r="C507" s="0" t="s">
        <v>150</v>
      </c>
      <c r="D507" s="0" t="s">
        <v>16</v>
      </c>
      <c r="E507" s="0" t="s">
        <v>17</v>
      </c>
      <c r="F507" s="0" t="s">
        <v>18</v>
      </c>
      <c r="G507" s="0" t="s">
        <v>19</v>
      </c>
      <c r="H507" s="0" t="s">
        <v>837</v>
      </c>
      <c r="I507" s="0" t="n">
        <v>2</v>
      </c>
      <c r="J507" s="0" t="n">
        <v>1.57</v>
      </c>
      <c r="K507" s="0" t="s">
        <v>21</v>
      </c>
      <c r="L507" s="0" t="n">
        <f aca="false">IF(K507="Yes",(J507-1)*0.98,-1)</f>
        <v>0.5586</v>
      </c>
      <c r="M507" s="4" t="s">
        <v>22</v>
      </c>
      <c r="N507" s="55" t="n">
        <v>19.38</v>
      </c>
      <c r="O507" s="50" t="n">
        <f aca="false">N507*L507</f>
        <v>10.825668</v>
      </c>
      <c r="P507" s="14" t="n">
        <f aca="false">O507+P506</f>
        <v>1015.18499474959</v>
      </c>
    </row>
    <row r="508" customFormat="false" ht="12.8" hidden="false" customHeight="false" outlineLevel="0" collapsed="false">
      <c r="A508" s="2" t="s">
        <v>838</v>
      </c>
      <c r="B508" s="2" t="s">
        <v>130</v>
      </c>
      <c r="C508" s="0" t="s">
        <v>714</v>
      </c>
      <c r="D508" s="0" t="s">
        <v>37</v>
      </c>
      <c r="E508" s="0" t="s">
        <v>87</v>
      </c>
      <c r="F508" s="0" t="s">
        <v>18</v>
      </c>
      <c r="G508" s="0" t="s">
        <v>19</v>
      </c>
      <c r="H508" s="0" t="s">
        <v>839</v>
      </c>
      <c r="I508" s="0" t="n">
        <v>2</v>
      </c>
      <c r="J508" s="0" t="n">
        <v>1.13</v>
      </c>
      <c r="K508" s="0" t="s">
        <v>21</v>
      </c>
      <c r="L508" s="0" t="n">
        <f aca="false">IF(K508="Yes",(J508-1)*0.98,-1)</f>
        <v>0.1274</v>
      </c>
      <c r="M508" s="4" t="s">
        <v>22</v>
      </c>
      <c r="N508" s="55" t="n">
        <v>19.38</v>
      </c>
      <c r="O508" s="50" t="n">
        <f aca="false">N508*L508</f>
        <v>2.469012</v>
      </c>
      <c r="P508" s="14" t="n">
        <f aca="false">O508+P507</f>
        <v>1017.65400674959</v>
      </c>
    </row>
    <row r="509" customFormat="false" ht="12.8" hidden="false" customHeight="false" outlineLevel="0" collapsed="false">
      <c r="A509" s="2" t="s">
        <v>838</v>
      </c>
      <c r="B509" s="2" t="s">
        <v>181</v>
      </c>
      <c r="C509" s="0" t="s">
        <v>36</v>
      </c>
      <c r="D509" s="0" t="s">
        <v>37</v>
      </c>
      <c r="E509" s="0" t="s">
        <v>147</v>
      </c>
      <c r="G509" s="0" t="s">
        <v>19</v>
      </c>
      <c r="H509" s="0" t="s">
        <v>840</v>
      </c>
      <c r="I509" s="0" t="n">
        <v>1</v>
      </c>
      <c r="J509" s="0" t="n">
        <v>1.69</v>
      </c>
      <c r="K509" s="0" t="str">
        <f aca="false">IF(I509=1,"Yes","No")</f>
        <v>Yes</v>
      </c>
      <c r="L509" s="0" t="n">
        <f aca="false">IF(K509="Yes",(J509-1)*0.98,-1)</f>
        <v>0.6762</v>
      </c>
      <c r="M509" s="5" t="s">
        <v>33</v>
      </c>
      <c r="N509" s="55" t="n">
        <v>19.38</v>
      </c>
      <c r="O509" s="50" t="n">
        <f aca="false">N509*L509</f>
        <v>13.104756</v>
      </c>
      <c r="P509" s="14" t="n">
        <f aca="false">O509+P508</f>
        <v>1030.75876274959</v>
      </c>
    </row>
    <row r="510" customFormat="false" ht="12.8" hidden="false" customHeight="false" outlineLevel="0" collapsed="false">
      <c r="A510" s="2" t="s">
        <v>838</v>
      </c>
      <c r="B510" s="2" t="s">
        <v>289</v>
      </c>
      <c r="C510" s="0" t="s">
        <v>714</v>
      </c>
      <c r="D510" s="0" t="s">
        <v>37</v>
      </c>
      <c r="E510" s="0" t="s">
        <v>147</v>
      </c>
      <c r="G510" s="0" t="s">
        <v>19</v>
      </c>
      <c r="H510" s="0" t="s">
        <v>841</v>
      </c>
      <c r="I510" s="0" t="n">
        <v>1</v>
      </c>
      <c r="J510" s="0" t="n">
        <v>1.51</v>
      </c>
      <c r="K510" s="0" t="str">
        <f aca="false">IF(I510=1,"Yes","No")</f>
        <v>Yes</v>
      </c>
      <c r="L510" s="0" t="n">
        <f aca="false">IF(K510="Yes",(J510-1)*0.98,-1)</f>
        <v>0.4998</v>
      </c>
      <c r="M510" s="5" t="s">
        <v>33</v>
      </c>
      <c r="N510" s="55" t="n">
        <v>19.38</v>
      </c>
      <c r="O510" s="50" t="n">
        <f aca="false">N510*L510</f>
        <v>9.686124</v>
      </c>
      <c r="P510" s="14" t="n">
        <f aca="false">O510+P509</f>
        <v>1040.44488674959</v>
      </c>
    </row>
    <row r="511" customFormat="false" ht="12.8" hidden="false" customHeight="false" outlineLevel="0" collapsed="false">
      <c r="A511" s="2" t="s">
        <v>842</v>
      </c>
      <c r="B511" s="2" t="s">
        <v>445</v>
      </c>
      <c r="C511" s="0" t="s">
        <v>131</v>
      </c>
      <c r="D511" s="0" t="s">
        <v>16</v>
      </c>
      <c r="E511" s="0" t="s">
        <v>17</v>
      </c>
      <c r="F511" s="0" t="s">
        <v>18</v>
      </c>
      <c r="G511" s="0" t="s">
        <v>19</v>
      </c>
      <c r="H511" s="0" t="s">
        <v>843</v>
      </c>
      <c r="I511" s="0" t="n">
        <v>4</v>
      </c>
      <c r="J511" s="0" t="n">
        <v>1.74</v>
      </c>
      <c r="K511" s="0" t="s">
        <v>19</v>
      </c>
      <c r="L511" s="0" t="n">
        <f aca="false">IF(K511="Yes",(J511-1)*0.98,-1)</f>
        <v>-1</v>
      </c>
      <c r="M511" s="4" t="s">
        <v>22</v>
      </c>
      <c r="N511" s="55" t="n">
        <v>19.38</v>
      </c>
      <c r="O511" s="50" t="n">
        <f aca="false">N511*L511</f>
        <v>-19.38</v>
      </c>
      <c r="P511" s="14" t="n">
        <f aca="false">O511+P510</f>
        <v>1021.06488674959</v>
      </c>
    </row>
    <row r="512" customFormat="false" ht="12.8" hidden="false" customHeight="false" outlineLevel="0" collapsed="false">
      <c r="A512" s="2" t="s">
        <v>842</v>
      </c>
      <c r="B512" s="2" t="s">
        <v>23</v>
      </c>
      <c r="C512" s="0" t="s">
        <v>230</v>
      </c>
      <c r="D512" s="0" t="s">
        <v>16</v>
      </c>
      <c r="E512" s="0" t="s">
        <v>17</v>
      </c>
      <c r="F512" s="0" t="s">
        <v>18</v>
      </c>
      <c r="G512" s="0" t="s">
        <v>19</v>
      </c>
      <c r="H512" s="0" t="s">
        <v>795</v>
      </c>
      <c r="I512" s="0" t="n">
        <v>1</v>
      </c>
      <c r="J512" s="0" t="n">
        <v>1.18</v>
      </c>
      <c r="K512" s="0" t="s">
        <v>21</v>
      </c>
      <c r="L512" s="0" t="n">
        <f aca="false">IF(K512="Yes",(J512-1)*0.98,-1)</f>
        <v>0.1764</v>
      </c>
      <c r="M512" s="4" t="s">
        <v>22</v>
      </c>
      <c r="N512" s="55" t="n">
        <v>19.38</v>
      </c>
      <c r="O512" s="50" t="n">
        <f aca="false">N512*L512</f>
        <v>3.418632</v>
      </c>
      <c r="P512" s="14" t="n">
        <f aca="false">O512+P511</f>
        <v>1024.48351874959</v>
      </c>
    </row>
    <row r="513" customFormat="false" ht="12.8" hidden="false" customHeight="false" outlineLevel="0" collapsed="false">
      <c r="A513" s="2" t="s">
        <v>842</v>
      </c>
      <c r="B513" s="2" t="s">
        <v>109</v>
      </c>
      <c r="C513" s="0" t="s">
        <v>673</v>
      </c>
      <c r="D513" s="0" t="s">
        <v>29</v>
      </c>
      <c r="E513" s="0" t="s">
        <v>30</v>
      </c>
      <c r="F513" s="0" t="s">
        <v>43</v>
      </c>
      <c r="G513" s="0" t="s">
        <v>19</v>
      </c>
      <c r="H513" s="0" t="s">
        <v>844</v>
      </c>
      <c r="I513" s="0" t="n">
        <v>2</v>
      </c>
      <c r="J513" s="0" t="n">
        <v>1.17</v>
      </c>
      <c r="K513" s="0" t="s">
        <v>21</v>
      </c>
      <c r="L513" s="0" t="n">
        <f aca="false">IF(K513="Yes",(J513-1)*0.98,-1)</f>
        <v>0.1666</v>
      </c>
      <c r="M513" s="4" t="s">
        <v>22</v>
      </c>
      <c r="N513" s="55" t="n">
        <v>19.38</v>
      </c>
      <c r="O513" s="50" t="n">
        <f aca="false">N513*L513</f>
        <v>3.228708</v>
      </c>
      <c r="P513" s="14" t="n">
        <f aca="false">O513+P512</f>
        <v>1027.71222674959</v>
      </c>
    </row>
    <row r="514" customFormat="false" ht="12.8" hidden="false" customHeight="false" outlineLevel="0" collapsed="false">
      <c r="A514" s="2" t="s">
        <v>842</v>
      </c>
      <c r="B514" s="2" t="s">
        <v>109</v>
      </c>
      <c r="C514" s="0" t="s">
        <v>673</v>
      </c>
      <c r="D514" s="0" t="s">
        <v>29</v>
      </c>
      <c r="E514" s="0" t="s">
        <v>30</v>
      </c>
      <c r="F514" s="0" t="s">
        <v>43</v>
      </c>
      <c r="G514" s="0" t="s">
        <v>19</v>
      </c>
      <c r="H514" s="0" t="s">
        <v>845</v>
      </c>
      <c r="I514" s="0" t="n">
        <v>1</v>
      </c>
      <c r="J514" s="0" t="n">
        <v>1.25</v>
      </c>
      <c r="K514" s="0" t="s">
        <v>21</v>
      </c>
      <c r="L514" s="0" t="n">
        <f aca="false">IF(K514="Yes",(J514-1)*0.98,-1)</f>
        <v>0.245</v>
      </c>
      <c r="M514" s="11" t="s">
        <v>62</v>
      </c>
      <c r="N514" s="55" t="n">
        <v>19.38</v>
      </c>
      <c r="O514" s="50" t="n">
        <f aca="false">N514*L514</f>
        <v>4.7481</v>
      </c>
      <c r="P514" s="14" t="n">
        <f aca="false">O514+P513</f>
        <v>1032.46032674959</v>
      </c>
    </row>
    <row r="515" customFormat="false" ht="12.8" hidden="false" customHeight="false" outlineLevel="0" collapsed="false">
      <c r="A515" s="2" t="s">
        <v>846</v>
      </c>
      <c r="B515" s="2" t="s">
        <v>96</v>
      </c>
      <c r="C515" s="0" t="s">
        <v>359</v>
      </c>
      <c r="D515" s="0" t="s">
        <v>16</v>
      </c>
      <c r="E515" s="0" t="s">
        <v>17</v>
      </c>
      <c r="F515" s="0" t="s">
        <v>18</v>
      </c>
      <c r="G515" s="0" t="s">
        <v>19</v>
      </c>
      <c r="H515" s="0" t="s">
        <v>847</v>
      </c>
      <c r="I515" s="0" t="n">
        <v>0</v>
      </c>
      <c r="J515" s="0" t="n">
        <v>2.81</v>
      </c>
      <c r="K515" s="0" t="s">
        <v>19</v>
      </c>
      <c r="L515" s="0" t="n">
        <f aca="false">IF(K515="Yes",(J515-1)*0.98,-1)</f>
        <v>-1</v>
      </c>
      <c r="M515" s="4" t="s">
        <v>22</v>
      </c>
      <c r="N515" s="55" t="n">
        <v>19.38</v>
      </c>
      <c r="O515" s="50" t="n">
        <f aca="false">N515*L515</f>
        <v>-19.38</v>
      </c>
      <c r="P515" s="14" t="n">
        <f aca="false">O515+P514</f>
        <v>1013.08032674959</v>
      </c>
    </row>
    <row r="516" customFormat="false" ht="12.8" hidden="false" customHeight="false" outlineLevel="0" collapsed="false">
      <c r="A516" s="2" t="s">
        <v>848</v>
      </c>
      <c r="B516" s="2" t="s">
        <v>157</v>
      </c>
      <c r="C516" s="0" t="s">
        <v>24</v>
      </c>
      <c r="D516" s="0" t="s">
        <v>16</v>
      </c>
      <c r="E516" s="0" t="s">
        <v>17</v>
      </c>
      <c r="F516" s="0" t="s">
        <v>18</v>
      </c>
      <c r="G516" s="0" t="s">
        <v>19</v>
      </c>
      <c r="H516" s="0" t="s">
        <v>849</v>
      </c>
      <c r="I516" s="0" t="n">
        <v>3</v>
      </c>
      <c r="J516" s="0" t="n">
        <v>1.17</v>
      </c>
      <c r="K516" s="0" t="s">
        <v>21</v>
      </c>
      <c r="L516" s="0" t="n">
        <f aca="false">IF(K516="Yes",(J516-1)*0.98,-1)</f>
        <v>0.1666</v>
      </c>
      <c r="M516" s="4" t="s">
        <v>22</v>
      </c>
      <c r="N516" s="55" t="n">
        <v>19.38</v>
      </c>
      <c r="O516" s="50" t="n">
        <f aca="false">N516*L516</f>
        <v>3.228708</v>
      </c>
      <c r="P516" s="14" t="n">
        <f aca="false">O516+P515</f>
        <v>1016.30903474959</v>
      </c>
    </row>
    <row r="517" customFormat="false" ht="12.8" hidden="false" customHeight="false" outlineLevel="0" collapsed="false">
      <c r="A517" s="2" t="s">
        <v>848</v>
      </c>
      <c r="B517" s="2" t="s">
        <v>480</v>
      </c>
      <c r="C517" s="0" t="s">
        <v>24</v>
      </c>
      <c r="D517" s="0" t="s">
        <v>16</v>
      </c>
      <c r="E517" s="0" t="s">
        <v>17</v>
      </c>
      <c r="F517" s="0" t="s">
        <v>18</v>
      </c>
      <c r="G517" s="0" t="s">
        <v>19</v>
      </c>
      <c r="H517" s="0" t="s">
        <v>850</v>
      </c>
      <c r="I517" s="0" t="n">
        <v>2</v>
      </c>
      <c r="J517" s="0" t="n">
        <v>1.22</v>
      </c>
      <c r="K517" s="0" t="s">
        <v>21</v>
      </c>
      <c r="L517" s="0" t="n">
        <f aca="false">IF(K517="Yes",(J517-1)*0.98,-1)</f>
        <v>0.2156</v>
      </c>
      <c r="M517" s="4" t="s">
        <v>22</v>
      </c>
      <c r="N517" s="55" t="n">
        <v>19.38</v>
      </c>
      <c r="O517" s="50" t="n">
        <f aca="false">N517*L517</f>
        <v>4.178328</v>
      </c>
      <c r="P517" s="14" t="n">
        <f aca="false">O517+P516</f>
        <v>1020.48736274959</v>
      </c>
    </row>
    <row r="518" customFormat="false" ht="12.8" hidden="false" customHeight="false" outlineLevel="0" collapsed="false">
      <c r="A518" s="2" t="s">
        <v>851</v>
      </c>
      <c r="B518" s="2" t="s">
        <v>421</v>
      </c>
      <c r="C518" s="0" t="s">
        <v>74</v>
      </c>
      <c r="D518" s="0" t="s">
        <v>37</v>
      </c>
      <c r="E518" s="0" t="s">
        <v>30</v>
      </c>
      <c r="F518" s="0" t="s">
        <v>43</v>
      </c>
      <c r="G518" s="0" t="s">
        <v>19</v>
      </c>
      <c r="H518" s="0" t="s">
        <v>852</v>
      </c>
      <c r="I518" s="0" t="n">
        <v>4</v>
      </c>
      <c r="J518" s="0" t="n">
        <v>2.84</v>
      </c>
      <c r="K518" s="0" t="s">
        <v>19</v>
      </c>
      <c r="L518" s="0" t="n">
        <f aca="false">IF(K518="Yes",(J518-1)*0.98,-1)</f>
        <v>-1</v>
      </c>
      <c r="M518" s="4" t="s">
        <v>22</v>
      </c>
      <c r="N518" s="55" t="n">
        <v>19.38</v>
      </c>
      <c r="O518" s="50" t="n">
        <f aca="false">N518*L518</f>
        <v>-19.38</v>
      </c>
      <c r="P518" s="14" t="n">
        <f aca="false">O518+P517</f>
        <v>1001.10736274959</v>
      </c>
    </row>
    <row r="519" customFormat="false" ht="12.8" hidden="false" customHeight="false" outlineLevel="0" collapsed="false">
      <c r="A519" s="2" t="s">
        <v>853</v>
      </c>
      <c r="B519" s="2" t="s">
        <v>94</v>
      </c>
      <c r="C519" s="0" t="s">
        <v>457</v>
      </c>
      <c r="D519" s="0" t="s">
        <v>16</v>
      </c>
      <c r="E519" s="0" t="s">
        <v>17</v>
      </c>
      <c r="F519" s="0" t="s">
        <v>18</v>
      </c>
      <c r="G519" s="0" t="s">
        <v>19</v>
      </c>
      <c r="H519" s="0" t="s">
        <v>854</v>
      </c>
      <c r="I519" s="0" t="n">
        <v>0</v>
      </c>
      <c r="J519" s="0" t="n">
        <v>1.38</v>
      </c>
      <c r="K519" s="0" t="s">
        <v>19</v>
      </c>
      <c r="L519" s="0" t="n">
        <f aca="false">IF(K519="Yes",(J519-1)*0.98,-1)</f>
        <v>-1</v>
      </c>
      <c r="M519" s="4" t="s">
        <v>22</v>
      </c>
      <c r="N519" s="55" t="n">
        <v>19.38</v>
      </c>
      <c r="O519" s="50" t="n">
        <f aca="false">N519*L519</f>
        <v>-19.38</v>
      </c>
      <c r="P519" s="14" t="n">
        <f aca="false">O519+P518</f>
        <v>981.727362749594</v>
      </c>
    </row>
    <row r="520" customFormat="false" ht="12.8" hidden="false" customHeight="false" outlineLevel="0" collapsed="false">
      <c r="A520" s="2" t="s">
        <v>853</v>
      </c>
      <c r="B520" s="2" t="s">
        <v>130</v>
      </c>
      <c r="C520" s="0" t="s">
        <v>110</v>
      </c>
      <c r="D520" s="0" t="s">
        <v>16</v>
      </c>
      <c r="E520" s="0" t="s">
        <v>17</v>
      </c>
      <c r="F520" s="0" t="s">
        <v>18</v>
      </c>
      <c r="G520" s="0" t="s">
        <v>19</v>
      </c>
      <c r="H520" s="0" t="s">
        <v>855</v>
      </c>
      <c r="I520" s="0" t="n">
        <v>2</v>
      </c>
      <c r="J520" s="0" t="n">
        <v>1.1</v>
      </c>
      <c r="K520" s="0" t="s">
        <v>21</v>
      </c>
      <c r="L520" s="0" t="n">
        <f aca="false">IF(K520="Yes",(J520-1)*0.98,-1)</f>
        <v>0.0980000000000001</v>
      </c>
      <c r="M520" s="4" t="s">
        <v>22</v>
      </c>
      <c r="N520" s="55" t="n">
        <v>19.38</v>
      </c>
      <c r="O520" s="50" t="n">
        <f aca="false">N520*L520</f>
        <v>1.89924</v>
      </c>
      <c r="P520" s="14" t="n">
        <f aca="false">O520+P519</f>
        <v>983.626602749593</v>
      </c>
    </row>
    <row r="521" customFormat="false" ht="12.8" hidden="false" customHeight="false" outlineLevel="0" collapsed="false">
      <c r="A521" s="2" t="s">
        <v>856</v>
      </c>
      <c r="B521" s="2" t="s">
        <v>142</v>
      </c>
      <c r="C521" s="0" t="s">
        <v>435</v>
      </c>
      <c r="D521" s="0" t="s">
        <v>195</v>
      </c>
      <c r="E521" s="0" t="s">
        <v>87</v>
      </c>
      <c r="F521" s="0" t="s">
        <v>18</v>
      </c>
      <c r="G521" s="0" t="s">
        <v>19</v>
      </c>
      <c r="H521" s="0" t="s">
        <v>69</v>
      </c>
      <c r="I521" s="0" t="n">
        <v>1</v>
      </c>
      <c r="J521" s="0" t="n">
        <v>1.41</v>
      </c>
      <c r="K521" s="0" t="s">
        <v>21</v>
      </c>
      <c r="L521" s="0" t="n">
        <f aca="false">IF(K521="Yes",(J521-1)*0.98,-1)</f>
        <v>0.4018</v>
      </c>
      <c r="M521" s="4" t="s">
        <v>22</v>
      </c>
      <c r="N521" s="55" t="n">
        <v>19.38</v>
      </c>
      <c r="O521" s="50" t="n">
        <f aca="false">N521*L521</f>
        <v>7.786884</v>
      </c>
      <c r="P521" s="14" t="n">
        <f aca="false">O521+P520</f>
        <v>991.413486749594</v>
      </c>
    </row>
    <row r="522" customFormat="false" ht="12.8" hidden="false" customHeight="false" outlineLevel="0" collapsed="false">
      <c r="A522" s="2" t="s">
        <v>856</v>
      </c>
      <c r="B522" s="2" t="s">
        <v>142</v>
      </c>
      <c r="C522" s="0" t="s">
        <v>435</v>
      </c>
      <c r="D522" s="0" t="s">
        <v>195</v>
      </c>
      <c r="E522" s="0" t="s">
        <v>87</v>
      </c>
      <c r="F522" s="0" t="s">
        <v>18</v>
      </c>
      <c r="G522" s="0" t="s">
        <v>19</v>
      </c>
      <c r="H522" s="0" t="s">
        <v>857</v>
      </c>
      <c r="I522" s="0" t="s">
        <v>133</v>
      </c>
      <c r="J522" s="0" t="n">
        <v>2.6</v>
      </c>
      <c r="K522" s="0" t="s">
        <v>19</v>
      </c>
      <c r="L522" s="0" t="n">
        <f aca="false">IF(K522="Yes",(J522-1)*0.98,-1)</f>
        <v>-1</v>
      </c>
      <c r="M522" s="11" t="s">
        <v>62</v>
      </c>
      <c r="N522" s="55" t="n">
        <v>19.38</v>
      </c>
      <c r="O522" s="50" t="n">
        <f aca="false">N522*L522</f>
        <v>-19.38</v>
      </c>
      <c r="P522" s="14" t="n">
        <f aca="false">O522+P521</f>
        <v>972.033486749594</v>
      </c>
    </row>
    <row r="523" customFormat="false" ht="12.8" hidden="false" customHeight="false" outlineLevel="0" collapsed="false">
      <c r="A523" s="9" t="s">
        <v>856</v>
      </c>
      <c r="B523" s="9" t="s">
        <v>142</v>
      </c>
      <c r="C523" s="6" t="s">
        <v>435</v>
      </c>
      <c r="D523" s="6" t="s">
        <v>195</v>
      </c>
      <c r="E523" s="6" t="s">
        <v>87</v>
      </c>
      <c r="F523" s="6" t="s">
        <v>18</v>
      </c>
      <c r="G523" s="6" t="s">
        <v>19</v>
      </c>
      <c r="H523" s="6" t="s">
        <v>857</v>
      </c>
      <c r="I523" s="0" t="s">
        <v>133</v>
      </c>
      <c r="J523" s="6" t="n">
        <v>6.65</v>
      </c>
      <c r="K523" s="3" t="str">
        <f aca="false">IF(I523=1,"Yes","No")</f>
        <v>No</v>
      </c>
      <c r="L523" s="7" t="n">
        <f aca="false">IF(K523="Yes",(J523-1)*0.98,-1)</f>
        <v>-1</v>
      </c>
      <c r="M523" s="10" t="s">
        <v>53</v>
      </c>
      <c r="N523" s="55" t="n">
        <v>19.38</v>
      </c>
      <c r="O523" s="50" t="n">
        <f aca="false">N523*L523</f>
        <v>-19.38</v>
      </c>
      <c r="P523" s="14" t="n">
        <f aca="false">O523+P522</f>
        <v>952.653486749593</v>
      </c>
    </row>
    <row r="524" customFormat="false" ht="12.8" hidden="false" customHeight="false" outlineLevel="0" collapsed="false">
      <c r="A524" s="2" t="s">
        <v>858</v>
      </c>
      <c r="B524" s="2" t="s">
        <v>155</v>
      </c>
      <c r="C524" s="0" t="s">
        <v>114</v>
      </c>
      <c r="D524" s="0" t="s">
        <v>48</v>
      </c>
      <c r="E524" s="0" t="s">
        <v>87</v>
      </c>
      <c r="F524" s="0" t="s">
        <v>18</v>
      </c>
      <c r="G524" s="0" t="s">
        <v>19</v>
      </c>
      <c r="H524" s="0" t="s">
        <v>859</v>
      </c>
      <c r="I524" s="0" t="n">
        <v>1</v>
      </c>
      <c r="J524" s="0" t="n">
        <v>1.56</v>
      </c>
      <c r="K524" s="0" t="str">
        <f aca="false">IF(I524=1,"Yes","No")</f>
        <v>Yes</v>
      </c>
      <c r="L524" s="0" t="n">
        <f aca="false">IF(K524="Yes",(J524-1)*0.98,-1)</f>
        <v>0.5488</v>
      </c>
      <c r="M524" s="5" t="s">
        <v>33</v>
      </c>
      <c r="N524" s="55" t="n">
        <v>19.38</v>
      </c>
      <c r="O524" s="50" t="n">
        <f aca="false">N524*L524</f>
        <v>10.635744</v>
      </c>
      <c r="P524" s="14" t="n">
        <f aca="false">O524+P523</f>
        <v>963.289230749594</v>
      </c>
    </row>
    <row r="525" customFormat="false" ht="12.8" hidden="false" customHeight="false" outlineLevel="0" collapsed="false">
      <c r="A525" s="2" t="s">
        <v>860</v>
      </c>
      <c r="B525" s="2" t="s">
        <v>296</v>
      </c>
      <c r="C525" s="0" t="s">
        <v>297</v>
      </c>
      <c r="D525" s="0" t="s">
        <v>48</v>
      </c>
      <c r="E525" s="0" t="s">
        <v>87</v>
      </c>
      <c r="F525" s="0" t="s">
        <v>298</v>
      </c>
      <c r="G525" s="0" t="s">
        <v>19</v>
      </c>
      <c r="H525" s="0" t="s">
        <v>861</v>
      </c>
      <c r="I525" s="0" t="n">
        <v>2</v>
      </c>
      <c r="J525" s="0" t="n">
        <v>2.56</v>
      </c>
      <c r="K525" s="0" t="str">
        <f aca="false">IF(I525=1,"Yes","No")</f>
        <v>No</v>
      </c>
      <c r="L525" s="0" t="n">
        <f aca="false">IF(K525="Yes",(J525-1)*0.98,-1)</f>
        <v>-1</v>
      </c>
      <c r="M525" s="5" t="s">
        <v>33</v>
      </c>
      <c r="N525" s="55" t="n">
        <v>19.38</v>
      </c>
      <c r="O525" s="50" t="n">
        <f aca="false">N525*L525</f>
        <v>-19.38</v>
      </c>
      <c r="P525" s="14" t="n">
        <f aca="false">O525+P524</f>
        <v>943.909230749594</v>
      </c>
    </row>
    <row r="526" customFormat="false" ht="12.8" hidden="false" customHeight="false" outlineLevel="0" collapsed="false">
      <c r="A526" s="2" t="s">
        <v>862</v>
      </c>
      <c r="B526" s="2" t="s">
        <v>40</v>
      </c>
      <c r="C526" s="0" t="s">
        <v>78</v>
      </c>
      <c r="D526" s="0" t="s">
        <v>16</v>
      </c>
      <c r="E526" s="0" t="s">
        <v>17</v>
      </c>
      <c r="F526" s="0" t="s">
        <v>18</v>
      </c>
      <c r="G526" s="0" t="s">
        <v>19</v>
      </c>
      <c r="H526" s="0" t="s">
        <v>863</v>
      </c>
      <c r="I526" s="0" t="n">
        <v>0</v>
      </c>
      <c r="J526" s="0" t="n">
        <v>1.29</v>
      </c>
      <c r="K526" s="0" t="s">
        <v>19</v>
      </c>
      <c r="L526" s="0" t="n">
        <f aca="false">IF(K526="Yes",(J526-1)*0.98,-1)</f>
        <v>-1</v>
      </c>
      <c r="M526" s="4" t="s">
        <v>22</v>
      </c>
      <c r="N526" s="55" t="n">
        <v>19.38</v>
      </c>
      <c r="O526" s="50" t="n">
        <f aca="false">N526*L526</f>
        <v>-19.38</v>
      </c>
      <c r="P526" s="14" t="n">
        <f aca="false">O526+P525</f>
        <v>924.529230749594</v>
      </c>
    </row>
    <row r="527" customFormat="false" ht="12.8" hidden="false" customHeight="false" outlineLevel="0" collapsed="false">
      <c r="A527" s="2" t="s">
        <v>862</v>
      </c>
      <c r="B527" s="2" t="s">
        <v>162</v>
      </c>
      <c r="C527" s="0" t="s">
        <v>78</v>
      </c>
      <c r="D527" s="0" t="s">
        <v>16</v>
      </c>
      <c r="E527" s="0" t="s">
        <v>17</v>
      </c>
      <c r="F527" s="0" t="s">
        <v>316</v>
      </c>
      <c r="G527" s="0" t="s">
        <v>21</v>
      </c>
      <c r="H527" s="0" t="s">
        <v>671</v>
      </c>
      <c r="I527" s="0" t="n">
        <v>1</v>
      </c>
      <c r="J527" s="0" t="n">
        <v>2.74</v>
      </c>
      <c r="K527" s="0" t="str">
        <f aca="false">IF(I527=1,"Yes","No")</f>
        <v>Yes</v>
      </c>
      <c r="L527" s="0" t="n">
        <f aca="false">IF(K527="Yes",(J527-1)*0.98,-1)</f>
        <v>1.7052</v>
      </c>
      <c r="M527" s="5" t="s">
        <v>33</v>
      </c>
      <c r="N527" s="55" t="n">
        <v>19.38</v>
      </c>
      <c r="O527" s="50" t="n">
        <f aca="false">N527*L527</f>
        <v>33.046776</v>
      </c>
      <c r="P527" s="14" t="n">
        <f aca="false">O527+P526</f>
        <v>957.576006749594</v>
      </c>
    </row>
    <row r="528" customFormat="false" ht="12.8" hidden="false" customHeight="false" outlineLevel="0" collapsed="false">
      <c r="A528" s="2" t="s">
        <v>862</v>
      </c>
      <c r="B528" s="2" t="s">
        <v>162</v>
      </c>
      <c r="C528" s="0" t="s">
        <v>78</v>
      </c>
      <c r="D528" s="0" t="s">
        <v>16</v>
      </c>
      <c r="E528" s="0" t="s">
        <v>17</v>
      </c>
      <c r="F528" s="0" t="s">
        <v>316</v>
      </c>
      <c r="G528" s="0" t="s">
        <v>21</v>
      </c>
      <c r="H528" s="0" t="s">
        <v>671</v>
      </c>
      <c r="I528" s="0" t="n">
        <v>1</v>
      </c>
      <c r="J528" s="0" t="n">
        <v>1.34</v>
      </c>
      <c r="K528" s="0" t="s">
        <v>21</v>
      </c>
      <c r="L528" s="0" t="n">
        <f aca="false">IF(K528="Yes",(J528-1)*0.98,-1)</f>
        <v>0.3332</v>
      </c>
      <c r="M528" s="4" t="s">
        <v>22</v>
      </c>
      <c r="N528" s="55" t="n">
        <v>19.38</v>
      </c>
      <c r="O528" s="50" t="n">
        <f aca="false">N528*L528</f>
        <v>6.457416</v>
      </c>
      <c r="P528" s="14" t="n">
        <f aca="false">O528+P527</f>
        <v>964.033422749594</v>
      </c>
    </row>
    <row r="529" customFormat="false" ht="12.8" hidden="false" customHeight="false" outlineLevel="0" collapsed="false">
      <c r="A529" s="2" t="s">
        <v>862</v>
      </c>
      <c r="B529" s="2" t="s">
        <v>162</v>
      </c>
      <c r="C529" s="0" t="s">
        <v>78</v>
      </c>
      <c r="D529" s="0" t="s">
        <v>16</v>
      </c>
      <c r="E529" s="0" t="s">
        <v>17</v>
      </c>
      <c r="F529" s="0" t="s">
        <v>316</v>
      </c>
      <c r="G529" s="0" t="s">
        <v>21</v>
      </c>
      <c r="H529" s="0" t="s">
        <v>864</v>
      </c>
      <c r="I529" s="0" t="n">
        <v>0</v>
      </c>
      <c r="J529" s="0" t="n">
        <v>1.66</v>
      </c>
      <c r="K529" s="0" t="s">
        <v>19</v>
      </c>
      <c r="L529" s="0" t="n">
        <f aca="false">IF(K529="Yes",(J529-1)*0.98,-1)</f>
        <v>-1</v>
      </c>
      <c r="M529" s="11" t="s">
        <v>62</v>
      </c>
      <c r="N529" s="55" t="n">
        <v>19.38</v>
      </c>
      <c r="O529" s="50" t="n">
        <f aca="false">N529*L529</f>
        <v>-19.38</v>
      </c>
      <c r="P529" s="14" t="n">
        <f aca="false">O529+P528</f>
        <v>944.653422749594</v>
      </c>
    </row>
    <row r="530" customFormat="false" ht="12.8" hidden="false" customHeight="false" outlineLevel="0" collapsed="false">
      <c r="A530" s="9" t="s">
        <v>862</v>
      </c>
      <c r="B530" s="9" t="s">
        <v>162</v>
      </c>
      <c r="C530" s="6" t="s">
        <v>78</v>
      </c>
      <c r="D530" s="6" t="s">
        <v>16</v>
      </c>
      <c r="E530" s="6" t="s">
        <v>17</v>
      </c>
      <c r="F530" s="6" t="s">
        <v>316</v>
      </c>
      <c r="G530" s="6" t="s">
        <v>21</v>
      </c>
      <c r="H530" s="6" t="s">
        <v>864</v>
      </c>
      <c r="I530" s="0" t="n">
        <v>0</v>
      </c>
      <c r="J530" s="6" t="n">
        <v>5</v>
      </c>
      <c r="K530" s="3" t="str">
        <f aca="false">IF(I530=1,"Yes","No")</f>
        <v>No</v>
      </c>
      <c r="L530" s="7" t="n">
        <f aca="false">IF(K530="Yes",(J530-1)*0.98,-1)</f>
        <v>-1</v>
      </c>
      <c r="M530" s="10" t="s">
        <v>53</v>
      </c>
      <c r="N530" s="55" t="n">
        <v>19.38</v>
      </c>
      <c r="O530" s="50" t="n">
        <f aca="false">N530*L530</f>
        <v>-19.38</v>
      </c>
      <c r="P530" s="14" t="n">
        <f aca="false">O530+P529</f>
        <v>925.273422749594</v>
      </c>
    </row>
    <row r="531" customFormat="false" ht="12.8" hidden="false" customHeight="false" outlineLevel="0" collapsed="false">
      <c r="A531" s="2" t="s">
        <v>862</v>
      </c>
      <c r="B531" s="2" t="s">
        <v>101</v>
      </c>
      <c r="C531" s="0" t="s">
        <v>163</v>
      </c>
      <c r="D531" s="0" t="s">
        <v>37</v>
      </c>
      <c r="E531" s="0" t="s">
        <v>87</v>
      </c>
      <c r="F531" s="0" t="s">
        <v>18</v>
      </c>
      <c r="G531" s="0" t="s">
        <v>19</v>
      </c>
      <c r="H531" s="0" t="s">
        <v>865</v>
      </c>
      <c r="I531" s="0" t="n">
        <v>2</v>
      </c>
      <c r="J531" s="0" t="n">
        <v>1.74</v>
      </c>
      <c r="K531" s="0" t="s">
        <v>21</v>
      </c>
      <c r="L531" s="0" t="n">
        <f aca="false">IF(K531="Yes",(J531-1)*0.98,-1)</f>
        <v>0.7252</v>
      </c>
      <c r="M531" s="4" t="s">
        <v>22</v>
      </c>
      <c r="N531" s="55" t="n">
        <v>19.38</v>
      </c>
      <c r="O531" s="50" t="n">
        <f aca="false">N531*L531</f>
        <v>14.054376</v>
      </c>
      <c r="P531" s="14" t="n">
        <f aca="false">O531+P530</f>
        <v>939.327798749594</v>
      </c>
    </row>
    <row r="532" customFormat="false" ht="12.8" hidden="false" customHeight="false" outlineLevel="0" collapsed="false">
      <c r="A532" s="2" t="s">
        <v>866</v>
      </c>
      <c r="B532" s="2" t="s">
        <v>445</v>
      </c>
      <c r="C532" s="0" t="s">
        <v>119</v>
      </c>
      <c r="D532" s="0" t="s">
        <v>16</v>
      </c>
      <c r="E532" s="0" t="s">
        <v>17</v>
      </c>
      <c r="F532" s="0" t="s">
        <v>18</v>
      </c>
      <c r="G532" s="0" t="s">
        <v>19</v>
      </c>
      <c r="H532" s="0" t="s">
        <v>867</v>
      </c>
      <c r="I532" s="0" t="n">
        <v>1</v>
      </c>
      <c r="J532" s="0" t="n">
        <v>1.33</v>
      </c>
      <c r="K532" s="0" t="s">
        <v>21</v>
      </c>
      <c r="L532" s="0" t="n">
        <f aca="false">IF(K532="Yes",(J532-1)*0.98,-1)</f>
        <v>0.3234</v>
      </c>
      <c r="M532" s="4" t="s">
        <v>22</v>
      </c>
      <c r="N532" s="55" t="n">
        <v>19.38</v>
      </c>
      <c r="O532" s="50" t="n">
        <f aca="false">N532*L532</f>
        <v>6.267492</v>
      </c>
      <c r="P532" s="14" t="n">
        <f aca="false">O532+P531</f>
        <v>945.595290749594</v>
      </c>
    </row>
    <row r="533" customFormat="false" ht="12.8" hidden="false" customHeight="false" outlineLevel="0" collapsed="false">
      <c r="A533" s="2" t="s">
        <v>868</v>
      </c>
      <c r="B533" s="2" t="s">
        <v>35</v>
      </c>
      <c r="C533" s="0" t="s">
        <v>223</v>
      </c>
      <c r="D533" s="0" t="s">
        <v>102</v>
      </c>
      <c r="E533" s="0" t="s">
        <v>17</v>
      </c>
      <c r="G533" s="0" t="s">
        <v>19</v>
      </c>
      <c r="H533" s="0" t="s">
        <v>869</v>
      </c>
      <c r="I533" s="0" t="n">
        <v>3</v>
      </c>
      <c r="J533" s="0" t="n">
        <v>1.96</v>
      </c>
      <c r="K533" s="0" t="str">
        <f aca="false">IF(I533=1,"Yes","No")</f>
        <v>No</v>
      </c>
      <c r="L533" s="0" t="n">
        <f aca="false">IF(K533="Yes",(J533-1)*0.98,-1)</f>
        <v>-1</v>
      </c>
      <c r="M533" s="5" t="s">
        <v>33</v>
      </c>
      <c r="N533" s="55" t="n">
        <v>19.38</v>
      </c>
      <c r="O533" s="50" t="n">
        <f aca="false">N533*L533</f>
        <v>-19.38</v>
      </c>
      <c r="P533" s="14" t="n">
        <f aca="false">O533+P532</f>
        <v>926.215290749594</v>
      </c>
    </row>
    <row r="534" customFormat="false" ht="12.8" hidden="false" customHeight="false" outlineLevel="0" collapsed="false">
      <c r="A534" s="2" t="s">
        <v>870</v>
      </c>
      <c r="B534" s="2" t="s">
        <v>23</v>
      </c>
      <c r="C534" s="0" t="s">
        <v>211</v>
      </c>
      <c r="D534" s="0" t="s">
        <v>37</v>
      </c>
      <c r="E534" s="0" t="s">
        <v>17</v>
      </c>
      <c r="G534" s="0" t="s">
        <v>19</v>
      </c>
      <c r="H534" s="0" t="s">
        <v>871</v>
      </c>
      <c r="I534" s="0" t="n">
        <v>2</v>
      </c>
      <c r="J534" s="0" t="n">
        <v>1.73</v>
      </c>
      <c r="K534" s="0" t="s">
        <v>21</v>
      </c>
      <c r="L534" s="0" t="n">
        <f aca="false">IF(K534="Yes",(J534-1)*0.98,-1)</f>
        <v>0.7154</v>
      </c>
      <c r="M534" s="11" t="s">
        <v>62</v>
      </c>
      <c r="N534" s="55" t="n">
        <v>19.38</v>
      </c>
      <c r="O534" s="50" t="n">
        <f aca="false">N534*L534</f>
        <v>13.864452</v>
      </c>
      <c r="P534" s="14" t="n">
        <f aca="false">O534+P533</f>
        <v>940.079742749594</v>
      </c>
    </row>
    <row r="535" customFormat="false" ht="12.8" hidden="false" customHeight="false" outlineLevel="0" collapsed="false">
      <c r="A535" s="9" t="s">
        <v>870</v>
      </c>
      <c r="B535" s="9" t="s">
        <v>23</v>
      </c>
      <c r="C535" s="6" t="s">
        <v>211</v>
      </c>
      <c r="D535" s="6" t="s">
        <v>37</v>
      </c>
      <c r="E535" s="6" t="s">
        <v>17</v>
      </c>
      <c r="F535" s="6"/>
      <c r="G535" s="6" t="s">
        <v>19</v>
      </c>
      <c r="H535" s="6" t="s">
        <v>871</v>
      </c>
      <c r="I535" s="0" t="n">
        <v>2</v>
      </c>
      <c r="J535" s="6" t="n">
        <v>4.54</v>
      </c>
      <c r="K535" s="3" t="str">
        <f aca="false">IF(I535=1,"Yes","No")</f>
        <v>No</v>
      </c>
      <c r="L535" s="7" t="n">
        <f aca="false">IF(K535="Yes",(J535-1)*0.98,-1)</f>
        <v>-1</v>
      </c>
      <c r="M535" s="10" t="s">
        <v>53</v>
      </c>
      <c r="N535" s="55" t="n">
        <v>19.38</v>
      </c>
      <c r="O535" s="50" t="n">
        <f aca="false">N535*L535</f>
        <v>-19.38</v>
      </c>
      <c r="P535" s="14" t="n">
        <f aca="false">O535+P534</f>
        <v>920.699742749594</v>
      </c>
    </row>
    <row r="536" customFormat="false" ht="12.8" hidden="false" customHeight="false" outlineLevel="0" collapsed="false">
      <c r="A536" s="2" t="s">
        <v>872</v>
      </c>
      <c r="B536" s="2" t="s">
        <v>222</v>
      </c>
      <c r="C536" s="0" t="s">
        <v>264</v>
      </c>
      <c r="D536" s="0" t="s">
        <v>16</v>
      </c>
      <c r="E536" s="0" t="s">
        <v>17</v>
      </c>
      <c r="F536" s="0" t="s">
        <v>18</v>
      </c>
      <c r="G536" s="0" t="s">
        <v>19</v>
      </c>
      <c r="H536" s="0" t="s">
        <v>873</v>
      </c>
      <c r="I536" s="0" t="n">
        <v>2</v>
      </c>
      <c r="J536" s="0" t="n">
        <v>1.19</v>
      </c>
      <c r="K536" s="0" t="s">
        <v>21</v>
      </c>
      <c r="L536" s="0" t="n">
        <f aca="false">IF(K536="Yes",(J536-1)*0.98,-1)</f>
        <v>0.1862</v>
      </c>
      <c r="M536" s="4" t="s">
        <v>22</v>
      </c>
      <c r="N536" s="55" t="n">
        <v>19.38</v>
      </c>
      <c r="O536" s="50" t="n">
        <f aca="false">N536*L536</f>
        <v>3.608556</v>
      </c>
      <c r="P536" s="14" t="n">
        <f aca="false">O536+P535</f>
        <v>924.308298749594</v>
      </c>
    </row>
    <row r="537" customFormat="false" ht="12.8" hidden="false" customHeight="false" outlineLevel="0" collapsed="false">
      <c r="A537" s="2" t="s">
        <v>874</v>
      </c>
      <c r="B537" s="2" t="s">
        <v>875</v>
      </c>
      <c r="C537" s="0" t="s">
        <v>110</v>
      </c>
      <c r="D537" s="0" t="s">
        <v>16</v>
      </c>
      <c r="E537" s="0" t="s">
        <v>17</v>
      </c>
      <c r="F537" s="0" t="s">
        <v>18</v>
      </c>
      <c r="G537" s="0" t="s">
        <v>19</v>
      </c>
      <c r="H537" s="0" t="s">
        <v>876</v>
      </c>
      <c r="I537" s="0" t="n">
        <v>3</v>
      </c>
      <c r="J537" s="0" t="n">
        <v>1.32</v>
      </c>
      <c r="K537" s="0" t="s">
        <v>21</v>
      </c>
      <c r="L537" s="0" t="n">
        <f aca="false">IF(K537="Yes",(J537-1)*0.98,-1)</f>
        <v>0.3136</v>
      </c>
      <c r="M537" s="4" t="s">
        <v>22</v>
      </c>
      <c r="N537" s="55" t="n">
        <v>19.38</v>
      </c>
      <c r="O537" s="50" t="n">
        <f aca="false">N537*L537</f>
        <v>6.077568</v>
      </c>
      <c r="P537" s="14" t="n">
        <f aca="false">O537+P536</f>
        <v>930.385866749594</v>
      </c>
    </row>
    <row r="538" customFormat="false" ht="12.8" hidden="false" customHeight="false" outlineLevel="0" collapsed="false">
      <c r="A538" s="2" t="s">
        <v>877</v>
      </c>
      <c r="B538" s="2" t="s">
        <v>157</v>
      </c>
      <c r="C538" s="0" t="s">
        <v>68</v>
      </c>
      <c r="D538" s="0" t="s">
        <v>29</v>
      </c>
      <c r="E538" s="0" t="s">
        <v>79</v>
      </c>
      <c r="F538" s="0" t="s">
        <v>80</v>
      </c>
      <c r="G538" s="0" t="s">
        <v>19</v>
      </c>
      <c r="H538" s="0" t="s">
        <v>878</v>
      </c>
      <c r="I538" s="0" t="n">
        <v>1</v>
      </c>
      <c r="J538" s="0" t="n">
        <v>1.7</v>
      </c>
      <c r="K538" s="0" t="str">
        <f aca="false">IF(I538=1,"Yes","No")</f>
        <v>Yes</v>
      </c>
      <c r="L538" s="0" t="n">
        <f aca="false">IF(K538="Yes",(J538-1)*0.98,-1)</f>
        <v>0.686</v>
      </c>
      <c r="M538" s="5" t="s">
        <v>33</v>
      </c>
      <c r="N538" s="55" t="n">
        <v>19.38</v>
      </c>
      <c r="O538" s="50" t="n">
        <f aca="false">N538*L538</f>
        <v>13.29468</v>
      </c>
      <c r="P538" s="14" t="n">
        <f aca="false">O538+P537</f>
        <v>943.680546749594</v>
      </c>
    </row>
    <row r="539" customFormat="false" ht="12.8" hidden="false" customHeight="false" outlineLevel="0" collapsed="false">
      <c r="A539" s="2" t="s">
        <v>877</v>
      </c>
      <c r="B539" s="2" t="s">
        <v>157</v>
      </c>
      <c r="C539" s="0" t="s">
        <v>68</v>
      </c>
      <c r="D539" s="0" t="s">
        <v>29</v>
      </c>
      <c r="E539" s="0" t="s">
        <v>79</v>
      </c>
      <c r="F539" s="0" t="s">
        <v>80</v>
      </c>
      <c r="G539" s="0" t="s">
        <v>19</v>
      </c>
      <c r="H539" s="0" t="s">
        <v>878</v>
      </c>
      <c r="I539" s="0" t="n">
        <v>1</v>
      </c>
      <c r="J539" s="0" t="n">
        <v>1.11</v>
      </c>
      <c r="K539" s="0" t="s">
        <v>21</v>
      </c>
      <c r="L539" s="0" t="n">
        <f aca="false">IF(K539="Yes",(J539-1)*0.98,-1)</f>
        <v>0.1078</v>
      </c>
      <c r="M539" s="4" t="s">
        <v>22</v>
      </c>
      <c r="N539" s="55" t="n">
        <v>19.38</v>
      </c>
      <c r="O539" s="50" t="n">
        <f aca="false">N539*L539</f>
        <v>2.089164</v>
      </c>
      <c r="P539" s="14" t="n">
        <f aca="false">O539+P538</f>
        <v>945.769710749594</v>
      </c>
    </row>
    <row r="540" customFormat="false" ht="12.8" hidden="false" customHeight="false" outlineLevel="0" collapsed="false">
      <c r="A540" s="2" t="s">
        <v>877</v>
      </c>
      <c r="B540" s="2" t="s">
        <v>410</v>
      </c>
      <c r="C540" s="0" t="s">
        <v>74</v>
      </c>
      <c r="D540" s="0" t="s">
        <v>37</v>
      </c>
      <c r="E540" s="0" t="s">
        <v>30</v>
      </c>
      <c r="F540" s="0" t="s">
        <v>43</v>
      </c>
      <c r="G540" s="0" t="s">
        <v>19</v>
      </c>
      <c r="H540" s="0" t="s">
        <v>879</v>
      </c>
      <c r="I540" s="0" t="n">
        <v>3</v>
      </c>
      <c r="J540" s="0" t="n">
        <v>1.43</v>
      </c>
      <c r="K540" s="0" t="s">
        <v>21</v>
      </c>
      <c r="L540" s="0" t="n">
        <f aca="false">IF(K540="Yes",(J540-1)*0.98,-1)</f>
        <v>0.4214</v>
      </c>
      <c r="M540" s="4" t="s">
        <v>22</v>
      </c>
      <c r="N540" s="55" t="n">
        <v>19.38</v>
      </c>
      <c r="O540" s="50" t="n">
        <f aca="false">N540*L540</f>
        <v>8.166732</v>
      </c>
      <c r="P540" s="14" t="n">
        <f aca="false">O540+P539</f>
        <v>953.936442749594</v>
      </c>
    </row>
    <row r="541" customFormat="false" ht="12.8" hidden="false" customHeight="false" outlineLevel="0" collapsed="false">
      <c r="A541" s="2" t="s">
        <v>880</v>
      </c>
      <c r="B541" s="2" t="s">
        <v>139</v>
      </c>
      <c r="C541" s="0" t="s">
        <v>47</v>
      </c>
      <c r="D541" s="0" t="s">
        <v>29</v>
      </c>
      <c r="E541" s="0" t="s">
        <v>79</v>
      </c>
      <c r="F541" s="0" t="s">
        <v>80</v>
      </c>
      <c r="G541" s="0" t="s">
        <v>19</v>
      </c>
      <c r="H541" s="0" t="s">
        <v>881</v>
      </c>
      <c r="I541" s="0" t="n">
        <v>1</v>
      </c>
      <c r="J541" s="0" t="n">
        <v>1.99</v>
      </c>
      <c r="K541" s="0" t="str">
        <f aca="false">IF(I541=1,"Yes","No")</f>
        <v>Yes</v>
      </c>
      <c r="L541" s="0" t="n">
        <f aca="false">IF(K541="Yes",(J541-1)*0.98,-1)</f>
        <v>0.9702</v>
      </c>
      <c r="M541" s="5" t="s">
        <v>33</v>
      </c>
      <c r="N541" s="55" t="n">
        <v>19.38</v>
      </c>
      <c r="O541" s="50" t="n">
        <f aca="false">N541*L541</f>
        <v>18.802476</v>
      </c>
      <c r="P541" s="14" t="n">
        <f aca="false">O541+P540</f>
        <v>972.738918749594</v>
      </c>
    </row>
    <row r="542" customFormat="false" ht="12.8" hidden="false" customHeight="false" outlineLevel="0" collapsed="false">
      <c r="A542" s="2" t="s">
        <v>880</v>
      </c>
      <c r="B542" s="2" t="s">
        <v>139</v>
      </c>
      <c r="C542" s="0" t="s">
        <v>47</v>
      </c>
      <c r="D542" s="0" t="s">
        <v>29</v>
      </c>
      <c r="E542" s="0" t="s">
        <v>79</v>
      </c>
      <c r="F542" s="0" t="s">
        <v>80</v>
      </c>
      <c r="G542" s="0" t="s">
        <v>19</v>
      </c>
      <c r="H542" s="0" t="s">
        <v>881</v>
      </c>
      <c r="I542" s="0" t="n">
        <v>1</v>
      </c>
      <c r="J542" s="0" t="n">
        <v>1.4</v>
      </c>
      <c r="K542" s="0" t="s">
        <v>21</v>
      </c>
      <c r="L542" s="0" t="n">
        <f aca="false">IF(K542="Yes",(J542-1)*0.98,-1)</f>
        <v>0.392</v>
      </c>
      <c r="M542" s="4" t="s">
        <v>22</v>
      </c>
      <c r="N542" s="55" t="n">
        <v>19.38</v>
      </c>
      <c r="O542" s="50" t="n">
        <f aca="false">N542*L542</f>
        <v>7.59696</v>
      </c>
      <c r="P542" s="14" t="n">
        <f aca="false">O542+P541</f>
        <v>980.335878749594</v>
      </c>
    </row>
    <row r="543" customFormat="false" ht="12.8" hidden="false" customHeight="false" outlineLevel="0" collapsed="false">
      <c r="A543" s="2" t="s">
        <v>882</v>
      </c>
      <c r="B543" s="2" t="s">
        <v>149</v>
      </c>
      <c r="C543" s="0" t="s">
        <v>15</v>
      </c>
      <c r="D543" s="0" t="s">
        <v>29</v>
      </c>
      <c r="E543" s="0" t="s">
        <v>79</v>
      </c>
      <c r="F543" s="0" t="s">
        <v>206</v>
      </c>
      <c r="G543" s="0" t="s">
        <v>19</v>
      </c>
      <c r="H543" s="0" t="s">
        <v>883</v>
      </c>
      <c r="I543" s="0" t="n">
        <v>1</v>
      </c>
      <c r="J543" s="0" t="n">
        <v>2.07</v>
      </c>
      <c r="K543" s="0" t="str">
        <f aca="false">IF(I543=1,"Yes","No")</f>
        <v>Yes</v>
      </c>
      <c r="L543" s="0" t="n">
        <f aca="false">IF(K543="Yes",(J543-1)*0.98,-1)</f>
        <v>1.0486</v>
      </c>
      <c r="M543" s="5" t="s">
        <v>33</v>
      </c>
      <c r="N543" s="55" t="n">
        <v>19.38</v>
      </c>
      <c r="O543" s="50" t="n">
        <f aca="false">N543*L543</f>
        <v>20.321868</v>
      </c>
      <c r="P543" s="14" t="n">
        <f aca="false">O543+P542</f>
        <v>1000.65774674959</v>
      </c>
    </row>
    <row r="544" customFormat="false" ht="12.8" hidden="false" customHeight="false" outlineLevel="0" collapsed="false">
      <c r="A544" s="2" t="s">
        <v>882</v>
      </c>
      <c r="B544" s="2" t="s">
        <v>149</v>
      </c>
      <c r="C544" s="0" t="s">
        <v>15</v>
      </c>
      <c r="D544" s="0" t="s">
        <v>29</v>
      </c>
      <c r="E544" s="0" t="s">
        <v>79</v>
      </c>
      <c r="F544" s="0" t="s">
        <v>206</v>
      </c>
      <c r="G544" s="0" t="s">
        <v>19</v>
      </c>
      <c r="H544" s="0" t="s">
        <v>883</v>
      </c>
      <c r="I544" s="0" t="n">
        <v>1</v>
      </c>
      <c r="J544" s="0" t="n">
        <v>1.24</v>
      </c>
      <c r="K544" s="0" t="s">
        <v>21</v>
      </c>
      <c r="L544" s="0" t="n">
        <f aca="false">IF(K544="Yes",(J544-1)*0.98,-1)</f>
        <v>0.2352</v>
      </c>
      <c r="M544" s="4" t="s">
        <v>22</v>
      </c>
      <c r="N544" s="55" t="n">
        <v>19.38</v>
      </c>
      <c r="O544" s="50" t="n">
        <f aca="false">N544*L544</f>
        <v>4.558176</v>
      </c>
      <c r="P544" s="14" t="n">
        <f aca="false">O544+P543</f>
        <v>1005.21592274959</v>
      </c>
      <c r="Q544" s="47" t="n">
        <f aca="false">0.8*(P544-969.03)</f>
        <v>28.9487381996749</v>
      </c>
      <c r="R544" s="47" t="n">
        <f aca="false">P544-Q544</f>
        <v>976.267184549919</v>
      </c>
      <c r="S544" s="47" t="n">
        <f aca="false">R544/50</f>
        <v>19.5253436909984</v>
      </c>
      <c r="T544" s="47" t="n">
        <f aca="false">2123.72+Q544</f>
        <v>2152.66873819967</v>
      </c>
      <c r="U544" s="48" t="s">
        <v>21</v>
      </c>
    </row>
    <row r="545" customFormat="false" ht="12.8" hidden="false" customHeight="false" outlineLevel="0" collapsed="false">
      <c r="A545" s="2" t="s">
        <v>884</v>
      </c>
      <c r="B545" s="2" t="s">
        <v>885</v>
      </c>
      <c r="C545" s="0" t="s">
        <v>119</v>
      </c>
      <c r="D545" s="0" t="s">
        <v>16</v>
      </c>
      <c r="E545" s="0" t="s">
        <v>17</v>
      </c>
      <c r="F545" s="0" t="s">
        <v>18</v>
      </c>
      <c r="G545" s="0" t="s">
        <v>19</v>
      </c>
      <c r="H545" s="0" t="s">
        <v>401</v>
      </c>
      <c r="I545" s="0" t="n">
        <v>1</v>
      </c>
      <c r="J545" s="0" t="n">
        <v>1.08</v>
      </c>
      <c r="K545" s="0" t="s">
        <v>21</v>
      </c>
      <c r="L545" s="0" t="n">
        <f aca="false">IF(K545="Yes",(J545-1)*0.98,-1)</f>
        <v>0.0784000000000001</v>
      </c>
      <c r="M545" s="4" t="s">
        <v>22</v>
      </c>
      <c r="N545" s="50" t="n">
        <v>19.53</v>
      </c>
      <c r="O545" s="50" t="n">
        <f aca="false">N545*L545</f>
        <v>1.531152</v>
      </c>
      <c r="P545" s="51" t="n">
        <f aca="false">R544+O545</f>
        <v>977.798336549919</v>
      </c>
    </row>
    <row r="546" customFormat="false" ht="12.8" hidden="false" customHeight="false" outlineLevel="0" collapsed="false">
      <c r="A546" s="2" t="s">
        <v>886</v>
      </c>
      <c r="B546" s="2" t="s">
        <v>276</v>
      </c>
      <c r="C546" s="0" t="s">
        <v>179</v>
      </c>
      <c r="D546" s="0" t="s">
        <v>195</v>
      </c>
      <c r="E546" s="0" t="s">
        <v>17</v>
      </c>
      <c r="F546" s="0" t="s">
        <v>18</v>
      </c>
      <c r="G546" s="0" t="s">
        <v>19</v>
      </c>
      <c r="H546" s="0" t="s">
        <v>887</v>
      </c>
      <c r="I546" s="0" t="n">
        <v>1</v>
      </c>
      <c r="J546" s="0" t="n">
        <v>1.78</v>
      </c>
      <c r="K546" s="0" t="s">
        <v>21</v>
      </c>
      <c r="L546" s="0" t="n">
        <f aca="false">IF(K546="Yes",(J546-1)*0.98,-1)</f>
        <v>0.7644</v>
      </c>
      <c r="M546" s="4" t="s">
        <v>22</v>
      </c>
      <c r="N546" s="50" t="n">
        <v>19.53</v>
      </c>
      <c r="O546" s="50" t="n">
        <f aca="false">N546*L546</f>
        <v>14.928732</v>
      </c>
      <c r="P546" s="14" t="n">
        <f aca="false">O546+P545</f>
        <v>992.727068549919</v>
      </c>
    </row>
    <row r="547" customFormat="false" ht="12.8" hidden="false" customHeight="false" outlineLevel="0" collapsed="false">
      <c r="A547" s="2" t="s">
        <v>886</v>
      </c>
      <c r="B547" s="2" t="s">
        <v>888</v>
      </c>
      <c r="C547" s="0" t="s">
        <v>359</v>
      </c>
      <c r="D547" s="0" t="s">
        <v>29</v>
      </c>
      <c r="E547" s="0" t="s">
        <v>79</v>
      </c>
      <c r="F547" s="0" t="s">
        <v>80</v>
      </c>
      <c r="G547" s="0" t="s">
        <v>19</v>
      </c>
      <c r="H547" s="0" t="s">
        <v>889</v>
      </c>
      <c r="I547" s="0" t="n">
        <v>2</v>
      </c>
      <c r="J547" s="0" t="n">
        <v>6.2</v>
      </c>
      <c r="K547" s="0" t="str">
        <f aca="false">IF(I547=1,"Yes","No")</f>
        <v>No</v>
      </c>
      <c r="L547" s="0" t="n">
        <f aca="false">IF(K547="Yes",(J547-1)*0.98,-1)</f>
        <v>-1</v>
      </c>
      <c r="M547" s="5" t="s">
        <v>33</v>
      </c>
      <c r="N547" s="50" t="n">
        <v>19.53</v>
      </c>
      <c r="O547" s="50" t="n">
        <f aca="false">N547*L547</f>
        <v>-19.53</v>
      </c>
      <c r="P547" s="14" t="n">
        <f aca="false">O547+P546</f>
        <v>973.197068549919</v>
      </c>
    </row>
    <row r="548" customFormat="false" ht="12.8" hidden="false" customHeight="false" outlineLevel="0" collapsed="false">
      <c r="A548" s="2" t="s">
        <v>886</v>
      </c>
      <c r="B548" s="2" t="s">
        <v>888</v>
      </c>
      <c r="C548" s="0" t="s">
        <v>359</v>
      </c>
      <c r="D548" s="0" t="s">
        <v>29</v>
      </c>
      <c r="E548" s="0" t="s">
        <v>79</v>
      </c>
      <c r="F548" s="0" t="s">
        <v>80</v>
      </c>
      <c r="G548" s="0" t="s">
        <v>19</v>
      </c>
      <c r="H548" s="0" t="s">
        <v>889</v>
      </c>
      <c r="I548" s="0" t="n">
        <v>2</v>
      </c>
      <c r="J548" s="0" t="n">
        <v>1.52</v>
      </c>
      <c r="K548" s="0" t="s">
        <v>21</v>
      </c>
      <c r="L548" s="0" t="n">
        <f aca="false">IF(K548="Yes",(J548-1)*0.98,-1)</f>
        <v>0.5096</v>
      </c>
      <c r="M548" s="4" t="s">
        <v>22</v>
      </c>
      <c r="N548" s="50" t="n">
        <v>19.53</v>
      </c>
      <c r="O548" s="50" t="n">
        <f aca="false">N548*L548</f>
        <v>9.952488</v>
      </c>
      <c r="P548" s="14" t="n">
        <f aca="false">O548+P547</f>
        <v>983.149556549919</v>
      </c>
    </row>
    <row r="549" customFormat="false" ht="12.8" hidden="false" customHeight="false" outlineLevel="0" collapsed="false">
      <c r="A549" s="2" t="s">
        <v>890</v>
      </c>
      <c r="B549" s="2" t="s">
        <v>109</v>
      </c>
      <c r="C549" s="0" t="s">
        <v>78</v>
      </c>
      <c r="D549" s="0" t="s">
        <v>29</v>
      </c>
      <c r="E549" s="0" t="s">
        <v>79</v>
      </c>
      <c r="F549" s="0" t="s">
        <v>80</v>
      </c>
      <c r="G549" s="0" t="s">
        <v>19</v>
      </c>
      <c r="H549" s="0" t="s">
        <v>334</v>
      </c>
      <c r="I549" s="0" t="n">
        <v>2</v>
      </c>
      <c r="J549" s="0" t="n">
        <v>5.9</v>
      </c>
      <c r="K549" s="0" t="str">
        <f aca="false">IF(I549=1,"Yes","No")</f>
        <v>No</v>
      </c>
      <c r="L549" s="0" t="n">
        <f aca="false">IF(K549="Yes",(J549-1)*0.98,-1)</f>
        <v>-1</v>
      </c>
      <c r="M549" s="5" t="s">
        <v>33</v>
      </c>
      <c r="N549" s="50" t="n">
        <v>19.53</v>
      </c>
      <c r="O549" s="50" t="n">
        <f aca="false">N549*L549</f>
        <v>-19.53</v>
      </c>
      <c r="P549" s="14" t="n">
        <f aca="false">O549+P548</f>
        <v>963.619556549919</v>
      </c>
    </row>
    <row r="550" customFormat="false" ht="12.8" hidden="false" customHeight="false" outlineLevel="0" collapsed="false">
      <c r="A550" s="2" t="s">
        <v>890</v>
      </c>
      <c r="B550" s="2" t="s">
        <v>109</v>
      </c>
      <c r="C550" s="0" t="s">
        <v>78</v>
      </c>
      <c r="D550" s="0" t="s">
        <v>29</v>
      </c>
      <c r="E550" s="0" t="s">
        <v>79</v>
      </c>
      <c r="F550" s="0" t="s">
        <v>80</v>
      </c>
      <c r="G550" s="0" t="s">
        <v>19</v>
      </c>
      <c r="H550" s="0" t="s">
        <v>334</v>
      </c>
      <c r="I550" s="0" t="n">
        <v>2</v>
      </c>
      <c r="J550" s="0" t="n">
        <v>1.86</v>
      </c>
      <c r="K550" s="0" t="s">
        <v>21</v>
      </c>
      <c r="L550" s="0" t="n">
        <f aca="false">IF(K550="Yes",(J550-1)*0.98,-1)</f>
        <v>0.8428</v>
      </c>
      <c r="M550" s="4" t="s">
        <v>22</v>
      </c>
      <c r="N550" s="50" t="n">
        <v>19.53</v>
      </c>
      <c r="O550" s="50" t="n">
        <f aca="false">N550*L550</f>
        <v>16.459884</v>
      </c>
      <c r="P550" s="14" t="n">
        <f aca="false">O550+P549</f>
        <v>980.079440549919</v>
      </c>
    </row>
    <row r="551" customFormat="false" ht="12.8" hidden="false" customHeight="false" outlineLevel="0" collapsed="false">
      <c r="A551" s="2" t="s">
        <v>891</v>
      </c>
      <c r="B551" s="2" t="s">
        <v>170</v>
      </c>
      <c r="C551" s="0" t="s">
        <v>215</v>
      </c>
      <c r="D551" s="0" t="s">
        <v>16</v>
      </c>
      <c r="E551" s="0" t="s">
        <v>87</v>
      </c>
      <c r="F551" s="0" t="s">
        <v>103</v>
      </c>
      <c r="G551" s="0" t="s">
        <v>19</v>
      </c>
      <c r="H551" s="0" t="s">
        <v>892</v>
      </c>
      <c r="I551" s="0" t="n">
        <v>1</v>
      </c>
      <c r="J551" s="0" t="n">
        <v>1.96</v>
      </c>
      <c r="K551" s="0" t="str">
        <f aca="false">IF(I551=1,"Yes","No")</f>
        <v>Yes</v>
      </c>
      <c r="L551" s="0" t="n">
        <f aca="false">IF(K551="Yes",(J551-1)*0.98,-1)</f>
        <v>0.9408</v>
      </c>
      <c r="M551" s="5" t="s">
        <v>33</v>
      </c>
      <c r="N551" s="50" t="n">
        <v>19.53</v>
      </c>
      <c r="O551" s="50" t="n">
        <f aca="false">N551*L551</f>
        <v>18.373824</v>
      </c>
      <c r="P551" s="14" t="n">
        <f aca="false">O551+P550</f>
        <v>998.453264549919</v>
      </c>
    </row>
    <row r="552" customFormat="false" ht="12.8" hidden="false" customHeight="false" outlineLevel="0" collapsed="false">
      <c r="A552" s="2" t="s">
        <v>891</v>
      </c>
      <c r="B552" s="2" t="s">
        <v>170</v>
      </c>
      <c r="C552" s="0" t="s">
        <v>215</v>
      </c>
      <c r="D552" s="0" t="s">
        <v>16</v>
      </c>
      <c r="E552" s="0" t="s">
        <v>87</v>
      </c>
      <c r="F552" s="0" t="s">
        <v>103</v>
      </c>
      <c r="G552" s="0" t="s">
        <v>19</v>
      </c>
      <c r="H552" s="0" t="s">
        <v>892</v>
      </c>
      <c r="I552" s="0" t="n">
        <v>1</v>
      </c>
      <c r="J552" s="0" t="n">
        <v>1.14</v>
      </c>
      <c r="K552" s="0" t="s">
        <v>21</v>
      </c>
      <c r="L552" s="0" t="n">
        <f aca="false">IF(K552="Yes",(J552-1)*0.98,-1)</f>
        <v>0.1372</v>
      </c>
      <c r="M552" s="4" t="s">
        <v>22</v>
      </c>
      <c r="N552" s="50" t="n">
        <v>19.53</v>
      </c>
      <c r="O552" s="50" t="n">
        <f aca="false">N552*L552</f>
        <v>2.679516</v>
      </c>
      <c r="P552" s="14" t="n">
        <f aca="false">O552+P551</f>
        <v>1001.13278054992</v>
      </c>
    </row>
    <row r="553" customFormat="false" ht="12.8" hidden="false" customHeight="false" outlineLevel="0" collapsed="false">
      <c r="A553" s="2" t="s">
        <v>893</v>
      </c>
      <c r="B553" s="2" t="s">
        <v>894</v>
      </c>
      <c r="C553" s="0" t="s">
        <v>242</v>
      </c>
      <c r="D553" s="0" t="s">
        <v>16</v>
      </c>
      <c r="E553" s="0" t="s">
        <v>17</v>
      </c>
      <c r="F553" s="0" t="s">
        <v>18</v>
      </c>
      <c r="G553" s="0" t="s">
        <v>19</v>
      </c>
      <c r="H553" s="0" t="s">
        <v>895</v>
      </c>
      <c r="I553" s="0" t="n">
        <v>1</v>
      </c>
      <c r="J553" s="0" t="n">
        <v>1.05</v>
      </c>
      <c r="K553" s="0" t="s">
        <v>21</v>
      </c>
      <c r="L553" s="0" t="n">
        <f aca="false">IF(K553="Yes",(J553-1)*0.98,-1)</f>
        <v>0.049</v>
      </c>
      <c r="M553" s="4" t="s">
        <v>22</v>
      </c>
      <c r="N553" s="50" t="n">
        <v>19.53</v>
      </c>
      <c r="O553" s="50" t="n">
        <f aca="false">N553*L553</f>
        <v>0.956970000000001</v>
      </c>
      <c r="P553" s="14" t="n">
        <f aca="false">O553+P552</f>
        <v>1002.08975054992</v>
      </c>
    </row>
    <row r="554" customFormat="false" ht="12.8" hidden="false" customHeight="false" outlineLevel="0" collapsed="false">
      <c r="A554" s="2" t="s">
        <v>896</v>
      </c>
      <c r="B554" s="2" t="s">
        <v>897</v>
      </c>
      <c r="C554" s="0" t="s">
        <v>230</v>
      </c>
      <c r="D554" s="0" t="s">
        <v>16</v>
      </c>
      <c r="E554" s="0" t="s">
        <v>17</v>
      </c>
      <c r="F554" s="0" t="s">
        <v>18</v>
      </c>
      <c r="G554" s="0" t="s">
        <v>19</v>
      </c>
      <c r="H554" s="0" t="s">
        <v>898</v>
      </c>
      <c r="I554" s="0" t="n">
        <v>2</v>
      </c>
      <c r="J554" s="0" t="n">
        <v>1.28</v>
      </c>
      <c r="K554" s="0" t="s">
        <v>21</v>
      </c>
      <c r="L554" s="0" t="n">
        <f aca="false">IF(K554="Yes",(J554-1)*0.98,-1)</f>
        <v>0.2744</v>
      </c>
      <c r="M554" s="4" t="s">
        <v>22</v>
      </c>
      <c r="N554" s="50" t="n">
        <v>19.53</v>
      </c>
      <c r="O554" s="50" t="n">
        <f aca="false">N554*L554</f>
        <v>5.359032</v>
      </c>
      <c r="P554" s="14" t="n">
        <f aca="false">O554+P553</f>
        <v>1007.44878254992</v>
      </c>
    </row>
    <row r="555" customFormat="false" ht="12.8" hidden="false" customHeight="false" outlineLevel="0" collapsed="false">
      <c r="A555" s="2" t="s">
        <v>896</v>
      </c>
      <c r="B555" s="2" t="s">
        <v>94</v>
      </c>
      <c r="C555" s="0" t="s">
        <v>230</v>
      </c>
      <c r="D555" s="0" t="s">
        <v>16</v>
      </c>
      <c r="E555" s="0" t="s">
        <v>87</v>
      </c>
      <c r="F555" s="0" t="s">
        <v>18</v>
      </c>
      <c r="G555" s="0" t="s">
        <v>21</v>
      </c>
      <c r="H555" s="0" t="s">
        <v>899</v>
      </c>
      <c r="I555" s="0" t="n">
        <v>1</v>
      </c>
      <c r="J555" s="0" t="n">
        <v>1.72</v>
      </c>
      <c r="K555" s="0" t="s">
        <v>21</v>
      </c>
      <c r="L555" s="0" t="n">
        <f aca="false">IF(K555="Yes",(J555-1)*0.98,-1)</f>
        <v>0.7056</v>
      </c>
      <c r="M555" s="4" t="s">
        <v>22</v>
      </c>
      <c r="N555" s="50" t="n">
        <v>19.53</v>
      </c>
      <c r="O555" s="50" t="n">
        <f aca="false">N555*L555</f>
        <v>13.780368</v>
      </c>
      <c r="P555" s="14" t="n">
        <f aca="false">O555+P554</f>
        <v>1021.22915054992</v>
      </c>
    </row>
    <row r="556" customFormat="false" ht="12.8" hidden="false" customHeight="false" outlineLevel="0" collapsed="false">
      <c r="A556" s="2" t="s">
        <v>896</v>
      </c>
      <c r="B556" s="2" t="s">
        <v>94</v>
      </c>
      <c r="C556" s="0" t="s">
        <v>230</v>
      </c>
      <c r="D556" s="0" t="s">
        <v>16</v>
      </c>
      <c r="E556" s="0" t="s">
        <v>87</v>
      </c>
      <c r="F556" s="0" t="s">
        <v>18</v>
      </c>
      <c r="G556" s="0" t="s">
        <v>21</v>
      </c>
      <c r="H556" s="0" t="s">
        <v>900</v>
      </c>
      <c r="I556" s="0" t="n">
        <v>0</v>
      </c>
      <c r="J556" s="0" t="n">
        <v>3.1</v>
      </c>
      <c r="K556" s="0" t="s">
        <v>19</v>
      </c>
      <c r="L556" s="0" t="n">
        <f aca="false">IF(K556="Yes",(J556-1)*0.98,-1)</f>
        <v>-1</v>
      </c>
      <c r="M556" s="11" t="s">
        <v>62</v>
      </c>
      <c r="N556" s="50" t="n">
        <v>19.53</v>
      </c>
      <c r="O556" s="50" t="n">
        <f aca="false">N556*L556</f>
        <v>-19.53</v>
      </c>
      <c r="P556" s="14" t="n">
        <f aca="false">O556+P555</f>
        <v>1001.69915054992</v>
      </c>
    </row>
    <row r="557" customFormat="false" ht="12.8" hidden="false" customHeight="false" outlineLevel="0" collapsed="false">
      <c r="A557" s="9" t="s">
        <v>896</v>
      </c>
      <c r="B557" s="9" t="s">
        <v>94</v>
      </c>
      <c r="C557" s="6" t="s">
        <v>230</v>
      </c>
      <c r="D557" s="6" t="s">
        <v>16</v>
      </c>
      <c r="E557" s="6" t="s">
        <v>87</v>
      </c>
      <c r="F557" s="6" t="s">
        <v>18</v>
      </c>
      <c r="G557" s="6" t="s">
        <v>21</v>
      </c>
      <c r="H557" s="6" t="s">
        <v>900</v>
      </c>
      <c r="I557" s="0" t="n">
        <v>0</v>
      </c>
      <c r="J557" s="6" t="n">
        <v>9.6</v>
      </c>
      <c r="K557" s="3" t="str">
        <f aca="false">IF(I557=1,"Yes","No")</f>
        <v>No</v>
      </c>
      <c r="L557" s="7" t="n">
        <f aca="false">IF(K557="Yes",(J557-1)*0.98,-1)</f>
        <v>-1</v>
      </c>
      <c r="M557" s="10" t="s">
        <v>53</v>
      </c>
      <c r="N557" s="50" t="n">
        <v>19.53</v>
      </c>
      <c r="O557" s="50" t="n">
        <f aca="false">N557*L557</f>
        <v>-19.53</v>
      </c>
      <c r="P557" s="14" t="n">
        <f aca="false">O557+P556</f>
        <v>982.169150549919</v>
      </c>
    </row>
    <row r="558" customFormat="false" ht="12.8" hidden="false" customHeight="false" outlineLevel="0" collapsed="false">
      <c r="A558" s="2" t="s">
        <v>896</v>
      </c>
      <c r="B558" s="2" t="s">
        <v>810</v>
      </c>
      <c r="C558" s="0" t="s">
        <v>327</v>
      </c>
      <c r="D558" s="0" t="s">
        <v>16</v>
      </c>
      <c r="E558" s="0" t="s">
        <v>17</v>
      </c>
      <c r="F558" s="0" t="s">
        <v>18</v>
      </c>
      <c r="G558" s="0" t="s">
        <v>19</v>
      </c>
      <c r="H558" s="0" t="s">
        <v>901</v>
      </c>
      <c r="I558" s="0" t="n">
        <v>2</v>
      </c>
      <c r="J558" s="0" t="n">
        <v>1.07</v>
      </c>
      <c r="K558" s="0" t="s">
        <v>21</v>
      </c>
      <c r="L558" s="0" t="n">
        <f aca="false">IF(K558="Yes",(J558-1)*0.98,-1)</f>
        <v>0.0686000000000001</v>
      </c>
      <c r="M558" s="4" t="s">
        <v>22</v>
      </c>
      <c r="N558" s="50" t="n">
        <v>19.53</v>
      </c>
      <c r="O558" s="50" t="n">
        <f aca="false">N558*L558</f>
        <v>1.339758</v>
      </c>
      <c r="P558" s="14" t="n">
        <f aca="false">O558+P557</f>
        <v>983.508908549919</v>
      </c>
    </row>
    <row r="559" customFormat="false" ht="12.8" hidden="false" customHeight="false" outlineLevel="0" collapsed="false">
      <c r="A559" s="2" t="s">
        <v>902</v>
      </c>
      <c r="B559" s="2" t="s">
        <v>222</v>
      </c>
      <c r="C559" s="0" t="s">
        <v>114</v>
      </c>
      <c r="D559" s="0" t="s">
        <v>16</v>
      </c>
      <c r="E559" s="0" t="s">
        <v>17</v>
      </c>
      <c r="F559" s="0" t="s">
        <v>18</v>
      </c>
      <c r="G559" s="0" t="s">
        <v>19</v>
      </c>
      <c r="H559" s="0" t="s">
        <v>867</v>
      </c>
      <c r="I559" s="0" t="n">
        <v>1</v>
      </c>
      <c r="J559" s="0" t="n">
        <v>1.1</v>
      </c>
      <c r="K559" s="0" t="s">
        <v>21</v>
      </c>
      <c r="L559" s="0" t="n">
        <f aca="false">IF(K559="Yes",(J559-1)*0.98,-1)</f>
        <v>0.0980000000000001</v>
      </c>
      <c r="M559" s="4" t="s">
        <v>22</v>
      </c>
      <c r="N559" s="50" t="n">
        <v>19.53</v>
      </c>
      <c r="O559" s="50" t="n">
        <f aca="false">N559*L559</f>
        <v>1.91394</v>
      </c>
      <c r="P559" s="14" t="n">
        <f aca="false">O559+P558</f>
        <v>985.422848549919</v>
      </c>
    </row>
    <row r="560" customFormat="false" ht="12.8" hidden="false" customHeight="false" outlineLevel="0" collapsed="false">
      <c r="A560" s="2" t="s">
        <v>902</v>
      </c>
      <c r="B560" s="2" t="s">
        <v>222</v>
      </c>
      <c r="C560" s="0" t="s">
        <v>114</v>
      </c>
      <c r="D560" s="0" t="s">
        <v>16</v>
      </c>
      <c r="E560" s="0" t="s">
        <v>17</v>
      </c>
      <c r="F560" s="0" t="s">
        <v>18</v>
      </c>
      <c r="G560" s="0" t="s">
        <v>19</v>
      </c>
      <c r="H560" s="0" t="s">
        <v>903</v>
      </c>
      <c r="I560" s="0" t="n">
        <v>2</v>
      </c>
      <c r="J560" s="0" t="n">
        <v>1.14</v>
      </c>
      <c r="K560" s="0" t="s">
        <v>21</v>
      </c>
      <c r="L560" s="0" t="n">
        <f aca="false">IF(K560="Yes",(J560-1)*0.98,-1)</f>
        <v>0.1372</v>
      </c>
      <c r="M560" s="11" t="s">
        <v>62</v>
      </c>
      <c r="N560" s="50" t="n">
        <v>19.53</v>
      </c>
      <c r="O560" s="50" t="n">
        <f aca="false">N560*L560</f>
        <v>2.679516</v>
      </c>
      <c r="P560" s="14" t="n">
        <f aca="false">O560+P559</f>
        <v>988.102364549919</v>
      </c>
    </row>
    <row r="561" customFormat="false" ht="12.8" hidden="false" customHeight="false" outlineLevel="0" collapsed="false">
      <c r="A561" s="2" t="s">
        <v>904</v>
      </c>
      <c r="B561" s="2" t="s">
        <v>40</v>
      </c>
      <c r="C561" s="0" t="s">
        <v>15</v>
      </c>
      <c r="D561" s="0" t="s">
        <v>16</v>
      </c>
      <c r="E561" s="0" t="s">
        <v>87</v>
      </c>
      <c r="F561" s="0" t="s">
        <v>103</v>
      </c>
      <c r="G561" s="0" t="s">
        <v>19</v>
      </c>
      <c r="H561" s="0" t="s">
        <v>404</v>
      </c>
      <c r="I561" s="0" t="n">
        <v>1</v>
      </c>
      <c r="J561" s="0" t="n">
        <v>1.66</v>
      </c>
      <c r="K561" s="0" t="str">
        <f aca="false">IF(I561=1,"Yes","No")</f>
        <v>Yes</v>
      </c>
      <c r="L561" s="0" t="n">
        <f aca="false">IF(K561="Yes",(J561-1)*0.98,-1)</f>
        <v>0.6468</v>
      </c>
      <c r="M561" s="5" t="s">
        <v>33</v>
      </c>
      <c r="N561" s="50" t="n">
        <v>19.53</v>
      </c>
      <c r="O561" s="50" t="n">
        <f aca="false">N561*L561</f>
        <v>12.632004</v>
      </c>
      <c r="P561" s="14" t="n">
        <f aca="false">O561+P560</f>
        <v>1000.73436854992</v>
      </c>
    </row>
    <row r="562" customFormat="false" ht="12.8" hidden="false" customHeight="false" outlineLevel="0" collapsed="false">
      <c r="A562" s="2" t="s">
        <v>904</v>
      </c>
      <c r="B562" s="2" t="s">
        <v>40</v>
      </c>
      <c r="C562" s="0" t="s">
        <v>15</v>
      </c>
      <c r="D562" s="0" t="s">
        <v>16</v>
      </c>
      <c r="E562" s="0" t="s">
        <v>87</v>
      </c>
      <c r="F562" s="0" t="s">
        <v>103</v>
      </c>
      <c r="G562" s="0" t="s">
        <v>19</v>
      </c>
      <c r="H562" s="0" t="s">
        <v>404</v>
      </c>
      <c r="I562" s="0" t="n">
        <v>1</v>
      </c>
      <c r="J562" s="0" t="n">
        <v>1.15</v>
      </c>
      <c r="K562" s="0" t="s">
        <v>21</v>
      </c>
      <c r="L562" s="0" t="n">
        <f aca="false">IF(K562="Yes",(J562-1)*0.98,-1)</f>
        <v>0.147</v>
      </c>
      <c r="M562" s="4" t="s">
        <v>22</v>
      </c>
      <c r="N562" s="50" t="n">
        <v>19.53</v>
      </c>
      <c r="O562" s="50" t="n">
        <f aca="false">N562*L562</f>
        <v>2.87091</v>
      </c>
      <c r="P562" s="14" t="n">
        <f aca="false">O562+P561</f>
        <v>1003.60527854992</v>
      </c>
    </row>
    <row r="563" customFormat="false" ht="12.8" hidden="false" customHeight="false" outlineLevel="0" collapsed="false">
      <c r="A563" s="2" t="s">
        <v>904</v>
      </c>
      <c r="B563" s="2" t="s">
        <v>445</v>
      </c>
      <c r="C563" s="0" t="s">
        <v>28</v>
      </c>
      <c r="D563" s="0" t="s">
        <v>29</v>
      </c>
      <c r="E563" s="0" t="s">
        <v>30</v>
      </c>
      <c r="F563" s="0" t="s">
        <v>43</v>
      </c>
      <c r="G563" s="0" t="s">
        <v>19</v>
      </c>
      <c r="H563" s="0" t="s">
        <v>905</v>
      </c>
      <c r="I563" s="0" t="n">
        <v>3</v>
      </c>
      <c r="J563" s="0" t="n">
        <v>1.11</v>
      </c>
      <c r="K563" s="0" t="s">
        <v>21</v>
      </c>
      <c r="L563" s="0" t="n">
        <f aca="false">IF(K563="Yes",(J563-1)*0.98,-1)</f>
        <v>0.1078</v>
      </c>
      <c r="M563" s="4" t="s">
        <v>22</v>
      </c>
      <c r="N563" s="50" t="n">
        <v>19.53</v>
      </c>
      <c r="O563" s="50" t="n">
        <f aca="false">N563*L563</f>
        <v>2.105334</v>
      </c>
      <c r="P563" s="14" t="n">
        <f aca="false">O563+P562</f>
        <v>1005.71061254992</v>
      </c>
    </row>
    <row r="564" customFormat="false" ht="12.8" hidden="false" customHeight="false" outlineLevel="0" collapsed="false">
      <c r="A564" s="2" t="s">
        <v>904</v>
      </c>
      <c r="B564" s="2" t="s">
        <v>157</v>
      </c>
      <c r="C564" s="0" t="s">
        <v>225</v>
      </c>
      <c r="D564" s="0" t="s">
        <v>42</v>
      </c>
      <c r="E564" s="0" t="s">
        <v>17</v>
      </c>
      <c r="F564" s="0" t="s">
        <v>43</v>
      </c>
      <c r="G564" s="0" t="s">
        <v>19</v>
      </c>
      <c r="H564" s="0" t="s">
        <v>906</v>
      </c>
      <c r="I564" s="0" t="n">
        <v>2</v>
      </c>
      <c r="J564" s="0" t="n">
        <v>1.97</v>
      </c>
      <c r="K564" s="0" t="str">
        <f aca="false">IF(I564=1,"Yes","No")</f>
        <v>No</v>
      </c>
      <c r="L564" s="0" t="n">
        <f aca="false">IF(K564="Yes",(J564-1)*0.98,-1)</f>
        <v>-1</v>
      </c>
      <c r="M564" s="5" t="s">
        <v>33</v>
      </c>
      <c r="N564" s="50" t="n">
        <v>19.53</v>
      </c>
      <c r="O564" s="50" t="n">
        <f aca="false">N564*L564</f>
        <v>-19.53</v>
      </c>
      <c r="P564" s="14" t="n">
        <f aca="false">O564+P563</f>
        <v>986.180612549919</v>
      </c>
    </row>
    <row r="565" customFormat="false" ht="12.8" hidden="false" customHeight="false" outlineLevel="0" collapsed="false">
      <c r="A565" s="2" t="s">
        <v>907</v>
      </c>
      <c r="B565" s="2" t="s">
        <v>71</v>
      </c>
      <c r="C565" s="0" t="s">
        <v>47</v>
      </c>
      <c r="D565" s="0" t="s">
        <v>42</v>
      </c>
      <c r="E565" s="0" t="s">
        <v>30</v>
      </c>
      <c r="F565" s="0" t="s">
        <v>43</v>
      </c>
      <c r="G565" s="0" t="s">
        <v>19</v>
      </c>
      <c r="H565" s="0" t="s">
        <v>908</v>
      </c>
      <c r="I565" s="0" t="n">
        <v>0</v>
      </c>
      <c r="J565" s="0" t="n">
        <v>2.27</v>
      </c>
      <c r="K565" s="0" t="s">
        <v>19</v>
      </c>
      <c r="L565" s="0" t="n">
        <f aca="false">IF(K565="Yes",(J565-1)*0.98,-1)</f>
        <v>-1</v>
      </c>
      <c r="M565" s="11" t="s">
        <v>62</v>
      </c>
      <c r="N565" s="50" t="n">
        <v>19.53</v>
      </c>
      <c r="O565" s="50" t="n">
        <f aca="false">N565*L565</f>
        <v>-19.53</v>
      </c>
      <c r="P565" s="14" t="n">
        <f aca="false">O565+P564</f>
        <v>966.650612549919</v>
      </c>
    </row>
    <row r="566" customFormat="false" ht="12.8" hidden="false" customHeight="false" outlineLevel="0" collapsed="false">
      <c r="A566" s="2" t="s">
        <v>909</v>
      </c>
      <c r="B566" s="2" t="s">
        <v>58</v>
      </c>
      <c r="C566" s="0" t="s">
        <v>287</v>
      </c>
      <c r="D566" s="0" t="s">
        <v>29</v>
      </c>
      <c r="E566" s="0" t="s">
        <v>79</v>
      </c>
      <c r="F566" s="0" t="s">
        <v>80</v>
      </c>
      <c r="G566" s="0" t="s">
        <v>19</v>
      </c>
      <c r="H566" s="0" t="s">
        <v>910</v>
      </c>
      <c r="I566" s="0" t="n">
        <v>2</v>
      </c>
      <c r="J566" s="0" t="n">
        <v>5.71</v>
      </c>
      <c r="K566" s="0" t="str">
        <f aca="false">IF(I566=1,"Yes","No")</f>
        <v>No</v>
      </c>
      <c r="L566" s="0" t="n">
        <f aca="false">IF(K566="Yes",(J566-1)*0.98,-1)</f>
        <v>-1</v>
      </c>
      <c r="M566" s="5" t="s">
        <v>33</v>
      </c>
      <c r="N566" s="50" t="n">
        <v>19.53</v>
      </c>
      <c r="O566" s="50" t="n">
        <f aca="false">N566*L566</f>
        <v>-19.53</v>
      </c>
      <c r="P566" s="14" t="n">
        <f aca="false">O566+P565</f>
        <v>947.120612549919</v>
      </c>
    </row>
    <row r="567" customFormat="false" ht="12.8" hidden="false" customHeight="false" outlineLevel="0" collapsed="false">
      <c r="A567" s="2" t="s">
        <v>909</v>
      </c>
      <c r="B567" s="2" t="s">
        <v>58</v>
      </c>
      <c r="C567" s="0" t="s">
        <v>287</v>
      </c>
      <c r="D567" s="0" t="s">
        <v>29</v>
      </c>
      <c r="E567" s="0" t="s">
        <v>79</v>
      </c>
      <c r="F567" s="0" t="s">
        <v>80</v>
      </c>
      <c r="G567" s="0" t="s">
        <v>19</v>
      </c>
      <c r="H567" s="0" t="s">
        <v>910</v>
      </c>
      <c r="I567" s="0" t="n">
        <v>2</v>
      </c>
      <c r="J567" s="0" t="n">
        <v>2.13</v>
      </c>
      <c r="K567" s="0" t="s">
        <v>21</v>
      </c>
      <c r="L567" s="0" t="n">
        <f aca="false">IF(K567="Yes",(J567-1)*0.98,-1)</f>
        <v>1.1074</v>
      </c>
      <c r="M567" s="4" t="s">
        <v>22</v>
      </c>
      <c r="N567" s="50" t="n">
        <v>19.53</v>
      </c>
      <c r="O567" s="50" t="n">
        <f aca="false">N567*L567</f>
        <v>21.627522</v>
      </c>
      <c r="P567" s="14" t="n">
        <f aca="false">O567+P566</f>
        <v>968.748134549919</v>
      </c>
    </row>
    <row r="568" customFormat="false" ht="12.8" hidden="false" customHeight="false" outlineLevel="0" collapsed="false">
      <c r="A568" s="2" t="s">
        <v>911</v>
      </c>
      <c r="B568" s="2" t="s">
        <v>40</v>
      </c>
      <c r="C568" s="0" t="s">
        <v>47</v>
      </c>
      <c r="D568" s="0" t="s">
        <v>29</v>
      </c>
      <c r="E568" s="0" t="s">
        <v>30</v>
      </c>
      <c r="F568" s="0" t="s">
        <v>304</v>
      </c>
      <c r="G568" s="0" t="s">
        <v>19</v>
      </c>
      <c r="H568" s="0" t="s">
        <v>912</v>
      </c>
      <c r="I568" s="0" t="n">
        <v>3</v>
      </c>
      <c r="J568" s="0" t="n">
        <v>1.24</v>
      </c>
      <c r="K568" s="0" t="s">
        <v>21</v>
      </c>
      <c r="L568" s="0" t="n">
        <f aca="false">IF(K568="Yes",(J568-1)*0.98,-1)</f>
        <v>0.2352</v>
      </c>
      <c r="M568" s="4" t="s">
        <v>22</v>
      </c>
      <c r="N568" s="50" t="n">
        <v>19.53</v>
      </c>
      <c r="O568" s="50" t="n">
        <f aca="false">N568*L568</f>
        <v>4.593456</v>
      </c>
      <c r="P568" s="14" t="n">
        <f aca="false">O568+P567</f>
        <v>973.341590549919</v>
      </c>
    </row>
    <row r="569" customFormat="false" ht="12.8" hidden="false" customHeight="false" outlineLevel="0" collapsed="false">
      <c r="A569" s="2" t="s">
        <v>911</v>
      </c>
      <c r="B569" s="2" t="s">
        <v>276</v>
      </c>
      <c r="C569" s="0" t="s">
        <v>433</v>
      </c>
      <c r="D569" s="0" t="s">
        <v>195</v>
      </c>
      <c r="E569" s="0" t="s">
        <v>17</v>
      </c>
      <c r="G569" s="0" t="s">
        <v>19</v>
      </c>
      <c r="H569" s="0" t="s">
        <v>913</v>
      </c>
      <c r="I569" s="0" t="n">
        <v>1</v>
      </c>
      <c r="J569" s="0" t="n">
        <v>2.33</v>
      </c>
      <c r="K569" s="0" t="str">
        <f aca="false">IF(I569=1,"Yes","No")</f>
        <v>Yes</v>
      </c>
      <c r="L569" s="0" t="n">
        <f aca="false">IF(K569="Yes",(J569-1)*0.98,-1)</f>
        <v>1.3034</v>
      </c>
      <c r="M569" s="5" t="s">
        <v>33</v>
      </c>
      <c r="N569" s="50" t="n">
        <v>19.53</v>
      </c>
      <c r="O569" s="50" t="n">
        <f aca="false">N569*L569</f>
        <v>25.455402</v>
      </c>
      <c r="P569" s="14" t="n">
        <f aca="false">O569+P568</f>
        <v>998.796992549919</v>
      </c>
    </row>
    <row r="570" customFormat="false" ht="12.8" hidden="false" customHeight="false" outlineLevel="0" collapsed="false">
      <c r="A570" s="2" t="s">
        <v>914</v>
      </c>
      <c r="B570" s="2" t="s">
        <v>915</v>
      </c>
      <c r="C570" s="0" t="s">
        <v>47</v>
      </c>
      <c r="D570" s="0" t="s">
        <v>42</v>
      </c>
      <c r="E570" s="0" t="s">
        <v>30</v>
      </c>
      <c r="F570" s="0" t="s">
        <v>43</v>
      </c>
      <c r="G570" s="0" t="s">
        <v>19</v>
      </c>
      <c r="H570" s="0" t="s">
        <v>916</v>
      </c>
      <c r="I570" s="0" t="n">
        <v>4</v>
      </c>
      <c r="J570" s="0" t="n">
        <v>1.42</v>
      </c>
      <c r="K570" s="0" t="s">
        <v>19</v>
      </c>
      <c r="L570" s="0" t="n">
        <f aca="false">IF(K570="Yes",(J570-1)*0.98,-1)</f>
        <v>-1</v>
      </c>
      <c r="M570" s="11" t="s">
        <v>62</v>
      </c>
      <c r="N570" s="50" t="n">
        <v>19.53</v>
      </c>
      <c r="O570" s="50" t="n">
        <f aca="false">N570*L570</f>
        <v>-19.53</v>
      </c>
      <c r="P570" s="14" t="n">
        <f aca="false">O570+P569</f>
        <v>979.266992549919</v>
      </c>
    </row>
    <row r="571" customFormat="false" ht="12.8" hidden="false" customHeight="false" outlineLevel="0" collapsed="false">
      <c r="A571" s="2" t="s">
        <v>914</v>
      </c>
      <c r="B571" s="2" t="s">
        <v>96</v>
      </c>
      <c r="C571" s="0" t="s">
        <v>97</v>
      </c>
      <c r="D571" s="0" t="s">
        <v>37</v>
      </c>
      <c r="E571" s="0" t="s">
        <v>17</v>
      </c>
      <c r="F571" s="0" t="s">
        <v>18</v>
      </c>
      <c r="G571" s="0" t="s">
        <v>19</v>
      </c>
      <c r="H571" s="0" t="s">
        <v>917</v>
      </c>
      <c r="I571" s="0" t="n">
        <v>1</v>
      </c>
      <c r="J571" s="0" t="n">
        <v>4.11</v>
      </c>
      <c r="K571" s="0" t="str">
        <f aca="false">IF(I571=1,"Yes","No")</f>
        <v>Yes</v>
      </c>
      <c r="L571" s="0" t="n">
        <f aca="false">IF(K571="Yes",(J571-1)*0.98,-1)</f>
        <v>3.0478</v>
      </c>
      <c r="M571" s="5" t="s">
        <v>33</v>
      </c>
      <c r="N571" s="50" t="n">
        <v>19.53</v>
      </c>
      <c r="O571" s="50" t="n">
        <f aca="false">N571*L571</f>
        <v>59.523534</v>
      </c>
      <c r="P571" s="14" t="n">
        <f aca="false">O571+P570</f>
        <v>1038.79052654992</v>
      </c>
    </row>
    <row r="572" customFormat="false" ht="12.8" hidden="false" customHeight="false" outlineLevel="0" collapsed="false">
      <c r="A572" s="2" t="s">
        <v>918</v>
      </c>
      <c r="B572" s="2" t="s">
        <v>310</v>
      </c>
      <c r="C572" s="0" t="s">
        <v>773</v>
      </c>
      <c r="D572" s="0" t="s">
        <v>16</v>
      </c>
      <c r="E572" s="0" t="s">
        <v>87</v>
      </c>
      <c r="F572" s="0" t="s">
        <v>18</v>
      </c>
      <c r="G572" s="0" t="s">
        <v>19</v>
      </c>
      <c r="H572" s="0" t="s">
        <v>253</v>
      </c>
      <c r="I572" s="0" t="n">
        <v>3</v>
      </c>
      <c r="J572" s="0" t="n">
        <v>2.26</v>
      </c>
      <c r="K572" s="0" t="s">
        <v>21</v>
      </c>
      <c r="L572" s="0" t="n">
        <f aca="false">IF(K572="Yes",(J572-1)*0.98,-1)</f>
        <v>1.2348</v>
      </c>
      <c r="M572" s="4" t="s">
        <v>22</v>
      </c>
      <c r="N572" s="50" t="n">
        <v>19.53</v>
      </c>
      <c r="O572" s="50" t="n">
        <f aca="false">N572*L572</f>
        <v>24.115644</v>
      </c>
      <c r="P572" s="14" t="n">
        <f aca="false">O572+P571</f>
        <v>1062.90617054992</v>
      </c>
    </row>
    <row r="573" customFormat="false" ht="12.8" hidden="false" customHeight="false" outlineLevel="0" collapsed="false">
      <c r="A573" s="2" t="s">
        <v>918</v>
      </c>
      <c r="B573" s="2" t="s">
        <v>157</v>
      </c>
      <c r="C573" s="0" t="s">
        <v>773</v>
      </c>
      <c r="D573" s="0" t="s">
        <v>29</v>
      </c>
      <c r="E573" s="0" t="s">
        <v>79</v>
      </c>
      <c r="F573" s="0" t="s">
        <v>80</v>
      </c>
      <c r="G573" s="0" t="s">
        <v>19</v>
      </c>
      <c r="H573" s="0" t="s">
        <v>919</v>
      </c>
      <c r="I573" s="0" t="n">
        <v>1</v>
      </c>
      <c r="J573" s="0" t="n">
        <v>2.52</v>
      </c>
      <c r="K573" s="0" t="str">
        <f aca="false">IF(I573=1,"Yes","No")</f>
        <v>Yes</v>
      </c>
      <c r="L573" s="0" t="n">
        <f aca="false">IF(K573="Yes",(J573-1)*0.98,-1)</f>
        <v>1.4896</v>
      </c>
      <c r="M573" s="5" t="s">
        <v>33</v>
      </c>
      <c r="N573" s="50" t="n">
        <v>19.53</v>
      </c>
      <c r="O573" s="50" t="n">
        <f aca="false">N573*L573</f>
        <v>29.091888</v>
      </c>
      <c r="P573" s="14" t="n">
        <f aca="false">O573+P572</f>
        <v>1091.99805854992</v>
      </c>
    </row>
    <row r="574" customFormat="false" ht="12.8" hidden="false" customHeight="false" outlineLevel="0" collapsed="false">
      <c r="A574" s="2" t="s">
        <v>918</v>
      </c>
      <c r="B574" s="2" t="s">
        <v>157</v>
      </c>
      <c r="C574" s="0" t="s">
        <v>773</v>
      </c>
      <c r="D574" s="0" t="s">
        <v>29</v>
      </c>
      <c r="E574" s="0" t="s">
        <v>79</v>
      </c>
      <c r="F574" s="0" t="s">
        <v>80</v>
      </c>
      <c r="G574" s="0" t="s">
        <v>19</v>
      </c>
      <c r="H574" s="0" t="s">
        <v>919</v>
      </c>
      <c r="I574" s="0" t="n">
        <v>1</v>
      </c>
      <c r="J574" s="0" t="n">
        <v>1.39</v>
      </c>
      <c r="K574" s="0" t="s">
        <v>21</v>
      </c>
      <c r="L574" s="0" t="n">
        <f aca="false">IF(K574="Yes",(J574-1)*0.98,-1)</f>
        <v>0.3822</v>
      </c>
      <c r="M574" s="4" t="s">
        <v>22</v>
      </c>
      <c r="N574" s="50" t="n">
        <v>19.53</v>
      </c>
      <c r="O574" s="50" t="n">
        <f aca="false">N574*L574</f>
        <v>7.464366</v>
      </c>
      <c r="P574" s="14" t="n">
        <f aca="false">O574+P573</f>
        <v>1099.46242454992</v>
      </c>
    </row>
    <row r="575" customFormat="false" ht="12.8" hidden="false" customHeight="false" outlineLevel="0" collapsed="false">
      <c r="A575" s="2" t="s">
        <v>920</v>
      </c>
      <c r="B575" s="2" t="s">
        <v>35</v>
      </c>
      <c r="C575" s="0" t="s">
        <v>332</v>
      </c>
      <c r="D575" s="0" t="s">
        <v>16</v>
      </c>
      <c r="E575" s="0" t="s">
        <v>17</v>
      </c>
      <c r="F575" s="0" t="s">
        <v>18</v>
      </c>
      <c r="G575" s="0" t="s">
        <v>19</v>
      </c>
      <c r="H575" s="0" t="s">
        <v>921</v>
      </c>
      <c r="I575" s="0" t="n">
        <v>1</v>
      </c>
      <c r="J575" s="0" t="n">
        <v>1.26</v>
      </c>
      <c r="K575" s="0" t="s">
        <v>21</v>
      </c>
      <c r="L575" s="0" t="n">
        <f aca="false">IF(K575="Yes",(J575-1)*0.98,-1)</f>
        <v>0.2548</v>
      </c>
      <c r="M575" s="4" t="s">
        <v>22</v>
      </c>
      <c r="N575" s="50" t="n">
        <v>19.53</v>
      </c>
      <c r="O575" s="50" t="n">
        <f aca="false">N575*L575</f>
        <v>4.976244</v>
      </c>
      <c r="P575" s="14" t="n">
        <f aca="false">O575+P574</f>
        <v>1104.43866854992</v>
      </c>
    </row>
    <row r="576" customFormat="false" ht="12.8" hidden="false" customHeight="false" outlineLevel="0" collapsed="false">
      <c r="A576" s="2" t="s">
        <v>920</v>
      </c>
      <c r="B576" s="2" t="s">
        <v>96</v>
      </c>
      <c r="C576" s="0" t="s">
        <v>86</v>
      </c>
      <c r="D576" s="0" t="s">
        <v>16</v>
      </c>
      <c r="E576" s="0" t="s">
        <v>17</v>
      </c>
      <c r="F576" s="0" t="s">
        <v>18</v>
      </c>
      <c r="G576" s="0" t="s">
        <v>19</v>
      </c>
      <c r="H576" s="0" t="s">
        <v>922</v>
      </c>
      <c r="I576" s="0" t="n">
        <v>4</v>
      </c>
      <c r="J576" s="0" t="n">
        <v>1.76</v>
      </c>
      <c r="K576" s="0" t="s">
        <v>19</v>
      </c>
      <c r="L576" s="0" t="n">
        <f aca="false">IF(K576="Yes",(J576-1)*0.98,-1)</f>
        <v>-1</v>
      </c>
      <c r="M576" s="4" t="s">
        <v>22</v>
      </c>
      <c r="N576" s="50" t="n">
        <v>19.53</v>
      </c>
      <c r="O576" s="50" t="n">
        <f aca="false">N576*L576</f>
        <v>-19.53</v>
      </c>
      <c r="P576" s="14" t="n">
        <f aca="false">O576+P575</f>
        <v>1084.90866854992</v>
      </c>
    </row>
    <row r="577" customFormat="false" ht="12.8" hidden="false" customHeight="false" outlineLevel="0" collapsed="false">
      <c r="A577" s="2" t="s">
        <v>920</v>
      </c>
      <c r="B577" s="2" t="s">
        <v>157</v>
      </c>
      <c r="C577" s="0" t="s">
        <v>86</v>
      </c>
      <c r="D577" s="0" t="s">
        <v>16</v>
      </c>
      <c r="E577" s="0" t="s">
        <v>79</v>
      </c>
      <c r="F577" s="0" t="s">
        <v>80</v>
      </c>
      <c r="G577" s="0" t="s">
        <v>19</v>
      </c>
      <c r="H577" s="0" t="s">
        <v>923</v>
      </c>
      <c r="I577" s="0" t="n">
        <v>3</v>
      </c>
      <c r="J577" s="0" t="n">
        <v>1.73</v>
      </c>
      <c r="K577" s="0" t="s">
        <v>21</v>
      </c>
      <c r="L577" s="0" t="n">
        <f aca="false">IF(K577="Yes",(J577-1)*0.98,-1)</f>
        <v>0.7154</v>
      </c>
      <c r="M577" s="4" t="s">
        <v>22</v>
      </c>
      <c r="N577" s="50" t="n">
        <v>19.53</v>
      </c>
      <c r="O577" s="50" t="n">
        <f aca="false">N577*L577</f>
        <v>13.971762</v>
      </c>
      <c r="P577" s="14" t="n">
        <f aca="false">O577+P576</f>
        <v>1098.88043054992</v>
      </c>
    </row>
    <row r="578" customFormat="false" ht="12.8" hidden="false" customHeight="false" outlineLevel="0" collapsed="false">
      <c r="A578" s="2" t="s">
        <v>924</v>
      </c>
      <c r="B578" s="2" t="s">
        <v>925</v>
      </c>
      <c r="C578" s="0" t="s">
        <v>215</v>
      </c>
      <c r="D578" s="0" t="s">
        <v>16</v>
      </c>
      <c r="E578" s="0" t="s">
        <v>87</v>
      </c>
      <c r="F578" s="0" t="s">
        <v>103</v>
      </c>
      <c r="G578" s="0" t="s">
        <v>19</v>
      </c>
      <c r="H578" s="0" t="s">
        <v>892</v>
      </c>
      <c r="I578" s="0" t="n">
        <v>1</v>
      </c>
      <c r="J578" s="0" t="n">
        <v>2.1</v>
      </c>
      <c r="K578" s="0" t="str">
        <f aca="false">IF(I578=1,"Yes","No")</f>
        <v>Yes</v>
      </c>
      <c r="L578" s="0" t="n">
        <f aca="false">IF(K578="Yes",(J578-1)*0.98,-1)</f>
        <v>1.078</v>
      </c>
      <c r="M578" s="5" t="s">
        <v>33</v>
      </c>
      <c r="N578" s="50" t="n">
        <v>19.53</v>
      </c>
      <c r="O578" s="50" t="n">
        <f aca="false">N578*L578</f>
        <v>21.05334</v>
      </c>
      <c r="P578" s="14" t="n">
        <f aca="false">O578+P577</f>
        <v>1119.93377054992</v>
      </c>
    </row>
    <row r="579" customFormat="false" ht="12.8" hidden="false" customHeight="false" outlineLevel="0" collapsed="false">
      <c r="A579" s="2" t="s">
        <v>924</v>
      </c>
      <c r="B579" s="2" t="s">
        <v>925</v>
      </c>
      <c r="C579" s="0" t="s">
        <v>215</v>
      </c>
      <c r="D579" s="0" t="s">
        <v>16</v>
      </c>
      <c r="E579" s="0" t="s">
        <v>87</v>
      </c>
      <c r="F579" s="0" t="s">
        <v>103</v>
      </c>
      <c r="G579" s="0" t="s">
        <v>19</v>
      </c>
      <c r="H579" s="0" t="s">
        <v>892</v>
      </c>
      <c r="I579" s="0" t="n">
        <v>1</v>
      </c>
      <c r="J579" s="0" t="n">
        <v>1.4</v>
      </c>
      <c r="K579" s="0" t="s">
        <v>21</v>
      </c>
      <c r="L579" s="0" t="n">
        <f aca="false">IF(K579="Yes",(J579-1)*0.98,-1)</f>
        <v>0.392</v>
      </c>
      <c r="M579" s="4" t="s">
        <v>22</v>
      </c>
      <c r="N579" s="50" t="n">
        <v>19.53</v>
      </c>
      <c r="O579" s="50" t="n">
        <f aca="false">N579*L579</f>
        <v>7.65576</v>
      </c>
      <c r="P579" s="14" t="n">
        <f aca="false">O579+P578</f>
        <v>1127.58953054992</v>
      </c>
    </row>
    <row r="580" customFormat="false" ht="12.8" hidden="false" customHeight="false" outlineLevel="0" collapsed="false">
      <c r="A580" s="2" t="s">
        <v>924</v>
      </c>
      <c r="B580" s="2" t="s">
        <v>926</v>
      </c>
      <c r="C580" s="0" t="s">
        <v>359</v>
      </c>
      <c r="D580" s="0" t="s">
        <v>16</v>
      </c>
      <c r="E580" s="0" t="s">
        <v>17</v>
      </c>
      <c r="F580" s="0" t="s">
        <v>18</v>
      </c>
      <c r="G580" s="0" t="s">
        <v>19</v>
      </c>
      <c r="H580" s="0" t="s">
        <v>768</v>
      </c>
      <c r="I580" s="0" t="n">
        <v>1</v>
      </c>
      <c r="J580" s="0" t="n">
        <v>1.06</v>
      </c>
      <c r="K580" s="0" t="s">
        <v>21</v>
      </c>
      <c r="L580" s="0" t="n">
        <f aca="false">IF(K580="Yes",(J580-1)*0.98,-1)</f>
        <v>0.0588000000000001</v>
      </c>
      <c r="M580" s="4" t="s">
        <v>22</v>
      </c>
      <c r="N580" s="50" t="n">
        <v>19.53</v>
      </c>
      <c r="O580" s="50" t="n">
        <f aca="false">N580*L580</f>
        <v>1.148364</v>
      </c>
      <c r="P580" s="14" t="n">
        <f aca="false">O580+P579</f>
        <v>1128.73789454992</v>
      </c>
    </row>
    <row r="581" customFormat="false" ht="12.8" hidden="false" customHeight="false" outlineLevel="0" collapsed="false">
      <c r="A581" s="2" t="s">
        <v>924</v>
      </c>
      <c r="B581" s="2" t="s">
        <v>364</v>
      </c>
      <c r="C581" s="0" t="s">
        <v>131</v>
      </c>
      <c r="D581" s="0" t="s">
        <v>195</v>
      </c>
      <c r="E581" s="0" t="s">
        <v>87</v>
      </c>
      <c r="G581" s="0" t="s">
        <v>19</v>
      </c>
      <c r="H581" s="0" t="s">
        <v>927</v>
      </c>
      <c r="I581" s="0" t="n">
        <v>2</v>
      </c>
      <c r="J581" s="0" t="n">
        <v>1.37</v>
      </c>
      <c r="K581" s="0" t="s">
        <v>21</v>
      </c>
      <c r="L581" s="0" t="n">
        <f aca="false">IF(K581="Yes",(J581-1)*0.98,-1)</f>
        <v>0.3626</v>
      </c>
      <c r="M581" s="4" t="s">
        <v>22</v>
      </c>
      <c r="N581" s="50" t="n">
        <v>19.53</v>
      </c>
      <c r="O581" s="50" t="n">
        <f aca="false">N581*L581</f>
        <v>7.081578</v>
      </c>
      <c r="P581" s="14" t="n">
        <f aca="false">O581+P580</f>
        <v>1135.81947254992</v>
      </c>
    </row>
    <row r="582" customFormat="false" ht="12.8" hidden="false" customHeight="false" outlineLevel="0" collapsed="false">
      <c r="A582" s="2" t="s">
        <v>928</v>
      </c>
      <c r="B582" s="2" t="s">
        <v>55</v>
      </c>
      <c r="C582" s="0" t="s">
        <v>131</v>
      </c>
      <c r="D582" s="0" t="s">
        <v>102</v>
      </c>
      <c r="E582" s="0" t="s">
        <v>17</v>
      </c>
      <c r="F582" s="0" t="s">
        <v>929</v>
      </c>
      <c r="G582" s="0" t="s">
        <v>19</v>
      </c>
      <c r="H582" s="0" t="s">
        <v>930</v>
      </c>
      <c r="I582" s="0" t="n">
        <v>2</v>
      </c>
      <c r="J582" s="0" t="n">
        <v>1.42</v>
      </c>
      <c r="K582" s="0" t="s">
        <v>21</v>
      </c>
      <c r="L582" s="0" t="n">
        <f aca="false">IF(K582="Yes",(J582-1)*0.98,-1)</f>
        <v>0.4116</v>
      </c>
      <c r="M582" s="4" t="s">
        <v>22</v>
      </c>
      <c r="N582" s="50" t="n">
        <v>19.53</v>
      </c>
      <c r="O582" s="50" t="n">
        <f aca="false">N582*L582</f>
        <v>8.038548</v>
      </c>
      <c r="P582" s="14" t="n">
        <f aca="false">O582+P581</f>
        <v>1143.85802054992</v>
      </c>
    </row>
    <row r="583" customFormat="false" ht="12.8" hidden="false" customHeight="false" outlineLevel="0" collapsed="false">
      <c r="A583" s="2" t="s">
        <v>928</v>
      </c>
      <c r="B583" s="2" t="s">
        <v>885</v>
      </c>
      <c r="C583" s="0" t="s">
        <v>110</v>
      </c>
      <c r="D583" s="0" t="s">
        <v>16</v>
      </c>
      <c r="E583" s="0" t="s">
        <v>17</v>
      </c>
      <c r="F583" s="0" t="s">
        <v>18</v>
      </c>
      <c r="G583" s="0" t="s">
        <v>19</v>
      </c>
      <c r="H583" s="0" t="s">
        <v>931</v>
      </c>
      <c r="I583" s="0" t="n">
        <v>2</v>
      </c>
      <c r="J583" s="0" t="n">
        <v>1.26</v>
      </c>
      <c r="K583" s="0" t="s">
        <v>21</v>
      </c>
      <c r="L583" s="0" t="n">
        <f aca="false">IF(K583="Yes",(J583-1)*0.98,-1)</f>
        <v>0.2548</v>
      </c>
      <c r="M583" s="4" t="s">
        <v>22</v>
      </c>
      <c r="N583" s="50" t="n">
        <v>19.53</v>
      </c>
      <c r="O583" s="50" t="n">
        <f aca="false">N583*L583</f>
        <v>4.976244</v>
      </c>
      <c r="P583" s="14" t="n">
        <f aca="false">O583+P582</f>
        <v>1148.83426454992</v>
      </c>
    </row>
    <row r="584" customFormat="false" ht="12.8" hidden="false" customHeight="false" outlineLevel="0" collapsed="false">
      <c r="A584" s="2" t="s">
        <v>932</v>
      </c>
      <c r="B584" s="2" t="s">
        <v>46</v>
      </c>
      <c r="C584" s="0" t="s">
        <v>365</v>
      </c>
      <c r="D584" s="0" t="s">
        <v>37</v>
      </c>
      <c r="E584" s="0" t="s">
        <v>17</v>
      </c>
      <c r="G584" s="0" t="s">
        <v>19</v>
      </c>
      <c r="H584" s="0" t="s">
        <v>933</v>
      </c>
      <c r="I584" s="0" t="n">
        <v>1</v>
      </c>
      <c r="J584" s="0" t="n">
        <v>2.91</v>
      </c>
      <c r="K584" s="0" t="s">
        <v>21</v>
      </c>
      <c r="L584" s="0" t="n">
        <f aca="false">IF(K584="Yes",(J584-1)*0.98,-1)</f>
        <v>1.8718</v>
      </c>
      <c r="M584" s="11" t="s">
        <v>62</v>
      </c>
      <c r="N584" s="50" t="n">
        <v>19.53</v>
      </c>
      <c r="O584" s="50" t="n">
        <f aca="false">N584*L584</f>
        <v>36.556254</v>
      </c>
      <c r="P584" s="14" t="n">
        <f aca="false">O584+P583</f>
        <v>1185.39051854992</v>
      </c>
    </row>
    <row r="585" customFormat="false" ht="12.8" hidden="false" customHeight="false" outlineLevel="0" collapsed="false">
      <c r="A585" s="9" t="s">
        <v>932</v>
      </c>
      <c r="B585" s="9" t="s">
        <v>46</v>
      </c>
      <c r="C585" s="6" t="s">
        <v>365</v>
      </c>
      <c r="D585" s="6" t="s">
        <v>37</v>
      </c>
      <c r="E585" s="6" t="s">
        <v>17</v>
      </c>
      <c r="F585" s="6"/>
      <c r="G585" s="6" t="s">
        <v>19</v>
      </c>
      <c r="H585" s="6" t="s">
        <v>933</v>
      </c>
      <c r="I585" s="0" t="n">
        <v>1</v>
      </c>
      <c r="J585" s="6" t="n">
        <v>10</v>
      </c>
      <c r="K585" s="3" t="str">
        <f aca="false">IF(I585=1,"Yes","No")</f>
        <v>Yes</v>
      </c>
      <c r="L585" s="7" t="n">
        <f aca="false">IF(K585="Yes",(J585-1)*0.98,-1)</f>
        <v>8.82</v>
      </c>
      <c r="M585" s="10" t="s">
        <v>53</v>
      </c>
      <c r="N585" s="50" t="n">
        <v>19.53</v>
      </c>
      <c r="O585" s="50" t="n">
        <f aca="false">N585*L585</f>
        <v>172.2546</v>
      </c>
      <c r="P585" s="14" t="n">
        <f aca="false">O585+P584</f>
        <v>1357.64511854992</v>
      </c>
    </row>
    <row r="586" customFormat="false" ht="12.8" hidden="false" customHeight="false" outlineLevel="0" collapsed="false">
      <c r="A586" s="2" t="s">
        <v>934</v>
      </c>
      <c r="B586" s="2" t="s">
        <v>71</v>
      </c>
      <c r="C586" s="0" t="s">
        <v>259</v>
      </c>
      <c r="D586" s="0" t="s">
        <v>195</v>
      </c>
      <c r="E586" s="0" t="s">
        <v>17</v>
      </c>
      <c r="F586" s="0" t="s">
        <v>18</v>
      </c>
      <c r="G586" s="0" t="s">
        <v>19</v>
      </c>
      <c r="H586" s="0" t="s">
        <v>446</v>
      </c>
      <c r="I586" s="0" t="n">
        <v>2</v>
      </c>
      <c r="J586" s="0" t="n">
        <v>1.2</v>
      </c>
      <c r="K586" s="0" t="s">
        <v>21</v>
      </c>
      <c r="L586" s="0" t="n">
        <f aca="false">IF(K586="Yes",(J586-1)*0.98,-1)</f>
        <v>0.196</v>
      </c>
      <c r="M586" s="4" t="s">
        <v>22</v>
      </c>
      <c r="N586" s="50" t="n">
        <v>19.53</v>
      </c>
      <c r="O586" s="50" t="n">
        <f aca="false">N586*L586</f>
        <v>3.82788</v>
      </c>
      <c r="P586" s="14" t="n">
        <f aca="false">O586+P585</f>
        <v>1361.47299854992</v>
      </c>
    </row>
    <row r="587" customFormat="false" ht="12.8" hidden="false" customHeight="false" outlineLevel="0" collapsed="false">
      <c r="A587" s="2" t="s">
        <v>935</v>
      </c>
      <c r="B587" s="2" t="s">
        <v>94</v>
      </c>
      <c r="C587" s="0" t="s">
        <v>150</v>
      </c>
      <c r="D587" s="0" t="s">
        <v>16</v>
      </c>
      <c r="E587" s="0" t="s">
        <v>17</v>
      </c>
      <c r="F587" s="0" t="s">
        <v>18</v>
      </c>
      <c r="G587" s="0" t="s">
        <v>19</v>
      </c>
      <c r="H587" s="0" t="s">
        <v>835</v>
      </c>
      <c r="I587" s="0" t="n">
        <v>2</v>
      </c>
      <c r="J587" s="0" t="n">
        <v>1.13</v>
      </c>
      <c r="K587" s="0" t="s">
        <v>21</v>
      </c>
      <c r="L587" s="0" t="n">
        <f aca="false">IF(K587="Yes",(J587-1)*0.98,-1)</f>
        <v>0.1274</v>
      </c>
      <c r="M587" s="4" t="s">
        <v>22</v>
      </c>
      <c r="N587" s="50" t="n">
        <v>19.53</v>
      </c>
      <c r="O587" s="50" t="n">
        <f aca="false">N587*L587</f>
        <v>2.488122</v>
      </c>
      <c r="P587" s="14" t="n">
        <f aca="false">O587+P586</f>
        <v>1363.96112054992</v>
      </c>
    </row>
    <row r="588" customFormat="false" ht="12.8" hidden="false" customHeight="false" outlineLevel="0" collapsed="false">
      <c r="A588" s="2" t="s">
        <v>935</v>
      </c>
      <c r="B588" s="2" t="s">
        <v>888</v>
      </c>
      <c r="C588" s="0" t="s">
        <v>457</v>
      </c>
      <c r="D588" s="0" t="s">
        <v>42</v>
      </c>
      <c r="E588" s="0" t="s">
        <v>79</v>
      </c>
      <c r="F588" s="0" t="s">
        <v>43</v>
      </c>
      <c r="G588" s="0" t="s">
        <v>19</v>
      </c>
      <c r="H588" s="0" t="s">
        <v>936</v>
      </c>
      <c r="I588" s="0" t="n">
        <v>1</v>
      </c>
      <c r="J588" s="0" t="n">
        <v>1.72</v>
      </c>
      <c r="K588" s="0" t="s">
        <v>21</v>
      </c>
      <c r="L588" s="0" t="n">
        <f aca="false">IF(K588="Yes",(J588-1)*0.98,-1)</f>
        <v>0.7056</v>
      </c>
      <c r="M588" s="11" t="s">
        <v>62</v>
      </c>
      <c r="N588" s="50" t="n">
        <v>19.53</v>
      </c>
      <c r="O588" s="50" t="n">
        <f aca="false">N588*L588</f>
        <v>13.780368</v>
      </c>
      <c r="P588" s="14" t="n">
        <f aca="false">O588+P587</f>
        <v>1377.74148854992</v>
      </c>
    </row>
    <row r="589" customFormat="false" ht="12.8" hidden="false" customHeight="false" outlineLevel="0" collapsed="false">
      <c r="A589" s="2" t="s">
        <v>935</v>
      </c>
      <c r="B589" s="2" t="s">
        <v>888</v>
      </c>
      <c r="C589" s="6" t="s">
        <v>457</v>
      </c>
      <c r="D589" s="6" t="s">
        <v>42</v>
      </c>
      <c r="E589" s="6" t="s">
        <v>79</v>
      </c>
      <c r="F589" s="6" t="s">
        <v>43</v>
      </c>
      <c r="G589" s="6" t="s">
        <v>19</v>
      </c>
      <c r="H589" s="6" t="s">
        <v>937</v>
      </c>
      <c r="I589" s="0" t="n">
        <v>0</v>
      </c>
      <c r="J589" s="6" t="n">
        <v>42</v>
      </c>
      <c r="K589" s="3" t="str">
        <f aca="false">IF(I589=1, "No","Yes")</f>
        <v>Yes</v>
      </c>
      <c r="L589" s="7" t="n">
        <f aca="false">IF(I589=1,-J589,0.98)</f>
        <v>0.98</v>
      </c>
      <c r="M589" s="8" t="s">
        <v>51</v>
      </c>
      <c r="N589" s="50" t="n">
        <v>19.53</v>
      </c>
      <c r="O589" s="50" t="n">
        <f aca="false">N589*L589</f>
        <v>19.1394</v>
      </c>
      <c r="P589" s="14" t="n">
        <f aca="false">O589+P588</f>
        <v>1396.88088854992</v>
      </c>
    </row>
    <row r="590" customFormat="false" ht="12.8" hidden="false" customHeight="false" outlineLevel="0" collapsed="false">
      <c r="A590" s="9" t="s">
        <v>935</v>
      </c>
      <c r="B590" s="9" t="s">
        <v>888</v>
      </c>
      <c r="C590" s="6" t="s">
        <v>457</v>
      </c>
      <c r="D590" s="6" t="s">
        <v>42</v>
      </c>
      <c r="E590" s="6" t="s">
        <v>79</v>
      </c>
      <c r="F590" s="6" t="s">
        <v>43</v>
      </c>
      <c r="G590" s="6" t="s">
        <v>19</v>
      </c>
      <c r="H590" s="6" t="s">
        <v>937</v>
      </c>
      <c r="I590" s="0" t="n">
        <v>0</v>
      </c>
      <c r="J590" s="6" t="n">
        <v>5.7</v>
      </c>
      <c r="K590" s="3" t="s">
        <v>19</v>
      </c>
      <c r="L590" s="0" t="n">
        <f aca="false">IF(K590="Yes",(J590-1)*0.98,-1)</f>
        <v>-1</v>
      </c>
      <c r="M590" s="13" t="s">
        <v>184</v>
      </c>
      <c r="N590" s="50" t="n">
        <v>19.53</v>
      </c>
      <c r="O590" s="50" t="n">
        <f aca="false">N590*L590</f>
        <v>-19.53</v>
      </c>
      <c r="P590" s="14" t="n">
        <f aca="false">O590+P589</f>
        <v>1377.35088854992</v>
      </c>
    </row>
    <row r="591" customFormat="false" ht="12.8" hidden="false" customHeight="false" outlineLevel="0" collapsed="false">
      <c r="A591" s="9" t="s">
        <v>935</v>
      </c>
      <c r="B591" s="9" t="s">
        <v>888</v>
      </c>
      <c r="C591" s="6" t="s">
        <v>457</v>
      </c>
      <c r="D591" s="6" t="s">
        <v>42</v>
      </c>
      <c r="E591" s="6" t="s">
        <v>79</v>
      </c>
      <c r="F591" s="6" t="s">
        <v>43</v>
      </c>
      <c r="G591" s="6" t="s">
        <v>19</v>
      </c>
      <c r="H591" s="6" t="s">
        <v>936</v>
      </c>
      <c r="I591" s="0" t="n">
        <v>1</v>
      </c>
      <c r="J591" s="6" t="n">
        <v>6.42</v>
      </c>
      <c r="K591" s="3" t="str">
        <f aca="false">IF(I591=1,"Yes","No")</f>
        <v>Yes</v>
      </c>
      <c r="L591" s="7" t="n">
        <f aca="false">IF(K591="Yes",(J591-1)*0.98,-1)</f>
        <v>5.3116</v>
      </c>
      <c r="M591" s="10" t="s">
        <v>53</v>
      </c>
      <c r="N591" s="50" t="n">
        <v>19.53</v>
      </c>
      <c r="O591" s="50" t="n">
        <f aca="false">N591*L591</f>
        <v>103.735548</v>
      </c>
      <c r="P591" s="14" t="n">
        <f aca="false">O591+P590</f>
        <v>1481.08643654992</v>
      </c>
      <c r="Q591" s="47" t="n">
        <v>981.09</v>
      </c>
      <c r="R591" s="47" t="n">
        <f aca="false">P591-Q591</f>
        <v>499.996436549919</v>
      </c>
      <c r="S591" s="47" t="n">
        <f aca="false">R591/50</f>
        <v>9.99992873099837</v>
      </c>
      <c r="T591" s="47" t="n">
        <f aca="false">2152.67+Q591</f>
        <v>3133.76</v>
      </c>
      <c r="U591" s="48" t="s">
        <v>21</v>
      </c>
      <c r="V591" s="47" t="n">
        <v>3133.76</v>
      </c>
    </row>
    <row r="592" customFormat="false" ht="12.8" hidden="false" customHeight="false" outlineLevel="0" collapsed="false">
      <c r="A592" s="2" t="s">
        <v>938</v>
      </c>
      <c r="B592" s="2" t="s">
        <v>94</v>
      </c>
      <c r="C592" s="0" t="s">
        <v>248</v>
      </c>
      <c r="D592" s="0" t="s">
        <v>42</v>
      </c>
      <c r="E592" s="0" t="s">
        <v>17</v>
      </c>
      <c r="F592" s="0" t="s">
        <v>43</v>
      </c>
      <c r="G592" s="0" t="s">
        <v>19</v>
      </c>
      <c r="H592" s="0" t="s">
        <v>939</v>
      </c>
      <c r="I592" s="0" t="n">
        <v>1</v>
      </c>
      <c r="J592" s="0" t="n">
        <v>2.54</v>
      </c>
      <c r="K592" s="0" t="str">
        <f aca="false">IF(I592=1,"Yes","No")</f>
        <v>Yes</v>
      </c>
      <c r="L592" s="0" t="n">
        <f aca="false">IF(K592="Yes",(J592-1)*0.98,-1)</f>
        <v>1.5092</v>
      </c>
      <c r="M592" s="5" t="s">
        <v>33</v>
      </c>
      <c r="N592" s="53" t="n">
        <v>10</v>
      </c>
      <c r="O592" s="50" t="n">
        <f aca="false">N592*L592</f>
        <v>15.092</v>
      </c>
      <c r="P592" s="51" t="n">
        <f aca="false">O592+500</f>
        <v>515.092</v>
      </c>
    </row>
    <row r="593" customFormat="false" ht="12.8" hidden="false" customHeight="false" outlineLevel="0" collapsed="false">
      <c r="A593" s="2" t="s">
        <v>938</v>
      </c>
      <c r="B593" s="2" t="s">
        <v>142</v>
      </c>
      <c r="C593" s="0" t="s">
        <v>114</v>
      </c>
      <c r="D593" s="0" t="s">
        <v>48</v>
      </c>
      <c r="E593" s="0" t="s">
        <v>87</v>
      </c>
      <c r="F593" s="0" t="s">
        <v>18</v>
      </c>
      <c r="G593" s="0" t="s">
        <v>19</v>
      </c>
      <c r="H593" s="0" t="s">
        <v>859</v>
      </c>
      <c r="I593" s="0" t="n">
        <v>1</v>
      </c>
      <c r="J593" s="0" t="n">
        <v>2.86</v>
      </c>
      <c r="K593" s="0" t="str">
        <f aca="false">IF(I593=1,"Yes","No")</f>
        <v>Yes</v>
      </c>
      <c r="L593" s="0" t="n">
        <f aca="false">IF(K593="Yes",(J593-1)*0.98,-1)</f>
        <v>1.8228</v>
      </c>
      <c r="M593" s="5" t="s">
        <v>33</v>
      </c>
      <c r="N593" s="53" t="n">
        <v>10</v>
      </c>
      <c r="O593" s="50" t="n">
        <f aca="false">N593*L593</f>
        <v>18.228</v>
      </c>
      <c r="P593" s="14" t="n">
        <f aca="false">O593+P592</f>
        <v>533.32</v>
      </c>
    </row>
    <row r="594" customFormat="false" ht="12.8" hidden="false" customHeight="false" outlineLevel="0" collapsed="false">
      <c r="A594" s="2" t="s">
        <v>938</v>
      </c>
      <c r="B594" s="2" t="s">
        <v>142</v>
      </c>
      <c r="C594" s="0" t="s">
        <v>114</v>
      </c>
      <c r="D594" s="0" t="s">
        <v>48</v>
      </c>
      <c r="E594" s="0" t="s">
        <v>87</v>
      </c>
      <c r="F594" s="0" t="s">
        <v>18</v>
      </c>
      <c r="G594" s="0" t="s">
        <v>19</v>
      </c>
      <c r="H594" s="0" t="s">
        <v>859</v>
      </c>
      <c r="I594" s="0" t="n">
        <v>1</v>
      </c>
      <c r="J594" s="0" t="n">
        <v>1.49</v>
      </c>
      <c r="K594" s="0" t="s">
        <v>21</v>
      </c>
      <c r="L594" s="0" t="n">
        <f aca="false">IF(K594="Yes",(J594-1)*0.98,-1)</f>
        <v>0.4802</v>
      </c>
      <c r="M594" s="4" t="s">
        <v>22</v>
      </c>
      <c r="N594" s="53" t="n">
        <v>10</v>
      </c>
      <c r="O594" s="50" t="n">
        <f aca="false">N594*L594</f>
        <v>4.802</v>
      </c>
      <c r="P594" s="14" t="n">
        <f aca="false">O594+P593</f>
        <v>538.122</v>
      </c>
    </row>
    <row r="595" customFormat="false" ht="12.8" hidden="false" customHeight="false" outlineLevel="0" collapsed="false">
      <c r="A595" s="2" t="s">
        <v>938</v>
      </c>
      <c r="B595" s="2" t="s">
        <v>149</v>
      </c>
      <c r="C595" s="0" t="s">
        <v>248</v>
      </c>
      <c r="D595" s="0" t="s">
        <v>29</v>
      </c>
      <c r="E595" s="0" t="s">
        <v>79</v>
      </c>
      <c r="F595" s="0" t="s">
        <v>80</v>
      </c>
      <c r="G595" s="0" t="s">
        <v>19</v>
      </c>
      <c r="H595" s="0" t="s">
        <v>940</v>
      </c>
      <c r="I595" s="0" t="n">
        <v>1</v>
      </c>
      <c r="J595" s="0" t="n">
        <v>2.3</v>
      </c>
      <c r="K595" s="0" t="str">
        <f aca="false">IF(I595=1,"Yes","No")</f>
        <v>Yes</v>
      </c>
      <c r="L595" s="0" t="n">
        <f aca="false">IF(K595="Yes",(J595-1)*0.98,-1)</f>
        <v>1.274</v>
      </c>
      <c r="M595" s="5" t="s">
        <v>33</v>
      </c>
      <c r="N595" s="53" t="n">
        <v>10</v>
      </c>
      <c r="O595" s="50" t="n">
        <f aca="false">N595*L595</f>
        <v>12.74</v>
      </c>
      <c r="P595" s="14" t="n">
        <f aca="false">O595+P594</f>
        <v>550.862</v>
      </c>
    </row>
    <row r="596" customFormat="false" ht="12.8" hidden="false" customHeight="false" outlineLevel="0" collapsed="false">
      <c r="A596" s="2" t="s">
        <v>938</v>
      </c>
      <c r="B596" s="2" t="s">
        <v>149</v>
      </c>
      <c r="C596" s="0" t="s">
        <v>248</v>
      </c>
      <c r="D596" s="0" t="s">
        <v>29</v>
      </c>
      <c r="E596" s="0" t="s">
        <v>79</v>
      </c>
      <c r="F596" s="0" t="s">
        <v>80</v>
      </c>
      <c r="G596" s="0" t="s">
        <v>19</v>
      </c>
      <c r="H596" s="0" t="s">
        <v>940</v>
      </c>
      <c r="I596" s="0" t="n">
        <v>1</v>
      </c>
      <c r="J596" s="0" t="n">
        <v>1.31</v>
      </c>
      <c r="K596" s="0" t="s">
        <v>21</v>
      </c>
      <c r="L596" s="0" t="n">
        <f aca="false">IF(K596="Yes",(J596-1)*0.98,-1)</f>
        <v>0.3038</v>
      </c>
      <c r="M596" s="4" t="s">
        <v>22</v>
      </c>
      <c r="N596" s="53" t="n">
        <v>10</v>
      </c>
      <c r="O596" s="50" t="n">
        <f aca="false">N596*L596</f>
        <v>3.038</v>
      </c>
      <c r="P596" s="14" t="n">
        <f aca="false">O596+P595</f>
        <v>553.9</v>
      </c>
    </row>
    <row r="597" customFormat="false" ht="12.8" hidden="false" customHeight="false" outlineLevel="0" collapsed="false">
      <c r="A597" s="2" t="s">
        <v>941</v>
      </c>
      <c r="B597" s="2" t="s">
        <v>113</v>
      </c>
      <c r="C597" s="0" t="s">
        <v>256</v>
      </c>
      <c r="D597" s="0" t="s">
        <v>16</v>
      </c>
      <c r="E597" s="0" t="s">
        <v>87</v>
      </c>
      <c r="F597" s="0" t="s">
        <v>18</v>
      </c>
      <c r="G597" s="0" t="s">
        <v>21</v>
      </c>
      <c r="H597" s="0" t="s">
        <v>942</v>
      </c>
      <c r="I597" s="0" t="n">
        <v>2</v>
      </c>
      <c r="J597" s="0" t="n">
        <v>1.94</v>
      </c>
      <c r="K597" s="0" t="s">
        <v>21</v>
      </c>
      <c r="L597" s="0" t="n">
        <f aca="false">IF(K597="Yes",(J597-1)*0.98,-1)</f>
        <v>0.9212</v>
      </c>
      <c r="M597" s="4" t="s">
        <v>22</v>
      </c>
      <c r="N597" s="53" t="n">
        <v>10</v>
      </c>
      <c r="O597" s="50" t="n">
        <f aca="false">N597*L597</f>
        <v>9.212</v>
      </c>
      <c r="P597" s="14" t="n">
        <f aca="false">O597+P596</f>
        <v>563.112</v>
      </c>
    </row>
    <row r="598" customFormat="false" ht="12.8" hidden="false" customHeight="false" outlineLevel="0" collapsed="false">
      <c r="A598" s="2" t="s">
        <v>943</v>
      </c>
      <c r="B598" s="2" t="s">
        <v>162</v>
      </c>
      <c r="C598" s="0" t="s">
        <v>773</v>
      </c>
      <c r="D598" s="0" t="s">
        <v>16</v>
      </c>
      <c r="E598" s="0" t="s">
        <v>87</v>
      </c>
      <c r="F598" s="0" t="s">
        <v>18</v>
      </c>
      <c r="G598" s="0" t="s">
        <v>19</v>
      </c>
      <c r="H598" s="0" t="s">
        <v>944</v>
      </c>
      <c r="I598" s="0" t="n">
        <v>2</v>
      </c>
      <c r="J598" s="0" t="n">
        <v>2.57</v>
      </c>
      <c r="K598" s="0" t="s">
        <v>21</v>
      </c>
      <c r="L598" s="0" t="n">
        <f aca="false">IF(K598="Yes",(J598-1)*0.98,-1)</f>
        <v>1.5386</v>
      </c>
      <c r="M598" s="4" t="s">
        <v>22</v>
      </c>
      <c r="N598" s="53" t="n">
        <v>10</v>
      </c>
      <c r="O598" s="50" t="n">
        <f aca="false">N598*L598</f>
        <v>15.386</v>
      </c>
      <c r="P598" s="14" t="n">
        <f aca="false">O598+P597</f>
        <v>578.498</v>
      </c>
    </row>
    <row r="599" customFormat="false" ht="12.8" hidden="false" customHeight="false" outlineLevel="0" collapsed="false">
      <c r="A599" s="2" t="s">
        <v>945</v>
      </c>
      <c r="B599" s="2" t="s">
        <v>130</v>
      </c>
      <c r="C599" s="0" t="s">
        <v>28</v>
      </c>
      <c r="D599" s="0" t="s">
        <v>16</v>
      </c>
      <c r="E599" s="0" t="s">
        <v>30</v>
      </c>
      <c r="F599" s="0" t="s">
        <v>65</v>
      </c>
      <c r="G599" s="0" t="s">
        <v>21</v>
      </c>
      <c r="H599" s="0" t="s">
        <v>32</v>
      </c>
      <c r="I599" s="0" t="n">
        <v>0</v>
      </c>
      <c r="J599" s="0" t="n">
        <v>1.56</v>
      </c>
      <c r="K599" s="0" t="s">
        <v>19</v>
      </c>
      <c r="L599" s="0" t="n">
        <f aca="false">IF(K599="Yes",(J599-1)*0.98,-1)</f>
        <v>-1</v>
      </c>
      <c r="M599" s="4" t="s">
        <v>22</v>
      </c>
      <c r="N599" s="53" t="n">
        <v>10</v>
      </c>
      <c r="O599" s="50" t="n">
        <f aca="false">N599*L599</f>
        <v>-10</v>
      </c>
      <c r="P599" s="14" t="n">
        <f aca="false">O599+P598</f>
        <v>568.498</v>
      </c>
    </row>
    <row r="600" customFormat="false" ht="12.8" hidden="false" customHeight="false" outlineLevel="0" collapsed="false">
      <c r="A600" s="2" t="s">
        <v>946</v>
      </c>
      <c r="B600" s="2" t="s">
        <v>135</v>
      </c>
      <c r="C600" s="0" t="s">
        <v>110</v>
      </c>
      <c r="D600" s="0" t="s">
        <v>42</v>
      </c>
      <c r="E600" s="0" t="s">
        <v>79</v>
      </c>
      <c r="F600" s="0" t="s">
        <v>80</v>
      </c>
      <c r="G600" s="0" t="s">
        <v>19</v>
      </c>
      <c r="H600" s="0" t="s">
        <v>947</v>
      </c>
      <c r="I600" s="0" t="n">
        <v>2</v>
      </c>
      <c r="J600" s="0" t="n">
        <v>1.62</v>
      </c>
      <c r="K600" s="0" t="s">
        <v>21</v>
      </c>
      <c r="L600" s="0" t="n">
        <f aca="false">IF(K600="Yes",(J600-1)*0.98,-1)</f>
        <v>0.6076</v>
      </c>
      <c r="M600" s="4" t="s">
        <v>22</v>
      </c>
      <c r="N600" s="53" t="n">
        <v>10</v>
      </c>
      <c r="O600" s="50" t="n">
        <f aca="false">N600*L600</f>
        <v>6.076</v>
      </c>
      <c r="P600" s="14" t="n">
        <f aca="false">O600+P599</f>
        <v>574.574</v>
      </c>
    </row>
    <row r="601" customFormat="false" ht="12.8" hidden="false" customHeight="false" outlineLevel="0" collapsed="false">
      <c r="A601" s="2" t="s">
        <v>948</v>
      </c>
      <c r="B601" s="2" t="s">
        <v>55</v>
      </c>
      <c r="C601" s="0" t="s">
        <v>47</v>
      </c>
      <c r="D601" s="0" t="s">
        <v>29</v>
      </c>
      <c r="E601" s="0" t="s">
        <v>30</v>
      </c>
      <c r="F601" s="0" t="s">
        <v>43</v>
      </c>
      <c r="G601" s="0" t="s">
        <v>19</v>
      </c>
      <c r="H601" s="0" t="s">
        <v>949</v>
      </c>
      <c r="I601" s="0" t="n">
        <v>2</v>
      </c>
      <c r="J601" s="0" t="n">
        <v>1.86</v>
      </c>
      <c r="K601" s="0" t="s">
        <v>21</v>
      </c>
      <c r="L601" s="0" t="n">
        <f aca="false">IF(K601="Yes",(J601-1)*0.98,-1)</f>
        <v>0.8428</v>
      </c>
      <c r="M601" s="4" t="s">
        <v>22</v>
      </c>
      <c r="N601" s="53" t="n">
        <v>10</v>
      </c>
      <c r="O601" s="50" t="n">
        <f aca="false">N601*L601</f>
        <v>8.428</v>
      </c>
      <c r="P601" s="14" t="n">
        <f aca="false">O601+P600</f>
        <v>583.002</v>
      </c>
    </row>
    <row r="602" customFormat="false" ht="12.8" hidden="false" customHeight="false" outlineLevel="0" collapsed="false">
      <c r="A602" s="2" t="s">
        <v>950</v>
      </c>
      <c r="B602" s="2" t="s">
        <v>222</v>
      </c>
      <c r="C602" s="0" t="s">
        <v>78</v>
      </c>
      <c r="D602" s="0" t="s">
        <v>16</v>
      </c>
      <c r="E602" s="0" t="s">
        <v>17</v>
      </c>
      <c r="F602" s="0" t="s">
        <v>18</v>
      </c>
      <c r="G602" s="0" t="s">
        <v>19</v>
      </c>
      <c r="H602" s="0" t="s">
        <v>873</v>
      </c>
      <c r="I602" s="0" t="n">
        <v>2</v>
      </c>
      <c r="J602" s="0" t="n">
        <v>1.6</v>
      </c>
      <c r="K602" s="0" t="s">
        <v>21</v>
      </c>
      <c r="L602" s="0" t="n">
        <f aca="false">IF(K602="Yes",(J602-1)*0.98,-1)</f>
        <v>0.588</v>
      </c>
      <c r="M602" s="4" t="s">
        <v>22</v>
      </c>
      <c r="N602" s="53" t="n">
        <v>10</v>
      </c>
      <c r="O602" s="50" t="n">
        <f aca="false">N602*L602</f>
        <v>5.88</v>
      </c>
      <c r="P602" s="14" t="n">
        <f aca="false">O602+P601</f>
        <v>588.882</v>
      </c>
    </row>
    <row r="603" customFormat="false" ht="12.8" hidden="false" customHeight="false" outlineLevel="0" collapsed="false">
      <c r="A603" s="2" t="s">
        <v>950</v>
      </c>
      <c r="B603" s="2" t="s">
        <v>35</v>
      </c>
      <c r="C603" s="0" t="s">
        <v>36</v>
      </c>
      <c r="D603" s="0" t="s">
        <v>37</v>
      </c>
      <c r="E603" s="0" t="s">
        <v>17</v>
      </c>
      <c r="F603" s="0" t="s">
        <v>18</v>
      </c>
      <c r="G603" s="0" t="s">
        <v>19</v>
      </c>
      <c r="H603" s="0" t="s">
        <v>951</v>
      </c>
      <c r="I603" s="0" t="n">
        <v>1</v>
      </c>
      <c r="J603" s="0" t="n">
        <v>1.9</v>
      </c>
      <c r="K603" s="0" t="str">
        <f aca="false">IF(I603=1,"Yes","No")</f>
        <v>Yes</v>
      </c>
      <c r="L603" s="0" t="n">
        <f aca="false">IF(K603="Yes",(J603-1)*0.98,-1)</f>
        <v>0.882</v>
      </c>
      <c r="M603" s="5" t="s">
        <v>33</v>
      </c>
      <c r="N603" s="53" t="n">
        <v>10</v>
      </c>
      <c r="O603" s="50" t="n">
        <f aca="false">N603*L603</f>
        <v>8.82</v>
      </c>
      <c r="P603" s="14" t="n">
        <f aca="false">O603+P602</f>
        <v>597.702</v>
      </c>
    </row>
    <row r="604" customFormat="false" ht="12.8" hidden="false" customHeight="false" outlineLevel="0" collapsed="false">
      <c r="A604" s="2" t="s">
        <v>952</v>
      </c>
      <c r="B604" s="2" t="s">
        <v>445</v>
      </c>
      <c r="C604" s="0" t="s">
        <v>68</v>
      </c>
      <c r="D604" s="0" t="s">
        <v>42</v>
      </c>
      <c r="E604" s="0" t="s">
        <v>17</v>
      </c>
      <c r="F604" s="0" t="s">
        <v>43</v>
      </c>
      <c r="G604" s="0" t="s">
        <v>19</v>
      </c>
      <c r="H604" s="0" t="s">
        <v>953</v>
      </c>
      <c r="I604" s="0" t="n">
        <v>3</v>
      </c>
      <c r="J604" s="0" t="n">
        <v>3.78</v>
      </c>
      <c r="K604" s="0" t="str">
        <f aca="false">IF(I604=1,"Yes","No")</f>
        <v>No</v>
      </c>
      <c r="L604" s="0" t="n">
        <f aca="false">IF(K604="Yes",(J604-1)*0.98,-1)</f>
        <v>-1</v>
      </c>
      <c r="M604" s="5" t="s">
        <v>33</v>
      </c>
      <c r="N604" s="53" t="n">
        <v>10</v>
      </c>
      <c r="O604" s="50" t="n">
        <f aca="false">N604*L604</f>
        <v>-10</v>
      </c>
      <c r="P604" s="14" t="n">
        <f aca="false">O604+P603</f>
        <v>587.702</v>
      </c>
    </row>
    <row r="605" customFormat="false" ht="12.8" hidden="false" customHeight="false" outlineLevel="0" collapsed="false">
      <c r="A605" s="2" t="s">
        <v>952</v>
      </c>
      <c r="B605" s="2" t="s">
        <v>162</v>
      </c>
      <c r="C605" s="0" t="s">
        <v>59</v>
      </c>
      <c r="D605" s="0" t="s">
        <v>29</v>
      </c>
      <c r="E605" s="0" t="s">
        <v>30</v>
      </c>
      <c r="F605" s="0" t="s">
        <v>428</v>
      </c>
      <c r="G605" s="0" t="s">
        <v>21</v>
      </c>
      <c r="H605" s="0" t="s">
        <v>954</v>
      </c>
      <c r="I605" s="0" t="n">
        <v>1</v>
      </c>
      <c r="J605" s="0" t="n">
        <v>1.94</v>
      </c>
      <c r="K605" s="0" t="str">
        <f aca="false">IF(I605=1,"Yes","No")</f>
        <v>Yes</v>
      </c>
      <c r="L605" s="0" t="n">
        <f aca="false">IF(K605="Yes",(J605-1)*0.98,-1)</f>
        <v>0.9212</v>
      </c>
      <c r="M605" s="5" t="s">
        <v>33</v>
      </c>
      <c r="N605" s="53" t="n">
        <v>10</v>
      </c>
      <c r="O605" s="50" t="n">
        <f aca="false">N605*L605</f>
        <v>9.212</v>
      </c>
      <c r="P605" s="14" t="n">
        <f aca="false">O605+P604</f>
        <v>596.914</v>
      </c>
    </row>
    <row r="606" customFormat="false" ht="12.8" hidden="false" customHeight="false" outlineLevel="0" collapsed="false">
      <c r="A606" s="2" t="s">
        <v>952</v>
      </c>
      <c r="B606" s="2" t="s">
        <v>162</v>
      </c>
      <c r="C606" s="0" t="s">
        <v>59</v>
      </c>
      <c r="D606" s="0" t="s">
        <v>29</v>
      </c>
      <c r="E606" s="0" t="s">
        <v>30</v>
      </c>
      <c r="F606" s="0" t="s">
        <v>428</v>
      </c>
      <c r="G606" s="0" t="s">
        <v>21</v>
      </c>
      <c r="H606" s="0" t="s">
        <v>954</v>
      </c>
      <c r="I606" s="0" t="n">
        <v>1</v>
      </c>
      <c r="J606" s="0" t="n">
        <v>1.16</v>
      </c>
      <c r="K606" s="0" t="s">
        <v>21</v>
      </c>
      <c r="L606" s="0" t="n">
        <f aca="false">IF(K606="Yes",(J606-1)*0.98,-1)</f>
        <v>0.1568</v>
      </c>
      <c r="M606" s="4" t="s">
        <v>22</v>
      </c>
      <c r="N606" s="53" t="n">
        <v>10</v>
      </c>
      <c r="O606" s="50" t="n">
        <f aca="false">N606*L606</f>
        <v>1.568</v>
      </c>
      <c r="P606" s="14" t="n">
        <f aca="false">O606+P605</f>
        <v>598.482</v>
      </c>
    </row>
    <row r="607" customFormat="false" ht="12.8" hidden="false" customHeight="false" outlineLevel="0" collapsed="false">
      <c r="A607" s="2" t="s">
        <v>952</v>
      </c>
      <c r="B607" s="2" t="s">
        <v>130</v>
      </c>
      <c r="C607" s="0" t="s">
        <v>68</v>
      </c>
      <c r="D607" s="0" t="s">
        <v>16</v>
      </c>
      <c r="E607" s="0" t="s">
        <v>17</v>
      </c>
      <c r="F607" s="0" t="s">
        <v>18</v>
      </c>
      <c r="G607" s="0" t="s">
        <v>19</v>
      </c>
      <c r="H607" s="0" t="s">
        <v>903</v>
      </c>
      <c r="I607" s="0" t="n">
        <v>1</v>
      </c>
      <c r="J607" s="0" t="n">
        <v>1.05</v>
      </c>
      <c r="K607" s="0" t="s">
        <v>21</v>
      </c>
      <c r="L607" s="0" t="n">
        <f aca="false">IF(K607="Yes",(J607-1)*0.98,-1)</f>
        <v>0.049</v>
      </c>
      <c r="M607" s="4" t="s">
        <v>22</v>
      </c>
      <c r="N607" s="53" t="n">
        <v>10</v>
      </c>
      <c r="O607" s="50" t="n">
        <f aca="false">N607*L607</f>
        <v>0.49</v>
      </c>
      <c r="P607" s="14" t="n">
        <f aca="false">O607+P606</f>
        <v>598.972</v>
      </c>
    </row>
    <row r="608" customFormat="false" ht="12.8" hidden="false" customHeight="false" outlineLevel="0" collapsed="false">
      <c r="A608" s="2" t="s">
        <v>955</v>
      </c>
      <c r="B608" s="2" t="s">
        <v>155</v>
      </c>
      <c r="C608" s="0" t="s">
        <v>259</v>
      </c>
      <c r="D608" s="0" t="s">
        <v>16</v>
      </c>
      <c r="E608" s="0" t="s">
        <v>17</v>
      </c>
      <c r="F608" s="0" t="s">
        <v>18</v>
      </c>
      <c r="G608" s="0" t="s">
        <v>19</v>
      </c>
      <c r="H608" s="0" t="s">
        <v>160</v>
      </c>
      <c r="I608" s="0" t="n">
        <v>1</v>
      </c>
      <c r="J608" s="0" t="n">
        <v>1.04</v>
      </c>
      <c r="K608" s="0" t="s">
        <v>21</v>
      </c>
      <c r="L608" s="0" t="n">
        <f aca="false">IF(K608="Yes",(J608-1)*0.98,-1)</f>
        <v>0.0392</v>
      </c>
      <c r="M608" s="4" t="s">
        <v>22</v>
      </c>
      <c r="N608" s="53" t="n">
        <v>10</v>
      </c>
      <c r="O608" s="50" t="n">
        <f aca="false">N608*L608</f>
        <v>0.392</v>
      </c>
      <c r="P608" s="14" t="n">
        <f aca="false">O608+P607</f>
        <v>599.364</v>
      </c>
    </row>
    <row r="609" customFormat="false" ht="12.8" hidden="false" customHeight="false" outlineLevel="0" collapsed="false">
      <c r="A609" s="2" t="s">
        <v>955</v>
      </c>
      <c r="B609" s="2" t="s">
        <v>35</v>
      </c>
      <c r="C609" s="0" t="s">
        <v>773</v>
      </c>
      <c r="D609" s="0" t="s">
        <v>42</v>
      </c>
      <c r="E609" s="0" t="s">
        <v>17</v>
      </c>
      <c r="F609" s="0" t="s">
        <v>43</v>
      </c>
      <c r="G609" s="0" t="s">
        <v>19</v>
      </c>
      <c r="H609" s="0" t="s">
        <v>956</v>
      </c>
      <c r="I609" s="0" t="n">
        <v>3</v>
      </c>
      <c r="J609" s="0" t="n">
        <v>3.66</v>
      </c>
      <c r="K609" s="0" t="str">
        <f aca="false">IF(I609=1,"Yes","No")</f>
        <v>No</v>
      </c>
      <c r="L609" s="0" t="n">
        <f aca="false">IF(K609="Yes",(J609-1)*0.98,-1)</f>
        <v>-1</v>
      </c>
      <c r="M609" s="5" t="s">
        <v>33</v>
      </c>
      <c r="N609" s="53" t="n">
        <v>10</v>
      </c>
      <c r="O609" s="50" t="n">
        <f aca="false">N609*L609</f>
        <v>-10</v>
      </c>
      <c r="P609" s="14" t="n">
        <f aca="false">O609+P608</f>
        <v>589.364</v>
      </c>
      <c r="Q609" s="47" t="n">
        <f aca="false">0.8*(P609-500)</f>
        <v>71.4912</v>
      </c>
      <c r="R609" s="47" t="n">
        <f aca="false">P609-Q609</f>
        <v>517.8728</v>
      </c>
      <c r="S609" s="47" t="n">
        <f aca="false">R609/50</f>
        <v>10.357456</v>
      </c>
      <c r="T609" s="47" t="n">
        <v>71.49</v>
      </c>
      <c r="U609" s="48" t="s">
        <v>21</v>
      </c>
    </row>
    <row r="610" customFormat="false" ht="12.8" hidden="false" customHeight="false" outlineLevel="0" collapsed="false">
      <c r="A610" s="2" t="s">
        <v>957</v>
      </c>
      <c r="B610" s="2" t="s">
        <v>237</v>
      </c>
      <c r="C610" s="0" t="s">
        <v>259</v>
      </c>
      <c r="D610" s="0" t="s">
        <v>42</v>
      </c>
      <c r="E610" s="0" t="s">
        <v>79</v>
      </c>
      <c r="F610" s="0" t="s">
        <v>80</v>
      </c>
      <c r="G610" s="0" t="s">
        <v>19</v>
      </c>
      <c r="H610" s="0" t="s">
        <v>958</v>
      </c>
      <c r="I610" s="0" t="n">
        <v>2</v>
      </c>
      <c r="J610" s="0" t="n">
        <v>1.69</v>
      </c>
      <c r="K610" s="0" t="s">
        <v>21</v>
      </c>
      <c r="L610" s="0" t="n">
        <f aca="false">IF(K610="Yes",(J610-1)*0.98,-1)</f>
        <v>0.6762</v>
      </c>
      <c r="M610" s="4" t="s">
        <v>22</v>
      </c>
      <c r="N610" s="53" t="n">
        <v>10.36</v>
      </c>
      <c r="O610" s="50" t="n">
        <f aca="false">N610*L610</f>
        <v>7.005432</v>
      </c>
      <c r="P610" s="51" t="n">
        <f aca="false">R609+O610</f>
        <v>524.878232</v>
      </c>
    </row>
    <row r="611" customFormat="false" ht="12.8" hidden="false" customHeight="false" outlineLevel="0" collapsed="false">
      <c r="A611" s="2" t="s">
        <v>959</v>
      </c>
      <c r="B611" s="2" t="s">
        <v>193</v>
      </c>
      <c r="C611" s="0" t="s">
        <v>86</v>
      </c>
      <c r="D611" s="0" t="s">
        <v>42</v>
      </c>
      <c r="E611" s="0" t="s">
        <v>87</v>
      </c>
      <c r="G611" s="0" t="s">
        <v>19</v>
      </c>
      <c r="H611" s="0" t="s">
        <v>153</v>
      </c>
      <c r="I611" s="0" t="n">
        <v>2</v>
      </c>
      <c r="J611" s="0" t="n">
        <v>1.09</v>
      </c>
      <c r="K611" s="0" t="s">
        <v>21</v>
      </c>
      <c r="L611" s="0" t="n">
        <f aca="false">IF(K611="Yes",(J611-1)*0.98,-1)</f>
        <v>0.0882000000000001</v>
      </c>
      <c r="M611" s="4" t="s">
        <v>22</v>
      </c>
      <c r="N611" s="53" t="n">
        <v>10.36</v>
      </c>
      <c r="O611" s="50" t="n">
        <f aca="false">N611*L611</f>
        <v>0.913752000000001</v>
      </c>
      <c r="P611" s="14" t="n">
        <f aca="false">O611+P610</f>
        <v>525.791984</v>
      </c>
    </row>
    <row r="612" customFormat="false" ht="12.8" hidden="false" customHeight="false" outlineLevel="0" collapsed="false">
      <c r="A612" s="9" t="s">
        <v>959</v>
      </c>
      <c r="B612" s="9" t="s">
        <v>193</v>
      </c>
      <c r="C612" s="6" t="s">
        <v>86</v>
      </c>
      <c r="D612" s="6" t="s">
        <v>42</v>
      </c>
      <c r="E612" s="6" t="s">
        <v>87</v>
      </c>
      <c r="F612" s="6"/>
      <c r="G612" s="6" t="s">
        <v>19</v>
      </c>
      <c r="H612" s="6" t="s">
        <v>960</v>
      </c>
      <c r="I612" s="0" t="n">
        <v>1</v>
      </c>
      <c r="J612" s="6" t="n">
        <v>1.37</v>
      </c>
      <c r="K612" s="3" t="s">
        <v>21</v>
      </c>
      <c r="L612" s="0" t="n">
        <f aca="false">IF(K612="Yes",(J612-1)*0.98,-1)</f>
        <v>0.3626</v>
      </c>
      <c r="M612" s="13" t="s">
        <v>184</v>
      </c>
      <c r="N612" s="53" t="n">
        <v>10.36</v>
      </c>
      <c r="O612" s="50" t="n">
        <f aca="false">N612*L612</f>
        <v>3.756536</v>
      </c>
      <c r="P612" s="14" t="n">
        <f aca="false">O612+P611</f>
        <v>529.54852</v>
      </c>
    </row>
    <row r="613" customFormat="false" ht="12.8" hidden="false" customHeight="false" outlineLevel="0" collapsed="false">
      <c r="A613" s="2" t="s">
        <v>961</v>
      </c>
      <c r="B613" s="2" t="s">
        <v>276</v>
      </c>
      <c r="C613" s="0" t="s">
        <v>97</v>
      </c>
      <c r="D613" s="0" t="s">
        <v>37</v>
      </c>
      <c r="E613" s="0" t="s">
        <v>87</v>
      </c>
      <c r="F613" s="0" t="s">
        <v>18</v>
      </c>
      <c r="G613" s="0" t="s">
        <v>19</v>
      </c>
      <c r="H613" s="0" t="s">
        <v>962</v>
      </c>
      <c r="I613" s="0" t="s">
        <v>133</v>
      </c>
      <c r="J613" s="0" t="n">
        <v>1.45</v>
      </c>
      <c r="K613" s="0" t="s">
        <v>19</v>
      </c>
      <c r="L613" s="0" t="n">
        <f aca="false">IF(K613="Yes",(J613-1)*0.98,-1)</f>
        <v>-1</v>
      </c>
      <c r="M613" s="4" t="s">
        <v>22</v>
      </c>
      <c r="N613" s="53" t="n">
        <v>10.36</v>
      </c>
      <c r="O613" s="50" t="n">
        <f aca="false">N613*L613</f>
        <v>-10.36</v>
      </c>
      <c r="P613" s="14" t="n">
        <f aca="false">O613+P612</f>
        <v>519.18852</v>
      </c>
    </row>
    <row r="614" customFormat="false" ht="12.8" hidden="false" customHeight="false" outlineLevel="0" collapsed="false">
      <c r="A614" s="2" t="s">
        <v>963</v>
      </c>
      <c r="B614" s="2" t="s">
        <v>96</v>
      </c>
      <c r="C614" s="0" t="s">
        <v>24</v>
      </c>
      <c r="D614" s="0" t="s">
        <v>16</v>
      </c>
      <c r="E614" s="0" t="s">
        <v>17</v>
      </c>
      <c r="F614" s="0" t="s">
        <v>18</v>
      </c>
      <c r="G614" s="0" t="s">
        <v>19</v>
      </c>
      <c r="H614" s="0" t="s">
        <v>238</v>
      </c>
      <c r="I614" s="0" t="n">
        <v>2</v>
      </c>
      <c r="J614" s="0" t="n">
        <v>1.03</v>
      </c>
      <c r="K614" s="0" t="s">
        <v>21</v>
      </c>
      <c r="L614" s="0" t="n">
        <f aca="false">IF(K614="Yes",(J614-1)*0.98,-1)</f>
        <v>0.0294</v>
      </c>
      <c r="M614" s="4" t="s">
        <v>22</v>
      </c>
      <c r="N614" s="53" t="n">
        <v>10.36</v>
      </c>
      <c r="O614" s="50" t="n">
        <f aca="false">N614*L614</f>
        <v>0.304584</v>
      </c>
      <c r="P614" s="14" t="n">
        <f aca="false">O614+P613</f>
        <v>519.493104</v>
      </c>
    </row>
    <row r="615" customFormat="false" ht="12.8" hidden="false" customHeight="false" outlineLevel="0" collapsed="false">
      <c r="A615" s="2" t="s">
        <v>964</v>
      </c>
      <c r="B615" s="2" t="s">
        <v>23</v>
      </c>
      <c r="C615" s="0" t="s">
        <v>163</v>
      </c>
      <c r="D615" s="0" t="s">
        <v>37</v>
      </c>
      <c r="E615" s="0" t="s">
        <v>17</v>
      </c>
      <c r="F615" s="0" t="s">
        <v>65</v>
      </c>
      <c r="G615" s="0" t="s">
        <v>21</v>
      </c>
      <c r="H615" s="0" t="s">
        <v>965</v>
      </c>
      <c r="I615" s="0" t="n">
        <v>2</v>
      </c>
      <c r="J615" s="0" t="n">
        <v>3.35</v>
      </c>
      <c r="K615" s="0" t="str">
        <f aca="false">IF(I615=1,"Yes","No")</f>
        <v>No</v>
      </c>
      <c r="L615" s="0" t="n">
        <f aca="false">IF(K615="Yes",(J615-1)*0.98,-1)</f>
        <v>-1</v>
      </c>
      <c r="M615" s="5" t="s">
        <v>33</v>
      </c>
      <c r="N615" s="53" t="n">
        <v>10.36</v>
      </c>
      <c r="O615" s="50" t="n">
        <f aca="false">N615*L615</f>
        <v>-10.36</v>
      </c>
      <c r="P615" s="14" t="n">
        <f aca="false">O615+P614</f>
        <v>509.133104</v>
      </c>
    </row>
    <row r="616" customFormat="false" ht="12.8" hidden="false" customHeight="false" outlineLevel="0" collapsed="false">
      <c r="A616" s="2" t="s">
        <v>964</v>
      </c>
      <c r="B616" s="2" t="s">
        <v>23</v>
      </c>
      <c r="C616" s="0" t="s">
        <v>163</v>
      </c>
      <c r="D616" s="0" t="s">
        <v>37</v>
      </c>
      <c r="E616" s="0" t="s">
        <v>17</v>
      </c>
      <c r="F616" s="0" t="s">
        <v>65</v>
      </c>
      <c r="G616" s="0" t="s">
        <v>21</v>
      </c>
      <c r="H616" s="0" t="s">
        <v>965</v>
      </c>
      <c r="I616" s="0" t="n">
        <v>2</v>
      </c>
      <c r="J616" s="0" t="n">
        <v>1.66</v>
      </c>
      <c r="K616" s="0" t="s">
        <v>21</v>
      </c>
      <c r="L616" s="0" t="n">
        <f aca="false">IF(K616="Yes",(J616-1)*0.98,-1)</f>
        <v>0.6468</v>
      </c>
      <c r="M616" s="4" t="s">
        <v>22</v>
      </c>
      <c r="N616" s="53" t="n">
        <v>10.36</v>
      </c>
      <c r="O616" s="50" t="n">
        <f aca="false">N616*L616</f>
        <v>6.700848</v>
      </c>
      <c r="P616" s="14" t="n">
        <f aca="false">O616+P615</f>
        <v>515.833952</v>
      </c>
    </row>
    <row r="617" customFormat="false" ht="12.8" hidden="false" customHeight="false" outlineLevel="0" collapsed="false">
      <c r="A617" s="2" t="s">
        <v>966</v>
      </c>
      <c r="B617" s="2" t="s">
        <v>77</v>
      </c>
      <c r="C617" s="0" t="s">
        <v>215</v>
      </c>
      <c r="D617" s="0" t="s">
        <v>29</v>
      </c>
      <c r="E617" s="0" t="s">
        <v>87</v>
      </c>
      <c r="F617" s="0" t="s">
        <v>152</v>
      </c>
      <c r="G617" s="0" t="s">
        <v>19</v>
      </c>
      <c r="H617" s="0" t="s">
        <v>967</v>
      </c>
      <c r="I617" s="0" t="n">
        <v>1</v>
      </c>
      <c r="J617" s="0" t="n">
        <v>1.15</v>
      </c>
      <c r="K617" s="0" t="s">
        <v>21</v>
      </c>
      <c r="L617" s="0" t="n">
        <f aca="false">IF(K617="Yes",(J617-1)*0.98,-1)</f>
        <v>0.147</v>
      </c>
      <c r="M617" s="4" t="s">
        <v>22</v>
      </c>
      <c r="N617" s="53" t="n">
        <v>10.36</v>
      </c>
      <c r="O617" s="50" t="n">
        <f aca="false">N617*L617</f>
        <v>1.52292</v>
      </c>
      <c r="P617" s="14" t="n">
        <f aca="false">O617+P616</f>
        <v>517.356872</v>
      </c>
    </row>
    <row r="618" customFormat="false" ht="12.8" hidden="false" customHeight="false" outlineLevel="0" collapsed="false">
      <c r="A618" s="2" t="s">
        <v>966</v>
      </c>
      <c r="B618" s="2" t="s">
        <v>77</v>
      </c>
      <c r="C618" s="0" t="s">
        <v>215</v>
      </c>
      <c r="D618" s="0" t="s">
        <v>29</v>
      </c>
      <c r="E618" s="0" t="s">
        <v>87</v>
      </c>
      <c r="F618" s="0" t="s">
        <v>152</v>
      </c>
      <c r="G618" s="0" t="s">
        <v>19</v>
      </c>
      <c r="H618" s="0" t="s">
        <v>968</v>
      </c>
      <c r="I618" s="0" t="n">
        <v>2</v>
      </c>
      <c r="J618" s="0" t="n">
        <v>2.14</v>
      </c>
      <c r="K618" s="0" t="s">
        <v>21</v>
      </c>
      <c r="L618" s="0" t="n">
        <f aca="false">IF(K618="Yes",(J618-1)*0.98,-1)</f>
        <v>1.1172</v>
      </c>
      <c r="M618" s="11" t="s">
        <v>62</v>
      </c>
      <c r="N618" s="53" t="n">
        <v>10.36</v>
      </c>
      <c r="O618" s="50" t="n">
        <f aca="false">N618*L618</f>
        <v>11.574192</v>
      </c>
      <c r="P618" s="14" t="n">
        <f aca="false">O618+P617</f>
        <v>528.931064</v>
      </c>
    </row>
    <row r="619" customFormat="false" ht="12.8" hidden="false" customHeight="false" outlineLevel="0" collapsed="false">
      <c r="A619" s="9" t="s">
        <v>966</v>
      </c>
      <c r="B619" s="9" t="s">
        <v>77</v>
      </c>
      <c r="C619" s="6" t="s">
        <v>215</v>
      </c>
      <c r="D619" s="6" t="s">
        <v>29</v>
      </c>
      <c r="E619" s="6" t="s">
        <v>87</v>
      </c>
      <c r="F619" s="6" t="s">
        <v>152</v>
      </c>
      <c r="G619" s="6" t="s">
        <v>19</v>
      </c>
      <c r="H619" s="6" t="s">
        <v>968</v>
      </c>
      <c r="I619" s="0" t="n">
        <v>2</v>
      </c>
      <c r="J619" s="6" t="n">
        <v>8.92</v>
      </c>
      <c r="K619" s="3" t="str">
        <f aca="false">IF(I619=1,"Yes","No")</f>
        <v>No</v>
      </c>
      <c r="L619" s="7" t="n">
        <f aca="false">IF(K619="Yes",(J619-1)*0.98,-1)</f>
        <v>-1</v>
      </c>
      <c r="M619" s="10" t="s">
        <v>53</v>
      </c>
      <c r="N619" s="53" t="n">
        <v>10.36</v>
      </c>
      <c r="O619" s="50" t="n">
        <f aca="false">N619*L619</f>
        <v>-10.36</v>
      </c>
      <c r="P619" s="14" t="n">
        <f aca="false">O619+P618</f>
        <v>518.571064</v>
      </c>
    </row>
    <row r="620" customFormat="false" ht="12.8" hidden="false" customHeight="false" outlineLevel="0" collapsed="false">
      <c r="A620" s="2" t="s">
        <v>966</v>
      </c>
      <c r="B620" s="2" t="s">
        <v>331</v>
      </c>
      <c r="C620" s="0" t="s">
        <v>215</v>
      </c>
      <c r="D620" s="0" t="s">
        <v>29</v>
      </c>
      <c r="E620" s="0" t="s">
        <v>79</v>
      </c>
      <c r="F620" s="0" t="s">
        <v>43</v>
      </c>
      <c r="G620" s="0" t="s">
        <v>19</v>
      </c>
      <c r="H620" s="0" t="s">
        <v>969</v>
      </c>
      <c r="I620" s="0" t="n">
        <v>2</v>
      </c>
      <c r="J620" s="0" t="n">
        <v>1.28</v>
      </c>
      <c r="K620" s="0" t="s">
        <v>21</v>
      </c>
      <c r="L620" s="0" t="n">
        <f aca="false">IF(K620="Yes",(J620-1)*0.98,-1)</f>
        <v>0.2744</v>
      </c>
      <c r="M620" s="4" t="s">
        <v>22</v>
      </c>
      <c r="N620" s="53" t="n">
        <v>10.36</v>
      </c>
      <c r="O620" s="50" t="n">
        <f aca="false">N620*L620</f>
        <v>2.842784</v>
      </c>
      <c r="P620" s="14" t="n">
        <f aca="false">O620+P619</f>
        <v>521.413848</v>
      </c>
    </row>
    <row r="621" customFormat="false" ht="12.8" hidden="false" customHeight="false" outlineLevel="0" collapsed="false">
      <c r="A621" s="2" t="s">
        <v>970</v>
      </c>
      <c r="B621" s="2" t="s">
        <v>96</v>
      </c>
      <c r="C621" s="0" t="s">
        <v>248</v>
      </c>
      <c r="D621" s="0" t="s">
        <v>16</v>
      </c>
      <c r="E621" s="0" t="s">
        <v>17</v>
      </c>
      <c r="F621" s="0" t="s">
        <v>18</v>
      </c>
      <c r="G621" s="0" t="s">
        <v>19</v>
      </c>
      <c r="H621" s="0" t="s">
        <v>820</v>
      </c>
      <c r="I621" s="0" t="n">
        <v>1</v>
      </c>
      <c r="J621" s="0" t="n">
        <v>2.16</v>
      </c>
      <c r="K621" s="0" t="s">
        <v>21</v>
      </c>
      <c r="L621" s="0" t="n">
        <f aca="false">IF(K621="Yes",(J621-1)*0.98,-1)</f>
        <v>1.1368</v>
      </c>
      <c r="M621" s="4" t="s">
        <v>22</v>
      </c>
      <c r="N621" s="53" t="n">
        <v>10.36</v>
      </c>
      <c r="O621" s="50" t="n">
        <f aca="false">N621*L621</f>
        <v>11.777248</v>
      </c>
      <c r="P621" s="14" t="n">
        <f aca="false">O621+P620</f>
        <v>533.191096</v>
      </c>
    </row>
    <row r="622" customFormat="false" ht="12.8" hidden="false" customHeight="false" outlineLevel="0" collapsed="false">
      <c r="A622" s="2" t="s">
        <v>971</v>
      </c>
      <c r="B622" s="2" t="s">
        <v>23</v>
      </c>
      <c r="C622" s="0" t="s">
        <v>15</v>
      </c>
      <c r="D622" s="0" t="s">
        <v>42</v>
      </c>
      <c r="E622" s="0" t="s">
        <v>17</v>
      </c>
      <c r="F622" s="0" t="s">
        <v>65</v>
      </c>
      <c r="G622" s="0" t="s">
        <v>21</v>
      </c>
      <c r="H622" s="0" t="s">
        <v>972</v>
      </c>
      <c r="I622" s="0" t="n">
        <v>1</v>
      </c>
      <c r="J622" s="0" t="n">
        <v>5.5</v>
      </c>
      <c r="K622" s="0" t="s">
        <v>21</v>
      </c>
      <c r="L622" s="0" t="n">
        <f aca="false">IF(K622="Yes",(J622-1)*0.98,-1)</f>
        <v>4.41</v>
      </c>
      <c r="M622" s="11" t="s">
        <v>62</v>
      </c>
      <c r="N622" s="53" t="n">
        <v>10.36</v>
      </c>
      <c r="O622" s="50" t="n">
        <f aca="false">N622*L622</f>
        <v>45.6876</v>
      </c>
      <c r="P622" s="14" t="n">
        <f aca="false">O622+P621</f>
        <v>578.878696</v>
      </c>
    </row>
    <row r="623" customFormat="false" ht="12.8" hidden="false" customHeight="false" outlineLevel="0" collapsed="false">
      <c r="A623" s="9" t="s">
        <v>971</v>
      </c>
      <c r="B623" s="9" t="s">
        <v>23</v>
      </c>
      <c r="C623" s="6" t="s">
        <v>15</v>
      </c>
      <c r="D623" s="6" t="s">
        <v>42</v>
      </c>
      <c r="E623" s="6" t="s">
        <v>17</v>
      </c>
      <c r="F623" s="6" t="s">
        <v>65</v>
      </c>
      <c r="G623" s="6" t="s">
        <v>21</v>
      </c>
      <c r="H623" s="6" t="s">
        <v>972</v>
      </c>
      <c r="I623" s="0" t="n">
        <v>1</v>
      </c>
      <c r="J623" s="6" t="n">
        <v>15.5</v>
      </c>
      <c r="K623" s="3" t="str">
        <f aca="false">IF(I623=1,"Yes","No")</f>
        <v>Yes</v>
      </c>
      <c r="L623" s="7" t="n">
        <f aca="false">IF(K623="Yes",(J623-1)*0.98,-1)</f>
        <v>14.21</v>
      </c>
      <c r="M623" s="10" t="s">
        <v>53</v>
      </c>
      <c r="N623" s="53" t="n">
        <v>10.36</v>
      </c>
      <c r="O623" s="50" t="n">
        <f aca="false">N623*L623</f>
        <v>147.2156</v>
      </c>
      <c r="P623" s="14" t="n">
        <f aca="false">O623+P622</f>
        <v>726.094296</v>
      </c>
    </row>
    <row r="624" customFormat="false" ht="12.8" hidden="false" customHeight="false" outlineLevel="0" collapsed="false">
      <c r="A624" s="2" t="s">
        <v>971</v>
      </c>
      <c r="B624" s="2" t="s">
        <v>101</v>
      </c>
      <c r="C624" s="0" t="s">
        <v>15</v>
      </c>
      <c r="D624" s="0" t="s">
        <v>42</v>
      </c>
      <c r="E624" s="0" t="s">
        <v>17</v>
      </c>
      <c r="F624" s="0" t="s">
        <v>43</v>
      </c>
      <c r="G624" s="0" t="s">
        <v>19</v>
      </c>
      <c r="H624" s="0" t="s">
        <v>973</v>
      </c>
      <c r="I624" s="0" t="n">
        <v>1</v>
      </c>
      <c r="J624" s="0" t="n">
        <v>1.34</v>
      </c>
      <c r="K624" s="0" t="str">
        <f aca="false">IF(I624=1,"Yes","No")</f>
        <v>Yes</v>
      </c>
      <c r="L624" s="0" t="n">
        <f aca="false">IF(K624="Yes",(J624-1)*0.98,-1)</f>
        <v>0.3332</v>
      </c>
      <c r="M624" s="5" t="s">
        <v>33</v>
      </c>
      <c r="N624" s="53" t="n">
        <v>10.36</v>
      </c>
      <c r="O624" s="50" t="n">
        <f aca="false">N624*L624</f>
        <v>3.451952</v>
      </c>
      <c r="P624" s="14" t="n">
        <f aca="false">O624+P623</f>
        <v>729.546248</v>
      </c>
    </row>
    <row r="625" customFormat="false" ht="12.8" hidden="false" customHeight="false" outlineLevel="0" collapsed="false">
      <c r="A625" s="2" t="s">
        <v>971</v>
      </c>
      <c r="B625" s="2" t="s">
        <v>101</v>
      </c>
      <c r="C625" s="0" t="s">
        <v>15</v>
      </c>
      <c r="D625" s="0" t="s">
        <v>42</v>
      </c>
      <c r="E625" s="0" t="s">
        <v>17</v>
      </c>
      <c r="F625" s="0" t="s">
        <v>43</v>
      </c>
      <c r="G625" s="0" t="s">
        <v>19</v>
      </c>
      <c r="H625" s="0" t="s">
        <v>974</v>
      </c>
      <c r="I625" s="0" t="n">
        <v>2</v>
      </c>
      <c r="J625" s="0" t="n">
        <v>1.32</v>
      </c>
      <c r="K625" s="0" t="s">
        <v>21</v>
      </c>
      <c r="L625" s="0" t="n">
        <f aca="false">IF(K625="Yes",(J625-1)*0.98,-1)</f>
        <v>0.3136</v>
      </c>
      <c r="M625" s="11" t="s">
        <v>62</v>
      </c>
      <c r="N625" s="53" t="n">
        <v>10.36</v>
      </c>
      <c r="O625" s="50" t="n">
        <f aca="false">N625*L625</f>
        <v>3.248896</v>
      </c>
      <c r="P625" s="14" t="n">
        <f aca="false">O625+P624</f>
        <v>732.795144</v>
      </c>
      <c r="Q625" s="47" t="n">
        <f aca="false">0.8*(P625-517.87)</f>
        <v>171.9401152</v>
      </c>
      <c r="R625" s="47" t="n">
        <f aca="false">P625-Q625</f>
        <v>560.8550288</v>
      </c>
      <c r="S625" s="47" t="n">
        <f aca="false">R625/50</f>
        <v>11.217100576</v>
      </c>
      <c r="T625" s="47" t="n">
        <f aca="false">71.49+Q625</f>
        <v>243.4301152</v>
      </c>
      <c r="U625" s="48" t="s">
        <v>21</v>
      </c>
    </row>
    <row r="626" customFormat="false" ht="12.8" hidden="false" customHeight="false" outlineLevel="0" collapsed="false">
      <c r="A626" s="2" t="s">
        <v>975</v>
      </c>
      <c r="B626" s="2" t="s">
        <v>252</v>
      </c>
      <c r="C626" s="0" t="s">
        <v>41</v>
      </c>
      <c r="D626" s="0" t="s">
        <v>29</v>
      </c>
      <c r="E626" s="0" t="s">
        <v>87</v>
      </c>
      <c r="F626" s="0" t="s">
        <v>152</v>
      </c>
      <c r="G626" s="0" t="s">
        <v>19</v>
      </c>
      <c r="H626" s="0" t="s">
        <v>976</v>
      </c>
      <c r="I626" s="0" t="n">
        <v>3</v>
      </c>
      <c r="J626" s="0" t="n">
        <v>1.51</v>
      </c>
      <c r="K626" s="0" t="s">
        <v>21</v>
      </c>
      <c r="L626" s="0" t="n">
        <f aca="false">IF(K626="Yes",(J626-1)*0.98,-1)</f>
        <v>0.4998</v>
      </c>
      <c r="M626" s="4" t="s">
        <v>22</v>
      </c>
      <c r="N626" s="53" t="n">
        <v>11.22</v>
      </c>
      <c r="O626" s="50" t="n">
        <f aca="false">N626*L626</f>
        <v>5.607756</v>
      </c>
      <c r="P626" s="51" t="n">
        <f aca="false">R625+O626</f>
        <v>566.4627848</v>
      </c>
    </row>
    <row r="627" customFormat="false" ht="12.8" hidden="false" customHeight="false" outlineLevel="0" collapsed="false">
      <c r="A627" s="2" t="s">
        <v>977</v>
      </c>
      <c r="B627" s="2" t="s">
        <v>280</v>
      </c>
      <c r="C627" s="0" t="s">
        <v>673</v>
      </c>
      <c r="D627" s="0" t="s">
        <v>16</v>
      </c>
      <c r="E627" s="0" t="s">
        <v>30</v>
      </c>
      <c r="F627" s="0" t="s">
        <v>65</v>
      </c>
      <c r="G627" s="0" t="s">
        <v>21</v>
      </c>
      <c r="H627" s="0" t="s">
        <v>978</v>
      </c>
      <c r="I627" s="0" t="n">
        <v>3</v>
      </c>
      <c r="J627" s="0" t="n">
        <v>1.46</v>
      </c>
      <c r="K627" s="0" t="s">
        <v>21</v>
      </c>
      <c r="L627" s="0" t="n">
        <f aca="false">IF(K627="Yes",(J627-1)*0.98,-1)</f>
        <v>0.4508</v>
      </c>
      <c r="M627" s="4" t="s">
        <v>22</v>
      </c>
      <c r="N627" s="53" t="n">
        <v>11.22</v>
      </c>
      <c r="O627" s="50" t="n">
        <f aca="false">N627*L627</f>
        <v>5.057976</v>
      </c>
      <c r="P627" s="14" t="n">
        <f aca="false">O627+P626</f>
        <v>571.5207608</v>
      </c>
    </row>
    <row r="628" customFormat="false" ht="12.8" hidden="false" customHeight="false" outlineLevel="0" collapsed="false">
      <c r="A628" s="2" t="s">
        <v>979</v>
      </c>
      <c r="B628" s="2" t="s">
        <v>167</v>
      </c>
      <c r="C628" s="0" t="s">
        <v>68</v>
      </c>
      <c r="D628" s="0" t="s">
        <v>16</v>
      </c>
      <c r="E628" s="0" t="s">
        <v>17</v>
      </c>
      <c r="F628" s="0" t="s">
        <v>18</v>
      </c>
      <c r="G628" s="0" t="s">
        <v>19</v>
      </c>
      <c r="H628" s="0" t="s">
        <v>980</v>
      </c>
      <c r="I628" s="0" t="n">
        <v>1</v>
      </c>
      <c r="J628" s="0" t="n">
        <v>1.22</v>
      </c>
      <c r="K628" s="0" t="s">
        <v>21</v>
      </c>
      <c r="L628" s="0" t="n">
        <f aca="false">IF(K628="Yes",(J628-1)*0.98,-1)</f>
        <v>0.2156</v>
      </c>
      <c r="M628" s="4" t="s">
        <v>22</v>
      </c>
      <c r="N628" s="53" t="n">
        <v>11.22</v>
      </c>
      <c r="O628" s="50" t="n">
        <f aca="false">N628*L628</f>
        <v>2.419032</v>
      </c>
      <c r="P628" s="14" t="n">
        <f aca="false">O628+P627</f>
        <v>573.9397928</v>
      </c>
    </row>
    <row r="629" customFormat="false" ht="12.8" hidden="false" customHeight="false" outlineLevel="0" collapsed="false">
      <c r="A629" s="2" t="s">
        <v>979</v>
      </c>
      <c r="B629" s="2" t="s">
        <v>167</v>
      </c>
      <c r="C629" s="0" t="s">
        <v>68</v>
      </c>
      <c r="D629" s="0" t="s">
        <v>16</v>
      </c>
      <c r="E629" s="0" t="s">
        <v>17</v>
      </c>
      <c r="F629" s="0" t="s">
        <v>18</v>
      </c>
      <c r="G629" s="0" t="s">
        <v>19</v>
      </c>
      <c r="H629" s="0" t="s">
        <v>981</v>
      </c>
      <c r="I629" s="0" t="n">
        <v>2</v>
      </c>
      <c r="J629" s="0" t="n">
        <v>1.11</v>
      </c>
      <c r="K629" s="0" t="s">
        <v>21</v>
      </c>
      <c r="L629" s="0" t="n">
        <f aca="false">IF(K629="Yes",(J629-1)*0.98,-1)</f>
        <v>0.1078</v>
      </c>
      <c r="M629" s="11" t="s">
        <v>62</v>
      </c>
      <c r="N629" s="53" t="n">
        <v>11.22</v>
      </c>
      <c r="O629" s="50" t="n">
        <f aca="false">N629*L629</f>
        <v>1.209516</v>
      </c>
      <c r="P629" s="14" t="n">
        <f aca="false">O629+P628</f>
        <v>575.1493088</v>
      </c>
    </row>
    <row r="630" customFormat="false" ht="12.8" hidden="false" customHeight="false" outlineLevel="0" collapsed="false">
      <c r="A630" s="2" t="s">
        <v>982</v>
      </c>
      <c r="B630" s="2" t="s">
        <v>23</v>
      </c>
      <c r="C630" s="0" t="s">
        <v>47</v>
      </c>
      <c r="D630" s="0" t="s">
        <v>29</v>
      </c>
      <c r="E630" s="0" t="s">
        <v>79</v>
      </c>
      <c r="F630" s="0" t="s">
        <v>80</v>
      </c>
      <c r="G630" s="0" t="s">
        <v>19</v>
      </c>
      <c r="H630" s="0" t="s">
        <v>983</v>
      </c>
      <c r="I630" s="0" t="n">
        <v>2</v>
      </c>
      <c r="J630" s="0" t="n">
        <v>2.16</v>
      </c>
      <c r="K630" s="0" t="str">
        <f aca="false">IF(I630=1,"Yes","No")</f>
        <v>No</v>
      </c>
      <c r="L630" s="0" t="n">
        <f aca="false">IF(K630="Yes",(J630-1)*0.98,-1)</f>
        <v>-1</v>
      </c>
      <c r="M630" s="5" t="s">
        <v>33</v>
      </c>
      <c r="N630" s="53" t="n">
        <v>11.22</v>
      </c>
      <c r="O630" s="50" t="n">
        <f aca="false">N630*L630</f>
        <v>-11.22</v>
      </c>
      <c r="P630" s="14" t="n">
        <f aca="false">O630+P629</f>
        <v>563.9293088</v>
      </c>
    </row>
    <row r="631" customFormat="false" ht="12.8" hidden="false" customHeight="false" outlineLevel="0" collapsed="false">
      <c r="A631" s="2" t="s">
        <v>982</v>
      </c>
      <c r="B631" s="2" t="s">
        <v>23</v>
      </c>
      <c r="C631" s="0" t="s">
        <v>47</v>
      </c>
      <c r="D631" s="0" t="s">
        <v>29</v>
      </c>
      <c r="E631" s="0" t="s">
        <v>79</v>
      </c>
      <c r="F631" s="0" t="s">
        <v>80</v>
      </c>
      <c r="G631" s="0" t="s">
        <v>19</v>
      </c>
      <c r="H631" s="0" t="s">
        <v>983</v>
      </c>
      <c r="I631" s="0" t="n">
        <v>2</v>
      </c>
      <c r="J631" s="0" t="n">
        <v>1.38</v>
      </c>
      <c r="K631" s="0" t="s">
        <v>21</v>
      </c>
      <c r="L631" s="0" t="n">
        <f aca="false">IF(K631="Yes",(J631-1)*0.98,-1)</f>
        <v>0.3724</v>
      </c>
      <c r="M631" s="4" t="s">
        <v>22</v>
      </c>
      <c r="N631" s="53" t="n">
        <v>11.22</v>
      </c>
      <c r="O631" s="50" t="n">
        <f aca="false">N631*L631</f>
        <v>4.178328</v>
      </c>
      <c r="P631" s="14" t="n">
        <f aca="false">O631+P630</f>
        <v>568.1076368</v>
      </c>
    </row>
    <row r="632" customFormat="false" ht="12.8" hidden="false" customHeight="false" outlineLevel="0" collapsed="false">
      <c r="A632" s="9" t="s">
        <v>984</v>
      </c>
      <c r="B632" s="9" t="s">
        <v>46</v>
      </c>
      <c r="C632" s="6" t="s">
        <v>28</v>
      </c>
      <c r="D632" s="6" t="s">
        <v>29</v>
      </c>
      <c r="E632" s="6" t="s">
        <v>30</v>
      </c>
      <c r="F632" s="6" t="s">
        <v>65</v>
      </c>
      <c r="G632" s="6" t="s">
        <v>21</v>
      </c>
      <c r="H632" s="6" t="s">
        <v>985</v>
      </c>
      <c r="I632" s="0" t="n">
        <v>1</v>
      </c>
      <c r="J632" s="6" t="n">
        <v>3.16</v>
      </c>
      <c r="K632" s="3" t="s">
        <v>21</v>
      </c>
      <c r="L632" s="0" t="n">
        <f aca="false">IF(K632="Yes",(J632-1)*0.98,-1)</f>
        <v>2.1168</v>
      </c>
      <c r="M632" s="13" t="s">
        <v>184</v>
      </c>
      <c r="N632" s="53" t="n">
        <v>11.22</v>
      </c>
      <c r="O632" s="50" t="n">
        <f aca="false">N632*L632</f>
        <v>23.750496</v>
      </c>
      <c r="P632" s="14" t="n">
        <f aca="false">O632+P631</f>
        <v>591.8581328</v>
      </c>
    </row>
    <row r="633" customFormat="false" ht="12.8" hidden="false" customHeight="false" outlineLevel="0" collapsed="false">
      <c r="A633" s="2" t="s">
        <v>986</v>
      </c>
      <c r="B633" s="2" t="s">
        <v>237</v>
      </c>
      <c r="C633" s="0" t="s">
        <v>15</v>
      </c>
      <c r="D633" s="0" t="s">
        <v>29</v>
      </c>
      <c r="E633" s="0" t="s">
        <v>79</v>
      </c>
      <c r="F633" s="0" t="s">
        <v>80</v>
      </c>
      <c r="G633" s="0" t="s">
        <v>19</v>
      </c>
      <c r="H633" s="0" t="s">
        <v>987</v>
      </c>
      <c r="I633" s="0" t="n">
        <v>1</v>
      </c>
      <c r="J633" s="0" t="n">
        <v>1.72</v>
      </c>
      <c r="K633" s="0" t="str">
        <f aca="false">IF(I633=1,"Yes","No")</f>
        <v>Yes</v>
      </c>
      <c r="L633" s="0" t="n">
        <f aca="false">IF(K633="Yes",(J633-1)*0.98,-1)</f>
        <v>0.7056</v>
      </c>
      <c r="M633" s="5" t="s">
        <v>33</v>
      </c>
      <c r="N633" s="53" t="n">
        <v>11.22</v>
      </c>
      <c r="O633" s="50" t="n">
        <f aca="false">N633*L633</f>
        <v>7.916832</v>
      </c>
      <c r="P633" s="14" t="n">
        <f aca="false">O633+P632</f>
        <v>599.7749648</v>
      </c>
    </row>
    <row r="634" customFormat="false" ht="12.8" hidden="false" customHeight="false" outlineLevel="0" collapsed="false">
      <c r="A634" s="2" t="s">
        <v>986</v>
      </c>
      <c r="B634" s="2" t="s">
        <v>237</v>
      </c>
      <c r="C634" s="0" t="s">
        <v>15</v>
      </c>
      <c r="D634" s="0" t="s">
        <v>29</v>
      </c>
      <c r="E634" s="0" t="s">
        <v>79</v>
      </c>
      <c r="F634" s="0" t="s">
        <v>80</v>
      </c>
      <c r="G634" s="0" t="s">
        <v>19</v>
      </c>
      <c r="H634" s="0" t="s">
        <v>987</v>
      </c>
      <c r="I634" s="0" t="n">
        <v>1</v>
      </c>
      <c r="J634" s="0" t="n">
        <v>1.06</v>
      </c>
      <c r="K634" s="0" t="s">
        <v>21</v>
      </c>
      <c r="L634" s="0" t="n">
        <f aca="false">IF(K634="Yes",(J634-1)*0.98,-1)</f>
        <v>0.0588000000000001</v>
      </c>
      <c r="M634" s="4" t="s">
        <v>22</v>
      </c>
      <c r="N634" s="53" t="n">
        <v>11.22</v>
      </c>
      <c r="O634" s="50" t="n">
        <f aca="false">N634*L634</f>
        <v>0.659736000000001</v>
      </c>
      <c r="P634" s="14" t="n">
        <f aca="false">O634+P633</f>
        <v>600.4347008</v>
      </c>
    </row>
    <row r="635" customFormat="false" ht="12.8" hidden="false" customHeight="false" outlineLevel="0" collapsed="false">
      <c r="A635" s="2" t="s">
        <v>986</v>
      </c>
      <c r="B635" s="2" t="s">
        <v>528</v>
      </c>
      <c r="C635" s="0" t="s">
        <v>91</v>
      </c>
      <c r="D635" s="0" t="s">
        <v>42</v>
      </c>
      <c r="E635" s="0" t="s">
        <v>30</v>
      </c>
      <c r="F635" s="0" t="s">
        <v>428</v>
      </c>
      <c r="G635" s="0" t="s">
        <v>21</v>
      </c>
      <c r="H635" s="0" t="s">
        <v>988</v>
      </c>
      <c r="I635" s="0" t="n">
        <v>2</v>
      </c>
      <c r="J635" s="0" t="n">
        <v>3.53</v>
      </c>
      <c r="K635" s="0" t="str">
        <f aca="false">IF(I635=1,"Yes","No")</f>
        <v>No</v>
      </c>
      <c r="L635" s="0" t="n">
        <f aca="false">IF(K635="Yes",(J635-1)*0.98,-1)</f>
        <v>-1</v>
      </c>
      <c r="M635" s="5" t="s">
        <v>33</v>
      </c>
      <c r="N635" s="53" t="n">
        <v>11.22</v>
      </c>
      <c r="O635" s="50" t="n">
        <f aca="false">N635*L635</f>
        <v>-11.22</v>
      </c>
      <c r="P635" s="14" t="n">
        <f aca="false">O635+P634</f>
        <v>589.2147008</v>
      </c>
    </row>
    <row r="636" customFormat="false" ht="12.8" hidden="false" customHeight="false" outlineLevel="0" collapsed="false">
      <c r="A636" s="2" t="s">
        <v>989</v>
      </c>
      <c r="B636" s="2" t="s">
        <v>149</v>
      </c>
      <c r="C636" s="0" t="s">
        <v>225</v>
      </c>
      <c r="D636" s="0" t="s">
        <v>16</v>
      </c>
      <c r="E636" s="0" t="s">
        <v>17</v>
      </c>
      <c r="F636" s="0" t="s">
        <v>18</v>
      </c>
      <c r="G636" s="0" t="s">
        <v>19</v>
      </c>
      <c r="H636" s="0" t="s">
        <v>990</v>
      </c>
      <c r="I636" s="0" t="n">
        <v>1</v>
      </c>
      <c r="J636" s="0" t="n">
        <v>1.05</v>
      </c>
      <c r="K636" s="0" t="s">
        <v>21</v>
      </c>
      <c r="L636" s="0" t="n">
        <f aca="false">IF(K636="Yes",(J636-1)*0.98,-1)</f>
        <v>0.049</v>
      </c>
      <c r="M636" s="4" t="s">
        <v>22</v>
      </c>
      <c r="N636" s="53" t="n">
        <v>11.22</v>
      </c>
      <c r="O636" s="50" t="n">
        <f aca="false">N636*L636</f>
        <v>0.54978</v>
      </c>
      <c r="P636" s="14" t="n">
        <f aca="false">O636+P635</f>
        <v>589.7644808</v>
      </c>
    </row>
    <row r="637" customFormat="false" ht="12.8" hidden="false" customHeight="false" outlineLevel="0" collapsed="false">
      <c r="A637" s="2" t="s">
        <v>989</v>
      </c>
      <c r="B637" s="2" t="s">
        <v>181</v>
      </c>
      <c r="C637" s="0" t="s">
        <v>225</v>
      </c>
      <c r="D637" s="0" t="s">
        <v>42</v>
      </c>
      <c r="E637" s="0" t="s">
        <v>17</v>
      </c>
      <c r="F637" s="0" t="s">
        <v>43</v>
      </c>
      <c r="G637" s="0" t="s">
        <v>19</v>
      </c>
      <c r="H637" s="0" t="s">
        <v>991</v>
      </c>
      <c r="I637" s="0" t="n">
        <v>1</v>
      </c>
      <c r="J637" s="0" t="n">
        <v>1.57</v>
      </c>
      <c r="K637" s="0" t="str">
        <f aca="false">IF(I637=1,"Yes","No")</f>
        <v>Yes</v>
      </c>
      <c r="L637" s="0" t="n">
        <f aca="false">IF(K637="Yes",(J637-1)*0.98,-1)</f>
        <v>0.5586</v>
      </c>
      <c r="M637" s="5" t="s">
        <v>33</v>
      </c>
      <c r="N637" s="53" t="n">
        <v>11.22</v>
      </c>
      <c r="O637" s="50" t="n">
        <f aca="false">N637*L637</f>
        <v>6.267492</v>
      </c>
      <c r="P637" s="14" t="n">
        <f aca="false">O637+P636</f>
        <v>596.0319728</v>
      </c>
    </row>
    <row r="638" customFormat="false" ht="12.8" hidden="false" customHeight="false" outlineLevel="0" collapsed="false">
      <c r="A638" s="2" t="s">
        <v>992</v>
      </c>
      <c r="B638" s="2" t="s">
        <v>46</v>
      </c>
      <c r="C638" s="0" t="s">
        <v>179</v>
      </c>
      <c r="D638" s="0" t="s">
        <v>16</v>
      </c>
      <c r="E638" s="0" t="s">
        <v>17</v>
      </c>
      <c r="F638" s="0" t="s">
        <v>18</v>
      </c>
      <c r="G638" s="0" t="s">
        <v>19</v>
      </c>
      <c r="H638" s="0" t="s">
        <v>993</v>
      </c>
      <c r="I638" s="0" t="n">
        <v>1</v>
      </c>
      <c r="J638" s="0" t="n">
        <v>1.09</v>
      </c>
      <c r="K638" s="0" t="s">
        <v>21</v>
      </c>
      <c r="L638" s="0" t="n">
        <f aca="false">IF(K638="Yes",(J638-1)*0.98,-1)</f>
        <v>0.0882000000000001</v>
      </c>
      <c r="M638" s="4" t="s">
        <v>22</v>
      </c>
      <c r="N638" s="53" t="n">
        <v>11.22</v>
      </c>
      <c r="O638" s="50" t="n">
        <f aca="false">N638*L638</f>
        <v>0.989604000000001</v>
      </c>
      <c r="P638" s="14" t="n">
        <f aca="false">O638+P637</f>
        <v>597.0215768</v>
      </c>
    </row>
    <row r="639" customFormat="false" ht="12.8" hidden="false" customHeight="false" outlineLevel="0" collapsed="false">
      <c r="A639" s="2" t="s">
        <v>992</v>
      </c>
      <c r="B639" s="2" t="s">
        <v>46</v>
      </c>
      <c r="C639" s="0" t="s">
        <v>179</v>
      </c>
      <c r="D639" s="0" t="s">
        <v>16</v>
      </c>
      <c r="E639" s="0" t="s">
        <v>17</v>
      </c>
      <c r="F639" s="0" t="s">
        <v>18</v>
      </c>
      <c r="G639" s="0" t="s">
        <v>19</v>
      </c>
      <c r="H639" s="0" t="s">
        <v>994</v>
      </c>
      <c r="I639" s="0" t="n">
        <v>2</v>
      </c>
      <c r="J639" s="0" t="n">
        <v>1.67</v>
      </c>
      <c r="K639" s="0" t="s">
        <v>21</v>
      </c>
      <c r="L639" s="0" t="n">
        <f aca="false">IF(K639="Yes",(J639-1)*0.98,-1)</f>
        <v>0.6566</v>
      </c>
      <c r="M639" s="11" t="s">
        <v>62</v>
      </c>
      <c r="N639" s="53" t="n">
        <v>11.22</v>
      </c>
      <c r="O639" s="50" t="n">
        <f aca="false">N639*L639</f>
        <v>7.367052</v>
      </c>
      <c r="P639" s="14" t="n">
        <f aca="false">O639+P638</f>
        <v>604.3886288</v>
      </c>
    </row>
    <row r="640" customFormat="false" ht="12.8" hidden="false" customHeight="false" outlineLevel="0" collapsed="false">
      <c r="A640" s="2" t="s">
        <v>995</v>
      </c>
      <c r="B640" s="2" t="s">
        <v>205</v>
      </c>
      <c r="C640" s="0" t="s">
        <v>773</v>
      </c>
      <c r="D640" s="0" t="s">
        <v>16</v>
      </c>
      <c r="E640" s="0" t="s">
        <v>17</v>
      </c>
      <c r="F640" s="0" t="s">
        <v>18</v>
      </c>
      <c r="G640" s="0" t="s">
        <v>19</v>
      </c>
      <c r="H640" s="0" t="s">
        <v>201</v>
      </c>
      <c r="I640" s="0" t="n">
        <v>2</v>
      </c>
      <c r="J640" s="0" t="n">
        <v>1.53</v>
      </c>
      <c r="K640" s="0" t="s">
        <v>21</v>
      </c>
      <c r="L640" s="0" t="n">
        <f aca="false">IF(K640="Yes",(J640-1)*0.98,-1)</f>
        <v>0.5194</v>
      </c>
      <c r="M640" s="4" t="s">
        <v>22</v>
      </c>
      <c r="N640" s="53" t="n">
        <v>11.22</v>
      </c>
      <c r="O640" s="50" t="n">
        <f aca="false">N640*L640</f>
        <v>5.827668</v>
      </c>
      <c r="P640" s="14" t="n">
        <f aca="false">O640+P639</f>
        <v>610.2162968</v>
      </c>
    </row>
    <row r="641" customFormat="false" ht="12.8" hidden="false" customHeight="false" outlineLevel="0" collapsed="false">
      <c r="A641" s="2" t="s">
        <v>995</v>
      </c>
      <c r="B641" s="2" t="s">
        <v>205</v>
      </c>
      <c r="C641" s="0" t="s">
        <v>773</v>
      </c>
      <c r="D641" s="0" t="s">
        <v>16</v>
      </c>
      <c r="E641" s="0" t="s">
        <v>17</v>
      </c>
      <c r="F641" s="0" t="s">
        <v>18</v>
      </c>
      <c r="G641" s="0" t="s">
        <v>19</v>
      </c>
      <c r="H641" s="0" t="s">
        <v>996</v>
      </c>
      <c r="I641" s="0" t="n">
        <v>3</v>
      </c>
      <c r="J641" s="0" t="n">
        <v>1.64</v>
      </c>
      <c r="K641" s="0" t="s">
        <v>19</v>
      </c>
      <c r="L641" s="0" t="n">
        <f aca="false">IF(K641="Yes",(J641-1)*0.98,-1)</f>
        <v>-1</v>
      </c>
      <c r="M641" s="11" t="s">
        <v>62</v>
      </c>
      <c r="N641" s="53" t="n">
        <v>11.22</v>
      </c>
      <c r="O641" s="50" t="n">
        <f aca="false">N641*L641</f>
        <v>-11.22</v>
      </c>
      <c r="P641" s="14" t="n">
        <f aca="false">O641+P640</f>
        <v>598.9962968</v>
      </c>
    </row>
    <row r="642" customFormat="false" ht="12.8" hidden="false" customHeight="false" outlineLevel="0" collapsed="false">
      <c r="A642" s="2" t="s">
        <v>997</v>
      </c>
      <c r="B642" s="2" t="s">
        <v>23</v>
      </c>
      <c r="C642" s="0" t="s">
        <v>150</v>
      </c>
      <c r="D642" s="0" t="s">
        <v>16</v>
      </c>
      <c r="E642" s="0" t="s">
        <v>17</v>
      </c>
      <c r="F642" s="0" t="s">
        <v>18</v>
      </c>
      <c r="G642" s="0" t="s">
        <v>19</v>
      </c>
      <c r="H642" s="0" t="s">
        <v>998</v>
      </c>
      <c r="I642" s="0" t="n">
        <v>2</v>
      </c>
      <c r="J642" s="0" t="n">
        <v>1.21</v>
      </c>
      <c r="K642" s="0" t="s">
        <v>21</v>
      </c>
      <c r="L642" s="0" t="n">
        <f aca="false">IF(K642="Yes",(J642-1)*0.98,-1)</f>
        <v>0.2058</v>
      </c>
      <c r="M642" s="4" t="s">
        <v>22</v>
      </c>
      <c r="N642" s="53" t="n">
        <v>11.22</v>
      </c>
      <c r="O642" s="50" t="n">
        <f aca="false">N642*L642</f>
        <v>2.309076</v>
      </c>
      <c r="P642" s="14" t="n">
        <f aca="false">O642+P641</f>
        <v>601.3053728</v>
      </c>
    </row>
    <row r="643" customFormat="false" ht="12.8" hidden="false" customHeight="false" outlineLevel="0" collapsed="false">
      <c r="A643" s="2" t="s">
        <v>999</v>
      </c>
      <c r="B643" s="2" t="s">
        <v>159</v>
      </c>
      <c r="C643" s="6" t="s">
        <v>492</v>
      </c>
      <c r="D643" s="6" t="s">
        <v>42</v>
      </c>
      <c r="E643" s="6" t="s">
        <v>87</v>
      </c>
      <c r="F643" s="6" t="s">
        <v>152</v>
      </c>
      <c r="G643" s="6" t="s">
        <v>19</v>
      </c>
      <c r="H643" s="6" t="s">
        <v>1000</v>
      </c>
      <c r="I643" s="0" t="n">
        <v>3</v>
      </c>
      <c r="J643" s="6" t="n">
        <v>9.48</v>
      </c>
      <c r="K643" s="3" t="str">
        <f aca="false">IF(I643=1, "No","Yes")</f>
        <v>Yes</v>
      </c>
      <c r="L643" s="7" t="n">
        <f aca="false">IF(I643=1,-J643,0.98)</f>
        <v>0.98</v>
      </c>
      <c r="M643" s="8" t="s">
        <v>51</v>
      </c>
      <c r="N643" s="53" t="n">
        <v>11.22</v>
      </c>
      <c r="O643" s="50" t="n">
        <f aca="false">N643*L643</f>
        <v>10.9956</v>
      </c>
      <c r="P643" s="14" t="n">
        <f aca="false">O643+P642</f>
        <v>612.3009728</v>
      </c>
    </row>
    <row r="644" customFormat="false" ht="12.8" hidden="false" customHeight="false" outlineLevel="0" collapsed="false">
      <c r="A644" s="9" t="s">
        <v>999</v>
      </c>
      <c r="B644" s="9" t="s">
        <v>159</v>
      </c>
      <c r="C644" s="6" t="s">
        <v>492</v>
      </c>
      <c r="D644" s="6" t="s">
        <v>42</v>
      </c>
      <c r="E644" s="6" t="s">
        <v>87</v>
      </c>
      <c r="F644" s="6" t="s">
        <v>152</v>
      </c>
      <c r="G644" s="6" t="s">
        <v>19</v>
      </c>
      <c r="H644" s="6" t="s">
        <v>1001</v>
      </c>
      <c r="I644" s="0" t="n">
        <v>1</v>
      </c>
      <c r="J644" s="6" t="n">
        <v>2.9</v>
      </c>
      <c r="K644" s="3" t="str">
        <f aca="false">IF(I644=1,"Yes","No")</f>
        <v>Yes</v>
      </c>
      <c r="L644" s="7" t="n">
        <f aca="false">IF(K644="Yes",(J644-1)*0.98,-1)</f>
        <v>1.862</v>
      </c>
      <c r="M644" s="10" t="s">
        <v>53</v>
      </c>
      <c r="N644" s="53" t="n">
        <v>11.22</v>
      </c>
      <c r="O644" s="50" t="n">
        <f aca="false">N644*L644</f>
        <v>20.89164</v>
      </c>
      <c r="P644" s="14" t="n">
        <f aca="false">O644+P643</f>
        <v>633.1926128</v>
      </c>
    </row>
    <row r="645" customFormat="false" ht="12.8" hidden="false" customHeight="false" outlineLevel="0" collapsed="false">
      <c r="A645" s="2" t="s">
        <v>999</v>
      </c>
      <c r="B645" s="2" t="s">
        <v>255</v>
      </c>
      <c r="C645" s="0" t="s">
        <v>492</v>
      </c>
      <c r="D645" s="0" t="s">
        <v>16</v>
      </c>
      <c r="E645" s="0" t="s">
        <v>79</v>
      </c>
      <c r="F645" s="0" t="s">
        <v>43</v>
      </c>
      <c r="G645" s="0" t="s">
        <v>19</v>
      </c>
      <c r="H645" s="0" t="s">
        <v>1002</v>
      </c>
      <c r="I645" s="0" t="n">
        <v>2</v>
      </c>
      <c r="J645" s="0" t="n">
        <v>1.57</v>
      </c>
      <c r="K645" s="0" t="s">
        <v>21</v>
      </c>
      <c r="L645" s="0" t="n">
        <f aca="false">IF(K645="Yes",(J645-1)*0.98,-1)</f>
        <v>0.5586</v>
      </c>
      <c r="M645" s="4" t="s">
        <v>22</v>
      </c>
      <c r="N645" s="53" t="n">
        <v>11.22</v>
      </c>
      <c r="O645" s="50" t="n">
        <f aca="false">N645*L645</f>
        <v>6.267492</v>
      </c>
      <c r="P645" s="14" t="n">
        <f aca="false">O645+P644</f>
        <v>639.4601048</v>
      </c>
    </row>
    <row r="646" customFormat="false" ht="12.8" hidden="false" customHeight="false" outlineLevel="0" collapsed="false">
      <c r="A646" s="2" t="s">
        <v>1003</v>
      </c>
      <c r="B646" s="2" t="s">
        <v>222</v>
      </c>
      <c r="C646" s="0" t="s">
        <v>435</v>
      </c>
      <c r="D646" s="0" t="s">
        <v>195</v>
      </c>
      <c r="E646" s="0" t="s">
        <v>17</v>
      </c>
      <c r="F646" s="0" t="s">
        <v>18</v>
      </c>
      <c r="G646" s="0" t="s">
        <v>19</v>
      </c>
      <c r="H646" s="0" t="s">
        <v>196</v>
      </c>
      <c r="I646" s="0" t="n">
        <v>4</v>
      </c>
      <c r="J646" s="0" t="n">
        <v>1.65</v>
      </c>
      <c r="K646" s="0" t="s">
        <v>19</v>
      </c>
      <c r="L646" s="0" t="n">
        <f aca="false">IF(K646="Yes",(J646-1)*0.98,-1)</f>
        <v>-1</v>
      </c>
      <c r="M646" s="4" t="s">
        <v>22</v>
      </c>
      <c r="N646" s="53" t="n">
        <v>11.22</v>
      </c>
      <c r="O646" s="50" t="n">
        <f aca="false">N646*L646</f>
        <v>-11.22</v>
      </c>
      <c r="P646" s="14" t="n">
        <f aca="false">O646+P645</f>
        <v>628.2401048</v>
      </c>
    </row>
    <row r="647" customFormat="false" ht="12.8" hidden="false" customHeight="false" outlineLevel="0" collapsed="false">
      <c r="A647" s="2" t="s">
        <v>1003</v>
      </c>
      <c r="B647" s="2" t="s">
        <v>96</v>
      </c>
      <c r="C647" s="0" t="s">
        <v>435</v>
      </c>
      <c r="D647" s="0" t="s">
        <v>195</v>
      </c>
      <c r="E647" s="0" t="s">
        <v>87</v>
      </c>
      <c r="F647" s="0" t="s">
        <v>18</v>
      </c>
      <c r="G647" s="0" t="s">
        <v>19</v>
      </c>
      <c r="H647" s="0" t="s">
        <v>1004</v>
      </c>
      <c r="I647" s="0" t="n">
        <v>1</v>
      </c>
      <c r="J647" s="0" t="n">
        <v>1.15</v>
      </c>
      <c r="K647" s="0" t="s">
        <v>21</v>
      </c>
      <c r="L647" s="0" t="n">
        <f aca="false">IF(K647="Yes",(J647-1)*0.98,-1)</f>
        <v>0.147</v>
      </c>
      <c r="M647" s="4" t="s">
        <v>22</v>
      </c>
      <c r="N647" s="53" t="n">
        <v>11.22</v>
      </c>
      <c r="O647" s="50" t="n">
        <f aca="false">N647*L647</f>
        <v>1.64934</v>
      </c>
      <c r="P647" s="14" t="n">
        <f aca="false">O647+P646</f>
        <v>629.8894448</v>
      </c>
    </row>
    <row r="648" customFormat="false" ht="12.8" hidden="false" customHeight="false" outlineLevel="0" collapsed="false">
      <c r="A648" s="2" t="s">
        <v>1003</v>
      </c>
      <c r="B648" s="2" t="s">
        <v>331</v>
      </c>
      <c r="C648" s="0" t="s">
        <v>28</v>
      </c>
      <c r="D648" s="0" t="s">
        <v>29</v>
      </c>
      <c r="E648" s="0" t="s">
        <v>30</v>
      </c>
      <c r="F648" s="0" t="s">
        <v>428</v>
      </c>
      <c r="G648" s="0" t="s">
        <v>21</v>
      </c>
      <c r="H648" s="0" t="s">
        <v>1005</v>
      </c>
      <c r="I648" s="0" t="n">
        <v>4</v>
      </c>
      <c r="J648" s="0" t="n">
        <v>4</v>
      </c>
      <c r="K648" s="0" t="str">
        <f aca="false">IF(I648=1,"Yes","No")</f>
        <v>No</v>
      </c>
      <c r="L648" s="0" t="n">
        <f aca="false">IF(K648="Yes",(J648-1)*0.98,-1)</f>
        <v>-1</v>
      </c>
      <c r="M648" s="5" t="s">
        <v>33</v>
      </c>
      <c r="N648" s="53" t="n">
        <v>11.22</v>
      </c>
      <c r="O648" s="50" t="n">
        <f aca="false">N648*L648</f>
        <v>-11.22</v>
      </c>
      <c r="P648" s="14" t="n">
        <f aca="false">O648+P647</f>
        <v>618.6694448</v>
      </c>
    </row>
    <row r="649" customFormat="false" ht="12.8" hidden="false" customHeight="false" outlineLevel="0" collapsed="false">
      <c r="A649" s="2" t="s">
        <v>1003</v>
      </c>
      <c r="B649" s="2" t="s">
        <v>331</v>
      </c>
      <c r="C649" s="0" t="s">
        <v>28</v>
      </c>
      <c r="D649" s="0" t="s">
        <v>29</v>
      </c>
      <c r="E649" s="0" t="s">
        <v>30</v>
      </c>
      <c r="F649" s="0" t="s">
        <v>428</v>
      </c>
      <c r="G649" s="0" t="s">
        <v>21</v>
      </c>
      <c r="H649" s="0" t="s">
        <v>1005</v>
      </c>
      <c r="I649" s="0" t="n">
        <v>4</v>
      </c>
      <c r="J649" s="0" t="n">
        <v>1.57</v>
      </c>
      <c r="K649" s="0" t="s">
        <v>19</v>
      </c>
      <c r="L649" s="0" t="n">
        <f aca="false">IF(K649="Yes",(J649-1)*0.98,-1)</f>
        <v>-1</v>
      </c>
      <c r="M649" s="4" t="s">
        <v>22</v>
      </c>
      <c r="N649" s="53" t="n">
        <v>11.22</v>
      </c>
      <c r="O649" s="50" t="n">
        <f aca="false">N649*L649</f>
        <v>-11.22</v>
      </c>
      <c r="P649" s="14" t="n">
        <f aca="false">O649+P648</f>
        <v>607.4494448</v>
      </c>
    </row>
    <row r="650" customFormat="false" ht="12.8" hidden="false" customHeight="false" outlineLevel="0" collapsed="false">
      <c r="A650" s="2" t="s">
        <v>1003</v>
      </c>
      <c r="B650" s="2" t="s">
        <v>1006</v>
      </c>
      <c r="C650" s="0" t="s">
        <v>59</v>
      </c>
      <c r="D650" s="0" t="s">
        <v>42</v>
      </c>
      <c r="E650" s="0" t="s">
        <v>30</v>
      </c>
      <c r="F650" s="0" t="s">
        <v>815</v>
      </c>
      <c r="G650" s="0" t="s">
        <v>21</v>
      </c>
      <c r="H650" s="0" t="s">
        <v>1007</v>
      </c>
      <c r="I650" s="0" t="n">
        <v>1</v>
      </c>
      <c r="J650" s="0" t="n">
        <v>3.15</v>
      </c>
      <c r="K650" s="0" t="str">
        <f aca="false">IF(I650=1,"Yes","No")</f>
        <v>Yes</v>
      </c>
      <c r="L650" s="0" t="n">
        <f aca="false">IF(K650="Yes",(J650-1)*0.98,-1)</f>
        <v>2.107</v>
      </c>
      <c r="M650" s="5" t="s">
        <v>33</v>
      </c>
      <c r="N650" s="53" t="n">
        <v>11.22</v>
      </c>
      <c r="O650" s="50" t="n">
        <f aca="false">N650*L650</f>
        <v>23.64054</v>
      </c>
      <c r="P650" s="14" t="n">
        <f aca="false">O650+P649</f>
        <v>631.0899848</v>
      </c>
    </row>
    <row r="651" customFormat="false" ht="12.8" hidden="false" customHeight="false" outlineLevel="0" collapsed="false">
      <c r="A651" s="2" t="s">
        <v>1008</v>
      </c>
      <c r="B651" s="2" t="s">
        <v>296</v>
      </c>
      <c r="C651" s="6" t="s">
        <v>28</v>
      </c>
      <c r="D651" s="6" t="s">
        <v>29</v>
      </c>
      <c r="E651" s="6" t="s">
        <v>30</v>
      </c>
      <c r="F651" s="6" t="s">
        <v>304</v>
      </c>
      <c r="G651" s="6" t="s">
        <v>19</v>
      </c>
      <c r="H651" s="6" t="s">
        <v>1009</v>
      </c>
      <c r="I651" s="0" t="n">
        <v>2</v>
      </c>
      <c r="J651" s="6" t="n">
        <v>26.94</v>
      </c>
      <c r="K651" s="3" t="str">
        <f aca="false">IF(I651=1, "No","Yes")</f>
        <v>Yes</v>
      </c>
      <c r="L651" s="7" t="n">
        <f aca="false">IF(I651=1,-J651,0.98)</f>
        <v>0.98</v>
      </c>
      <c r="M651" s="8" t="s">
        <v>51</v>
      </c>
      <c r="N651" s="53" t="n">
        <v>11.22</v>
      </c>
      <c r="O651" s="50" t="n">
        <f aca="false">N651*L651</f>
        <v>10.9956</v>
      </c>
      <c r="P651" s="14" t="n">
        <f aca="false">O651+P650</f>
        <v>642.0855848</v>
      </c>
    </row>
    <row r="652" customFormat="false" ht="12.8" hidden="false" customHeight="false" outlineLevel="0" collapsed="false">
      <c r="A652" s="9" t="s">
        <v>1008</v>
      </c>
      <c r="B652" s="9" t="s">
        <v>296</v>
      </c>
      <c r="C652" s="6" t="s">
        <v>28</v>
      </c>
      <c r="D652" s="6" t="s">
        <v>29</v>
      </c>
      <c r="E652" s="6" t="s">
        <v>30</v>
      </c>
      <c r="F652" s="6" t="s">
        <v>304</v>
      </c>
      <c r="G652" s="6" t="s">
        <v>19</v>
      </c>
      <c r="H652" s="6" t="s">
        <v>1010</v>
      </c>
      <c r="I652" s="0" t="n">
        <v>3</v>
      </c>
      <c r="J652" s="6" t="n">
        <v>5.4</v>
      </c>
      <c r="K652" s="3" t="str">
        <f aca="false">IF(I652=1,"Yes","No")</f>
        <v>No</v>
      </c>
      <c r="L652" s="7" t="n">
        <f aca="false">IF(K652="Yes",(J652-1)*0.98,-1)</f>
        <v>-1</v>
      </c>
      <c r="M652" s="10" t="s">
        <v>53</v>
      </c>
      <c r="N652" s="53" t="n">
        <v>11.22</v>
      </c>
      <c r="O652" s="50" t="n">
        <f aca="false">N652*L652</f>
        <v>-11.22</v>
      </c>
      <c r="P652" s="14" t="n">
        <f aca="false">O652+P651</f>
        <v>630.8655848</v>
      </c>
    </row>
    <row r="653" customFormat="false" ht="12.8" hidden="false" customHeight="false" outlineLevel="0" collapsed="false">
      <c r="A653" s="2" t="s">
        <v>1011</v>
      </c>
      <c r="B653" s="2" t="s">
        <v>364</v>
      </c>
      <c r="C653" s="0" t="s">
        <v>287</v>
      </c>
      <c r="D653" s="0" t="s">
        <v>16</v>
      </c>
      <c r="E653" s="0" t="s">
        <v>17</v>
      </c>
      <c r="F653" s="0" t="s">
        <v>18</v>
      </c>
      <c r="G653" s="0" t="s">
        <v>19</v>
      </c>
      <c r="H653" s="0" t="s">
        <v>1012</v>
      </c>
      <c r="I653" s="0" t="n">
        <v>1</v>
      </c>
      <c r="J653" s="0" t="n">
        <v>1.06</v>
      </c>
      <c r="K653" s="0" t="s">
        <v>21</v>
      </c>
      <c r="L653" s="0" t="n">
        <f aca="false">IF(K653="Yes",(J653-1)*0.98,-1)</f>
        <v>0.0588000000000001</v>
      </c>
      <c r="M653" s="4" t="s">
        <v>22</v>
      </c>
      <c r="N653" s="53" t="n">
        <v>11.22</v>
      </c>
      <c r="O653" s="50" t="n">
        <f aca="false">N653*L653</f>
        <v>0.659736000000001</v>
      </c>
      <c r="P653" s="14" t="n">
        <f aca="false">O653+P652</f>
        <v>631.5253208</v>
      </c>
    </row>
    <row r="654" customFormat="false" ht="12.8" hidden="false" customHeight="false" outlineLevel="0" collapsed="false">
      <c r="A654" s="9" t="s">
        <v>1011</v>
      </c>
      <c r="B654" s="9" t="s">
        <v>90</v>
      </c>
      <c r="C654" s="6" t="s">
        <v>287</v>
      </c>
      <c r="D654" s="6" t="s">
        <v>16</v>
      </c>
      <c r="E654" s="6" t="s">
        <v>17</v>
      </c>
      <c r="F654" s="6" t="s">
        <v>65</v>
      </c>
      <c r="G654" s="6" t="s">
        <v>21</v>
      </c>
      <c r="H654" s="6" t="s">
        <v>1013</v>
      </c>
      <c r="I654" s="0" t="n">
        <v>4</v>
      </c>
      <c r="J654" s="6" t="n">
        <v>17</v>
      </c>
      <c r="K654" s="3" t="str">
        <f aca="false">IF(I654=1,"Yes","No")</f>
        <v>No</v>
      </c>
      <c r="L654" s="7" t="n">
        <f aca="false">IF(K654="Yes",(J654-1)*0.98,-1)</f>
        <v>-1</v>
      </c>
      <c r="M654" s="10" t="s">
        <v>53</v>
      </c>
      <c r="N654" s="53" t="n">
        <v>11.22</v>
      </c>
      <c r="O654" s="50" t="n">
        <f aca="false">N654*L654</f>
        <v>-11.22</v>
      </c>
      <c r="P654" s="14" t="n">
        <f aca="false">O654+P653</f>
        <v>620.3053208</v>
      </c>
    </row>
    <row r="655" customFormat="false" ht="12.8" hidden="false" customHeight="false" outlineLevel="0" collapsed="false">
      <c r="A655" s="2" t="s">
        <v>1014</v>
      </c>
      <c r="B655" s="2" t="s">
        <v>452</v>
      </c>
      <c r="C655" s="0" t="s">
        <v>832</v>
      </c>
      <c r="D655" s="0" t="s">
        <v>37</v>
      </c>
      <c r="E655" s="0" t="s">
        <v>147</v>
      </c>
      <c r="G655" s="0" t="s">
        <v>19</v>
      </c>
      <c r="H655" s="0" t="s">
        <v>1015</v>
      </c>
      <c r="I655" s="0" t="n">
        <v>2</v>
      </c>
      <c r="J655" s="0" t="n">
        <v>1.65</v>
      </c>
      <c r="K655" s="0" t="str">
        <f aca="false">IF(I655=1,"Yes","No")</f>
        <v>No</v>
      </c>
      <c r="L655" s="0" t="n">
        <f aca="false">IF(K655="Yes",(J655-1)*0.98,-1)</f>
        <v>-1</v>
      </c>
      <c r="M655" s="5" t="s">
        <v>33</v>
      </c>
      <c r="N655" s="53" t="n">
        <v>11.22</v>
      </c>
      <c r="O655" s="50" t="n">
        <f aca="false">N655*L655</f>
        <v>-11.22</v>
      </c>
      <c r="P655" s="14" t="n">
        <f aca="false">O655+P654</f>
        <v>609.0853208</v>
      </c>
    </row>
    <row r="656" customFormat="false" ht="12.8" hidden="false" customHeight="false" outlineLevel="0" collapsed="false">
      <c r="A656" s="2" t="s">
        <v>1014</v>
      </c>
      <c r="B656" s="2" t="s">
        <v>343</v>
      </c>
      <c r="C656" s="0" t="s">
        <v>59</v>
      </c>
      <c r="D656" s="0" t="s">
        <v>42</v>
      </c>
      <c r="E656" s="0" t="s">
        <v>30</v>
      </c>
      <c r="F656" s="0" t="s">
        <v>43</v>
      </c>
      <c r="G656" s="0" t="s">
        <v>19</v>
      </c>
      <c r="H656" s="0" t="s">
        <v>1016</v>
      </c>
      <c r="I656" s="0" t="n">
        <v>2</v>
      </c>
      <c r="J656" s="0" t="n">
        <v>1.45</v>
      </c>
      <c r="K656" s="0" t="s">
        <v>21</v>
      </c>
      <c r="L656" s="0" t="n">
        <f aca="false">IF(K656="Yes",(J656-1)*0.98,-1)</f>
        <v>0.441</v>
      </c>
      <c r="M656" s="11" t="s">
        <v>62</v>
      </c>
      <c r="N656" s="53" t="n">
        <v>11.22</v>
      </c>
      <c r="O656" s="50" t="n">
        <f aca="false">N656*L656</f>
        <v>4.94802</v>
      </c>
      <c r="P656" s="14" t="n">
        <f aca="false">O656+P655</f>
        <v>614.0333408</v>
      </c>
    </row>
    <row r="657" customFormat="false" ht="12.8" hidden="false" customHeight="false" outlineLevel="0" collapsed="false">
      <c r="A657" s="2" t="s">
        <v>1017</v>
      </c>
      <c r="B657" s="2" t="s">
        <v>197</v>
      </c>
      <c r="C657" s="0" t="s">
        <v>278</v>
      </c>
      <c r="D657" s="0" t="s">
        <v>37</v>
      </c>
      <c r="E657" s="0" t="s">
        <v>147</v>
      </c>
      <c r="G657" s="0" t="s">
        <v>19</v>
      </c>
      <c r="H657" s="0" t="s">
        <v>1018</v>
      </c>
      <c r="I657" s="0" t="n">
        <v>2</v>
      </c>
      <c r="J657" s="0" t="n">
        <v>2.06</v>
      </c>
      <c r="K657" s="0" t="str">
        <f aca="false">IF(I657=1,"Yes","No")</f>
        <v>No</v>
      </c>
      <c r="L657" s="0" t="n">
        <f aca="false">IF(K657="Yes",(J657-1)*0.98,-1)</f>
        <v>-1</v>
      </c>
      <c r="M657" s="5" t="s">
        <v>33</v>
      </c>
      <c r="N657" s="53" t="n">
        <v>11.22</v>
      </c>
      <c r="O657" s="50" t="n">
        <f aca="false">N657*L657</f>
        <v>-11.22</v>
      </c>
      <c r="P657" s="14" t="n">
        <f aca="false">O657+P656</f>
        <v>602.8133408</v>
      </c>
    </row>
    <row r="658" customFormat="false" ht="12.8" hidden="false" customHeight="false" outlineLevel="0" collapsed="false">
      <c r="A658" s="2" t="s">
        <v>1019</v>
      </c>
      <c r="B658" s="2" t="s">
        <v>186</v>
      </c>
      <c r="C658" s="0" t="s">
        <v>673</v>
      </c>
      <c r="D658" s="0" t="s">
        <v>42</v>
      </c>
      <c r="E658" s="0" t="s">
        <v>30</v>
      </c>
      <c r="F658" s="0" t="s">
        <v>815</v>
      </c>
      <c r="G658" s="0" t="s">
        <v>21</v>
      </c>
      <c r="H658" s="0" t="s">
        <v>1020</v>
      </c>
      <c r="I658" s="0" t="n">
        <v>2</v>
      </c>
      <c r="J658" s="0" t="n">
        <v>7.65</v>
      </c>
      <c r="K658" s="0" t="str">
        <f aca="false">IF(I658=1,"Yes","No")</f>
        <v>No</v>
      </c>
      <c r="L658" s="0" t="n">
        <f aca="false">IF(K658="Yes",(J658-1)*0.98,-1)</f>
        <v>-1</v>
      </c>
      <c r="M658" s="5" t="s">
        <v>33</v>
      </c>
      <c r="N658" s="53" t="n">
        <v>11.22</v>
      </c>
      <c r="O658" s="50" t="n">
        <f aca="false">N658*L658</f>
        <v>-11.22</v>
      </c>
      <c r="P658" s="14" t="n">
        <f aca="false">O658+P657</f>
        <v>591.5933408</v>
      </c>
    </row>
    <row r="659" customFormat="false" ht="12.8" hidden="false" customHeight="false" outlineLevel="0" collapsed="false">
      <c r="A659" s="2" t="s">
        <v>1019</v>
      </c>
      <c r="B659" s="2" t="s">
        <v>186</v>
      </c>
      <c r="C659" s="6" t="s">
        <v>673</v>
      </c>
      <c r="D659" s="6" t="s">
        <v>42</v>
      </c>
      <c r="E659" s="6" t="s">
        <v>30</v>
      </c>
      <c r="F659" s="6" t="s">
        <v>815</v>
      </c>
      <c r="G659" s="6" t="s">
        <v>21</v>
      </c>
      <c r="H659" s="6" t="s">
        <v>1021</v>
      </c>
      <c r="I659" s="0" t="n">
        <v>3</v>
      </c>
      <c r="J659" s="6" t="n">
        <v>14.4</v>
      </c>
      <c r="K659" s="3" t="str">
        <f aca="false">IF(I659=1, "No","Yes")</f>
        <v>Yes</v>
      </c>
      <c r="L659" s="7" t="n">
        <f aca="false">IF(I659=1,-J659,0.98)</f>
        <v>0.98</v>
      </c>
      <c r="M659" s="8" t="s">
        <v>51</v>
      </c>
      <c r="N659" s="53" t="n">
        <v>11.22</v>
      </c>
      <c r="O659" s="50" t="n">
        <f aca="false">N659*L659</f>
        <v>10.9956</v>
      </c>
      <c r="P659" s="14" t="n">
        <f aca="false">O659+P658</f>
        <v>602.5889408</v>
      </c>
    </row>
    <row r="660" customFormat="false" ht="12.8" hidden="false" customHeight="false" outlineLevel="0" collapsed="false">
      <c r="A660" s="2" t="s">
        <v>1019</v>
      </c>
      <c r="B660" s="2" t="s">
        <v>105</v>
      </c>
      <c r="C660" s="0" t="s">
        <v>91</v>
      </c>
      <c r="D660" s="0" t="s">
        <v>29</v>
      </c>
      <c r="E660" s="0" t="s">
        <v>30</v>
      </c>
      <c r="F660" s="0" t="s">
        <v>43</v>
      </c>
      <c r="G660" s="0" t="s">
        <v>19</v>
      </c>
      <c r="H660" s="0" t="s">
        <v>1022</v>
      </c>
      <c r="I660" s="0" t="n">
        <v>2</v>
      </c>
      <c r="J660" s="0" t="n">
        <v>1.26</v>
      </c>
      <c r="K660" s="0" t="s">
        <v>21</v>
      </c>
      <c r="L660" s="0" t="n">
        <f aca="false">IF(K660="Yes",(J660-1)*0.98,-1)</f>
        <v>0.2548</v>
      </c>
      <c r="M660" s="11" t="s">
        <v>62</v>
      </c>
      <c r="N660" s="53" t="n">
        <v>11.22</v>
      </c>
      <c r="O660" s="50" t="n">
        <f aca="false">N660*L660</f>
        <v>2.858856</v>
      </c>
      <c r="P660" s="14" t="n">
        <f aca="false">O660+P659</f>
        <v>605.4477968</v>
      </c>
    </row>
    <row r="661" customFormat="false" ht="12.8" hidden="false" customHeight="false" outlineLevel="0" collapsed="false">
      <c r="A661" s="2" t="s">
        <v>1023</v>
      </c>
      <c r="B661" s="2" t="s">
        <v>306</v>
      </c>
      <c r="C661" s="0" t="s">
        <v>86</v>
      </c>
      <c r="D661" s="0" t="s">
        <v>48</v>
      </c>
      <c r="E661" s="0" t="s">
        <v>87</v>
      </c>
      <c r="F661" s="0" t="s">
        <v>18</v>
      </c>
      <c r="G661" s="0" t="s">
        <v>19</v>
      </c>
      <c r="H661" s="0" t="s">
        <v>1024</v>
      </c>
      <c r="I661" s="0" t="n">
        <v>1</v>
      </c>
      <c r="J661" s="0" t="n">
        <v>1.12</v>
      </c>
      <c r="K661" s="0" t="str">
        <f aca="false">IF(I661=1,"Yes","No")</f>
        <v>Yes</v>
      </c>
      <c r="L661" s="0" t="n">
        <f aca="false">IF(K661="Yes",(J661-1)*0.98,-1)</f>
        <v>0.1176</v>
      </c>
      <c r="M661" s="5" t="s">
        <v>33</v>
      </c>
      <c r="N661" s="53" t="n">
        <v>11.22</v>
      </c>
      <c r="O661" s="50" t="n">
        <f aca="false">N661*L661</f>
        <v>1.319472</v>
      </c>
      <c r="P661" s="14" t="n">
        <f aca="false">O661+P660</f>
        <v>606.7672688</v>
      </c>
    </row>
    <row r="662" customFormat="false" ht="12.8" hidden="false" customHeight="false" outlineLevel="0" collapsed="false">
      <c r="A662" s="2" t="s">
        <v>1023</v>
      </c>
      <c r="B662" s="2" t="s">
        <v>527</v>
      </c>
      <c r="C662" s="0" t="s">
        <v>714</v>
      </c>
      <c r="D662" s="0" t="s">
        <v>37</v>
      </c>
      <c r="E662" s="0" t="s">
        <v>147</v>
      </c>
      <c r="G662" s="0" t="s">
        <v>19</v>
      </c>
      <c r="H662" s="0" t="s">
        <v>1025</v>
      </c>
      <c r="I662" s="0" t="n">
        <v>3</v>
      </c>
      <c r="J662" s="0" t="n">
        <v>1.74</v>
      </c>
      <c r="K662" s="0" t="str">
        <f aca="false">IF(I662=1,"Yes","No")</f>
        <v>No</v>
      </c>
      <c r="L662" s="0" t="n">
        <f aca="false">IF(K662="Yes",(J662-1)*0.98,-1)</f>
        <v>-1</v>
      </c>
      <c r="M662" s="5" t="s">
        <v>33</v>
      </c>
      <c r="N662" s="53" t="n">
        <v>11.22</v>
      </c>
      <c r="O662" s="50" t="n">
        <f aca="false">N662*L662</f>
        <v>-11.22</v>
      </c>
      <c r="P662" s="14" t="n">
        <f aca="false">O662+P661</f>
        <v>595.5472688</v>
      </c>
    </row>
    <row r="663" customFormat="false" ht="12.8" hidden="false" customHeight="false" outlineLevel="0" collapsed="false">
      <c r="A663" s="2" t="s">
        <v>1026</v>
      </c>
      <c r="B663" s="2" t="s">
        <v>193</v>
      </c>
      <c r="C663" s="6" t="s">
        <v>225</v>
      </c>
      <c r="D663" s="6" t="s">
        <v>16</v>
      </c>
      <c r="E663" s="6" t="s">
        <v>17</v>
      </c>
      <c r="F663" s="6" t="s">
        <v>43</v>
      </c>
      <c r="G663" s="6" t="s">
        <v>19</v>
      </c>
      <c r="H663" s="6" t="s">
        <v>1027</v>
      </c>
      <c r="I663" s="0" t="n">
        <v>2</v>
      </c>
      <c r="J663" s="6" t="n">
        <v>7.32</v>
      </c>
      <c r="K663" s="3" t="str">
        <f aca="false">IF(I663=1, "No","Yes")</f>
        <v>Yes</v>
      </c>
      <c r="L663" s="7" t="n">
        <f aca="false">IF(I663=1,-J663,0.98)</f>
        <v>0.98</v>
      </c>
      <c r="M663" s="8" t="s">
        <v>51</v>
      </c>
      <c r="N663" s="53" t="n">
        <v>11.22</v>
      </c>
      <c r="O663" s="50" t="n">
        <f aca="false">N663*L663</f>
        <v>10.9956</v>
      </c>
      <c r="P663" s="14" t="n">
        <f aca="false">O663+P662</f>
        <v>606.542868799999</v>
      </c>
      <c r="Q663" s="47" t="n">
        <f aca="false">0.8*(P663-560.86)</f>
        <v>36.5462950399996</v>
      </c>
      <c r="R663" s="47" t="n">
        <f aca="false">P663-Q663</f>
        <v>569.99657376</v>
      </c>
      <c r="S663" s="47" t="n">
        <f aca="false">R663/50</f>
        <v>11.3999314752</v>
      </c>
      <c r="T663" s="47" t="n">
        <f aca="false">243.43+Q663</f>
        <v>279.97629504</v>
      </c>
      <c r="U663" s="48" t="s">
        <v>21</v>
      </c>
    </row>
    <row r="664" customFormat="false" ht="12.8" hidden="false" customHeight="false" outlineLevel="0" collapsed="false">
      <c r="A664" s="2" t="s">
        <v>1028</v>
      </c>
      <c r="B664" s="2" t="s">
        <v>130</v>
      </c>
      <c r="C664" s="0" t="s">
        <v>28</v>
      </c>
      <c r="D664" s="0" t="s">
        <v>29</v>
      </c>
      <c r="E664" s="0" t="s">
        <v>30</v>
      </c>
      <c r="F664" s="0" t="s">
        <v>43</v>
      </c>
      <c r="G664" s="0" t="s">
        <v>19</v>
      </c>
      <c r="H664" s="0" t="s">
        <v>1029</v>
      </c>
      <c r="I664" s="0" t="n">
        <v>1</v>
      </c>
      <c r="J664" s="0" t="n">
        <v>1.06</v>
      </c>
      <c r="K664" s="0" t="s">
        <v>21</v>
      </c>
      <c r="L664" s="0" t="n">
        <f aca="false">IF(K664="Yes",(J664-1)*0.98,-1)</f>
        <v>0.0588000000000001</v>
      </c>
      <c r="M664" s="4" t="s">
        <v>22</v>
      </c>
      <c r="N664" s="53" t="n">
        <v>11.4</v>
      </c>
      <c r="O664" s="50" t="n">
        <f aca="false">N664*L664</f>
        <v>0.670320000000001</v>
      </c>
      <c r="P664" s="51" t="n">
        <f aca="false">R663+O664</f>
        <v>570.66689376</v>
      </c>
    </row>
    <row r="665" customFormat="false" ht="12.8" hidden="false" customHeight="false" outlineLevel="0" collapsed="false">
      <c r="A665" s="2" t="s">
        <v>1030</v>
      </c>
      <c r="B665" s="2" t="s">
        <v>186</v>
      </c>
      <c r="C665" s="0" t="s">
        <v>1031</v>
      </c>
      <c r="D665" s="0" t="s">
        <v>37</v>
      </c>
      <c r="E665" s="0" t="s">
        <v>17</v>
      </c>
      <c r="F665" s="0" t="s">
        <v>43</v>
      </c>
      <c r="G665" s="0" t="s">
        <v>19</v>
      </c>
      <c r="H665" s="0" t="s">
        <v>1032</v>
      </c>
      <c r="I665" s="0" t="n">
        <v>2</v>
      </c>
      <c r="J665" s="0" t="n">
        <v>3.26</v>
      </c>
      <c r="K665" s="0" t="s">
        <v>21</v>
      </c>
      <c r="L665" s="0" t="n">
        <f aca="false">IF(K665="Yes",(J665-1)*0.98,-1)</f>
        <v>2.2148</v>
      </c>
      <c r="M665" s="11" t="s">
        <v>62</v>
      </c>
      <c r="N665" s="53" t="n">
        <v>11.4</v>
      </c>
      <c r="O665" s="50" t="n">
        <f aca="false">N665*L665</f>
        <v>25.24872</v>
      </c>
      <c r="P665" s="14" t="n">
        <f aca="false">O665+P664</f>
        <v>595.91561376</v>
      </c>
    </row>
    <row r="666" customFormat="false" ht="12.8" hidden="false" customHeight="false" outlineLevel="0" collapsed="false">
      <c r="A666" s="2" t="s">
        <v>1033</v>
      </c>
      <c r="B666" s="2" t="s">
        <v>364</v>
      </c>
      <c r="C666" s="0" t="s">
        <v>359</v>
      </c>
      <c r="D666" s="0" t="s">
        <v>16</v>
      </c>
      <c r="E666" s="0" t="s">
        <v>17</v>
      </c>
      <c r="F666" s="0" t="s">
        <v>18</v>
      </c>
      <c r="G666" s="0" t="s">
        <v>19</v>
      </c>
      <c r="H666" s="0" t="s">
        <v>1034</v>
      </c>
      <c r="I666" s="0" t="n">
        <v>2</v>
      </c>
      <c r="J666" s="0" t="n">
        <v>1.07</v>
      </c>
      <c r="K666" s="0" t="s">
        <v>21</v>
      </c>
      <c r="L666" s="0" t="n">
        <f aca="false">IF(K666="Yes",(J666-1)*0.98,-1)</f>
        <v>0.0686000000000001</v>
      </c>
      <c r="M666" s="4" t="s">
        <v>22</v>
      </c>
      <c r="N666" s="53" t="n">
        <v>11.4</v>
      </c>
      <c r="O666" s="50" t="n">
        <f aca="false">N666*L666</f>
        <v>0.782040000000001</v>
      </c>
      <c r="P666" s="14" t="n">
        <f aca="false">O666+P665</f>
        <v>596.69765376</v>
      </c>
    </row>
    <row r="667" customFormat="false" ht="12.8" hidden="false" customHeight="false" outlineLevel="0" collapsed="false">
      <c r="A667" s="2" t="s">
        <v>1033</v>
      </c>
      <c r="B667" s="2" t="s">
        <v>364</v>
      </c>
      <c r="C667" s="0" t="s">
        <v>359</v>
      </c>
      <c r="D667" s="0" t="s">
        <v>16</v>
      </c>
      <c r="E667" s="0" t="s">
        <v>17</v>
      </c>
      <c r="F667" s="0" t="s">
        <v>18</v>
      </c>
      <c r="G667" s="0" t="s">
        <v>19</v>
      </c>
      <c r="H667" s="0" t="s">
        <v>1035</v>
      </c>
      <c r="I667" s="0" t="n">
        <v>1</v>
      </c>
      <c r="J667" s="0" t="n">
        <v>1.56</v>
      </c>
      <c r="K667" s="0" t="s">
        <v>21</v>
      </c>
      <c r="L667" s="0" t="n">
        <f aca="false">IF(K667="Yes",(J667-1)*0.98,-1)</f>
        <v>0.5488</v>
      </c>
      <c r="M667" s="11" t="s">
        <v>62</v>
      </c>
      <c r="N667" s="53" t="n">
        <v>11.4</v>
      </c>
      <c r="O667" s="50" t="n">
        <f aca="false">N667*L667</f>
        <v>6.25632</v>
      </c>
      <c r="P667" s="14" t="n">
        <f aca="false">O667+P666</f>
        <v>602.95397376</v>
      </c>
    </row>
    <row r="668" customFormat="false" ht="12.8" hidden="false" customHeight="false" outlineLevel="0" collapsed="false">
      <c r="A668" s="2" t="s">
        <v>1036</v>
      </c>
      <c r="B668" s="2" t="s">
        <v>149</v>
      </c>
      <c r="C668" s="0" t="s">
        <v>47</v>
      </c>
      <c r="D668" s="0" t="s">
        <v>29</v>
      </c>
      <c r="E668" s="0" t="s">
        <v>30</v>
      </c>
      <c r="F668" s="0" t="s">
        <v>304</v>
      </c>
      <c r="G668" s="0" t="s">
        <v>19</v>
      </c>
      <c r="H668" s="0" t="s">
        <v>1037</v>
      </c>
      <c r="I668" s="0" t="n">
        <v>1</v>
      </c>
      <c r="J668" s="0" t="n">
        <v>1.28</v>
      </c>
      <c r="K668" s="0" t="s">
        <v>21</v>
      </c>
      <c r="L668" s="0" t="n">
        <f aca="false">IF(K668="Yes",(J668-1)*0.98,-1)</f>
        <v>0.2744</v>
      </c>
      <c r="M668" s="4" t="s">
        <v>22</v>
      </c>
      <c r="N668" s="53" t="n">
        <v>11.4</v>
      </c>
      <c r="O668" s="50" t="n">
        <f aca="false">N668*L668</f>
        <v>3.12816</v>
      </c>
      <c r="P668" s="14" t="n">
        <f aca="false">O668+P667</f>
        <v>606.08213376</v>
      </c>
    </row>
    <row r="669" customFormat="false" ht="12.8" hidden="false" customHeight="false" outlineLevel="0" collapsed="false">
      <c r="A669" s="2" t="s">
        <v>1036</v>
      </c>
      <c r="B669" s="2" t="s">
        <v>376</v>
      </c>
      <c r="C669" s="0" t="s">
        <v>24</v>
      </c>
      <c r="D669" s="0" t="s">
        <v>29</v>
      </c>
      <c r="E669" s="0" t="s">
        <v>87</v>
      </c>
      <c r="F669" s="0" t="s">
        <v>152</v>
      </c>
      <c r="G669" s="0" t="s">
        <v>19</v>
      </c>
      <c r="H669" s="0" t="s">
        <v>1038</v>
      </c>
      <c r="I669" s="0" t="n">
        <v>2</v>
      </c>
      <c r="J669" s="0" t="n">
        <v>1.39</v>
      </c>
      <c r="K669" s="0" t="s">
        <v>21</v>
      </c>
      <c r="L669" s="0" t="n">
        <f aca="false">IF(K669="Yes",(J669-1)*0.98,-1)</f>
        <v>0.3822</v>
      </c>
      <c r="M669" s="4" t="s">
        <v>22</v>
      </c>
      <c r="N669" s="53" t="n">
        <v>11.4</v>
      </c>
      <c r="O669" s="50" t="n">
        <f aca="false">N669*L669</f>
        <v>4.35708</v>
      </c>
      <c r="P669" s="14" t="n">
        <f aca="false">O669+P668</f>
        <v>610.43921376</v>
      </c>
    </row>
    <row r="670" customFormat="false" ht="12.8" hidden="false" customHeight="false" outlineLevel="0" collapsed="false">
      <c r="A670" s="2" t="s">
        <v>1039</v>
      </c>
      <c r="B670" s="2" t="s">
        <v>113</v>
      </c>
      <c r="C670" s="0" t="s">
        <v>230</v>
      </c>
      <c r="D670" s="0" t="s">
        <v>37</v>
      </c>
      <c r="E670" s="0" t="s">
        <v>17</v>
      </c>
      <c r="F670" s="0" t="s">
        <v>65</v>
      </c>
      <c r="G670" s="0" t="s">
        <v>21</v>
      </c>
      <c r="H670" s="0" t="s">
        <v>330</v>
      </c>
      <c r="I670" s="0" t="n">
        <v>1</v>
      </c>
      <c r="J670" s="0" t="n">
        <v>1.48</v>
      </c>
      <c r="K670" s="0" t="str">
        <f aca="false">IF(I670=1,"Yes","No")</f>
        <v>Yes</v>
      </c>
      <c r="L670" s="0" t="n">
        <f aca="false">IF(K670="Yes",(J670-1)*0.98,-1)</f>
        <v>0.4704</v>
      </c>
      <c r="M670" s="5" t="s">
        <v>33</v>
      </c>
      <c r="N670" s="53" t="n">
        <v>11.4</v>
      </c>
      <c r="O670" s="50" t="n">
        <f aca="false">N670*L670</f>
        <v>5.36256</v>
      </c>
      <c r="P670" s="14" t="n">
        <f aca="false">O670+P669</f>
        <v>615.80177376</v>
      </c>
    </row>
    <row r="671" customFormat="false" ht="12.8" hidden="false" customHeight="false" outlineLevel="0" collapsed="false">
      <c r="A671" s="2" t="s">
        <v>1039</v>
      </c>
      <c r="B671" s="2" t="s">
        <v>113</v>
      </c>
      <c r="C671" s="0" t="s">
        <v>230</v>
      </c>
      <c r="D671" s="0" t="s">
        <v>37</v>
      </c>
      <c r="E671" s="0" t="s">
        <v>17</v>
      </c>
      <c r="F671" s="0" t="s">
        <v>65</v>
      </c>
      <c r="G671" s="0" t="s">
        <v>21</v>
      </c>
      <c r="H671" s="0" t="s">
        <v>330</v>
      </c>
      <c r="I671" s="0" t="n">
        <v>1</v>
      </c>
      <c r="J671" s="0" t="n">
        <v>1.11</v>
      </c>
      <c r="K671" s="0" t="s">
        <v>21</v>
      </c>
      <c r="L671" s="0" t="n">
        <f aca="false">IF(K671="Yes",(J671-1)*0.98,-1)</f>
        <v>0.1078</v>
      </c>
      <c r="M671" s="4" t="s">
        <v>22</v>
      </c>
      <c r="N671" s="53" t="n">
        <v>11.4</v>
      </c>
      <c r="O671" s="50" t="n">
        <f aca="false">N671*L671</f>
        <v>1.22892</v>
      </c>
      <c r="P671" s="14" t="n">
        <f aca="false">O671+P670</f>
        <v>617.03069376</v>
      </c>
    </row>
    <row r="672" customFormat="false" ht="12.8" hidden="false" customHeight="false" outlineLevel="0" collapsed="false">
      <c r="A672" s="2" t="s">
        <v>1040</v>
      </c>
      <c r="B672" s="2" t="s">
        <v>159</v>
      </c>
      <c r="C672" s="0" t="s">
        <v>114</v>
      </c>
      <c r="D672" s="0" t="s">
        <v>42</v>
      </c>
      <c r="E672" s="0" t="s">
        <v>17</v>
      </c>
      <c r="F672" s="0" t="s">
        <v>43</v>
      </c>
      <c r="G672" s="0" t="s">
        <v>19</v>
      </c>
      <c r="H672" s="0" t="s">
        <v>1041</v>
      </c>
      <c r="I672" s="0" t="n">
        <v>2</v>
      </c>
      <c r="J672" s="0" t="n">
        <v>1.77</v>
      </c>
      <c r="K672" s="0" t="str">
        <f aca="false">IF(I672=1,"Yes","No")</f>
        <v>No</v>
      </c>
      <c r="L672" s="0" t="n">
        <f aca="false">IF(K672="Yes",(J672-1)*0.98,-1)</f>
        <v>-1</v>
      </c>
      <c r="M672" s="5" t="s">
        <v>33</v>
      </c>
      <c r="N672" s="53" t="n">
        <v>11.4</v>
      </c>
      <c r="O672" s="50" t="n">
        <f aca="false">N672*L672</f>
        <v>-11.4</v>
      </c>
      <c r="P672" s="14" t="n">
        <f aca="false">O672+P671</f>
        <v>605.63069376</v>
      </c>
    </row>
    <row r="673" customFormat="false" ht="12.8" hidden="false" customHeight="false" outlineLevel="0" collapsed="false">
      <c r="A673" s="2" t="s">
        <v>1042</v>
      </c>
      <c r="B673" s="2" t="s">
        <v>445</v>
      </c>
      <c r="C673" s="0" t="s">
        <v>59</v>
      </c>
      <c r="D673" s="0" t="s">
        <v>42</v>
      </c>
      <c r="E673" s="0" t="s">
        <v>30</v>
      </c>
      <c r="F673" s="0" t="s">
        <v>43</v>
      </c>
      <c r="G673" s="0" t="s">
        <v>19</v>
      </c>
      <c r="H673" s="0" t="s">
        <v>1043</v>
      </c>
      <c r="I673" s="0" t="n">
        <v>2</v>
      </c>
      <c r="J673" s="0" t="n">
        <v>1.78</v>
      </c>
      <c r="K673" s="0" t="s">
        <v>21</v>
      </c>
      <c r="L673" s="0" t="n">
        <f aca="false">IF(K673="Yes",(J673-1)*0.98,-1)</f>
        <v>0.7644</v>
      </c>
      <c r="M673" s="11" t="s">
        <v>62</v>
      </c>
      <c r="N673" s="53" t="n">
        <v>11.4</v>
      </c>
      <c r="O673" s="50" t="n">
        <f aca="false">N673*L673</f>
        <v>8.71416</v>
      </c>
      <c r="P673" s="14" t="n">
        <f aca="false">O673+P672</f>
        <v>614.34485376</v>
      </c>
    </row>
    <row r="674" customFormat="false" ht="12.8" hidden="false" customHeight="false" outlineLevel="0" collapsed="false">
      <c r="A674" s="2" t="s">
        <v>1042</v>
      </c>
      <c r="B674" s="2" t="s">
        <v>146</v>
      </c>
      <c r="C674" s="0" t="s">
        <v>119</v>
      </c>
      <c r="D674" s="0" t="s">
        <v>16</v>
      </c>
      <c r="E674" s="0" t="s">
        <v>17</v>
      </c>
      <c r="F674" s="0" t="s">
        <v>18</v>
      </c>
      <c r="G674" s="0" t="s">
        <v>19</v>
      </c>
      <c r="H674" s="0" t="s">
        <v>1044</v>
      </c>
      <c r="I674" s="0" t="n">
        <v>1</v>
      </c>
      <c r="J674" s="0" t="n">
        <v>1.3</v>
      </c>
      <c r="K674" s="0" t="s">
        <v>21</v>
      </c>
      <c r="L674" s="0" t="n">
        <f aca="false">IF(K674="Yes",(J674-1)*0.98,-1)</f>
        <v>0.294</v>
      </c>
      <c r="M674" s="4" t="s">
        <v>22</v>
      </c>
      <c r="N674" s="53" t="n">
        <v>11.4</v>
      </c>
      <c r="O674" s="50" t="n">
        <f aca="false">N674*L674</f>
        <v>3.3516</v>
      </c>
      <c r="P674" s="14" t="n">
        <f aca="false">O674+P673</f>
        <v>617.69645376</v>
      </c>
    </row>
    <row r="675" customFormat="false" ht="12.8" hidden="false" customHeight="false" outlineLevel="0" collapsed="false">
      <c r="A675" s="2" t="s">
        <v>1042</v>
      </c>
      <c r="B675" s="2" t="s">
        <v>456</v>
      </c>
      <c r="C675" s="0" t="s">
        <v>1045</v>
      </c>
      <c r="D675" s="0" t="s">
        <v>37</v>
      </c>
      <c r="E675" s="0" t="s">
        <v>87</v>
      </c>
      <c r="F675" s="0" t="s">
        <v>152</v>
      </c>
      <c r="G675" s="0" t="s">
        <v>19</v>
      </c>
      <c r="H675" s="0" t="s">
        <v>1046</v>
      </c>
      <c r="I675" s="0" t="n">
        <v>1</v>
      </c>
      <c r="J675" s="0" t="n">
        <v>1.59</v>
      </c>
      <c r="K675" s="0" t="s">
        <v>21</v>
      </c>
      <c r="L675" s="0" t="n">
        <f aca="false">IF(K675="Yes",(J675-1)*0.98,-1)</f>
        <v>0.5782</v>
      </c>
      <c r="M675" s="11" t="s">
        <v>62</v>
      </c>
      <c r="N675" s="53" t="n">
        <v>11.4</v>
      </c>
      <c r="O675" s="50" t="n">
        <f aca="false">N675*L675</f>
        <v>6.59148</v>
      </c>
      <c r="P675" s="14" t="n">
        <f aca="false">O675+P674</f>
        <v>624.28793376</v>
      </c>
    </row>
    <row r="676" customFormat="false" ht="12.8" hidden="false" customHeight="false" outlineLevel="0" collapsed="false">
      <c r="A676" s="9" t="s">
        <v>1042</v>
      </c>
      <c r="B676" s="9" t="s">
        <v>456</v>
      </c>
      <c r="C676" s="6" t="s">
        <v>1045</v>
      </c>
      <c r="D676" s="6" t="s">
        <v>37</v>
      </c>
      <c r="E676" s="6" t="s">
        <v>87</v>
      </c>
      <c r="F676" s="6" t="s">
        <v>152</v>
      </c>
      <c r="G676" s="6" t="s">
        <v>19</v>
      </c>
      <c r="H676" s="6" t="s">
        <v>1046</v>
      </c>
      <c r="I676" s="0" t="n">
        <v>1</v>
      </c>
      <c r="J676" s="6" t="n">
        <v>2.54</v>
      </c>
      <c r="K676" s="3" t="str">
        <f aca="false">IF(I676=1,"Yes","No")</f>
        <v>Yes</v>
      </c>
      <c r="L676" s="7" t="n">
        <f aca="false">IF(K676="Yes",(J676-1)*0.98,-1)</f>
        <v>1.5092</v>
      </c>
      <c r="M676" s="10" t="s">
        <v>53</v>
      </c>
      <c r="N676" s="53" t="n">
        <v>11.4</v>
      </c>
      <c r="O676" s="50" t="n">
        <f aca="false">N676*L676</f>
        <v>17.20488</v>
      </c>
      <c r="P676" s="14" t="n">
        <f aca="false">O676+P675</f>
        <v>641.49281376</v>
      </c>
    </row>
    <row r="677" customFormat="false" ht="12.8" hidden="false" customHeight="false" outlineLevel="0" collapsed="false">
      <c r="A677" s="2" t="s">
        <v>1047</v>
      </c>
      <c r="B677" s="2" t="s">
        <v>146</v>
      </c>
      <c r="C677" s="0" t="s">
        <v>28</v>
      </c>
      <c r="D677" s="0" t="s">
        <v>29</v>
      </c>
      <c r="E677" s="0" t="s">
        <v>30</v>
      </c>
      <c r="F677" s="0" t="s">
        <v>31</v>
      </c>
      <c r="G677" s="0" t="s">
        <v>19</v>
      </c>
      <c r="H677" s="0" t="s">
        <v>1048</v>
      </c>
      <c r="I677" s="0" t="n">
        <v>3</v>
      </c>
      <c r="J677" s="0" t="n">
        <v>5.65</v>
      </c>
      <c r="K677" s="0" t="str">
        <f aca="false">IF(I677=1,"Yes","No")</f>
        <v>No</v>
      </c>
      <c r="L677" s="0" t="n">
        <f aca="false">IF(K677="Yes",(J677-1)*0.98,-1)</f>
        <v>-1</v>
      </c>
      <c r="M677" s="5" t="s">
        <v>33</v>
      </c>
      <c r="N677" s="53" t="n">
        <v>11.4</v>
      </c>
      <c r="O677" s="50" t="n">
        <f aca="false">N677*L677</f>
        <v>-11.4</v>
      </c>
      <c r="P677" s="14" t="n">
        <f aca="false">O677+P676</f>
        <v>630.09281376</v>
      </c>
    </row>
    <row r="678" customFormat="false" ht="12.8" hidden="false" customHeight="false" outlineLevel="0" collapsed="false">
      <c r="A678" s="2" t="s">
        <v>1047</v>
      </c>
      <c r="B678" s="2" t="s">
        <v>146</v>
      </c>
      <c r="C678" s="0" t="s">
        <v>28</v>
      </c>
      <c r="D678" s="0" t="s">
        <v>29</v>
      </c>
      <c r="E678" s="0" t="s">
        <v>30</v>
      </c>
      <c r="F678" s="0" t="s">
        <v>31</v>
      </c>
      <c r="G678" s="0" t="s">
        <v>19</v>
      </c>
      <c r="H678" s="0" t="s">
        <v>1048</v>
      </c>
      <c r="I678" s="0" t="n">
        <v>3</v>
      </c>
      <c r="J678" s="0" t="n">
        <v>2.62</v>
      </c>
      <c r="K678" s="0" t="s">
        <v>19</v>
      </c>
      <c r="L678" s="0" t="n">
        <f aca="false">IF(K678="Yes",(J678-1)*0.98,-1)</f>
        <v>-1</v>
      </c>
      <c r="M678" s="4" t="s">
        <v>22</v>
      </c>
      <c r="N678" s="53" t="n">
        <v>11.4</v>
      </c>
      <c r="O678" s="50" t="n">
        <f aca="false">N678*L678</f>
        <v>-11.4</v>
      </c>
      <c r="P678" s="14" t="n">
        <f aca="false">O678+P677</f>
        <v>618.69281376</v>
      </c>
    </row>
    <row r="679" customFormat="false" ht="12.8" hidden="false" customHeight="false" outlineLevel="0" collapsed="false">
      <c r="A679" s="2" t="s">
        <v>1047</v>
      </c>
      <c r="B679" s="2" t="s">
        <v>193</v>
      </c>
      <c r="C679" s="6" t="s">
        <v>131</v>
      </c>
      <c r="D679" s="6" t="s">
        <v>48</v>
      </c>
      <c r="E679" s="6" t="s">
        <v>87</v>
      </c>
      <c r="F679" s="6" t="s">
        <v>65</v>
      </c>
      <c r="G679" s="6" t="s">
        <v>21</v>
      </c>
      <c r="H679" s="6" t="s">
        <v>1049</v>
      </c>
      <c r="I679" s="0" t="n">
        <v>5</v>
      </c>
      <c r="J679" s="6" t="n">
        <v>7</v>
      </c>
      <c r="K679" s="3" t="str">
        <f aca="false">IF(I679=1, "No","Yes")</f>
        <v>Yes</v>
      </c>
      <c r="L679" s="7" t="n">
        <f aca="false">IF(I679=1,-J679,0.98)</f>
        <v>0.98</v>
      </c>
      <c r="M679" s="8" t="s">
        <v>51</v>
      </c>
      <c r="N679" s="53" t="n">
        <v>11.4</v>
      </c>
      <c r="O679" s="50" t="n">
        <f aca="false">N679*L679</f>
        <v>11.172</v>
      </c>
      <c r="P679" s="14" t="n">
        <f aca="false">O679+P678</f>
        <v>629.86481376</v>
      </c>
    </row>
    <row r="680" customFormat="false" ht="12.8" hidden="false" customHeight="false" outlineLevel="0" collapsed="false">
      <c r="A680" s="2" t="s">
        <v>1050</v>
      </c>
      <c r="B680" s="2" t="s">
        <v>343</v>
      </c>
      <c r="C680" s="0" t="s">
        <v>327</v>
      </c>
      <c r="D680" s="0" t="s">
        <v>29</v>
      </c>
      <c r="E680" s="0" t="s">
        <v>87</v>
      </c>
      <c r="F680" s="0" t="s">
        <v>152</v>
      </c>
      <c r="G680" s="0" t="s">
        <v>19</v>
      </c>
      <c r="H680" s="0" t="s">
        <v>1051</v>
      </c>
      <c r="I680" s="0" t="n">
        <v>2</v>
      </c>
      <c r="J680" s="0" t="n">
        <v>1.42</v>
      </c>
      <c r="K680" s="0" t="s">
        <v>21</v>
      </c>
      <c r="L680" s="0" t="n">
        <f aca="false">IF(K680="Yes",(J680-1)*0.98,-1)</f>
        <v>0.4116</v>
      </c>
      <c r="M680" s="4" t="s">
        <v>22</v>
      </c>
      <c r="N680" s="53" t="n">
        <v>11.4</v>
      </c>
      <c r="O680" s="50" t="n">
        <f aca="false">N680*L680</f>
        <v>4.69224</v>
      </c>
      <c r="P680" s="14" t="n">
        <f aca="false">O680+P679</f>
        <v>634.55705376</v>
      </c>
    </row>
    <row r="681" customFormat="false" ht="12.8" hidden="false" customHeight="false" outlineLevel="0" collapsed="false">
      <c r="A681" s="2" t="s">
        <v>1052</v>
      </c>
      <c r="B681" s="2" t="s">
        <v>149</v>
      </c>
      <c r="C681" s="0" t="s">
        <v>639</v>
      </c>
      <c r="D681" s="0" t="s">
        <v>48</v>
      </c>
      <c r="E681" s="0" t="s">
        <v>147</v>
      </c>
      <c r="F681" s="0" t="s">
        <v>49</v>
      </c>
      <c r="G681" s="0" t="s">
        <v>19</v>
      </c>
      <c r="H681" s="0" t="s">
        <v>1053</v>
      </c>
      <c r="I681" s="0" t="n">
        <v>2</v>
      </c>
      <c r="J681" s="0" t="n">
        <v>2.11</v>
      </c>
      <c r="K681" s="0" t="str">
        <f aca="false">IF(I681=1,"Yes","No")</f>
        <v>No</v>
      </c>
      <c r="L681" s="0" t="n">
        <f aca="false">IF(K681="Yes",(J681-1)*0.98,-1)</f>
        <v>-1</v>
      </c>
      <c r="M681" s="5" t="s">
        <v>33</v>
      </c>
      <c r="N681" s="53" t="n">
        <v>11.4</v>
      </c>
      <c r="O681" s="50" t="n">
        <f aca="false">N681*L681</f>
        <v>-11.4</v>
      </c>
      <c r="P681" s="14" t="n">
        <f aca="false">O681+P680</f>
        <v>623.15705376</v>
      </c>
    </row>
    <row r="682" customFormat="false" ht="12.8" hidden="false" customHeight="false" outlineLevel="0" collapsed="false">
      <c r="A682" s="2" t="s">
        <v>1052</v>
      </c>
      <c r="B682" s="2" t="s">
        <v>149</v>
      </c>
      <c r="C682" s="0" t="s">
        <v>639</v>
      </c>
      <c r="D682" s="0" t="s">
        <v>48</v>
      </c>
      <c r="E682" s="0" t="s">
        <v>147</v>
      </c>
      <c r="F682" s="0" t="s">
        <v>49</v>
      </c>
      <c r="G682" s="0" t="s">
        <v>19</v>
      </c>
      <c r="H682" s="0" t="s">
        <v>1053</v>
      </c>
      <c r="I682" s="0" t="n">
        <v>2</v>
      </c>
      <c r="J682" s="0" t="n">
        <v>1.42</v>
      </c>
      <c r="K682" s="0" t="s">
        <v>21</v>
      </c>
      <c r="L682" s="0" t="n">
        <f aca="false">IF(K682="Yes",(J682-1)*0.98,-1)</f>
        <v>0.4116</v>
      </c>
      <c r="M682" s="4" t="s">
        <v>22</v>
      </c>
      <c r="N682" s="53" t="n">
        <v>11.4</v>
      </c>
      <c r="O682" s="50" t="n">
        <f aca="false">N682*L682</f>
        <v>4.69224</v>
      </c>
      <c r="P682" s="14" t="n">
        <f aca="false">O682+P681</f>
        <v>627.84929376</v>
      </c>
    </row>
    <row r="683" customFormat="false" ht="12.8" hidden="false" customHeight="false" outlineLevel="0" collapsed="false">
      <c r="A683" s="9" t="s">
        <v>1052</v>
      </c>
      <c r="B683" s="9" t="s">
        <v>280</v>
      </c>
      <c r="C683" s="6" t="s">
        <v>639</v>
      </c>
      <c r="D683" s="6" t="s">
        <v>42</v>
      </c>
      <c r="E683" s="6" t="s">
        <v>147</v>
      </c>
      <c r="F683" s="6" t="s">
        <v>43</v>
      </c>
      <c r="G683" s="6" t="s">
        <v>19</v>
      </c>
      <c r="H683" s="6" t="s">
        <v>1054</v>
      </c>
      <c r="I683" s="0" t="n">
        <v>3</v>
      </c>
      <c r="J683" s="6" t="n">
        <v>11.82</v>
      </c>
      <c r="K683" s="3" t="str">
        <f aca="false">IF(I683=1,"Yes","No")</f>
        <v>No</v>
      </c>
      <c r="L683" s="7" t="n">
        <f aca="false">IF(K683="Yes",(J683-1)*0.98,-1)</f>
        <v>-1</v>
      </c>
      <c r="M683" s="10" t="s">
        <v>53</v>
      </c>
      <c r="N683" s="53" t="n">
        <v>11.4</v>
      </c>
      <c r="O683" s="50" t="n">
        <f aca="false">N683*L683</f>
        <v>-11.4</v>
      </c>
      <c r="P683" s="14" t="n">
        <f aca="false">O683+P682</f>
        <v>616.44929376</v>
      </c>
    </row>
    <row r="684" customFormat="false" ht="12.8" hidden="false" customHeight="false" outlineLevel="0" collapsed="false">
      <c r="A684" s="2" t="s">
        <v>1052</v>
      </c>
      <c r="B684" s="2" t="s">
        <v>324</v>
      </c>
      <c r="C684" s="0" t="s">
        <v>59</v>
      </c>
      <c r="D684" s="0" t="s">
        <v>42</v>
      </c>
      <c r="E684" s="0" t="s">
        <v>30</v>
      </c>
      <c r="F684" s="0" t="s">
        <v>1055</v>
      </c>
      <c r="G684" s="0" t="s">
        <v>21</v>
      </c>
      <c r="H684" s="0" t="s">
        <v>1056</v>
      </c>
      <c r="I684" s="0" t="n">
        <v>2</v>
      </c>
      <c r="J684" s="0" t="n">
        <v>1.2</v>
      </c>
      <c r="K684" s="0" t="s">
        <v>21</v>
      </c>
      <c r="L684" s="0" t="n">
        <f aca="false">IF(K684="Yes",(J684-1)*0.98,-1)</f>
        <v>0.196</v>
      </c>
      <c r="M684" s="4" t="s">
        <v>22</v>
      </c>
      <c r="N684" s="53" t="n">
        <v>11.4</v>
      </c>
      <c r="O684" s="50" t="n">
        <f aca="false">N684*L684</f>
        <v>2.2344</v>
      </c>
      <c r="P684" s="14" t="n">
        <f aca="false">O684+P683</f>
        <v>618.68369376</v>
      </c>
    </row>
    <row r="685" customFormat="false" ht="12.8" hidden="false" customHeight="false" outlineLevel="0" collapsed="false">
      <c r="A685" s="2" t="s">
        <v>1057</v>
      </c>
      <c r="B685" s="2" t="s">
        <v>205</v>
      </c>
      <c r="C685" s="0" t="s">
        <v>86</v>
      </c>
      <c r="D685" s="0" t="s">
        <v>16</v>
      </c>
      <c r="E685" s="0" t="s">
        <v>79</v>
      </c>
      <c r="F685" s="0" t="s">
        <v>206</v>
      </c>
      <c r="G685" s="0" t="s">
        <v>19</v>
      </c>
      <c r="H685" s="0" t="s">
        <v>1058</v>
      </c>
      <c r="I685" s="0" t="n">
        <v>2</v>
      </c>
      <c r="J685" s="0" t="n">
        <v>1.13</v>
      </c>
      <c r="K685" s="0" t="s">
        <v>21</v>
      </c>
      <c r="L685" s="0" t="n">
        <f aca="false">IF(K685="Yes",(J685-1)*0.98,-1)</f>
        <v>0.1274</v>
      </c>
      <c r="M685" s="4" t="s">
        <v>22</v>
      </c>
      <c r="N685" s="53" t="n">
        <v>11.4</v>
      </c>
      <c r="O685" s="50" t="n">
        <f aca="false">N685*L685</f>
        <v>1.45236</v>
      </c>
      <c r="P685" s="14" t="n">
        <f aca="false">O685+P684</f>
        <v>620.13605376</v>
      </c>
    </row>
    <row r="686" customFormat="false" ht="12.8" hidden="false" customHeight="false" outlineLevel="0" collapsed="false">
      <c r="A686" s="2" t="s">
        <v>1057</v>
      </c>
      <c r="B686" s="2" t="s">
        <v>267</v>
      </c>
      <c r="C686" s="0" t="s">
        <v>59</v>
      </c>
      <c r="D686" s="0" t="s">
        <v>29</v>
      </c>
      <c r="E686" s="0" t="s">
        <v>30</v>
      </c>
      <c r="F686" s="0" t="s">
        <v>43</v>
      </c>
      <c r="G686" s="0" t="s">
        <v>19</v>
      </c>
      <c r="H686" s="0" t="s">
        <v>1059</v>
      </c>
      <c r="I686" s="0" t="n">
        <v>4</v>
      </c>
      <c r="J686" s="0" t="n">
        <v>3.85</v>
      </c>
      <c r="K686" s="0" t="s">
        <v>19</v>
      </c>
      <c r="L686" s="0" t="n">
        <f aca="false">IF(K686="Yes",(J686-1)*0.98,-1)</f>
        <v>-1</v>
      </c>
      <c r="M686" s="4" t="s">
        <v>22</v>
      </c>
      <c r="N686" s="53" t="n">
        <v>11.4</v>
      </c>
      <c r="O686" s="50" t="n">
        <f aca="false">N686*L686</f>
        <v>-11.4</v>
      </c>
      <c r="P686" s="14" t="n">
        <f aca="false">O686+P685</f>
        <v>608.73605376</v>
      </c>
    </row>
    <row r="687" customFormat="false" ht="12.8" hidden="false" customHeight="false" outlineLevel="0" collapsed="false">
      <c r="A687" s="2" t="s">
        <v>1060</v>
      </c>
      <c r="B687" s="2" t="s">
        <v>96</v>
      </c>
      <c r="C687" s="0" t="s">
        <v>403</v>
      </c>
      <c r="D687" s="0" t="s">
        <v>42</v>
      </c>
      <c r="E687" s="0" t="s">
        <v>147</v>
      </c>
      <c r="F687" s="0" t="s">
        <v>453</v>
      </c>
      <c r="G687" s="0" t="s">
        <v>19</v>
      </c>
      <c r="H687" s="0" t="s">
        <v>1061</v>
      </c>
      <c r="I687" s="0" t="n">
        <v>1</v>
      </c>
      <c r="J687" s="0" t="n">
        <v>1.47</v>
      </c>
      <c r="K687" s="0" t="str">
        <f aca="false">IF(I687=1,"Yes","No")</f>
        <v>Yes</v>
      </c>
      <c r="L687" s="0" t="n">
        <f aca="false">IF(K687="Yes",(J687-1)*0.98,-1)</f>
        <v>0.4606</v>
      </c>
      <c r="M687" s="5" t="s">
        <v>33</v>
      </c>
      <c r="N687" s="53" t="n">
        <v>11.4</v>
      </c>
      <c r="O687" s="50" t="n">
        <f aca="false">N687*L687</f>
        <v>5.25084</v>
      </c>
      <c r="P687" s="14" t="n">
        <f aca="false">O687+P686</f>
        <v>613.98689376</v>
      </c>
    </row>
    <row r="688" customFormat="false" ht="12.8" hidden="false" customHeight="false" outlineLevel="0" collapsed="false">
      <c r="A688" s="2" t="s">
        <v>1060</v>
      </c>
      <c r="B688" s="2" t="s">
        <v>252</v>
      </c>
      <c r="C688" s="0" t="s">
        <v>259</v>
      </c>
      <c r="D688" s="0" t="s">
        <v>29</v>
      </c>
      <c r="E688" s="0" t="s">
        <v>79</v>
      </c>
      <c r="F688" s="0" t="s">
        <v>80</v>
      </c>
      <c r="G688" s="0" t="s">
        <v>19</v>
      </c>
      <c r="H688" s="0" t="s">
        <v>1062</v>
      </c>
      <c r="I688" s="0" t="n">
        <v>1</v>
      </c>
      <c r="J688" s="0" t="n">
        <v>1.69</v>
      </c>
      <c r="K688" s="0" t="str">
        <f aca="false">IF(I688=1,"Yes","No")</f>
        <v>Yes</v>
      </c>
      <c r="L688" s="0" t="n">
        <f aca="false">IF(K688="Yes",(J688-1)*0.98,-1)</f>
        <v>0.6762</v>
      </c>
      <c r="M688" s="5" t="s">
        <v>33</v>
      </c>
      <c r="N688" s="53" t="n">
        <v>11.4</v>
      </c>
      <c r="O688" s="50" t="n">
        <f aca="false">N688*L688</f>
        <v>7.70868</v>
      </c>
      <c r="P688" s="14" t="n">
        <f aca="false">O688+P687</f>
        <v>621.69557376</v>
      </c>
    </row>
    <row r="689" customFormat="false" ht="12.8" hidden="false" customHeight="false" outlineLevel="0" collapsed="false">
      <c r="A689" s="2" t="s">
        <v>1060</v>
      </c>
      <c r="B689" s="2" t="s">
        <v>252</v>
      </c>
      <c r="C689" s="0" t="s">
        <v>259</v>
      </c>
      <c r="D689" s="0" t="s">
        <v>29</v>
      </c>
      <c r="E689" s="0" t="s">
        <v>79</v>
      </c>
      <c r="F689" s="0" t="s">
        <v>80</v>
      </c>
      <c r="G689" s="0" t="s">
        <v>19</v>
      </c>
      <c r="H689" s="0" t="s">
        <v>1062</v>
      </c>
      <c r="I689" s="0" t="n">
        <v>1</v>
      </c>
      <c r="J689" s="0" t="n">
        <v>1.18</v>
      </c>
      <c r="K689" s="0" t="s">
        <v>21</v>
      </c>
      <c r="L689" s="0" t="n">
        <f aca="false">IF(K689="Yes",(J689-1)*0.98,-1)</f>
        <v>0.1764</v>
      </c>
      <c r="M689" s="4" t="s">
        <v>22</v>
      </c>
      <c r="N689" s="53" t="n">
        <v>11.4</v>
      </c>
      <c r="O689" s="50" t="n">
        <f aca="false">N689*L689</f>
        <v>2.01096</v>
      </c>
      <c r="P689" s="14" t="n">
        <f aca="false">O689+P688</f>
        <v>623.70653376</v>
      </c>
    </row>
    <row r="690" customFormat="false" ht="12.8" hidden="false" customHeight="false" outlineLevel="0" collapsed="false">
      <c r="A690" s="2" t="s">
        <v>1063</v>
      </c>
      <c r="B690" s="2" t="s">
        <v>186</v>
      </c>
      <c r="C690" s="0" t="s">
        <v>406</v>
      </c>
      <c r="D690" s="0" t="s">
        <v>16</v>
      </c>
      <c r="E690" s="0" t="s">
        <v>17</v>
      </c>
      <c r="F690" s="0" t="s">
        <v>18</v>
      </c>
      <c r="G690" s="0" t="s">
        <v>19</v>
      </c>
      <c r="H690" s="0" t="s">
        <v>1064</v>
      </c>
      <c r="I690" s="0" t="n">
        <v>1</v>
      </c>
      <c r="J690" s="0" t="n">
        <v>1.15</v>
      </c>
      <c r="K690" s="0" t="s">
        <v>21</v>
      </c>
      <c r="L690" s="0" t="n">
        <f aca="false">IF(K690="Yes",(J690-1)*0.98,-1)</f>
        <v>0.147</v>
      </c>
      <c r="M690" s="4" t="s">
        <v>22</v>
      </c>
      <c r="N690" s="53" t="n">
        <v>11.4</v>
      </c>
      <c r="O690" s="50" t="n">
        <f aca="false">N690*L690</f>
        <v>1.6758</v>
      </c>
      <c r="P690" s="14" t="n">
        <f aca="false">O690+P689</f>
        <v>625.38233376</v>
      </c>
      <c r="Q690" s="47" t="n">
        <f aca="false">0.8*(P690-570)</f>
        <v>44.305867008</v>
      </c>
      <c r="R690" s="47" t="n">
        <f aca="false">P690-Q690</f>
        <v>581.076466752</v>
      </c>
      <c r="S690" s="47" t="n">
        <f aca="false">R690/50</f>
        <v>11.62152933504</v>
      </c>
      <c r="T690" s="47" t="n">
        <f aca="false">279.98+Q690</f>
        <v>324.285867008</v>
      </c>
      <c r="U690" s="48" t="s">
        <v>21</v>
      </c>
    </row>
    <row r="691" customFormat="false" ht="12.8" hidden="false" customHeight="false" outlineLevel="0" collapsed="false">
      <c r="A691" s="2" t="s">
        <v>1065</v>
      </c>
      <c r="B691" s="2" t="s">
        <v>306</v>
      </c>
      <c r="C691" s="0" t="s">
        <v>403</v>
      </c>
      <c r="D691" s="0" t="s">
        <v>42</v>
      </c>
      <c r="E691" s="0" t="s">
        <v>147</v>
      </c>
      <c r="F691" s="0" t="s">
        <v>65</v>
      </c>
      <c r="G691" s="0" t="s">
        <v>21</v>
      </c>
      <c r="H691" s="0" t="s">
        <v>490</v>
      </c>
      <c r="I691" s="0" t="n">
        <v>3</v>
      </c>
      <c r="J691" s="0" t="n">
        <v>4</v>
      </c>
      <c r="K691" s="0" t="str">
        <f aca="false">IF(I691=1,"Yes","No")</f>
        <v>No</v>
      </c>
      <c r="L691" s="0" t="n">
        <f aca="false">IF(K691="Yes",(J691-1)*0.98,-1)</f>
        <v>-1</v>
      </c>
      <c r="M691" s="5" t="s">
        <v>33</v>
      </c>
      <c r="N691" s="53" t="n">
        <v>11.62</v>
      </c>
      <c r="O691" s="50" t="n">
        <f aca="false">N691*L691</f>
        <v>-11.62</v>
      </c>
      <c r="P691" s="51" t="n">
        <f aca="false">R690+O691</f>
        <v>569.456466752</v>
      </c>
    </row>
    <row r="692" customFormat="false" ht="12.8" hidden="false" customHeight="false" outlineLevel="0" collapsed="false">
      <c r="A692" s="2" t="s">
        <v>1065</v>
      </c>
      <c r="B692" s="2" t="s">
        <v>306</v>
      </c>
      <c r="C692" s="0" t="s">
        <v>403</v>
      </c>
      <c r="D692" s="0" t="s">
        <v>42</v>
      </c>
      <c r="E692" s="0" t="s">
        <v>147</v>
      </c>
      <c r="F692" s="0" t="s">
        <v>65</v>
      </c>
      <c r="G692" s="0" t="s">
        <v>21</v>
      </c>
      <c r="H692" s="0" t="s">
        <v>490</v>
      </c>
      <c r="I692" s="0" t="n">
        <v>3</v>
      </c>
      <c r="J692" s="0" t="n">
        <v>1.66</v>
      </c>
      <c r="K692" s="0" t="s">
        <v>21</v>
      </c>
      <c r="L692" s="0" t="n">
        <f aca="false">IF(K692="Yes",(J692-1)*0.98,-1)</f>
        <v>0.6468</v>
      </c>
      <c r="M692" s="4" t="s">
        <v>22</v>
      </c>
      <c r="N692" s="53" t="n">
        <v>11.62</v>
      </c>
      <c r="O692" s="50" t="n">
        <f aca="false">N692*L692</f>
        <v>7.515816</v>
      </c>
      <c r="P692" s="14" t="n">
        <f aca="false">O692+P691</f>
        <v>576.972282752</v>
      </c>
    </row>
    <row r="693" customFormat="false" ht="12.8" hidden="false" customHeight="false" outlineLevel="0" collapsed="false">
      <c r="A693" s="2" t="s">
        <v>1066</v>
      </c>
      <c r="B693" s="2" t="s">
        <v>512</v>
      </c>
      <c r="C693" s="0" t="s">
        <v>433</v>
      </c>
      <c r="D693" s="0" t="s">
        <v>195</v>
      </c>
      <c r="E693" s="0" t="s">
        <v>147</v>
      </c>
      <c r="G693" s="0" t="s">
        <v>19</v>
      </c>
      <c r="H693" s="0" t="s">
        <v>1067</v>
      </c>
      <c r="I693" s="0" t="n">
        <v>1</v>
      </c>
      <c r="J693" s="0" t="n">
        <v>2.59</v>
      </c>
      <c r="K693" s="0" t="str">
        <f aca="false">IF(I693=1,"Yes","No")</f>
        <v>Yes</v>
      </c>
      <c r="L693" s="0" t="n">
        <f aca="false">IF(K693="Yes",(J693-1)*0.98,-1)</f>
        <v>1.5582</v>
      </c>
      <c r="M693" s="5" t="s">
        <v>33</v>
      </c>
      <c r="N693" s="53" t="n">
        <v>11.62</v>
      </c>
      <c r="O693" s="50" t="n">
        <f aca="false">N693*L693</f>
        <v>18.106284</v>
      </c>
      <c r="P693" s="14" t="n">
        <f aca="false">O693+P692</f>
        <v>595.078566752</v>
      </c>
    </row>
    <row r="694" customFormat="false" ht="12.8" hidden="false" customHeight="false" outlineLevel="0" collapsed="false">
      <c r="A694" s="2" t="s">
        <v>1066</v>
      </c>
      <c r="B694" s="2" t="s">
        <v>438</v>
      </c>
      <c r="C694" s="0" t="s">
        <v>608</v>
      </c>
      <c r="D694" s="0" t="s">
        <v>42</v>
      </c>
      <c r="E694" s="0" t="s">
        <v>147</v>
      </c>
      <c r="F694" s="0" t="s">
        <v>65</v>
      </c>
      <c r="G694" s="0" t="s">
        <v>21</v>
      </c>
      <c r="H694" s="0" t="s">
        <v>1068</v>
      </c>
      <c r="I694" s="0" t="n">
        <v>0</v>
      </c>
      <c r="J694" s="0" t="n">
        <v>2.03</v>
      </c>
      <c r="K694" s="0" t="str">
        <f aca="false">IF(I694=1,"Yes","No")</f>
        <v>No</v>
      </c>
      <c r="L694" s="0" t="n">
        <f aca="false">IF(K694="Yes",(J694-1)*0.98,-1)</f>
        <v>-1</v>
      </c>
      <c r="M694" s="5" t="s">
        <v>33</v>
      </c>
      <c r="N694" s="53" t="n">
        <v>11.62</v>
      </c>
      <c r="O694" s="50" t="n">
        <f aca="false">N694*L694</f>
        <v>-11.62</v>
      </c>
      <c r="P694" s="14" t="n">
        <f aca="false">O694+P693</f>
        <v>583.458566752</v>
      </c>
    </row>
    <row r="695" customFormat="false" ht="12.8" hidden="false" customHeight="false" outlineLevel="0" collapsed="false">
      <c r="A695" s="2" t="s">
        <v>1066</v>
      </c>
      <c r="B695" s="2" t="s">
        <v>438</v>
      </c>
      <c r="C695" s="0" t="s">
        <v>608</v>
      </c>
      <c r="D695" s="0" t="s">
        <v>42</v>
      </c>
      <c r="E695" s="0" t="s">
        <v>147</v>
      </c>
      <c r="F695" s="0" t="s">
        <v>65</v>
      </c>
      <c r="G695" s="0" t="s">
        <v>21</v>
      </c>
      <c r="H695" s="0" t="s">
        <v>1068</v>
      </c>
      <c r="I695" s="0" t="n">
        <v>0</v>
      </c>
      <c r="J695" s="0" t="n">
        <v>1.2</v>
      </c>
      <c r="K695" s="0" t="s">
        <v>19</v>
      </c>
      <c r="L695" s="0" t="n">
        <f aca="false">IF(K695="Yes",(J695-1)*0.98,-1)</f>
        <v>-1</v>
      </c>
      <c r="M695" s="4" t="s">
        <v>22</v>
      </c>
      <c r="N695" s="53" t="n">
        <v>11.62</v>
      </c>
      <c r="O695" s="50" t="n">
        <f aca="false">N695*L695</f>
        <v>-11.62</v>
      </c>
      <c r="P695" s="14" t="n">
        <f aca="false">O695+P694</f>
        <v>571.838566752</v>
      </c>
    </row>
    <row r="696" customFormat="false" ht="12.8" hidden="false" customHeight="false" outlineLevel="0" collapsed="false">
      <c r="A696" s="2" t="s">
        <v>1069</v>
      </c>
      <c r="B696" s="2" t="s">
        <v>400</v>
      </c>
      <c r="C696" s="0" t="s">
        <v>215</v>
      </c>
      <c r="D696" s="0" t="s">
        <v>29</v>
      </c>
      <c r="E696" s="0" t="s">
        <v>79</v>
      </c>
      <c r="F696" s="0" t="s">
        <v>80</v>
      </c>
      <c r="G696" s="0" t="s">
        <v>19</v>
      </c>
      <c r="H696" s="0" t="s">
        <v>1070</v>
      </c>
      <c r="I696" s="0" t="n">
        <v>1</v>
      </c>
      <c r="J696" s="0" t="n">
        <v>1.88</v>
      </c>
      <c r="K696" s="0" t="str">
        <f aca="false">IF(I696=1,"Yes","No")</f>
        <v>Yes</v>
      </c>
      <c r="L696" s="0" t="n">
        <f aca="false">IF(K696="Yes",(J696-1)*0.98,-1)</f>
        <v>0.8624</v>
      </c>
      <c r="M696" s="5" t="s">
        <v>33</v>
      </c>
      <c r="N696" s="53" t="n">
        <v>11.62</v>
      </c>
      <c r="O696" s="50" t="n">
        <f aca="false">N696*L696</f>
        <v>10.021088</v>
      </c>
      <c r="P696" s="14" t="n">
        <f aca="false">O696+P695</f>
        <v>581.859654752</v>
      </c>
    </row>
    <row r="697" customFormat="false" ht="12.8" hidden="false" customHeight="false" outlineLevel="0" collapsed="false">
      <c r="A697" s="2" t="s">
        <v>1069</v>
      </c>
      <c r="B697" s="2" t="s">
        <v>400</v>
      </c>
      <c r="C697" s="0" t="s">
        <v>215</v>
      </c>
      <c r="D697" s="0" t="s">
        <v>29</v>
      </c>
      <c r="E697" s="0" t="s">
        <v>79</v>
      </c>
      <c r="F697" s="0" t="s">
        <v>80</v>
      </c>
      <c r="G697" s="0" t="s">
        <v>19</v>
      </c>
      <c r="H697" s="0" t="s">
        <v>1070</v>
      </c>
      <c r="I697" s="0" t="n">
        <v>1</v>
      </c>
      <c r="J697" s="0" t="n">
        <v>1.2</v>
      </c>
      <c r="K697" s="0" t="s">
        <v>21</v>
      </c>
      <c r="L697" s="0" t="n">
        <f aca="false">IF(K697="Yes",(J697-1)*0.98,-1)</f>
        <v>0.196</v>
      </c>
      <c r="M697" s="4" t="s">
        <v>22</v>
      </c>
      <c r="N697" s="53" t="n">
        <v>11.62</v>
      </c>
      <c r="O697" s="50" t="n">
        <f aca="false">N697*L697</f>
        <v>2.27752</v>
      </c>
      <c r="P697" s="14" t="n">
        <f aca="false">O697+P696</f>
        <v>584.137174752</v>
      </c>
    </row>
    <row r="698" customFormat="false" ht="12.8" hidden="false" customHeight="false" outlineLevel="0" collapsed="false">
      <c r="A698" s="2" t="s">
        <v>1069</v>
      </c>
      <c r="B698" s="2" t="s">
        <v>1071</v>
      </c>
      <c r="C698" s="0" t="s">
        <v>435</v>
      </c>
      <c r="D698" s="0" t="s">
        <v>29</v>
      </c>
      <c r="E698" s="0" t="s">
        <v>79</v>
      </c>
      <c r="F698" s="0" t="s">
        <v>80</v>
      </c>
      <c r="G698" s="0" t="s">
        <v>19</v>
      </c>
      <c r="H698" s="0" t="s">
        <v>1072</v>
      </c>
      <c r="I698" s="0" t="s">
        <v>133</v>
      </c>
      <c r="J698" s="0" t="n">
        <v>3.65</v>
      </c>
      <c r="K698" s="0" t="str">
        <f aca="false">IF(I698=1,"Yes","No")</f>
        <v>No</v>
      </c>
      <c r="L698" s="0" t="n">
        <f aca="false">IF(K698="Yes",(J698-1)*0.98,-1)</f>
        <v>-1</v>
      </c>
      <c r="M698" s="5" t="s">
        <v>33</v>
      </c>
      <c r="N698" s="53" t="n">
        <v>11.62</v>
      </c>
      <c r="O698" s="50" t="n">
        <f aca="false">N698*L698</f>
        <v>-11.62</v>
      </c>
      <c r="P698" s="14" t="n">
        <f aca="false">O698+P697</f>
        <v>572.517174752</v>
      </c>
    </row>
    <row r="699" customFormat="false" ht="12.8" hidden="false" customHeight="false" outlineLevel="0" collapsed="false">
      <c r="A699" s="2" t="s">
        <v>1069</v>
      </c>
      <c r="B699" s="2" t="s">
        <v>1071</v>
      </c>
      <c r="C699" s="0" t="s">
        <v>435</v>
      </c>
      <c r="D699" s="0" t="s">
        <v>29</v>
      </c>
      <c r="E699" s="0" t="s">
        <v>79</v>
      </c>
      <c r="F699" s="0" t="s">
        <v>80</v>
      </c>
      <c r="G699" s="0" t="s">
        <v>19</v>
      </c>
      <c r="H699" s="0" t="s">
        <v>1072</v>
      </c>
      <c r="I699" s="0" t="s">
        <v>133</v>
      </c>
      <c r="J699" s="0" t="n">
        <v>1.6</v>
      </c>
      <c r="K699" s="0" t="s">
        <v>19</v>
      </c>
      <c r="L699" s="0" t="n">
        <f aca="false">IF(K699="Yes",(J699-1)*0.98,-1)</f>
        <v>-1</v>
      </c>
      <c r="M699" s="4" t="s">
        <v>22</v>
      </c>
      <c r="N699" s="53" t="n">
        <v>11.62</v>
      </c>
      <c r="O699" s="50" t="n">
        <f aca="false">N699*L699</f>
        <v>-11.62</v>
      </c>
      <c r="P699" s="14" t="n">
        <f aca="false">O699+P698</f>
        <v>560.897174752</v>
      </c>
    </row>
    <row r="700" customFormat="false" ht="12.8" hidden="false" customHeight="false" outlineLevel="0" collapsed="false">
      <c r="A700" s="2" t="s">
        <v>1073</v>
      </c>
      <c r="B700" s="2" t="s">
        <v>35</v>
      </c>
      <c r="C700" s="0" t="s">
        <v>492</v>
      </c>
      <c r="D700" s="0" t="s">
        <v>16</v>
      </c>
      <c r="E700" s="0" t="s">
        <v>17</v>
      </c>
      <c r="F700" s="0" t="s">
        <v>18</v>
      </c>
      <c r="G700" s="0" t="s">
        <v>19</v>
      </c>
      <c r="H700" s="0" t="s">
        <v>953</v>
      </c>
      <c r="I700" s="0" t="n">
        <v>1</v>
      </c>
      <c r="J700" s="0" t="n">
        <v>1.44</v>
      </c>
      <c r="K700" s="0" t="s">
        <v>21</v>
      </c>
      <c r="L700" s="0" t="n">
        <f aca="false">IF(K700="Yes",(J700-1)*0.98,-1)</f>
        <v>0.4312</v>
      </c>
      <c r="M700" s="4" t="s">
        <v>22</v>
      </c>
      <c r="N700" s="53" t="n">
        <v>11.62</v>
      </c>
      <c r="O700" s="50" t="n">
        <f aca="false">N700*L700</f>
        <v>5.010544</v>
      </c>
      <c r="P700" s="14" t="n">
        <f aca="false">O700+P699</f>
        <v>565.907718752</v>
      </c>
    </row>
    <row r="701" customFormat="false" ht="12.8" hidden="false" customHeight="false" outlineLevel="0" collapsed="false">
      <c r="A701" s="2" t="s">
        <v>1073</v>
      </c>
      <c r="B701" s="2" t="s">
        <v>186</v>
      </c>
      <c r="C701" s="6" t="s">
        <v>248</v>
      </c>
      <c r="D701" s="6" t="s">
        <v>42</v>
      </c>
      <c r="E701" s="6" t="s">
        <v>147</v>
      </c>
      <c r="F701" s="6" t="s">
        <v>18</v>
      </c>
      <c r="G701" s="6" t="s">
        <v>19</v>
      </c>
      <c r="H701" s="6" t="s">
        <v>1074</v>
      </c>
      <c r="I701" s="0" t="n">
        <v>3</v>
      </c>
      <c r="J701" s="6" t="n">
        <v>5.69</v>
      </c>
      <c r="K701" s="3" t="str">
        <f aca="false">IF(I701=1, "No","Yes")</f>
        <v>Yes</v>
      </c>
      <c r="L701" s="7" t="n">
        <f aca="false">IF(I701=1,-J701,0.98)</f>
        <v>0.98</v>
      </c>
      <c r="M701" s="8" t="s">
        <v>51</v>
      </c>
      <c r="N701" s="53" t="n">
        <v>11.62</v>
      </c>
      <c r="O701" s="50" t="n">
        <f aca="false">N701*L701</f>
        <v>11.3876</v>
      </c>
      <c r="P701" s="14" t="n">
        <f aca="false">O701+P700</f>
        <v>577.295318752</v>
      </c>
    </row>
    <row r="702" customFormat="false" ht="12.8" hidden="false" customHeight="false" outlineLevel="0" collapsed="false">
      <c r="A702" s="2" t="s">
        <v>1073</v>
      </c>
      <c r="B702" s="2" t="s">
        <v>46</v>
      </c>
      <c r="C702" s="0" t="s">
        <v>248</v>
      </c>
      <c r="D702" s="0" t="s">
        <v>29</v>
      </c>
      <c r="E702" s="0" t="s">
        <v>147</v>
      </c>
      <c r="F702" s="0" t="s">
        <v>65</v>
      </c>
      <c r="G702" s="0" t="s">
        <v>21</v>
      </c>
      <c r="H702" s="0" t="s">
        <v>1075</v>
      </c>
      <c r="I702" s="0" t="n">
        <v>0</v>
      </c>
      <c r="J702" s="0" t="n">
        <v>2.63</v>
      </c>
      <c r="K702" s="0" t="s">
        <v>19</v>
      </c>
      <c r="L702" s="0" t="n">
        <f aca="false">IF(K702="Yes",(J702-1)*0.98,-1)</f>
        <v>-1</v>
      </c>
      <c r="M702" s="11" t="s">
        <v>62</v>
      </c>
      <c r="N702" s="53" t="n">
        <v>11.62</v>
      </c>
      <c r="O702" s="50" t="n">
        <f aca="false">N702*L702</f>
        <v>-11.62</v>
      </c>
      <c r="P702" s="14" t="n">
        <f aca="false">O702+P701</f>
        <v>565.675318752</v>
      </c>
    </row>
    <row r="703" customFormat="false" ht="12.8" hidden="false" customHeight="false" outlineLevel="0" collapsed="false">
      <c r="A703" s="2" t="s">
        <v>1076</v>
      </c>
      <c r="B703" s="2" t="s">
        <v>456</v>
      </c>
      <c r="C703" s="0" t="s">
        <v>297</v>
      </c>
      <c r="D703" s="0" t="s">
        <v>29</v>
      </c>
      <c r="E703" s="0" t="s">
        <v>87</v>
      </c>
      <c r="F703" s="0" t="s">
        <v>152</v>
      </c>
      <c r="G703" s="0" t="s">
        <v>19</v>
      </c>
      <c r="H703" s="0" t="s">
        <v>1077</v>
      </c>
      <c r="I703" s="0" t="s">
        <v>133</v>
      </c>
      <c r="J703" s="0" t="n">
        <v>1.32</v>
      </c>
      <c r="K703" s="0" t="s">
        <v>19</v>
      </c>
      <c r="L703" s="0" t="n">
        <f aca="false">IF(K703="Yes",(J703-1)*0.98,-1)</f>
        <v>-1</v>
      </c>
      <c r="M703" s="4" t="s">
        <v>22</v>
      </c>
      <c r="N703" s="53" t="n">
        <v>11.62</v>
      </c>
      <c r="O703" s="50" t="n">
        <f aca="false">N703*L703</f>
        <v>-11.62</v>
      </c>
      <c r="P703" s="14" t="n">
        <f aca="false">O703+P702</f>
        <v>554.055318752</v>
      </c>
    </row>
    <row r="704" customFormat="false" ht="12.8" hidden="false" customHeight="false" outlineLevel="0" collapsed="false">
      <c r="A704" s="2" t="s">
        <v>1076</v>
      </c>
      <c r="B704" s="2" t="s">
        <v>456</v>
      </c>
      <c r="C704" s="0" t="s">
        <v>297</v>
      </c>
      <c r="D704" s="0" t="s">
        <v>29</v>
      </c>
      <c r="E704" s="0" t="s">
        <v>87</v>
      </c>
      <c r="F704" s="0" t="s">
        <v>152</v>
      </c>
      <c r="G704" s="0" t="s">
        <v>19</v>
      </c>
      <c r="H704" s="0" t="s">
        <v>1078</v>
      </c>
      <c r="I704" s="0" t="n">
        <v>1</v>
      </c>
      <c r="J704" s="0" t="n">
        <v>1.47</v>
      </c>
      <c r="K704" s="0" t="s">
        <v>21</v>
      </c>
      <c r="L704" s="0" t="n">
        <f aca="false">IF(K704="Yes",(J704-1)*0.98,-1)</f>
        <v>0.4606</v>
      </c>
      <c r="M704" s="11" t="s">
        <v>62</v>
      </c>
      <c r="N704" s="53" t="n">
        <v>11.62</v>
      </c>
      <c r="O704" s="50" t="n">
        <f aca="false">N704*L704</f>
        <v>5.352172</v>
      </c>
      <c r="P704" s="14" t="n">
        <f aca="false">O704+P703</f>
        <v>559.407490752</v>
      </c>
    </row>
    <row r="705" customFormat="false" ht="12.8" hidden="false" customHeight="false" outlineLevel="0" collapsed="false">
      <c r="A705" s="9" t="s">
        <v>1076</v>
      </c>
      <c r="B705" s="9" t="s">
        <v>456</v>
      </c>
      <c r="C705" s="6" t="s">
        <v>297</v>
      </c>
      <c r="D705" s="6" t="s">
        <v>29</v>
      </c>
      <c r="E705" s="6" t="s">
        <v>87</v>
      </c>
      <c r="F705" s="6" t="s">
        <v>152</v>
      </c>
      <c r="G705" s="6" t="s">
        <v>19</v>
      </c>
      <c r="H705" s="6" t="s">
        <v>1078</v>
      </c>
      <c r="I705" s="0" t="n">
        <v>1</v>
      </c>
      <c r="J705" s="6" t="n">
        <v>3.75</v>
      </c>
      <c r="K705" s="3" t="str">
        <f aca="false">IF(I705=1,"Yes","No")</f>
        <v>Yes</v>
      </c>
      <c r="L705" s="7" t="n">
        <f aca="false">IF(K705="Yes",(J705-1)*0.98,-1)</f>
        <v>2.695</v>
      </c>
      <c r="M705" s="10" t="s">
        <v>53</v>
      </c>
      <c r="N705" s="53" t="n">
        <v>11.62</v>
      </c>
      <c r="O705" s="50" t="n">
        <f aca="false">N705*L705</f>
        <v>31.3159</v>
      </c>
      <c r="P705" s="14" t="n">
        <f aca="false">O705+P704</f>
        <v>590.723390752</v>
      </c>
    </row>
    <row r="706" customFormat="false" ht="12.8" hidden="false" customHeight="false" outlineLevel="0" collapsed="false">
      <c r="A706" s="2" t="s">
        <v>1076</v>
      </c>
      <c r="B706" s="2" t="s">
        <v>1006</v>
      </c>
      <c r="C706" s="0" t="s">
        <v>24</v>
      </c>
      <c r="D706" s="0" t="s">
        <v>29</v>
      </c>
      <c r="E706" s="0" t="s">
        <v>79</v>
      </c>
      <c r="F706" s="0" t="s">
        <v>80</v>
      </c>
      <c r="G706" s="0" t="s">
        <v>19</v>
      </c>
      <c r="H706" s="0" t="s">
        <v>1079</v>
      </c>
      <c r="I706" s="0" t="n">
        <v>1</v>
      </c>
      <c r="J706" s="0" t="n">
        <v>4.37</v>
      </c>
      <c r="K706" s="0" t="str">
        <f aca="false">IF(I706=1,"Yes","No")</f>
        <v>Yes</v>
      </c>
      <c r="L706" s="0" t="n">
        <f aca="false">IF(K706="Yes",(J706-1)*0.98,-1)</f>
        <v>3.3026</v>
      </c>
      <c r="M706" s="5" t="s">
        <v>33</v>
      </c>
      <c r="N706" s="53" t="n">
        <v>11.62</v>
      </c>
      <c r="O706" s="50" t="n">
        <f aca="false">N706*L706</f>
        <v>38.376212</v>
      </c>
      <c r="P706" s="14" t="n">
        <f aca="false">O706+P705</f>
        <v>629.099602752</v>
      </c>
    </row>
    <row r="707" customFormat="false" ht="12.8" hidden="false" customHeight="false" outlineLevel="0" collapsed="false">
      <c r="A707" s="2" t="s">
        <v>1076</v>
      </c>
      <c r="B707" s="2" t="s">
        <v>1006</v>
      </c>
      <c r="C707" s="0" t="s">
        <v>24</v>
      </c>
      <c r="D707" s="0" t="s">
        <v>29</v>
      </c>
      <c r="E707" s="0" t="s">
        <v>79</v>
      </c>
      <c r="F707" s="0" t="s">
        <v>80</v>
      </c>
      <c r="G707" s="0" t="s">
        <v>19</v>
      </c>
      <c r="H707" s="0" t="s">
        <v>1079</v>
      </c>
      <c r="I707" s="0" t="n">
        <v>1</v>
      </c>
      <c r="J707" s="0" t="n">
        <v>1.38</v>
      </c>
      <c r="K707" s="0" t="s">
        <v>21</v>
      </c>
      <c r="L707" s="0" t="n">
        <f aca="false">IF(K707="Yes",(J707-1)*0.98,-1)</f>
        <v>0.3724</v>
      </c>
      <c r="M707" s="4" t="s">
        <v>22</v>
      </c>
      <c r="N707" s="53" t="n">
        <v>11.62</v>
      </c>
      <c r="O707" s="50" t="n">
        <f aca="false">N707*L707</f>
        <v>4.327288</v>
      </c>
      <c r="P707" s="14" t="n">
        <f aca="false">O707+P706</f>
        <v>633.426890752</v>
      </c>
    </row>
    <row r="708" customFormat="false" ht="12.8" hidden="false" customHeight="false" outlineLevel="0" collapsed="false">
      <c r="A708" s="2" t="s">
        <v>1080</v>
      </c>
      <c r="B708" s="2" t="s">
        <v>23</v>
      </c>
      <c r="C708" s="0" t="s">
        <v>294</v>
      </c>
      <c r="D708" s="0" t="s">
        <v>42</v>
      </c>
      <c r="E708" s="0" t="s">
        <v>17</v>
      </c>
      <c r="F708" s="0" t="s">
        <v>43</v>
      </c>
      <c r="G708" s="0" t="s">
        <v>19</v>
      </c>
      <c r="H708" s="0" t="s">
        <v>1081</v>
      </c>
      <c r="I708" s="0" t="n">
        <v>2</v>
      </c>
      <c r="J708" s="0" t="n">
        <v>3.13</v>
      </c>
      <c r="K708" s="0" t="str">
        <f aca="false">IF(I708=1,"Yes","No")</f>
        <v>No</v>
      </c>
      <c r="L708" s="0" t="n">
        <f aca="false">IF(K708="Yes",(J708-1)*0.98,-1)</f>
        <v>-1</v>
      </c>
      <c r="M708" s="5" t="s">
        <v>33</v>
      </c>
      <c r="N708" s="53" t="n">
        <v>11.62</v>
      </c>
      <c r="O708" s="50" t="n">
        <f aca="false">N708*L708</f>
        <v>-11.62</v>
      </c>
      <c r="P708" s="14" t="n">
        <f aca="false">O708+P707</f>
        <v>621.806890752</v>
      </c>
    </row>
    <row r="709" customFormat="false" ht="12.8" hidden="false" customHeight="false" outlineLevel="0" collapsed="false">
      <c r="A709" s="2" t="s">
        <v>1080</v>
      </c>
      <c r="B709" s="2" t="s">
        <v>124</v>
      </c>
      <c r="C709" s="0" t="s">
        <v>1082</v>
      </c>
      <c r="D709" s="0" t="s">
        <v>37</v>
      </c>
      <c r="E709" s="0" t="s">
        <v>147</v>
      </c>
      <c r="G709" s="0" t="s">
        <v>19</v>
      </c>
      <c r="H709" s="0" t="s">
        <v>1083</v>
      </c>
      <c r="I709" s="0" t="n">
        <v>2</v>
      </c>
      <c r="J709" s="0" t="n">
        <v>2.72</v>
      </c>
      <c r="K709" s="0" t="str">
        <f aca="false">IF(I709=1,"Yes","No")</f>
        <v>No</v>
      </c>
      <c r="L709" s="0" t="n">
        <f aca="false">IF(K709="Yes",(J709-1)*0.98,-1)</f>
        <v>-1</v>
      </c>
      <c r="M709" s="5" t="s">
        <v>33</v>
      </c>
      <c r="N709" s="53" t="n">
        <v>11.62</v>
      </c>
      <c r="O709" s="50" t="n">
        <f aca="false">N709*L709</f>
        <v>-11.62</v>
      </c>
      <c r="P709" s="14" t="n">
        <f aca="false">O709+P708</f>
        <v>610.186890752</v>
      </c>
    </row>
    <row r="710" customFormat="false" ht="12.8" hidden="false" customHeight="false" outlineLevel="0" collapsed="false">
      <c r="A710" s="2" t="s">
        <v>1080</v>
      </c>
      <c r="B710" s="2" t="s">
        <v>280</v>
      </c>
      <c r="C710" s="0" t="s">
        <v>294</v>
      </c>
      <c r="D710" s="0" t="s">
        <v>29</v>
      </c>
      <c r="E710" s="0" t="s">
        <v>79</v>
      </c>
      <c r="F710" s="0" t="s">
        <v>80</v>
      </c>
      <c r="G710" s="0" t="s">
        <v>19</v>
      </c>
      <c r="H710" s="0" t="s">
        <v>1084</v>
      </c>
      <c r="I710" s="0" t="n">
        <v>1</v>
      </c>
      <c r="J710" s="0" t="n">
        <v>3.64</v>
      </c>
      <c r="K710" s="0" t="str">
        <f aca="false">IF(I710=1,"Yes","No")</f>
        <v>Yes</v>
      </c>
      <c r="L710" s="0" t="n">
        <f aca="false">IF(K710="Yes",(J710-1)*0.98,-1)</f>
        <v>2.5872</v>
      </c>
      <c r="M710" s="5" t="s">
        <v>33</v>
      </c>
      <c r="N710" s="53" t="n">
        <v>11.62</v>
      </c>
      <c r="O710" s="50" t="n">
        <f aca="false">N710*L710</f>
        <v>30.063264</v>
      </c>
      <c r="P710" s="14" t="n">
        <f aca="false">O710+P709</f>
        <v>640.250154752</v>
      </c>
    </row>
    <row r="711" customFormat="false" ht="12.8" hidden="false" customHeight="false" outlineLevel="0" collapsed="false">
      <c r="A711" s="2" t="s">
        <v>1080</v>
      </c>
      <c r="B711" s="2" t="s">
        <v>280</v>
      </c>
      <c r="C711" s="0" t="s">
        <v>294</v>
      </c>
      <c r="D711" s="0" t="s">
        <v>29</v>
      </c>
      <c r="E711" s="0" t="s">
        <v>79</v>
      </c>
      <c r="F711" s="0" t="s">
        <v>80</v>
      </c>
      <c r="G711" s="0" t="s">
        <v>19</v>
      </c>
      <c r="H711" s="0" t="s">
        <v>1084</v>
      </c>
      <c r="I711" s="0" t="n">
        <v>1</v>
      </c>
      <c r="J711" s="0" t="n">
        <v>1.42</v>
      </c>
      <c r="K711" s="0" t="s">
        <v>21</v>
      </c>
      <c r="L711" s="0" t="n">
        <f aca="false">IF(K711="Yes",(J711-1)*0.98,-1)</f>
        <v>0.4116</v>
      </c>
      <c r="M711" s="4" t="s">
        <v>22</v>
      </c>
      <c r="N711" s="53" t="n">
        <v>11.62</v>
      </c>
      <c r="O711" s="50" t="n">
        <f aca="false">N711*L711</f>
        <v>4.782792</v>
      </c>
      <c r="P711" s="14" t="n">
        <f aca="false">O711+P710</f>
        <v>645.032946752</v>
      </c>
    </row>
    <row r="712" customFormat="false" ht="12.8" hidden="false" customHeight="false" outlineLevel="0" collapsed="false">
      <c r="A712" s="2" t="s">
        <v>1080</v>
      </c>
      <c r="B712" s="2" t="s">
        <v>245</v>
      </c>
      <c r="C712" s="0" t="s">
        <v>150</v>
      </c>
      <c r="D712" s="0" t="s">
        <v>16</v>
      </c>
      <c r="E712" s="0" t="s">
        <v>17</v>
      </c>
      <c r="F712" s="0" t="s">
        <v>18</v>
      </c>
      <c r="G712" s="0" t="s">
        <v>19</v>
      </c>
      <c r="H712" s="0" t="s">
        <v>1085</v>
      </c>
      <c r="I712" s="0" t="n">
        <v>1</v>
      </c>
      <c r="J712" s="0" t="n">
        <v>1.09</v>
      </c>
      <c r="K712" s="0" t="s">
        <v>21</v>
      </c>
      <c r="L712" s="0" t="n">
        <f aca="false">IF(K712="Yes",(J712-1)*0.98,-1)</f>
        <v>0.0882000000000001</v>
      </c>
      <c r="M712" s="4" t="s">
        <v>22</v>
      </c>
      <c r="N712" s="53" t="n">
        <v>11.62</v>
      </c>
      <c r="O712" s="50" t="n">
        <f aca="false">N712*L712</f>
        <v>1.024884</v>
      </c>
      <c r="P712" s="14" t="n">
        <f aca="false">O712+P711</f>
        <v>646.057830752</v>
      </c>
    </row>
    <row r="713" customFormat="false" ht="12.8" hidden="false" customHeight="false" outlineLevel="0" collapsed="false">
      <c r="A713" s="2" t="s">
        <v>1086</v>
      </c>
      <c r="B713" s="2" t="s">
        <v>186</v>
      </c>
      <c r="C713" s="0" t="s">
        <v>86</v>
      </c>
      <c r="D713" s="0" t="s">
        <v>16</v>
      </c>
      <c r="E713" s="0" t="s">
        <v>17</v>
      </c>
      <c r="F713" s="0" t="s">
        <v>18</v>
      </c>
      <c r="G713" s="0" t="s">
        <v>19</v>
      </c>
      <c r="H713" s="0" t="s">
        <v>931</v>
      </c>
      <c r="I713" s="0" t="n">
        <v>1</v>
      </c>
      <c r="J713" s="0" t="n">
        <v>1.04</v>
      </c>
      <c r="K713" s="0" t="s">
        <v>21</v>
      </c>
      <c r="L713" s="0" t="n">
        <f aca="false">IF(K713="Yes",(J713-1)*0.98,-1)</f>
        <v>0.0392</v>
      </c>
      <c r="M713" s="4" t="s">
        <v>22</v>
      </c>
      <c r="N713" s="53" t="n">
        <v>11.62</v>
      </c>
      <c r="O713" s="50" t="n">
        <f aca="false">N713*L713</f>
        <v>0.455504</v>
      </c>
      <c r="P713" s="14" t="n">
        <f aca="false">O713+P712</f>
        <v>646.513334752</v>
      </c>
    </row>
    <row r="714" customFormat="false" ht="12.8" hidden="false" customHeight="false" outlineLevel="0" collapsed="false">
      <c r="A714" s="2" t="s">
        <v>1087</v>
      </c>
      <c r="B714" s="2" t="s">
        <v>423</v>
      </c>
      <c r="C714" s="0" t="s">
        <v>1088</v>
      </c>
      <c r="D714" s="0" t="s">
        <v>37</v>
      </c>
      <c r="E714" s="0" t="s">
        <v>87</v>
      </c>
      <c r="F714" s="0" t="s">
        <v>152</v>
      </c>
      <c r="G714" s="0" t="s">
        <v>19</v>
      </c>
      <c r="H714" s="0" t="s">
        <v>1046</v>
      </c>
      <c r="I714" s="0" t="n">
        <v>1</v>
      </c>
      <c r="J714" s="0" t="n">
        <v>1.3</v>
      </c>
      <c r="K714" s="0" t="s">
        <v>21</v>
      </c>
      <c r="L714" s="0" t="n">
        <f aca="false">IF(K714="Yes",(J714-1)*0.98,-1)</f>
        <v>0.294</v>
      </c>
      <c r="M714" s="11" t="s">
        <v>62</v>
      </c>
      <c r="N714" s="53" t="n">
        <v>11.62</v>
      </c>
      <c r="O714" s="50" t="n">
        <f aca="false">N714*L714</f>
        <v>3.41628</v>
      </c>
      <c r="P714" s="14" t="n">
        <f aca="false">O714+P713</f>
        <v>649.929614752</v>
      </c>
    </row>
    <row r="715" customFormat="false" ht="12.8" hidden="false" customHeight="false" outlineLevel="0" collapsed="false">
      <c r="A715" s="9" t="s">
        <v>1087</v>
      </c>
      <c r="B715" s="9" t="s">
        <v>423</v>
      </c>
      <c r="C715" s="6" t="s">
        <v>1088</v>
      </c>
      <c r="D715" s="6" t="s">
        <v>37</v>
      </c>
      <c r="E715" s="6" t="s">
        <v>87</v>
      </c>
      <c r="F715" s="6" t="s">
        <v>152</v>
      </c>
      <c r="G715" s="6" t="s">
        <v>19</v>
      </c>
      <c r="H715" s="6" t="s">
        <v>1046</v>
      </c>
      <c r="I715" s="0" t="n">
        <v>1</v>
      </c>
      <c r="J715" s="6" t="n">
        <v>4.05</v>
      </c>
      <c r="K715" s="3" t="str">
        <f aca="false">IF(I715=1,"Yes","No")</f>
        <v>Yes</v>
      </c>
      <c r="L715" s="7" t="n">
        <f aca="false">IF(K715="Yes",(J715-1)*0.98,-1)</f>
        <v>2.989</v>
      </c>
      <c r="M715" s="10" t="s">
        <v>53</v>
      </c>
      <c r="N715" s="53" t="n">
        <v>11.62</v>
      </c>
      <c r="O715" s="50" t="n">
        <f aca="false">N715*L715</f>
        <v>34.73218</v>
      </c>
      <c r="P715" s="14" t="n">
        <f aca="false">O715+P714</f>
        <v>684.661794752</v>
      </c>
    </row>
    <row r="716" customFormat="false" ht="12.8" hidden="false" customHeight="false" outlineLevel="0" collapsed="false">
      <c r="A716" s="2" t="s">
        <v>1089</v>
      </c>
      <c r="B716" s="2" t="s">
        <v>135</v>
      </c>
      <c r="C716" s="0" t="s">
        <v>150</v>
      </c>
      <c r="D716" s="0" t="s">
        <v>102</v>
      </c>
      <c r="E716" s="0" t="s">
        <v>87</v>
      </c>
      <c r="F716" s="0" t="s">
        <v>18</v>
      </c>
      <c r="G716" s="0" t="s">
        <v>19</v>
      </c>
      <c r="H716" s="0" t="s">
        <v>1090</v>
      </c>
      <c r="I716" s="0" t="n">
        <v>2</v>
      </c>
      <c r="J716" s="0" t="n">
        <v>3.57</v>
      </c>
      <c r="K716" s="0" t="str">
        <f aca="false">IF(I716=1,"Yes","No")</f>
        <v>No</v>
      </c>
      <c r="L716" s="0" t="n">
        <f aca="false">IF(K716="Yes",(J716-1)*0.98,-1)</f>
        <v>-1</v>
      </c>
      <c r="M716" s="5" t="s">
        <v>33</v>
      </c>
      <c r="N716" s="53" t="n">
        <v>11.62</v>
      </c>
      <c r="O716" s="50" t="n">
        <f aca="false">N716*L716</f>
        <v>-11.62</v>
      </c>
      <c r="P716" s="14" t="n">
        <f aca="false">O716+P715</f>
        <v>673.041794752</v>
      </c>
    </row>
    <row r="717" customFormat="false" ht="12.8" hidden="false" customHeight="false" outlineLevel="0" collapsed="false">
      <c r="A717" s="2" t="s">
        <v>1089</v>
      </c>
      <c r="B717" s="2" t="s">
        <v>410</v>
      </c>
      <c r="C717" s="0" t="s">
        <v>327</v>
      </c>
      <c r="D717" s="0" t="s">
        <v>42</v>
      </c>
      <c r="E717" s="0" t="s">
        <v>17</v>
      </c>
      <c r="F717" s="0" t="s">
        <v>43</v>
      </c>
      <c r="G717" s="0" t="s">
        <v>19</v>
      </c>
      <c r="H717" s="0" t="s">
        <v>1091</v>
      </c>
      <c r="I717" s="0" t="n">
        <v>1</v>
      </c>
      <c r="J717" s="0" t="n">
        <v>1.6</v>
      </c>
      <c r="K717" s="0" t="str">
        <f aca="false">IF(I717=1,"Yes","No")</f>
        <v>Yes</v>
      </c>
      <c r="L717" s="0" t="n">
        <f aca="false">IF(K717="Yes",(J717-1)*0.98,-1)</f>
        <v>0.588</v>
      </c>
      <c r="M717" s="5" t="s">
        <v>33</v>
      </c>
      <c r="N717" s="53" t="n">
        <v>11.62</v>
      </c>
      <c r="O717" s="50" t="n">
        <f aca="false">N717*L717</f>
        <v>6.83256</v>
      </c>
      <c r="P717" s="14" t="n">
        <f aca="false">O717+P716</f>
        <v>679.874354752</v>
      </c>
    </row>
    <row r="718" customFormat="false" ht="12.8" hidden="false" customHeight="false" outlineLevel="0" collapsed="false">
      <c r="A718" s="2" t="s">
        <v>1089</v>
      </c>
      <c r="B718" s="2" t="s">
        <v>438</v>
      </c>
      <c r="C718" s="0" t="s">
        <v>1088</v>
      </c>
      <c r="D718" s="0" t="s">
        <v>37</v>
      </c>
      <c r="E718" s="0" t="s">
        <v>147</v>
      </c>
      <c r="G718" s="0" t="s">
        <v>19</v>
      </c>
      <c r="H718" s="0" t="s">
        <v>1092</v>
      </c>
      <c r="I718" s="0" t="n">
        <v>2</v>
      </c>
      <c r="J718" s="0" t="n">
        <v>2.59</v>
      </c>
      <c r="K718" s="0" t="str">
        <f aca="false">IF(I718=1,"Yes","No")</f>
        <v>No</v>
      </c>
      <c r="L718" s="0" t="n">
        <f aca="false">IF(K718="Yes",(J718-1)*0.98,-1)</f>
        <v>-1</v>
      </c>
      <c r="M718" s="5" t="s">
        <v>33</v>
      </c>
      <c r="N718" s="53" t="n">
        <v>11.62</v>
      </c>
      <c r="O718" s="50" t="n">
        <f aca="false">N718*L718</f>
        <v>-11.62</v>
      </c>
      <c r="P718" s="14" t="n">
        <f aca="false">O718+P717</f>
        <v>668.254354752</v>
      </c>
    </row>
    <row r="719" customFormat="false" ht="12.8" hidden="false" customHeight="false" outlineLevel="0" collapsed="false">
      <c r="A719" s="2" t="s">
        <v>1093</v>
      </c>
      <c r="B719" s="2" t="s">
        <v>1006</v>
      </c>
      <c r="C719" s="0" t="s">
        <v>1094</v>
      </c>
      <c r="D719" s="0" t="s">
        <v>37</v>
      </c>
      <c r="E719" s="0" t="s">
        <v>17</v>
      </c>
      <c r="F719" s="0" t="s">
        <v>65</v>
      </c>
      <c r="G719" s="0" t="s">
        <v>21</v>
      </c>
      <c r="H719" s="0" t="s">
        <v>1095</v>
      </c>
      <c r="I719" s="0" t="n">
        <v>3</v>
      </c>
      <c r="J719" s="0" t="n">
        <v>3.85</v>
      </c>
      <c r="K719" s="0" t="str">
        <f aca="false">IF(I719=1,"Yes","No")</f>
        <v>No</v>
      </c>
      <c r="L719" s="0" t="n">
        <f aca="false">IF(K719="Yes",(J719-1)*0.98,-1)</f>
        <v>-1</v>
      </c>
      <c r="M719" s="5" t="s">
        <v>33</v>
      </c>
      <c r="N719" s="53" t="n">
        <v>11.62</v>
      </c>
      <c r="O719" s="50" t="n">
        <f aca="false">N719*L719</f>
        <v>-11.62</v>
      </c>
      <c r="P719" s="14" t="n">
        <f aca="false">O719+P718</f>
        <v>656.634354752</v>
      </c>
    </row>
    <row r="720" customFormat="false" ht="12.8" hidden="false" customHeight="false" outlineLevel="0" collapsed="false">
      <c r="A720" s="2" t="s">
        <v>1093</v>
      </c>
      <c r="B720" s="2" t="s">
        <v>1006</v>
      </c>
      <c r="C720" s="0" t="s">
        <v>1094</v>
      </c>
      <c r="D720" s="0" t="s">
        <v>37</v>
      </c>
      <c r="E720" s="0" t="s">
        <v>17</v>
      </c>
      <c r="F720" s="0" t="s">
        <v>65</v>
      </c>
      <c r="G720" s="0" t="s">
        <v>21</v>
      </c>
      <c r="H720" s="0" t="s">
        <v>1095</v>
      </c>
      <c r="I720" s="0" t="n">
        <v>3</v>
      </c>
      <c r="J720" s="0" t="n">
        <v>1.52</v>
      </c>
      <c r="K720" s="0" t="s">
        <v>21</v>
      </c>
      <c r="L720" s="0" t="n">
        <f aca="false">IF(K720="Yes",(J720-1)*0.98,-1)</f>
        <v>0.5096</v>
      </c>
      <c r="M720" s="4" t="s">
        <v>22</v>
      </c>
      <c r="N720" s="53" t="n">
        <v>11.62</v>
      </c>
      <c r="O720" s="50" t="n">
        <f aca="false">N720*L720</f>
        <v>5.921552</v>
      </c>
      <c r="P720" s="14" t="n">
        <f aca="false">O720+P719</f>
        <v>662.555906752</v>
      </c>
    </row>
    <row r="721" customFormat="false" ht="12.8" hidden="false" customHeight="false" outlineLevel="0" collapsed="false">
      <c r="A721" s="2" t="s">
        <v>1093</v>
      </c>
      <c r="B721" s="2" t="s">
        <v>594</v>
      </c>
      <c r="C721" s="0" t="s">
        <v>406</v>
      </c>
      <c r="D721" s="0" t="s">
        <v>29</v>
      </c>
      <c r="E721" s="0" t="s">
        <v>87</v>
      </c>
      <c r="F721" s="0" t="s">
        <v>152</v>
      </c>
      <c r="G721" s="0" t="s">
        <v>19</v>
      </c>
      <c r="H721" s="0" t="s">
        <v>1096</v>
      </c>
      <c r="I721" s="0" t="n">
        <v>1</v>
      </c>
      <c r="J721" s="0" t="n">
        <v>1.32</v>
      </c>
      <c r="K721" s="0" t="s">
        <v>21</v>
      </c>
      <c r="L721" s="0" t="n">
        <f aca="false">IF(K721="Yes",(J721-1)*0.98,-1)</f>
        <v>0.3136</v>
      </c>
      <c r="M721" s="4" t="s">
        <v>22</v>
      </c>
      <c r="N721" s="53" t="n">
        <v>11.62</v>
      </c>
      <c r="O721" s="50" t="n">
        <f aca="false">N721*L721</f>
        <v>3.644032</v>
      </c>
      <c r="P721" s="14" t="n">
        <f aca="false">O721+P720</f>
        <v>666.199938752</v>
      </c>
    </row>
    <row r="722" customFormat="false" ht="12.8" hidden="false" customHeight="false" outlineLevel="0" collapsed="false">
      <c r="A722" s="2" t="s">
        <v>1093</v>
      </c>
      <c r="B722" s="2" t="s">
        <v>594</v>
      </c>
      <c r="C722" s="0" t="s">
        <v>406</v>
      </c>
      <c r="D722" s="0" t="s">
        <v>29</v>
      </c>
      <c r="E722" s="0" t="s">
        <v>87</v>
      </c>
      <c r="F722" s="0" t="s">
        <v>152</v>
      </c>
      <c r="G722" s="0" t="s">
        <v>19</v>
      </c>
      <c r="H722" s="0" t="s">
        <v>407</v>
      </c>
      <c r="I722" s="0" t="n">
        <v>2</v>
      </c>
      <c r="J722" s="0" t="n">
        <v>1.76</v>
      </c>
      <c r="K722" s="0" t="s">
        <v>21</v>
      </c>
      <c r="L722" s="0" t="n">
        <f aca="false">IF(K722="Yes",(J722-1)*0.98,-1)</f>
        <v>0.7448</v>
      </c>
      <c r="M722" s="11" t="s">
        <v>62</v>
      </c>
      <c r="N722" s="53" t="n">
        <v>11.62</v>
      </c>
      <c r="O722" s="50" t="n">
        <f aca="false">N722*L722</f>
        <v>8.654576</v>
      </c>
      <c r="P722" s="14" t="n">
        <f aca="false">O722+P721</f>
        <v>674.854514752</v>
      </c>
    </row>
    <row r="723" customFormat="false" ht="12.8" hidden="false" customHeight="false" outlineLevel="0" collapsed="false">
      <c r="A723" s="9" t="s">
        <v>1093</v>
      </c>
      <c r="B723" s="9" t="s">
        <v>594</v>
      </c>
      <c r="C723" s="6" t="s">
        <v>406</v>
      </c>
      <c r="D723" s="6" t="s">
        <v>29</v>
      </c>
      <c r="E723" s="6" t="s">
        <v>87</v>
      </c>
      <c r="F723" s="6" t="s">
        <v>152</v>
      </c>
      <c r="G723" s="6" t="s">
        <v>19</v>
      </c>
      <c r="H723" s="6" t="s">
        <v>407</v>
      </c>
      <c r="I723" s="0" t="n">
        <v>2</v>
      </c>
      <c r="J723" s="6" t="n">
        <v>5.7</v>
      </c>
      <c r="K723" s="3" t="str">
        <f aca="false">IF(I723=1,"Yes","No")</f>
        <v>No</v>
      </c>
      <c r="L723" s="7" t="n">
        <f aca="false">IF(K723="Yes",(J723-1)*0.98,-1)</f>
        <v>-1</v>
      </c>
      <c r="M723" s="10" t="s">
        <v>53</v>
      </c>
      <c r="N723" s="53" t="n">
        <v>11.62</v>
      </c>
      <c r="O723" s="50" t="n">
        <f aca="false">N723*L723</f>
        <v>-11.62</v>
      </c>
      <c r="P723" s="14" t="n">
        <f aca="false">O723+P722</f>
        <v>663.234514752</v>
      </c>
    </row>
    <row r="724" customFormat="false" ht="12.8" hidden="false" customHeight="false" outlineLevel="0" collapsed="false">
      <c r="A724" s="2" t="s">
        <v>1097</v>
      </c>
      <c r="B724" s="2" t="s">
        <v>376</v>
      </c>
      <c r="C724" s="0" t="s">
        <v>373</v>
      </c>
      <c r="D724" s="0" t="s">
        <v>37</v>
      </c>
      <c r="E724" s="0" t="s">
        <v>147</v>
      </c>
      <c r="G724" s="0" t="s">
        <v>19</v>
      </c>
      <c r="H724" s="0" t="s">
        <v>1098</v>
      </c>
      <c r="I724" s="0" t="n">
        <v>1</v>
      </c>
      <c r="J724" s="0" t="n">
        <v>3.66</v>
      </c>
      <c r="K724" s="0" t="str">
        <f aca="false">IF(I724=1,"Yes","No")</f>
        <v>Yes</v>
      </c>
      <c r="L724" s="0" t="n">
        <f aca="false">IF(K724="Yes",(J724-1)*0.98,-1)</f>
        <v>2.6068</v>
      </c>
      <c r="M724" s="5" t="s">
        <v>33</v>
      </c>
      <c r="N724" s="53" t="n">
        <v>11.62</v>
      </c>
      <c r="O724" s="50" t="n">
        <f aca="false">N724*L724</f>
        <v>30.291016</v>
      </c>
      <c r="P724" s="14" t="n">
        <f aca="false">O724+P723</f>
        <v>693.525530752</v>
      </c>
    </row>
    <row r="725" customFormat="false" ht="12.8" hidden="false" customHeight="false" outlineLevel="0" collapsed="false">
      <c r="A725" s="9" t="s">
        <v>1097</v>
      </c>
      <c r="B725" s="9" t="s">
        <v>1099</v>
      </c>
      <c r="C725" s="6" t="s">
        <v>215</v>
      </c>
      <c r="D725" s="6" t="s">
        <v>29</v>
      </c>
      <c r="E725" s="6" t="s">
        <v>87</v>
      </c>
      <c r="F725" s="6" t="s">
        <v>152</v>
      </c>
      <c r="G725" s="6" t="s">
        <v>19</v>
      </c>
      <c r="H725" s="6" t="s">
        <v>1100</v>
      </c>
      <c r="I725" s="0" t="n">
        <v>2</v>
      </c>
      <c r="J725" s="6" t="n">
        <v>3.28</v>
      </c>
      <c r="K725" s="3" t="str">
        <f aca="false">IF(I725=1,"Yes","No")</f>
        <v>No</v>
      </c>
      <c r="L725" s="7" t="n">
        <f aca="false">IF(K725="Yes",(J725-1)*0.98,-1)</f>
        <v>-1</v>
      </c>
      <c r="M725" s="10" t="s">
        <v>53</v>
      </c>
      <c r="N725" s="53" t="n">
        <v>11.62</v>
      </c>
      <c r="O725" s="50" t="n">
        <f aca="false">N725*L725</f>
        <v>-11.62</v>
      </c>
      <c r="P725" s="14" t="n">
        <f aca="false">O725+P724</f>
        <v>681.905530752</v>
      </c>
    </row>
    <row r="726" customFormat="false" ht="12.8" hidden="false" customHeight="false" outlineLevel="0" collapsed="false">
      <c r="A726" s="2" t="s">
        <v>1101</v>
      </c>
      <c r="B726" s="2" t="s">
        <v>331</v>
      </c>
      <c r="C726" s="0" t="s">
        <v>373</v>
      </c>
      <c r="D726" s="0" t="s">
        <v>42</v>
      </c>
      <c r="E726" s="0" t="s">
        <v>79</v>
      </c>
      <c r="F726" s="0" t="s">
        <v>80</v>
      </c>
      <c r="G726" s="0" t="s">
        <v>19</v>
      </c>
      <c r="H726" s="0" t="s">
        <v>1102</v>
      </c>
      <c r="I726" s="0" t="n">
        <v>1</v>
      </c>
      <c r="J726" s="0" t="n">
        <v>1.31</v>
      </c>
      <c r="K726" s="0" t="s">
        <v>21</v>
      </c>
      <c r="L726" s="0" t="n">
        <f aca="false">IF(K726="Yes",(J726-1)*0.98,-1)</f>
        <v>0.3038</v>
      </c>
      <c r="M726" s="4" t="s">
        <v>22</v>
      </c>
      <c r="N726" s="53" t="n">
        <v>11.62</v>
      </c>
      <c r="O726" s="50" t="n">
        <f aca="false">N726*L726</f>
        <v>3.530156</v>
      </c>
      <c r="P726" s="14" t="n">
        <f aca="false">O726+P725</f>
        <v>685.435686752</v>
      </c>
    </row>
    <row r="727" customFormat="false" ht="12.8" hidden="false" customHeight="false" outlineLevel="0" collapsed="false">
      <c r="A727" s="9" t="s">
        <v>1101</v>
      </c>
      <c r="B727" s="9" t="s">
        <v>331</v>
      </c>
      <c r="C727" s="6" t="s">
        <v>373</v>
      </c>
      <c r="D727" s="6" t="s">
        <v>42</v>
      </c>
      <c r="E727" s="6" t="s">
        <v>79</v>
      </c>
      <c r="F727" s="6" t="s">
        <v>80</v>
      </c>
      <c r="G727" s="6" t="s">
        <v>19</v>
      </c>
      <c r="H727" s="6" t="s">
        <v>1103</v>
      </c>
      <c r="I727" s="0" t="n">
        <v>3</v>
      </c>
      <c r="J727" s="6" t="n">
        <v>1.62</v>
      </c>
      <c r="K727" s="3" t="s">
        <v>21</v>
      </c>
      <c r="L727" s="0" t="n">
        <f aca="false">IF(K727="Yes",(J727-1)*0.98,-1)</f>
        <v>0.6076</v>
      </c>
      <c r="M727" s="13" t="s">
        <v>184</v>
      </c>
      <c r="N727" s="53" t="n">
        <v>11.62</v>
      </c>
      <c r="O727" s="50" t="n">
        <f aca="false">N727*L727</f>
        <v>7.060312</v>
      </c>
      <c r="P727" s="14" t="n">
        <f aca="false">O727+P726</f>
        <v>692.495998752</v>
      </c>
    </row>
    <row r="728" customFormat="false" ht="12.8" hidden="false" customHeight="false" outlineLevel="0" collapsed="false">
      <c r="A728" s="9" t="s">
        <v>1101</v>
      </c>
      <c r="B728" s="9" t="s">
        <v>331</v>
      </c>
      <c r="C728" s="6" t="s">
        <v>373</v>
      </c>
      <c r="D728" s="6" t="s">
        <v>42</v>
      </c>
      <c r="E728" s="6" t="s">
        <v>79</v>
      </c>
      <c r="F728" s="6" t="s">
        <v>80</v>
      </c>
      <c r="G728" s="6" t="s">
        <v>19</v>
      </c>
      <c r="H728" s="6" t="s">
        <v>1104</v>
      </c>
      <c r="I728" s="0" t="n">
        <v>2</v>
      </c>
      <c r="J728" s="6" t="n">
        <v>3.25</v>
      </c>
      <c r="K728" s="3" t="str">
        <f aca="false">IF(I728=1,"Yes","No")</f>
        <v>No</v>
      </c>
      <c r="L728" s="7" t="n">
        <f aca="false">IF(K728="Yes",(J728-1)*0.98,-1)</f>
        <v>-1</v>
      </c>
      <c r="M728" s="10" t="s">
        <v>53</v>
      </c>
      <c r="N728" s="53" t="n">
        <v>11.62</v>
      </c>
      <c r="O728" s="50" t="n">
        <f aca="false">N728*L728</f>
        <v>-11.62</v>
      </c>
      <c r="P728" s="14" t="n">
        <f aca="false">O728+P727</f>
        <v>680.875998752</v>
      </c>
    </row>
    <row r="729" customFormat="false" ht="12.8" hidden="false" customHeight="false" outlineLevel="0" collapsed="false">
      <c r="A729" s="2" t="s">
        <v>1101</v>
      </c>
      <c r="B729" s="2" t="s">
        <v>245</v>
      </c>
      <c r="C729" s="0" t="s">
        <v>457</v>
      </c>
      <c r="D729" s="0" t="s">
        <v>16</v>
      </c>
      <c r="E729" s="0" t="s">
        <v>17</v>
      </c>
      <c r="F729" s="0" t="s">
        <v>18</v>
      </c>
      <c r="G729" s="0" t="s">
        <v>19</v>
      </c>
      <c r="H729" s="0" t="s">
        <v>953</v>
      </c>
      <c r="I729" s="0" t="n">
        <v>1</v>
      </c>
      <c r="J729" s="0" t="n">
        <v>1.07</v>
      </c>
      <c r="K729" s="0" t="s">
        <v>21</v>
      </c>
      <c r="L729" s="0" t="n">
        <f aca="false">IF(K729="Yes",(J729-1)*0.98,-1)</f>
        <v>0.0686000000000001</v>
      </c>
      <c r="M729" s="4" t="s">
        <v>22</v>
      </c>
      <c r="N729" s="53" t="n">
        <v>11.62</v>
      </c>
      <c r="O729" s="50" t="n">
        <f aca="false">N729*L729</f>
        <v>0.797132000000001</v>
      </c>
      <c r="P729" s="14" t="n">
        <f aca="false">O729+P728</f>
        <v>681.673130752</v>
      </c>
    </row>
    <row r="730" customFormat="false" ht="12.8" hidden="false" customHeight="false" outlineLevel="0" collapsed="false">
      <c r="A730" s="9" t="s">
        <v>1105</v>
      </c>
      <c r="B730" s="9" t="s">
        <v>197</v>
      </c>
      <c r="C730" s="6" t="s">
        <v>1031</v>
      </c>
      <c r="D730" s="6" t="s">
        <v>37</v>
      </c>
      <c r="E730" s="6" t="s">
        <v>79</v>
      </c>
      <c r="F730" s="6" t="s">
        <v>1106</v>
      </c>
      <c r="G730" s="6" t="s">
        <v>19</v>
      </c>
      <c r="H730" s="6" t="s">
        <v>1107</v>
      </c>
      <c r="I730" s="0" t="n">
        <v>0</v>
      </c>
      <c r="J730" s="6" t="n">
        <v>4.81</v>
      </c>
      <c r="K730" s="3" t="str">
        <f aca="false">IF(I730=1,"Yes","No")</f>
        <v>No</v>
      </c>
      <c r="L730" s="7" t="n">
        <f aca="false">IF(K730="Yes",(J730-1)*0.98,-1)</f>
        <v>-1</v>
      </c>
      <c r="M730" s="10" t="s">
        <v>53</v>
      </c>
      <c r="N730" s="53" t="n">
        <v>11.62</v>
      </c>
      <c r="O730" s="50" t="n">
        <f aca="false">N730*L730</f>
        <v>-11.62</v>
      </c>
      <c r="P730" s="14" t="n">
        <f aca="false">O730+P729</f>
        <v>670.053130752</v>
      </c>
    </row>
    <row r="731" customFormat="false" ht="12.8" hidden="false" customHeight="false" outlineLevel="0" collapsed="false">
      <c r="A731" s="9" t="s">
        <v>1105</v>
      </c>
      <c r="B731" s="9" t="s">
        <v>197</v>
      </c>
      <c r="C731" s="6" t="s">
        <v>1031</v>
      </c>
      <c r="D731" s="6" t="s">
        <v>37</v>
      </c>
      <c r="E731" s="6" t="s">
        <v>79</v>
      </c>
      <c r="F731" s="6" t="s">
        <v>1106</v>
      </c>
      <c r="G731" s="6" t="s">
        <v>19</v>
      </c>
      <c r="H731" s="6" t="s">
        <v>1108</v>
      </c>
      <c r="I731" s="0" t="n">
        <v>1</v>
      </c>
      <c r="J731" s="6" t="n">
        <v>8.26</v>
      </c>
      <c r="K731" s="3" t="str">
        <f aca="false">IF(I731=1,"Yes","No")</f>
        <v>Yes</v>
      </c>
      <c r="L731" s="7" t="n">
        <f aca="false">IF(K731="Yes",(J731-1)*0.98,-1)</f>
        <v>7.1148</v>
      </c>
      <c r="M731" s="10" t="s">
        <v>53</v>
      </c>
      <c r="N731" s="53" t="n">
        <v>11.62</v>
      </c>
      <c r="O731" s="50" t="n">
        <f aca="false">N731*L731</f>
        <v>82.673976</v>
      </c>
      <c r="P731" s="14" t="n">
        <f aca="false">O731+P730</f>
        <v>752.727106752</v>
      </c>
    </row>
    <row r="732" customFormat="false" ht="12.8" hidden="false" customHeight="false" outlineLevel="0" collapsed="false">
      <c r="A732" s="2" t="s">
        <v>1109</v>
      </c>
      <c r="B732" s="2" t="s">
        <v>205</v>
      </c>
      <c r="C732" s="0" t="s">
        <v>495</v>
      </c>
      <c r="D732" s="0" t="s">
        <v>29</v>
      </c>
      <c r="E732" s="0" t="s">
        <v>147</v>
      </c>
      <c r="F732" s="0" t="s">
        <v>65</v>
      </c>
      <c r="G732" s="0" t="s">
        <v>21</v>
      </c>
      <c r="H732" s="0" t="s">
        <v>1110</v>
      </c>
      <c r="I732" s="0" t="n">
        <v>0</v>
      </c>
      <c r="J732" s="0" t="n">
        <v>1.99</v>
      </c>
      <c r="K732" s="0" t="s">
        <v>19</v>
      </c>
      <c r="L732" s="0" t="n">
        <f aca="false">IF(K732="Yes",(J732-1)*0.98,-1)</f>
        <v>-1</v>
      </c>
      <c r="M732" s="11" t="s">
        <v>62</v>
      </c>
      <c r="N732" s="53" t="n">
        <v>11.62</v>
      </c>
      <c r="O732" s="50" t="n">
        <f aca="false">N732*L732</f>
        <v>-11.62</v>
      </c>
      <c r="P732" s="14" t="n">
        <f aca="false">O732+P731</f>
        <v>741.107106752</v>
      </c>
    </row>
    <row r="733" customFormat="false" ht="12.8" hidden="false" customHeight="false" outlineLevel="0" collapsed="false">
      <c r="A733" s="2" t="s">
        <v>1109</v>
      </c>
      <c r="B733" s="2" t="s">
        <v>239</v>
      </c>
      <c r="C733" s="0" t="s">
        <v>230</v>
      </c>
      <c r="D733" s="0" t="s">
        <v>42</v>
      </c>
      <c r="E733" s="0" t="s">
        <v>147</v>
      </c>
      <c r="F733" s="0" t="s">
        <v>65</v>
      </c>
      <c r="G733" s="0" t="s">
        <v>21</v>
      </c>
      <c r="H733" s="0" t="s">
        <v>1111</v>
      </c>
      <c r="I733" s="0" t="n">
        <v>1</v>
      </c>
      <c r="J733" s="0" t="n">
        <v>3.68</v>
      </c>
      <c r="K733" s="0" t="str">
        <f aca="false">IF(I733=1,"Yes","No")</f>
        <v>Yes</v>
      </c>
      <c r="L733" s="0" t="n">
        <f aca="false">IF(K733="Yes",(J733-1)*0.98,-1)</f>
        <v>2.6264</v>
      </c>
      <c r="M733" s="5" t="s">
        <v>33</v>
      </c>
      <c r="N733" s="53" t="n">
        <v>11.62</v>
      </c>
      <c r="O733" s="50" t="n">
        <f aca="false">N733*L733</f>
        <v>30.518768</v>
      </c>
      <c r="P733" s="14" t="n">
        <f aca="false">O733+P732</f>
        <v>771.625874752</v>
      </c>
    </row>
    <row r="734" customFormat="false" ht="12.8" hidden="false" customHeight="false" outlineLevel="0" collapsed="false">
      <c r="A734" s="2" t="s">
        <v>1109</v>
      </c>
      <c r="B734" s="2" t="s">
        <v>239</v>
      </c>
      <c r="C734" s="0" t="s">
        <v>230</v>
      </c>
      <c r="D734" s="0" t="s">
        <v>42</v>
      </c>
      <c r="E734" s="0" t="s">
        <v>147</v>
      </c>
      <c r="F734" s="0" t="s">
        <v>65</v>
      </c>
      <c r="G734" s="0" t="s">
        <v>21</v>
      </c>
      <c r="H734" s="0" t="s">
        <v>1111</v>
      </c>
      <c r="I734" s="0" t="n">
        <v>1</v>
      </c>
      <c r="J734" s="0" t="n">
        <v>1.65</v>
      </c>
      <c r="K734" s="0" t="s">
        <v>21</v>
      </c>
      <c r="L734" s="0" t="n">
        <f aca="false">IF(K734="Yes",(J734-1)*0.98,-1)</f>
        <v>0.637</v>
      </c>
      <c r="M734" s="4" t="s">
        <v>22</v>
      </c>
      <c r="N734" s="53" t="n">
        <v>11.62</v>
      </c>
      <c r="O734" s="50" t="n">
        <f aca="false">N734*L734</f>
        <v>7.40194</v>
      </c>
      <c r="P734" s="14" t="n">
        <f aca="false">O734+P733</f>
        <v>779.027814752</v>
      </c>
    </row>
    <row r="735" customFormat="false" ht="12.8" hidden="false" customHeight="false" outlineLevel="0" collapsed="false">
      <c r="A735" s="2" t="s">
        <v>1112</v>
      </c>
      <c r="B735" s="2" t="s">
        <v>376</v>
      </c>
      <c r="C735" s="0" t="s">
        <v>327</v>
      </c>
      <c r="D735" s="0" t="s">
        <v>16</v>
      </c>
      <c r="E735" s="0" t="s">
        <v>87</v>
      </c>
      <c r="F735" s="0" t="s">
        <v>18</v>
      </c>
      <c r="G735" s="0" t="s">
        <v>21</v>
      </c>
      <c r="H735" s="0" t="s">
        <v>1113</v>
      </c>
      <c r="I735" s="0" t="n">
        <v>3</v>
      </c>
      <c r="J735" s="0" t="n">
        <v>2.23</v>
      </c>
      <c r="K735" s="0" t="s">
        <v>19</v>
      </c>
      <c r="L735" s="0" t="n">
        <f aca="false">IF(K735="Yes",(J735-1)*0.98,-1)</f>
        <v>-1</v>
      </c>
      <c r="M735" s="4" t="s">
        <v>22</v>
      </c>
      <c r="N735" s="53" t="n">
        <v>11.62</v>
      </c>
      <c r="O735" s="50" t="n">
        <f aca="false">N735*L735</f>
        <v>-11.62</v>
      </c>
      <c r="P735" s="14" t="n">
        <f aca="false">O735+P734</f>
        <v>767.407814752</v>
      </c>
    </row>
    <row r="736" customFormat="false" ht="12.8" hidden="false" customHeight="false" outlineLevel="0" collapsed="false">
      <c r="A736" s="2" t="s">
        <v>1114</v>
      </c>
      <c r="B736" s="2" t="s">
        <v>343</v>
      </c>
      <c r="C736" s="0" t="s">
        <v>1115</v>
      </c>
      <c r="D736" s="0" t="s">
        <v>37</v>
      </c>
      <c r="E736" s="0" t="s">
        <v>17</v>
      </c>
      <c r="F736" s="0" t="s">
        <v>65</v>
      </c>
      <c r="G736" s="0" t="s">
        <v>21</v>
      </c>
      <c r="H736" s="0" t="s">
        <v>1116</v>
      </c>
      <c r="I736" s="0" t="n">
        <v>1</v>
      </c>
      <c r="J736" s="0" t="n">
        <v>4.69</v>
      </c>
      <c r="K736" s="0" t="str">
        <f aca="false">IF(I736=1,"Yes","No")</f>
        <v>Yes</v>
      </c>
      <c r="L736" s="0" t="n">
        <f aca="false">IF(K736="Yes",(J736-1)*0.98,-1)</f>
        <v>3.6162</v>
      </c>
      <c r="M736" s="5" t="s">
        <v>33</v>
      </c>
      <c r="N736" s="53" t="n">
        <v>11.62</v>
      </c>
      <c r="O736" s="50" t="n">
        <f aca="false">N736*L736</f>
        <v>42.020244</v>
      </c>
      <c r="P736" s="14" t="n">
        <f aca="false">O736+P735</f>
        <v>809.428058752</v>
      </c>
    </row>
    <row r="737" customFormat="false" ht="12.8" hidden="false" customHeight="false" outlineLevel="0" collapsed="false">
      <c r="A737" s="2" t="s">
        <v>1114</v>
      </c>
      <c r="B737" s="2" t="s">
        <v>343</v>
      </c>
      <c r="C737" s="0" t="s">
        <v>1115</v>
      </c>
      <c r="D737" s="0" t="s">
        <v>37</v>
      </c>
      <c r="E737" s="0" t="s">
        <v>17</v>
      </c>
      <c r="F737" s="0" t="s">
        <v>65</v>
      </c>
      <c r="G737" s="0" t="s">
        <v>21</v>
      </c>
      <c r="H737" s="0" t="s">
        <v>1116</v>
      </c>
      <c r="I737" s="0" t="n">
        <v>1</v>
      </c>
      <c r="J737" s="0" t="n">
        <v>1.71</v>
      </c>
      <c r="K737" s="0" t="s">
        <v>21</v>
      </c>
      <c r="L737" s="0" t="n">
        <f aca="false">IF(K737="Yes",(J737-1)*0.98,-1)</f>
        <v>0.6958</v>
      </c>
      <c r="M737" s="4" t="s">
        <v>22</v>
      </c>
      <c r="N737" s="53" t="n">
        <v>11.62</v>
      </c>
      <c r="O737" s="50" t="n">
        <f aca="false">N737*L737</f>
        <v>8.085196</v>
      </c>
      <c r="P737" s="14" t="n">
        <f aca="false">O737+P736</f>
        <v>817.513254752</v>
      </c>
    </row>
    <row r="738" customFormat="false" ht="12.8" hidden="false" customHeight="false" outlineLevel="0" collapsed="false">
      <c r="A738" s="2" t="s">
        <v>1114</v>
      </c>
      <c r="B738" s="2" t="s">
        <v>1117</v>
      </c>
      <c r="C738" s="0" t="s">
        <v>41</v>
      </c>
      <c r="D738" s="0" t="s">
        <v>42</v>
      </c>
      <c r="E738" s="0" t="s">
        <v>147</v>
      </c>
      <c r="F738" s="0" t="s">
        <v>65</v>
      </c>
      <c r="G738" s="0" t="s">
        <v>21</v>
      </c>
      <c r="H738" s="0" t="s">
        <v>1118</v>
      </c>
      <c r="I738" s="0" t="n">
        <v>1</v>
      </c>
      <c r="J738" s="0" t="n">
        <v>2.76</v>
      </c>
      <c r="K738" s="0" t="str">
        <f aca="false">IF(I738=1,"Yes","No")</f>
        <v>Yes</v>
      </c>
      <c r="L738" s="0" t="n">
        <f aca="false">IF(K738="Yes",(J738-1)*0.98,-1)</f>
        <v>1.7248</v>
      </c>
      <c r="M738" s="5" t="s">
        <v>33</v>
      </c>
      <c r="N738" s="53" t="n">
        <v>11.62</v>
      </c>
      <c r="O738" s="50" t="n">
        <f aca="false">N738*L738</f>
        <v>20.042176</v>
      </c>
      <c r="P738" s="14" t="n">
        <f aca="false">O738+P737</f>
        <v>837.555430752</v>
      </c>
    </row>
    <row r="739" customFormat="false" ht="12.8" hidden="false" customHeight="false" outlineLevel="0" collapsed="false">
      <c r="A739" s="2" t="s">
        <v>1114</v>
      </c>
      <c r="B739" s="2" t="s">
        <v>1117</v>
      </c>
      <c r="C739" s="0" t="s">
        <v>41</v>
      </c>
      <c r="D739" s="0" t="s">
        <v>42</v>
      </c>
      <c r="E739" s="0" t="s">
        <v>147</v>
      </c>
      <c r="F739" s="0" t="s">
        <v>65</v>
      </c>
      <c r="G739" s="0" t="s">
        <v>21</v>
      </c>
      <c r="H739" s="0" t="s">
        <v>1118</v>
      </c>
      <c r="I739" s="0" t="n">
        <v>1</v>
      </c>
      <c r="J739" s="0" t="n">
        <v>1.34</v>
      </c>
      <c r="K739" s="0" t="s">
        <v>21</v>
      </c>
      <c r="L739" s="0" t="n">
        <f aca="false">IF(K739="Yes",(J739-1)*0.98,-1)</f>
        <v>0.3332</v>
      </c>
      <c r="M739" s="4" t="s">
        <v>22</v>
      </c>
      <c r="N739" s="53" t="n">
        <v>11.62</v>
      </c>
      <c r="O739" s="50" t="n">
        <f aca="false">N739*L739</f>
        <v>3.871784</v>
      </c>
      <c r="P739" s="14" t="n">
        <f aca="false">O739+P738</f>
        <v>841.427214752</v>
      </c>
    </row>
    <row r="740" customFormat="false" ht="12.8" hidden="false" customHeight="false" outlineLevel="0" collapsed="false">
      <c r="A740" s="2" t="s">
        <v>1114</v>
      </c>
      <c r="B740" s="2" t="s">
        <v>528</v>
      </c>
      <c r="C740" s="0" t="s">
        <v>1115</v>
      </c>
      <c r="D740" s="0" t="s">
        <v>37</v>
      </c>
      <c r="E740" s="0" t="s">
        <v>147</v>
      </c>
      <c r="G740" s="0" t="s">
        <v>19</v>
      </c>
      <c r="H740" s="0" t="s">
        <v>1119</v>
      </c>
      <c r="I740" s="0" t="n">
        <v>1</v>
      </c>
      <c r="J740" s="0" t="n">
        <v>1.75</v>
      </c>
      <c r="K740" s="0" t="str">
        <f aca="false">IF(I740=1,"Yes","No")</f>
        <v>Yes</v>
      </c>
      <c r="L740" s="0" t="n">
        <f aca="false">IF(K740="Yes",(J740-1)*0.98,-1)</f>
        <v>0.735</v>
      </c>
      <c r="M740" s="5" t="s">
        <v>33</v>
      </c>
      <c r="N740" s="53" t="n">
        <v>11.62</v>
      </c>
      <c r="O740" s="50" t="n">
        <f aca="false">N740*L740</f>
        <v>8.5407</v>
      </c>
      <c r="P740" s="14" t="n">
        <f aca="false">O740+P739</f>
        <v>849.967914752</v>
      </c>
    </row>
    <row r="741" customFormat="false" ht="12.8" hidden="false" customHeight="false" outlineLevel="0" collapsed="false">
      <c r="A741" s="2" t="s">
        <v>1120</v>
      </c>
      <c r="B741" s="2" t="s">
        <v>888</v>
      </c>
      <c r="C741" s="0" t="s">
        <v>1082</v>
      </c>
      <c r="D741" s="0" t="s">
        <v>37</v>
      </c>
      <c r="E741" s="0" t="s">
        <v>147</v>
      </c>
      <c r="G741" s="0" t="s">
        <v>19</v>
      </c>
      <c r="H741" s="0" t="s">
        <v>1121</v>
      </c>
      <c r="I741" s="0" t="n">
        <v>1</v>
      </c>
      <c r="J741" s="0" t="n">
        <v>1.61</v>
      </c>
      <c r="K741" s="0" t="str">
        <f aca="false">IF(I741=1,"Yes","No")</f>
        <v>Yes</v>
      </c>
      <c r="L741" s="0" t="n">
        <f aca="false">IF(K741="Yes",(J741-1)*0.98,-1)</f>
        <v>0.5978</v>
      </c>
      <c r="M741" s="5" t="s">
        <v>33</v>
      </c>
      <c r="N741" s="53" t="n">
        <v>11.62</v>
      </c>
      <c r="O741" s="50" t="n">
        <f aca="false">N741*L741</f>
        <v>6.946436</v>
      </c>
      <c r="P741" s="14" t="n">
        <f aca="false">O741+P740</f>
        <v>856.914350752</v>
      </c>
    </row>
    <row r="742" customFormat="false" ht="12.8" hidden="false" customHeight="false" outlineLevel="0" collapsed="false">
      <c r="A742" s="2" t="s">
        <v>1122</v>
      </c>
      <c r="B742" s="2" t="s">
        <v>296</v>
      </c>
      <c r="C742" s="0" t="s">
        <v>56</v>
      </c>
      <c r="D742" s="0" t="s">
        <v>16</v>
      </c>
      <c r="E742" s="0" t="s">
        <v>87</v>
      </c>
      <c r="F742" s="0" t="s">
        <v>18</v>
      </c>
      <c r="G742" s="0" t="s">
        <v>21</v>
      </c>
      <c r="H742" s="0" t="s">
        <v>1123</v>
      </c>
      <c r="I742" s="0" t="n">
        <v>2</v>
      </c>
      <c r="J742" s="0" t="n">
        <v>1.76</v>
      </c>
      <c r="K742" s="0" t="s">
        <v>21</v>
      </c>
      <c r="L742" s="0" t="n">
        <f aca="false">IF(K742="Yes",(J742-1)*0.98,-1)</f>
        <v>0.7448</v>
      </c>
      <c r="M742" s="4" t="s">
        <v>22</v>
      </c>
      <c r="N742" s="53" t="n">
        <v>11.62</v>
      </c>
      <c r="O742" s="50" t="n">
        <f aca="false">N742*L742</f>
        <v>8.654576</v>
      </c>
      <c r="P742" s="14" t="n">
        <f aca="false">O742+P741</f>
        <v>865.568926752</v>
      </c>
    </row>
    <row r="743" customFormat="false" ht="12.8" hidden="false" customHeight="false" outlineLevel="0" collapsed="false">
      <c r="A743" s="2" t="s">
        <v>1122</v>
      </c>
      <c r="B743" s="2" t="s">
        <v>296</v>
      </c>
      <c r="C743" s="0" t="s">
        <v>56</v>
      </c>
      <c r="D743" s="0" t="s">
        <v>16</v>
      </c>
      <c r="E743" s="0" t="s">
        <v>87</v>
      </c>
      <c r="F743" s="0" t="s">
        <v>18</v>
      </c>
      <c r="G743" s="0" t="s">
        <v>21</v>
      </c>
      <c r="H743" s="0" t="s">
        <v>1124</v>
      </c>
      <c r="I743" s="0" t="n">
        <v>1</v>
      </c>
      <c r="J743" s="0" t="n">
        <v>4.9</v>
      </c>
      <c r="K743" s="0" t="s">
        <v>21</v>
      </c>
      <c r="L743" s="0" t="n">
        <f aca="false">IF(K743="Yes",(J743-1)*0.98,-1)</f>
        <v>3.822</v>
      </c>
      <c r="M743" s="11" t="s">
        <v>62</v>
      </c>
      <c r="N743" s="53" t="n">
        <v>11.62</v>
      </c>
      <c r="O743" s="50" t="n">
        <f aca="false">N743*L743</f>
        <v>44.41164</v>
      </c>
      <c r="P743" s="14" t="n">
        <f aca="false">O743+P742</f>
        <v>909.980566752</v>
      </c>
    </row>
    <row r="744" customFormat="false" ht="12.8" hidden="false" customHeight="false" outlineLevel="0" collapsed="false">
      <c r="A744" s="9" t="s">
        <v>1122</v>
      </c>
      <c r="B744" s="9" t="s">
        <v>296</v>
      </c>
      <c r="C744" s="6" t="s">
        <v>56</v>
      </c>
      <c r="D744" s="6" t="s">
        <v>16</v>
      </c>
      <c r="E744" s="6" t="s">
        <v>87</v>
      </c>
      <c r="F744" s="6" t="s">
        <v>18</v>
      </c>
      <c r="G744" s="6" t="s">
        <v>21</v>
      </c>
      <c r="H744" s="6" t="s">
        <v>1124</v>
      </c>
      <c r="I744" s="0" t="n">
        <v>1</v>
      </c>
      <c r="J744" s="6" t="n">
        <v>12.03</v>
      </c>
      <c r="K744" s="3" t="str">
        <f aca="false">IF(I744=1,"Yes","No")</f>
        <v>Yes</v>
      </c>
      <c r="L744" s="7" t="n">
        <f aca="false">IF(K744="Yes",(J744-1)*0.98,-1)</f>
        <v>10.8094</v>
      </c>
      <c r="M744" s="10" t="s">
        <v>53</v>
      </c>
      <c r="N744" s="53" t="n">
        <v>11.62</v>
      </c>
      <c r="O744" s="50" t="n">
        <f aca="false">N744*L744</f>
        <v>125.605228</v>
      </c>
      <c r="P744" s="14" t="n">
        <f aca="false">O744+P743</f>
        <v>1035.585794752</v>
      </c>
    </row>
    <row r="745" customFormat="false" ht="12.8" hidden="false" customHeight="false" outlineLevel="0" collapsed="false">
      <c r="A745" s="2" t="s">
        <v>1125</v>
      </c>
      <c r="B745" s="2" t="s">
        <v>376</v>
      </c>
      <c r="C745" s="0" t="s">
        <v>311</v>
      </c>
      <c r="D745" s="0" t="s">
        <v>16</v>
      </c>
      <c r="E745" s="0" t="s">
        <v>17</v>
      </c>
      <c r="F745" s="0" t="s">
        <v>18</v>
      </c>
      <c r="G745" s="0" t="s">
        <v>19</v>
      </c>
      <c r="H745" s="0" t="s">
        <v>1126</v>
      </c>
      <c r="I745" s="0" t="n">
        <v>1</v>
      </c>
      <c r="J745" s="0" t="n">
        <v>1.54</v>
      </c>
      <c r="K745" s="0" t="s">
        <v>21</v>
      </c>
      <c r="L745" s="0" t="n">
        <f aca="false">IF(K745="Yes",(J745-1)*0.98,-1)</f>
        <v>0.5292</v>
      </c>
      <c r="M745" s="4" t="s">
        <v>22</v>
      </c>
      <c r="N745" s="53" t="n">
        <v>11.62</v>
      </c>
      <c r="O745" s="50" t="n">
        <f aca="false">N745*L745</f>
        <v>6.149304</v>
      </c>
      <c r="P745" s="14" t="n">
        <f aca="false">O745+P744</f>
        <v>1041.735098752</v>
      </c>
    </row>
    <row r="746" customFormat="false" ht="12.8" hidden="false" customHeight="false" outlineLevel="0" collapsed="false">
      <c r="A746" s="2" t="s">
        <v>1125</v>
      </c>
      <c r="B746" s="2" t="s">
        <v>1127</v>
      </c>
      <c r="C746" s="0" t="s">
        <v>311</v>
      </c>
      <c r="D746" s="0" t="s">
        <v>29</v>
      </c>
      <c r="E746" s="0" t="s">
        <v>87</v>
      </c>
      <c r="F746" s="0" t="s">
        <v>152</v>
      </c>
      <c r="G746" s="0" t="s">
        <v>19</v>
      </c>
      <c r="H746" s="0" t="s">
        <v>1128</v>
      </c>
      <c r="I746" s="0" t="n">
        <v>1</v>
      </c>
      <c r="J746" s="0" t="n">
        <v>1.17</v>
      </c>
      <c r="K746" s="0" t="s">
        <v>21</v>
      </c>
      <c r="L746" s="0" t="n">
        <f aca="false">IF(K746="Yes",(J746-1)*0.98,-1)</f>
        <v>0.1666</v>
      </c>
      <c r="M746" s="4" t="s">
        <v>22</v>
      </c>
      <c r="N746" s="53" t="n">
        <v>11.62</v>
      </c>
      <c r="O746" s="50" t="n">
        <f aca="false">N746*L746</f>
        <v>1.935892</v>
      </c>
      <c r="P746" s="14" t="n">
        <f aca="false">O746+P745</f>
        <v>1043.670990752</v>
      </c>
      <c r="Q746" s="47" t="n">
        <f aca="false">0.8*(P746-581.08)</f>
        <v>370.0727926016</v>
      </c>
      <c r="R746" s="47" t="n">
        <f aca="false">P746-Q746</f>
        <v>673.5981981504</v>
      </c>
      <c r="S746" s="47" t="n">
        <f aca="false">R746/50</f>
        <v>13.471963963008</v>
      </c>
      <c r="T746" s="47" t="n">
        <f aca="false">324.29+Q746</f>
        <v>694.3627926016</v>
      </c>
      <c r="U746" s="48" t="s">
        <v>21</v>
      </c>
    </row>
    <row r="747" customFormat="false" ht="12.8" hidden="false" customHeight="false" outlineLevel="0" collapsed="false">
      <c r="A747" s="2" t="s">
        <v>1129</v>
      </c>
      <c r="B747" s="2" t="s">
        <v>96</v>
      </c>
      <c r="C747" s="0" t="s">
        <v>110</v>
      </c>
      <c r="D747" s="0" t="s">
        <v>42</v>
      </c>
      <c r="E747" s="0" t="s">
        <v>147</v>
      </c>
      <c r="F747" s="0" t="s">
        <v>453</v>
      </c>
      <c r="G747" s="0" t="s">
        <v>19</v>
      </c>
      <c r="H747" s="0" t="s">
        <v>1130</v>
      </c>
      <c r="I747" s="0" t="n">
        <v>3</v>
      </c>
      <c r="J747" s="0" t="n">
        <v>1.66</v>
      </c>
      <c r="K747" s="0" t="str">
        <f aca="false">IF(I747=1,"Yes","No")</f>
        <v>No</v>
      </c>
      <c r="L747" s="0" t="n">
        <f aca="false">IF(K747="Yes",(J747-1)*0.98,-1)</f>
        <v>-1</v>
      </c>
      <c r="M747" s="5" t="s">
        <v>33</v>
      </c>
      <c r="N747" s="53" t="n">
        <v>13.47</v>
      </c>
      <c r="O747" s="50" t="n">
        <f aca="false">N747*L747</f>
        <v>-13.47</v>
      </c>
      <c r="P747" s="51" t="n">
        <f aca="false">R746+O747</f>
        <v>660.1281981504</v>
      </c>
    </row>
    <row r="748" customFormat="false" ht="12.8" hidden="false" customHeight="false" outlineLevel="0" collapsed="false">
      <c r="A748" s="2" t="s">
        <v>1129</v>
      </c>
      <c r="B748" s="2" t="s">
        <v>205</v>
      </c>
      <c r="C748" s="0" t="s">
        <v>110</v>
      </c>
      <c r="D748" s="0" t="s">
        <v>29</v>
      </c>
      <c r="E748" s="0" t="s">
        <v>147</v>
      </c>
      <c r="F748" s="0" t="s">
        <v>43</v>
      </c>
      <c r="G748" s="0" t="s">
        <v>19</v>
      </c>
      <c r="H748" s="0" t="s">
        <v>1131</v>
      </c>
      <c r="I748" s="0" t="n">
        <v>0</v>
      </c>
      <c r="J748" s="0" t="n">
        <v>3.94</v>
      </c>
      <c r="K748" s="0" t="str">
        <f aca="false">IF(I748=1,"Yes","No")</f>
        <v>No</v>
      </c>
      <c r="L748" s="0" t="n">
        <f aca="false">IF(K748="Yes",(J748-1)*0.98,-1)</f>
        <v>-1</v>
      </c>
      <c r="M748" s="5" t="s">
        <v>33</v>
      </c>
      <c r="N748" s="53" t="n">
        <v>13.47</v>
      </c>
      <c r="O748" s="50" t="n">
        <f aca="false">N748*L748</f>
        <v>-13.47</v>
      </c>
      <c r="P748" s="14" t="n">
        <f aca="false">O748+P747</f>
        <v>646.6581981504</v>
      </c>
    </row>
    <row r="749" customFormat="false" ht="12.8" hidden="false" customHeight="false" outlineLevel="0" collapsed="false">
      <c r="A749" s="2" t="s">
        <v>1132</v>
      </c>
      <c r="B749" s="2" t="s">
        <v>255</v>
      </c>
      <c r="C749" s="0" t="s">
        <v>256</v>
      </c>
      <c r="D749" s="0" t="s">
        <v>29</v>
      </c>
      <c r="E749" s="0" t="s">
        <v>79</v>
      </c>
      <c r="F749" s="0" t="s">
        <v>80</v>
      </c>
      <c r="G749" s="0" t="s">
        <v>19</v>
      </c>
      <c r="H749" s="0" t="s">
        <v>1133</v>
      </c>
      <c r="I749" s="0" t="n">
        <v>2</v>
      </c>
      <c r="J749" s="0" t="n">
        <v>1.5</v>
      </c>
      <c r="K749" s="0" t="str">
        <f aca="false">IF(I749=1,"Yes","No")</f>
        <v>No</v>
      </c>
      <c r="L749" s="0" t="n">
        <f aca="false">IF(K749="Yes",(J749-1)*0.98,-1)</f>
        <v>-1</v>
      </c>
      <c r="M749" s="5" t="s">
        <v>33</v>
      </c>
      <c r="N749" s="53" t="n">
        <v>13.47</v>
      </c>
      <c r="O749" s="50" t="n">
        <f aca="false">N749*L749</f>
        <v>-13.47</v>
      </c>
      <c r="P749" s="14" t="n">
        <f aca="false">O749+P748</f>
        <v>633.1881981504</v>
      </c>
    </row>
    <row r="750" customFormat="false" ht="12.8" hidden="false" customHeight="false" outlineLevel="0" collapsed="false">
      <c r="A750" s="2" t="s">
        <v>1132</v>
      </c>
      <c r="B750" s="2" t="s">
        <v>255</v>
      </c>
      <c r="C750" s="0" t="s">
        <v>256</v>
      </c>
      <c r="D750" s="0" t="s">
        <v>29</v>
      </c>
      <c r="E750" s="0" t="s">
        <v>79</v>
      </c>
      <c r="F750" s="0" t="s">
        <v>80</v>
      </c>
      <c r="G750" s="0" t="s">
        <v>19</v>
      </c>
      <c r="H750" s="0" t="s">
        <v>1133</v>
      </c>
      <c r="I750" s="0" t="n">
        <v>2</v>
      </c>
      <c r="J750" s="0" t="n">
        <v>1.15</v>
      </c>
      <c r="K750" s="0" t="s">
        <v>21</v>
      </c>
      <c r="L750" s="0" t="n">
        <f aca="false">IF(K750="Yes",(J750-1)*0.98,-1)</f>
        <v>0.147</v>
      </c>
      <c r="M750" s="4" t="s">
        <v>22</v>
      </c>
      <c r="N750" s="53" t="n">
        <v>13.47</v>
      </c>
      <c r="O750" s="50" t="n">
        <f aca="false">N750*L750</f>
        <v>1.98009</v>
      </c>
      <c r="P750" s="14" t="n">
        <f aca="false">O750+P749</f>
        <v>635.1682881504</v>
      </c>
    </row>
    <row r="751" customFormat="false" ht="12.8" hidden="false" customHeight="false" outlineLevel="0" collapsed="false">
      <c r="A751" s="2" t="s">
        <v>1132</v>
      </c>
      <c r="B751" s="2" t="s">
        <v>255</v>
      </c>
      <c r="C751" s="6" t="s">
        <v>256</v>
      </c>
      <c r="D751" s="6" t="s">
        <v>29</v>
      </c>
      <c r="E751" s="6" t="s">
        <v>79</v>
      </c>
      <c r="F751" s="6" t="s">
        <v>80</v>
      </c>
      <c r="G751" s="6" t="s">
        <v>19</v>
      </c>
      <c r="H751" s="6" t="s">
        <v>1134</v>
      </c>
      <c r="I751" s="0" t="n">
        <v>3</v>
      </c>
      <c r="J751" s="6" t="n">
        <v>5.2</v>
      </c>
      <c r="K751" s="3" t="str">
        <f aca="false">IF(I751=1, "No","Yes")</f>
        <v>Yes</v>
      </c>
      <c r="L751" s="7" t="n">
        <f aca="false">IF(I751=1,-J751,0.98)</f>
        <v>0.98</v>
      </c>
      <c r="M751" s="8" t="s">
        <v>51</v>
      </c>
      <c r="N751" s="53" t="n">
        <v>13.47</v>
      </c>
      <c r="O751" s="50" t="n">
        <f aca="false">N751*L751</f>
        <v>13.2006</v>
      </c>
      <c r="P751" s="14" t="n">
        <f aca="false">O751+P750</f>
        <v>648.3688881504</v>
      </c>
    </row>
    <row r="752" customFormat="false" ht="12.8" hidden="false" customHeight="false" outlineLevel="0" collapsed="false">
      <c r="A752" s="2" t="s">
        <v>1135</v>
      </c>
      <c r="B752" s="2" t="s">
        <v>601</v>
      </c>
      <c r="C752" s="0" t="s">
        <v>492</v>
      </c>
      <c r="D752" s="0" t="s">
        <v>16</v>
      </c>
      <c r="E752" s="0" t="s">
        <v>79</v>
      </c>
      <c r="F752" s="0" t="s">
        <v>80</v>
      </c>
      <c r="G752" s="0" t="s">
        <v>19</v>
      </c>
      <c r="H752" s="0" t="s">
        <v>1136</v>
      </c>
      <c r="I752" s="0" t="n">
        <v>1</v>
      </c>
      <c r="J752" s="0" t="n">
        <v>2.16</v>
      </c>
      <c r="K752" s="0" t="s">
        <v>21</v>
      </c>
      <c r="L752" s="0" t="n">
        <f aca="false">IF(K752="Yes",(J752-1)*0.98,-1)</f>
        <v>1.1368</v>
      </c>
      <c r="M752" s="4" t="s">
        <v>22</v>
      </c>
      <c r="N752" s="53" t="n">
        <v>13.47</v>
      </c>
      <c r="O752" s="50" t="n">
        <f aca="false">N752*L752</f>
        <v>15.312696</v>
      </c>
      <c r="P752" s="14" t="n">
        <f aca="false">O752+P751</f>
        <v>663.6815841504</v>
      </c>
    </row>
    <row r="753" customFormat="false" ht="12.8" hidden="false" customHeight="false" outlineLevel="0" collapsed="false">
      <c r="A753" s="2" t="s">
        <v>1137</v>
      </c>
      <c r="B753" s="2" t="s">
        <v>130</v>
      </c>
      <c r="C753" s="0" t="s">
        <v>403</v>
      </c>
      <c r="D753" s="0" t="s">
        <v>102</v>
      </c>
      <c r="E753" s="0" t="s">
        <v>147</v>
      </c>
      <c r="F753" s="0" t="s">
        <v>49</v>
      </c>
      <c r="G753" s="0" t="s">
        <v>19</v>
      </c>
      <c r="H753" s="0" t="s">
        <v>1138</v>
      </c>
      <c r="I753" s="0" t="n">
        <v>1</v>
      </c>
      <c r="J753" s="0" t="n">
        <v>1.83</v>
      </c>
      <c r="K753" s="0" t="s">
        <v>21</v>
      </c>
      <c r="L753" s="0" t="n">
        <f aca="false">IF(K753="Yes",(J753-1)*0.98,-1)</f>
        <v>0.8134</v>
      </c>
      <c r="M753" s="4" t="s">
        <v>22</v>
      </c>
      <c r="N753" s="53" t="n">
        <v>13.47</v>
      </c>
      <c r="O753" s="50" t="n">
        <f aca="false">N753*L753</f>
        <v>10.956498</v>
      </c>
      <c r="P753" s="14" t="n">
        <f aca="false">O753+P752</f>
        <v>674.6380821504</v>
      </c>
    </row>
    <row r="754" customFormat="false" ht="12.8" hidden="false" customHeight="false" outlineLevel="0" collapsed="false">
      <c r="A754" s="2" t="s">
        <v>1137</v>
      </c>
      <c r="B754" s="2" t="s">
        <v>130</v>
      </c>
      <c r="C754" s="0" t="s">
        <v>403</v>
      </c>
      <c r="D754" s="0" t="s">
        <v>102</v>
      </c>
      <c r="E754" s="0" t="s">
        <v>147</v>
      </c>
      <c r="F754" s="0" t="s">
        <v>49</v>
      </c>
      <c r="G754" s="0" t="s">
        <v>19</v>
      </c>
      <c r="H754" s="0" t="s">
        <v>1139</v>
      </c>
      <c r="I754" s="0" t="n">
        <v>0</v>
      </c>
      <c r="J754" s="0" t="n">
        <v>3.84</v>
      </c>
      <c r="K754" s="0" t="s">
        <v>19</v>
      </c>
      <c r="L754" s="0" t="n">
        <f aca="false">IF(K754="Yes",(J754-1)*0.98,-1)</f>
        <v>-1</v>
      </c>
      <c r="M754" s="11" t="s">
        <v>62</v>
      </c>
      <c r="N754" s="53" t="n">
        <v>13.47</v>
      </c>
      <c r="O754" s="50" t="n">
        <f aca="false">N754*L754</f>
        <v>-13.47</v>
      </c>
      <c r="P754" s="14" t="n">
        <f aca="false">O754+P753</f>
        <v>661.1680821504</v>
      </c>
    </row>
    <row r="755" customFormat="false" ht="12.8" hidden="false" customHeight="false" outlineLevel="0" collapsed="false">
      <c r="A755" s="9" t="s">
        <v>1137</v>
      </c>
      <c r="B755" s="9" t="s">
        <v>130</v>
      </c>
      <c r="C755" s="6" t="s">
        <v>403</v>
      </c>
      <c r="D755" s="6" t="s">
        <v>102</v>
      </c>
      <c r="E755" s="6" t="s">
        <v>147</v>
      </c>
      <c r="F755" s="6" t="s">
        <v>49</v>
      </c>
      <c r="G755" s="6" t="s">
        <v>19</v>
      </c>
      <c r="H755" s="6" t="s">
        <v>1139</v>
      </c>
      <c r="I755" s="0" t="n">
        <v>0</v>
      </c>
      <c r="J755" s="6" t="n">
        <v>6.8</v>
      </c>
      <c r="K755" s="3" t="str">
        <f aca="false">IF(I755=1,"Yes","No")</f>
        <v>No</v>
      </c>
      <c r="L755" s="7" t="n">
        <f aca="false">IF(K755="Yes",(J755-1)*0.98,-1)</f>
        <v>-1</v>
      </c>
      <c r="M755" s="10" t="s">
        <v>53</v>
      </c>
      <c r="N755" s="53" t="n">
        <v>13.47</v>
      </c>
      <c r="O755" s="50" t="n">
        <f aca="false">N755*L755</f>
        <v>-13.47</v>
      </c>
      <c r="P755" s="14" t="n">
        <f aca="false">O755+P754</f>
        <v>647.6980821504</v>
      </c>
    </row>
    <row r="756" customFormat="false" ht="12.8" hidden="false" customHeight="false" outlineLevel="0" collapsed="false">
      <c r="A756" s="2" t="s">
        <v>1137</v>
      </c>
      <c r="B756" s="2" t="s">
        <v>71</v>
      </c>
      <c r="C756" s="0" t="s">
        <v>1082</v>
      </c>
      <c r="D756" s="0" t="s">
        <v>37</v>
      </c>
      <c r="E756" s="0" t="s">
        <v>147</v>
      </c>
      <c r="G756" s="0" t="s">
        <v>19</v>
      </c>
      <c r="H756" s="0" t="s">
        <v>1140</v>
      </c>
      <c r="I756" s="0" t="n">
        <v>3</v>
      </c>
      <c r="J756" s="0" t="n">
        <v>3.23</v>
      </c>
      <c r="K756" s="0" t="str">
        <f aca="false">IF(I756=1,"Yes","No")</f>
        <v>No</v>
      </c>
      <c r="L756" s="0" t="n">
        <f aca="false">IF(K756="Yes",(J756-1)*0.98,-1)</f>
        <v>-1</v>
      </c>
      <c r="M756" s="5" t="s">
        <v>33</v>
      </c>
      <c r="N756" s="53" t="n">
        <v>13.47</v>
      </c>
      <c r="O756" s="50" t="n">
        <f aca="false">N756*L756</f>
        <v>-13.47</v>
      </c>
      <c r="P756" s="14" t="n">
        <f aca="false">O756+P755</f>
        <v>634.2280821504</v>
      </c>
    </row>
    <row r="757" customFormat="false" ht="12.8" hidden="false" customHeight="false" outlineLevel="0" collapsed="false">
      <c r="A757" s="2" t="s">
        <v>1141</v>
      </c>
      <c r="B757" s="2" t="s">
        <v>480</v>
      </c>
      <c r="C757" s="0" t="s">
        <v>638</v>
      </c>
      <c r="D757" s="0" t="s">
        <v>16</v>
      </c>
      <c r="E757" s="0" t="s">
        <v>147</v>
      </c>
      <c r="F757" s="0" t="s">
        <v>304</v>
      </c>
      <c r="G757" s="0" t="s">
        <v>19</v>
      </c>
      <c r="H757" s="0" t="s">
        <v>1142</v>
      </c>
      <c r="I757" s="0" t="n">
        <v>1</v>
      </c>
      <c r="J757" s="0" t="n">
        <v>2.76</v>
      </c>
      <c r="K757" s="0" t="str">
        <f aca="false">IF(I757=1,"Yes","No")</f>
        <v>Yes</v>
      </c>
      <c r="L757" s="0" t="n">
        <f aca="false">IF(K757="Yes",(J757-1)*0.98,-1)</f>
        <v>1.7248</v>
      </c>
      <c r="M757" s="5" t="s">
        <v>33</v>
      </c>
      <c r="N757" s="53" t="n">
        <v>13.47</v>
      </c>
      <c r="O757" s="50" t="n">
        <f aca="false">N757*L757</f>
        <v>23.233056</v>
      </c>
      <c r="P757" s="14" t="n">
        <f aca="false">O757+P756</f>
        <v>657.4611381504</v>
      </c>
    </row>
    <row r="758" customFormat="false" ht="12.8" hidden="false" customHeight="false" outlineLevel="0" collapsed="false">
      <c r="A758" s="2" t="s">
        <v>1141</v>
      </c>
      <c r="B758" s="2" t="s">
        <v>480</v>
      </c>
      <c r="C758" s="0" t="s">
        <v>638</v>
      </c>
      <c r="D758" s="0" t="s">
        <v>16</v>
      </c>
      <c r="E758" s="0" t="s">
        <v>147</v>
      </c>
      <c r="F758" s="0" t="s">
        <v>304</v>
      </c>
      <c r="G758" s="0" t="s">
        <v>19</v>
      </c>
      <c r="H758" s="0" t="s">
        <v>1142</v>
      </c>
      <c r="I758" s="0" t="n">
        <v>1</v>
      </c>
      <c r="J758" s="0" t="n">
        <v>1.72</v>
      </c>
      <c r="K758" s="0" t="s">
        <v>21</v>
      </c>
      <c r="L758" s="0" t="n">
        <f aca="false">IF(K758="Yes",(J758-1)*0.98,-1)</f>
        <v>0.7056</v>
      </c>
      <c r="M758" s="4" t="s">
        <v>22</v>
      </c>
      <c r="N758" s="53" t="n">
        <v>13.47</v>
      </c>
      <c r="O758" s="50" t="n">
        <f aca="false">N758*L758</f>
        <v>9.504432</v>
      </c>
      <c r="P758" s="14" t="n">
        <f aca="false">O758+P757</f>
        <v>666.9655701504</v>
      </c>
    </row>
    <row r="759" customFormat="false" ht="12.8" hidden="false" customHeight="false" outlineLevel="0" collapsed="false">
      <c r="A759" s="2" t="s">
        <v>1143</v>
      </c>
      <c r="B759" s="2" t="s">
        <v>146</v>
      </c>
      <c r="C759" s="0" t="s">
        <v>734</v>
      </c>
      <c r="D759" s="0" t="s">
        <v>42</v>
      </c>
      <c r="E759" s="0" t="s">
        <v>147</v>
      </c>
      <c r="F759" s="0" t="s">
        <v>65</v>
      </c>
      <c r="G759" s="0" t="s">
        <v>21</v>
      </c>
      <c r="H759" s="0" t="s">
        <v>1144</v>
      </c>
      <c r="I759" s="0" t="n">
        <v>2</v>
      </c>
      <c r="J759" s="0" t="n">
        <v>3.4</v>
      </c>
      <c r="K759" s="0" t="str">
        <f aca="false">IF(I759=1,"Yes","No")</f>
        <v>No</v>
      </c>
      <c r="L759" s="0" t="n">
        <f aca="false">IF(K759="Yes",(J759-1)*0.98,-1)</f>
        <v>-1</v>
      </c>
      <c r="M759" s="5" t="s">
        <v>33</v>
      </c>
      <c r="N759" s="53" t="n">
        <v>13.47</v>
      </c>
      <c r="O759" s="50" t="n">
        <f aca="false">N759*L759</f>
        <v>-13.47</v>
      </c>
      <c r="P759" s="14" t="n">
        <f aca="false">O759+P758</f>
        <v>653.4955701504</v>
      </c>
    </row>
    <row r="760" customFormat="false" ht="12.8" hidden="false" customHeight="false" outlineLevel="0" collapsed="false">
      <c r="A760" s="2" t="s">
        <v>1143</v>
      </c>
      <c r="B760" s="2" t="s">
        <v>146</v>
      </c>
      <c r="C760" s="0" t="s">
        <v>734</v>
      </c>
      <c r="D760" s="0" t="s">
        <v>42</v>
      </c>
      <c r="E760" s="0" t="s">
        <v>147</v>
      </c>
      <c r="F760" s="0" t="s">
        <v>65</v>
      </c>
      <c r="G760" s="0" t="s">
        <v>21</v>
      </c>
      <c r="H760" s="0" t="s">
        <v>1144</v>
      </c>
      <c r="I760" s="0" t="n">
        <v>2</v>
      </c>
      <c r="J760" s="0" t="n">
        <v>1.94</v>
      </c>
      <c r="K760" s="0" t="s">
        <v>21</v>
      </c>
      <c r="L760" s="0" t="n">
        <f aca="false">IF(K760="Yes",(J760-1)*0.98,-1)</f>
        <v>0.9212</v>
      </c>
      <c r="M760" s="4" t="s">
        <v>22</v>
      </c>
      <c r="N760" s="53" t="n">
        <v>13.47</v>
      </c>
      <c r="O760" s="50" t="n">
        <f aca="false">N760*L760</f>
        <v>12.408564</v>
      </c>
      <c r="P760" s="14" t="n">
        <f aca="false">O760+P759</f>
        <v>665.9041341504</v>
      </c>
    </row>
    <row r="761" customFormat="false" ht="12.8" hidden="false" customHeight="false" outlineLevel="0" collapsed="false">
      <c r="A761" s="2" t="s">
        <v>1145</v>
      </c>
      <c r="B761" s="2" t="s">
        <v>173</v>
      </c>
      <c r="C761" s="0" t="s">
        <v>91</v>
      </c>
      <c r="D761" s="0" t="s">
        <v>42</v>
      </c>
      <c r="E761" s="0" t="s">
        <v>30</v>
      </c>
      <c r="F761" s="0" t="s">
        <v>43</v>
      </c>
      <c r="G761" s="0" t="s">
        <v>19</v>
      </c>
      <c r="H761" s="0" t="s">
        <v>1146</v>
      </c>
      <c r="I761" s="0" t="n">
        <v>1</v>
      </c>
      <c r="J761" s="0" t="n">
        <v>2.32</v>
      </c>
      <c r="K761" s="0" t="s">
        <v>21</v>
      </c>
      <c r="L761" s="0" t="n">
        <f aca="false">IF(K761="Yes",(J761-1)*0.98,-1)</f>
        <v>1.2936</v>
      </c>
      <c r="M761" s="11" t="s">
        <v>62</v>
      </c>
      <c r="N761" s="53" t="n">
        <v>13.47</v>
      </c>
      <c r="O761" s="50" t="n">
        <f aca="false">N761*L761</f>
        <v>17.424792</v>
      </c>
      <c r="P761" s="14" t="n">
        <f aca="false">O761+P760</f>
        <v>683.3289261504</v>
      </c>
    </row>
    <row r="762" customFormat="false" ht="12.8" hidden="false" customHeight="false" outlineLevel="0" collapsed="false">
      <c r="A762" s="2" t="s">
        <v>1147</v>
      </c>
      <c r="B762" s="2" t="s">
        <v>124</v>
      </c>
      <c r="C762" s="0" t="s">
        <v>311</v>
      </c>
      <c r="D762" s="0" t="s">
        <v>48</v>
      </c>
      <c r="E762" s="0" t="s">
        <v>87</v>
      </c>
      <c r="F762" s="0" t="s">
        <v>18</v>
      </c>
      <c r="G762" s="0" t="s">
        <v>19</v>
      </c>
      <c r="H762" s="0" t="s">
        <v>590</v>
      </c>
      <c r="I762" s="0" t="n">
        <v>1</v>
      </c>
      <c r="J762" s="0" t="n">
        <v>1.69</v>
      </c>
      <c r="K762" s="0" t="str">
        <f aca="false">IF(I762=1,"Yes","No")</f>
        <v>Yes</v>
      </c>
      <c r="L762" s="0" t="n">
        <f aca="false">IF(K762="Yes",(J762-1)*0.98,-1)</f>
        <v>0.6762</v>
      </c>
      <c r="M762" s="5" t="s">
        <v>33</v>
      </c>
      <c r="N762" s="53" t="n">
        <v>13.47</v>
      </c>
      <c r="O762" s="50" t="n">
        <f aca="false">N762*L762</f>
        <v>9.108414</v>
      </c>
      <c r="P762" s="14" t="n">
        <f aca="false">O762+P761</f>
        <v>692.4373401504</v>
      </c>
    </row>
    <row r="763" customFormat="false" ht="12.8" hidden="false" customHeight="false" outlineLevel="0" collapsed="false">
      <c r="A763" s="2" t="s">
        <v>1147</v>
      </c>
      <c r="B763" s="2" t="s">
        <v>252</v>
      </c>
      <c r="C763" s="0" t="s">
        <v>311</v>
      </c>
      <c r="D763" s="0" t="s">
        <v>16</v>
      </c>
      <c r="E763" s="0" t="s">
        <v>17</v>
      </c>
      <c r="F763" s="0" t="s">
        <v>18</v>
      </c>
      <c r="G763" s="0" t="s">
        <v>19</v>
      </c>
      <c r="H763" s="0" t="s">
        <v>1148</v>
      </c>
      <c r="I763" s="0" t="n">
        <v>1</v>
      </c>
      <c r="J763" s="0" t="n">
        <v>1.06</v>
      </c>
      <c r="K763" s="0" t="s">
        <v>21</v>
      </c>
      <c r="L763" s="0" t="n">
        <f aca="false">IF(K763="Yes",(J763-1)*0.98,-1)</f>
        <v>0.0588000000000001</v>
      </c>
      <c r="M763" s="4" t="s">
        <v>22</v>
      </c>
      <c r="N763" s="53" t="n">
        <v>13.47</v>
      </c>
      <c r="O763" s="50" t="n">
        <f aca="false">N763*L763</f>
        <v>0.792036000000001</v>
      </c>
      <c r="P763" s="14" t="n">
        <f aca="false">O763+P762</f>
        <v>693.2293761504</v>
      </c>
    </row>
    <row r="764" customFormat="false" ht="12.8" hidden="false" customHeight="false" outlineLevel="0" collapsed="false">
      <c r="A764" s="2" t="s">
        <v>1149</v>
      </c>
      <c r="B764" s="2" t="s">
        <v>255</v>
      </c>
      <c r="C764" s="0" t="s">
        <v>1150</v>
      </c>
      <c r="D764" s="0" t="s">
        <v>37</v>
      </c>
      <c r="E764" s="0" t="s">
        <v>17</v>
      </c>
      <c r="F764" s="0" t="s">
        <v>65</v>
      </c>
      <c r="G764" s="0" t="s">
        <v>21</v>
      </c>
      <c r="H764" s="0" t="s">
        <v>1151</v>
      </c>
      <c r="I764" s="0" t="n">
        <v>2</v>
      </c>
      <c r="J764" s="0" t="n">
        <v>3.84</v>
      </c>
      <c r="K764" s="0" t="str">
        <f aca="false">IF(I764=1,"Yes","No")</f>
        <v>No</v>
      </c>
      <c r="L764" s="0" t="n">
        <f aca="false">IF(K764="Yes",(J764-1)*0.98,-1)</f>
        <v>-1</v>
      </c>
      <c r="M764" s="5" t="s">
        <v>33</v>
      </c>
      <c r="N764" s="53" t="n">
        <v>13.47</v>
      </c>
      <c r="O764" s="50" t="n">
        <f aca="false">N764*L764</f>
        <v>-13.47</v>
      </c>
      <c r="P764" s="14" t="n">
        <f aca="false">O764+P763</f>
        <v>679.7593761504</v>
      </c>
    </row>
    <row r="765" customFormat="false" ht="12.8" hidden="false" customHeight="false" outlineLevel="0" collapsed="false">
      <c r="A765" s="2" t="s">
        <v>1149</v>
      </c>
      <c r="B765" s="2" t="s">
        <v>255</v>
      </c>
      <c r="C765" s="0" t="s">
        <v>1150</v>
      </c>
      <c r="D765" s="0" t="s">
        <v>37</v>
      </c>
      <c r="E765" s="0" t="s">
        <v>17</v>
      </c>
      <c r="F765" s="0" t="s">
        <v>65</v>
      </c>
      <c r="G765" s="0" t="s">
        <v>21</v>
      </c>
      <c r="H765" s="0" t="s">
        <v>1151</v>
      </c>
      <c r="I765" s="0" t="n">
        <v>2</v>
      </c>
      <c r="J765" s="0" t="n">
        <v>1.84</v>
      </c>
      <c r="K765" s="0" t="s">
        <v>21</v>
      </c>
      <c r="L765" s="0" t="n">
        <f aca="false">IF(K765="Yes",(J765-1)*0.98,-1)</f>
        <v>0.8232</v>
      </c>
      <c r="M765" s="4" t="s">
        <v>22</v>
      </c>
      <c r="N765" s="53" t="n">
        <v>13.47</v>
      </c>
      <c r="O765" s="50" t="n">
        <f aca="false">N765*L765</f>
        <v>11.088504</v>
      </c>
      <c r="P765" s="14" t="n">
        <f aca="false">O765+P764</f>
        <v>690.8478801504</v>
      </c>
    </row>
    <row r="766" customFormat="false" ht="12.8" hidden="false" customHeight="false" outlineLevel="0" collapsed="false">
      <c r="A766" s="2" t="s">
        <v>1149</v>
      </c>
      <c r="B766" s="2" t="s">
        <v>605</v>
      </c>
      <c r="C766" s="0" t="s">
        <v>264</v>
      </c>
      <c r="D766" s="0" t="s">
        <v>42</v>
      </c>
      <c r="E766" s="0" t="s">
        <v>147</v>
      </c>
      <c r="F766" s="0" t="s">
        <v>453</v>
      </c>
      <c r="G766" s="0" t="s">
        <v>19</v>
      </c>
      <c r="H766" s="0" t="s">
        <v>1152</v>
      </c>
      <c r="I766" s="0" t="n">
        <v>4</v>
      </c>
      <c r="J766" s="0" t="n">
        <v>3.1</v>
      </c>
      <c r="K766" s="0" t="str">
        <f aca="false">IF(I766=1,"Yes","No")</f>
        <v>No</v>
      </c>
      <c r="L766" s="0" t="n">
        <f aca="false">IF(K766="Yes",(J766-1)*0.98,-1)</f>
        <v>-1</v>
      </c>
      <c r="M766" s="5" t="s">
        <v>33</v>
      </c>
      <c r="N766" s="53" t="n">
        <v>13.47</v>
      </c>
      <c r="O766" s="50" t="n">
        <f aca="false">N766*L766</f>
        <v>-13.47</v>
      </c>
      <c r="P766" s="14" t="n">
        <f aca="false">O766+P765</f>
        <v>677.3778801504</v>
      </c>
    </row>
    <row r="767" customFormat="false" ht="12.8" hidden="false" customHeight="false" outlineLevel="0" collapsed="false">
      <c r="A767" s="2" t="s">
        <v>1149</v>
      </c>
      <c r="B767" s="2" t="s">
        <v>173</v>
      </c>
      <c r="C767" s="0" t="s">
        <v>271</v>
      </c>
      <c r="D767" s="0" t="s">
        <v>16</v>
      </c>
      <c r="E767" s="0" t="s">
        <v>147</v>
      </c>
      <c r="F767" s="0" t="s">
        <v>65</v>
      </c>
      <c r="G767" s="0" t="s">
        <v>21</v>
      </c>
      <c r="H767" s="0" t="s">
        <v>1153</v>
      </c>
      <c r="I767" s="0" t="n">
        <v>1</v>
      </c>
      <c r="J767" s="0" t="n">
        <v>4.13</v>
      </c>
      <c r="K767" s="0" t="str">
        <f aca="false">IF(I767=1,"Yes","No")</f>
        <v>Yes</v>
      </c>
      <c r="L767" s="0" t="n">
        <f aca="false">IF(K767="Yes",(J767-1)*0.98,-1)</f>
        <v>3.0674</v>
      </c>
      <c r="M767" s="5" t="s">
        <v>33</v>
      </c>
      <c r="N767" s="53" t="n">
        <v>13.47</v>
      </c>
      <c r="O767" s="50" t="n">
        <f aca="false">N767*L767</f>
        <v>41.317878</v>
      </c>
      <c r="P767" s="14" t="n">
        <f aca="false">O767+P766</f>
        <v>718.6957581504</v>
      </c>
    </row>
    <row r="768" customFormat="false" ht="12.8" hidden="false" customHeight="false" outlineLevel="0" collapsed="false">
      <c r="A768" s="2" t="s">
        <v>1154</v>
      </c>
      <c r="B768" s="2" t="s">
        <v>71</v>
      </c>
      <c r="C768" s="0" t="s">
        <v>68</v>
      </c>
      <c r="D768" s="0" t="s">
        <v>42</v>
      </c>
      <c r="E768" s="0" t="s">
        <v>147</v>
      </c>
      <c r="F768" s="0" t="s">
        <v>815</v>
      </c>
      <c r="G768" s="0" t="s">
        <v>19</v>
      </c>
      <c r="H768" s="0" t="s">
        <v>1155</v>
      </c>
      <c r="I768" s="0" t="n">
        <v>1</v>
      </c>
      <c r="J768" s="0" t="n">
        <v>2.34</v>
      </c>
      <c r="K768" s="0" t="str">
        <f aca="false">IF(I768=1,"Yes","No")</f>
        <v>Yes</v>
      </c>
      <c r="L768" s="0" t="n">
        <f aca="false">IF(K768="Yes",(J768-1)*0.98,-1)</f>
        <v>1.3132</v>
      </c>
      <c r="M768" s="5" t="s">
        <v>33</v>
      </c>
      <c r="N768" s="53" t="n">
        <v>13.47</v>
      </c>
      <c r="O768" s="50" t="n">
        <f aca="false">N768*L768</f>
        <v>17.688804</v>
      </c>
      <c r="P768" s="14" t="n">
        <f aca="false">O768+P767</f>
        <v>736.3845621504</v>
      </c>
    </row>
    <row r="769" customFormat="false" ht="12.8" hidden="false" customHeight="false" outlineLevel="0" collapsed="false">
      <c r="A769" s="2" t="s">
        <v>1154</v>
      </c>
      <c r="B769" s="2" t="s">
        <v>71</v>
      </c>
      <c r="C769" s="0" t="s">
        <v>68</v>
      </c>
      <c r="D769" s="0" t="s">
        <v>42</v>
      </c>
      <c r="E769" s="0" t="s">
        <v>147</v>
      </c>
      <c r="F769" s="0" t="s">
        <v>815</v>
      </c>
      <c r="G769" s="0" t="s">
        <v>19</v>
      </c>
      <c r="H769" s="0" t="s">
        <v>1155</v>
      </c>
      <c r="I769" s="0" t="n">
        <v>1</v>
      </c>
      <c r="J769" s="0" t="n">
        <v>1.35</v>
      </c>
      <c r="K769" s="0" t="s">
        <v>21</v>
      </c>
      <c r="L769" s="0" t="n">
        <f aca="false">IF(K769="Yes",(J769-1)*0.98,-1)</f>
        <v>0.343</v>
      </c>
      <c r="M769" s="4" t="s">
        <v>22</v>
      </c>
      <c r="N769" s="53" t="n">
        <v>13.47</v>
      </c>
      <c r="O769" s="50" t="n">
        <f aca="false">N769*L769</f>
        <v>4.62021</v>
      </c>
      <c r="P769" s="14" t="n">
        <f aca="false">O769+P768</f>
        <v>741.0047721504</v>
      </c>
    </row>
    <row r="770" customFormat="false" ht="12.8" hidden="false" customHeight="false" outlineLevel="0" collapsed="false">
      <c r="A770" s="2" t="s">
        <v>1156</v>
      </c>
      <c r="B770" s="2" t="s">
        <v>239</v>
      </c>
      <c r="C770" s="0" t="s">
        <v>576</v>
      </c>
      <c r="D770" s="0" t="s">
        <v>42</v>
      </c>
      <c r="E770" s="0" t="s">
        <v>147</v>
      </c>
      <c r="F770" s="0" t="s">
        <v>453</v>
      </c>
      <c r="G770" s="0" t="s">
        <v>19</v>
      </c>
      <c r="H770" s="0" t="s">
        <v>1157</v>
      </c>
      <c r="I770" s="0" t="n">
        <v>1</v>
      </c>
      <c r="J770" s="0" t="n">
        <v>5.83</v>
      </c>
      <c r="K770" s="0" t="str">
        <f aca="false">IF(I770=1,"Yes","No")</f>
        <v>Yes</v>
      </c>
      <c r="L770" s="0" t="n">
        <f aca="false">IF(K770="Yes",(J770-1)*0.98,-1)</f>
        <v>4.7334</v>
      </c>
      <c r="M770" s="5" t="s">
        <v>33</v>
      </c>
      <c r="N770" s="53" t="n">
        <v>13.47</v>
      </c>
      <c r="O770" s="50" t="n">
        <f aca="false">N770*L770</f>
        <v>63.758898</v>
      </c>
      <c r="P770" s="14" t="n">
        <f aca="false">O770+P769</f>
        <v>804.7636701504</v>
      </c>
    </row>
    <row r="771" customFormat="false" ht="12.8" hidden="false" customHeight="false" outlineLevel="0" collapsed="false">
      <c r="A771" s="2" t="s">
        <v>1158</v>
      </c>
      <c r="B771" s="2" t="s">
        <v>58</v>
      </c>
      <c r="C771" s="6" t="s">
        <v>639</v>
      </c>
      <c r="D771" s="6" t="s">
        <v>42</v>
      </c>
      <c r="E771" s="6" t="s">
        <v>147</v>
      </c>
      <c r="F771" s="6" t="s">
        <v>43</v>
      </c>
      <c r="G771" s="6" t="s">
        <v>19</v>
      </c>
      <c r="H771" s="6" t="s">
        <v>1159</v>
      </c>
      <c r="I771" s="0" t="n">
        <v>3</v>
      </c>
      <c r="J771" s="6" t="n">
        <v>24.5</v>
      </c>
      <c r="K771" s="3" t="str">
        <f aca="false">IF(I771=1, "No","Yes")</f>
        <v>Yes</v>
      </c>
      <c r="L771" s="7" t="n">
        <f aca="false">IF(I771=1,-J771,0.98)</f>
        <v>0.98</v>
      </c>
      <c r="M771" s="8" t="s">
        <v>51</v>
      </c>
      <c r="N771" s="53" t="n">
        <v>13.47</v>
      </c>
      <c r="O771" s="50" t="n">
        <f aca="false">N771*L771</f>
        <v>13.2006</v>
      </c>
      <c r="P771" s="14" t="n">
        <f aca="false">O771+P770</f>
        <v>817.9642701504</v>
      </c>
    </row>
    <row r="772" customFormat="false" ht="12.8" hidden="false" customHeight="false" outlineLevel="0" collapsed="false">
      <c r="A772" s="9" t="s">
        <v>1158</v>
      </c>
      <c r="B772" s="9" t="s">
        <v>58</v>
      </c>
      <c r="C772" s="6" t="s">
        <v>639</v>
      </c>
      <c r="D772" s="6" t="s">
        <v>42</v>
      </c>
      <c r="E772" s="6" t="s">
        <v>147</v>
      </c>
      <c r="F772" s="6" t="s">
        <v>43</v>
      </c>
      <c r="G772" s="6" t="s">
        <v>19</v>
      </c>
      <c r="H772" s="6" t="s">
        <v>1160</v>
      </c>
      <c r="I772" s="0" t="n">
        <v>0</v>
      </c>
      <c r="J772" s="6" t="n">
        <v>11.22</v>
      </c>
      <c r="K772" s="3" t="str">
        <f aca="false">IF(I772=1,"Yes","No")</f>
        <v>No</v>
      </c>
      <c r="L772" s="7" t="n">
        <f aca="false">IF(K772="Yes",(J772-1)*0.98,-1)</f>
        <v>-1</v>
      </c>
      <c r="M772" s="10" t="s">
        <v>53</v>
      </c>
      <c r="N772" s="53" t="n">
        <v>13.47</v>
      </c>
      <c r="O772" s="50" t="n">
        <f aca="false">N772*L772</f>
        <v>-13.47</v>
      </c>
      <c r="P772" s="14" t="n">
        <f aca="false">O772+P771</f>
        <v>804.4942701504</v>
      </c>
    </row>
    <row r="773" customFormat="false" ht="12.8" hidden="false" customHeight="false" outlineLevel="0" collapsed="false">
      <c r="A773" s="2" t="s">
        <v>1158</v>
      </c>
      <c r="B773" s="2" t="s">
        <v>159</v>
      </c>
      <c r="C773" s="0" t="s">
        <v>433</v>
      </c>
      <c r="D773" s="0" t="s">
        <v>195</v>
      </c>
      <c r="E773" s="0" t="s">
        <v>147</v>
      </c>
      <c r="G773" s="0" t="s">
        <v>19</v>
      </c>
      <c r="H773" s="0" t="s">
        <v>732</v>
      </c>
      <c r="I773" s="0" t="n">
        <v>4</v>
      </c>
      <c r="J773" s="0" t="n">
        <v>1.61</v>
      </c>
      <c r="K773" s="0" t="str">
        <f aca="false">IF(I773=1,"Yes","No")</f>
        <v>No</v>
      </c>
      <c r="L773" s="0" t="n">
        <f aca="false">IF(K773="Yes",(J773-1)*0.98,-1)</f>
        <v>-1</v>
      </c>
      <c r="M773" s="5" t="s">
        <v>33</v>
      </c>
      <c r="N773" s="53" t="n">
        <v>13.47</v>
      </c>
      <c r="O773" s="50" t="n">
        <f aca="false">N773*L773</f>
        <v>-13.47</v>
      </c>
      <c r="P773" s="14" t="n">
        <f aca="false">O773+P772</f>
        <v>791.0242701504</v>
      </c>
    </row>
    <row r="774" customFormat="false" ht="12.8" hidden="false" customHeight="false" outlineLevel="0" collapsed="false">
      <c r="A774" s="2" t="s">
        <v>1158</v>
      </c>
      <c r="B774" s="2" t="s">
        <v>688</v>
      </c>
      <c r="C774" s="0" t="s">
        <v>734</v>
      </c>
      <c r="D774" s="0" t="s">
        <v>16</v>
      </c>
      <c r="E774" s="0" t="s">
        <v>147</v>
      </c>
      <c r="F774" s="0" t="s">
        <v>65</v>
      </c>
      <c r="G774" s="0" t="s">
        <v>21</v>
      </c>
      <c r="H774" s="0" t="s">
        <v>1161</v>
      </c>
      <c r="I774" s="0" t="n">
        <v>3</v>
      </c>
      <c r="J774" s="0" t="n">
        <v>5.95</v>
      </c>
      <c r="K774" s="0" t="str">
        <f aca="false">IF(I774=1,"Yes","No")</f>
        <v>No</v>
      </c>
      <c r="L774" s="0" t="n">
        <f aca="false">IF(K774="Yes",(J774-1)*0.98,-1)</f>
        <v>-1</v>
      </c>
      <c r="M774" s="5" t="s">
        <v>33</v>
      </c>
      <c r="N774" s="53" t="n">
        <v>13.47</v>
      </c>
      <c r="O774" s="50" t="n">
        <f aca="false">N774*L774</f>
        <v>-13.47</v>
      </c>
      <c r="P774" s="14" t="n">
        <f aca="false">O774+P773</f>
        <v>777.5542701504</v>
      </c>
    </row>
    <row r="775" customFormat="false" ht="12.8" hidden="false" customHeight="false" outlineLevel="0" collapsed="false">
      <c r="A775" s="2" t="s">
        <v>1158</v>
      </c>
      <c r="B775" s="2" t="s">
        <v>688</v>
      </c>
      <c r="C775" s="6" t="s">
        <v>734</v>
      </c>
      <c r="D775" s="6" t="s">
        <v>16</v>
      </c>
      <c r="E775" s="6" t="s">
        <v>147</v>
      </c>
      <c r="F775" s="6" t="s">
        <v>65</v>
      </c>
      <c r="G775" s="6" t="s">
        <v>21</v>
      </c>
      <c r="H775" s="6" t="s">
        <v>1162</v>
      </c>
      <c r="I775" s="0" t="n">
        <v>2</v>
      </c>
      <c r="J775" s="6" t="n">
        <v>2.76</v>
      </c>
      <c r="K775" s="3" t="str">
        <f aca="false">IF(I775=1, "No","Yes")</f>
        <v>Yes</v>
      </c>
      <c r="L775" s="7" t="n">
        <f aca="false">IF(I775=1,-J775,0.98)</f>
        <v>0.98</v>
      </c>
      <c r="M775" s="8" t="s">
        <v>51</v>
      </c>
      <c r="N775" s="53" t="n">
        <v>13.47</v>
      </c>
      <c r="O775" s="50" t="n">
        <f aca="false">N775*L775</f>
        <v>13.2006</v>
      </c>
      <c r="P775" s="14" t="n">
        <f aca="false">O775+P774</f>
        <v>790.7548701504</v>
      </c>
    </row>
    <row r="776" customFormat="false" ht="12.8" hidden="false" customHeight="false" outlineLevel="0" collapsed="false">
      <c r="A776" s="2" t="s">
        <v>1163</v>
      </c>
      <c r="B776" s="2" t="s">
        <v>239</v>
      </c>
      <c r="C776" s="0" t="s">
        <v>1164</v>
      </c>
      <c r="D776" s="0" t="s">
        <v>37</v>
      </c>
      <c r="E776" s="0" t="s">
        <v>17</v>
      </c>
      <c r="F776" s="0" t="s">
        <v>18</v>
      </c>
      <c r="G776" s="0" t="s">
        <v>19</v>
      </c>
      <c r="H776" s="0" t="s">
        <v>1165</v>
      </c>
      <c r="I776" s="0" t="n">
        <v>1</v>
      </c>
      <c r="J776" s="0" t="n">
        <v>2.7</v>
      </c>
      <c r="K776" s="0" t="str">
        <f aca="false">IF(I776=1,"Yes","No")</f>
        <v>Yes</v>
      </c>
      <c r="L776" s="0" t="n">
        <f aca="false">IF(K776="Yes",(J776-1)*0.98,-1)</f>
        <v>1.666</v>
      </c>
      <c r="M776" s="5" t="s">
        <v>33</v>
      </c>
      <c r="N776" s="53" t="n">
        <v>13.47</v>
      </c>
      <c r="O776" s="50" t="n">
        <f aca="false">N776*L776</f>
        <v>22.44102</v>
      </c>
      <c r="P776" s="14" t="n">
        <f aca="false">O776+P775</f>
        <v>813.1958901504</v>
      </c>
    </row>
    <row r="777" customFormat="false" ht="12.8" hidden="false" customHeight="false" outlineLevel="0" collapsed="false">
      <c r="A777" s="2" t="s">
        <v>1163</v>
      </c>
      <c r="B777" s="2" t="s">
        <v>239</v>
      </c>
      <c r="C777" s="6" t="s">
        <v>1164</v>
      </c>
      <c r="D777" s="6" t="s">
        <v>37</v>
      </c>
      <c r="E777" s="6" t="s">
        <v>17</v>
      </c>
      <c r="F777" s="6" t="s">
        <v>18</v>
      </c>
      <c r="G777" s="6" t="s">
        <v>19</v>
      </c>
      <c r="H777" s="6" t="s">
        <v>1166</v>
      </c>
      <c r="I777" s="0" t="n">
        <v>2</v>
      </c>
      <c r="J777" s="6" t="n">
        <v>3.28</v>
      </c>
      <c r="K777" s="3" t="str">
        <f aca="false">IF(I777=1, "No","Yes")</f>
        <v>Yes</v>
      </c>
      <c r="L777" s="7" t="n">
        <f aca="false">IF(I777=1,-J777,0.98)</f>
        <v>0.98</v>
      </c>
      <c r="M777" s="8" t="s">
        <v>51</v>
      </c>
      <c r="N777" s="53" t="n">
        <v>13.47</v>
      </c>
      <c r="O777" s="50" t="n">
        <f aca="false">N777*L777</f>
        <v>13.2006</v>
      </c>
      <c r="P777" s="14" t="n">
        <f aca="false">O777+P776</f>
        <v>826.3964901504</v>
      </c>
    </row>
    <row r="778" customFormat="false" ht="12.8" hidden="false" customHeight="false" outlineLevel="0" collapsed="false">
      <c r="A778" s="9" t="s">
        <v>1163</v>
      </c>
      <c r="B778" s="9" t="s">
        <v>239</v>
      </c>
      <c r="C778" s="6" t="s">
        <v>1164</v>
      </c>
      <c r="D778" s="6" t="s">
        <v>37</v>
      </c>
      <c r="E778" s="6" t="s">
        <v>17</v>
      </c>
      <c r="F778" s="6" t="s">
        <v>18</v>
      </c>
      <c r="G778" s="6" t="s">
        <v>19</v>
      </c>
      <c r="H778" s="6" t="s">
        <v>1166</v>
      </c>
      <c r="I778" s="0" t="n">
        <v>2</v>
      </c>
      <c r="J778" s="6" t="n">
        <v>1.71</v>
      </c>
      <c r="K778" s="3" t="s">
        <v>21</v>
      </c>
      <c r="L778" s="0" t="n">
        <f aca="false">IF(K778="Yes",(J778-1)*0.98,-1)</f>
        <v>0.6958</v>
      </c>
      <c r="M778" s="13" t="s">
        <v>184</v>
      </c>
      <c r="N778" s="53" t="n">
        <v>13.47</v>
      </c>
      <c r="O778" s="50" t="n">
        <f aca="false">N778*L778</f>
        <v>9.372426</v>
      </c>
      <c r="P778" s="14" t="n">
        <f aca="false">O778+P777</f>
        <v>835.7689161504</v>
      </c>
    </row>
    <row r="779" customFormat="false" ht="12.8" hidden="false" customHeight="false" outlineLevel="0" collapsed="false">
      <c r="A779" s="2" t="s">
        <v>1163</v>
      </c>
      <c r="B779" s="2" t="s">
        <v>1127</v>
      </c>
      <c r="C779" s="0" t="s">
        <v>506</v>
      </c>
      <c r="D779" s="0" t="s">
        <v>42</v>
      </c>
      <c r="E779" s="0" t="s">
        <v>147</v>
      </c>
      <c r="F779" s="0" t="s">
        <v>65</v>
      </c>
      <c r="G779" s="0" t="s">
        <v>21</v>
      </c>
      <c r="H779" s="0" t="s">
        <v>1167</v>
      </c>
      <c r="I779" s="0" t="n">
        <v>1</v>
      </c>
      <c r="J779" s="0" t="n">
        <v>3</v>
      </c>
      <c r="K779" s="0" t="str">
        <f aca="false">IF(I779=1,"Yes","No")</f>
        <v>Yes</v>
      </c>
      <c r="L779" s="0" t="n">
        <f aca="false">IF(K779="Yes",(J779-1)*0.98,-1)</f>
        <v>1.96</v>
      </c>
      <c r="M779" s="5" t="s">
        <v>33</v>
      </c>
      <c r="N779" s="53" t="n">
        <v>13.47</v>
      </c>
      <c r="O779" s="50" t="n">
        <f aca="false">N779*L779</f>
        <v>26.4012</v>
      </c>
      <c r="P779" s="14" t="n">
        <f aca="false">O779+P778</f>
        <v>862.1701161504</v>
      </c>
    </row>
    <row r="780" customFormat="false" ht="12.8" hidden="false" customHeight="false" outlineLevel="0" collapsed="false">
      <c r="A780" s="2" t="s">
        <v>1163</v>
      </c>
      <c r="B780" s="2" t="s">
        <v>1127</v>
      </c>
      <c r="C780" s="0" t="s">
        <v>506</v>
      </c>
      <c r="D780" s="0" t="s">
        <v>42</v>
      </c>
      <c r="E780" s="0" t="s">
        <v>147</v>
      </c>
      <c r="F780" s="0" t="s">
        <v>65</v>
      </c>
      <c r="G780" s="0" t="s">
        <v>21</v>
      </c>
      <c r="H780" s="0" t="s">
        <v>1167</v>
      </c>
      <c r="I780" s="0" t="n">
        <v>1</v>
      </c>
      <c r="J780" s="0" t="n">
        <v>1.72</v>
      </c>
      <c r="K780" s="0" t="s">
        <v>21</v>
      </c>
      <c r="L780" s="0" t="n">
        <f aca="false">IF(K780="Yes",(J780-1)*0.98,-1)</f>
        <v>0.7056</v>
      </c>
      <c r="M780" s="4" t="s">
        <v>22</v>
      </c>
      <c r="N780" s="53" t="n">
        <v>13.47</v>
      </c>
      <c r="O780" s="50" t="n">
        <f aca="false">N780*L780</f>
        <v>9.504432</v>
      </c>
      <c r="P780" s="14" t="n">
        <f aca="false">O780+P779</f>
        <v>871.6745481504</v>
      </c>
    </row>
    <row r="781" customFormat="false" ht="12.8" hidden="false" customHeight="false" outlineLevel="0" collapsed="false">
      <c r="A781" s="2" t="s">
        <v>1168</v>
      </c>
      <c r="B781" s="2" t="s">
        <v>170</v>
      </c>
      <c r="C781" s="0" t="s">
        <v>119</v>
      </c>
      <c r="D781" s="0" t="s">
        <v>16</v>
      </c>
      <c r="E781" s="0" t="s">
        <v>17</v>
      </c>
      <c r="F781" s="0" t="s">
        <v>103</v>
      </c>
      <c r="G781" s="0" t="s">
        <v>19</v>
      </c>
      <c r="H781" s="0" t="s">
        <v>1169</v>
      </c>
      <c r="I781" s="0" t="n">
        <v>1</v>
      </c>
      <c r="J781" s="0" t="n">
        <v>2.78</v>
      </c>
      <c r="K781" s="0" t="s">
        <v>21</v>
      </c>
      <c r="L781" s="0" t="n">
        <f aca="false">IF(K781="Yes",(J781-1)*0.98,-1)</f>
        <v>1.7444</v>
      </c>
      <c r="M781" s="11" t="s">
        <v>62</v>
      </c>
      <c r="N781" s="53" t="n">
        <v>13.47</v>
      </c>
      <c r="O781" s="50" t="n">
        <f aca="false">N781*L781</f>
        <v>23.497068</v>
      </c>
      <c r="P781" s="14" t="n">
        <f aca="false">O781+P780</f>
        <v>895.1716161504</v>
      </c>
    </row>
    <row r="782" customFormat="false" ht="12.8" hidden="false" customHeight="false" outlineLevel="0" collapsed="false">
      <c r="A782" s="9" t="s">
        <v>1168</v>
      </c>
      <c r="B782" s="9" t="s">
        <v>170</v>
      </c>
      <c r="C782" s="6" t="s">
        <v>119</v>
      </c>
      <c r="D782" s="6" t="s">
        <v>16</v>
      </c>
      <c r="E782" s="6" t="s">
        <v>17</v>
      </c>
      <c r="F782" s="6" t="s">
        <v>103</v>
      </c>
      <c r="G782" s="6" t="s">
        <v>19</v>
      </c>
      <c r="H782" s="6" t="s">
        <v>1169</v>
      </c>
      <c r="I782" s="0" t="n">
        <v>1</v>
      </c>
      <c r="J782" s="6" t="n">
        <v>7.04</v>
      </c>
      <c r="K782" s="3" t="str">
        <f aca="false">IF(I782=1,"Yes","No")</f>
        <v>Yes</v>
      </c>
      <c r="L782" s="7" t="n">
        <f aca="false">IF(K782="Yes",(J782-1)*0.98,-1)</f>
        <v>5.9192</v>
      </c>
      <c r="M782" s="10" t="s">
        <v>53</v>
      </c>
      <c r="N782" s="53" t="n">
        <v>13.47</v>
      </c>
      <c r="O782" s="50" t="n">
        <f aca="false">N782*L782</f>
        <v>79.731624</v>
      </c>
      <c r="P782" s="14" t="n">
        <f aca="false">O782+P781</f>
        <v>974.9032401504</v>
      </c>
    </row>
    <row r="783" customFormat="false" ht="12.8" hidden="false" customHeight="false" outlineLevel="0" collapsed="false">
      <c r="A783" s="9" t="s">
        <v>1170</v>
      </c>
      <c r="B783" s="9" t="s">
        <v>438</v>
      </c>
      <c r="C783" s="6" t="s">
        <v>264</v>
      </c>
      <c r="D783" s="6" t="s">
        <v>42</v>
      </c>
      <c r="E783" s="6" t="s">
        <v>147</v>
      </c>
      <c r="F783" s="6" t="s">
        <v>43</v>
      </c>
      <c r="G783" s="6" t="s">
        <v>19</v>
      </c>
      <c r="H783" s="6" t="s">
        <v>1171</v>
      </c>
      <c r="I783" s="0" t="n">
        <v>2</v>
      </c>
      <c r="J783" s="6" t="n">
        <v>3.5</v>
      </c>
      <c r="K783" s="3" t="str">
        <f aca="false">IF(I783=1,"Yes","No")</f>
        <v>No</v>
      </c>
      <c r="L783" s="7" t="n">
        <f aca="false">IF(K783="Yes",(J783-1)*0.98,-1)</f>
        <v>-1</v>
      </c>
      <c r="M783" s="10" t="s">
        <v>53</v>
      </c>
      <c r="N783" s="53" t="n">
        <v>13.47</v>
      </c>
      <c r="O783" s="50" t="n">
        <f aca="false">N783*L783</f>
        <v>-13.47</v>
      </c>
      <c r="P783" s="14" t="n">
        <f aca="false">O783+P782</f>
        <v>961.4332401504</v>
      </c>
    </row>
    <row r="784" customFormat="false" ht="12.8" hidden="false" customHeight="false" outlineLevel="0" collapsed="false">
      <c r="A784" s="2" t="s">
        <v>1172</v>
      </c>
      <c r="B784" s="2" t="s">
        <v>186</v>
      </c>
      <c r="C784" s="0" t="s">
        <v>403</v>
      </c>
      <c r="D784" s="0" t="s">
        <v>42</v>
      </c>
      <c r="E784" s="0" t="s">
        <v>147</v>
      </c>
      <c r="F784" s="0" t="s">
        <v>453</v>
      </c>
      <c r="G784" s="0" t="s">
        <v>19</v>
      </c>
      <c r="H784" s="0" t="s">
        <v>1173</v>
      </c>
      <c r="I784" s="0" t="n">
        <v>2</v>
      </c>
      <c r="J784" s="0" t="n">
        <v>2.28</v>
      </c>
      <c r="K784" s="0" t="str">
        <f aca="false">IF(I784=1,"Yes","No")</f>
        <v>No</v>
      </c>
      <c r="L784" s="0" t="n">
        <f aca="false">IF(K784="Yes",(J784-1)*0.98,-1)</f>
        <v>-1</v>
      </c>
      <c r="M784" s="5" t="s">
        <v>33</v>
      </c>
      <c r="N784" s="53" t="n">
        <v>13.47</v>
      </c>
      <c r="O784" s="50" t="n">
        <f aca="false">N784*L784</f>
        <v>-13.47</v>
      </c>
      <c r="P784" s="14" t="n">
        <f aca="false">O784+P783</f>
        <v>947.9632401504</v>
      </c>
    </row>
    <row r="785" customFormat="false" ht="12.8" hidden="false" customHeight="false" outlineLevel="0" collapsed="false">
      <c r="A785" s="2" t="s">
        <v>1174</v>
      </c>
      <c r="B785" s="2" t="s">
        <v>23</v>
      </c>
      <c r="C785" s="0" t="s">
        <v>579</v>
      </c>
      <c r="D785" s="0" t="s">
        <v>42</v>
      </c>
      <c r="E785" s="0" t="s">
        <v>17</v>
      </c>
      <c r="F785" s="0" t="s">
        <v>43</v>
      </c>
      <c r="G785" s="0" t="s">
        <v>19</v>
      </c>
      <c r="H785" s="0" t="s">
        <v>1175</v>
      </c>
      <c r="I785" s="0" t="n">
        <v>1</v>
      </c>
      <c r="J785" s="0" t="n">
        <v>2.23</v>
      </c>
      <c r="K785" s="0" t="str">
        <f aca="false">IF(I785=1,"Yes","No")</f>
        <v>Yes</v>
      </c>
      <c r="L785" s="0" t="n">
        <f aca="false">IF(K785="Yes",(J785-1)*0.98,-1)</f>
        <v>1.2054</v>
      </c>
      <c r="M785" s="5" t="s">
        <v>33</v>
      </c>
      <c r="N785" s="53" t="n">
        <v>13.47</v>
      </c>
      <c r="O785" s="50" t="n">
        <f aca="false">N785*L785</f>
        <v>16.236738</v>
      </c>
      <c r="P785" s="14" t="n">
        <f aca="false">O785+P784</f>
        <v>964.1999781504</v>
      </c>
    </row>
    <row r="786" customFormat="false" ht="12.8" hidden="false" customHeight="false" outlineLevel="0" collapsed="false">
      <c r="A786" s="2" t="s">
        <v>1174</v>
      </c>
      <c r="B786" s="2" t="s">
        <v>23</v>
      </c>
      <c r="C786" s="0" t="s">
        <v>579</v>
      </c>
      <c r="D786" s="0" t="s">
        <v>42</v>
      </c>
      <c r="E786" s="0" t="s">
        <v>17</v>
      </c>
      <c r="F786" s="0" t="s">
        <v>43</v>
      </c>
      <c r="G786" s="0" t="s">
        <v>19</v>
      </c>
      <c r="H786" s="0" t="s">
        <v>1176</v>
      </c>
      <c r="I786" s="0" t="n">
        <v>0</v>
      </c>
      <c r="J786" s="0" t="n">
        <v>3.86</v>
      </c>
      <c r="K786" s="0" t="s">
        <v>19</v>
      </c>
      <c r="L786" s="0" t="n">
        <f aca="false">IF(K786="Yes",(J786-1)*0.98,-1)</f>
        <v>-1</v>
      </c>
      <c r="M786" s="11" t="s">
        <v>62</v>
      </c>
      <c r="N786" s="53" t="n">
        <v>13.47</v>
      </c>
      <c r="O786" s="50" t="n">
        <f aca="false">N786*L786</f>
        <v>-13.47</v>
      </c>
      <c r="P786" s="14" t="n">
        <f aca="false">O786+P785</f>
        <v>950.7299781504</v>
      </c>
      <c r="Q786" s="47" t="n">
        <f aca="false">0.8*(P786-673.6)</f>
        <v>221.70398252032</v>
      </c>
      <c r="R786" s="47" t="n">
        <f aca="false">P786-Q786</f>
        <v>729.02599563008</v>
      </c>
      <c r="S786" s="47" t="n">
        <f aca="false">R786/50</f>
        <v>14.5805199126016</v>
      </c>
      <c r="T786" s="47" t="n">
        <f aca="false">694.36+Q786</f>
        <v>916.06398252032</v>
      </c>
      <c r="U786" s="48" t="s">
        <v>21</v>
      </c>
    </row>
    <row r="787" customFormat="false" ht="12.8" hidden="false" customHeight="false" outlineLevel="0" collapsed="false">
      <c r="A787" s="2" t="s">
        <v>1177</v>
      </c>
      <c r="B787" s="2" t="s">
        <v>331</v>
      </c>
      <c r="C787" s="0" t="s">
        <v>370</v>
      </c>
      <c r="D787" s="0" t="s">
        <v>42</v>
      </c>
      <c r="E787" s="0" t="s">
        <v>147</v>
      </c>
      <c r="F787" s="0" t="s">
        <v>65</v>
      </c>
      <c r="G787" s="0" t="s">
        <v>21</v>
      </c>
      <c r="H787" s="0" t="s">
        <v>1144</v>
      </c>
      <c r="I787" s="0" t="n">
        <v>4</v>
      </c>
      <c r="J787" s="0" t="n">
        <v>3.8</v>
      </c>
      <c r="K787" s="0" t="str">
        <f aca="false">IF(I787=1,"Yes","No")</f>
        <v>No</v>
      </c>
      <c r="L787" s="0" t="n">
        <f aca="false">IF(K787="Yes",(J787-1)*0.98,-1)</f>
        <v>-1</v>
      </c>
      <c r="M787" s="5" t="s">
        <v>33</v>
      </c>
      <c r="N787" s="53" t="n">
        <v>14.58</v>
      </c>
      <c r="O787" s="50" t="n">
        <f aca="false">N787*L787</f>
        <v>-14.58</v>
      </c>
      <c r="P787" s="51" t="n">
        <f aca="false">R786+O787</f>
        <v>714.44599563008</v>
      </c>
    </row>
    <row r="788" customFormat="false" ht="12.8" hidden="false" customHeight="false" outlineLevel="0" collapsed="false">
      <c r="A788" s="2" t="s">
        <v>1177</v>
      </c>
      <c r="B788" s="2" t="s">
        <v>331</v>
      </c>
      <c r="C788" s="0" t="s">
        <v>370</v>
      </c>
      <c r="D788" s="0" t="s">
        <v>42</v>
      </c>
      <c r="E788" s="0" t="s">
        <v>147</v>
      </c>
      <c r="F788" s="0" t="s">
        <v>65</v>
      </c>
      <c r="G788" s="0" t="s">
        <v>21</v>
      </c>
      <c r="H788" s="0" t="s">
        <v>1144</v>
      </c>
      <c r="I788" s="0" t="n">
        <v>4</v>
      </c>
      <c r="J788" s="0" t="n">
        <v>1.62</v>
      </c>
      <c r="K788" s="0" t="s">
        <v>19</v>
      </c>
      <c r="L788" s="0" t="n">
        <f aca="false">IF(K788="Yes",(J788-1)*0.98,-1)</f>
        <v>-1</v>
      </c>
      <c r="M788" s="4" t="s">
        <v>22</v>
      </c>
      <c r="N788" s="53" t="n">
        <v>14.58</v>
      </c>
      <c r="O788" s="50" t="n">
        <f aca="false">N788*L788</f>
        <v>-14.58</v>
      </c>
      <c r="P788" s="14" t="n">
        <f aca="false">O788+P787</f>
        <v>699.86599563008</v>
      </c>
    </row>
    <row r="789" customFormat="false" ht="12.8" hidden="false" customHeight="false" outlineLevel="0" collapsed="false">
      <c r="A789" s="2" t="s">
        <v>1178</v>
      </c>
      <c r="B789" s="2" t="s">
        <v>101</v>
      </c>
      <c r="C789" s="0" t="s">
        <v>579</v>
      </c>
      <c r="D789" s="0" t="s">
        <v>16</v>
      </c>
      <c r="E789" s="0" t="s">
        <v>17</v>
      </c>
      <c r="F789" s="0" t="s">
        <v>18</v>
      </c>
      <c r="G789" s="0" t="s">
        <v>19</v>
      </c>
      <c r="H789" s="0" t="s">
        <v>1084</v>
      </c>
      <c r="I789" s="0" t="n">
        <v>2</v>
      </c>
      <c r="J789" s="0" t="n">
        <v>1.17</v>
      </c>
      <c r="K789" s="0" t="s">
        <v>21</v>
      </c>
      <c r="L789" s="0" t="n">
        <f aca="false">IF(K789="Yes",(J789-1)*0.98,-1)</f>
        <v>0.1666</v>
      </c>
      <c r="M789" s="4" t="s">
        <v>22</v>
      </c>
      <c r="N789" s="53" t="n">
        <v>14.58</v>
      </c>
      <c r="O789" s="50" t="n">
        <f aca="false">N789*L789</f>
        <v>2.429028</v>
      </c>
      <c r="P789" s="14" t="n">
        <f aca="false">O789+P788</f>
        <v>702.29502363008</v>
      </c>
    </row>
    <row r="790" customFormat="false" ht="12.8" hidden="false" customHeight="false" outlineLevel="0" collapsed="false">
      <c r="A790" s="2" t="s">
        <v>1179</v>
      </c>
      <c r="B790" s="2" t="s">
        <v>186</v>
      </c>
      <c r="C790" s="0" t="s">
        <v>611</v>
      </c>
      <c r="D790" s="0" t="s">
        <v>16</v>
      </c>
      <c r="E790" s="0" t="s">
        <v>147</v>
      </c>
      <c r="F790" s="0" t="s">
        <v>453</v>
      </c>
      <c r="G790" s="0" t="s">
        <v>19</v>
      </c>
      <c r="H790" s="0" t="s">
        <v>1180</v>
      </c>
      <c r="I790" s="0" t="n">
        <v>3</v>
      </c>
      <c r="J790" s="0" t="n">
        <v>2.87</v>
      </c>
      <c r="K790" s="0" t="str">
        <f aca="false">IF(I790=1,"Yes","No")</f>
        <v>No</v>
      </c>
      <c r="L790" s="0" t="n">
        <f aca="false">IF(K790="Yes",(J790-1)*0.98,-1)</f>
        <v>-1</v>
      </c>
      <c r="M790" s="5" t="s">
        <v>33</v>
      </c>
      <c r="N790" s="53" t="n">
        <v>14.58</v>
      </c>
      <c r="O790" s="50" t="n">
        <f aca="false">N790*L790</f>
        <v>-14.58</v>
      </c>
      <c r="P790" s="14" t="n">
        <f aca="false">O790+P789</f>
        <v>687.71502363008</v>
      </c>
    </row>
    <row r="791" customFormat="false" ht="12.8" hidden="false" customHeight="false" outlineLevel="0" collapsed="false">
      <c r="A791" s="2" t="s">
        <v>1179</v>
      </c>
      <c r="B791" s="2" t="s">
        <v>186</v>
      </c>
      <c r="C791" s="0" t="s">
        <v>611</v>
      </c>
      <c r="D791" s="0" t="s">
        <v>16</v>
      </c>
      <c r="E791" s="0" t="s">
        <v>147</v>
      </c>
      <c r="F791" s="0" t="s">
        <v>453</v>
      </c>
      <c r="G791" s="0" t="s">
        <v>19</v>
      </c>
      <c r="H791" s="0" t="s">
        <v>1181</v>
      </c>
      <c r="I791" s="0" t="n">
        <v>4</v>
      </c>
      <c r="J791" s="0" t="n">
        <v>1.8</v>
      </c>
      <c r="K791" s="0" t="s">
        <v>19</v>
      </c>
      <c r="L791" s="0" t="n">
        <f aca="false">IF(K791="Yes",(J791-1)*0.98,-1)</f>
        <v>-1</v>
      </c>
      <c r="M791" s="11" t="s">
        <v>62</v>
      </c>
      <c r="N791" s="53" t="n">
        <v>14.58</v>
      </c>
      <c r="O791" s="50" t="n">
        <f aca="false">N791*L791</f>
        <v>-14.58</v>
      </c>
      <c r="P791" s="14" t="n">
        <f aca="false">O791+P790</f>
        <v>673.13502363008</v>
      </c>
    </row>
    <row r="792" customFormat="false" ht="12.8" hidden="false" customHeight="false" outlineLevel="0" collapsed="false">
      <c r="A792" s="2" t="s">
        <v>1179</v>
      </c>
      <c r="B792" s="2" t="s">
        <v>280</v>
      </c>
      <c r="C792" s="0" t="s">
        <v>734</v>
      </c>
      <c r="D792" s="0" t="s">
        <v>42</v>
      </c>
      <c r="E792" s="0" t="s">
        <v>147</v>
      </c>
      <c r="F792" s="0" t="s">
        <v>65</v>
      </c>
      <c r="G792" s="0" t="s">
        <v>21</v>
      </c>
      <c r="H792" s="0" t="s">
        <v>513</v>
      </c>
      <c r="I792" s="0" t="n">
        <v>2</v>
      </c>
      <c r="J792" s="0" t="n">
        <v>2.19</v>
      </c>
      <c r="K792" s="0" t="str">
        <f aca="false">IF(I792=1,"Yes","No")</f>
        <v>No</v>
      </c>
      <c r="L792" s="0" t="n">
        <f aca="false">IF(K792="Yes",(J792-1)*0.98,-1)</f>
        <v>-1</v>
      </c>
      <c r="M792" s="5" t="s">
        <v>33</v>
      </c>
      <c r="N792" s="53" t="n">
        <v>14.58</v>
      </c>
      <c r="O792" s="50" t="n">
        <f aca="false">N792*L792</f>
        <v>-14.58</v>
      </c>
      <c r="P792" s="14" t="n">
        <f aca="false">O792+P791</f>
        <v>658.55502363008</v>
      </c>
    </row>
    <row r="793" customFormat="false" ht="12.8" hidden="false" customHeight="false" outlineLevel="0" collapsed="false">
      <c r="A793" s="2" t="s">
        <v>1179</v>
      </c>
      <c r="B793" s="2" t="s">
        <v>280</v>
      </c>
      <c r="C793" s="0" t="s">
        <v>734</v>
      </c>
      <c r="D793" s="0" t="s">
        <v>42</v>
      </c>
      <c r="E793" s="0" t="s">
        <v>147</v>
      </c>
      <c r="F793" s="0" t="s">
        <v>65</v>
      </c>
      <c r="G793" s="0" t="s">
        <v>21</v>
      </c>
      <c r="H793" s="0" t="s">
        <v>513</v>
      </c>
      <c r="I793" s="0" t="n">
        <v>2</v>
      </c>
      <c r="J793" s="0" t="n">
        <v>1.32</v>
      </c>
      <c r="K793" s="0" t="s">
        <v>21</v>
      </c>
      <c r="L793" s="0" t="n">
        <f aca="false">IF(K793="Yes",(J793-1)*0.98,-1)</f>
        <v>0.3136</v>
      </c>
      <c r="M793" s="4" t="s">
        <v>22</v>
      </c>
      <c r="N793" s="53" t="n">
        <v>14.58</v>
      </c>
      <c r="O793" s="50" t="n">
        <f aca="false">N793*L793</f>
        <v>4.572288</v>
      </c>
      <c r="P793" s="14" t="n">
        <f aca="false">O793+P792</f>
        <v>663.12731163008</v>
      </c>
    </row>
    <row r="794" customFormat="false" ht="12.8" hidden="false" customHeight="false" outlineLevel="0" collapsed="false">
      <c r="A794" s="2" t="s">
        <v>1182</v>
      </c>
      <c r="B794" s="2" t="s">
        <v>46</v>
      </c>
      <c r="C794" s="0" t="s">
        <v>639</v>
      </c>
      <c r="D794" s="0" t="s">
        <v>42</v>
      </c>
      <c r="E794" s="0" t="s">
        <v>147</v>
      </c>
      <c r="F794" s="0" t="s">
        <v>453</v>
      </c>
      <c r="G794" s="0" t="s">
        <v>19</v>
      </c>
      <c r="H794" s="0" t="s">
        <v>1183</v>
      </c>
      <c r="I794" s="0" t="n">
        <v>1</v>
      </c>
      <c r="J794" s="0" t="n">
        <v>4.41</v>
      </c>
      <c r="K794" s="0" t="str">
        <f aca="false">IF(I794=1,"Yes","No")</f>
        <v>Yes</v>
      </c>
      <c r="L794" s="0" t="n">
        <f aca="false">IF(K794="Yes",(J794-1)*0.98,-1)</f>
        <v>3.3418</v>
      </c>
      <c r="M794" s="5" t="s">
        <v>33</v>
      </c>
      <c r="N794" s="53" t="n">
        <v>14.58</v>
      </c>
      <c r="O794" s="50" t="n">
        <f aca="false">N794*L794</f>
        <v>48.723444</v>
      </c>
      <c r="P794" s="14" t="n">
        <f aca="false">O794+P793</f>
        <v>711.85075563008</v>
      </c>
    </row>
    <row r="795" customFormat="false" ht="12.8" hidden="false" customHeight="false" outlineLevel="0" collapsed="false">
      <c r="A795" s="9" t="s">
        <v>1182</v>
      </c>
      <c r="B795" s="9" t="s">
        <v>130</v>
      </c>
      <c r="C795" s="6" t="s">
        <v>406</v>
      </c>
      <c r="D795" s="6" t="s">
        <v>16</v>
      </c>
      <c r="E795" s="6" t="s">
        <v>87</v>
      </c>
      <c r="F795" s="6" t="s">
        <v>18</v>
      </c>
      <c r="G795" s="6" t="s">
        <v>21</v>
      </c>
      <c r="H795" s="6" t="s">
        <v>1184</v>
      </c>
      <c r="I795" s="0" t="n">
        <v>2</v>
      </c>
      <c r="J795" s="6" t="n">
        <v>3.55</v>
      </c>
      <c r="K795" s="3" t="str">
        <f aca="false">IF(I795=1,"Yes","No")</f>
        <v>No</v>
      </c>
      <c r="L795" s="7" t="n">
        <f aca="false">IF(K795="Yes",(J795-1)*0.98,-1)</f>
        <v>-1</v>
      </c>
      <c r="M795" s="10" t="s">
        <v>53</v>
      </c>
      <c r="N795" s="53" t="n">
        <v>14.58</v>
      </c>
      <c r="O795" s="50" t="n">
        <f aca="false">N795*L795</f>
        <v>-14.58</v>
      </c>
      <c r="P795" s="14" t="n">
        <f aca="false">O795+P794</f>
        <v>697.27075563008</v>
      </c>
    </row>
    <row r="796" customFormat="false" ht="12.8" hidden="false" customHeight="false" outlineLevel="0" collapsed="false">
      <c r="A796" s="9" t="s">
        <v>1182</v>
      </c>
      <c r="B796" s="9" t="s">
        <v>1185</v>
      </c>
      <c r="C796" s="6" t="s">
        <v>382</v>
      </c>
      <c r="D796" s="6" t="s">
        <v>16</v>
      </c>
      <c r="E796" s="6" t="s">
        <v>147</v>
      </c>
      <c r="F796" s="6" t="s">
        <v>43</v>
      </c>
      <c r="G796" s="6" t="s">
        <v>19</v>
      </c>
      <c r="H796" s="6" t="s">
        <v>1186</v>
      </c>
      <c r="I796" s="0" t="n">
        <v>2</v>
      </c>
      <c r="J796" s="6" t="n">
        <v>8.2</v>
      </c>
      <c r="K796" s="3" t="str">
        <f aca="false">IF(I796=1,"Yes","No")</f>
        <v>No</v>
      </c>
      <c r="L796" s="7" t="n">
        <f aca="false">IF(K796="Yes",(J796-1)*0.98,-1)</f>
        <v>-1</v>
      </c>
      <c r="M796" s="10" t="s">
        <v>53</v>
      </c>
      <c r="N796" s="53" t="n">
        <v>14.58</v>
      </c>
      <c r="O796" s="50" t="n">
        <f aca="false">N796*L796</f>
        <v>-14.58</v>
      </c>
      <c r="P796" s="14" t="n">
        <f aca="false">O796+P795</f>
        <v>682.69075563008</v>
      </c>
    </row>
    <row r="797" customFormat="false" ht="12.8" hidden="false" customHeight="false" outlineLevel="0" collapsed="false">
      <c r="A797" s="2" t="s">
        <v>1187</v>
      </c>
      <c r="B797" s="2" t="s">
        <v>237</v>
      </c>
      <c r="C797" s="0" t="s">
        <v>311</v>
      </c>
      <c r="D797" s="0" t="s">
        <v>29</v>
      </c>
      <c r="E797" s="0" t="s">
        <v>79</v>
      </c>
      <c r="F797" s="0" t="s">
        <v>80</v>
      </c>
      <c r="G797" s="0" t="s">
        <v>19</v>
      </c>
      <c r="H797" s="0" t="s">
        <v>1188</v>
      </c>
      <c r="I797" s="0" t="n">
        <v>1</v>
      </c>
      <c r="J797" s="0" t="n">
        <v>1.42</v>
      </c>
      <c r="K797" s="0" t="str">
        <f aca="false">IF(I797=1,"Yes","No")</f>
        <v>Yes</v>
      </c>
      <c r="L797" s="0" t="n">
        <f aca="false">IF(K797="Yes",(J797-1)*0.98,-1)</f>
        <v>0.4116</v>
      </c>
      <c r="M797" s="5" t="s">
        <v>33</v>
      </c>
      <c r="N797" s="53" t="n">
        <v>14.58</v>
      </c>
      <c r="O797" s="50" t="n">
        <f aca="false">N797*L797</f>
        <v>6.001128</v>
      </c>
      <c r="P797" s="14" t="n">
        <f aca="false">O797+P796</f>
        <v>688.69188363008</v>
      </c>
    </row>
    <row r="798" customFormat="false" ht="12.8" hidden="false" customHeight="false" outlineLevel="0" collapsed="false">
      <c r="A798" s="2" t="s">
        <v>1187</v>
      </c>
      <c r="B798" s="2" t="s">
        <v>237</v>
      </c>
      <c r="C798" s="0" t="s">
        <v>311</v>
      </c>
      <c r="D798" s="0" t="s">
        <v>29</v>
      </c>
      <c r="E798" s="0" t="s">
        <v>79</v>
      </c>
      <c r="F798" s="0" t="s">
        <v>80</v>
      </c>
      <c r="G798" s="0" t="s">
        <v>19</v>
      </c>
      <c r="H798" s="0" t="s">
        <v>1188</v>
      </c>
      <c r="I798" s="0" t="n">
        <v>1</v>
      </c>
      <c r="J798" s="0" t="n">
        <v>1.12</v>
      </c>
      <c r="K798" s="0" t="s">
        <v>21</v>
      </c>
      <c r="L798" s="0" t="n">
        <f aca="false">IF(K798="Yes",(J798-1)*0.98,-1)</f>
        <v>0.1176</v>
      </c>
      <c r="M798" s="4" t="s">
        <v>22</v>
      </c>
      <c r="N798" s="53" t="n">
        <v>14.58</v>
      </c>
      <c r="O798" s="50" t="n">
        <f aca="false">N798*L798</f>
        <v>1.714608</v>
      </c>
      <c r="P798" s="14" t="n">
        <f aca="false">O798+P797</f>
        <v>690.40649163008</v>
      </c>
    </row>
    <row r="799" customFormat="false" ht="12.8" hidden="false" customHeight="false" outlineLevel="0" collapsed="false">
      <c r="A799" s="2" t="s">
        <v>1187</v>
      </c>
      <c r="B799" s="2" t="s">
        <v>605</v>
      </c>
      <c r="C799" s="0" t="s">
        <v>223</v>
      </c>
      <c r="D799" s="0" t="s">
        <v>37</v>
      </c>
      <c r="E799" s="0" t="s">
        <v>147</v>
      </c>
      <c r="F799" s="0" t="s">
        <v>1189</v>
      </c>
      <c r="G799" s="0" t="s">
        <v>19</v>
      </c>
      <c r="H799" s="0" t="s">
        <v>1190</v>
      </c>
      <c r="I799" s="0" t="n">
        <v>2</v>
      </c>
      <c r="J799" s="0" t="n">
        <v>1.49</v>
      </c>
      <c r="K799" s="0" t="s">
        <v>21</v>
      </c>
      <c r="L799" s="0" t="n">
        <f aca="false">IF(K799="Yes",(J799-1)*0.98,-1)</f>
        <v>0.4802</v>
      </c>
      <c r="M799" s="11" t="s">
        <v>62</v>
      </c>
      <c r="N799" s="53" t="n">
        <v>14.58</v>
      </c>
      <c r="O799" s="50" t="n">
        <f aca="false">N799*L799</f>
        <v>7.001316</v>
      </c>
      <c r="P799" s="14" t="n">
        <f aca="false">O799+P798</f>
        <v>697.40780763008</v>
      </c>
    </row>
    <row r="800" customFormat="false" ht="12.8" hidden="false" customHeight="false" outlineLevel="0" collapsed="false">
      <c r="A800" s="2" t="s">
        <v>1191</v>
      </c>
      <c r="B800" s="2" t="s">
        <v>162</v>
      </c>
      <c r="C800" s="0" t="s">
        <v>271</v>
      </c>
      <c r="D800" s="0" t="s">
        <v>42</v>
      </c>
      <c r="E800" s="0" t="s">
        <v>147</v>
      </c>
      <c r="F800" s="0" t="s">
        <v>304</v>
      </c>
      <c r="G800" s="0" t="s">
        <v>19</v>
      </c>
      <c r="H800" s="0" t="s">
        <v>1142</v>
      </c>
      <c r="I800" s="0" t="n">
        <v>1</v>
      </c>
      <c r="J800" s="0" t="n">
        <v>1.88</v>
      </c>
      <c r="K800" s="0" t="str">
        <f aca="false">IF(I800=1,"Yes","No")</f>
        <v>Yes</v>
      </c>
      <c r="L800" s="0" t="n">
        <f aca="false">IF(K800="Yes",(J800-1)*0.98,-1)</f>
        <v>0.8624</v>
      </c>
      <c r="M800" s="5" t="s">
        <v>33</v>
      </c>
      <c r="N800" s="53" t="n">
        <v>14.58</v>
      </c>
      <c r="O800" s="50" t="n">
        <f aca="false">N800*L800</f>
        <v>12.573792</v>
      </c>
      <c r="P800" s="14" t="n">
        <f aca="false">O800+P799</f>
        <v>709.98159963008</v>
      </c>
    </row>
    <row r="801" customFormat="false" ht="12.8" hidden="false" customHeight="false" outlineLevel="0" collapsed="false">
      <c r="A801" s="2" t="s">
        <v>1191</v>
      </c>
      <c r="B801" s="2" t="s">
        <v>96</v>
      </c>
      <c r="C801" s="0" t="s">
        <v>1192</v>
      </c>
      <c r="D801" s="0" t="s">
        <v>37</v>
      </c>
      <c r="E801" s="0" t="s">
        <v>147</v>
      </c>
      <c r="F801" s="0" t="s">
        <v>428</v>
      </c>
      <c r="G801" s="0" t="s">
        <v>21</v>
      </c>
      <c r="H801" s="0" t="s">
        <v>1193</v>
      </c>
      <c r="I801" s="0" t="n">
        <v>0</v>
      </c>
      <c r="J801" s="0" t="n">
        <v>7.2</v>
      </c>
      <c r="K801" s="0" t="str">
        <f aca="false">IF(I801=1,"Yes","No")</f>
        <v>No</v>
      </c>
      <c r="L801" s="0" t="n">
        <f aca="false">IF(K801="Yes",(J801-1)*0.98,-1)</f>
        <v>-1</v>
      </c>
      <c r="M801" s="5" t="s">
        <v>33</v>
      </c>
      <c r="N801" s="53" t="n">
        <v>14.58</v>
      </c>
      <c r="O801" s="50" t="n">
        <f aca="false">N801*L801</f>
        <v>-14.58</v>
      </c>
      <c r="P801" s="14" t="n">
        <f aca="false">O801+P800</f>
        <v>695.40159963008</v>
      </c>
    </row>
    <row r="802" customFormat="false" ht="12.8" hidden="false" customHeight="false" outlineLevel="0" collapsed="false">
      <c r="A802" s="2" t="s">
        <v>1191</v>
      </c>
      <c r="B802" s="2" t="s">
        <v>96</v>
      </c>
      <c r="C802" s="0" t="s">
        <v>1192</v>
      </c>
      <c r="D802" s="0" t="s">
        <v>37</v>
      </c>
      <c r="E802" s="0" t="s">
        <v>147</v>
      </c>
      <c r="F802" s="0" t="s">
        <v>428</v>
      </c>
      <c r="G802" s="0" t="s">
        <v>21</v>
      </c>
      <c r="H802" s="0" t="s">
        <v>1193</v>
      </c>
      <c r="I802" s="0" t="n">
        <v>0</v>
      </c>
      <c r="J802" s="0" t="n">
        <v>2.71</v>
      </c>
      <c r="K802" s="0" t="s">
        <v>19</v>
      </c>
      <c r="L802" s="0" t="n">
        <f aca="false">IF(K802="Yes",(J802-1)*0.98,-1)</f>
        <v>-1</v>
      </c>
      <c r="M802" s="4" t="s">
        <v>22</v>
      </c>
      <c r="N802" s="53" t="n">
        <v>14.58</v>
      </c>
      <c r="O802" s="50" t="n">
        <f aca="false">N802*L802</f>
        <v>-14.58</v>
      </c>
      <c r="P802" s="14" t="n">
        <f aca="false">O802+P801</f>
        <v>680.82159963008</v>
      </c>
    </row>
    <row r="803" customFormat="false" ht="12.8" hidden="false" customHeight="false" outlineLevel="0" collapsed="false">
      <c r="A803" s="2" t="s">
        <v>1191</v>
      </c>
      <c r="B803" s="2" t="s">
        <v>324</v>
      </c>
      <c r="C803" s="6" t="s">
        <v>403</v>
      </c>
      <c r="D803" s="6" t="s">
        <v>42</v>
      </c>
      <c r="E803" s="6" t="s">
        <v>147</v>
      </c>
      <c r="F803" s="6" t="s">
        <v>43</v>
      </c>
      <c r="G803" s="6" t="s">
        <v>19</v>
      </c>
      <c r="H803" s="6" t="s">
        <v>1194</v>
      </c>
      <c r="I803" s="0" t="n">
        <v>2</v>
      </c>
      <c r="J803" s="6" t="n">
        <v>9.41</v>
      </c>
      <c r="K803" s="3" t="str">
        <f aca="false">IF(I803=1, "No","Yes")</f>
        <v>Yes</v>
      </c>
      <c r="L803" s="7" t="n">
        <f aca="false">IF(I803=1,-J803,0.98)</f>
        <v>0.98</v>
      </c>
      <c r="M803" s="8" t="s">
        <v>51</v>
      </c>
      <c r="N803" s="53" t="n">
        <v>14.58</v>
      </c>
      <c r="O803" s="50" t="n">
        <f aca="false">N803*L803</f>
        <v>14.2884</v>
      </c>
      <c r="P803" s="14" t="n">
        <f aca="false">O803+P802</f>
        <v>695.10999963008</v>
      </c>
    </row>
    <row r="804" customFormat="false" ht="12.8" hidden="false" customHeight="false" outlineLevel="0" collapsed="false">
      <c r="A804" s="9" t="s">
        <v>1191</v>
      </c>
      <c r="B804" s="9" t="s">
        <v>324</v>
      </c>
      <c r="C804" s="6" t="s">
        <v>403</v>
      </c>
      <c r="D804" s="6" t="s">
        <v>42</v>
      </c>
      <c r="E804" s="6" t="s">
        <v>147</v>
      </c>
      <c r="F804" s="6" t="s">
        <v>43</v>
      </c>
      <c r="G804" s="6" t="s">
        <v>19</v>
      </c>
      <c r="H804" s="6" t="s">
        <v>1195</v>
      </c>
      <c r="I804" s="0" t="n">
        <v>3</v>
      </c>
      <c r="J804" s="6" t="n">
        <v>3.88</v>
      </c>
      <c r="K804" s="3" t="str">
        <f aca="false">IF(I804=1,"Yes","No")</f>
        <v>No</v>
      </c>
      <c r="L804" s="7" t="n">
        <f aca="false">IF(K804="Yes",(J804-1)*0.98,-1)</f>
        <v>-1</v>
      </c>
      <c r="M804" s="10" t="s">
        <v>53</v>
      </c>
      <c r="N804" s="53" t="n">
        <v>14.58</v>
      </c>
      <c r="O804" s="50" t="n">
        <f aca="false">N804*L804</f>
        <v>-14.58</v>
      </c>
      <c r="P804" s="14" t="n">
        <f aca="false">O804+P803</f>
        <v>680.529999630079</v>
      </c>
    </row>
    <row r="805" customFormat="false" ht="12.8" hidden="false" customHeight="false" outlineLevel="0" collapsed="false">
      <c r="A805" s="2" t="s">
        <v>1196</v>
      </c>
      <c r="B805" s="2" t="s">
        <v>149</v>
      </c>
      <c r="C805" s="0" t="s">
        <v>119</v>
      </c>
      <c r="D805" s="0" t="s">
        <v>16</v>
      </c>
      <c r="E805" s="0" t="s">
        <v>87</v>
      </c>
      <c r="F805" s="0" t="s">
        <v>18</v>
      </c>
      <c r="G805" s="0" t="s">
        <v>19</v>
      </c>
      <c r="H805" s="0" t="s">
        <v>1197</v>
      </c>
      <c r="I805" s="0" t="n">
        <v>1</v>
      </c>
      <c r="J805" s="0" t="n">
        <v>1.23</v>
      </c>
      <c r="K805" s="0" t="s">
        <v>21</v>
      </c>
      <c r="L805" s="0" t="n">
        <f aca="false">IF(K805="Yes",(J805-1)*0.98,-1)</f>
        <v>0.2254</v>
      </c>
      <c r="M805" s="4" t="s">
        <v>22</v>
      </c>
      <c r="N805" s="53" t="n">
        <v>14.58</v>
      </c>
      <c r="O805" s="50" t="n">
        <f aca="false">N805*L805</f>
        <v>3.286332</v>
      </c>
      <c r="P805" s="14" t="n">
        <f aca="false">O805+P804</f>
        <v>683.81633163008</v>
      </c>
    </row>
    <row r="806" customFormat="false" ht="12.8" hidden="false" customHeight="false" outlineLevel="0" collapsed="false">
      <c r="A806" s="2" t="s">
        <v>1198</v>
      </c>
      <c r="B806" s="2" t="s">
        <v>384</v>
      </c>
      <c r="C806" s="0" t="s">
        <v>457</v>
      </c>
      <c r="D806" s="0" t="s">
        <v>16</v>
      </c>
      <c r="E806" s="0" t="s">
        <v>17</v>
      </c>
      <c r="F806" s="0" t="s">
        <v>316</v>
      </c>
      <c r="G806" s="0" t="s">
        <v>19</v>
      </c>
      <c r="H806" s="0" t="s">
        <v>1199</v>
      </c>
      <c r="I806" s="0" t="n">
        <v>3</v>
      </c>
      <c r="J806" s="0" t="n">
        <v>1.21</v>
      </c>
      <c r="K806" s="0" t="s">
        <v>19</v>
      </c>
      <c r="L806" s="0" t="n">
        <f aca="false">IF(K806="Yes",(J806-1)*0.98,-1)</f>
        <v>-1</v>
      </c>
      <c r="M806" s="11" t="s">
        <v>62</v>
      </c>
      <c r="N806" s="53" t="n">
        <v>14.58</v>
      </c>
      <c r="O806" s="50" t="n">
        <f aca="false">N806*L806</f>
        <v>-14.58</v>
      </c>
      <c r="P806" s="14" t="n">
        <f aca="false">O806+P805</f>
        <v>669.23633163008</v>
      </c>
    </row>
    <row r="807" customFormat="false" ht="12.8" hidden="false" customHeight="false" outlineLevel="0" collapsed="false">
      <c r="A807" s="2" t="s">
        <v>1198</v>
      </c>
      <c r="B807" s="2" t="s">
        <v>384</v>
      </c>
      <c r="C807" s="6" t="s">
        <v>457</v>
      </c>
      <c r="D807" s="6" t="s">
        <v>16</v>
      </c>
      <c r="E807" s="6" t="s">
        <v>17</v>
      </c>
      <c r="F807" s="6" t="s">
        <v>316</v>
      </c>
      <c r="G807" s="6" t="s">
        <v>19</v>
      </c>
      <c r="H807" s="6" t="s">
        <v>1200</v>
      </c>
      <c r="I807" s="0" t="n">
        <v>4</v>
      </c>
      <c r="J807" s="6" t="n">
        <v>35.42</v>
      </c>
      <c r="K807" s="3" t="str">
        <f aca="false">IF(I807=1, "No","Yes")</f>
        <v>Yes</v>
      </c>
      <c r="L807" s="7" t="n">
        <f aca="false">IF(I807=1,-J807,0.98)</f>
        <v>0.98</v>
      </c>
      <c r="M807" s="8" t="s">
        <v>51</v>
      </c>
      <c r="N807" s="53" t="n">
        <v>14.58</v>
      </c>
      <c r="O807" s="50" t="n">
        <f aca="false">N807*L807</f>
        <v>14.2884</v>
      </c>
      <c r="P807" s="14" t="n">
        <f aca="false">O807+P806</f>
        <v>683.52473163008</v>
      </c>
    </row>
    <row r="808" customFormat="false" ht="12.8" hidden="false" customHeight="false" outlineLevel="0" collapsed="false">
      <c r="A808" s="2" t="s">
        <v>1198</v>
      </c>
      <c r="B808" s="2" t="s">
        <v>421</v>
      </c>
      <c r="C808" s="0" t="s">
        <v>457</v>
      </c>
      <c r="D808" s="0" t="s">
        <v>42</v>
      </c>
      <c r="E808" s="0" t="s">
        <v>17</v>
      </c>
      <c r="F808" s="0" t="s">
        <v>43</v>
      </c>
      <c r="G808" s="0" t="s">
        <v>19</v>
      </c>
      <c r="H808" s="0" t="s">
        <v>1201</v>
      </c>
      <c r="I808" s="0" t="n">
        <v>1</v>
      </c>
      <c r="J808" s="0" t="n">
        <v>2.29</v>
      </c>
      <c r="K808" s="0" t="str">
        <f aca="false">IF(I808=1,"Yes","No")</f>
        <v>Yes</v>
      </c>
      <c r="L808" s="0" t="n">
        <f aca="false">IF(K808="Yes",(J808-1)*0.98,-1)</f>
        <v>1.2642</v>
      </c>
      <c r="M808" s="5" t="s">
        <v>33</v>
      </c>
      <c r="N808" s="53" t="n">
        <v>14.58</v>
      </c>
      <c r="O808" s="50" t="n">
        <f aca="false">N808*L808</f>
        <v>18.432036</v>
      </c>
      <c r="P808" s="14" t="n">
        <f aca="false">O808+P807</f>
        <v>701.95676763008</v>
      </c>
    </row>
    <row r="809" customFormat="false" ht="12.8" hidden="false" customHeight="false" outlineLevel="0" collapsed="false">
      <c r="A809" s="2" t="s">
        <v>1202</v>
      </c>
      <c r="B809" s="2" t="s">
        <v>101</v>
      </c>
      <c r="C809" s="0" t="s">
        <v>74</v>
      </c>
      <c r="D809" s="0" t="s">
        <v>37</v>
      </c>
      <c r="E809" s="0" t="s">
        <v>30</v>
      </c>
      <c r="F809" s="0" t="s">
        <v>43</v>
      </c>
      <c r="G809" s="0" t="s">
        <v>19</v>
      </c>
      <c r="H809" s="0" t="s">
        <v>1203</v>
      </c>
      <c r="I809" s="0" t="n">
        <v>2</v>
      </c>
      <c r="J809" s="0" t="n">
        <v>1.34</v>
      </c>
      <c r="K809" s="0" t="s">
        <v>21</v>
      </c>
      <c r="L809" s="0" t="n">
        <f aca="false">IF(K809="Yes",(J809-1)*0.98,-1)</f>
        <v>0.3332</v>
      </c>
      <c r="M809" s="4" t="s">
        <v>22</v>
      </c>
      <c r="N809" s="53" t="n">
        <v>14.58</v>
      </c>
      <c r="O809" s="50" t="n">
        <f aca="false">N809*L809</f>
        <v>4.858056</v>
      </c>
      <c r="P809" s="14" t="n">
        <f aca="false">O809+P808</f>
        <v>706.81482363008</v>
      </c>
    </row>
    <row r="810" customFormat="false" ht="12.8" hidden="false" customHeight="false" outlineLevel="0" collapsed="false">
      <c r="A810" s="2" t="s">
        <v>1202</v>
      </c>
      <c r="B810" s="2" t="s">
        <v>376</v>
      </c>
      <c r="C810" s="0" t="s">
        <v>264</v>
      </c>
      <c r="D810" s="0" t="s">
        <v>29</v>
      </c>
      <c r="E810" s="0" t="s">
        <v>147</v>
      </c>
      <c r="F810" s="0" t="s">
        <v>43</v>
      </c>
      <c r="G810" s="0" t="s">
        <v>19</v>
      </c>
      <c r="H810" s="0" t="s">
        <v>1204</v>
      </c>
      <c r="I810" s="0" t="n">
        <v>3</v>
      </c>
      <c r="J810" s="0" t="n">
        <v>1.93</v>
      </c>
      <c r="K810" s="0" t="str">
        <f aca="false">IF(I810=1,"Yes","No")</f>
        <v>No</v>
      </c>
      <c r="L810" s="0" t="n">
        <f aca="false">IF(K810="Yes",(J810-1)*0.98,-1)</f>
        <v>-1</v>
      </c>
      <c r="M810" s="5" t="s">
        <v>33</v>
      </c>
      <c r="N810" s="53" t="n">
        <v>14.58</v>
      </c>
      <c r="O810" s="50" t="n">
        <f aca="false">N810*L810</f>
        <v>-14.58</v>
      </c>
      <c r="P810" s="14" t="n">
        <f aca="false">O810+P809</f>
        <v>692.23482363008</v>
      </c>
    </row>
    <row r="811" customFormat="false" ht="12.8" hidden="false" customHeight="false" outlineLevel="0" collapsed="false">
      <c r="A811" s="2" t="s">
        <v>1205</v>
      </c>
      <c r="B811" s="2" t="s">
        <v>452</v>
      </c>
      <c r="C811" s="0" t="s">
        <v>1082</v>
      </c>
      <c r="D811" s="0" t="s">
        <v>37</v>
      </c>
      <c r="E811" s="0" t="s">
        <v>147</v>
      </c>
      <c r="G811" s="0" t="s">
        <v>19</v>
      </c>
      <c r="H811" s="0" t="s">
        <v>1206</v>
      </c>
      <c r="I811" s="0" t="n">
        <v>1</v>
      </c>
      <c r="J811" s="0" t="n">
        <v>1.46</v>
      </c>
      <c r="K811" s="0" t="str">
        <f aca="false">IF(I811=1,"Yes","No")</f>
        <v>Yes</v>
      </c>
      <c r="L811" s="0" t="n">
        <f aca="false">IF(K811="Yes",(J811-1)*0.98,-1)</f>
        <v>0.4508</v>
      </c>
      <c r="M811" s="5" t="s">
        <v>33</v>
      </c>
      <c r="N811" s="53" t="n">
        <v>14.58</v>
      </c>
      <c r="O811" s="50" t="n">
        <f aca="false">N811*L811</f>
        <v>6.572664</v>
      </c>
      <c r="P811" s="14" t="n">
        <f aca="false">O811+P810</f>
        <v>698.80748763008</v>
      </c>
    </row>
    <row r="812" customFormat="false" ht="12.8" hidden="false" customHeight="false" outlineLevel="0" collapsed="false">
      <c r="A812" s="2" t="s">
        <v>1207</v>
      </c>
      <c r="B812" s="2" t="s">
        <v>280</v>
      </c>
      <c r="C812" s="0" t="s">
        <v>406</v>
      </c>
      <c r="D812" s="0" t="s">
        <v>16</v>
      </c>
      <c r="E812" s="0" t="s">
        <v>79</v>
      </c>
      <c r="F812" s="0" t="s">
        <v>80</v>
      </c>
      <c r="G812" s="0" t="s">
        <v>19</v>
      </c>
      <c r="H812" s="0" t="s">
        <v>1208</v>
      </c>
      <c r="I812" s="0" t="n">
        <v>1</v>
      </c>
      <c r="J812" s="0" t="n">
        <v>1.12</v>
      </c>
      <c r="K812" s="0" t="s">
        <v>21</v>
      </c>
      <c r="L812" s="0" t="n">
        <f aca="false">IF(K812="Yes",(J812-1)*0.98,-1)</f>
        <v>0.1176</v>
      </c>
      <c r="M812" s="4" t="s">
        <v>22</v>
      </c>
      <c r="N812" s="53" t="n">
        <v>14.58</v>
      </c>
      <c r="O812" s="50" t="n">
        <f aca="false">N812*L812</f>
        <v>1.714608</v>
      </c>
      <c r="P812" s="14" t="n">
        <f aca="false">O812+P811</f>
        <v>700.52209563008</v>
      </c>
    </row>
    <row r="813" customFormat="false" ht="12.8" hidden="false" customHeight="false" outlineLevel="0" collapsed="false">
      <c r="A813" s="2" t="s">
        <v>1209</v>
      </c>
      <c r="B813" s="2" t="s">
        <v>1099</v>
      </c>
      <c r="C813" s="0" t="s">
        <v>370</v>
      </c>
      <c r="D813" s="0" t="s">
        <v>16</v>
      </c>
      <c r="E813" s="0" t="s">
        <v>147</v>
      </c>
      <c r="F813" s="0" t="s">
        <v>65</v>
      </c>
      <c r="G813" s="0" t="s">
        <v>21</v>
      </c>
      <c r="H813" s="0" t="s">
        <v>1210</v>
      </c>
      <c r="I813" s="0" t="n">
        <v>0</v>
      </c>
      <c r="J813" s="0" t="n">
        <v>3.78</v>
      </c>
      <c r="K813" s="0" t="str">
        <f aca="false">IF(I813=1,"Yes","No")</f>
        <v>No</v>
      </c>
      <c r="L813" s="0" t="n">
        <f aca="false">IF(K813="Yes",(J813-1)*0.98,-1)</f>
        <v>-1</v>
      </c>
      <c r="M813" s="5" t="s">
        <v>33</v>
      </c>
      <c r="N813" s="53" t="n">
        <v>14.58</v>
      </c>
      <c r="O813" s="50" t="n">
        <f aca="false">N813*L813</f>
        <v>-14.58</v>
      </c>
      <c r="P813" s="14" t="n">
        <f aca="false">O813+P812</f>
        <v>685.94209563008</v>
      </c>
    </row>
    <row r="814" customFormat="false" ht="12.8" hidden="false" customHeight="false" outlineLevel="0" collapsed="false">
      <c r="A814" s="2" t="s">
        <v>1211</v>
      </c>
      <c r="B814" s="2" t="s">
        <v>146</v>
      </c>
      <c r="C814" s="0" t="s">
        <v>403</v>
      </c>
      <c r="D814" s="0" t="s">
        <v>42</v>
      </c>
      <c r="E814" s="0" t="s">
        <v>147</v>
      </c>
      <c r="F814" s="0" t="s">
        <v>453</v>
      </c>
      <c r="G814" s="0" t="s">
        <v>19</v>
      </c>
      <c r="H814" s="0" t="s">
        <v>1212</v>
      </c>
      <c r="I814" s="0" t="n">
        <v>1</v>
      </c>
      <c r="J814" s="0" t="n">
        <v>5.26</v>
      </c>
      <c r="K814" s="0" t="str">
        <f aca="false">IF(I814=1,"Yes","No")</f>
        <v>Yes</v>
      </c>
      <c r="L814" s="0" t="n">
        <f aca="false">IF(K814="Yes",(J814-1)*0.98,-1)</f>
        <v>4.1748</v>
      </c>
      <c r="M814" s="5" t="s">
        <v>33</v>
      </c>
      <c r="N814" s="53" t="n">
        <v>14.58</v>
      </c>
      <c r="O814" s="50" t="n">
        <f aca="false">N814*L814</f>
        <v>60.868584</v>
      </c>
      <c r="P814" s="14" t="n">
        <f aca="false">O814+P813</f>
        <v>746.81067963008</v>
      </c>
    </row>
    <row r="815" customFormat="false" ht="12.8" hidden="false" customHeight="false" outlineLevel="0" collapsed="false">
      <c r="A815" s="2" t="s">
        <v>1211</v>
      </c>
      <c r="B815" s="2" t="s">
        <v>146</v>
      </c>
      <c r="C815" s="0" t="s">
        <v>403</v>
      </c>
      <c r="D815" s="0" t="s">
        <v>42</v>
      </c>
      <c r="E815" s="0" t="s">
        <v>147</v>
      </c>
      <c r="F815" s="0" t="s">
        <v>453</v>
      </c>
      <c r="G815" s="0" t="s">
        <v>19</v>
      </c>
      <c r="H815" s="0" t="s">
        <v>1213</v>
      </c>
      <c r="I815" s="0" t="n">
        <v>2</v>
      </c>
      <c r="J815" s="0" t="n">
        <v>1.65</v>
      </c>
      <c r="K815" s="0" t="s">
        <v>21</v>
      </c>
      <c r="L815" s="0" t="n">
        <f aca="false">IF(K815="Yes",(J815-1)*0.98,-1)</f>
        <v>0.637</v>
      </c>
      <c r="M815" s="11" t="s">
        <v>62</v>
      </c>
      <c r="N815" s="53" t="n">
        <v>14.58</v>
      </c>
      <c r="O815" s="50" t="n">
        <f aca="false">N815*L815</f>
        <v>9.28746</v>
      </c>
      <c r="P815" s="14" t="n">
        <f aca="false">O815+P814</f>
        <v>756.09813963008</v>
      </c>
    </row>
    <row r="816" customFormat="false" ht="12.8" hidden="false" customHeight="false" outlineLevel="0" collapsed="false">
      <c r="A816" s="2" t="s">
        <v>1214</v>
      </c>
      <c r="B816" s="2" t="s">
        <v>536</v>
      </c>
      <c r="C816" s="0" t="s">
        <v>15</v>
      </c>
      <c r="D816" s="0" t="s">
        <v>29</v>
      </c>
      <c r="E816" s="0" t="s">
        <v>147</v>
      </c>
      <c r="F816" s="0" t="s">
        <v>18</v>
      </c>
      <c r="G816" s="0" t="s">
        <v>21</v>
      </c>
      <c r="H816" s="0" t="s">
        <v>1215</v>
      </c>
      <c r="I816" s="0" t="n">
        <v>3</v>
      </c>
      <c r="J816" s="0" t="n">
        <v>2.5</v>
      </c>
      <c r="K816" s="0" t="s">
        <v>21</v>
      </c>
      <c r="L816" s="0" t="n">
        <f aca="false">IF(K816="Yes",(J816-1)*0.98,-1)</f>
        <v>1.47</v>
      </c>
      <c r="M816" s="4" t="s">
        <v>22</v>
      </c>
      <c r="N816" s="53" t="n">
        <v>14.58</v>
      </c>
      <c r="O816" s="50" t="n">
        <f aca="false">N816*L816</f>
        <v>21.4326</v>
      </c>
      <c r="P816" s="14" t="n">
        <f aca="false">O816+P815</f>
        <v>777.530739630079</v>
      </c>
    </row>
    <row r="817" customFormat="false" ht="12.8" hidden="false" customHeight="false" outlineLevel="0" collapsed="false">
      <c r="A817" s="2" t="s">
        <v>1214</v>
      </c>
      <c r="B817" s="2" t="s">
        <v>563</v>
      </c>
      <c r="C817" s="0" t="s">
        <v>1088</v>
      </c>
      <c r="D817" s="0" t="s">
        <v>37</v>
      </c>
      <c r="E817" s="0" t="s">
        <v>17</v>
      </c>
      <c r="F817" s="0" t="s">
        <v>65</v>
      </c>
      <c r="G817" s="0" t="s">
        <v>21</v>
      </c>
      <c r="H817" s="0" t="s">
        <v>1216</v>
      </c>
      <c r="I817" s="0" t="n">
        <v>1</v>
      </c>
      <c r="J817" s="0" t="n">
        <v>2.46</v>
      </c>
      <c r="K817" s="0" t="str">
        <f aca="false">IF(I817=1,"Yes","No")</f>
        <v>Yes</v>
      </c>
      <c r="L817" s="0" t="n">
        <f aca="false">IF(K817="Yes",(J817-1)*0.98,-1)</f>
        <v>1.4308</v>
      </c>
      <c r="M817" s="5" t="s">
        <v>33</v>
      </c>
      <c r="N817" s="53" t="n">
        <v>14.58</v>
      </c>
      <c r="O817" s="50" t="n">
        <f aca="false">N817*L817</f>
        <v>20.861064</v>
      </c>
      <c r="P817" s="14" t="n">
        <f aca="false">O817+P816</f>
        <v>798.39180363008</v>
      </c>
    </row>
    <row r="818" customFormat="false" ht="12.8" hidden="false" customHeight="false" outlineLevel="0" collapsed="false">
      <c r="A818" s="2" t="s">
        <v>1214</v>
      </c>
      <c r="B818" s="2" t="s">
        <v>563</v>
      </c>
      <c r="C818" s="0" t="s">
        <v>1088</v>
      </c>
      <c r="D818" s="0" t="s">
        <v>37</v>
      </c>
      <c r="E818" s="0" t="s">
        <v>17</v>
      </c>
      <c r="F818" s="0" t="s">
        <v>65</v>
      </c>
      <c r="G818" s="0" t="s">
        <v>21</v>
      </c>
      <c r="H818" s="0" t="s">
        <v>1216</v>
      </c>
      <c r="I818" s="0" t="n">
        <v>1</v>
      </c>
      <c r="J818" s="0" t="n">
        <v>1.44</v>
      </c>
      <c r="K818" s="0" t="s">
        <v>21</v>
      </c>
      <c r="L818" s="0" t="n">
        <f aca="false">IF(K818="Yes",(J818-1)*0.98,-1)</f>
        <v>0.4312</v>
      </c>
      <c r="M818" s="4" t="s">
        <v>22</v>
      </c>
      <c r="N818" s="53" t="n">
        <v>14.58</v>
      </c>
      <c r="O818" s="50" t="n">
        <f aca="false">N818*L818</f>
        <v>6.286896</v>
      </c>
      <c r="P818" s="14" t="n">
        <f aca="false">O818+P817</f>
        <v>804.678699630079</v>
      </c>
    </row>
    <row r="819" customFormat="false" ht="12.8" hidden="false" customHeight="false" outlineLevel="0" collapsed="false">
      <c r="A819" s="2" t="s">
        <v>1217</v>
      </c>
      <c r="B819" s="2" t="s">
        <v>35</v>
      </c>
      <c r="C819" s="0" t="s">
        <v>78</v>
      </c>
      <c r="D819" s="0" t="s">
        <v>29</v>
      </c>
      <c r="E819" s="0" t="s">
        <v>147</v>
      </c>
      <c r="F819" s="0" t="s">
        <v>453</v>
      </c>
      <c r="G819" s="0" t="s">
        <v>19</v>
      </c>
      <c r="H819" s="0" t="s">
        <v>1218</v>
      </c>
      <c r="I819" s="0" t="n">
        <v>1</v>
      </c>
      <c r="J819" s="0" t="n">
        <v>3.73</v>
      </c>
      <c r="K819" s="0" t="str">
        <f aca="false">IF(I819=1,"Yes","No")</f>
        <v>Yes</v>
      </c>
      <c r="L819" s="0" t="n">
        <f aca="false">IF(K819="Yes",(J819-1)*0.98,-1)</f>
        <v>2.6754</v>
      </c>
      <c r="M819" s="5" t="s">
        <v>33</v>
      </c>
      <c r="N819" s="53" t="n">
        <v>14.58</v>
      </c>
      <c r="O819" s="50" t="n">
        <f aca="false">N819*L819</f>
        <v>39.007332</v>
      </c>
      <c r="P819" s="14" t="n">
        <f aca="false">O819+P818</f>
        <v>843.68603163008</v>
      </c>
    </row>
    <row r="820" customFormat="false" ht="12.8" hidden="false" customHeight="false" outlineLevel="0" collapsed="false">
      <c r="A820" s="2" t="s">
        <v>1217</v>
      </c>
      <c r="B820" s="2" t="s">
        <v>35</v>
      </c>
      <c r="C820" s="0" t="s">
        <v>78</v>
      </c>
      <c r="D820" s="0" t="s">
        <v>29</v>
      </c>
      <c r="E820" s="0" t="s">
        <v>147</v>
      </c>
      <c r="F820" s="0" t="s">
        <v>453</v>
      </c>
      <c r="G820" s="0" t="s">
        <v>19</v>
      </c>
      <c r="H820" s="0" t="s">
        <v>1218</v>
      </c>
      <c r="I820" s="0" t="n">
        <v>1</v>
      </c>
      <c r="J820" s="0" t="n">
        <v>1.34</v>
      </c>
      <c r="K820" s="0" t="s">
        <v>21</v>
      </c>
      <c r="L820" s="0" t="n">
        <f aca="false">IF(K820="Yes",(J820-1)*0.98,-1)</f>
        <v>0.3332</v>
      </c>
      <c r="M820" s="4" t="s">
        <v>22</v>
      </c>
      <c r="N820" s="53" t="n">
        <v>14.58</v>
      </c>
      <c r="O820" s="50" t="n">
        <f aca="false">N820*L820</f>
        <v>4.858056</v>
      </c>
      <c r="P820" s="14" t="n">
        <f aca="false">O820+P819</f>
        <v>848.544087630079</v>
      </c>
    </row>
    <row r="821" customFormat="false" ht="12.8" hidden="false" customHeight="false" outlineLevel="0" collapsed="false">
      <c r="A821" s="2" t="s">
        <v>1217</v>
      </c>
      <c r="B821" s="2" t="s">
        <v>23</v>
      </c>
      <c r="C821" s="0" t="s">
        <v>78</v>
      </c>
      <c r="D821" s="0" t="s">
        <v>29</v>
      </c>
      <c r="E821" s="0" t="s">
        <v>147</v>
      </c>
      <c r="F821" s="0" t="s">
        <v>453</v>
      </c>
      <c r="G821" s="0" t="s">
        <v>19</v>
      </c>
      <c r="H821" s="0" t="s">
        <v>1219</v>
      </c>
      <c r="I821" s="0" t="n">
        <v>1</v>
      </c>
      <c r="J821" s="0" t="n">
        <v>4.04</v>
      </c>
      <c r="K821" s="0" t="str">
        <f aca="false">IF(I821=1,"Yes","No")</f>
        <v>Yes</v>
      </c>
      <c r="L821" s="0" t="n">
        <f aca="false">IF(K821="Yes",(J821-1)*0.98,-1)</f>
        <v>2.9792</v>
      </c>
      <c r="M821" s="5" t="s">
        <v>33</v>
      </c>
      <c r="N821" s="53" t="n">
        <v>14.58</v>
      </c>
      <c r="O821" s="50" t="n">
        <f aca="false">N821*L821</f>
        <v>43.436736</v>
      </c>
      <c r="P821" s="14" t="n">
        <f aca="false">O821+P820</f>
        <v>891.98082363008</v>
      </c>
    </row>
    <row r="822" customFormat="false" ht="12.8" hidden="false" customHeight="false" outlineLevel="0" collapsed="false">
      <c r="A822" s="2" t="s">
        <v>1217</v>
      </c>
      <c r="B822" s="2" t="s">
        <v>23</v>
      </c>
      <c r="C822" s="0" t="s">
        <v>78</v>
      </c>
      <c r="D822" s="0" t="s">
        <v>29</v>
      </c>
      <c r="E822" s="0" t="s">
        <v>147</v>
      </c>
      <c r="F822" s="0" t="s">
        <v>453</v>
      </c>
      <c r="G822" s="0" t="s">
        <v>19</v>
      </c>
      <c r="H822" s="0" t="s">
        <v>1219</v>
      </c>
      <c r="I822" s="0" t="n">
        <v>1</v>
      </c>
      <c r="J822" s="0" t="n">
        <v>1.68</v>
      </c>
      <c r="K822" s="0" t="s">
        <v>21</v>
      </c>
      <c r="L822" s="0" t="n">
        <f aca="false">IF(K822="Yes",(J822-1)*0.98,-1)</f>
        <v>0.6664</v>
      </c>
      <c r="M822" s="4" t="s">
        <v>22</v>
      </c>
      <c r="N822" s="53" t="n">
        <v>14.58</v>
      </c>
      <c r="O822" s="50" t="n">
        <f aca="false">N822*L822</f>
        <v>9.716112</v>
      </c>
      <c r="P822" s="14" t="n">
        <f aca="false">O822+P821</f>
        <v>901.696935630079</v>
      </c>
    </row>
    <row r="823" customFormat="false" ht="12.8" hidden="false" customHeight="false" outlineLevel="0" collapsed="false">
      <c r="A823" s="2" t="s">
        <v>1220</v>
      </c>
      <c r="B823" s="2" t="s">
        <v>162</v>
      </c>
      <c r="C823" s="0" t="s">
        <v>579</v>
      </c>
      <c r="D823" s="0" t="s">
        <v>16</v>
      </c>
      <c r="E823" s="0" t="s">
        <v>17</v>
      </c>
      <c r="F823" s="0" t="s">
        <v>18</v>
      </c>
      <c r="G823" s="0" t="s">
        <v>19</v>
      </c>
      <c r="H823" s="0" t="s">
        <v>1221</v>
      </c>
      <c r="I823" s="0" t="n">
        <v>1</v>
      </c>
      <c r="J823" s="0" t="n">
        <v>1.22</v>
      </c>
      <c r="K823" s="0" t="s">
        <v>21</v>
      </c>
      <c r="L823" s="0" t="n">
        <f aca="false">IF(K823="Yes",(J823-1)*0.98,-1)</f>
        <v>0.2156</v>
      </c>
      <c r="M823" s="4" t="s">
        <v>22</v>
      </c>
      <c r="N823" s="53" t="n">
        <v>14.58</v>
      </c>
      <c r="O823" s="50" t="n">
        <f aca="false">N823*L823</f>
        <v>3.143448</v>
      </c>
      <c r="P823" s="14" t="n">
        <f aca="false">O823+P822</f>
        <v>904.840383630079</v>
      </c>
    </row>
    <row r="824" customFormat="false" ht="12.8" hidden="false" customHeight="false" outlineLevel="0" collapsed="false">
      <c r="A824" s="2" t="s">
        <v>1220</v>
      </c>
      <c r="B824" s="2" t="s">
        <v>159</v>
      </c>
      <c r="C824" s="0" t="s">
        <v>1031</v>
      </c>
      <c r="D824" s="0" t="s">
        <v>37</v>
      </c>
      <c r="E824" s="0" t="s">
        <v>87</v>
      </c>
      <c r="G824" s="0" t="s">
        <v>19</v>
      </c>
      <c r="H824" s="0" t="s">
        <v>1222</v>
      </c>
      <c r="I824" s="0" t="n">
        <v>1</v>
      </c>
      <c r="J824" s="0" t="n">
        <v>1.95</v>
      </c>
      <c r="K824" s="0" t="s">
        <v>21</v>
      </c>
      <c r="L824" s="0" t="n">
        <f aca="false">IF(K824="Yes",(J824-1)*0.98,-1)</f>
        <v>0.931</v>
      </c>
      <c r="M824" s="11" t="s">
        <v>62</v>
      </c>
      <c r="N824" s="53" t="n">
        <v>14.58</v>
      </c>
      <c r="O824" s="50" t="n">
        <f aca="false">N824*L824</f>
        <v>13.57398</v>
      </c>
      <c r="P824" s="14" t="n">
        <f aca="false">O824+P823</f>
        <v>918.41436363008</v>
      </c>
    </row>
    <row r="825" customFormat="false" ht="12.8" hidden="false" customHeight="false" outlineLevel="0" collapsed="false">
      <c r="A825" s="9" t="s">
        <v>1220</v>
      </c>
      <c r="B825" s="9" t="s">
        <v>159</v>
      </c>
      <c r="C825" s="6" t="s">
        <v>1031</v>
      </c>
      <c r="D825" s="6" t="s">
        <v>37</v>
      </c>
      <c r="E825" s="6" t="s">
        <v>87</v>
      </c>
      <c r="F825" s="6"/>
      <c r="G825" s="6" t="s">
        <v>19</v>
      </c>
      <c r="H825" s="6" t="s">
        <v>1222</v>
      </c>
      <c r="I825" s="0" t="n">
        <v>1</v>
      </c>
      <c r="J825" s="6" t="n">
        <v>6</v>
      </c>
      <c r="K825" s="3" t="str">
        <f aca="false">IF(I825=1,"Yes","No")</f>
        <v>Yes</v>
      </c>
      <c r="L825" s="7" t="n">
        <f aca="false">IF(K825="Yes",(J825-1)*0.98,-1)</f>
        <v>4.9</v>
      </c>
      <c r="M825" s="10" t="s">
        <v>53</v>
      </c>
      <c r="N825" s="53" t="n">
        <v>14.58</v>
      </c>
      <c r="O825" s="50" t="n">
        <f aca="false">N825*L825</f>
        <v>71.442</v>
      </c>
      <c r="P825" s="14" t="n">
        <f aca="false">O825+P824</f>
        <v>989.856363630079</v>
      </c>
    </row>
    <row r="826" customFormat="false" ht="12.8" hidden="false" customHeight="false" outlineLevel="0" collapsed="false">
      <c r="A826" s="2" t="s">
        <v>1223</v>
      </c>
      <c r="B826" s="2" t="s">
        <v>109</v>
      </c>
      <c r="C826" s="0" t="s">
        <v>311</v>
      </c>
      <c r="D826" s="0" t="s">
        <v>48</v>
      </c>
      <c r="E826" s="0" t="s">
        <v>17</v>
      </c>
      <c r="F826" s="0" t="s">
        <v>103</v>
      </c>
      <c r="G826" s="0" t="s">
        <v>19</v>
      </c>
      <c r="H826" s="0" t="s">
        <v>1224</v>
      </c>
      <c r="I826" s="0" t="n">
        <v>3</v>
      </c>
      <c r="J826" s="0" t="n">
        <v>1.27</v>
      </c>
      <c r="K826" s="0" t="s">
        <v>21</v>
      </c>
      <c r="L826" s="0" t="n">
        <f aca="false">IF(K826="Yes",(J826-1)*0.98,-1)</f>
        <v>0.2646</v>
      </c>
      <c r="M826" s="4" t="s">
        <v>22</v>
      </c>
      <c r="N826" s="53" t="n">
        <v>14.58</v>
      </c>
      <c r="O826" s="50" t="n">
        <f aca="false">N826*L826</f>
        <v>3.857868</v>
      </c>
      <c r="P826" s="14" t="n">
        <f aca="false">O826+P825</f>
        <v>993.71423163008</v>
      </c>
    </row>
    <row r="827" customFormat="false" ht="12.8" hidden="false" customHeight="false" outlineLevel="0" collapsed="false">
      <c r="A827" s="2" t="s">
        <v>1225</v>
      </c>
      <c r="B827" s="2" t="s">
        <v>157</v>
      </c>
      <c r="C827" s="0" t="s">
        <v>248</v>
      </c>
      <c r="D827" s="0" t="s">
        <v>29</v>
      </c>
      <c r="E827" s="0" t="s">
        <v>147</v>
      </c>
      <c r="F827" s="0" t="s">
        <v>65</v>
      </c>
      <c r="G827" s="0" t="s">
        <v>21</v>
      </c>
      <c r="H827" s="0" t="s">
        <v>1226</v>
      </c>
      <c r="I827" s="0" t="n">
        <v>0</v>
      </c>
      <c r="J827" s="0" t="n">
        <v>2.38</v>
      </c>
      <c r="K827" s="0" t="s">
        <v>19</v>
      </c>
      <c r="L827" s="0" t="n">
        <f aca="false">IF(K827="Yes",(J827-1)*0.98,-1)</f>
        <v>-1</v>
      </c>
      <c r="M827" s="11" t="s">
        <v>62</v>
      </c>
      <c r="N827" s="53" t="n">
        <v>14.58</v>
      </c>
      <c r="O827" s="50" t="n">
        <f aca="false">N827*L827</f>
        <v>-14.58</v>
      </c>
      <c r="P827" s="14" t="n">
        <f aca="false">O827+P826</f>
        <v>979.13423163008</v>
      </c>
    </row>
    <row r="828" customFormat="false" ht="12.8" hidden="false" customHeight="false" outlineLevel="0" collapsed="false">
      <c r="A828" s="2" t="s">
        <v>1227</v>
      </c>
      <c r="B828" s="2" t="s">
        <v>146</v>
      </c>
      <c r="C828" s="0" t="s">
        <v>41</v>
      </c>
      <c r="D828" s="0" t="s">
        <v>42</v>
      </c>
      <c r="E828" s="0" t="s">
        <v>147</v>
      </c>
      <c r="F828" s="0" t="s">
        <v>453</v>
      </c>
      <c r="G828" s="0" t="s">
        <v>19</v>
      </c>
      <c r="H828" s="0" t="s">
        <v>1130</v>
      </c>
      <c r="I828" s="0" t="n">
        <v>0</v>
      </c>
      <c r="J828" s="0" t="n">
        <v>3.8</v>
      </c>
      <c r="K828" s="0" t="str">
        <f aca="false">IF(I828=1,"Yes","No")</f>
        <v>No</v>
      </c>
      <c r="L828" s="0" t="n">
        <f aca="false">IF(K828="Yes",(J828-1)*0.98,-1)</f>
        <v>-1</v>
      </c>
      <c r="M828" s="5" t="s">
        <v>33</v>
      </c>
      <c r="N828" s="53" t="n">
        <v>14.58</v>
      </c>
      <c r="O828" s="50" t="n">
        <f aca="false">N828*L828</f>
        <v>-14.58</v>
      </c>
      <c r="P828" s="14" t="n">
        <f aca="false">O828+P827</f>
        <v>964.554231630079</v>
      </c>
    </row>
    <row r="829" customFormat="false" ht="12.8" hidden="false" customHeight="false" outlineLevel="0" collapsed="false">
      <c r="A829" s="2" t="s">
        <v>1228</v>
      </c>
      <c r="B829" s="2" t="s">
        <v>239</v>
      </c>
      <c r="C829" s="0" t="s">
        <v>194</v>
      </c>
      <c r="D829" s="0" t="s">
        <v>16</v>
      </c>
      <c r="E829" s="0" t="s">
        <v>147</v>
      </c>
      <c r="F829" s="0" t="s">
        <v>18</v>
      </c>
      <c r="G829" s="0" t="s">
        <v>19</v>
      </c>
      <c r="H829" s="0" t="s">
        <v>1229</v>
      </c>
      <c r="I829" s="0" t="n">
        <v>0</v>
      </c>
      <c r="J829" s="0" t="n">
        <v>2.93</v>
      </c>
      <c r="K829" s="0" t="s">
        <v>19</v>
      </c>
      <c r="L829" s="0" t="n">
        <f aca="false">IF(K829="Yes",(J829-1)*0.98,-1)</f>
        <v>-1</v>
      </c>
      <c r="M829" s="11" t="s">
        <v>62</v>
      </c>
      <c r="N829" s="53" t="n">
        <v>14.58</v>
      </c>
      <c r="O829" s="50" t="n">
        <f aca="false">N829*L829</f>
        <v>-14.58</v>
      </c>
      <c r="P829" s="14" t="n">
        <f aca="false">O829+P828</f>
        <v>949.97423163008</v>
      </c>
    </row>
    <row r="830" customFormat="false" ht="12.8" hidden="false" customHeight="false" outlineLevel="0" collapsed="false">
      <c r="A830" s="9" t="s">
        <v>1228</v>
      </c>
      <c r="B830" s="9" t="s">
        <v>239</v>
      </c>
      <c r="C830" s="6" t="s">
        <v>194</v>
      </c>
      <c r="D830" s="6" t="s">
        <v>16</v>
      </c>
      <c r="E830" s="6" t="s">
        <v>147</v>
      </c>
      <c r="F830" s="6" t="s">
        <v>18</v>
      </c>
      <c r="G830" s="6" t="s">
        <v>19</v>
      </c>
      <c r="H830" s="6" t="s">
        <v>1229</v>
      </c>
      <c r="I830" s="0" t="n">
        <v>0</v>
      </c>
      <c r="J830" s="6" t="n">
        <v>8.59</v>
      </c>
      <c r="K830" s="3" t="str">
        <f aca="false">IF(I830=1,"Yes","No")</f>
        <v>No</v>
      </c>
      <c r="L830" s="7" t="n">
        <f aca="false">IF(K830="Yes",(J830-1)*0.98,-1)</f>
        <v>-1</v>
      </c>
      <c r="M830" s="10" t="s">
        <v>53</v>
      </c>
      <c r="N830" s="53" t="n">
        <v>14.58</v>
      </c>
      <c r="O830" s="50" t="n">
        <f aca="false">N830*L830</f>
        <v>-14.58</v>
      </c>
      <c r="P830" s="14" t="n">
        <f aca="false">O830+P829</f>
        <v>935.394231630079</v>
      </c>
    </row>
    <row r="831" customFormat="false" ht="12.8" hidden="false" customHeight="false" outlineLevel="0" collapsed="false">
      <c r="A831" s="2" t="s">
        <v>1228</v>
      </c>
      <c r="B831" s="2" t="s">
        <v>438</v>
      </c>
      <c r="C831" s="0" t="s">
        <v>68</v>
      </c>
      <c r="D831" s="0" t="s">
        <v>42</v>
      </c>
      <c r="E831" s="0" t="s">
        <v>147</v>
      </c>
      <c r="F831" s="0" t="s">
        <v>65</v>
      </c>
      <c r="G831" s="0" t="s">
        <v>21</v>
      </c>
      <c r="H831" s="0" t="s">
        <v>1230</v>
      </c>
      <c r="I831" s="0" t="n">
        <v>1</v>
      </c>
      <c r="J831" s="0" t="n">
        <v>10.75</v>
      </c>
      <c r="K831" s="0" t="str">
        <f aca="false">IF(I831=1,"Yes","No")</f>
        <v>Yes</v>
      </c>
      <c r="L831" s="0" t="n">
        <f aca="false">IF(K831="Yes",(J831-1)*0.98,-1)</f>
        <v>9.555</v>
      </c>
      <c r="M831" s="5" t="s">
        <v>33</v>
      </c>
      <c r="N831" s="53" t="n">
        <v>14.58</v>
      </c>
      <c r="O831" s="50" t="n">
        <f aca="false">N831*L831</f>
        <v>139.3119</v>
      </c>
      <c r="P831" s="14" t="n">
        <f aca="false">O831+P830</f>
        <v>1074.70613163008</v>
      </c>
    </row>
    <row r="832" customFormat="false" ht="12.8" hidden="false" customHeight="false" outlineLevel="0" collapsed="false">
      <c r="A832" s="2" t="s">
        <v>1228</v>
      </c>
      <c r="B832" s="2" t="s">
        <v>438</v>
      </c>
      <c r="C832" s="0" t="s">
        <v>68</v>
      </c>
      <c r="D832" s="0" t="s">
        <v>42</v>
      </c>
      <c r="E832" s="0" t="s">
        <v>147</v>
      </c>
      <c r="F832" s="0" t="s">
        <v>65</v>
      </c>
      <c r="G832" s="0" t="s">
        <v>21</v>
      </c>
      <c r="H832" s="0" t="s">
        <v>1230</v>
      </c>
      <c r="I832" s="0" t="n">
        <v>1</v>
      </c>
      <c r="J832" s="0" t="n">
        <v>3.2</v>
      </c>
      <c r="K832" s="0" t="s">
        <v>21</v>
      </c>
      <c r="L832" s="0" t="n">
        <f aca="false">IF(K832="Yes",(J832-1)*0.98,-1)</f>
        <v>2.156</v>
      </c>
      <c r="M832" s="4" t="s">
        <v>22</v>
      </c>
      <c r="N832" s="53" t="n">
        <v>14.58</v>
      </c>
      <c r="O832" s="50" t="n">
        <f aca="false">N832*L832</f>
        <v>31.43448</v>
      </c>
      <c r="P832" s="14" t="n">
        <f aca="false">O832+P831</f>
        <v>1106.14061163008</v>
      </c>
    </row>
    <row r="833" customFormat="false" ht="12.8" hidden="false" customHeight="false" outlineLevel="0" collapsed="false">
      <c r="A833" s="2" t="s">
        <v>1231</v>
      </c>
      <c r="B833" s="2" t="s">
        <v>35</v>
      </c>
      <c r="C833" s="0" t="s">
        <v>639</v>
      </c>
      <c r="D833" s="0" t="s">
        <v>16</v>
      </c>
      <c r="E833" s="0" t="s">
        <v>147</v>
      </c>
      <c r="F833" s="0" t="s">
        <v>18</v>
      </c>
      <c r="G833" s="0" t="s">
        <v>19</v>
      </c>
      <c r="H833" s="0" t="s">
        <v>1232</v>
      </c>
      <c r="I833" s="0" t="n">
        <v>1</v>
      </c>
      <c r="J833" s="0" t="n">
        <v>1.83</v>
      </c>
      <c r="K833" s="0" t="s">
        <v>21</v>
      </c>
      <c r="L833" s="0" t="n">
        <f aca="false">IF(K833="Yes",(J833-1)*0.98,-1)</f>
        <v>0.8134</v>
      </c>
      <c r="M833" s="11" t="s">
        <v>62</v>
      </c>
      <c r="N833" s="53" t="n">
        <v>14.58</v>
      </c>
      <c r="O833" s="50" t="n">
        <f aca="false">N833*L833</f>
        <v>11.859372</v>
      </c>
      <c r="P833" s="14" t="n">
        <f aca="false">O833+P832</f>
        <v>1117.99998363008</v>
      </c>
    </row>
    <row r="834" customFormat="false" ht="12.8" hidden="false" customHeight="false" outlineLevel="0" collapsed="false">
      <c r="A834" s="9" t="s">
        <v>1231</v>
      </c>
      <c r="B834" s="9" t="s">
        <v>35</v>
      </c>
      <c r="C834" s="6" t="s">
        <v>639</v>
      </c>
      <c r="D834" s="6" t="s">
        <v>16</v>
      </c>
      <c r="E834" s="6" t="s">
        <v>147</v>
      </c>
      <c r="F834" s="6" t="s">
        <v>18</v>
      </c>
      <c r="G834" s="6" t="s">
        <v>19</v>
      </c>
      <c r="H834" s="6" t="s">
        <v>1232</v>
      </c>
      <c r="I834" s="0" t="n">
        <v>1</v>
      </c>
      <c r="J834" s="6" t="n">
        <v>5.58</v>
      </c>
      <c r="K834" s="3" t="str">
        <f aca="false">IF(I834=1,"Yes","No")</f>
        <v>Yes</v>
      </c>
      <c r="L834" s="7" t="n">
        <f aca="false">IF(K834="Yes",(J834-1)*0.98,-1)</f>
        <v>4.4884</v>
      </c>
      <c r="M834" s="10" t="s">
        <v>53</v>
      </c>
      <c r="N834" s="53" t="n">
        <v>14.58</v>
      </c>
      <c r="O834" s="50" t="n">
        <f aca="false">N834*L834</f>
        <v>65.440872</v>
      </c>
      <c r="P834" s="14" t="n">
        <f aca="false">O834+P833</f>
        <v>1183.44085563008</v>
      </c>
    </row>
    <row r="835" customFormat="false" ht="12.8" hidden="false" customHeight="false" outlineLevel="0" collapsed="false">
      <c r="A835" s="2" t="s">
        <v>1231</v>
      </c>
      <c r="B835" s="2" t="s">
        <v>605</v>
      </c>
      <c r="C835" s="0" t="s">
        <v>78</v>
      </c>
      <c r="D835" s="0" t="s">
        <v>42</v>
      </c>
      <c r="E835" s="0" t="s">
        <v>147</v>
      </c>
      <c r="F835" s="0" t="s">
        <v>65</v>
      </c>
      <c r="G835" s="0" t="s">
        <v>21</v>
      </c>
      <c r="H835" s="0" t="s">
        <v>1233</v>
      </c>
      <c r="I835" s="0" t="n">
        <v>1</v>
      </c>
      <c r="J835" s="0" t="n">
        <v>1.84</v>
      </c>
      <c r="K835" s="0" t="str">
        <f aca="false">IF(I835=1,"Yes","No")</f>
        <v>Yes</v>
      </c>
      <c r="L835" s="0" t="n">
        <f aca="false">IF(K835="Yes",(J835-1)*0.98,-1)</f>
        <v>0.8232</v>
      </c>
      <c r="M835" s="5" t="s">
        <v>33</v>
      </c>
      <c r="N835" s="53" t="n">
        <v>14.58</v>
      </c>
      <c r="O835" s="50" t="n">
        <f aca="false">N835*L835</f>
        <v>12.002256</v>
      </c>
      <c r="P835" s="14" t="n">
        <f aca="false">O835+P834</f>
        <v>1195.44311163008</v>
      </c>
    </row>
    <row r="836" customFormat="false" ht="12.8" hidden="false" customHeight="false" outlineLevel="0" collapsed="false">
      <c r="A836" s="2" t="s">
        <v>1231</v>
      </c>
      <c r="B836" s="2" t="s">
        <v>605</v>
      </c>
      <c r="C836" s="0" t="s">
        <v>78</v>
      </c>
      <c r="D836" s="0" t="s">
        <v>42</v>
      </c>
      <c r="E836" s="0" t="s">
        <v>147</v>
      </c>
      <c r="F836" s="0" t="s">
        <v>65</v>
      </c>
      <c r="G836" s="0" t="s">
        <v>21</v>
      </c>
      <c r="H836" s="0" t="s">
        <v>1233</v>
      </c>
      <c r="I836" s="0" t="n">
        <v>1</v>
      </c>
      <c r="J836" s="0" t="n">
        <v>1.23</v>
      </c>
      <c r="K836" s="0" t="s">
        <v>21</v>
      </c>
      <c r="L836" s="0" t="n">
        <f aca="false">IF(K836="Yes",(J836-1)*0.98,-1)</f>
        <v>0.2254</v>
      </c>
      <c r="M836" s="4" t="s">
        <v>22</v>
      </c>
      <c r="N836" s="53" t="n">
        <v>14.58</v>
      </c>
      <c r="O836" s="50" t="n">
        <f aca="false">N836*L836</f>
        <v>3.286332</v>
      </c>
      <c r="P836" s="14" t="n">
        <f aca="false">O836+P835</f>
        <v>1198.72944363008</v>
      </c>
    </row>
    <row r="837" customFormat="false" ht="12.8" hidden="false" customHeight="false" outlineLevel="0" collapsed="false">
      <c r="A837" s="2" t="s">
        <v>1234</v>
      </c>
      <c r="B837" s="2" t="s">
        <v>146</v>
      </c>
      <c r="C837" s="0" t="s">
        <v>457</v>
      </c>
      <c r="D837" s="0" t="s">
        <v>16</v>
      </c>
      <c r="E837" s="0" t="s">
        <v>17</v>
      </c>
      <c r="F837" s="0" t="s">
        <v>103</v>
      </c>
      <c r="G837" s="0" t="s">
        <v>19</v>
      </c>
      <c r="H837" s="0" t="s">
        <v>1235</v>
      </c>
      <c r="I837" s="0" t="n">
        <v>4</v>
      </c>
      <c r="J837" s="0" t="n">
        <v>1.52</v>
      </c>
      <c r="K837" s="0" t="s">
        <v>19</v>
      </c>
      <c r="L837" s="0" t="n">
        <f aca="false">IF(K837="Yes",(J837-1)*0.98,-1)</f>
        <v>-1</v>
      </c>
      <c r="M837" s="11" t="s">
        <v>62</v>
      </c>
      <c r="N837" s="53" t="n">
        <v>14.58</v>
      </c>
      <c r="O837" s="50" t="n">
        <f aca="false">N837*L837</f>
        <v>-14.58</v>
      </c>
      <c r="P837" s="14" t="n">
        <f aca="false">O837+P836</f>
        <v>1184.14944363008</v>
      </c>
    </row>
    <row r="838" customFormat="false" ht="12.8" hidden="false" customHeight="false" outlineLevel="0" collapsed="false">
      <c r="A838" s="9" t="s">
        <v>1234</v>
      </c>
      <c r="B838" s="9" t="s">
        <v>146</v>
      </c>
      <c r="C838" s="6" t="s">
        <v>457</v>
      </c>
      <c r="D838" s="6" t="s">
        <v>16</v>
      </c>
      <c r="E838" s="6" t="s">
        <v>17</v>
      </c>
      <c r="F838" s="6" t="s">
        <v>103</v>
      </c>
      <c r="G838" s="6" t="s">
        <v>19</v>
      </c>
      <c r="H838" s="6" t="s">
        <v>1235</v>
      </c>
      <c r="I838" s="0" t="n">
        <v>4</v>
      </c>
      <c r="J838" s="6" t="n">
        <v>3.96</v>
      </c>
      <c r="K838" s="3" t="str">
        <f aca="false">IF(I838=1,"Yes","No")</f>
        <v>No</v>
      </c>
      <c r="L838" s="7" t="n">
        <f aca="false">IF(K838="Yes",(J838-1)*0.98,-1)</f>
        <v>-1</v>
      </c>
      <c r="M838" s="10" t="s">
        <v>53</v>
      </c>
      <c r="N838" s="53" t="n">
        <v>14.58</v>
      </c>
      <c r="O838" s="50" t="n">
        <f aca="false">N838*L838</f>
        <v>-14.58</v>
      </c>
      <c r="P838" s="14" t="n">
        <f aca="false">O838+P837</f>
        <v>1169.56944363008</v>
      </c>
    </row>
    <row r="839" customFormat="false" ht="12.8" hidden="false" customHeight="false" outlineLevel="0" collapsed="false">
      <c r="A839" s="9" t="s">
        <v>1234</v>
      </c>
      <c r="B839" s="9" t="s">
        <v>252</v>
      </c>
      <c r="C839" s="6" t="s">
        <v>430</v>
      </c>
      <c r="D839" s="6" t="s">
        <v>42</v>
      </c>
      <c r="E839" s="6" t="s">
        <v>147</v>
      </c>
      <c r="F839" s="6" t="s">
        <v>43</v>
      </c>
      <c r="G839" s="6" t="s">
        <v>19</v>
      </c>
      <c r="H839" s="6" t="s">
        <v>1236</v>
      </c>
      <c r="I839" s="0" t="n">
        <v>0</v>
      </c>
      <c r="J839" s="6" t="n">
        <v>15.21</v>
      </c>
      <c r="K839" s="3" t="str">
        <f aca="false">IF(I839=1,"Yes","No")</f>
        <v>No</v>
      </c>
      <c r="L839" s="7" t="n">
        <f aca="false">IF(K839="Yes",(J839-1)*0.98,-1)</f>
        <v>-1</v>
      </c>
      <c r="M839" s="10" t="s">
        <v>53</v>
      </c>
      <c r="N839" s="53" t="n">
        <v>14.58</v>
      </c>
      <c r="O839" s="50" t="n">
        <f aca="false">N839*L839</f>
        <v>-14.58</v>
      </c>
      <c r="P839" s="14" t="n">
        <f aca="false">O839+P838</f>
        <v>1154.98944363008</v>
      </c>
    </row>
    <row r="840" customFormat="false" ht="12.8" hidden="false" customHeight="false" outlineLevel="0" collapsed="false">
      <c r="A840" s="2" t="s">
        <v>1237</v>
      </c>
      <c r="B840" s="2" t="s">
        <v>193</v>
      </c>
      <c r="C840" s="0" t="s">
        <v>311</v>
      </c>
      <c r="D840" s="0" t="s">
        <v>29</v>
      </c>
      <c r="E840" s="0" t="s">
        <v>79</v>
      </c>
      <c r="F840" s="0" t="s">
        <v>43</v>
      </c>
      <c r="G840" s="0" t="s">
        <v>19</v>
      </c>
      <c r="H840" s="0" t="s">
        <v>1238</v>
      </c>
      <c r="I840" s="0" t="n">
        <v>2</v>
      </c>
      <c r="J840" s="0" t="n">
        <v>1.41</v>
      </c>
      <c r="K840" s="0" t="s">
        <v>21</v>
      </c>
      <c r="L840" s="0" t="n">
        <f aca="false">IF(K840="Yes",(J840-1)*0.98,-1)</f>
        <v>0.4018</v>
      </c>
      <c r="M840" s="4" t="s">
        <v>22</v>
      </c>
      <c r="N840" s="53" t="n">
        <v>14.58</v>
      </c>
      <c r="O840" s="50" t="n">
        <f aca="false">N840*L840</f>
        <v>5.858244</v>
      </c>
      <c r="P840" s="14" t="n">
        <f aca="false">O840+P839</f>
        <v>1160.84768763008</v>
      </c>
      <c r="Q840" s="47" t="n">
        <f aca="false">0.8*(P840-729.03)</f>
        <v>345.454150104063</v>
      </c>
      <c r="R840" s="47" t="n">
        <f aca="false">P840-Q840</f>
        <v>815.393537526016</v>
      </c>
      <c r="S840" s="47" t="n">
        <f aca="false">R840/50</f>
        <v>16.3078707505203</v>
      </c>
      <c r="T840" s="47" t="n">
        <f aca="false">916.06+Q840</f>
        <v>1261.51415010406</v>
      </c>
      <c r="U840" s="48" t="s">
        <v>21</v>
      </c>
    </row>
    <row r="841" customFormat="false" ht="12.8" hidden="false" customHeight="false" outlineLevel="0" collapsed="false">
      <c r="A841" s="2" t="s">
        <v>1239</v>
      </c>
      <c r="B841" s="2" t="s">
        <v>135</v>
      </c>
      <c r="C841" s="0" t="s">
        <v>403</v>
      </c>
      <c r="D841" s="0" t="s">
        <v>42</v>
      </c>
      <c r="E841" s="0" t="s">
        <v>147</v>
      </c>
      <c r="F841" s="0" t="s">
        <v>453</v>
      </c>
      <c r="G841" s="0" t="s">
        <v>19</v>
      </c>
      <c r="H841" s="0" t="s">
        <v>1240</v>
      </c>
      <c r="I841" s="0" t="n">
        <v>1</v>
      </c>
      <c r="J841" s="0" t="n">
        <v>2.36</v>
      </c>
      <c r="K841" s="0" t="str">
        <f aca="false">IF(I841=1,"Yes","No")</f>
        <v>Yes</v>
      </c>
      <c r="L841" s="0" t="n">
        <f aca="false">IF(K841="Yes",(J841-1)*0.98,-1)</f>
        <v>1.3328</v>
      </c>
      <c r="M841" s="5" t="s">
        <v>33</v>
      </c>
      <c r="N841" s="53" t="n">
        <v>16.31</v>
      </c>
      <c r="O841" s="50" t="n">
        <f aca="false">N841*L841</f>
        <v>21.737968</v>
      </c>
      <c r="P841" s="51" t="n">
        <f aca="false">R840+O841</f>
        <v>837.131505526016</v>
      </c>
    </row>
    <row r="842" customFormat="false" ht="12.8" hidden="false" customHeight="false" outlineLevel="0" collapsed="false">
      <c r="A842" s="2" t="s">
        <v>1239</v>
      </c>
      <c r="B842" s="2" t="s">
        <v>337</v>
      </c>
      <c r="C842" s="6" t="s">
        <v>406</v>
      </c>
      <c r="D842" s="6" t="s">
        <v>16</v>
      </c>
      <c r="E842" s="6" t="s">
        <v>87</v>
      </c>
      <c r="F842" s="6" t="s">
        <v>18</v>
      </c>
      <c r="G842" s="6" t="s">
        <v>19</v>
      </c>
      <c r="H842" s="6" t="s">
        <v>1241</v>
      </c>
      <c r="I842" s="0" t="n">
        <v>2</v>
      </c>
      <c r="J842" s="6" t="n">
        <v>4.1</v>
      </c>
      <c r="K842" s="3" t="str">
        <f aca="false">IF(I842=1, "No","Yes")</f>
        <v>Yes</v>
      </c>
      <c r="L842" s="7" t="n">
        <f aca="false">IF(I842=1,-J842,0.98)</f>
        <v>0.98</v>
      </c>
      <c r="M842" s="8" t="s">
        <v>51</v>
      </c>
      <c r="N842" s="53" t="n">
        <v>16.31</v>
      </c>
      <c r="O842" s="50" t="n">
        <f aca="false">N842*L842</f>
        <v>15.9838</v>
      </c>
      <c r="P842" s="14" t="n">
        <f aca="false">O842+P841</f>
        <v>853.115305526016</v>
      </c>
    </row>
    <row r="843" customFormat="false" ht="12.8" hidden="false" customHeight="false" outlineLevel="0" collapsed="false">
      <c r="A843" s="9" t="s">
        <v>1239</v>
      </c>
      <c r="B843" s="9" t="s">
        <v>337</v>
      </c>
      <c r="C843" s="6" t="s">
        <v>406</v>
      </c>
      <c r="D843" s="6" t="s">
        <v>16</v>
      </c>
      <c r="E843" s="6" t="s">
        <v>87</v>
      </c>
      <c r="F843" s="6" t="s">
        <v>18</v>
      </c>
      <c r="G843" s="6" t="s">
        <v>19</v>
      </c>
      <c r="H843" s="6" t="s">
        <v>1242</v>
      </c>
      <c r="I843" s="0" t="n">
        <v>3</v>
      </c>
      <c r="J843" s="6" t="n">
        <v>2.88</v>
      </c>
      <c r="K843" s="3" t="str">
        <f aca="false">IF(I843=1,"Yes","No")</f>
        <v>No</v>
      </c>
      <c r="L843" s="7" t="n">
        <f aca="false">IF(K843="Yes",(J843-1)*0.98,-1)</f>
        <v>-1</v>
      </c>
      <c r="M843" s="10" t="s">
        <v>53</v>
      </c>
      <c r="N843" s="53" t="n">
        <v>16.31</v>
      </c>
      <c r="O843" s="50" t="n">
        <f aca="false">N843*L843</f>
        <v>-16.31</v>
      </c>
      <c r="P843" s="14" t="n">
        <f aca="false">O843+P842</f>
        <v>836.805305526016</v>
      </c>
    </row>
    <row r="844" customFormat="false" ht="12.8" hidden="false" customHeight="false" outlineLevel="0" collapsed="false">
      <c r="A844" s="2" t="s">
        <v>1243</v>
      </c>
      <c r="B844" s="2" t="s">
        <v>71</v>
      </c>
      <c r="C844" s="0" t="s">
        <v>638</v>
      </c>
      <c r="D844" s="0" t="s">
        <v>195</v>
      </c>
      <c r="E844" s="0" t="s">
        <v>147</v>
      </c>
      <c r="G844" s="0" t="s">
        <v>19</v>
      </c>
      <c r="H844" s="0" t="s">
        <v>1244</v>
      </c>
      <c r="I844" s="0" t="n">
        <v>1</v>
      </c>
      <c r="J844" s="0" t="n">
        <v>4.8</v>
      </c>
      <c r="K844" s="0" t="str">
        <f aca="false">IF(I844=1,"Yes","No")</f>
        <v>Yes</v>
      </c>
      <c r="L844" s="0" t="n">
        <f aca="false">IF(K844="Yes",(J844-1)*0.98,-1)</f>
        <v>3.724</v>
      </c>
      <c r="M844" s="5" t="s">
        <v>33</v>
      </c>
      <c r="N844" s="53" t="n">
        <v>16.31</v>
      </c>
      <c r="O844" s="50" t="n">
        <f aca="false">N844*L844</f>
        <v>60.73844</v>
      </c>
      <c r="P844" s="14" t="n">
        <f aca="false">O844+P843</f>
        <v>897.543745526016</v>
      </c>
    </row>
    <row r="845" customFormat="false" ht="12.8" hidden="false" customHeight="false" outlineLevel="0" collapsed="false">
      <c r="A845" s="2" t="s">
        <v>1245</v>
      </c>
      <c r="B845" s="2" t="s">
        <v>364</v>
      </c>
      <c r="C845" s="0" t="s">
        <v>1246</v>
      </c>
      <c r="D845" s="0" t="s">
        <v>48</v>
      </c>
      <c r="E845" s="0" t="s">
        <v>147</v>
      </c>
      <c r="F845" s="0" t="s">
        <v>428</v>
      </c>
      <c r="G845" s="0" t="s">
        <v>21</v>
      </c>
      <c r="H845" s="0" t="s">
        <v>1247</v>
      </c>
      <c r="I845" s="0" t="n">
        <v>1</v>
      </c>
      <c r="J845" s="0" t="n">
        <v>2.86</v>
      </c>
      <c r="K845" s="0" t="str">
        <f aca="false">IF(I845=1,"Yes","No")</f>
        <v>Yes</v>
      </c>
      <c r="L845" s="0" t="n">
        <f aca="false">IF(K845="Yes",(J845-1)*0.98,-1)</f>
        <v>1.8228</v>
      </c>
      <c r="M845" s="5" t="s">
        <v>33</v>
      </c>
      <c r="N845" s="53" t="n">
        <v>16.31</v>
      </c>
      <c r="O845" s="50" t="n">
        <f aca="false">N845*L845</f>
        <v>29.729868</v>
      </c>
      <c r="P845" s="14" t="n">
        <f aca="false">O845+P844</f>
        <v>927.273613526016</v>
      </c>
    </row>
    <row r="846" customFormat="false" ht="12.8" hidden="false" customHeight="false" outlineLevel="0" collapsed="false">
      <c r="A846" s="2" t="s">
        <v>1245</v>
      </c>
      <c r="B846" s="2" t="s">
        <v>364</v>
      </c>
      <c r="C846" s="0" t="s">
        <v>1246</v>
      </c>
      <c r="D846" s="0" t="s">
        <v>48</v>
      </c>
      <c r="E846" s="0" t="s">
        <v>147</v>
      </c>
      <c r="F846" s="0" t="s">
        <v>428</v>
      </c>
      <c r="G846" s="0" t="s">
        <v>21</v>
      </c>
      <c r="H846" s="0" t="s">
        <v>1247</v>
      </c>
      <c r="I846" s="0" t="n">
        <v>1</v>
      </c>
      <c r="J846" s="0" t="n">
        <v>1.57</v>
      </c>
      <c r="K846" s="0" t="s">
        <v>21</v>
      </c>
      <c r="L846" s="0" t="n">
        <f aca="false">IF(K846="Yes",(J846-1)*0.98,-1)</f>
        <v>0.5586</v>
      </c>
      <c r="M846" s="4" t="s">
        <v>22</v>
      </c>
      <c r="N846" s="53" t="n">
        <v>16.31</v>
      </c>
      <c r="O846" s="50" t="n">
        <f aca="false">N846*L846</f>
        <v>9.110766</v>
      </c>
      <c r="P846" s="14" t="n">
        <f aca="false">O846+P845</f>
        <v>936.384379526016</v>
      </c>
    </row>
    <row r="847" customFormat="false" ht="12.8" hidden="false" customHeight="false" outlineLevel="0" collapsed="false">
      <c r="A847" s="2" t="s">
        <v>1245</v>
      </c>
      <c r="B847" s="2" t="s">
        <v>364</v>
      </c>
      <c r="C847" s="0" t="s">
        <v>1246</v>
      </c>
      <c r="D847" s="0" t="s">
        <v>48</v>
      </c>
      <c r="E847" s="0" t="s">
        <v>147</v>
      </c>
      <c r="F847" s="0" t="s">
        <v>428</v>
      </c>
      <c r="G847" s="0" t="s">
        <v>21</v>
      </c>
      <c r="H847" s="0" t="s">
        <v>1248</v>
      </c>
      <c r="I847" s="0" t="n">
        <v>2</v>
      </c>
      <c r="J847" s="0" t="n">
        <v>4.6</v>
      </c>
      <c r="K847" s="0" t="s">
        <v>21</v>
      </c>
      <c r="L847" s="0" t="n">
        <f aca="false">IF(K847="Yes",(J847-1)*0.98,-1)</f>
        <v>3.528</v>
      </c>
      <c r="M847" s="11" t="s">
        <v>62</v>
      </c>
      <c r="N847" s="53" t="n">
        <v>16.31</v>
      </c>
      <c r="O847" s="50" t="n">
        <f aca="false">N847*L847</f>
        <v>57.54168</v>
      </c>
      <c r="P847" s="14" t="n">
        <f aca="false">O847+P846</f>
        <v>993.926059526016</v>
      </c>
    </row>
    <row r="848" customFormat="false" ht="12.8" hidden="false" customHeight="false" outlineLevel="0" collapsed="false">
      <c r="A848" s="2" t="s">
        <v>1245</v>
      </c>
      <c r="B848" s="2" t="s">
        <v>167</v>
      </c>
      <c r="C848" s="0" t="s">
        <v>638</v>
      </c>
      <c r="D848" s="0" t="s">
        <v>102</v>
      </c>
      <c r="E848" s="0" t="s">
        <v>147</v>
      </c>
      <c r="F848" s="0" t="s">
        <v>43</v>
      </c>
      <c r="G848" s="0" t="s">
        <v>19</v>
      </c>
      <c r="H848" s="0" t="s">
        <v>1249</v>
      </c>
      <c r="I848" s="0" t="n">
        <v>4</v>
      </c>
      <c r="J848" s="0" t="n">
        <v>2.08</v>
      </c>
      <c r="K848" s="0" t="s">
        <v>19</v>
      </c>
      <c r="L848" s="0" t="n">
        <f aca="false">IF(K848="Yes",(J848-1)*0.98,-1)</f>
        <v>-1</v>
      </c>
      <c r="M848" s="11" t="s">
        <v>62</v>
      </c>
      <c r="N848" s="53" t="n">
        <v>16.31</v>
      </c>
      <c r="O848" s="50" t="n">
        <f aca="false">N848*L848</f>
        <v>-16.31</v>
      </c>
      <c r="P848" s="14" t="n">
        <f aca="false">O848+P847</f>
        <v>977.616059526016</v>
      </c>
    </row>
    <row r="849" customFormat="false" ht="12.8" hidden="false" customHeight="false" outlineLevel="0" collapsed="false">
      <c r="A849" s="9" t="s">
        <v>1245</v>
      </c>
      <c r="B849" s="9" t="s">
        <v>167</v>
      </c>
      <c r="C849" s="6" t="s">
        <v>638</v>
      </c>
      <c r="D849" s="6" t="s">
        <v>102</v>
      </c>
      <c r="E849" s="6" t="s">
        <v>147</v>
      </c>
      <c r="F849" s="6" t="s">
        <v>43</v>
      </c>
      <c r="G849" s="6" t="s">
        <v>19</v>
      </c>
      <c r="H849" s="6" t="s">
        <v>1249</v>
      </c>
      <c r="I849" s="0" t="n">
        <v>4</v>
      </c>
      <c r="J849" s="6" t="n">
        <v>6.08</v>
      </c>
      <c r="K849" s="3" t="str">
        <f aca="false">IF(I849=1,"Yes","No")</f>
        <v>No</v>
      </c>
      <c r="L849" s="7" t="n">
        <f aca="false">IF(K849="Yes",(J849-1)*0.98,-1)</f>
        <v>-1</v>
      </c>
      <c r="M849" s="10" t="s">
        <v>53</v>
      </c>
      <c r="N849" s="53" t="n">
        <v>16.31</v>
      </c>
      <c r="O849" s="50" t="n">
        <f aca="false">N849*L849</f>
        <v>-16.31</v>
      </c>
      <c r="P849" s="14" t="n">
        <f aca="false">O849+P848</f>
        <v>961.306059526016</v>
      </c>
    </row>
    <row r="850" customFormat="false" ht="12.8" hidden="false" customHeight="false" outlineLevel="0" collapsed="false">
      <c r="A850" s="2" t="s">
        <v>1245</v>
      </c>
      <c r="B850" s="2" t="s">
        <v>1250</v>
      </c>
      <c r="C850" s="0" t="s">
        <v>264</v>
      </c>
      <c r="D850" s="0" t="s">
        <v>29</v>
      </c>
      <c r="E850" s="0" t="s">
        <v>147</v>
      </c>
      <c r="F850" s="0" t="s">
        <v>453</v>
      </c>
      <c r="G850" s="0" t="s">
        <v>19</v>
      </c>
      <c r="H850" s="0" t="s">
        <v>1251</v>
      </c>
      <c r="I850" s="0" t="n">
        <v>1</v>
      </c>
      <c r="J850" s="0" t="n">
        <v>2.21</v>
      </c>
      <c r="K850" s="0" t="str">
        <f aca="false">IF(I850=1,"Yes","No")</f>
        <v>Yes</v>
      </c>
      <c r="L850" s="0" t="n">
        <f aca="false">IF(K850="Yes",(J850-1)*0.98,-1)</f>
        <v>1.1858</v>
      </c>
      <c r="M850" s="5" t="s">
        <v>33</v>
      </c>
      <c r="N850" s="53" t="n">
        <v>16.31</v>
      </c>
      <c r="O850" s="50" t="n">
        <f aca="false">N850*L850</f>
        <v>19.340398</v>
      </c>
      <c r="P850" s="14" t="n">
        <f aca="false">O850+P849</f>
        <v>980.646457526016</v>
      </c>
    </row>
    <row r="851" customFormat="false" ht="12.8" hidden="false" customHeight="false" outlineLevel="0" collapsed="false">
      <c r="A851" s="2" t="s">
        <v>1245</v>
      </c>
      <c r="B851" s="2" t="s">
        <v>1250</v>
      </c>
      <c r="C851" s="0" t="s">
        <v>264</v>
      </c>
      <c r="D851" s="0" t="s">
        <v>29</v>
      </c>
      <c r="E851" s="0" t="s">
        <v>147</v>
      </c>
      <c r="F851" s="0" t="s">
        <v>453</v>
      </c>
      <c r="G851" s="0" t="s">
        <v>19</v>
      </c>
      <c r="H851" s="0" t="s">
        <v>1251</v>
      </c>
      <c r="I851" s="0" t="n">
        <v>1</v>
      </c>
      <c r="J851" s="0" t="n">
        <v>1.22</v>
      </c>
      <c r="K851" s="0" t="s">
        <v>21</v>
      </c>
      <c r="L851" s="0" t="n">
        <f aca="false">IF(K851="Yes",(J851-1)*0.98,-1)</f>
        <v>0.2156</v>
      </c>
      <c r="M851" s="4" t="s">
        <v>22</v>
      </c>
      <c r="N851" s="53" t="n">
        <v>16.31</v>
      </c>
      <c r="O851" s="50" t="n">
        <f aca="false">N851*L851</f>
        <v>3.516436</v>
      </c>
      <c r="P851" s="14" t="n">
        <f aca="false">O851+P850</f>
        <v>984.162893526016</v>
      </c>
    </row>
    <row r="852" customFormat="false" ht="12.8" hidden="false" customHeight="false" outlineLevel="0" collapsed="false">
      <c r="A852" s="2" t="s">
        <v>1252</v>
      </c>
      <c r="B852" s="2" t="s">
        <v>46</v>
      </c>
      <c r="C852" s="0" t="s">
        <v>555</v>
      </c>
      <c r="D852" s="0" t="s">
        <v>16</v>
      </c>
      <c r="E852" s="0" t="s">
        <v>147</v>
      </c>
      <c r="F852" s="0" t="s">
        <v>18</v>
      </c>
      <c r="G852" s="0" t="s">
        <v>19</v>
      </c>
      <c r="H852" s="0" t="s">
        <v>1253</v>
      </c>
      <c r="I852" s="0" t="n">
        <v>9</v>
      </c>
      <c r="J852" s="0" t="n">
        <v>3.21</v>
      </c>
      <c r="K852" s="0" t="s">
        <v>19</v>
      </c>
      <c r="L852" s="0" t="n">
        <f aca="false">IF(K852="Yes",(J852-1)*0.98,-1)</f>
        <v>-1</v>
      </c>
      <c r="M852" s="11" t="s">
        <v>62</v>
      </c>
      <c r="N852" s="53" t="n">
        <v>16.31</v>
      </c>
      <c r="O852" s="50" t="n">
        <f aca="false">N852*L852</f>
        <v>-16.31</v>
      </c>
      <c r="P852" s="14" t="n">
        <f aca="false">O852+P851</f>
        <v>967.852893526016</v>
      </c>
    </row>
    <row r="853" customFormat="false" ht="12.8" hidden="false" customHeight="false" outlineLevel="0" collapsed="false">
      <c r="A853" s="9" t="s">
        <v>1252</v>
      </c>
      <c r="B853" s="9" t="s">
        <v>46</v>
      </c>
      <c r="C853" s="6" t="s">
        <v>555</v>
      </c>
      <c r="D853" s="6" t="s">
        <v>16</v>
      </c>
      <c r="E853" s="6" t="s">
        <v>147</v>
      </c>
      <c r="F853" s="6" t="s">
        <v>18</v>
      </c>
      <c r="G853" s="6" t="s">
        <v>19</v>
      </c>
      <c r="H853" s="6" t="s">
        <v>1253</v>
      </c>
      <c r="I853" s="0" t="n">
        <v>9</v>
      </c>
      <c r="J853" s="6" t="n">
        <v>13.5</v>
      </c>
      <c r="K853" s="3" t="str">
        <f aca="false">IF(I853=1,"Yes","No")</f>
        <v>No</v>
      </c>
      <c r="L853" s="7" t="n">
        <f aca="false">IF(K853="Yes",(J853-1)*0.98,-1)</f>
        <v>-1</v>
      </c>
      <c r="M853" s="10" t="s">
        <v>53</v>
      </c>
      <c r="N853" s="53" t="n">
        <v>16.31</v>
      </c>
      <c r="O853" s="50" t="n">
        <f aca="false">N853*L853</f>
        <v>-16.31</v>
      </c>
      <c r="P853" s="14" t="n">
        <f aca="false">O853+P852</f>
        <v>951.542893526016</v>
      </c>
    </row>
    <row r="854" customFormat="false" ht="12.8" hidden="false" customHeight="false" outlineLevel="0" collapsed="false">
      <c r="A854" s="2" t="s">
        <v>1254</v>
      </c>
      <c r="B854" s="2" t="s">
        <v>186</v>
      </c>
      <c r="C854" s="0" t="s">
        <v>271</v>
      </c>
      <c r="D854" s="0" t="s">
        <v>42</v>
      </c>
      <c r="E854" s="0" t="s">
        <v>147</v>
      </c>
      <c r="F854" s="0" t="s">
        <v>453</v>
      </c>
      <c r="G854" s="0" t="s">
        <v>19</v>
      </c>
      <c r="H854" s="0" t="s">
        <v>1255</v>
      </c>
      <c r="I854" s="0" t="n">
        <v>8</v>
      </c>
      <c r="J854" s="0" t="n">
        <v>2.16</v>
      </c>
      <c r="K854" s="0" t="str">
        <f aca="false">IF(I854=1,"Yes","No")</f>
        <v>No</v>
      </c>
      <c r="L854" s="0" t="n">
        <f aca="false">IF(K854="Yes",(J854-1)*0.98,-1)</f>
        <v>-1</v>
      </c>
      <c r="M854" s="5" t="s">
        <v>33</v>
      </c>
      <c r="N854" s="53" t="n">
        <v>16.31</v>
      </c>
      <c r="O854" s="50" t="n">
        <f aca="false">N854*L854</f>
        <v>-16.31</v>
      </c>
      <c r="P854" s="14" t="n">
        <f aca="false">O854+P853</f>
        <v>935.232893526016</v>
      </c>
    </row>
    <row r="855" customFormat="false" ht="12.8" hidden="false" customHeight="false" outlineLevel="0" collapsed="false">
      <c r="A855" s="2" t="s">
        <v>1256</v>
      </c>
      <c r="B855" s="2" t="s">
        <v>310</v>
      </c>
      <c r="C855" s="6" t="s">
        <v>495</v>
      </c>
      <c r="D855" s="6" t="s">
        <v>42</v>
      </c>
      <c r="E855" s="6" t="s">
        <v>147</v>
      </c>
      <c r="F855" s="6" t="s">
        <v>43</v>
      </c>
      <c r="G855" s="6" t="s">
        <v>19</v>
      </c>
      <c r="H855" s="6" t="s">
        <v>1257</v>
      </c>
      <c r="I855" s="0" t="n">
        <v>3</v>
      </c>
      <c r="J855" s="6" t="n">
        <v>8</v>
      </c>
      <c r="K855" s="3" t="str">
        <f aca="false">IF(I855=1, "No","Yes")</f>
        <v>Yes</v>
      </c>
      <c r="L855" s="7" t="n">
        <f aca="false">IF(I855=1,-J855,0.98)</f>
        <v>0.98</v>
      </c>
      <c r="M855" s="8" t="s">
        <v>51</v>
      </c>
      <c r="N855" s="53" t="n">
        <v>16.31</v>
      </c>
      <c r="O855" s="50" t="n">
        <f aca="false">N855*L855</f>
        <v>15.9838</v>
      </c>
      <c r="P855" s="14" t="n">
        <f aca="false">O855+P854</f>
        <v>951.216693526016</v>
      </c>
    </row>
    <row r="856" customFormat="false" ht="12.8" hidden="false" customHeight="false" outlineLevel="0" collapsed="false">
      <c r="A856" s="9" t="s">
        <v>1256</v>
      </c>
      <c r="B856" s="9" t="s">
        <v>310</v>
      </c>
      <c r="C856" s="6" t="s">
        <v>495</v>
      </c>
      <c r="D856" s="6" t="s">
        <v>42</v>
      </c>
      <c r="E856" s="6" t="s">
        <v>147</v>
      </c>
      <c r="F856" s="6" t="s">
        <v>43</v>
      </c>
      <c r="G856" s="6" t="s">
        <v>19</v>
      </c>
      <c r="H856" s="6" t="s">
        <v>1258</v>
      </c>
      <c r="I856" s="0" t="n">
        <v>4</v>
      </c>
      <c r="J856" s="6" t="n">
        <v>14</v>
      </c>
      <c r="K856" s="3" t="str">
        <f aca="false">IF(I856=1,"Yes","No")</f>
        <v>No</v>
      </c>
      <c r="L856" s="7" t="n">
        <f aca="false">IF(K856="Yes",(J856-1)*0.98,-1)</f>
        <v>-1</v>
      </c>
      <c r="M856" s="10" t="s">
        <v>53</v>
      </c>
      <c r="N856" s="53" t="n">
        <v>16.31</v>
      </c>
      <c r="O856" s="50" t="n">
        <f aca="false">N856*L856</f>
        <v>-16.31</v>
      </c>
      <c r="P856" s="14" t="n">
        <f aca="false">O856+P855</f>
        <v>934.906693526016</v>
      </c>
    </row>
    <row r="857" customFormat="false" ht="12.8" hidden="false" customHeight="false" outlineLevel="0" collapsed="false">
      <c r="A857" s="2" t="s">
        <v>1256</v>
      </c>
      <c r="B857" s="2" t="s">
        <v>205</v>
      </c>
      <c r="C857" s="0" t="s">
        <v>264</v>
      </c>
      <c r="D857" s="0" t="s">
        <v>29</v>
      </c>
      <c r="E857" s="0" t="s">
        <v>147</v>
      </c>
      <c r="F857" s="0" t="s">
        <v>43</v>
      </c>
      <c r="G857" s="0" t="s">
        <v>19</v>
      </c>
      <c r="H857" s="0" t="s">
        <v>1259</v>
      </c>
      <c r="I857" s="0" t="n">
        <v>1</v>
      </c>
      <c r="J857" s="0" t="n">
        <v>2.25</v>
      </c>
      <c r="K857" s="0" t="str">
        <f aca="false">IF(I857=1,"Yes","No")</f>
        <v>Yes</v>
      </c>
      <c r="L857" s="0" t="n">
        <f aca="false">IF(K857="Yes",(J857-1)*0.98,-1)</f>
        <v>1.225</v>
      </c>
      <c r="M857" s="5" t="s">
        <v>33</v>
      </c>
      <c r="N857" s="53" t="n">
        <v>16.31</v>
      </c>
      <c r="O857" s="50" t="n">
        <f aca="false">N857*L857</f>
        <v>19.97975</v>
      </c>
      <c r="P857" s="14" t="n">
        <f aca="false">O857+P856</f>
        <v>954.886443526016</v>
      </c>
    </row>
    <row r="858" customFormat="false" ht="12.8" hidden="false" customHeight="false" outlineLevel="0" collapsed="false">
      <c r="A858" s="2" t="s">
        <v>1260</v>
      </c>
      <c r="B858" s="2" t="s">
        <v>96</v>
      </c>
      <c r="C858" s="0" t="s">
        <v>271</v>
      </c>
      <c r="D858" s="0" t="s">
        <v>42</v>
      </c>
      <c r="E858" s="0" t="s">
        <v>147</v>
      </c>
      <c r="F858" s="0" t="s">
        <v>65</v>
      </c>
      <c r="G858" s="0" t="s">
        <v>21</v>
      </c>
      <c r="H858" s="0" t="s">
        <v>1007</v>
      </c>
      <c r="I858" s="0" t="n">
        <v>1</v>
      </c>
      <c r="J858" s="0" t="n">
        <v>2.35</v>
      </c>
      <c r="K858" s="0" t="str">
        <f aca="false">IF(I858=1,"Yes","No")</f>
        <v>Yes</v>
      </c>
      <c r="L858" s="0" t="n">
        <f aca="false">IF(K858="Yes",(J858-1)*0.98,-1)</f>
        <v>1.323</v>
      </c>
      <c r="M858" s="5" t="s">
        <v>33</v>
      </c>
      <c r="N858" s="53" t="n">
        <v>16.31</v>
      </c>
      <c r="O858" s="50" t="n">
        <f aca="false">N858*L858</f>
        <v>21.57813</v>
      </c>
      <c r="P858" s="14" t="n">
        <f aca="false">O858+P857</f>
        <v>976.464573526016</v>
      </c>
    </row>
    <row r="859" customFormat="false" ht="12.8" hidden="false" customHeight="false" outlineLevel="0" collapsed="false">
      <c r="A859" s="2" t="s">
        <v>1260</v>
      </c>
      <c r="B859" s="2" t="s">
        <v>96</v>
      </c>
      <c r="C859" s="0" t="s">
        <v>271</v>
      </c>
      <c r="D859" s="0" t="s">
        <v>42</v>
      </c>
      <c r="E859" s="0" t="s">
        <v>147</v>
      </c>
      <c r="F859" s="0" t="s">
        <v>65</v>
      </c>
      <c r="G859" s="0" t="s">
        <v>21</v>
      </c>
      <c r="H859" s="0" t="s">
        <v>1007</v>
      </c>
      <c r="I859" s="0" t="n">
        <v>1</v>
      </c>
      <c r="J859" s="0" t="n">
        <v>1.41</v>
      </c>
      <c r="K859" s="0" t="s">
        <v>21</v>
      </c>
      <c r="L859" s="0" t="n">
        <f aca="false">IF(K859="Yes",(J859-1)*0.98,-1)</f>
        <v>0.4018</v>
      </c>
      <c r="M859" s="4" t="s">
        <v>22</v>
      </c>
      <c r="N859" s="53" t="n">
        <v>16.31</v>
      </c>
      <c r="O859" s="50" t="n">
        <f aca="false">N859*L859</f>
        <v>6.553358</v>
      </c>
      <c r="P859" s="14" t="n">
        <f aca="false">O859+P858</f>
        <v>983.017931526016</v>
      </c>
    </row>
    <row r="860" customFormat="false" ht="12.8" hidden="false" customHeight="false" outlineLevel="0" collapsed="false">
      <c r="A860" s="2" t="s">
        <v>1261</v>
      </c>
      <c r="B860" s="2" t="s">
        <v>293</v>
      </c>
      <c r="C860" s="0" t="s">
        <v>403</v>
      </c>
      <c r="D860" s="0" t="s">
        <v>29</v>
      </c>
      <c r="E860" s="0" t="s">
        <v>147</v>
      </c>
      <c r="F860" s="0" t="s">
        <v>1055</v>
      </c>
      <c r="G860" s="0" t="s">
        <v>21</v>
      </c>
      <c r="H860" s="0" t="s">
        <v>1262</v>
      </c>
      <c r="I860" s="0" t="n">
        <v>3</v>
      </c>
      <c r="J860" s="0" t="n">
        <v>1.91</v>
      </c>
      <c r="K860" s="0" t="s">
        <v>21</v>
      </c>
      <c r="L860" s="0" t="n">
        <f aca="false">IF(K860="Yes",(J860-1)*0.98,-1)</f>
        <v>0.8918</v>
      </c>
      <c r="M860" s="4" t="s">
        <v>22</v>
      </c>
      <c r="N860" s="53" t="n">
        <v>16.31</v>
      </c>
      <c r="O860" s="50" t="n">
        <f aca="false">N860*L860</f>
        <v>14.545258</v>
      </c>
      <c r="P860" s="14" t="n">
        <f aca="false">O860+P859</f>
        <v>997.563189526016</v>
      </c>
    </row>
    <row r="861" customFormat="false" ht="12.8" hidden="false" customHeight="false" outlineLevel="0" collapsed="false">
      <c r="A861" s="2" t="s">
        <v>1263</v>
      </c>
      <c r="B861" s="2" t="s">
        <v>186</v>
      </c>
      <c r="C861" s="0" t="s">
        <v>406</v>
      </c>
      <c r="D861" s="0" t="s">
        <v>16</v>
      </c>
      <c r="E861" s="0" t="s">
        <v>17</v>
      </c>
      <c r="F861" s="0" t="s">
        <v>18</v>
      </c>
      <c r="G861" s="0" t="s">
        <v>19</v>
      </c>
      <c r="H861" s="0" t="s">
        <v>1264</v>
      </c>
      <c r="I861" s="0" t="n">
        <v>1</v>
      </c>
      <c r="J861" s="0" t="n">
        <v>1.19</v>
      </c>
      <c r="K861" s="0" t="s">
        <v>21</v>
      </c>
      <c r="L861" s="0" t="n">
        <f aca="false">IF(K861="Yes",(J861-1)*0.98,-1)</f>
        <v>0.1862</v>
      </c>
      <c r="M861" s="4" t="s">
        <v>22</v>
      </c>
      <c r="N861" s="53" t="n">
        <v>16.31</v>
      </c>
      <c r="O861" s="50" t="n">
        <f aca="false">N861*L861</f>
        <v>3.036922</v>
      </c>
      <c r="P861" s="14" t="n">
        <f aca="false">O861+P860</f>
        <v>1000.60011152602</v>
      </c>
    </row>
    <row r="862" customFormat="false" ht="12.8" hidden="false" customHeight="false" outlineLevel="0" collapsed="false">
      <c r="A862" s="2" t="s">
        <v>1263</v>
      </c>
      <c r="B862" s="2" t="s">
        <v>310</v>
      </c>
      <c r="C862" s="0" t="s">
        <v>506</v>
      </c>
      <c r="D862" s="0" t="s">
        <v>42</v>
      </c>
      <c r="E862" s="0" t="s">
        <v>147</v>
      </c>
      <c r="F862" s="0" t="s">
        <v>453</v>
      </c>
      <c r="G862" s="0" t="s">
        <v>19</v>
      </c>
      <c r="H862" s="0" t="s">
        <v>1265</v>
      </c>
      <c r="I862" s="0" t="n">
        <v>2</v>
      </c>
      <c r="J862" s="0" t="n">
        <v>1.88</v>
      </c>
      <c r="K862" s="0" t="str">
        <f aca="false">IF(I862=1,"Yes","No")</f>
        <v>No</v>
      </c>
      <c r="L862" s="0" t="n">
        <f aca="false">IF(K862="Yes",(J862-1)*0.98,-1)</f>
        <v>-1</v>
      </c>
      <c r="M862" s="5" t="s">
        <v>33</v>
      </c>
      <c r="N862" s="53" t="n">
        <v>16.31</v>
      </c>
      <c r="O862" s="50" t="n">
        <f aca="false">N862*L862</f>
        <v>-16.31</v>
      </c>
      <c r="P862" s="14" t="n">
        <f aca="false">O862+P861</f>
        <v>984.290111526016</v>
      </c>
    </row>
    <row r="863" customFormat="false" ht="12.8" hidden="false" customHeight="false" outlineLevel="0" collapsed="false">
      <c r="A863" s="2" t="s">
        <v>1263</v>
      </c>
      <c r="B863" s="2" t="s">
        <v>149</v>
      </c>
      <c r="C863" s="0" t="s">
        <v>1082</v>
      </c>
      <c r="D863" s="0" t="s">
        <v>37</v>
      </c>
      <c r="E863" s="0" t="s">
        <v>147</v>
      </c>
      <c r="G863" s="0" t="s">
        <v>19</v>
      </c>
      <c r="H863" s="0" t="s">
        <v>694</v>
      </c>
      <c r="I863" s="0" t="n">
        <v>1</v>
      </c>
      <c r="J863" s="0" t="n">
        <v>1.54</v>
      </c>
      <c r="K863" s="0" t="str">
        <f aca="false">IF(I863=1,"Yes","No")</f>
        <v>Yes</v>
      </c>
      <c r="L863" s="0" t="n">
        <f aca="false">IF(K863="Yes",(J863-1)*0.98,-1)</f>
        <v>0.5292</v>
      </c>
      <c r="M863" s="5" t="s">
        <v>33</v>
      </c>
      <c r="N863" s="53" t="n">
        <v>16.31</v>
      </c>
      <c r="O863" s="50" t="n">
        <f aca="false">N863*L863</f>
        <v>8.631252</v>
      </c>
      <c r="P863" s="14" t="n">
        <f aca="false">O863+P862</f>
        <v>992.921363526016</v>
      </c>
    </row>
    <row r="864" customFormat="false" ht="12.8" hidden="false" customHeight="false" outlineLevel="0" collapsed="false">
      <c r="A864" s="2" t="s">
        <v>1263</v>
      </c>
      <c r="B864" s="2" t="s">
        <v>536</v>
      </c>
      <c r="C864" s="0" t="s">
        <v>406</v>
      </c>
      <c r="D864" s="0" t="s">
        <v>42</v>
      </c>
      <c r="E864" s="0" t="s">
        <v>79</v>
      </c>
      <c r="F864" s="0" t="s">
        <v>80</v>
      </c>
      <c r="G864" s="0" t="s">
        <v>19</v>
      </c>
      <c r="H864" s="0" t="s">
        <v>1266</v>
      </c>
      <c r="I864" s="0" t="n">
        <v>1</v>
      </c>
      <c r="J864" s="0" t="n">
        <v>1.79</v>
      </c>
      <c r="K864" s="0" t="s">
        <v>21</v>
      </c>
      <c r="L864" s="0" t="n">
        <f aca="false">IF(K864="Yes",(J864-1)*0.98,-1)</f>
        <v>0.7742</v>
      </c>
      <c r="M864" s="4" t="s">
        <v>22</v>
      </c>
      <c r="N864" s="53" t="n">
        <v>16.31</v>
      </c>
      <c r="O864" s="50" t="n">
        <f aca="false">N864*L864</f>
        <v>12.627202</v>
      </c>
      <c r="P864" s="14" t="n">
        <f aca="false">O864+P863</f>
        <v>1005.54856552602</v>
      </c>
    </row>
    <row r="865" customFormat="false" ht="12.8" hidden="false" customHeight="false" outlineLevel="0" collapsed="false">
      <c r="A865" s="2" t="s">
        <v>1263</v>
      </c>
      <c r="B865" s="2" t="s">
        <v>245</v>
      </c>
      <c r="C865" s="0" t="s">
        <v>119</v>
      </c>
      <c r="D865" s="0" t="s">
        <v>16</v>
      </c>
      <c r="E865" s="0" t="s">
        <v>17</v>
      </c>
      <c r="F865" s="0" t="s">
        <v>18</v>
      </c>
      <c r="G865" s="0" t="s">
        <v>19</v>
      </c>
      <c r="H865" s="0" t="s">
        <v>1267</v>
      </c>
      <c r="I865" s="0" t="n">
        <v>1</v>
      </c>
      <c r="J865" s="0" t="n">
        <v>1.39</v>
      </c>
      <c r="K865" s="0" t="s">
        <v>21</v>
      </c>
      <c r="L865" s="0" t="n">
        <f aca="false">IF(K865="Yes",(J865-1)*0.98,-1)</f>
        <v>0.3822</v>
      </c>
      <c r="M865" s="4" t="s">
        <v>22</v>
      </c>
      <c r="N865" s="53" t="n">
        <v>16.31</v>
      </c>
      <c r="O865" s="50" t="n">
        <f aca="false">N865*L865</f>
        <v>6.233682</v>
      </c>
      <c r="P865" s="14" t="n">
        <f aca="false">O865+P864</f>
        <v>1011.78224752602</v>
      </c>
    </row>
    <row r="866" customFormat="false" ht="12.8" hidden="false" customHeight="false" outlineLevel="0" collapsed="false">
      <c r="A866" s="2" t="s">
        <v>1263</v>
      </c>
      <c r="B866" s="2" t="s">
        <v>245</v>
      </c>
      <c r="C866" s="0" t="s">
        <v>119</v>
      </c>
      <c r="D866" s="0" t="s">
        <v>16</v>
      </c>
      <c r="E866" s="0" t="s">
        <v>17</v>
      </c>
      <c r="F866" s="0" t="s">
        <v>18</v>
      </c>
      <c r="G866" s="0" t="s">
        <v>19</v>
      </c>
      <c r="H866" s="0" t="s">
        <v>1268</v>
      </c>
      <c r="I866" s="0" t="n">
        <v>2</v>
      </c>
      <c r="J866" s="0" t="n">
        <v>1.41</v>
      </c>
      <c r="K866" s="0" t="s">
        <v>21</v>
      </c>
      <c r="L866" s="0" t="n">
        <f aca="false">IF(K866="Yes",(J866-1)*0.98,-1)</f>
        <v>0.4018</v>
      </c>
      <c r="M866" s="11" t="s">
        <v>62</v>
      </c>
      <c r="N866" s="53" t="n">
        <v>16.31</v>
      </c>
      <c r="O866" s="50" t="n">
        <f aca="false">N866*L866</f>
        <v>6.553358</v>
      </c>
      <c r="P866" s="14" t="n">
        <f aca="false">O866+P865</f>
        <v>1018.33560552602</v>
      </c>
    </row>
    <row r="867" customFormat="false" ht="12.8" hidden="false" customHeight="false" outlineLevel="0" collapsed="false">
      <c r="A867" s="2" t="s">
        <v>1269</v>
      </c>
      <c r="B867" s="2" t="s">
        <v>46</v>
      </c>
      <c r="C867" s="0" t="s">
        <v>264</v>
      </c>
      <c r="D867" s="0" t="s">
        <v>42</v>
      </c>
      <c r="E867" s="0" t="s">
        <v>147</v>
      </c>
      <c r="F867" s="0" t="s">
        <v>65</v>
      </c>
      <c r="G867" s="0" t="s">
        <v>21</v>
      </c>
      <c r="H867" s="0" t="s">
        <v>1270</v>
      </c>
      <c r="I867" s="0" t="n">
        <v>1</v>
      </c>
      <c r="J867" s="0" t="n">
        <v>2.16</v>
      </c>
      <c r="K867" s="0" t="str">
        <f aca="false">IF(I867=1,"Yes","No")</f>
        <v>Yes</v>
      </c>
      <c r="L867" s="0" t="n">
        <f aca="false">IF(K867="Yes",(J867-1)*0.98,-1)</f>
        <v>1.1368</v>
      </c>
      <c r="M867" s="5" t="s">
        <v>33</v>
      </c>
      <c r="N867" s="53" t="n">
        <v>16.31</v>
      </c>
      <c r="O867" s="50" t="n">
        <f aca="false">N867*L867</f>
        <v>18.541208</v>
      </c>
      <c r="P867" s="14" t="n">
        <f aca="false">O867+P866</f>
        <v>1036.87681352602</v>
      </c>
    </row>
    <row r="868" customFormat="false" ht="12.8" hidden="false" customHeight="false" outlineLevel="0" collapsed="false">
      <c r="A868" s="2" t="s">
        <v>1269</v>
      </c>
      <c r="B868" s="2" t="s">
        <v>46</v>
      </c>
      <c r="C868" s="0" t="s">
        <v>264</v>
      </c>
      <c r="D868" s="0" t="s">
        <v>42</v>
      </c>
      <c r="E868" s="0" t="s">
        <v>147</v>
      </c>
      <c r="F868" s="0" t="s">
        <v>65</v>
      </c>
      <c r="G868" s="0" t="s">
        <v>21</v>
      </c>
      <c r="H868" s="0" t="s">
        <v>1270</v>
      </c>
      <c r="I868" s="0" t="n">
        <v>1</v>
      </c>
      <c r="J868" s="0" t="n">
        <v>1.19</v>
      </c>
      <c r="K868" s="0" t="s">
        <v>21</v>
      </c>
      <c r="L868" s="0" t="n">
        <f aca="false">IF(K868="Yes",(J868-1)*0.98,-1)</f>
        <v>0.1862</v>
      </c>
      <c r="M868" s="4" t="s">
        <v>22</v>
      </c>
      <c r="N868" s="53" t="n">
        <v>16.31</v>
      </c>
      <c r="O868" s="50" t="n">
        <f aca="false">N868*L868</f>
        <v>3.036922</v>
      </c>
      <c r="P868" s="14" t="n">
        <f aca="false">O868+P867</f>
        <v>1039.91373552602</v>
      </c>
    </row>
    <row r="869" customFormat="false" ht="12.8" hidden="false" customHeight="false" outlineLevel="0" collapsed="false">
      <c r="A869" s="2" t="s">
        <v>1271</v>
      </c>
      <c r="B869" s="2" t="s">
        <v>252</v>
      </c>
      <c r="C869" s="0" t="s">
        <v>734</v>
      </c>
      <c r="D869" s="0" t="s">
        <v>29</v>
      </c>
      <c r="E869" s="0" t="s">
        <v>147</v>
      </c>
      <c r="F869" s="0" t="s">
        <v>43</v>
      </c>
      <c r="G869" s="0" t="s">
        <v>19</v>
      </c>
      <c r="H869" s="0" t="s">
        <v>1272</v>
      </c>
      <c r="I869" s="0" t="n">
        <v>1</v>
      </c>
      <c r="J869" s="0" t="n">
        <v>4.5</v>
      </c>
      <c r="K869" s="0" t="str">
        <f aca="false">IF(I869=1,"Yes","No")</f>
        <v>Yes</v>
      </c>
      <c r="L869" s="0" t="n">
        <f aca="false">IF(K869="Yes",(J869-1)*0.98,-1)</f>
        <v>3.43</v>
      </c>
      <c r="M869" s="5" t="s">
        <v>33</v>
      </c>
      <c r="N869" s="53" t="n">
        <v>16.31</v>
      </c>
      <c r="O869" s="50" t="n">
        <f aca="false">N869*L869</f>
        <v>55.9433</v>
      </c>
      <c r="P869" s="14" t="n">
        <f aca="false">O869+P868</f>
        <v>1095.85703552602</v>
      </c>
    </row>
    <row r="870" customFormat="false" ht="12.8" hidden="false" customHeight="false" outlineLevel="0" collapsed="false">
      <c r="A870" s="2" t="s">
        <v>1273</v>
      </c>
      <c r="B870" s="2" t="s">
        <v>1185</v>
      </c>
      <c r="C870" s="0" t="s">
        <v>532</v>
      </c>
      <c r="D870" s="0" t="s">
        <v>42</v>
      </c>
      <c r="E870" s="0" t="s">
        <v>17</v>
      </c>
      <c r="F870" s="0" t="s">
        <v>43</v>
      </c>
      <c r="G870" s="0" t="s">
        <v>19</v>
      </c>
      <c r="H870" s="0" t="s">
        <v>1274</v>
      </c>
      <c r="I870" s="0" t="n">
        <v>1</v>
      </c>
      <c r="J870" s="0" t="n">
        <v>1.83</v>
      </c>
      <c r="K870" s="0" t="str">
        <f aca="false">IF(I870=1,"Yes","No")</f>
        <v>Yes</v>
      </c>
      <c r="L870" s="0" t="n">
        <f aca="false">IF(K870="Yes",(J870-1)*0.98,-1)</f>
        <v>0.8134</v>
      </c>
      <c r="M870" s="5" t="s">
        <v>33</v>
      </c>
      <c r="N870" s="53" t="n">
        <v>16.31</v>
      </c>
      <c r="O870" s="50" t="n">
        <f aca="false">N870*L870</f>
        <v>13.266554</v>
      </c>
      <c r="P870" s="14" t="n">
        <f aca="false">O870+P869</f>
        <v>1109.12358952602</v>
      </c>
    </row>
    <row r="871" customFormat="false" ht="12.8" hidden="false" customHeight="false" outlineLevel="0" collapsed="false">
      <c r="A871" s="2" t="s">
        <v>1275</v>
      </c>
      <c r="B871" s="2" t="s">
        <v>124</v>
      </c>
      <c r="C871" s="0" t="s">
        <v>492</v>
      </c>
      <c r="D871" s="0" t="s">
        <v>16</v>
      </c>
      <c r="E871" s="0" t="s">
        <v>87</v>
      </c>
      <c r="F871" s="0" t="s">
        <v>18</v>
      </c>
      <c r="G871" s="0" t="s">
        <v>19</v>
      </c>
      <c r="H871" s="0" t="s">
        <v>1276</v>
      </c>
      <c r="I871" s="0" t="n">
        <v>2</v>
      </c>
      <c r="J871" s="0" t="n">
        <v>1.9</v>
      </c>
      <c r="K871" s="0" t="s">
        <v>21</v>
      </c>
      <c r="L871" s="0" t="n">
        <f aca="false">IF(K871="Yes",(J871-1)*0.98,-1)</f>
        <v>0.882</v>
      </c>
      <c r="M871" s="4" t="s">
        <v>22</v>
      </c>
      <c r="N871" s="53" t="n">
        <v>16.31</v>
      </c>
      <c r="O871" s="50" t="n">
        <f aca="false">N871*L871</f>
        <v>14.38542</v>
      </c>
      <c r="P871" s="14" t="n">
        <f aca="false">O871+P870</f>
        <v>1123.50900952602</v>
      </c>
    </row>
    <row r="872" customFormat="false" ht="12.8" hidden="false" customHeight="false" outlineLevel="0" collapsed="false">
      <c r="A872" s="2" t="s">
        <v>1275</v>
      </c>
      <c r="B872" s="2" t="s">
        <v>471</v>
      </c>
      <c r="C872" s="0" t="s">
        <v>1088</v>
      </c>
      <c r="D872" s="0" t="s">
        <v>37</v>
      </c>
      <c r="E872" s="0" t="s">
        <v>17</v>
      </c>
      <c r="F872" s="0" t="s">
        <v>1189</v>
      </c>
      <c r="G872" s="0" t="s">
        <v>19</v>
      </c>
      <c r="H872" s="0" t="s">
        <v>1277</v>
      </c>
      <c r="I872" s="0" t="n">
        <v>1</v>
      </c>
      <c r="J872" s="0" t="n">
        <v>1.49</v>
      </c>
      <c r="K872" s="0" t="str">
        <f aca="false">IF(I872=1,"Yes","No")</f>
        <v>Yes</v>
      </c>
      <c r="L872" s="0" t="n">
        <f aca="false">IF(K872="Yes",(J872-1)*0.98,-1)</f>
        <v>0.4802</v>
      </c>
      <c r="M872" s="5" t="s">
        <v>33</v>
      </c>
      <c r="N872" s="53" t="n">
        <v>16.31</v>
      </c>
      <c r="O872" s="50" t="n">
        <f aca="false">N872*L872</f>
        <v>7.832062</v>
      </c>
      <c r="P872" s="14" t="n">
        <f aca="false">O872+P871</f>
        <v>1131.34107152602</v>
      </c>
    </row>
    <row r="873" customFormat="false" ht="12.8" hidden="false" customHeight="false" outlineLevel="0" collapsed="false">
      <c r="A873" s="2" t="s">
        <v>1275</v>
      </c>
      <c r="B873" s="2" t="s">
        <v>471</v>
      </c>
      <c r="C873" s="0" t="s">
        <v>1088</v>
      </c>
      <c r="D873" s="0" t="s">
        <v>37</v>
      </c>
      <c r="E873" s="0" t="s">
        <v>17</v>
      </c>
      <c r="F873" s="0" t="s">
        <v>1189</v>
      </c>
      <c r="G873" s="0" t="s">
        <v>19</v>
      </c>
      <c r="H873" s="0" t="s">
        <v>1277</v>
      </c>
      <c r="I873" s="0" t="n">
        <v>1</v>
      </c>
      <c r="J873" s="0" t="n">
        <v>1.18</v>
      </c>
      <c r="K873" s="0" t="s">
        <v>21</v>
      </c>
      <c r="L873" s="0" t="n">
        <f aca="false">IF(K873="Yes",(J873-1)*0.98,-1)</f>
        <v>0.1764</v>
      </c>
      <c r="M873" s="4" t="s">
        <v>22</v>
      </c>
      <c r="N873" s="53" t="n">
        <v>16.31</v>
      </c>
      <c r="O873" s="50" t="n">
        <f aca="false">N873*L873</f>
        <v>2.877084</v>
      </c>
      <c r="P873" s="14" t="n">
        <f aca="false">O873+P872</f>
        <v>1134.21815552602</v>
      </c>
    </row>
    <row r="874" customFormat="false" ht="12.8" hidden="false" customHeight="false" outlineLevel="0" collapsed="false">
      <c r="A874" s="2" t="s">
        <v>1275</v>
      </c>
      <c r="B874" s="2" t="s">
        <v>1099</v>
      </c>
      <c r="C874" s="0" t="s">
        <v>215</v>
      </c>
      <c r="D874" s="0" t="s">
        <v>29</v>
      </c>
      <c r="E874" s="0" t="s">
        <v>79</v>
      </c>
      <c r="F874" s="0" t="s">
        <v>80</v>
      </c>
      <c r="G874" s="0" t="s">
        <v>19</v>
      </c>
      <c r="H874" s="0" t="s">
        <v>1278</v>
      </c>
      <c r="I874" s="0" t="n">
        <v>1</v>
      </c>
      <c r="J874" s="0" t="n">
        <v>1.91</v>
      </c>
      <c r="K874" s="0" t="str">
        <f aca="false">IF(I874=1,"Yes","No")</f>
        <v>Yes</v>
      </c>
      <c r="L874" s="0" t="n">
        <f aca="false">IF(K874="Yes",(J874-1)*0.98,-1)</f>
        <v>0.8918</v>
      </c>
      <c r="M874" s="5" t="s">
        <v>33</v>
      </c>
      <c r="N874" s="53" t="n">
        <v>16.31</v>
      </c>
      <c r="O874" s="50" t="n">
        <f aca="false">N874*L874</f>
        <v>14.545258</v>
      </c>
      <c r="P874" s="14" t="n">
        <f aca="false">O874+P873</f>
        <v>1148.76341352602</v>
      </c>
    </row>
    <row r="875" customFormat="false" ht="12.8" hidden="false" customHeight="false" outlineLevel="0" collapsed="false">
      <c r="A875" s="2" t="s">
        <v>1275</v>
      </c>
      <c r="B875" s="2" t="s">
        <v>1099</v>
      </c>
      <c r="C875" s="0" t="s">
        <v>215</v>
      </c>
      <c r="D875" s="0" t="s">
        <v>29</v>
      </c>
      <c r="E875" s="0" t="s">
        <v>79</v>
      </c>
      <c r="F875" s="0" t="s">
        <v>80</v>
      </c>
      <c r="G875" s="0" t="s">
        <v>19</v>
      </c>
      <c r="H875" s="0" t="s">
        <v>1278</v>
      </c>
      <c r="I875" s="0" t="n">
        <v>1</v>
      </c>
      <c r="J875" s="0" t="n">
        <v>1.32</v>
      </c>
      <c r="K875" s="0" t="s">
        <v>21</v>
      </c>
      <c r="L875" s="0" t="n">
        <f aca="false">IF(K875="Yes",(J875-1)*0.98,-1)</f>
        <v>0.3136</v>
      </c>
      <c r="M875" s="4" t="s">
        <v>22</v>
      </c>
      <c r="N875" s="53" t="n">
        <v>16.31</v>
      </c>
      <c r="O875" s="50" t="n">
        <f aca="false">N875*L875</f>
        <v>5.114816</v>
      </c>
      <c r="P875" s="14" t="n">
        <f aca="false">O875+P874</f>
        <v>1153.87822952602</v>
      </c>
    </row>
    <row r="876" customFormat="false" ht="12.8" hidden="false" customHeight="false" outlineLevel="0" collapsed="false">
      <c r="A876" s="2" t="s">
        <v>1275</v>
      </c>
      <c r="B876" s="2" t="s">
        <v>1099</v>
      </c>
      <c r="C876" s="6" t="s">
        <v>215</v>
      </c>
      <c r="D876" s="6" t="s">
        <v>29</v>
      </c>
      <c r="E876" s="6" t="s">
        <v>79</v>
      </c>
      <c r="F876" s="6" t="s">
        <v>80</v>
      </c>
      <c r="G876" s="6" t="s">
        <v>19</v>
      </c>
      <c r="H876" s="6" t="s">
        <v>1279</v>
      </c>
      <c r="I876" s="0" t="n">
        <v>3</v>
      </c>
      <c r="J876" s="6" t="n">
        <v>10</v>
      </c>
      <c r="K876" s="3" t="str">
        <f aca="false">IF(I876=1, "No","Yes")</f>
        <v>Yes</v>
      </c>
      <c r="L876" s="7" t="n">
        <f aca="false">IF(I876=1,-J876,0.98)</f>
        <v>0.98</v>
      </c>
      <c r="M876" s="8" t="s">
        <v>51</v>
      </c>
      <c r="N876" s="53" t="n">
        <v>16.31</v>
      </c>
      <c r="O876" s="50" t="n">
        <f aca="false">N876*L876</f>
        <v>15.9838</v>
      </c>
      <c r="P876" s="14" t="n">
        <f aca="false">O876+P875</f>
        <v>1169.86202952602</v>
      </c>
    </row>
    <row r="877" customFormat="false" ht="12.8" hidden="false" customHeight="false" outlineLevel="0" collapsed="false">
      <c r="A877" s="9" t="s">
        <v>1280</v>
      </c>
      <c r="B877" s="9" t="s">
        <v>888</v>
      </c>
      <c r="C877" s="6" t="s">
        <v>332</v>
      </c>
      <c r="D877" s="6" t="s">
        <v>42</v>
      </c>
      <c r="E877" s="6" t="s">
        <v>147</v>
      </c>
      <c r="F877" s="6" t="s">
        <v>43</v>
      </c>
      <c r="G877" s="6" t="s">
        <v>19</v>
      </c>
      <c r="H877" s="6" t="s">
        <v>1281</v>
      </c>
      <c r="I877" s="0" t="n">
        <v>2</v>
      </c>
      <c r="J877" s="6" t="n">
        <v>25</v>
      </c>
      <c r="K877" s="3" t="str">
        <f aca="false">IF(I877=1,"Yes","No")</f>
        <v>No</v>
      </c>
      <c r="L877" s="7" t="n">
        <f aca="false">IF(K877="Yes",(J877-1)*0.98,-1)</f>
        <v>-1</v>
      </c>
      <c r="M877" s="10" t="s">
        <v>53</v>
      </c>
      <c r="N877" s="53" t="n">
        <v>16.31</v>
      </c>
      <c r="O877" s="50" t="n">
        <f aca="false">N877*L877</f>
        <v>-16.31</v>
      </c>
      <c r="P877" s="14" t="n">
        <f aca="false">O877+P876</f>
        <v>1153.55202952602</v>
      </c>
    </row>
    <row r="878" customFormat="false" ht="12.8" hidden="false" customHeight="false" outlineLevel="0" collapsed="false">
      <c r="A878" s="2" t="s">
        <v>1280</v>
      </c>
      <c r="B878" s="2" t="s">
        <v>1185</v>
      </c>
      <c r="C878" s="0" t="s">
        <v>1282</v>
      </c>
      <c r="D878" s="0" t="s">
        <v>37</v>
      </c>
      <c r="E878" s="0" t="s">
        <v>87</v>
      </c>
      <c r="F878" s="0" t="s">
        <v>298</v>
      </c>
      <c r="G878" s="0" t="s">
        <v>19</v>
      </c>
      <c r="H878" s="0" t="s">
        <v>1283</v>
      </c>
      <c r="I878" s="0" t="n">
        <v>3</v>
      </c>
      <c r="J878" s="0" t="n">
        <v>1.61</v>
      </c>
      <c r="K878" s="0" t="s">
        <v>21</v>
      </c>
      <c r="L878" s="0" t="n">
        <f aca="false">IF(K878="Yes",(J878-1)*0.98,-1)</f>
        <v>0.5978</v>
      </c>
      <c r="M878" s="11" t="s">
        <v>62</v>
      </c>
      <c r="N878" s="53" t="n">
        <v>16.31</v>
      </c>
      <c r="O878" s="50" t="n">
        <f aca="false">N878*L878</f>
        <v>9.750118</v>
      </c>
      <c r="P878" s="14" t="n">
        <f aca="false">O878+P877</f>
        <v>1163.30214752602</v>
      </c>
    </row>
    <row r="879" customFormat="false" ht="12.8" hidden="false" customHeight="false" outlineLevel="0" collapsed="false">
      <c r="A879" s="9" t="s">
        <v>1280</v>
      </c>
      <c r="B879" s="9" t="s">
        <v>1185</v>
      </c>
      <c r="C879" s="6" t="s">
        <v>1282</v>
      </c>
      <c r="D879" s="6" t="s">
        <v>37</v>
      </c>
      <c r="E879" s="6" t="s">
        <v>87</v>
      </c>
      <c r="F879" s="6" t="s">
        <v>298</v>
      </c>
      <c r="G879" s="6" t="s">
        <v>19</v>
      </c>
      <c r="H879" s="6" t="s">
        <v>1283</v>
      </c>
      <c r="I879" s="0" t="n">
        <v>3</v>
      </c>
      <c r="J879" s="6" t="n">
        <v>4.2</v>
      </c>
      <c r="K879" s="3" t="str">
        <f aca="false">IF(I879=1,"Yes","No")</f>
        <v>No</v>
      </c>
      <c r="L879" s="7" t="n">
        <f aca="false">IF(K879="Yes",(J879-1)*0.98,-1)</f>
        <v>-1</v>
      </c>
      <c r="M879" s="10" t="s">
        <v>53</v>
      </c>
      <c r="N879" s="53" t="n">
        <v>16.31</v>
      </c>
      <c r="O879" s="50" t="n">
        <f aca="false">N879*L879</f>
        <v>-16.31</v>
      </c>
      <c r="P879" s="14" t="n">
        <f aca="false">O879+P878</f>
        <v>1146.99214752602</v>
      </c>
    </row>
    <row r="880" customFormat="false" ht="12.8" hidden="false" customHeight="false" outlineLevel="0" collapsed="false">
      <c r="A880" s="9" t="s">
        <v>1284</v>
      </c>
      <c r="B880" s="9" t="s">
        <v>157</v>
      </c>
      <c r="C880" s="6" t="s">
        <v>584</v>
      </c>
      <c r="D880" s="6" t="s">
        <v>16</v>
      </c>
      <c r="E880" s="6" t="s">
        <v>147</v>
      </c>
      <c r="F880" s="6" t="s">
        <v>43</v>
      </c>
      <c r="G880" s="6" t="s">
        <v>19</v>
      </c>
      <c r="H880" s="6" t="s">
        <v>1285</v>
      </c>
      <c r="I880" s="0" t="n">
        <v>3</v>
      </c>
      <c r="J880" s="6" t="n">
        <v>3.85</v>
      </c>
      <c r="K880" s="3" t="str">
        <f aca="false">IF(I880=1,"Yes","No")</f>
        <v>No</v>
      </c>
      <c r="L880" s="7" t="n">
        <f aca="false">IF(K880="Yes",(J880-1)*0.98,-1)</f>
        <v>-1</v>
      </c>
      <c r="M880" s="10" t="s">
        <v>53</v>
      </c>
      <c r="N880" s="53" t="n">
        <v>16.31</v>
      </c>
      <c r="O880" s="50" t="n">
        <f aca="false">N880*L880</f>
        <v>-16.31</v>
      </c>
      <c r="P880" s="14" t="n">
        <f aca="false">O880+P879</f>
        <v>1130.68214752602</v>
      </c>
    </row>
    <row r="881" customFormat="false" ht="12.8" hidden="false" customHeight="false" outlineLevel="0" collapsed="false">
      <c r="A881" s="2" t="s">
        <v>1284</v>
      </c>
      <c r="B881" s="2" t="s">
        <v>452</v>
      </c>
      <c r="C881" s="0" t="s">
        <v>495</v>
      </c>
      <c r="D881" s="0" t="s">
        <v>42</v>
      </c>
      <c r="E881" s="0" t="s">
        <v>147</v>
      </c>
      <c r="F881" s="0" t="s">
        <v>453</v>
      </c>
      <c r="G881" s="0" t="s">
        <v>19</v>
      </c>
      <c r="H881" s="0" t="s">
        <v>1286</v>
      </c>
      <c r="I881" s="0" t="n">
        <v>1</v>
      </c>
      <c r="J881" s="0" t="n">
        <v>1.97</v>
      </c>
      <c r="K881" s="0" t="str">
        <f aca="false">IF(I881=1,"Yes","No")</f>
        <v>Yes</v>
      </c>
      <c r="L881" s="0" t="n">
        <f aca="false">IF(K881="Yes",(J881-1)*0.98,-1)</f>
        <v>0.9506</v>
      </c>
      <c r="M881" s="5" t="s">
        <v>33</v>
      </c>
      <c r="N881" s="53" t="n">
        <v>16.31</v>
      </c>
      <c r="O881" s="50" t="n">
        <f aca="false">N881*L881</f>
        <v>15.504286</v>
      </c>
      <c r="P881" s="14" t="n">
        <f aca="false">O881+P880</f>
        <v>1146.18643352602</v>
      </c>
    </row>
    <row r="882" customFormat="false" ht="12.8" hidden="false" customHeight="false" outlineLevel="0" collapsed="false">
      <c r="A882" s="2" t="s">
        <v>1287</v>
      </c>
      <c r="B882" s="2" t="s">
        <v>296</v>
      </c>
      <c r="C882" s="0" t="s">
        <v>1082</v>
      </c>
      <c r="D882" s="0" t="s">
        <v>37</v>
      </c>
      <c r="E882" s="0" t="s">
        <v>147</v>
      </c>
      <c r="G882" s="0" t="s">
        <v>19</v>
      </c>
      <c r="H882" s="0" t="s">
        <v>1288</v>
      </c>
      <c r="I882" s="0" t="n">
        <v>1</v>
      </c>
      <c r="J882" s="0" t="n">
        <v>2.25</v>
      </c>
      <c r="K882" s="0" t="str">
        <f aca="false">IF(I882=1,"Yes","No")</f>
        <v>Yes</v>
      </c>
      <c r="L882" s="0" t="n">
        <f aca="false">IF(K882="Yes",(J882-1)*0.98,-1)</f>
        <v>1.225</v>
      </c>
      <c r="M882" s="5" t="s">
        <v>33</v>
      </c>
      <c r="N882" s="53" t="n">
        <v>16.31</v>
      </c>
      <c r="O882" s="50" t="n">
        <f aca="false">N882*L882</f>
        <v>19.97975</v>
      </c>
      <c r="P882" s="14" t="n">
        <f aca="false">O882+P881</f>
        <v>1166.16618352602</v>
      </c>
    </row>
    <row r="883" customFormat="false" ht="12.8" hidden="false" customHeight="false" outlineLevel="0" collapsed="false">
      <c r="A883" s="9" t="s">
        <v>1289</v>
      </c>
      <c r="B883" s="9" t="s">
        <v>197</v>
      </c>
      <c r="C883" s="6" t="s">
        <v>506</v>
      </c>
      <c r="D883" s="6" t="s">
        <v>42</v>
      </c>
      <c r="E883" s="6" t="s">
        <v>147</v>
      </c>
      <c r="F883" s="6" t="s">
        <v>43</v>
      </c>
      <c r="G883" s="6" t="s">
        <v>19</v>
      </c>
      <c r="H883" s="6" t="s">
        <v>1290</v>
      </c>
      <c r="I883" s="0" t="n">
        <v>0</v>
      </c>
      <c r="J883" s="6" t="n">
        <v>3.65</v>
      </c>
      <c r="K883" s="3" t="str">
        <f aca="false">IF(I883=1,"Yes","No")</f>
        <v>No</v>
      </c>
      <c r="L883" s="7" t="n">
        <f aca="false">IF(K883="Yes",(J883-1)*0.98,-1)</f>
        <v>-1</v>
      </c>
      <c r="M883" s="10" t="s">
        <v>53</v>
      </c>
      <c r="N883" s="53" t="n">
        <v>16.31</v>
      </c>
      <c r="O883" s="50" t="n">
        <f aca="false">N883*L883</f>
        <v>-16.31</v>
      </c>
      <c r="P883" s="14" t="n">
        <f aca="false">O883+P882</f>
        <v>1149.85618352602</v>
      </c>
    </row>
    <row r="884" customFormat="false" ht="12.8" hidden="false" customHeight="false" outlineLevel="0" collapsed="false">
      <c r="A884" s="2" t="s">
        <v>1291</v>
      </c>
      <c r="B884" s="2" t="s">
        <v>96</v>
      </c>
      <c r="C884" s="0" t="s">
        <v>264</v>
      </c>
      <c r="D884" s="0" t="s">
        <v>42</v>
      </c>
      <c r="E884" s="0" t="s">
        <v>147</v>
      </c>
      <c r="F884" s="0" t="s">
        <v>453</v>
      </c>
      <c r="G884" s="0" t="s">
        <v>19</v>
      </c>
      <c r="H884" s="0" t="s">
        <v>1292</v>
      </c>
      <c r="I884" s="0" t="n">
        <v>1</v>
      </c>
      <c r="J884" s="0" t="n">
        <v>1.33</v>
      </c>
      <c r="K884" s="0" t="str">
        <f aca="false">IF(I884=1,"Yes","No")</f>
        <v>Yes</v>
      </c>
      <c r="L884" s="0" t="n">
        <f aca="false">IF(K884="Yes",(J884-1)*0.98,-1)</f>
        <v>0.3234</v>
      </c>
      <c r="M884" s="5" t="s">
        <v>33</v>
      </c>
      <c r="N884" s="53" t="n">
        <v>16.31</v>
      </c>
      <c r="O884" s="50" t="n">
        <f aca="false">N884*L884</f>
        <v>5.274654</v>
      </c>
      <c r="P884" s="14" t="n">
        <f aca="false">O884+P883</f>
        <v>1155.13083752602</v>
      </c>
    </row>
    <row r="885" customFormat="false" ht="12.8" hidden="false" customHeight="false" outlineLevel="0" collapsed="false">
      <c r="A885" s="2" t="s">
        <v>1291</v>
      </c>
      <c r="B885" s="2" t="s">
        <v>452</v>
      </c>
      <c r="C885" s="0" t="s">
        <v>91</v>
      </c>
      <c r="D885" s="0" t="s">
        <v>42</v>
      </c>
      <c r="E885" s="0" t="s">
        <v>30</v>
      </c>
      <c r="F885" s="0" t="s">
        <v>18</v>
      </c>
      <c r="G885" s="0" t="s">
        <v>19</v>
      </c>
      <c r="H885" s="0" t="s">
        <v>1293</v>
      </c>
      <c r="I885" s="0" t="n">
        <v>3</v>
      </c>
      <c r="J885" s="0" t="n">
        <v>1.89</v>
      </c>
      <c r="K885" s="0" t="s">
        <v>21</v>
      </c>
      <c r="L885" s="0" t="n">
        <f aca="false">IF(K885="Yes",(J885-1)*0.98,-1)</f>
        <v>0.8722</v>
      </c>
      <c r="M885" s="11" t="s">
        <v>62</v>
      </c>
      <c r="N885" s="53" t="n">
        <v>16.31</v>
      </c>
      <c r="O885" s="50" t="n">
        <f aca="false">N885*L885</f>
        <v>14.225582</v>
      </c>
      <c r="P885" s="14" t="n">
        <f aca="false">O885+P884</f>
        <v>1169.35641952602</v>
      </c>
      <c r="Q885" s="47" t="n">
        <f aca="false">0.8*(P885-815.39)</f>
        <v>283.173135620813</v>
      </c>
      <c r="R885" s="47" t="n">
        <f aca="false">P885-Q885</f>
        <v>886.183283905203</v>
      </c>
      <c r="S885" s="47" t="n">
        <f aca="false">R885/50</f>
        <v>17.7236656781041</v>
      </c>
      <c r="T885" s="47" t="n">
        <f aca="false">1251.61+Q885</f>
        <v>1534.78313562081</v>
      </c>
      <c r="U885" s="48" t="s">
        <v>21</v>
      </c>
    </row>
    <row r="886" customFormat="false" ht="12.8" hidden="false" customHeight="false" outlineLevel="0" collapsed="false">
      <c r="A886" s="2" t="s">
        <v>1294</v>
      </c>
      <c r="B886" s="2" t="s">
        <v>71</v>
      </c>
      <c r="C886" s="0" t="s">
        <v>611</v>
      </c>
      <c r="D886" s="0" t="s">
        <v>16</v>
      </c>
      <c r="E886" s="0" t="s">
        <v>147</v>
      </c>
      <c r="F886" s="0" t="s">
        <v>304</v>
      </c>
      <c r="G886" s="0" t="s">
        <v>19</v>
      </c>
      <c r="H886" s="0" t="s">
        <v>1295</v>
      </c>
      <c r="I886" s="0" t="n">
        <v>1</v>
      </c>
      <c r="J886" s="0" t="n">
        <v>1.32</v>
      </c>
      <c r="K886" s="0" t="s">
        <v>21</v>
      </c>
      <c r="L886" s="0" t="n">
        <f aca="false">IF(K886="Yes",(J886-1)*0.98,-1)</f>
        <v>0.3136</v>
      </c>
      <c r="M886" s="11" t="s">
        <v>62</v>
      </c>
      <c r="N886" s="52" t="n">
        <v>17.72</v>
      </c>
      <c r="O886" s="50" t="n">
        <f aca="false">N886*L886</f>
        <v>5.556992</v>
      </c>
      <c r="P886" s="51" t="n">
        <f aca="false">R885+O886</f>
        <v>891.740275905203</v>
      </c>
    </row>
    <row r="887" customFormat="false" ht="12.8" hidden="false" customHeight="false" outlineLevel="0" collapsed="false">
      <c r="A887" s="9" t="s">
        <v>1294</v>
      </c>
      <c r="B887" s="9" t="s">
        <v>71</v>
      </c>
      <c r="C887" s="6" t="s">
        <v>611</v>
      </c>
      <c r="D887" s="6" t="s">
        <v>16</v>
      </c>
      <c r="E887" s="6" t="s">
        <v>147</v>
      </c>
      <c r="F887" s="6" t="s">
        <v>304</v>
      </c>
      <c r="G887" s="6" t="s">
        <v>19</v>
      </c>
      <c r="H887" s="6" t="s">
        <v>1295</v>
      </c>
      <c r="I887" s="0" t="n">
        <v>1</v>
      </c>
      <c r="J887" s="6" t="n">
        <v>2.79</v>
      </c>
      <c r="K887" s="3" t="str">
        <f aca="false">IF(I887=1,"Yes","No")</f>
        <v>Yes</v>
      </c>
      <c r="L887" s="7" t="n">
        <f aca="false">IF(K887="Yes",(J887-1)*0.98,-1)</f>
        <v>1.7542</v>
      </c>
      <c r="M887" s="10" t="s">
        <v>53</v>
      </c>
      <c r="N887" s="52" t="n">
        <v>17.72</v>
      </c>
      <c r="O887" s="50" t="n">
        <f aca="false">N887*L887</f>
        <v>31.084424</v>
      </c>
      <c r="P887" s="14" t="n">
        <f aca="false">O887+P886</f>
        <v>922.824699905203</v>
      </c>
    </row>
    <row r="888" customFormat="false" ht="12.8" hidden="false" customHeight="false" outlineLevel="0" collapsed="false">
      <c r="A888" s="2" t="s">
        <v>1294</v>
      </c>
      <c r="B888" s="2" t="s">
        <v>337</v>
      </c>
      <c r="C888" s="0" t="s">
        <v>91</v>
      </c>
      <c r="D888" s="0" t="s">
        <v>42</v>
      </c>
      <c r="E888" s="0" t="s">
        <v>30</v>
      </c>
      <c r="F888" s="0" t="s">
        <v>43</v>
      </c>
      <c r="G888" s="0" t="s">
        <v>19</v>
      </c>
      <c r="H888" s="0" t="s">
        <v>1296</v>
      </c>
      <c r="I888" s="0" t="n">
        <v>0</v>
      </c>
      <c r="J888" s="0" t="n">
        <v>2.07</v>
      </c>
      <c r="K888" s="0" t="s">
        <v>19</v>
      </c>
      <c r="L888" s="0" t="n">
        <f aca="false">IF(K888="Yes",(J888-1)*0.98,-1)</f>
        <v>-1</v>
      </c>
      <c r="M888" s="11" t="s">
        <v>62</v>
      </c>
      <c r="N888" s="52" t="n">
        <v>17.72</v>
      </c>
      <c r="O888" s="50" t="n">
        <f aca="false">N888*L888</f>
        <v>-17.72</v>
      </c>
      <c r="P888" s="14" t="n">
        <f aca="false">O888+P887</f>
        <v>905.104699905203</v>
      </c>
    </row>
    <row r="889" customFormat="false" ht="12.8" hidden="false" customHeight="false" outlineLevel="0" collapsed="false">
      <c r="A889" s="2" t="s">
        <v>1297</v>
      </c>
      <c r="B889" s="2" t="s">
        <v>536</v>
      </c>
      <c r="C889" s="0" t="s">
        <v>264</v>
      </c>
      <c r="D889" s="0" t="s">
        <v>29</v>
      </c>
      <c r="E889" s="0" t="s">
        <v>147</v>
      </c>
      <c r="F889" s="0" t="s">
        <v>43</v>
      </c>
      <c r="G889" s="0" t="s">
        <v>19</v>
      </c>
      <c r="H889" s="0" t="s">
        <v>1298</v>
      </c>
      <c r="I889" s="0" t="n">
        <v>1</v>
      </c>
      <c r="J889" s="0" t="n">
        <v>1.39</v>
      </c>
      <c r="K889" s="0" t="str">
        <f aca="false">IF(I889=1,"Yes","No")</f>
        <v>Yes</v>
      </c>
      <c r="L889" s="0" t="n">
        <f aca="false">IF(K889="Yes",(J889-1)*0.98,-1)</f>
        <v>0.3822</v>
      </c>
      <c r="M889" s="5" t="s">
        <v>33</v>
      </c>
      <c r="N889" s="52" t="n">
        <v>17.72</v>
      </c>
      <c r="O889" s="50" t="n">
        <f aca="false">N889*L889</f>
        <v>6.772584</v>
      </c>
      <c r="P889" s="14" t="n">
        <f aca="false">O889+P888</f>
        <v>911.877283905204</v>
      </c>
    </row>
    <row r="890" customFormat="false" ht="12.8" hidden="false" customHeight="false" outlineLevel="0" collapsed="false">
      <c r="A890" s="2" t="s">
        <v>1299</v>
      </c>
      <c r="B890" s="2" t="s">
        <v>384</v>
      </c>
      <c r="C890" s="0" t="s">
        <v>41</v>
      </c>
      <c r="D890" s="0" t="s">
        <v>42</v>
      </c>
      <c r="E890" s="0" t="s">
        <v>147</v>
      </c>
      <c r="F890" s="0" t="s">
        <v>65</v>
      </c>
      <c r="G890" s="0" t="s">
        <v>21</v>
      </c>
      <c r="H890" s="0" t="s">
        <v>1300</v>
      </c>
      <c r="I890" s="0" t="n">
        <v>1</v>
      </c>
      <c r="J890" s="0" t="n">
        <v>2.77</v>
      </c>
      <c r="K890" s="0" t="str">
        <f aca="false">IF(I890=1,"Yes","No")</f>
        <v>Yes</v>
      </c>
      <c r="L890" s="0" t="n">
        <f aca="false">IF(K890="Yes",(J890-1)*0.98,-1)</f>
        <v>1.7346</v>
      </c>
      <c r="M890" s="5" t="s">
        <v>33</v>
      </c>
      <c r="N890" s="52" t="n">
        <v>17.72</v>
      </c>
      <c r="O890" s="50" t="n">
        <f aca="false">N890*L890</f>
        <v>30.737112</v>
      </c>
      <c r="P890" s="14" t="n">
        <f aca="false">O890+P889</f>
        <v>942.614395905203</v>
      </c>
    </row>
    <row r="891" customFormat="false" ht="12.8" hidden="false" customHeight="false" outlineLevel="0" collapsed="false">
      <c r="A891" s="2" t="s">
        <v>1299</v>
      </c>
      <c r="B891" s="2" t="s">
        <v>384</v>
      </c>
      <c r="C891" s="0" t="s">
        <v>41</v>
      </c>
      <c r="D891" s="0" t="s">
        <v>42</v>
      </c>
      <c r="E891" s="0" t="s">
        <v>147</v>
      </c>
      <c r="F891" s="0" t="s">
        <v>65</v>
      </c>
      <c r="G891" s="0" t="s">
        <v>21</v>
      </c>
      <c r="H891" s="0" t="s">
        <v>1300</v>
      </c>
      <c r="I891" s="0" t="n">
        <v>1</v>
      </c>
      <c r="J891" s="0" t="n">
        <v>1.45</v>
      </c>
      <c r="K891" s="0" t="s">
        <v>21</v>
      </c>
      <c r="L891" s="0" t="n">
        <f aca="false">IF(K891="Yes",(J891-1)*0.98,-1)</f>
        <v>0.441</v>
      </c>
      <c r="M891" s="4" t="s">
        <v>22</v>
      </c>
      <c r="N891" s="52" t="n">
        <v>17.72</v>
      </c>
      <c r="O891" s="50" t="n">
        <f aca="false">N891*L891</f>
        <v>7.81452</v>
      </c>
      <c r="P891" s="14" t="n">
        <f aca="false">O891+P890</f>
        <v>950.428915905203</v>
      </c>
    </row>
    <row r="892" customFormat="false" ht="12.8" hidden="false" customHeight="false" outlineLevel="0" collapsed="false">
      <c r="A892" s="2" t="s">
        <v>1301</v>
      </c>
      <c r="B892" s="2" t="s">
        <v>105</v>
      </c>
      <c r="C892" s="0" t="s">
        <v>1302</v>
      </c>
      <c r="D892" s="0" t="s">
        <v>37</v>
      </c>
      <c r="E892" s="0" t="s">
        <v>147</v>
      </c>
      <c r="G892" s="0" t="s">
        <v>19</v>
      </c>
      <c r="H892" s="0" t="s">
        <v>732</v>
      </c>
      <c r="I892" s="0" t="n">
        <v>0</v>
      </c>
      <c r="J892" s="0" t="n">
        <v>1.88</v>
      </c>
      <c r="K892" s="0" t="str">
        <f aca="false">IF(I892=1,"Yes","No")</f>
        <v>No</v>
      </c>
      <c r="L892" s="0" t="n">
        <f aca="false">IF(K892="Yes",(J892-1)*0.98,-1)</f>
        <v>-1</v>
      </c>
      <c r="M892" s="5" t="s">
        <v>33</v>
      </c>
      <c r="N892" s="52" t="n">
        <v>17.72</v>
      </c>
      <c r="O892" s="50" t="n">
        <f aca="false">N892*L892</f>
        <v>-17.72</v>
      </c>
      <c r="P892" s="14" t="n">
        <f aca="false">O892+P891</f>
        <v>932.708915905203</v>
      </c>
    </row>
    <row r="893" customFormat="false" ht="12.8" hidden="false" customHeight="false" outlineLevel="0" collapsed="false">
      <c r="A893" s="2" t="s">
        <v>1303</v>
      </c>
      <c r="B893" s="2" t="s">
        <v>306</v>
      </c>
      <c r="C893" s="0" t="s">
        <v>1082</v>
      </c>
      <c r="D893" s="0" t="s">
        <v>37</v>
      </c>
      <c r="E893" s="0" t="s">
        <v>147</v>
      </c>
      <c r="G893" s="0" t="s">
        <v>19</v>
      </c>
      <c r="H893" s="0" t="s">
        <v>658</v>
      </c>
      <c r="I893" s="0" t="n">
        <v>1</v>
      </c>
      <c r="J893" s="0" t="n">
        <v>2.11</v>
      </c>
      <c r="K893" s="0" t="str">
        <f aca="false">IF(I893=1,"Yes","No")</f>
        <v>Yes</v>
      </c>
      <c r="L893" s="0" t="n">
        <f aca="false">IF(K893="Yes",(J893-1)*0.98,-1)</f>
        <v>1.0878</v>
      </c>
      <c r="M893" s="5" t="s">
        <v>33</v>
      </c>
      <c r="N893" s="52" t="n">
        <v>17.72</v>
      </c>
      <c r="O893" s="50" t="n">
        <f aca="false">N893*L893</f>
        <v>19.275816</v>
      </c>
      <c r="P893" s="14" t="n">
        <f aca="false">O893+P892</f>
        <v>951.984731905203</v>
      </c>
    </row>
    <row r="894" customFormat="false" ht="12.8" hidden="false" customHeight="false" outlineLevel="0" collapsed="false">
      <c r="A894" s="2" t="s">
        <v>1304</v>
      </c>
      <c r="B894" s="2" t="s">
        <v>113</v>
      </c>
      <c r="C894" s="0" t="s">
        <v>1150</v>
      </c>
      <c r="D894" s="0" t="s">
        <v>37</v>
      </c>
      <c r="E894" s="0" t="s">
        <v>17</v>
      </c>
      <c r="F894" s="0" t="s">
        <v>43</v>
      </c>
      <c r="G894" s="0" t="s">
        <v>19</v>
      </c>
      <c r="H894" s="0" t="s">
        <v>1018</v>
      </c>
      <c r="I894" s="0" t="n">
        <v>2</v>
      </c>
      <c r="J894" s="0" t="n">
        <v>1.21</v>
      </c>
      <c r="K894" s="0" t="s">
        <v>21</v>
      </c>
      <c r="L894" s="0" t="n">
        <f aca="false">IF(K894="Yes",(J894-1)*0.98,-1)</f>
        <v>0.2058</v>
      </c>
      <c r="M894" s="11" t="s">
        <v>62</v>
      </c>
      <c r="N894" s="52" t="n">
        <v>17.72</v>
      </c>
      <c r="O894" s="50" t="n">
        <f aca="false">N894*L894</f>
        <v>3.646776</v>
      </c>
      <c r="P894" s="14" t="n">
        <f aca="false">O894+P893</f>
        <v>955.631507905203</v>
      </c>
    </row>
    <row r="895" customFormat="false" ht="12.8" hidden="false" customHeight="false" outlineLevel="0" collapsed="false">
      <c r="A895" s="2" t="s">
        <v>1304</v>
      </c>
      <c r="B895" s="2" t="s">
        <v>306</v>
      </c>
      <c r="C895" s="0" t="s">
        <v>311</v>
      </c>
      <c r="D895" s="0" t="s">
        <v>16</v>
      </c>
      <c r="E895" s="0" t="s">
        <v>17</v>
      </c>
      <c r="F895" s="0" t="s">
        <v>18</v>
      </c>
      <c r="G895" s="0" t="s">
        <v>19</v>
      </c>
      <c r="H895" s="0" t="s">
        <v>1305</v>
      </c>
      <c r="I895" s="0" t="n">
        <v>1</v>
      </c>
      <c r="J895" s="0" t="n">
        <v>1.07</v>
      </c>
      <c r="K895" s="0" t="s">
        <v>21</v>
      </c>
      <c r="L895" s="0" t="n">
        <f aca="false">IF(K895="Yes",(J895-1)*0.98,-1)</f>
        <v>0.0686000000000001</v>
      </c>
      <c r="M895" s="4" t="s">
        <v>22</v>
      </c>
      <c r="N895" s="52" t="n">
        <v>17.72</v>
      </c>
      <c r="O895" s="50" t="n">
        <f aca="false">N895*L895</f>
        <v>1.215592</v>
      </c>
      <c r="P895" s="14" t="n">
        <f aca="false">O895+P894</f>
        <v>956.847099905203</v>
      </c>
    </row>
    <row r="896" customFormat="false" ht="12.8" hidden="false" customHeight="false" outlineLevel="0" collapsed="false">
      <c r="A896" s="2" t="s">
        <v>1306</v>
      </c>
      <c r="B896" s="2" t="s">
        <v>35</v>
      </c>
      <c r="C896" s="0" t="s">
        <v>114</v>
      </c>
      <c r="D896" s="0" t="s">
        <v>16</v>
      </c>
      <c r="E896" s="0" t="s">
        <v>17</v>
      </c>
      <c r="F896" s="0" t="s">
        <v>18</v>
      </c>
      <c r="G896" s="0" t="s">
        <v>19</v>
      </c>
      <c r="H896" s="0" t="s">
        <v>1307</v>
      </c>
      <c r="I896" s="0" t="n">
        <v>2</v>
      </c>
      <c r="J896" s="0" t="n">
        <v>1.6</v>
      </c>
      <c r="K896" s="0" t="s">
        <v>21</v>
      </c>
      <c r="L896" s="0" t="n">
        <f aca="false">IF(K896="Yes",(J896-1)*0.98,-1)</f>
        <v>0.588</v>
      </c>
      <c r="M896" s="4" t="s">
        <v>22</v>
      </c>
      <c r="N896" s="52" t="n">
        <v>17.72</v>
      </c>
      <c r="O896" s="50" t="n">
        <f aca="false">N896*L896</f>
        <v>10.41936</v>
      </c>
      <c r="P896" s="14" t="n">
        <f aca="false">O896+P895</f>
        <v>967.266459905203</v>
      </c>
    </row>
    <row r="897" customFormat="false" ht="12.8" hidden="false" customHeight="false" outlineLevel="0" collapsed="false">
      <c r="A897" s="2" t="s">
        <v>1306</v>
      </c>
      <c r="B897" s="2" t="s">
        <v>35</v>
      </c>
      <c r="C897" s="0" t="s">
        <v>114</v>
      </c>
      <c r="D897" s="0" t="s">
        <v>16</v>
      </c>
      <c r="E897" s="0" t="s">
        <v>17</v>
      </c>
      <c r="F897" s="0" t="s">
        <v>18</v>
      </c>
      <c r="G897" s="0" t="s">
        <v>19</v>
      </c>
      <c r="H897" s="0" t="s">
        <v>1308</v>
      </c>
      <c r="I897" s="0" t="n">
        <v>3</v>
      </c>
      <c r="J897" s="0" t="n">
        <v>1.46</v>
      </c>
      <c r="K897" s="0" t="s">
        <v>19</v>
      </c>
      <c r="L897" s="0" t="n">
        <f aca="false">IF(K897="Yes",(J897-1)*0.98,-1)</f>
        <v>-1</v>
      </c>
      <c r="M897" s="11" t="s">
        <v>62</v>
      </c>
      <c r="N897" s="52" t="n">
        <v>17.72</v>
      </c>
      <c r="O897" s="50" t="n">
        <f aca="false">N897*L897</f>
        <v>-17.72</v>
      </c>
      <c r="P897" s="14" t="n">
        <f aca="false">O897+P896</f>
        <v>949.546459905204</v>
      </c>
    </row>
    <row r="898" customFormat="false" ht="12.8" hidden="false" customHeight="false" outlineLevel="0" collapsed="false">
      <c r="A898" s="2" t="s">
        <v>1309</v>
      </c>
      <c r="B898" s="2" t="s">
        <v>306</v>
      </c>
      <c r="C898" s="0" t="s">
        <v>271</v>
      </c>
      <c r="D898" s="0" t="s">
        <v>16</v>
      </c>
      <c r="E898" s="0" t="s">
        <v>147</v>
      </c>
      <c r="F898" s="0" t="s">
        <v>18</v>
      </c>
      <c r="G898" s="0" t="s">
        <v>19</v>
      </c>
      <c r="H898" s="0" t="s">
        <v>1310</v>
      </c>
      <c r="I898" s="0" t="n">
        <v>0</v>
      </c>
      <c r="J898" s="0" t="n">
        <v>7.2</v>
      </c>
      <c r="K898" s="0" t="s">
        <v>19</v>
      </c>
      <c r="L898" s="0" t="n">
        <f aca="false">IF(K898="Yes",(J898-1)*0.98,-1)</f>
        <v>-1</v>
      </c>
      <c r="M898" s="11" t="s">
        <v>62</v>
      </c>
      <c r="N898" s="52" t="n">
        <v>17.72</v>
      </c>
      <c r="O898" s="50" t="n">
        <f aca="false">N898*L898</f>
        <v>-17.72</v>
      </c>
      <c r="P898" s="14" t="n">
        <f aca="false">O898+P897</f>
        <v>931.826459905203</v>
      </c>
    </row>
    <row r="899" customFormat="false" ht="12.8" hidden="false" customHeight="false" outlineLevel="0" collapsed="false">
      <c r="A899" s="9" t="s">
        <v>1309</v>
      </c>
      <c r="B899" s="9" t="s">
        <v>306</v>
      </c>
      <c r="C899" s="6" t="s">
        <v>271</v>
      </c>
      <c r="D899" s="6" t="s">
        <v>16</v>
      </c>
      <c r="E899" s="6" t="s">
        <v>147</v>
      </c>
      <c r="F899" s="6" t="s">
        <v>18</v>
      </c>
      <c r="G899" s="6" t="s">
        <v>19</v>
      </c>
      <c r="H899" s="6" t="s">
        <v>1310</v>
      </c>
      <c r="I899" s="0" t="n">
        <v>0</v>
      </c>
      <c r="J899" s="6" t="n">
        <v>49.16</v>
      </c>
      <c r="K899" s="3" t="str">
        <f aca="false">IF(I899=1,"Yes","No")</f>
        <v>No</v>
      </c>
      <c r="L899" s="7" t="n">
        <f aca="false">IF(K899="Yes",(J899-1)*0.98,-1)</f>
        <v>-1</v>
      </c>
      <c r="M899" s="10" t="s">
        <v>53</v>
      </c>
      <c r="N899" s="52" t="n">
        <v>17.72</v>
      </c>
      <c r="O899" s="50" t="n">
        <f aca="false">N899*L899</f>
        <v>-17.72</v>
      </c>
      <c r="P899" s="14" t="n">
        <f aca="false">O899+P898</f>
        <v>914.106459905203</v>
      </c>
    </row>
    <row r="900" customFormat="false" ht="12.8" hidden="false" customHeight="false" outlineLevel="0" collapsed="false">
      <c r="A900" s="2" t="s">
        <v>1311</v>
      </c>
      <c r="B900" s="2" t="s">
        <v>109</v>
      </c>
      <c r="C900" s="0" t="s">
        <v>403</v>
      </c>
      <c r="D900" s="0" t="s">
        <v>48</v>
      </c>
      <c r="E900" s="0" t="s">
        <v>147</v>
      </c>
      <c r="F900" s="0" t="s">
        <v>49</v>
      </c>
      <c r="G900" s="0" t="s">
        <v>19</v>
      </c>
      <c r="H900" s="0" t="s">
        <v>1312</v>
      </c>
      <c r="I900" s="0" t="n">
        <v>1</v>
      </c>
      <c r="J900" s="0" t="n">
        <v>2.43</v>
      </c>
      <c r="K900" s="0" t="str">
        <f aca="false">IF(I900=1,"Yes","No")</f>
        <v>Yes</v>
      </c>
      <c r="L900" s="0" t="n">
        <f aca="false">IF(K900="Yes",(J900-1)*0.98,-1)</f>
        <v>1.4014</v>
      </c>
      <c r="M900" s="5" t="s">
        <v>33</v>
      </c>
      <c r="N900" s="52" t="n">
        <v>17.72</v>
      </c>
      <c r="O900" s="50" t="n">
        <f aca="false">N900*L900</f>
        <v>24.832808</v>
      </c>
      <c r="P900" s="14" t="n">
        <f aca="false">O900+P899</f>
        <v>938.939267905203</v>
      </c>
    </row>
    <row r="901" customFormat="false" ht="12.8" hidden="false" customHeight="false" outlineLevel="0" collapsed="false">
      <c r="A901" s="2" t="s">
        <v>1311</v>
      </c>
      <c r="B901" s="2" t="s">
        <v>109</v>
      </c>
      <c r="C901" s="0" t="s">
        <v>403</v>
      </c>
      <c r="D901" s="0" t="s">
        <v>48</v>
      </c>
      <c r="E901" s="0" t="s">
        <v>147</v>
      </c>
      <c r="F901" s="0" t="s">
        <v>49</v>
      </c>
      <c r="G901" s="0" t="s">
        <v>19</v>
      </c>
      <c r="H901" s="0" t="s">
        <v>1312</v>
      </c>
      <c r="I901" s="0" t="n">
        <v>1</v>
      </c>
      <c r="J901" s="0" t="n">
        <v>1.44</v>
      </c>
      <c r="K901" s="0" t="s">
        <v>21</v>
      </c>
      <c r="L901" s="0" t="n">
        <f aca="false">IF(K901="Yes",(J901-1)*0.98,-1)</f>
        <v>0.4312</v>
      </c>
      <c r="M901" s="4" t="s">
        <v>22</v>
      </c>
      <c r="N901" s="52" t="n">
        <v>17.72</v>
      </c>
      <c r="O901" s="50" t="n">
        <f aca="false">N901*L901</f>
        <v>7.640864</v>
      </c>
      <c r="P901" s="14" t="n">
        <f aca="false">O901+P900</f>
        <v>946.580131905203</v>
      </c>
    </row>
    <row r="902" customFormat="false" ht="12.8" hidden="false" customHeight="false" outlineLevel="0" collapsed="false">
      <c r="A902" s="2" t="s">
        <v>1313</v>
      </c>
      <c r="B902" s="2" t="s">
        <v>14</v>
      </c>
      <c r="C902" s="0" t="s">
        <v>1314</v>
      </c>
      <c r="D902" s="0" t="s">
        <v>37</v>
      </c>
      <c r="E902" s="0" t="s">
        <v>87</v>
      </c>
      <c r="F902" s="0" t="s">
        <v>298</v>
      </c>
      <c r="G902" s="0" t="s">
        <v>19</v>
      </c>
      <c r="H902" s="0" t="s">
        <v>1315</v>
      </c>
      <c r="I902" s="0" t="s">
        <v>133</v>
      </c>
      <c r="J902" s="0" t="n">
        <v>1.97</v>
      </c>
      <c r="K902" s="0" t="s">
        <v>19</v>
      </c>
      <c r="L902" s="0" t="n">
        <f aca="false">IF(K902="Yes",(J902-1)*0.98,-1)</f>
        <v>-1</v>
      </c>
      <c r="M902" s="11" t="s">
        <v>62</v>
      </c>
      <c r="N902" s="52" t="n">
        <v>17.72</v>
      </c>
      <c r="O902" s="50" t="n">
        <f aca="false">N902*L902</f>
        <v>-17.72</v>
      </c>
      <c r="P902" s="14" t="n">
        <f aca="false">O902+P901</f>
        <v>928.860131905203</v>
      </c>
    </row>
    <row r="903" customFormat="false" ht="12.8" hidden="false" customHeight="false" outlineLevel="0" collapsed="false">
      <c r="A903" s="9" t="s">
        <v>1313</v>
      </c>
      <c r="B903" s="9" t="s">
        <v>14</v>
      </c>
      <c r="C903" s="6" t="s">
        <v>1314</v>
      </c>
      <c r="D903" s="6" t="s">
        <v>37</v>
      </c>
      <c r="E903" s="6" t="s">
        <v>87</v>
      </c>
      <c r="F903" s="6" t="s">
        <v>298</v>
      </c>
      <c r="G903" s="6" t="s">
        <v>19</v>
      </c>
      <c r="H903" s="6" t="s">
        <v>1315</v>
      </c>
      <c r="I903" s="0" t="s">
        <v>133</v>
      </c>
      <c r="J903" s="6" t="n">
        <v>11.5</v>
      </c>
      <c r="K903" s="3" t="str">
        <f aca="false">IF(I903=1,"Yes","No")</f>
        <v>No</v>
      </c>
      <c r="L903" s="7" t="n">
        <f aca="false">IF(K903="Yes",(J903-1)*0.98,-1)</f>
        <v>-1</v>
      </c>
      <c r="M903" s="10" t="s">
        <v>53</v>
      </c>
      <c r="N903" s="52" t="n">
        <v>17.72</v>
      </c>
      <c r="O903" s="50" t="n">
        <f aca="false">N903*L903</f>
        <v>-17.72</v>
      </c>
      <c r="P903" s="14" t="n">
        <f aca="false">O903+P902</f>
        <v>911.140131905203</v>
      </c>
    </row>
    <row r="904" customFormat="false" ht="12.8" hidden="false" customHeight="false" outlineLevel="0" collapsed="false">
      <c r="A904" s="2" t="s">
        <v>1316</v>
      </c>
      <c r="B904" s="2" t="s">
        <v>167</v>
      </c>
      <c r="C904" s="0" t="s">
        <v>1317</v>
      </c>
      <c r="D904" s="0" t="s">
        <v>37</v>
      </c>
      <c r="E904" s="0" t="s">
        <v>87</v>
      </c>
      <c r="F904" s="0" t="s">
        <v>18</v>
      </c>
      <c r="G904" s="0" t="s">
        <v>19</v>
      </c>
      <c r="H904" s="0" t="s">
        <v>1318</v>
      </c>
      <c r="I904" s="0" t="n">
        <v>1</v>
      </c>
      <c r="J904" s="0" t="n">
        <v>1.67</v>
      </c>
      <c r="K904" s="0" t="s">
        <v>21</v>
      </c>
      <c r="L904" s="0" t="n">
        <f aca="false">IF(K904="Yes",(J904-1)*0.98,-1)</f>
        <v>0.6566</v>
      </c>
      <c r="M904" s="4" t="s">
        <v>22</v>
      </c>
      <c r="N904" s="52" t="n">
        <v>17.72</v>
      </c>
      <c r="O904" s="50" t="n">
        <f aca="false">N904*L904</f>
        <v>11.634952</v>
      </c>
      <c r="P904" s="14" t="n">
        <f aca="false">O904+P903</f>
        <v>922.775083905203</v>
      </c>
    </row>
    <row r="905" customFormat="false" ht="12.8" hidden="false" customHeight="false" outlineLevel="0" collapsed="false">
      <c r="A905" s="2" t="s">
        <v>1319</v>
      </c>
      <c r="B905" s="2" t="s">
        <v>239</v>
      </c>
      <c r="C905" s="0" t="s">
        <v>74</v>
      </c>
      <c r="D905" s="0" t="s">
        <v>37</v>
      </c>
      <c r="E905" s="0" t="s">
        <v>30</v>
      </c>
      <c r="F905" s="0" t="s">
        <v>43</v>
      </c>
      <c r="G905" s="0" t="s">
        <v>19</v>
      </c>
      <c r="H905" s="0" t="s">
        <v>1320</v>
      </c>
      <c r="I905" s="0" t="n">
        <v>2</v>
      </c>
      <c r="J905" s="0" t="n">
        <v>6.55</v>
      </c>
      <c r="K905" s="0" t="s">
        <v>21</v>
      </c>
      <c r="L905" s="0" t="n">
        <f aca="false">IF(K905="Yes",(J905-1)*0.98,-1)</f>
        <v>5.439</v>
      </c>
      <c r="M905" s="4" t="s">
        <v>22</v>
      </c>
      <c r="N905" s="52" t="n">
        <v>17.72</v>
      </c>
      <c r="O905" s="50" t="n">
        <f aca="false">N905*L905</f>
        <v>96.37908</v>
      </c>
      <c r="P905" s="14" t="n">
        <f aca="false">O905+P904</f>
        <v>1019.1541639052</v>
      </c>
    </row>
    <row r="906" customFormat="false" ht="12.8" hidden="false" customHeight="false" outlineLevel="0" collapsed="false">
      <c r="A906" s="2" t="s">
        <v>1319</v>
      </c>
      <c r="B906" s="2" t="s">
        <v>239</v>
      </c>
      <c r="C906" s="0" t="s">
        <v>74</v>
      </c>
      <c r="D906" s="0" t="s">
        <v>37</v>
      </c>
      <c r="E906" s="0" t="s">
        <v>30</v>
      </c>
      <c r="F906" s="0" t="s">
        <v>43</v>
      </c>
      <c r="G906" s="0" t="s">
        <v>19</v>
      </c>
      <c r="H906" s="0" t="s">
        <v>1321</v>
      </c>
      <c r="I906" s="0" t="n">
        <v>0</v>
      </c>
      <c r="J906" s="0" t="n">
        <v>1.54</v>
      </c>
      <c r="K906" s="0" t="s">
        <v>19</v>
      </c>
      <c r="L906" s="0" t="n">
        <f aca="false">IF(K906="Yes",(J906-1)*0.98,-1)</f>
        <v>-1</v>
      </c>
      <c r="M906" s="11" t="s">
        <v>62</v>
      </c>
      <c r="N906" s="52" t="n">
        <v>17.72</v>
      </c>
      <c r="O906" s="50" t="n">
        <f aca="false">N906*L906</f>
        <v>-17.72</v>
      </c>
      <c r="P906" s="14" t="n">
        <f aca="false">O906+P905</f>
        <v>1001.4341639052</v>
      </c>
    </row>
    <row r="907" customFormat="false" ht="12.8" hidden="false" customHeight="false" outlineLevel="0" collapsed="false">
      <c r="A907" s="9" t="s">
        <v>1319</v>
      </c>
      <c r="B907" s="9" t="s">
        <v>239</v>
      </c>
      <c r="C907" s="6" t="s">
        <v>74</v>
      </c>
      <c r="D907" s="6" t="s">
        <v>37</v>
      </c>
      <c r="E907" s="6" t="s">
        <v>30</v>
      </c>
      <c r="F907" s="6" t="s">
        <v>43</v>
      </c>
      <c r="G907" s="6" t="s">
        <v>19</v>
      </c>
      <c r="H907" s="6" t="s">
        <v>1321</v>
      </c>
      <c r="I907" s="0" t="n">
        <v>0</v>
      </c>
      <c r="J907" s="6" t="n">
        <v>4</v>
      </c>
      <c r="K907" s="3" t="str">
        <f aca="false">IF(I907=1,"Yes","No")</f>
        <v>No</v>
      </c>
      <c r="L907" s="7" t="n">
        <f aca="false">IF(K907="Yes",(J907-1)*0.98,-1)</f>
        <v>-1</v>
      </c>
      <c r="M907" s="10" t="s">
        <v>53</v>
      </c>
      <c r="N907" s="52" t="n">
        <v>17.72</v>
      </c>
      <c r="O907" s="50" t="n">
        <f aca="false">N907*L907</f>
        <v>-17.72</v>
      </c>
      <c r="P907" s="14" t="n">
        <f aca="false">O907+P906</f>
        <v>983.714163905203</v>
      </c>
      <c r="Q907" s="47" t="n">
        <f aca="false">0.8*(P907-886.18)</f>
        <v>78.0273311241626</v>
      </c>
      <c r="R907" s="47" t="n">
        <f aca="false">P907-Q907</f>
        <v>905.686832781041</v>
      </c>
      <c r="S907" s="47" t="n">
        <f aca="false">R907/50</f>
        <v>18.1137366556208</v>
      </c>
      <c r="T907" s="47" t="n">
        <f aca="false">1534.78+Q907</f>
        <v>1612.80733112416</v>
      </c>
      <c r="U907" s="48" t="s">
        <v>21</v>
      </c>
    </row>
    <row r="908" customFormat="false" ht="12.8" hidden="false" customHeight="false" outlineLevel="0" collapsed="false">
      <c r="A908" s="2" t="s">
        <v>1322</v>
      </c>
      <c r="B908" s="2" t="s">
        <v>101</v>
      </c>
      <c r="C908" s="0" t="s">
        <v>311</v>
      </c>
      <c r="D908" s="0" t="s">
        <v>16</v>
      </c>
      <c r="E908" s="0" t="s">
        <v>17</v>
      </c>
      <c r="F908" s="0" t="s">
        <v>18</v>
      </c>
      <c r="G908" s="0" t="s">
        <v>19</v>
      </c>
      <c r="H908" s="0" t="s">
        <v>1323</v>
      </c>
      <c r="I908" s="0" t="n">
        <v>3</v>
      </c>
      <c r="J908" s="0" t="n">
        <v>1.28</v>
      </c>
      <c r="K908" s="0" t="s">
        <v>19</v>
      </c>
      <c r="L908" s="0" t="n">
        <f aca="false">IF(K908="Yes",(J908-1)*0.98,-1)</f>
        <v>-1</v>
      </c>
      <c r="M908" s="4" t="s">
        <v>22</v>
      </c>
      <c r="N908" s="50" t="n">
        <v>18.11</v>
      </c>
      <c r="O908" s="50" t="n">
        <f aca="false">N908*L908</f>
        <v>-18.11</v>
      </c>
      <c r="P908" s="51" t="n">
        <f aca="false">R907+O908</f>
        <v>887.576832781041</v>
      </c>
    </row>
    <row r="909" customFormat="false" ht="12.8" hidden="false" customHeight="false" outlineLevel="0" collapsed="false">
      <c r="A909" s="2" t="s">
        <v>1324</v>
      </c>
      <c r="B909" s="2" t="s">
        <v>237</v>
      </c>
      <c r="C909" s="0" t="s">
        <v>74</v>
      </c>
      <c r="D909" s="0" t="s">
        <v>37</v>
      </c>
      <c r="E909" s="0" t="s">
        <v>30</v>
      </c>
      <c r="F909" s="0" t="s">
        <v>43</v>
      </c>
      <c r="G909" s="0" t="s">
        <v>19</v>
      </c>
      <c r="H909" s="0" t="s">
        <v>1325</v>
      </c>
      <c r="I909" s="0" t="n">
        <v>0</v>
      </c>
      <c r="J909" s="0" t="n">
        <v>2.04</v>
      </c>
      <c r="K909" s="0" t="s">
        <v>19</v>
      </c>
      <c r="L909" s="0" t="n">
        <f aca="false">IF(K909="Yes",(J909-1)*0.98,-1)</f>
        <v>-1</v>
      </c>
      <c r="M909" s="4" t="s">
        <v>22</v>
      </c>
      <c r="N909" s="50" t="n">
        <v>18.11</v>
      </c>
      <c r="O909" s="50" t="n">
        <f aca="false">N909*L909</f>
        <v>-18.11</v>
      </c>
      <c r="P909" s="14" t="n">
        <f aca="false">O909+P908</f>
        <v>869.466832781041</v>
      </c>
    </row>
    <row r="910" customFormat="false" ht="12.8" hidden="false" customHeight="false" outlineLevel="0" collapsed="false">
      <c r="A910" s="2" t="s">
        <v>1326</v>
      </c>
      <c r="B910" s="2" t="s">
        <v>96</v>
      </c>
      <c r="C910" s="0" t="s">
        <v>256</v>
      </c>
      <c r="D910" s="0" t="s">
        <v>16</v>
      </c>
      <c r="E910" s="0" t="s">
        <v>17</v>
      </c>
      <c r="F910" s="0" t="s">
        <v>18</v>
      </c>
      <c r="G910" s="0" t="s">
        <v>19</v>
      </c>
      <c r="H910" s="0" t="s">
        <v>1327</v>
      </c>
      <c r="I910" s="0" t="n">
        <v>1</v>
      </c>
      <c r="J910" s="0" t="n">
        <v>1.31</v>
      </c>
      <c r="K910" s="0" t="s">
        <v>21</v>
      </c>
      <c r="L910" s="0" t="n">
        <f aca="false">IF(K910="Yes",(J910-1)*0.98,-1)</f>
        <v>0.3038</v>
      </c>
      <c r="M910" s="4" t="s">
        <v>22</v>
      </c>
      <c r="N910" s="50" t="n">
        <v>18.11</v>
      </c>
      <c r="O910" s="50" t="n">
        <f aca="false">N910*L910</f>
        <v>5.501818</v>
      </c>
      <c r="P910" s="14" t="n">
        <f aca="false">O910+P909</f>
        <v>874.968650781041</v>
      </c>
    </row>
    <row r="911" customFormat="false" ht="12.8" hidden="false" customHeight="false" outlineLevel="0" collapsed="false">
      <c r="A911" s="2" t="s">
        <v>1326</v>
      </c>
      <c r="B911" s="2" t="s">
        <v>423</v>
      </c>
      <c r="C911" s="0" t="s">
        <v>91</v>
      </c>
      <c r="D911" s="0" t="s">
        <v>16</v>
      </c>
      <c r="E911" s="0" t="s">
        <v>30</v>
      </c>
      <c r="F911" s="0" t="s">
        <v>65</v>
      </c>
      <c r="G911" s="0" t="s">
        <v>21</v>
      </c>
      <c r="H911" s="0" t="s">
        <v>1328</v>
      </c>
      <c r="I911" s="0" t="n">
        <v>1</v>
      </c>
      <c r="J911" s="0" t="n">
        <v>1.14</v>
      </c>
      <c r="K911" s="0" t="s">
        <v>21</v>
      </c>
      <c r="L911" s="0" t="n">
        <f aca="false">IF(K911="Yes",(J911-1)*0.98,-1)</f>
        <v>0.1372</v>
      </c>
      <c r="M911" s="4" t="s">
        <v>22</v>
      </c>
      <c r="N911" s="50" t="n">
        <v>18.11</v>
      </c>
      <c r="O911" s="50" t="n">
        <f aca="false">N911*L911</f>
        <v>2.484692</v>
      </c>
      <c r="P911" s="14" t="n">
        <f aca="false">O911+P910</f>
        <v>877.453342781041</v>
      </c>
    </row>
    <row r="912" customFormat="false" ht="12.8" hidden="false" customHeight="false" outlineLevel="0" collapsed="false">
      <c r="A912" s="2" t="s">
        <v>1329</v>
      </c>
      <c r="B912" s="2" t="s">
        <v>245</v>
      </c>
      <c r="C912" s="0" t="s">
        <v>74</v>
      </c>
      <c r="D912" s="0" t="s">
        <v>37</v>
      </c>
      <c r="E912" s="0" t="s">
        <v>30</v>
      </c>
      <c r="G912" s="0" t="s">
        <v>19</v>
      </c>
      <c r="H912" s="0" t="s">
        <v>1330</v>
      </c>
      <c r="I912" s="0" t="n">
        <v>2</v>
      </c>
      <c r="J912" s="0" t="n">
        <v>1.54</v>
      </c>
      <c r="K912" s="0" t="s">
        <v>21</v>
      </c>
      <c r="L912" s="0" t="n">
        <f aca="false">IF(K912="Yes",(J912-1)*0.98,-1)</f>
        <v>0.5292</v>
      </c>
      <c r="M912" s="11" t="s">
        <v>62</v>
      </c>
      <c r="N912" s="50" t="n">
        <v>18.11</v>
      </c>
      <c r="O912" s="50" t="n">
        <f aca="false">N912*L912</f>
        <v>9.583812</v>
      </c>
      <c r="P912" s="14" t="n">
        <f aca="false">O912+P911</f>
        <v>887.037154781041</v>
      </c>
    </row>
    <row r="913" customFormat="false" ht="12.8" hidden="false" customHeight="false" outlineLevel="0" collapsed="false">
      <c r="A913" s="2" t="s">
        <v>1329</v>
      </c>
      <c r="B913" s="2" t="s">
        <v>245</v>
      </c>
      <c r="C913" s="6" t="s">
        <v>74</v>
      </c>
      <c r="D913" s="6" t="s">
        <v>37</v>
      </c>
      <c r="E913" s="6" t="s">
        <v>30</v>
      </c>
      <c r="F913" s="6"/>
      <c r="G913" s="6" t="s">
        <v>19</v>
      </c>
      <c r="H913" s="6" t="s">
        <v>1331</v>
      </c>
      <c r="I913" s="0" t="n">
        <v>4</v>
      </c>
      <c r="J913" s="6" t="n">
        <v>44</v>
      </c>
      <c r="K913" s="3" t="str">
        <f aca="false">IF(I913=1, "No","Yes")</f>
        <v>Yes</v>
      </c>
      <c r="L913" s="7" t="n">
        <f aca="false">IF(I913=1,-J913,0.98)</f>
        <v>0.98</v>
      </c>
      <c r="M913" s="8" t="s">
        <v>51</v>
      </c>
      <c r="N913" s="50" t="n">
        <v>18.11</v>
      </c>
      <c r="O913" s="50" t="n">
        <f aca="false">N913*L913</f>
        <v>17.7478</v>
      </c>
      <c r="P913" s="14" t="n">
        <f aca="false">O913+P912</f>
        <v>904.78495478104</v>
      </c>
    </row>
    <row r="914" customFormat="false" ht="12.8" hidden="false" customHeight="false" outlineLevel="0" collapsed="false">
      <c r="A914" s="2" t="s">
        <v>1332</v>
      </c>
      <c r="B914" s="2" t="s">
        <v>480</v>
      </c>
      <c r="C914" s="0" t="s">
        <v>215</v>
      </c>
      <c r="D914" s="0" t="s">
        <v>16</v>
      </c>
      <c r="E914" s="0" t="s">
        <v>17</v>
      </c>
      <c r="F914" s="0" t="s">
        <v>18</v>
      </c>
      <c r="G914" s="0" t="s">
        <v>19</v>
      </c>
      <c r="H914" s="0" t="s">
        <v>1333</v>
      </c>
      <c r="I914" s="0" t="n">
        <v>4</v>
      </c>
      <c r="J914" s="0" t="n">
        <v>2.08</v>
      </c>
      <c r="K914" s="0" t="s">
        <v>19</v>
      </c>
      <c r="L914" s="0" t="n">
        <f aca="false">IF(K914="Yes",(J914-1)*0.98,-1)</f>
        <v>-1</v>
      </c>
      <c r="M914" s="4" t="s">
        <v>22</v>
      </c>
      <c r="N914" s="50" t="n">
        <v>18.11</v>
      </c>
      <c r="O914" s="50" t="n">
        <f aca="false">N914*L914</f>
        <v>-18.11</v>
      </c>
      <c r="P914" s="14" t="n">
        <f aca="false">O914+P913</f>
        <v>886.674954781041</v>
      </c>
    </row>
    <row r="915" customFormat="false" ht="12.8" hidden="false" customHeight="false" outlineLevel="0" collapsed="false">
      <c r="A915" s="9" t="s">
        <v>1334</v>
      </c>
      <c r="B915" s="9" t="s">
        <v>113</v>
      </c>
      <c r="C915" s="6" t="s">
        <v>1031</v>
      </c>
      <c r="D915" s="6" t="s">
        <v>37</v>
      </c>
      <c r="E915" s="6" t="s">
        <v>17</v>
      </c>
      <c r="F915" s="6"/>
      <c r="G915" s="6" t="s">
        <v>19</v>
      </c>
      <c r="H915" s="6" t="s">
        <v>1335</v>
      </c>
      <c r="I915" s="0" t="n">
        <v>1</v>
      </c>
      <c r="J915" s="6" t="n">
        <v>11</v>
      </c>
      <c r="K915" s="3" t="str">
        <f aca="false">IF(I915=1,"Yes","No")</f>
        <v>Yes</v>
      </c>
      <c r="L915" s="7" t="n">
        <f aca="false">IF(K915="Yes",(J915-1)*0.98,-1)</f>
        <v>9.8</v>
      </c>
      <c r="M915" s="10" t="s">
        <v>53</v>
      </c>
      <c r="N915" s="50" t="n">
        <v>18.11</v>
      </c>
      <c r="O915" s="50" t="n">
        <f aca="false">N915*L915</f>
        <v>177.478</v>
      </c>
      <c r="P915" s="14" t="n">
        <f aca="false">O915+P914</f>
        <v>1064.15295478104</v>
      </c>
    </row>
    <row r="916" customFormat="false" ht="12.8" hidden="false" customHeight="false" outlineLevel="0" collapsed="false">
      <c r="A916" s="2" t="s">
        <v>1334</v>
      </c>
      <c r="B916" s="2" t="s">
        <v>14</v>
      </c>
      <c r="C916" s="0" t="s">
        <v>1031</v>
      </c>
      <c r="D916" s="0" t="s">
        <v>37</v>
      </c>
      <c r="E916" s="0" t="s">
        <v>17</v>
      </c>
      <c r="F916" s="0" t="s">
        <v>18</v>
      </c>
      <c r="G916" s="0" t="s">
        <v>19</v>
      </c>
      <c r="H916" s="0" t="s">
        <v>1336</v>
      </c>
      <c r="I916" s="0" t="n">
        <v>1</v>
      </c>
      <c r="J916" s="0" t="n">
        <v>5.06</v>
      </c>
      <c r="K916" s="0" t="str">
        <f aca="false">IF(I916=1,"Yes","No")</f>
        <v>Yes</v>
      </c>
      <c r="L916" s="0" t="n">
        <f aca="false">IF(K916="Yes",(J916-1)*0.98,-1)</f>
        <v>3.9788</v>
      </c>
      <c r="M916" s="5" t="s">
        <v>33</v>
      </c>
      <c r="N916" s="50" t="n">
        <v>18.11</v>
      </c>
      <c r="O916" s="50" t="n">
        <f aca="false">N916*L916</f>
        <v>72.056068</v>
      </c>
      <c r="P916" s="14" t="n">
        <f aca="false">O916+P915</f>
        <v>1136.20902278104</v>
      </c>
    </row>
    <row r="917" customFormat="false" ht="12.8" hidden="false" customHeight="false" outlineLevel="0" collapsed="false">
      <c r="A917" s="2" t="s">
        <v>1337</v>
      </c>
      <c r="B917" s="2" t="s">
        <v>23</v>
      </c>
      <c r="C917" s="6" t="s">
        <v>1338</v>
      </c>
      <c r="D917" s="6" t="s">
        <v>37</v>
      </c>
      <c r="E917" s="6" t="s">
        <v>147</v>
      </c>
      <c r="F917" s="6" t="s">
        <v>43</v>
      </c>
      <c r="G917" s="6" t="s">
        <v>19</v>
      </c>
      <c r="H917" s="6" t="s">
        <v>1339</v>
      </c>
      <c r="I917" s="0" t="n">
        <v>0</v>
      </c>
      <c r="J917" s="6" t="n">
        <v>5.96</v>
      </c>
      <c r="K917" s="3" t="str">
        <f aca="false">IF(I917=1, "No","Yes")</f>
        <v>Yes</v>
      </c>
      <c r="L917" s="7" t="n">
        <f aca="false">IF(I917=1,-J917,0.98)</f>
        <v>0.98</v>
      </c>
      <c r="M917" s="8" t="s">
        <v>51</v>
      </c>
      <c r="N917" s="50" t="n">
        <v>18.11</v>
      </c>
      <c r="O917" s="50" t="n">
        <f aca="false">N917*L917</f>
        <v>17.7478</v>
      </c>
      <c r="P917" s="14" t="n">
        <f aca="false">O917+P916</f>
        <v>1153.95682278104</v>
      </c>
    </row>
    <row r="918" customFormat="false" ht="12.8" hidden="false" customHeight="false" outlineLevel="0" collapsed="false">
      <c r="A918" s="2" t="s">
        <v>1337</v>
      </c>
      <c r="B918" s="2" t="s">
        <v>23</v>
      </c>
      <c r="C918" s="6" t="s">
        <v>1338</v>
      </c>
      <c r="D918" s="6" t="s">
        <v>37</v>
      </c>
      <c r="E918" s="6" t="s">
        <v>147</v>
      </c>
      <c r="F918" s="6" t="s">
        <v>43</v>
      </c>
      <c r="G918" s="6" t="s">
        <v>19</v>
      </c>
      <c r="H918" s="6" t="s">
        <v>1339</v>
      </c>
      <c r="I918" s="0" t="n">
        <v>0</v>
      </c>
      <c r="J918" s="6" t="n">
        <v>5.96</v>
      </c>
      <c r="K918" s="3" t="str">
        <f aca="false">IF(I918=1, "No","Yes")</f>
        <v>Yes</v>
      </c>
      <c r="L918" s="7" t="n">
        <f aca="false">IF(I918=1,-J918,0.98)</f>
        <v>0.98</v>
      </c>
      <c r="M918" s="12" t="s">
        <v>128</v>
      </c>
      <c r="N918" s="50" t="n">
        <v>18.11</v>
      </c>
      <c r="O918" s="50" t="n">
        <f aca="false">N918*L918</f>
        <v>17.7478</v>
      </c>
      <c r="P918" s="14" t="n">
        <f aca="false">O918+P917</f>
        <v>1171.70462278104</v>
      </c>
    </row>
    <row r="919" customFormat="false" ht="12.8" hidden="false" customHeight="false" outlineLevel="0" collapsed="false">
      <c r="A919" s="2" t="s">
        <v>1340</v>
      </c>
      <c r="B919" s="2" t="s">
        <v>280</v>
      </c>
      <c r="C919" s="0" t="s">
        <v>1341</v>
      </c>
      <c r="D919" s="0" t="s">
        <v>37</v>
      </c>
      <c r="E919" s="0" t="s">
        <v>17</v>
      </c>
      <c r="G919" s="0" t="s">
        <v>19</v>
      </c>
      <c r="H919" s="0" t="s">
        <v>1342</v>
      </c>
      <c r="I919" s="0" t="n">
        <v>3</v>
      </c>
      <c r="J919" s="0" t="n">
        <v>2.29</v>
      </c>
      <c r="K919" s="0" t="s">
        <v>21</v>
      </c>
      <c r="L919" s="0" t="n">
        <f aca="false">IF(K919="Yes",(J919-1)*0.98,-1)</f>
        <v>1.2642</v>
      </c>
      <c r="M919" s="11" t="s">
        <v>62</v>
      </c>
      <c r="N919" s="50" t="n">
        <v>18.11</v>
      </c>
      <c r="O919" s="50" t="n">
        <f aca="false">N919*L919</f>
        <v>22.894662</v>
      </c>
      <c r="P919" s="14" t="n">
        <f aca="false">O919+P918</f>
        <v>1194.59928478104</v>
      </c>
    </row>
    <row r="920" customFormat="false" ht="12.8" hidden="false" customHeight="false" outlineLevel="0" collapsed="false">
      <c r="A920" s="9" t="s">
        <v>1340</v>
      </c>
      <c r="B920" s="9" t="s">
        <v>280</v>
      </c>
      <c r="C920" s="6" t="s">
        <v>1341</v>
      </c>
      <c r="D920" s="6" t="s">
        <v>37</v>
      </c>
      <c r="E920" s="6" t="s">
        <v>17</v>
      </c>
      <c r="F920" s="6"/>
      <c r="G920" s="6" t="s">
        <v>19</v>
      </c>
      <c r="H920" s="6" t="s">
        <v>1342</v>
      </c>
      <c r="I920" s="0" t="n">
        <v>3</v>
      </c>
      <c r="J920" s="6" t="n">
        <v>8.8</v>
      </c>
      <c r="K920" s="3" t="str">
        <f aca="false">IF(I920=1,"Yes","No")</f>
        <v>No</v>
      </c>
      <c r="L920" s="7" t="n">
        <f aca="false">IF(K920="Yes",(J920-1)*0.98,-1)</f>
        <v>-1</v>
      </c>
      <c r="M920" s="10" t="s">
        <v>53</v>
      </c>
      <c r="N920" s="50" t="n">
        <v>18.11</v>
      </c>
      <c r="O920" s="50" t="n">
        <f aca="false">N920*L920</f>
        <v>-18.11</v>
      </c>
      <c r="P920" s="14" t="n">
        <f aca="false">O920+P919</f>
        <v>1176.48928478104</v>
      </c>
    </row>
    <row r="921" customFormat="false" ht="12.8" hidden="false" customHeight="false" outlineLevel="0" collapsed="false">
      <c r="A921" s="2" t="s">
        <v>1343</v>
      </c>
      <c r="B921" s="2" t="s">
        <v>293</v>
      </c>
      <c r="C921" s="0" t="s">
        <v>294</v>
      </c>
      <c r="D921" s="0" t="s">
        <v>29</v>
      </c>
      <c r="E921" s="0" t="s">
        <v>79</v>
      </c>
      <c r="F921" s="0" t="s">
        <v>206</v>
      </c>
      <c r="G921" s="0" t="s">
        <v>19</v>
      </c>
      <c r="H921" s="0" t="s">
        <v>1344</v>
      </c>
      <c r="I921" s="0" t="n">
        <v>1</v>
      </c>
      <c r="J921" s="0" t="n">
        <v>2.45</v>
      </c>
      <c r="K921" s="0" t="str">
        <f aca="false">IF(I921=1,"Yes","No")</f>
        <v>Yes</v>
      </c>
      <c r="L921" s="0" t="n">
        <f aca="false">IF(K921="Yes",(J921-1)*0.98,-1)</f>
        <v>1.421</v>
      </c>
      <c r="M921" s="5" t="s">
        <v>33</v>
      </c>
      <c r="N921" s="50" t="n">
        <v>18.11</v>
      </c>
      <c r="O921" s="50" t="n">
        <f aca="false">N921*L921</f>
        <v>25.73431</v>
      </c>
      <c r="P921" s="14" t="n">
        <f aca="false">O921+P920</f>
        <v>1202.22359478104</v>
      </c>
    </row>
    <row r="922" customFormat="false" ht="12.8" hidden="false" customHeight="false" outlineLevel="0" collapsed="false">
      <c r="A922" s="2" t="s">
        <v>1343</v>
      </c>
      <c r="B922" s="2" t="s">
        <v>293</v>
      </c>
      <c r="C922" s="0" t="s">
        <v>294</v>
      </c>
      <c r="D922" s="0" t="s">
        <v>29</v>
      </c>
      <c r="E922" s="0" t="s">
        <v>79</v>
      </c>
      <c r="F922" s="0" t="s">
        <v>206</v>
      </c>
      <c r="G922" s="0" t="s">
        <v>19</v>
      </c>
      <c r="H922" s="0" t="s">
        <v>1344</v>
      </c>
      <c r="I922" s="0" t="n">
        <v>1</v>
      </c>
      <c r="J922" s="0" t="n">
        <v>1.33</v>
      </c>
      <c r="K922" s="0" t="s">
        <v>21</v>
      </c>
      <c r="L922" s="0" t="n">
        <f aca="false">IF(K922="Yes",(J922-1)*0.98,-1)</f>
        <v>0.3234</v>
      </c>
      <c r="M922" s="4" t="s">
        <v>22</v>
      </c>
      <c r="N922" s="50" t="n">
        <v>18.11</v>
      </c>
      <c r="O922" s="50" t="n">
        <f aca="false">N922*L922</f>
        <v>5.856774</v>
      </c>
      <c r="P922" s="14" t="n">
        <f aca="false">O922+P921</f>
        <v>1208.08036878104</v>
      </c>
    </row>
    <row r="923" customFormat="false" ht="12.8" hidden="false" customHeight="false" outlineLevel="0" collapsed="false">
      <c r="A923" s="2" t="s">
        <v>1343</v>
      </c>
      <c r="B923" s="2" t="s">
        <v>293</v>
      </c>
      <c r="C923" s="0" t="s">
        <v>294</v>
      </c>
      <c r="D923" s="0" t="s">
        <v>29</v>
      </c>
      <c r="E923" s="0" t="s">
        <v>79</v>
      </c>
      <c r="F923" s="0" t="s">
        <v>206</v>
      </c>
      <c r="G923" s="0" t="s">
        <v>19</v>
      </c>
      <c r="H923" s="0" t="s">
        <v>1345</v>
      </c>
      <c r="I923" s="0" t="n">
        <v>2</v>
      </c>
      <c r="J923" s="0" t="n">
        <v>1.7</v>
      </c>
      <c r="K923" s="0" t="s">
        <v>21</v>
      </c>
      <c r="L923" s="0" t="n">
        <f aca="false">IF(K923="Yes",(J923-1)*0.98,-1)</f>
        <v>0.686</v>
      </c>
      <c r="M923" s="11" t="s">
        <v>62</v>
      </c>
      <c r="N923" s="50" t="n">
        <v>18.11</v>
      </c>
      <c r="O923" s="50" t="n">
        <f aca="false">N923*L923</f>
        <v>12.42346</v>
      </c>
      <c r="P923" s="14" t="n">
        <f aca="false">O923+P922</f>
        <v>1220.50382878104</v>
      </c>
    </row>
    <row r="924" customFormat="false" ht="12.8" hidden="false" customHeight="false" outlineLevel="0" collapsed="false">
      <c r="A924" s="2" t="s">
        <v>1343</v>
      </c>
      <c r="B924" s="2" t="s">
        <v>293</v>
      </c>
      <c r="C924" s="6" t="s">
        <v>294</v>
      </c>
      <c r="D924" s="6" t="s">
        <v>29</v>
      </c>
      <c r="E924" s="6" t="s">
        <v>79</v>
      </c>
      <c r="F924" s="6" t="s">
        <v>206</v>
      </c>
      <c r="G924" s="6" t="s">
        <v>19</v>
      </c>
      <c r="H924" s="6" t="s">
        <v>1346</v>
      </c>
      <c r="I924" s="0" t="n">
        <v>3</v>
      </c>
      <c r="J924" s="6" t="n">
        <v>12.24</v>
      </c>
      <c r="K924" s="3" t="str">
        <f aca="false">IF(I924=1, "No","Yes")</f>
        <v>Yes</v>
      </c>
      <c r="L924" s="7" t="n">
        <f aca="false">IF(I924=1,-J924,0.98)</f>
        <v>0.98</v>
      </c>
      <c r="M924" s="8" t="s">
        <v>51</v>
      </c>
      <c r="N924" s="50" t="n">
        <v>18.11</v>
      </c>
      <c r="O924" s="50" t="n">
        <f aca="false">N924*L924</f>
        <v>17.7478</v>
      </c>
      <c r="P924" s="14" t="n">
        <f aca="false">O924+P923</f>
        <v>1238.25162878104</v>
      </c>
    </row>
    <row r="925" customFormat="false" ht="12.8" hidden="false" customHeight="false" outlineLevel="0" collapsed="false">
      <c r="A925" s="2" t="s">
        <v>1343</v>
      </c>
      <c r="B925" s="2" t="s">
        <v>293</v>
      </c>
      <c r="C925" s="6" t="s">
        <v>294</v>
      </c>
      <c r="D925" s="6" t="s">
        <v>29</v>
      </c>
      <c r="E925" s="6" t="s">
        <v>79</v>
      </c>
      <c r="F925" s="6" t="s">
        <v>206</v>
      </c>
      <c r="G925" s="6" t="s">
        <v>19</v>
      </c>
      <c r="H925" s="6" t="s">
        <v>1346</v>
      </c>
      <c r="I925" s="0" t="n">
        <v>3</v>
      </c>
      <c r="J925" s="6" t="n">
        <v>12.24</v>
      </c>
      <c r="K925" s="3" t="str">
        <f aca="false">IF(I925=1, "No","Yes")</f>
        <v>Yes</v>
      </c>
      <c r="L925" s="7" t="n">
        <f aca="false">IF(I925=1,-J925,0.98)</f>
        <v>0.98</v>
      </c>
      <c r="M925" s="12" t="s">
        <v>128</v>
      </c>
      <c r="N925" s="50" t="n">
        <v>18.11</v>
      </c>
      <c r="O925" s="50" t="n">
        <f aca="false">N925*L925</f>
        <v>17.7478</v>
      </c>
      <c r="P925" s="14" t="n">
        <f aca="false">O925+P924</f>
        <v>1255.99942878104</v>
      </c>
    </row>
    <row r="926" customFormat="false" ht="12.8" hidden="false" customHeight="false" outlineLevel="0" collapsed="false">
      <c r="A926" s="9" t="s">
        <v>1343</v>
      </c>
      <c r="B926" s="9" t="s">
        <v>293</v>
      </c>
      <c r="C926" s="6" t="s">
        <v>294</v>
      </c>
      <c r="D926" s="6" t="s">
        <v>29</v>
      </c>
      <c r="E926" s="6" t="s">
        <v>79</v>
      </c>
      <c r="F926" s="6" t="s">
        <v>206</v>
      </c>
      <c r="G926" s="6" t="s">
        <v>19</v>
      </c>
      <c r="H926" s="6" t="s">
        <v>1346</v>
      </c>
      <c r="I926" s="0" t="n">
        <v>3</v>
      </c>
      <c r="J926" s="6" t="n">
        <v>2.61</v>
      </c>
      <c r="K926" s="3" t="s">
        <v>21</v>
      </c>
      <c r="L926" s="0" t="n">
        <f aca="false">IF(K926="Yes",(J926-1)*0.98,-1)</f>
        <v>1.5778</v>
      </c>
      <c r="M926" s="13" t="s">
        <v>184</v>
      </c>
      <c r="N926" s="50" t="n">
        <v>18.11</v>
      </c>
      <c r="O926" s="50" t="n">
        <f aca="false">N926*L926</f>
        <v>28.573958</v>
      </c>
      <c r="P926" s="14" t="n">
        <f aca="false">O926+P925</f>
        <v>1284.57338678104</v>
      </c>
    </row>
    <row r="927" customFormat="false" ht="12.8" hidden="false" customHeight="false" outlineLevel="0" collapsed="false">
      <c r="A927" s="9" t="s">
        <v>1343</v>
      </c>
      <c r="B927" s="9" t="s">
        <v>293</v>
      </c>
      <c r="C927" s="6" t="s">
        <v>294</v>
      </c>
      <c r="D927" s="6" t="s">
        <v>29</v>
      </c>
      <c r="E927" s="6" t="s">
        <v>79</v>
      </c>
      <c r="F927" s="6" t="s">
        <v>206</v>
      </c>
      <c r="G927" s="6" t="s">
        <v>19</v>
      </c>
      <c r="H927" s="6" t="s">
        <v>1345</v>
      </c>
      <c r="I927" s="0" t="n">
        <v>2</v>
      </c>
      <c r="J927" s="6" t="n">
        <v>0</v>
      </c>
      <c r="K927" s="3" t="str">
        <f aca="false">IF(I927=1,"Yes","No")</f>
        <v>No</v>
      </c>
      <c r="L927" s="7" t="n">
        <f aca="false">IF(K927="Yes",(J927-1)*0.98,-1)</f>
        <v>-1</v>
      </c>
      <c r="M927" s="10" t="s">
        <v>53</v>
      </c>
      <c r="N927" s="50" t="n">
        <v>18.11</v>
      </c>
      <c r="O927" s="50" t="n">
        <f aca="false">N927*L927</f>
        <v>-18.11</v>
      </c>
      <c r="P927" s="14" t="n">
        <f aca="false">O927+P926</f>
        <v>1266.46338678104</v>
      </c>
    </row>
    <row r="928" customFormat="false" ht="12.8" hidden="false" customHeight="false" outlineLevel="0" collapsed="false">
      <c r="A928" s="2" t="s">
        <v>1347</v>
      </c>
      <c r="B928" s="2" t="s">
        <v>96</v>
      </c>
      <c r="C928" s="0" t="s">
        <v>110</v>
      </c>
      <c r="D928" s="0" t="s">
        <v>16</v>
      </c>
      <c r="E928" s="0" t="s">
        <v>17</v>
      </c>
      <c r="F928" s="0" t="s">
        <v>103</v>
      </c>
      <c r="G928" s="0" t="s">
        <v>19</v>
      </c>
      <c r="H928" s="0" t="s">
        <v>1348</v>
      </c>
      <c r="I928" s="0" t="n">
        <v>2</v>
      </c>
      <c r="J928" s="0" t="n">
        <v>1.58</v>
      </c>
      <c r="K928" s="0" t="s">
        <v>21</v>
      </c>
      <c r="L928" s="0" t="n">
        <f aca="false">IF(K928="Yes",(J928-1)*0.98,-1)</f>
        <v>0.5684</v>
      </c>
      <c r="M928" s="11" t="s">
        <v>62</v>
      </c>
      <c r="N928" s="50" t="n">
        <v>18.11</v>
      </c>
      <c r="O928" s="50" t="n">
        <f aca="false">N928*L928</f>
        <v>10.293724</v>
      </c>
      <c r="P928" s="14" t="n">
        <f aca="false">O928+P927</f>
        <v>1276.75711078104</v>
      </c>
    </row>
    <row r="929" customFormat="false" ht="12.8" hidden="false" customHeight="false" outlineLevel="0" collapsed="false">
      <c r="A929" s="9" t="s">
        <v>1347</v>
      </c>
      <c r="B929" s="9" t="s">
        <v>96</v>
      </c>
      <c r="C929" s="6" t="s">
        <v>110</v>
      </c>
      <c r="D929" s="6" t="s">
        <v>16</v>
      </c>
      <c r="E929" s="6" t="s">
        <v>17</v>
      </c>
      <c r="F929" s="6" t="s">
        <v>103</v>
      </c>
      <c r="G929" s="6" t="s">
        <v>19</v>
      </c>
      <c r="H929" s="6" t="s">
        <v>1348</v>
      </c>
      <c r="I929" s="0" t="n">
        <v>2</v>
      </c>
      <c r="J929" s="6" t="n">
        <v>4.26</v>
      </c>
      <c r="K929" s="3" t="str">
        <f aca="false">IF(I929=1,"Yes","No")</f>
        <v>No</v>
      </c>
      <c r="L929" s="7" t="n">
        <f aca="false">IF(K929="Yes",(J929-1)*0.98,-1)</f>
        <v>-1</v>
      </c>
      <c r="M929" s="10" t="s">
        <v>53</v>
      </c>
      <c r="N929" s="50" t="n">
        <v>18.11</v>
      </c>
      <c r="O929" s="50" t="n">
        <f aca="false">N929*L929</f>
        <v>-18.11</v>
      </c>
      <c r="P929" s="14" t="n">
        <f aca="false">O929+P928</f>
        <v>1258.64711078104</v>
      </c>
    </row>
    <row r="930" customFormat="false" ht="12.8" hidden="false" customHeight="false" outlineLevel="0" collapsed="false">
      <c r="A930" s="2" t="s">
        <v>1349</v>
      </c>
      <c r="B930" s="2" t="s">
        <v>273</v>
      </c>
      <c r="C930" s="0" t="s">
        <v>91</v>
      </c>
      <c r="D930" s="0" t="s">
        <v>16</v>
      </c>
      <c r="E930" s="0" t="s">
        <v>30</v>
      </c>
      <c r="F930" s="0" t="s">
        <v>65</v>
      </c>
      <c r="G930" s="0" t="s">
        <v>21</v>
      </c>
      <c r="H930" s="0" t="s">
        <v>1350</v>
      </c>
      <c r="I930" s="0" t="n">
        <v>0</v>
      </c>
      <c r="J930" s="0" t="n">
        <v>1.8</v>
      </c>
      <c r="K930" s="0" t="s">
        <v>19</v>
      </c>
      <c r="L930" s="0" t="n">
        <f aca="false">IF(K930="Yes",(J930-1)*0.98,-1)</f>
        <v>-1</v>
      </c>
      <c r="M930" s="4" t="s">
        <v>22</v>
      </c>
      <c r="N930" s="50" t="n">
        <v>18.11</v>
      </c>
      <c r="O930" s="50" t="n">
        <f aca="false">N930*L930</f>
        <v>-18.11</v>
      </c>
      <c r="P930" s="14" t="n">
        <f aca="false">O930+P929</f>
        <v>1240.53711078104</v>
      </c>
    </row>
    <row r="931" customFormat="false" ht="12.8" hidden="false" customHeight="false" outlineLevel="0" collapsed="false">
      <c r="A931" s="2" t="s">
        <v>1351</v>
      </c>
      <c r="B931" s="2" t="s">
        <v>197</v>
      </c>
      <c r="C931" s="0" t="s">
        <v>532</v>
      </c>
      <c r="D931" s="0" t="s">
        <v>42</v>
      </c>
      <c r="E931" s="0" t="s">
        <v>17</v>
      </c>
      <c r="F931" s="0" t="s">
        <v>43</v>
      </c>
      <c r="G931" s="0" t="s">
        <v>19</v>
      </c>
      <c r="H931" s="0" t="s">
        <v>1352</v>
      </c>
      <c r="I931" s="0" t="n">
        <v>1</v>
      </c>
      <c r="J931" s="0" t="n">
        <v>2.03</v>
      </c>
      <c r="K931" s="0" t="str">
        <f aca="false">IF(I931=1,"Yes","No")</f>
        <v>Yes</v>
      </c>
      <c r="L931" s="0" t="n">
        <f aca="false">IF(K931="Yes",(J931-1)*0.98,-1)</f>
        <v>1.0094</v>
      </c>
      <c r="M931" s="5" t="s">
        <v>33</v>
      </c>
      <c r="N931" s="50" t="n">
        <v>18.11</v>
      </c>
      <c r="O931" s="50" t="n">
        <f aca="false">N931*L931</f>
        <v>18.280234</v>
      </c>
      <c r="P931" s="14" t="n">
        <f aca="false">O931+P930</f>
        <v>1258.81734478104</v>
      </c>
    </row>
    <row r="932" customFormat="false" ht="12.8" hidden="false" customHeight="false" outlineLevel="0" collapsed="false">
      <c r="A932" s="2" t="s">
        <v>1351</v>
      </c>
      <c r="B932" s="2" t="s">
        <v>1099</v>
      </c>
      <c r="C932" s="0" t="s">
        <v>91</v>
      </c>
      <c r="D932" s="0" t="s">
        <v>16</v>
      </c>
      <c r="E932" s="0" t="s">
        <v>30</v>
      </c>
      <c r="F932" s="0" t="s">
        <v>770</v>
      </c>
      <c r="G932" s="0" t="s">
        <v>21</v>
      </c>
      <c r="H932" s="0" t="s">
        <v>1353</v>
      </c>
      <c r="I932" s="0" t="n">
        <v>1</v>
      </c>
      <c r="J932" s="0" t="n">
        <v>4.84</v>
      </c>
      <c r="K932" s="0" t="str">
        <f aca="false">IF(I932=1,"Yes","No")</f>
        <v>Yes</v>
      </c>
      <c r="L932" s="0" t="n">
        <f aca="false">IF(K932="Yes",(J932-1)*0.98,-1)</f>
        <v>3.7632</v>
      </c>
      <c r="M932" s="5" t="s">
        <v>33</v>
      </c>
      <c r="N932" s="50" t="n">
        <v>18.11</v>
      </c>
      <c r="O932" s="50" t="n">
        <f aca="false">N932*L932</f>
        <v>68.151552</v>
      </c>
      <c r="P932" s="14" t="n">
        <f aca="false">O932+P931</f>
        <v>1326.96889678104</v>
      </c>
    </row>
    <row r="933" customFormat="false" ht="12.8" hidden="false" customHeight="false" outlineLevel="0" collapsed="false">
      <c r="A933" s="2" t="s">
        <v>1354</v>
      </c>
      <c r="B933" s="2" t="s">
        <v>135</v>
      </c>
      <c r="C933" s="0" t="s">
        <v>327</v>
      </c>
      <c r="D933" s="0" t="s">
        <v>16</v>
      </c>
      <c r="E933" s="0" t="s">
        <v>17</v>
      </c>
      <c r="F933" s="0" t="s">
        <v>18</v>
      </c>
      <c r="G933" s="0" t="s">
        <v>19</v>
      </c>
      <c r="H933" s="0" t="s">
        <v>1355</v>
      </c>
      <c r="I933" s="0" t="n">
        <v>3</v>
      </c>
      <c r="J933" s="0" t="n">
        <v>1.25</v>
      </c>
      <c r="K933" s="0" t="s">
        <v>19</v>
      </c>
      <c r="L933" s="0" t="n">
        <f aca="false">IF(K933="Yes",(J933-1)*0.98,-1)</f>
        <v>-1</v>
      </c>
      <c r="M933" s="4" t="s">
        <v>22</v>
      </c>
      <c r="N933" s="50" t="n">
        <v>18.11</v>
      </c>
      <c r="O933" s="50" t="n">
        <f aca="false">N933*L933</f>
        <v>-18.11</v>
      </c>
      <c r="P933" s="14" t="n">
        <f aca="false">O933+P932</f>
        <v>1308.85889678104</v>
      </c>
    </row>
    <row r="934" customFormat="false" ht="12.8" hidden="false" customHeight="false" outlineLevel="0" collapsed="false">
      <c r="A934" s="2" t="s">
        <v>1356</v>
      </c>
      <c r="B934" s="2" t="s">
        <v>14</v>
      </c>
      <c r="C934" s="0" t="s">
        <v>194</v>
      </c>
      <c r="D934" s="0" t="s">
        <v>195</v>
      </c>
      <c r="E934" s="0" t="s">
        <v>147</v>
      </c>
      <c r="G934" s="0" t="s">
        <v>19</v>
      </c>
      <c r="H934" s="0" t="s">
        <v>1357</v>
      </c>
      <c r="I934" s="0" t="n">
        <v>0</v>
      </c>
      <c r="J934" s="0" t="n">
        <v>5.3</v>
      </c>
      <c r="K934" s="0" t="str">
        <f aca="false">IF(I934=1,"Yes","No")</f>
        <v>No</v>
      </c>
      <c r="L934" s="0" t="n">
        <f aca="false">IF(K934="Yes",(J934-1)*0.98,-1)</f>
        <v>-1</v>
      </c>
      <c r="M934" s="5" t="s">
        <v>33</v>
      </c>
      <c r="N934" s="50" t="n">
        <v>18.11</v>
      </c>
      <c r="O934" s="50" t="n">
        <f aca="false">N934*L934</f>
        <v>-18.11</v>
      </c>
      <c r="P934" s="14" t="n">
        <f aca="false">O934+P933</f>
        <v>1290.74889678104</v>
      </c>
    </row>
    <row r="935" customFormat="false" ht="12.8" hidden="false" customHeight="false" outlineLevel="0" collapsed="false">
      <c r="A935" s="2" t="s">
        <v>1358</v>
      </c>
      <c r="B935" s="2" t="s">
        <v>155</v>
      </c>
      <c r="C935" s="0" t="s">
        <v>1164</v>
      </c>
      <c r="D935" s="0" t="s">
        <v>37</v>
      </c>
      <c r="E935" s="0" t="s">
        <v>17</v>
      </c>
      <c r="F935" s="0" t="s">
        <v>18</v>
      </c>
      <c r="G935" s="0" t="s">
        <v>19</v>
      </c>
      <c r="H935" s="0" t="s">
        <v>1359</v>
      </c>
      <c r="I935" s="0" t="n">
        <v>1</v>
      </c>
      <c r="J935" s="0" t="n">
        <v>7.2</v>
      </c>
      <c r="K935" s="0" t="str">
        <f aca="false">IF(I935=1,"Yes","No")</f>
        <v>Yes</v>
      </c>
      <c r="L935" s="0" t="n">
        <f aca="false">IF(K935="Yes",(J935-1)*0.98,-1)</f>
        <v>6.076</v>
      </c>
      <c r="M935" s="5" t="s">
        <v>33</v>
      </c>
      <c r="N935" s="50" t="n">
        <v>18.11</v>
      </c>
      <c r="O935" s="50" t="n">
        <f aca="false">N935*L935</f>
        <v>110.03636</v>
      </c>
      <c r="P935" s="14" t="n">
        <f aca="false">O935+P934</f>
        <v>1400.78525678104</v>
      </c>
    </row>
    <row r="936" customFormat="false" ht="12.8" hidden="false" customHeight="false" outlineLevel="0" collapsed="false">
      <c r="A936" s="2" t="s">
        <v>1358</v>
      </c>
      <c r="B936" s="2" t="s">
        <v>306</v>
      </c>
      <c r="C936" s="0" t="s">
        <v>271</v>
      </c>
      <c r="D936" s="0" t="s">
        <v>16</v>
      </c>
      <c r="E936" s="0" t="s">
        <v>147</v>
      </c>
      <c r="F936" s="0" t="s">
        <v>453</v>
      </c>
      <c r="G936" s="0" t="s">
        <v>19</v>
      </c>
      <c r="H936" s="0" t="s">
        <v>1360</v>
      </c>
      <c r="I936" s="0" t="n">
        <v>1</v>
      </c>
      <c r="J936" s="0" t="n">
        <v>1.42</v>
      </c>
      <c r="K936" s="0" t="str">
        <f aca="false">IF(I936=1,"Yes","No")</f>
        <v>Yes</v>
      </c>
      <c r="L936" s="0" t="n">
        <f aca="false">IF(K936="Yes",(J936-1)*0.98,-1)</f>
        <v>0.4116</v>
      </c>
      <c r="M936" s="5" t="s">
        <v>33</v>
      </c>
      <c r="N936" s="50" t="n">
        <v>18.11</v>
      </c>
      <c r="O936" s="50" t="n">
        <f aca="false">N936*L936</f>
        <v>7.454076</v>
      </c>
      <c r="P936" s="14" t="n">
        <f aca="false">O936+P935</f>
        <v>1408.23933278104</v>
      </c>
    </row>
    <row r="937" customFormat="false" ht="12.8" hidden="false" customHeight="false" outlineLevel="0" collapsed="false">
      <c r="A937" s="9" t="s">
        <v>1358</v>
      </c>
      <c r="B937" s="9" t="s">
        <v>289</v>
      </c>
      <c r="C937" s="6" t="s">
        <v>1164</v>
      </c>
      <c r="D937" s="6" t="s">
        <v>37</v>
      </c>
      <c r="E937" s="6" t="s">
        <v>79</v>
      </c>
      <c r="F937" s="6" t="s">
        <v>1106</v>
      </c>
      <c r="G937" s="6" t="s">
        <v>19</v>
      </c>
      <c r="H937" s="6" t="s">
        <v>1361</v>
      </c>
      <c r="I937" s="0" t="n">
        <v>2</v>
      </c>
      <c r="J937" s="6" t="n">
        <v>2.21</v>
      </c>
      <c r="K937" s="3" t="str">
        <f aca="false">IF(I937=1,"Yes","No")</f>
        <v>No</v>
      </c>
      <c r="L937" s="7" t="n">
        <f aca="false">IF(K937="Yes",(J937-1)*0.98,-1)</f>
        <v>-1</v>
      </c>
      <c r="M937" s="10" t="s">
        <v>53</v>
      </c>
      <c r="N937" s="50" t="n">
        <v>18.11</v>
      </c>
      <c r="O937" s="50" t="n">
        <f aca="false">N937*L937</f>
        <v>-18.11</v>
      </c>
      <c r="P937" s="14" t="n">
        <f aca="false">O937+P936</f>
        <v>1390.12933278104</v>
      </c>
    </row>
    <row r="938" customFormat="false" ht="12.8" hidden="false" customHeight="false" outlineLevel="0" collapsed="false">
      <c r="A938" s="9" t="s">
        <v>1362</v>
      </c>
      <c r="B938" s="9" t="s">
        <v>306</v>
      </c>
      <c r="C938" s="6" t="s">
        <v>256</v>
      </c>
      <c r="D938" s="6" t="s">
        <v>16</v>
      </c>
      <c r="E938" s="6" t="s">
        <v>17</v>
      </c>
      <c r="F938" s="6" t="s">
        <v>65</v>
      </c>
      <c r="G938" s="6" t="s">
        <v>21</v>
      </c>
      <c r="H938" s="6" t="s">
        <v>1363</v>
      </c>
      <c r="I938" s="0" t="n">
        <v>4</v>
      </c>
      <c r="J938" s="6" t="n">
        <v>8.8</v>
      </c>
      <c r="K938" s="3" t="str">
        <f aca="false">IF(I938=1,"Yes","No")</f>
        <v>No</v>
      </c>
      <c r="L938" s="7" t="n">
        <f aca="false">IF(K938="Yes",(J938-1)*0.98,-1)</f>
        <v>-1</v>
      </c>
      <c r="M938" s="10" t="s">
        <v>53</v>
      </c>
      <c r="N938" s="50" t="n">
        <v>18.11</v>
      </c>
      <c r="O938" s="50" t="n">
        <f aca="false">N938*L938</f>
        <v>-18.11</v>
      </c>
      <c r="P938" s="14" t="n">
        <f aca="false">O938+P937</f>
        <v>1372.01933278104</v>
      </c>
    </row>
    <row r="939" customFormat="false" ht="12.8" hidden="false" customHeight="false" outlineLevel="0" collapsed="false">
      <c r="A939" s="2" t="s">
        <v>1362</v>
      </c>
      <c r="B939" s="2" t="s">
        <v>888</v>
      </c>
      <c r="C939" s="0" t="s">
        <v>78</v>
      </c>
      <c r="D939" s="0" t="s">
        <v>48</v>
      </c>
      <c r="E939" s="0" t="s">
        <v>87</v>
      </c>
      <c r="F939" s="0" t="s">
        <v>18</v>
      </c>
      <c r="G939" s="0" t="s">
        <v>19</v>
      </c>
      <c r="H939" s="0" t="s">
        <v>1364</v>
      </c>
      <c r="I939" s="0" t="n">
        <v>1</v>
      </c>
      <c r="J939" s="0" t="n">
        <v>4.4</v>
      </c>
      <c r="K939" s="0" t="str">
        <f aca="false">IF(I939=1,"Yes","No")</f>
        <v>Yes</v>
      </c>
      <c r="L939" s="0" t="n">
        <f aca="false">IF(K939="Yes",(J939-1)*0.98,-1)</f>
        <v>3.332</v>
      </c>
      <c r="M939" s="5" t="s">
        <v>33</v>
      </c>
      <c r="N939" s="50" t="n">
        <v>18.11</v>
      </c>
      <c r="O939" s="50" t="n">
        <f aca="false">N939*L939</f>
        <v>60.34252</v>
      </c>
      <c r="P939" s="14" t="n">
        <f aca="false">O939+P938</f>
        <v>1432.36185278104</v>
      </c>
    </row>
    <row r="940" customFormat="false" ht="12.8" hidden="false" customHeight="false" outlineLevel="0" collapsed="false">
      <c r="A940" s="2" t="s">
        <v>1362</v>
      </c>
      <c r="B940" s="2" t="s">
        <v>888</v>
      </c>
      <c r="C940" s="0" t="s">
        <v>78</v>
      </c>
      <c r="D940" s="0" t="s">
        <v>48</v>
      </c>
      <c r="E940" s="0" t="s">
        <v>87</v>
      </c>
      <c r="F940" s="0" t="s">
        <v>18</v>
      </c>
      <c r="G940" s="0" t="s">
        <v>19</v>
      </c>
      <c r="H940" s="0" t="s">
        <v>1364</v>
      </c>
      <c r="I940" s="0" t="n">
        <v>1</v>
      </c>
      <c r="J940" s="0" t="n">
        <v>2.34</v>
      </c>
      <c r="K940" s="0" t="s">
        <v>21</v>
      </c>
      <c r="L940" s="0" t="n">
        <f aca="false">IF(K940="Yes",(J940-1)*0.98,-1)</f>
        <v>1.3132</v>
      </c>
      <c r="M940" s="4" t="s">
        <v>22</v>
      </c>
      <c r="N940" s="50" t="n">
        <v>18.11</v>
      </c>
      <c r="O940" s="50" t="n">
        <f aca="false">N940*L940</f>
        <v>23.782052</v>
      </c>
      <c r="P940" s="14" t="n">
        <f aca="false">O940+P939</f>
        <v>1456.14390478104</v>
      </c>
    </row>
    <row r="941" customFormat="false" ht="12.8" hidden="false" customHeight="false" outlineLevel="0" collapsed="false">
      <c r="A941" s="2" t="s">
        <v>1362</v>
      </c>
      <c r="B941" s="2" t="s">
        <v>167</v>
      </c>
      <c r="C941" s="0" t="s">
        <v>256</v>
      </c>
      <c r="D941" s="0" t="s">
        <v>29</v>
      </c>
      <c r="E941" s="0" t="s">
        <v>79</v>
      </c>
      <c r="F941" s="0" t="s">
        <v>80</v>
      </c>
      <c r="G941" s="0" t="s">
        <v>19</v>
      </c>
      <c r="H941" s="0" t="s">
        <v>1365</v>
      </c>
      <c r="I941" s="0" t="n">
        <v>0</v>
      </c>
      <c r="J941" s="0" t="n">
        <v>2.46</v>
      </c>
      <c r="K941" s="0" t="str">
        <f aca="false">IF(I941=1,"Yes","No")</f>
        <v>No</v>
      </c>
      <c r="L941" s="0" t="n">
        <f aca="false">IF(K941="Yes",(J941-1)*0.98,-1)</f>
        <v>-1</v>
      </c>
      <c r="M941" s="5" t="s">
        <v>33</v>
      </c>
      <c r="N941" s="50" t="n">
        <v>18.11</v>
      </c>
      <c r="O941" s="50" t="n">
        <f aca="false">N941*L941</f>
        <v>-18.11</v>
      </c>
      <c r="P941" s="14" t="n">
        <f aca="false">O941+P940</f>
        <v>1438.03390478104</v>
      </c>
    </row>
    <row r="942" customFormat="false" ht="12.8" hidden="false" customHeight="false" outlineLevel="0" collapsed="false">
      <c r="A942" s="2" t="s">
        <v>1362</v>
      </c>
      <c r="B942" s="2" t="s">
        <v>167</v>
      </c>
      <c r="C942" s="0" t="s">
        <v>256</v>
      </c>
      <c r="D942" s="0" t="s">
        <v>29</v>
      </c>
      <c r="E942" s="0" t="s">
        <v>79</v>
      </c>
      <c r="F942" s="0" t="s">
        <v>80</v>
      </c>
      <c r="G942" s="0" t="s">
        <v>19</v>
      </c>
      <c r="H942" s="0" t="s">
        <v>1365</v>
      </c>
      <c r="I942" s="0" t="n">
        <v>0</v>
      </c>
      <c r="J942" s="0" t="n">
        <v>1.2</v>
      </c>
      <c r="K942" s="0" t="s">
        <v>19</v>
      </c>
      <c r="L942" s="0" t="n">
        <f aca="false">IF(K942="Yes",(J942-1)*0.98,-1)</f>
        <v>-1</v>
      </c>
      <c r="M942" s="4" t="s">
        <v>22</v>
      </c>
      <c r="N942" s="50" t="n">
        <v>18.11</v>
      </c>
      <c r="O942" s="50" t="n">
        <f aca="false">N942*L942</f>
        <v>-18.11</v>
      </c>
      <c r="P942" s="14" t="n">
        <f aca="false">O942+P941</f>
        <v>1419.92390478104</v>
      </c>
      <c r="Q942" s="47" t="n">
        <f aca="false">0.8*(P942-905.69)</f>
        <v>411.387123824834</v>
      </c>
      <c r="R942" s="47" t="n">
        <f aca="false">P942-Q942</f>
        <v>1008.53678095621</v>
      </c>
      <c r="S942" s="47" t="n">
        <f aca="false">R942/50</f>
        <v>20.1707356191242</v>
      </c>
      <c r="T942" s="47" t="n">
        <f aca="false">1612.81+Q942</f>
        <v>2024.19712382483</v>
      </c>
      <c r="U942" s="48" t="s">
        <v>21</v>
      </c>
    </row>
    <row r="943" customFormat="false" ht="12.8" hidden="false" customHeight="false" outlineLevel="0" collapsed="false">
      <c r="A943" s="2" t="s">
        <v>1366</v>
      </c>
      <c r="B943" s="2" t="s">
        <v>58</v>
      </c>
      <c r="C943" s="0" t="s">
        <v>259</v>
      </c>
      <c r="D943" s="0" t="s">
        <v>48</v>
      </c>
      <c r="E943" s="0" t="s">
        <v>17</v>
      </c>
      <c r="F943" s="0" t="s">
        <v>65</v>
      </c>
      <c r="G943" s="0" t="s">
        <v>21</v>
      </c>
      <c r="H943" s="0" t="s">
        <v>1367</v>
      </c>
      <c r="I943" s="0" t="n">
        <v>1</v>
      </c>
      <c r="J943" s="0" t="n">
        <v>2.23</v>
      </c>
      <c r="K943" s="0" t="s">
        <v>21</v>
      </c>
      <c r="L943" s="0" t="n">
        <f aca="false">IF(K943="Yes",(J943-1)*0.98,-1)</f>
        <v>1.2054</v>
      </c>
      <c r="M943" s="11" t="s">
        <v>62</v>
      </c>
      <c r="N943" s="52" t="n">
        <v>20.17</v>
      </c>
      <c r="O943" s="50" t="n">
        <f aca="false">N943*L943</f>
        <v>24.312918</v>
      </c>
      <c r="P943" s="51" t="n">
        <f aca="false">R942+O943</f>
        <v>1032.84969895621</v>
      </c>
    </row>
    <row r="944" customFormat="false" ht="12.8" hidden="false" customHeight="false" outlineLevel="0" collapsed="false">
      <c r="A944" s="9" t="s">
        <v>1366</v>
      </c>
      <c r="B944" s="9" t="s">
        <v>58</v>
      </c>
      <c r="C944" s="6" t="s">
        <v>259</v>
      </c>
      <c r="D944" s="6" t="s">
        <v>48</v>
      </c>
      <c r="E944" s="6" t="s">
        <v>17</v>
      </c>
      <c r="F944" s="6" t="s">
        <v>65</v>
      </c>
      <c r="G944" s="6" t="s">
        <v>21</v>
      </c>
      <c r="H944" s="6" t="s">
        <v>1367</v>
      </c>
      <c r="I944" s="0" t="n">
        <v>1</v>
      </c>
      <c r="J944" s="6" t="n">
        <v>4.6</v>
      </c>
      <c r="K944" s="3" t="str">
        <f aca="false">IF(I944=1,"Yes","No")</f>
        <v>Yes</v>
      </c>
      <c r="L944" s="7" t="n">
        <f aca="false">IF(K944="Yes",(J944-1)*0.98,-1)</f>
        <v>3.528</v>
      </c>
      <c r="M944" s="10" t="s">
        <v>53</v>
      </c>
      <c r="N944" s="52" t="n">
        <v>20.17</v>
      </c>
      <c r="O944" s="50" t="n">
        <f aca="false">N944*L944</f>
        <v>71.15976</v>
      </c>
      <c r="P944" s="14" t="n">
        <f aca="false">O944+P943</f>
        <v>1104.00945895621</v>
      </c>
    </row>
    <row r="945" customFormat="false" ht="12.8" hidden="false" customHeight="false" outlineLevel="0" collapsed="false">
      <c r="A945" s="2" t="s">
        <v>1368</v>
      </c>
      <c r="B945" s="2" t="s">
        <v>222</v>
      </c>
      <c r="C945" s="0" t="s">
        <v>359</v>
      </c>
      <c r="D945" s="0" t="s">
        <v>16</v>
      </c>
      <c r="E945" s="0" t="s">
        <v>17</v>
      </c>
      <c r="F945" s="0" t="s">
        <v>18</v>
      </c>
      <c r="G945" s="0" t="s">
        <v>19</v>
      </c>
      <c r="H945" s="0" t="s">
        <v>1369</v>
      </c>
      <c r="I945" s="0" t="n">
        <v>0</v>
      </c>
      <c r="J945" s="0" t="n">
        <v>1.73</v>
      </c>
      <c r="K945" s="0" t="s">
        <v>19</v>
      </c>
      <c r="L945" s="0" t="n">
        <f aca="false">IF(K945="Yes",(J945-1)*0.98,-1)</f>
        <v>-1</v>
      </c>
      <c r="M945" s="4" t="s">
        <v>22</v>
      </c>
      <c r="N945" s="52" t="n">
        <v>20.17</v>
      </c>
      <c r="O945" s="50" t="n">
        <f aca="false">N945*L945</f>
        <v>-20.17</v>
      </c>
      <c r="P945" s="14" t="n">
        <f aca="false">O945+P944</f>
        <v>1083.83945895621</v>
      </c>
    </row>
    <row r="946" customFormat="false" ht="12.8" hidden="false" customHeight="false" outlineLevel="0" collapsed="false">
      <c r="A946" s="2" t="s">
        <v>1370</v>
      </c>
      <c r="B946" s="2" t="s">
        <v>888</v>
      </c>
      <c r="C946" s="0" t="s">
        <v>1371</v>
      </c>
      <c r="D946" s="0" t="s">
        <v>42</v>
      </c>
      <c r="E946" s="0" t="s">
        <v>30</v>
      </c>
      <c r="F946" s="0" t="s">
        <v>43</v>
      </c>
      <c r="G946" s="0" t="s">
        <v>19</v>
      </c>
      <c r="H946" s="0" t="s">
        <v>1372</v>
      </c>
      <c r="I946" s="0" t="n">
        <v>2</v>
      </c>
      <c r="J946" s="0" t="n">
        <v>1.83</v>
      </c>
      <c r="K946" s="0" t="s">
        <v>21</v>
      </c>
      <c r="L946" s="0" t="n">
        <f aca="false">IF(K946="Yes",(J946-1)*0.98,-1)</f>
        <v>0.8134</v>
      </c>
      <c r="M946" s="11" t="s">
        <v>62</v>
      </c>
      <c r="N946" s="52" t="n">
        <v>20.17</v>
      </c>
      <c r="O946" s="50" t="n">
        <f aca="false">N946*L946</f>
        <v>16.406278</v>
      </c>
      <c r="P946" s="14" t="n">
        <f aca="false">O946+P945</f>
        <v>1100.24573695621</v>
      </c>
    </row>
    <row r="947" customFormat="false" ht="12.8" hidden="false" customHeight="false" outlineLevel="0" collapsed="false">
      <c r="A947" s="2" t="s">
        <v>1370</v>
      </c>
      <c r="B947" s="2" t="s">
        <v>124</v>
      </c>
      <c r="C947" s="0" t="s">
        <v>1371</v>
      </c>
      <c r="D947" s="0" t="s">
        <v>16</v>
      </c>
      <c r="E947" s="0" t="s">
        <v>30</v>
      </c>
      <c r="F947" s="0" t="s">
        <v>770</v>
      </c>
      <c r="G947" s="0" t="s">
        <v>21</v>
      </c>
      <c r="H947" s="0" t="s">
        <v>1373</v>
      </c>
      <c r="I947" s="0" t="n">
        <v>0</v>
      </c>
      <c r="J947" s="0" t="n">
        <v>2.44</v>
      </c>
      <c r="K947" s="0" t="str">
        <f aca="false">IF(I947=1,"Yes","No")</f>
        <v>No</v>
      </c>
      <c r="L947" s="0" t="n">
        <f aca="false">IF(K947="Yes",(J947-1)*0.98,-1)</f>
        <v>-1</v>
      </c>
      <c r="M947" s="5" t="s">
        <v>33</v>
      </c>
      <c r="N947" s="52" t="n">
        <v>20.17</v>
      </c>
      <c r="O947" s="50" t="n">
        <f aca="false">N947*L947</f>
        <v>-20.17</v>
      </c>
      <c r="P947" s="14" t="n">
        <f aca="false">O947+P946</f>
        <v>1080.07573695621</v>
      </c>
    </row>
    <row r="948" customFormat="false" ht="12.8" hidden="false" customHeight="false" outlineLevel="0" collapsed="false">
      <c r="A948" s="2" t="s">
        <v>1374</v>
      </c>
      <c r="B948" s="2" t="s">
        <v>55</v>
      </c>
      <c r="C948" s="0" t="s">
        <v>56</v>
      </c>
      <c r="D948" s="0" t="s">
        <v>42</v>
      </c>
      <c r="E948" s="0" t="s">
        <v>17</v>
      </c>
      <c r="F948" s="0" t="s">
        <v>31</v>
      </c>
      <c r="G948" s="0" t="s">
        <v>19</v>
      </c>
      <c r="H948" s="0" t="s">
        <v>1375</v>
      </c>
      <c r="I948" s="0" t="n">
        <v>1</v>
      </c>
      <c r="J948" s="0" t="n">
        <v>1.93</v>
      </c>
      <c r="K948" s="0" t="str">
        <f aca="false">IF(I948=1,"Yes","No")</f>
        <v>Yes</v>
      </c>
      <c r="L948" s="0" t="n">
        <f aca="false">IF(K948="Yes",(J948-1)*0.98,-1)</f>
        <v>0.9114</v>
      </c>
      <c r="M948" s="5" t="s">
        <v>33</v>
      </c>
      <c r="N948" s="52" t="n">
        <v>20.17</v>
      </c>
      <c r="O948" s="50" t="n">
        <f aca="false">N948*L948</f>
        <v>18.382938</v>
      </c>
      <c r="P948" s="14" t="n">
        <f aca="false">O948+P947</f>
        <v>1098.45867495621</v>
      </c>
    </row>
    <row r="949" customFormat="false" ht="12.8" hidden="false" customHeight="false" outlineLevel="0" collapsed="false">
      <c r="A949" s="2" t="s">
        <v>1374</v>
      </c>
      <c r="B949" s="2" t="s">
        <v>55</v>
      </c>
      <c r="C949" s="0" t="s">
        <v>56</v>
      </c>
      <c r="D949" s="0" t="s">
        <v>42</v>
      </c>
      <c r="E949" s="0" t="s">
        <v>17</v>
      </c>
      <c r="F949" s="0" t="s">
        <v>31</v>
      </c>
      <c r="G949" s="0" t="s">
        <v>19</v>
      </c>
      <c r="H949" s="0" t="s">
        <v>1375</v>
      </c>
      <c r="I949" s="0" t="n">
        <v>1</v>
      </c>
      <c r="J949" s="0" t="n">
        <v>1.27</v>
      </c>
      <c r="K949" s="0" t="s">
        <v>21</v>
      </c>
      <c r="L949" s="0" t="n">
        <f aca="false">IF(K949="Yes",(J949-1)*0.98,-1)</f>
        <v>0.2646</v>
      </c>
      <c r="M949" s="4" t="s">
        <v>22</v>
      </c>
      <c r="N949" s="52" t="n">
        <v>20.17</v>
      </c>
      <c r="O949" s="50" t="n">
        <f aca="false">N949*L949</f>
        <v>5.336982</v>
      </c>
      <c r="P949" s="14" t="n">
        <f aca="false">O949+P948</f>
        <v>1103.79565695621</v>
      </c>
    </row>
    <row r="950" customFormat="false" ht="12.8" hidden="false" customHeight="false" outlineLevel="0" collapsed="false">
      <c r="A950" s="2" t="s">
        <v>1374</v>
      </c>
      <c r="B950" s="2" t="s">
        <v>167</v>
      </c>
      <c r="C950" s="0" t="s">
        <v>230</v>
      </c>
      <c r="D950" s="0" t="s">
        <v>42</v>
      </c>
      <c r="E950" s="0" t="s">
        <v>79</v>
      </c>
      <c r="F950" s="0" t="s">
        <v>80</v>
      </c>
      <c r="G950" s="0" t="s">
        <v>19</v>
      </c>
      <c r="H950" s="0" t="s">
        <v>1376</v>
      </c>
      <c r="I950" s="0" t="n">
        <v>1</v>
      </c>
      <c r="J950" s="0" t="n">
        <v>1.4</v>
      </c>
      <c r="K950" s="0" t="s">
        <v>21</v>
      </c>
      <c r="L950" s="0" t="n">
        <f aca="false">IF(K950="Yes",(J950-1)*0.98,-1)</f>
        <v>0.392</v>
      </c>
      <c r="M950" s="4" t="s">
        <v>22</v>
      </c>
      <c r="N950" s="52" t="n">
        <v>20.17</v>
      </c>
      <c r="O950" s="50" t="n">
        <f aca="false">N950*L950</f>
        <v>7.90664</v>
      </c>
      <c r="P950" s="14" t="n">
        <f aca="false">O950+P949</f>
        <v>1111.70229695621</v>
      </c>
    </row>
    <row r="951" customFormat="false" ht="12.8" hidden="false" customHeight="false" outlineLevel="0" collapsed="false">
      <c r="A951" s="2" t="s">
        <v>1377</v>
      </c>
      <c r="B951" s="2" t="s">
        <v>885</v>
      </c>
      <c r="C951" s="0" t="s">
        <v>1378</v>
      </c>
      <c r="D951" s="0" t="s">
        <v>29</v>
      </c>
      <c r="E951" s="0" t="s">
        <v>17</v>
      </c>
      <c r="F951" s="0" t="s">
        <v>65</v>
      </c>
      <c r="G951" s="0" t="s">
        <v>21</v>
      </c>
      <c r="H951" s="0" t="s">
        <v>1379</v>
      </c>
      <c r="I951" s="0" t="n">
        <v>1</v>
      </c>
      <c r="J951" s="0" t="n">
        <v>1.21</v>
      </c>
      <c r="K951" s="0" t="str">
        <f aca="false">IF(I951=1,"Yes","No")</f>
        <v>Yes</v>
      </c>
      <c r="L951" s="0" t="n">
        <f aca="false">IF(K951="Yes",(J951-1)*0.98,-1)</f>
        <v>0.2058</v>
      </c>
      <c r="M951" s="5" t="s">
        <v>33</v>
      </c>
      <c r="N951" s="52" t="n">
        <v>20.17</v>
      </c>
      <c r="O951" s="50" t="n">
        <f aca="false">N951*L951</f>
        <v>4.150986</v>
      </c>
      <c r="P951" s="14" t="n">
        <f aca="false">O951+P950</f>
        <v>1115.85328295621</v>
      </c>
    </row>
    <row r="952" customFormat="false" ht="12.8" hidden="false" customHeight="false" outlineLevel="0" collapsed="false">
      <c r="A952" s="2" t="s">
        <v>1377</v>
      </c>
      <c r="B952" s="2" t="s">
        <v>885</v>
      </c>
      <c r="C952" s="0" t="s">
        <v>1378</v>
      </c>
      <c r="D952" s="0" t="s">
        <v>29</v>
      </c>
      <c r="E952" s="0" t="s">
        <v>17</v>
      </c>
      <c r="F952" s="0" t="s">
        <v>65</v>
      </c>
      <c r="G952" s="0" t="s">
        <v>21</v>
      </c>
      <c r="H952" s="0" t="s">
        <v>1379</v>
      </c>
      <c r="I952" s="0" t="n">
        <v>1</v>
      </c>
      <c r="J952" s="0" t="n">
        <v>1.06</v>
      </c>
      <c r="K952" s="0" t="s">
        <v>21</v>
      </c>
      <c r="L952" s="0" t="n">
        <f aca="false">IF(K952="Yes",(J952-1)*0.98,-1)</f>
        <v>0.0588000000000001</v>
      </c>
      <c r="M952" s="4" t="s">
        <v>22</v>
      </c>
      <c r="N952" s="52" t="n">
        <v>20.17</v>
      </c>
      <c r="O952" s="50" t="n">
        <f aca="false">N952*L952</f>
        <v>1.185996</v>
      </c>
      <c r="P952" s="14" t="n">
        <f aca="false">O952+P951</f>
        <v>1117.03927895621</v>
      </c>
    </row>
    <row r="953" customFormat="false" ht="12.8" hidden="false" customHeight="false" outlineLevel="0" collapsed="false">
      <c r="A953" s="9" t="s">
        <v>1377</v>
      </c>
      <c r="B953" s="9" t="s">
        <v>276</v>
      </c>
      <c r="C953" s="6" t="s">
        <v>1378</v>
      </c>
      <c r="D953" s="6" t="s">
        <v>37</v>
      </c>
      <c r="E953" s="6" t="s">
        <v>87</v>
      </c>
      <c r="F953" s="6" t="s">
        <v>65</v>
      </c>
      <c r="G953" s="6" t="s">
        <v>21</v>
      </c>
      <c r="H953" s="6" t="s">
        <v>1380</v>
      </c>
      <c r="I953" s="0" t="s">
        <v>133</v>
      </c>
      <c r="J953" s="6" t="n">
        <v>6.01</v>
      </c>
      <c r="K953" s="3" t="str">
        <f aca="false">IF(I953=1,"Yes","No")</f>
        <v>No</v>
      </c>
      <c r="L953" s="7" t="n">
        <f aca="false">IF(K953="Yes",(J953-1)*0.98,-1)</f>
        <v>-1</v>
      </c>
      <c r="M953" s="10" t="s">
        <v>53</v>
      </c>
      <c r="N953" s="52" t="n">
        <v>20.17</v>
      </c>
      <c r="O953" s="50" t="n">
        <f aca="false">N953*L953</f>
        <v>-20.17</v>
      </c>
      <c r="P953" s="14" t="n">
        <f aca="false">O953+P952</f>
        <v>1096.86927895621</v>
      </c>
    </row>
    <row r="954" customFormat="false" ht="12.8" hidden="false" customHeight="false" outlineLevel="0" collapsed="false">
      <c r="A954" s="2" t="s">
        <v>1377</v>
      </c>
      <c r="B954" s="2" t="s">
        <v>124</v>
      </c>
      <c r="C954" s="0" t="s">
        <v>495</v>
      </c>
      <c r="D954" s="0" t="s">
        <v>29</v>
      </c>
      <c r="E954" s="0" t="s">
        <v>147</v>
      </c>
      <c r="F954" s="0" t="s">
        <v>65</v>
      </c>
      <c r="G954" s="0" t="s">
        <v>21</v>
      </c>
      <c r="H954" s="0" t="s">
        <v>1381</v>
      </c>
      <c r="I954" s="0" t="n">
        <v>4</v>
      </c>
      <c r="J954" s="0" t="n">
        <v>2.88</v>
      </c>
      <c r="K954" s="0" t="s">
        <v>19</v>
      </c>
      <c r="L954" s="0" t="n">
        <f aca="false">IF(K954="Yes",(J954-1)*0.98,-1)</f>
        <v>-1</v>
      </c>
      <c r="M954" s="11" t="s">
        <v>62</v>
      </c>
      <c r="N954" s="52" t="n">
        <v>20.17</v>
      </c>
      <c r="O954" s="50" t="n">
        <f aca="false">N954*L954</f>
        <v>-20.17</v>
      </c>
      <c r="P954" s="14" t="n">
        <f aca="false">O954+P953</f>
        <v>1076.69927895621</v>
      </c>
    </row>
    <row r="955" customFormat="false" ht="12.8" hidden="false" customHeight="false" outlineLevel="0" collapsed="false">
      <c r="A955" s="2" t="s">
        <v>1377</v>
      </c>
      <c r="B955" s="2" t="s">
        <v>124</v>
      </c>
      <c r="C955" s="6" t="s">
        <v>495</v>
      </c>
      <c r="D955" s="6" t="s">
        <v>29</v>
      </c>
      <c r="E955" s="6" t="s">
        <v>147</v>
      </c>
      <c r="F955" s="6" t="s">
        <v>65</v>
      </c>
      <c r="G955" s="6" t="s">
        <v>21</v>
      </c>
      <c r="H955" s="6" t="s">
        <v>1382</v>
      </c>
      <c r="I955" s="0" t="n">
        <v>0</v>
      </c>
      <c r="J955" s="6" t="n">
        <v>15.31</v>
      </c>
      <c r="K955" s="3" t="str">
        <f aca="false">IF(I955=1, "No","Yes")</f>
        <v>Yes</v>
      </c>
      <c r="L955" s="7" t="n">
        <f aca="false">IF(I955=1,-J955,0.98)</f>
        <v>0.98</v>
      </c>
      <c r="M955" s="8" t="s">
        <v>51</v>
      </c>
      <c r="N955" s="52" t="n">
        <v>20.17</v>
      </c>
      <c r="O955" s="50" t="n">
        <f aca="false">N955*L955</f>
        <v>19.7666</v>
      </c>
      <c r="P955" s="14" t="n">
        <f aca="false">O955+P954</f>
        <v>1096.46587895621</v>
      </c>
    </row>
    <row r="956" customFormat="false" ht="12.8" hidden="false" customHeight="false" outlineLevel="0" collapsed="false">
      <c r="A956" s="2" t="s">
        <v>1377</v>
      </c>
      <c r="B956" s="2" t="s">
        <v>124</v>
      </c>
      <c r="C956" s="6" t="s">
        <v>495</v>
      </c>
      <c r="D956" s="6" t="s">
        <v>29</v>
      </c>
      <c r="E956" s="6" t="s">
        <v>147</v>
      </c>
      <c r="F956" s="6" t="s">
        <v>65</v>
      </c>
      <c r="G956" s="6" t="s">
        <v>21</v>
      </c>
      <c r="H956" s="6" t="s">
        <v>1382</v>
      </c>
      <c r="I956" s="0" t="n">
        <v>0</v>
      </c>
      <c r="J956" s="6" t="n">
        <v>15.31</v>
      </c>
      <c r="K956" s="3" t="str">
        <f aca="false">IF(I956=1, "No","Yes")</f>
        <v>Yes</v>
      </c>
      <c r="L956" s="7" t="n">
        <f aca="false">IF(I956=1,-J956,0.98)</f>
        <v>0.98</v>
      </c>
      <c r="M956" s="12" t="s">
        <v>128</v>
      </c>
      <c r="N956" s="52" t="n">
        <v>20.17</v>
      </c>
      <c r="O956" s="50" t="n">
        <f aca="false">N956*L956</f>
        <v>19.7666</v>
      </c>
      <c r="P956" s="14" t="n">
        <f aca="false">O956+P955</f>
        <v>1116.23247895621</v>
      </c>
    </row>
    <row r="957" customFormat="false" ht="12.8" hidden="false" customHeight="false" outlineLevel="0" collapsed="false">
      <c r="A957" s="9" t="s">
        <v>1377</v>
      </c>
      <c r="B957" s="9" t="s">
        <v>124</v>
      </c>
      <c r="C957" s="6" t="s">
        <v>495</v>
      </c>
      <c r="D957" s="6" t="s">
        <v>29</v>
      </c>
      <c r="E957" s="6" t="s">
        <v>147</v>
      </c>
      <c r="F957" s="6" t="s">
        <v>65</v>
      </c>
      <c r="G957" s="6" t="s">
        <v>21</v>
      </c>
      <c r="H957" s="6" t="s">
        <v>1382</v>
      </c>
      <c r="I957" s="0" t="n">
        <v>0</v>
      </c>
      <c r="J957" s="6" t="n">
        <v>3.92</v>
      </c>
      <c r="K957" s="3" t="s">
        <v>19</v>
      </c>
      <c r="L957" s="0" t="n">
        <f aca="false">IF(K957="Yes",(J957-1)*0.98,-1)</f>
        <v>-1</v>
      </c>
      <c r="M957" s="13" t="s">
        <v>184</v>
      </c>
      <c r="N957" s="52" t="n">
        <v>20.17</v>
      </c>
      <c r="O957" s="50" t="n">
        <f aca="false">N957*L957</f>
        <v>-20.17</v>
      </c>
      <c r="P957" s="14" t="n">
        <f aca="false">O957+P956</f>
        <v>1096.06247895621</v>
      </c>
    </row>
    <row r="958" customFormat="false" ht="12.8" hidden="false" customHeight="false" outlineLevel="0" collapsed="false">
      <c r="A958" s="2" t="s">
        <v>1383</v>
      </c>
      <c r="B958" s="2" t="s">
        <v>83</v>
      </c>
      <c r="C958" s="0" t="s">
        <v>41</v>
      </c>
      <c r="D958" s="0" t="s">
        <v>16</v>
      </c>
      <c r="E958" s="0" t="s">
        <v>87</v>
      </c>
      <c r="F958" s="0" t="s">
        <v>18</v>
      </c>
      <c r="G958" s="0" t="s">
        <v>21</v>
      </c>
      <c r="H958" s="0" t="s">
        <v>1384</v>
      </c>
      <c r="I958" s="0" t="n">
        <v>1</v>
      </c>
      <c r="J958" s="0" t="n">
        <v>1.23</v>
      </c>
      <c r="K958" s="0" t="s">
        <v>21</v>
      </c>
      <c r="L958" s="0" t="n">
        <f aca="false">IF(K958="Yes",(J958-1)*0.98,-1)</f>
        <v>0.2254</v>
      </c>
      <c r="M958" s="4" t="s">
        <v>22</v>
      </c>
      <c r="N958" s="52" t="n">
        <v>20.17</v>
      </c>
      <c r="O958" s="50" t="n">
        <f aca="false">N958*L958</f>
        <v>4.546318</v>
      </c>
      <c r="P958" s="14" t="n">
        <f aca="false">O958+P957</f>
        <v>1100.60879695621</v>
      </c>
    </row>
    <row r="959" customFormat="false" ht="12.8" hidden="false" customHeight="false" outlineLevel="0" collapsed="false">
      <c r="A959" s="2" t="s">
        <v>1383</v>
      </c>
      <c r="B959" s="2" t="s">
        <v>452</v>
      </c>
      <c r="C959" s="0" t="s">
        <v>74</v>
      </c>
      <c r="D959" s="0" t="s">
        <v>37</v>
      </c>
      <c r="E959" s="0" t="s">
        <v>30</v>
      </c>
      <c r="F959" s="0" t="s">
        <v>43</v>
      </c>
      <c r="G959" s="0" t="s">
        <v>19</v>
      </c>
      <c r="H959" s="0" t="s">
        <v>1385</v>
      </c>
      <c r="I959" s="0" t="n">
        <v>3</v>
      </c>
      <c r="J959" s="0" t="n">
        <v>1.46</v>
      </c>
      <c r="K959" s="0" t="s">
        <v>21</v>
      </c>
      <c r="L959" s="0" t="n">
        <f aca="false">IF(K959="Yes",(J959-1)*0.98,-1)</f>
        <v>0.4508</v>
      </c>
      <c r="M959" s="4" t="s">
        <v>22</v>
      </c>
      <c r="N959" s="52" t="n">
        <v>20.17</v>
      </c>
      <c r="O959" s="50" t="n">
        <f aca="false">N959*L959</f>
        <v>9.092636</v>
      </c>
      <c r="P959" s="14" t="n">
        <f aca="false">O959+P958</f>
        <v>1109.70143295621</v>
      </c>
    </row>
    <row r="960" customFormat="false" ht="12.8" hidden="false" customHeight="false" outlineLevel="0" collapsed="false">
      <c r="A960" s="2" t="s">
        <v>1383</v>
      </c>
      <c r="B960" s="2" t="s">
        <v>452</v>
      </c>
      <c r="C960" s="0" t="s">
        <v>74</v>
      </c>
      <c r="D960" s="0" t="s">
        <v>37</v>
      </c>
      <c r="E960" s="0" t="s">
        <v>30</v>
      </c>
      <c r="F960" s="0" t="s">
        <v>43</v>
      </c>
      <c r="G960" s="0" t="s">
        <v>19</v>
      </c>
      <c r="H960" s="0" t="s">
        <v>1386</v>
      </c>
      <c r="I960" s="0" t="n">
        <v>2</v>
      </c>
      <c r="J960" s="0" t="n">
        <v>2.25</v>
      </c>
      <c r="K960" s="0" t="s">
        <v>21</v>
      </c>
      <c r="L960" s="0" t="n">
        <f aca="false">IF(K960="Yes",(J960-1)*0.98,-1)</f>
        <v>1.225</v>
      </c>
      <c r="M960" s="11" t="s">
        <v>62</v>
      </c>
      <c r="N960" s="52" t="n">
        <v>20.17</v>
      </c>
      <c r="O960" s="50" t="n">
        <f aca="false">N960*L960</f>
        <v>24.70825</v>
      </c>
      <c r="P960" s="14" t="n">
        <f aca="false">O960+P959</f>
        <v>1134.40968295621</v>
      </c>
    </row>
    <row r="961" customFormat="false" ht="12.8" hidden="false" customHeight="false" outlineLevel="0" collapsed="false">
      <c r="A961" s="9" t="s">
        <v>1383</v>
      </c>
      <c r="B961" s="9" t="s">
        <v>452</v>
      </c>
      <c r="C961" s="6" t="s">
        <v>74</v>
      </c>
      <c r="D961" s="6" t="s">
        <v>37</v>
      </c>
      <c r="E961" s="6" t="s">
        <v>30</v>
      </c>
      <c r="F961" s="6" t="s">
        <v>43</v>
      </c>
      <c r="G961" s="6" t="s">
        <v>19</v>
      </c>
      <c r="H961" s="6" t="s">
        <v>1386</v>
      </c>
      <c r="I961" s="0" t="n">
        <v>2</v>
      </c>
      <c r="J961" s="6" t="n">
        <v>8.2</v>
      </c>
      <c r="K961" s="3" t="str">
        <f aca="false">IF(I961=1,"Yes","No")</f>
        <v>No</v>
      </c>
      <c r="L961" s="7" t="n">
        <f aca="false">IF(K961="Yes",(J961-1)*0.98,-1)</f>
        <v>-1</v>
      </c>
      <c r="M961" s="10" t="s">
        <v>53</v>
      </c>
      <c r="N961" s="52" t="n">
        <v>20.17</v>
      </c>
      <c r="O961" s="50" t="n">
        <f aca="false">N961*L961</f>
        <v>-20.17</v>
      </c>
      <c r="P961" s="14" t="n">
        <f aca="false">O961+P960</f>
        <v>1114.23968295621</v>
      </c>
    </row>
    <row r="962" customFormat="false" ht="12.8" hidden="false" customHeight="false" outlineLevel="0" collapsed="false">
      <c r="A962" s="2" t="s">
        <v>1383</v>
      </c>
      <c r="B962" s="2" t="s">
        <v>1387</v>
      </c>
      <c r="C962" s="0" t="s">
        <v>74</v>
      </c>
      <c r="D962" s="0" t="s">
        <v>37</v>
      </c>
      <c r="E962" s="0" t="s">
        <v>30</v>
      </c>
      <c r="F962" s="0" t="s">
        <v>65</v>
      </c>
      <c r="G962" s="0" t="s">
        <v>21</v>
      </c>
      <c r="H962" s="0" t="s">
        <v>1388</v>
      </c>
      <c r="I962" s="0" t="n">
        <v>0</v>
      </c>
      <c r="J962" s="0" t="n">
        <v>1.24</v>
      </c>
      <c r="K962" s="0" t="s">
        <v>19</v>
      </c>
      <c r="L962" s="0" t="n">
        <f aca="false">IF(K962="Yes",(J962-1)*0.98,-1)</f>
        <v>-1</v>
      </c>
      <c r="M962" s="4" t="s">
        <v>22</v>
      </c>
      <c r="N962" s="52" t="n">
        <v>20.17</v>
      </c>
      <c r="O962" s="50" t="n">
        <f aca="false">N962*L962</f>
        <v>-20.17</v>
      </c>
      <c r="P962" s="14" t="n">
        <f aca="false">O962+P961</f>
        <v>1094.06968295621</v>
      </c>
    </row>
    <row r="963" customFormat="false" ht="12.8" hidden="false" customHeight="false" outlineLevel="0" collapsed="false">
      <c r="A963" s="2" t="s">
        <v>1383</v>
      </c>
      <c r="B963" s="2" t="s">
        <v>1387</v>
      </c>
      <c r="C963" s="0" t="s">
        <v>74</v>
      </c>
      <c r="D963" s="0" t="s">
        <v>37</v>
      </c>
      <c r="E963" s="0" t="s">
        <v>30</v>
      </c>
      <c r="F963" s="0" t="s">
        <v>65</v>
      </c>
      <c r="G963" s="0" t="s">
        <v>21</v>
      </c>
      <c r="H963" s="0" t="s">
        <v>1389</v>
      </c>
      <c r="I963" s="0" t="n">
        <v>0</v>
      </c>
      <c r="J963" s="0" t="n">
        <v>2.72</v>
      </c>
      <c r="K963" s="0" t="s">
        <v>19</v>
      </c>
      <c r="L963" s="0" t="n">
        <f aca="false">IF(K963="Yes",(J963-1)*0.98,-1)</f>
        <v>-1</v>
      </c>
      <c r="M963" s="11" t="s">
        <v>62</v>
      </c>
      <c r="N963" s="52" t="n">
        <v>20.17</v>
      </c>
      <c r="O963" s="50" t="n">
        <f aca="false">N963*L963</f>
        <v>-20.17</v>
      </c>
      <c r="P963" s="14" t="n">
        <f aca="false">O963+P962</f>
        <v>1073.89968295621</v>
      </c>
    </row>
    <row r="964" customFormat="false" ht="12.8" hidden="false" customHeight="false" outlineLevel="0" collapsed="false">
      <c r="A964" s="2" t="s">
        <v>1390</v>
      </c>
      <c r="B964" s="2" t="s">
        <v>445</v>
      </c>
      <c r="C964" s="0" t="s">
        <v>119</v>
      </c>
      <c r="D964" s="0" t="s">
        <v>16</v>
      </c>
      <c r="E964" s="0" t="s">
        <v>17</v>
      </c>
      <c r="F964" s="0" t="s">
        <v>103</v>
      </c>
      <c r="G964" s="0" t="s">
        <v>19</v>
      </c>
      <c r="H964" s="0" t="s">
        <v>1391</v>
      </c>
      <c r="I964" s="0" t="n">
        <v>4</v>
      </c>
      <c r="J964" s="0" t="n">
        <v>2.14</v>
      </c>
      <c r="K964" s="0" t="s">
        <v>19</v>
      </c>
      <c r="L964" s="0" t="n">
        <f aca="false">IF(K964="Yes",(J964-1)*0.98,-1)</f>
        <v>-1</v>
      </c>
      <c r="M964" s="11" t="s">
        <v>62</v>
      </c>
      <c r="N964" s="52" t="n">
        <v>20.17</v>
      </c>
      <c r="O964" s="50" t="n">
        <f aca="false">N964*L964</f>
        <v>-20.17</v>
      </c>
      <c r="P964" s="14" t="n">
        <f aca="false">O964+P963</f>
        <v>1053.72968295621</v>
      </c>
    </row>
    <row r="965" customFormat="false" ht="12.8" hidden="false" customHeight="false" outlineLevel="0" collapsed="false">
      <c r="A965" s="9" t="s">
        <v>1390</v>
      </c>
      <c r="B965" s="9" t="s">
        <v>445</v>
      </c>
      <c r="C965" s="6" t="s">
        <v>119</v>
      </c>
      <c r="D965" s="6" t="s">
        <v>16</v>
      </c>
      <c r="E965" s="6" t="s">
        <v>17</v>
      </c>
      <c r="F965" s="6" t="s">
        <v>103</v>
      </c>
      <c r="G965" s="6" t="s">
        <v>19</v>
      </c>
      <c r="H965" s="6" t="s">
        <v>1391</v>
      </c>
      <c r="I965" s="0" t="n">
        <v>4</v>
      </c>
      <c r="J965" s="6" t="n">
        <v>11</v>
      </c>
      <c r="K965" s="3" t="str">
        <f aca="false">IF(I965=1,"Yes","No")</f>
        <v>No</v>
      </c>
      <c r="L965" s="7" t="n">
        <f aca="false">IF(K965="Yes",(J965-1)*0.98,-1)</f>
        <v>-1</v>
      </c>
      <c r="M965" s="10" t="s">
        <v>53</v>
      </c>
      <c r="N965" s="52" t="n">
        <v>20.17</v>
      </c>
      <c r="O965" s="50" t="n">
        <f aca="false">N965*L965</f>
        <v>-20.17</v>
      </c>
      <c r="P965" s="14" t="n">
        <f aca="false">O965+P964</f>
        <v>1033.55968295621</v>
      </c>
    </row>
    <row r="966" customFormat="false" ht="12.8" hidden="false" customHeight="false" outlineLevel="0" collapsed="false">
      <c r="A966" s="2" t="s">
        <v>1392</v>
      </c>
      <c r="B966" s="2" t="s">
        <v>222</v>
      </c>
      <c r="C966" s="0" t="s">
        <v>215</v>
      </c>
      <c r="D966" s="0" t="s">
        <v>42</v>
      </c>
      <c r="E966" s="0" t="s">
        <v>17</v>
      </c>
      <c r="F966" s="0" t="s">
        <v>65</v>
      </c>
      <c r="G966" s="0" t="s">
        <v>21</v>
      </c>
      <c r="H966" s="0" t="s">
        <v>1393</v>
      </c>
      <c r="I966" s="0" t="n">
        <v>3</v>
      </c>
      <c r="J966" s="0" t="n">
        <v>2.11</v>
      </c>
      <c r="K966" s="0" t="s">
        <v>21</v>
      </c>
      <c r="L966" s="0" t="n">
        <f aca="false">IF(K966="Yes",(J966-1)*0.98,-1)</f>
        <v>1.0878</v>
      </c>
      <c r="M966" s="11" t="s">
        <v>62</v>
      </c>
      <c r="N966" s="52" t="n">
        <v>20.17</v>
      </c>
      <c r="O966" s="50" t="n">
        <f aca="false">N966*L966</f>
        <v>21.940926</v>
      </c>
      <c r="P966" s="14" t="n">
        <f aca="false">O966+P965</f>
        <v>1055.50060895621</v>
      </c>
    </row>
    <row r="967" customFormat="false" ht="12.8" hidden="false" customHeight="false" outlineLevel="0" collapsed="false">
      <c r="A967" s="9" t="s">
        <v>1392</v>
      </c>
      <c r="B967" s="9" t="s">
        <v>222</v>
      </c>
      <c r="C967" s="6" t="s">
        <v>215</v>
      </c>
      <c r="D967" s="6" t="s">
        <v>42</v>
      </c>
      <c r="E967" s="6" t="s">
        <v>17</v>
      </c>
      <c r="F967" s="6" t="s">
        <v>65</v>
      </c>
      <c r="G967" s="6" t="s">
        <v>21</v>
      </c>
      <c r="H967" s="6" t="s">
        <v>1393</v>
      </c>
      <c r="I967" s="0" t="n">
        <v>3</v>
      </c>
      <c r="J967" s="6" t="n">
        <v>7</v>
      </c>
      <c r="K967" s="3" t="str">
        <f aca="false">IF(I967=1,"Yes","No")</f>
        <v>No</v>
      </c>
      <c r="L967" s="7" t="n">
        <f aca="false">IF(K967="Yes",(J967-1)*0.98,-1)</f>
        <v>-1</v>
      </c>
      <c r="M967" s="10" t="s">
        <v>53</v>
      </c>
      <c r="N967" s="52" t="n">
        <v>20.17</v>
      </c>
      <c r="O967" s="50" t="n">
        <f aca="false">N967*L967</f>
        <v>-20.17</v>
      </c>
      <c r="P967" s="14" t="n">
        <f aca="false">O967+P966</f>
        <v>1035.33060895621</v>
      </c>
    </row>
    <row r="968" customFormat="false" ht="12.8" hidden="false" customHeight="false" outlineLevel="0" collapsed="false">
      <c r="A968" s="2" t="s">
        <v>1392</v>
      </c>
      <c r="B968" s="2" t="s">
        <v>343</v>
      </c>
      <c r="C968" s="0" t="s">
        <v>1371</v>
      </c>
      <c r="D968" s="0" t="s">
        <v>42</v>
      </c>
      <c r="E968" s="0" t="s">
        <v>30</v>
      </c>
      <c r="F968" s="0" t="s">
        <v>43</v>
      </c>
      <c r="G968" s="0" t="s">
        <v>19</v>
      </c>
      <c r="H968" s="0" t="s">
        <v>1394</v>
      </c>
      <c r="I968" s="0" t="n">
        <v>3</v>
      </c>
      <c r="J968" s="0" t="n">
        <v>1.36</v>
      </c>
      <c r="K968" s="0" t="s">
        <v>21</v>
      </c>
      <c r="L968" s="0" t="n">
        <f aca="false">IF(K968="Yes",(J968-1)*0.98,-1)</f>
        <v>0.3528</v>
      </c>
      <c r="M968" s="11" t="s">
        <v>62</v>
      </c>
      <c r="N968" s="52" t="n">
        <v>20.17</v>
      </c>
      <c r="O968" s="50" t="n">
        <f aca="false">N968*L968</f>
        <v>7.115976</v>
      </c>
      <c r="P968" s="14" t="n">
        <f aca="false">O968+P967</f>
        <v>1042.44658495621</v>
      </c>
    </row>
    <row r="969" customFormat="false" ht="12.8" hidden="false" customHeight="false" outlineLevel="0" collapsed="false">
      <c r="A969" s="2" t="s">
        <v>1395</v>
      </c>
      <c r="B969" s="2" t="s">
        <v>1396</v>
      </c>
      <c r="C969" s="0" t="s">
        <v>218</v>
      </c>
      <c r="D969" s="0" t="s">
        <v>16</v>
      </c>
      <c r="E969" s="0" t="s">
        <v>17</v>
      </c>
      <c r="F969" s="0" t="s">
        <v>18</v>
      </c>
      <c r="G969" s="0" t="s">
        <v>19</v>
      </c>
      <c r="H969" s="0" t="s">
        <v>1397</v>
      </c>
      <c r="I969" s="0" t="n">
        <v>2</v>
      </c>
      <c r="J969" s="0" t="n">
        <v>1.42</v>
      </c>
      <c r="K969" s="0" t="s">
        <v>21</v>
      </c>
      <c r="L969" s="0" t="n">
        <f aca="false">IF(K969="Yes",(J969-1)*0.98,-1)</f>
        <v>0.4116</v>
      </c>
      <c r="M969" s="4" t="s">
        <v>22</v>
      </c>
      <c r="N969" s="52" t="n">
        <v>20.17</v>
      </c>
      <c r="O969" s="50" t="n">
        <f aca="false">N969*L969</f>
        <v>8.301972</v>
      </c>
      <c r="P969" s="14" t="n">
        <f aca="false">O969+P968</f>
        <v>1050.74855695621</v>
      </c>
    </row>
    <row r="970" customFormat="false" ht="12.8" hidden="false" customHeight="false" outlineLevel="0" collapsed="false">
      <c r="A970" s="2" t="s">
        <v>1395</v>
      </c>
      <c r="B970" s="2" t="s">
        <v>1396</v>
      </c>
      <c r="C970" s="0" t="s">
        <v>218</v>
      </c>
      <c r="D970" s="0" t="s">
        <v>16</v>
      </c>
      <c r="E970" s="0" t="s">
        <v>17</v>
      </c>
      <c r="F970" s="0" t="s">
        <v>18</v>
      </c>
      <c r="G970" s="0" t="s">
        <v>19</v>
      </c>
      <c r="H970" s="0" t="s">
        <v>1398</v>
      </c>
      <c r="I970" s="0" t="n">
        <v>0</v>
      </c>
      <c r="J970" s="0" t="n">
        <v>5.39</v>
      </c>
      <c r="K970" s="0" t="s">
        <v>19</v>
      </c>
      <c r="L970" s="0" t="n">
        <f aca="false">IF(K970="Yes",(J970-1)*0.98,-1)</f>
        <v>-1</v>
      </c>
      <c r="M970" s="11" t="s">
        <v>62</v>
      </c>
      <c r="N970" s="52" t="n">
        <v>20.17</v>
      </c>
      <c r="O970" s="50" t="n">
        <f aca="false">N970*L970</f>
        <v>-20.17</v>
      </c>
      <c r="P970" s="14" t="n">
        <f aca="false">O970+P969</f>
        <v>1030.57855695621</v>
      </c>
    </row>
    <row r="971" customFormat="false" ht="12.8" hidden="false" customHeight="false" outlineLevel="0" collapsed="false">
      <c r="A971" s="2" t="s">
        <v>1395</v>
      </c>
      <c r="B971" s="2" t="s">
        <v>101</v>
      </c>
      <c r="C971" s="0" t="s">
        <v>357</v>
      </c>
      <c r="D971" s="0" t="s">
        <v>102</v>
      </c>
      <c r="E971" s="0" t="s">
        <v>17</v>
      </c>
      <c r="G971" s="0" t="s">
        <v>19</v>
      </c>
      <c r="H971" s="0" t="s">
        <v>913</v>
      </c>
      <c r="I971" s="0" t="n">
        <v>1</v>
      </c>
      <c r="J971" s="0" t="n">
        <v>1.79</v>
      </c>
      <c r="K971" s="0" t="str">
        <f aca="false">IF(I971=1,"Yes","No")</f>
        <v>Yes</v>
      </c>
      <c r="L971" s="0" t="n">
        <f aca="false">IF(K971="Yes",(J971-1)*0.98,-1)</f>
        <v>0.7742</v>
      </c>
      <c r="M971" s="5" t="s">
        <v>33</v>
      </c>
      <c r="N971" s="52" t="n">
        <v>20.17</v>
      </c>
      <c r="O971" s="50" t="n">
        <f aca="false">N971*L971</f>
        <v>15.615614</v>
      </c>
      <c r="P971" s="14" t="n">
        <f aca="false">O971+P970</f>
        <v>1046.19417095621</v>
      </c>
    </row>
    <row r="972" customFormat="false" ht="12.8" hidden="false" customHeight="false" outlineLevel="0" collapsed="false">
      <c r="A972" s="2" t="s">
        <v>1395</v>
      </c>
      <c r="B972" s="2" t="s">
        <v>101</v>
      </c>
      <c r="C972" s="6" t="s">
        <v>357</v>
      </c>
      <c r="D972" s="6" t="s">
        <v>102</v>
      </c>
      <c r="E972" s="6" t="s">
        <v>17</v>
      </c>
      <c r="F972" s="6"/>
      <c r="G972" s="6" t="s">
        <v>19</v>
      </c>
      <c r="H972" s="6" t="s">
        <v>1399</v>
      </c>
      <c r="I972" s="0" t="n">
        <v>2</v>
      </c>
      <c r="J972" s="6" t="n">
        <v>27</v>
      </c>
      <c r="K972" s="3" t="str">
        <f aca="false">IF(I972=1, "No","Yes")</f>
        <v>Yes</v>
      </c>
      <c r="L972" s="7" t="n">
        <f aca="false">IF(I972=1,-J972,0.98)</f>
        <v>0.98</v>
      </c>
      <c r="M972" s="8" t="s">
        <v>51</v>
      </c>
      <c r="N972" s="52" t="n">
        <v>20.17</v>
      </c>
      <c r="O972" s="50" t="n">
        <f aca="false">N972*L972</f>
        <v>19.7666</v>
      </c>
      <c r="P972" s="14" t="n">
        <f aca="false">O972+P971</f>
        <v>1065.96077095621</v>
      </c>
    </row>
    <row r="973" customFormat="false" ht="12.8" hidden="false" customHeight="false" outlineLevel="0" collapsed="false">
      <c r="A973" s="2" t="s">
        <v>1395</v>
      </c>
      <c r="B973" s="2" t="s">
        <v>167</v>
      </c>
      <c r="C973" s="0" t="s">
        <v>225</v>
      </c>
      <c r="D973" s="0" t="s">
        <v>29</v>
      </c>
      <c r="E973" s="0" t="s">
        <v>79</v>
      </c>
      <c r="F973" s="0" t="s">
        <v>206</v>
      </c>
      <c r="G973" s="0" t="s">
        <v>19</v>
      </c>
      <c r="H973" s="0" t="s">
        <v>1400</v>
      </c>
      <c r="I973" s="0" t="n">
        <v>3</v>
      </c>
      <c r="J973" s="0" t="n">
        <v>3.7</v>
      </c>
      <c r="K973" s="0" t="str">
        <f aca="false">IF(I973=1,"Yes","No")</f>
        <v>No</v>
      </c>
      <c r="L973" s="0" t="n">
        <f aca="false">IF(K973="Yes",(J973-1)*0.98,-1)</f>
        <v>-1</v>
      </c>
      <c r="M973" s="5" t="s">
        <v>33</v>
      </c>
      <c r="N973" s="52" t="n">
        <v>20.17</v>
      </c>
      <c r="O973" s="50" t="n">
        <f aca="false">N973*L973</f>
        <v>-20.17</v>
      </c>
      <c r="P973" s="14" t="n">
        <f aca="false">O973+P972</f>
        <v>1045.79077095621</v>
      </c>
    </row>
    <row r="974" customFormat="false" ht="12.8" hidden="false" customHeight="false" outlineLevel="0" collapsed="false">
      <c r="A974" s="2" t="s">
        <v>1395</v>
      </c>
      <c r="B974" s="2" t="s">
        <v>167</v>
      </c>
      <c r="C974" s="0" t="s">
        <v>225</v>
      </c>
      <c r="D974" s="0" t="s">
        <v>29</v>
      </c>
      <c r="E974" s="0" t="s">
        <v>79</v>
      </c>
      <c r="F974" s="0" t="s">
        <v>206</v>
      </c>
      <c r="G974" s="0" t="s">
        <v>19</v>
      </c>
      <c r="H974" s="0" t="s">
        <v>1400</v>
      </c>
      <c r="I974" s="0" t="n">
        <v>3</v>
      </c>
      <c r="J974" s="0" t="n">
        <v>1.41</v>
      </c>
      <c r="K974" s="0" t="s">
        <v>21</v>
      </c>
      <c r="L974" s="0" t="n">
        <f aca="false">IF(K974="Yes",(J974-1)*0.98,-1)</f>
        <v>0.4018</v>
      </c>
      <c r="M974" s="4" t="s">
        <v>22</v>
      </c>
      <c r="N974" s="52" t="n">
        <v>20.17</v>
      </c>
      <c r="O974" s="50" t="n">
        <f aca="false">N974*L974</f>
        <v>8.10430600000001</v>
      </c>
      <c r="P974" s="14" t="n">
        <f aca="false">O974+P973</f>
        <v>1053.89507695621</v>
      </c>
    </row>
    <row r="975" customFormat="false" ht="12.8" hidden="false" customHeight="false" outlineLevel="0" collapsed="false">
      <c r="A975" s="2" t="s">
        <v>1401</v>
      </c>
      <c r="B975" s="2" t="s">
        <v>445</v>
      </c>
      <c r="C975" s="0" t="s">
        <v>332</v>
      </c>
      <c r="D975" s="0" t="s">
        <v>16</v>
      </c>
      <c r="E975" s="0" t="s">
        <v>17</v>
      </c>
      <c r="F975" s="0" t="s">
        <v>18</v>
      </c>
      <c r="G975" s="0" t="s">
        <v>19</v>
      </c>
      <c r="H975" s="0" t="s">
        <v>1402</v>
      </c>
      <c r="I975" s="0" t="n">
        <v>2</v>
      </c>
      <c r="J975" s="0" t="n">
        <v>1.27</v>
      </c>
      <c r="K975" s="0" t="s">
        <v>21</v>
      </c>
      <c r="L975" s="0" t="n">
        <f aca="false">IF(K975="Yes",(J975-1)*0.98,-1)</f>
        <v>0.2646</v>
      </c>
      <c r="M975" s="4" t="s">
        <v>22</v>
      </c>
      <c r="N975" s="52" t="n">
        <v>20.17</v>
      </c>
      <c r="O975" s="50" t="n">
        <f aca="false">N975*L975</f>
        <v>5.336982</v>
      </c>
      <c r="P975" s="14" t="n">
        <f aca="false">O975+P974</f>
        <v>1059.23205895621</v>
      </c>
    </row>
    <row r="976" customFormat="false" ht="12.8" hidden="false" customHeight="false" outlineLevel="0" collapsed="false">
      <c r="A976" s="2" t="s">
        <v>1401</v>
      </c>
      <c r="B976" s="2" t="s">
        <v>445</v>
      </c>
      <c r="C976" s="0" t="s">
        <v>332</v>
      </c>
      <c r="D976" s="0" t="s">
        <v>16</v>
      </c>
      <c r="E976" s="0" t="s">
        <v>17</v>
      </c>
      <c r="F976" s="0" t="s">
        <v>18</v>
      </c>
      <c r="G976" s="0" t="s">
        <v>19</v>
      </c>
      <c r="H976" s="0" t="s">
        <v>1403</v>
      </c>
      <c r="I976" s="0" t="n">
        <v>1</v>
      </c>
      <c r="J976" s="0" t="n">
        <v>2.09</v>
      </c>
      <c r="K976" s="0" t="s">
        <v>21</v>
      </c>
      <c r="L976" s="0" t="n">
        <f aca="false">IF(K976="Yes",(J976-1)*0.98,-1)</f>
        <v>1.0682</v>
      </c>
      <c r="M976" s="11" t="s">
        <v>62</v>
      </c>
      <c r="N976" s="52" t="n">
        <v>20.17</v>
      </c>
      <c r="O976" s="50" t="n">
        <f aca="false">N976*L976</f>
        <v>21.545594</v>
      </c>
      <c r="P976" s="14" t="n">
        <f aca="false">O976+P975</f>
        <v>1080.77765295621</v>
      </c>
    </row>
    <row r="977" customFormat="false" ht="12.8" hidden="false" customHeight="false" outlineLevel="0" collapsed="false">
      <c r="A977" s="2" t="s">
        <v>1401</v>
      </c>
      <c r="B977" s="2" t="s">
        <v>139</v>
      </c>
      <c r="C977" s="0" t="s">
        <v>1404</v>
      </c>
      <c r="D977" s="0" t="s">
        <v>37</v>
      </c>
      <c r="E977" s="0" t="s">
        <v>17</v>
      </c>
      <c r="F977" s="0" t="s">
        <v>18</v>
      </c>
      <c r="G977" s="0" t="s">
        <v>19</v>
      </c>
      <c r="H977" s="0" t="s">
        <v>1165</v>
      </c>
      <c r="I977" s="0" t="n">
        <v>3</v>
      </c>
      <c r="J977" s="0" t="n">
        <v>4.74</v>
      </c>
      <c r="K977" s="0" t="str">
        <f aca="false">IF(I977=1,"Yes","No")</f>
        <v>No</v>
      </c>
      <c r="L977" s="0" t="n">
        <f aca="false">IF(K977="Yes",(J977-1)*0.98,-1)</f>
        <v>-1</v>
      </c>
      <c r="M977" s="5" t="s">
        <v>33</v>
      </c>
      <c r="N977" s="52" t="n">
        <v>20.17</v>
      </c>
      <c r="O977" s="50" t="n">
        <f aca="false">N977*L977</f>
        <v>-20.17</v>
      </c>
      <c r="P977" s="14" t="n">
        <f aca="false">O977+P976</f>
        <v>1060.60765295621</v>
      </c>
    </row>
    <row r="978" customFormat="false" ht="12.8" hidden="false" customHeight="false" outlineLevel="0" collapsed="false">
      <c r="A978" s="2" t="s">
        <v>1405</v>
      </c>
      <c r="B978" s="2" t="s">
        <v>77</v>
      </c>
      <c r="C978" s="0" t="s">
        <v>131</v>
      </c>
      <c r="D978" s="0" t="s">
        <v>102</v>
      </c>
      <c r="E978" s="0" t="s">
        <v>87</v>
      </c>
      <c r="F978" s="0" t="s">
        <v>120</v>
      </c>
      <c r="G978" s="0" t="s">
        <v>19</v>
      </c>
      <c r="H978" s="0" t="s">
        <v>1406</v>
      </c>
      <c r="I978" s="0" t="n">
        <v>4</v>
      </c>
      <c r="J978" s="0" t="n">
        <v>5.76</v>
      </c>
      <c r="K978" s="0" t="str">
        <f aca="false">IF(I978=1,"Yes","No")</f>
        <v>No</v>
      </c>
      <c r="L978" s="0" t="n">
        <f aca="false">IF(K978="Yes",(J978-1)*0.98,-1)</f>
        <v>-1</v>
      </c>
      <c r="M978" s="5" t="s">
        <v>33</v>
      </c>
      <c r="N978" s="52" t="n">
        <v>20.17</v>
      </c>
      <c r="O978" s="50" t="n">
        <f aca="false">N978*L978</f>
        <v>-20.17</v>
      </c>
      <c r="P978" s="14" t="n">
        <f aca="false">O978+P977</f>
        <v>1040.43765295621</v>
      </c>
    </row>
    <row r="979" customFormat="false" ht="12.8" hidden="false" customHeight="false" outlineLevel="0" collapsed="false">
      <c r="A979" s="2" t="s">
        <v>1407</v>
      </c>
      <c r="B979" s="2" t="s">
        <v>170</v>
      </c>
      <c r="C979" s="0" t="s">
        <v>56</v>
      </c>
      <c r="D979" s="0" t="s">
        <v>16</v>
      </c>
      <c r="E979" s="0" t="s">
        <v>87</v>
      </c>
      <c r="F979" s="0" t="s">
        <v>18</v>
      </c>
      <c r="G979" s="0" t="s">
        <v>21</v>
      </c>
      <c r="H979" s="0" t="s">
        <v>1408</v>
      </c>
      <c r="I979" s="0" t="n">
        <v>4</v>
      </c>
      <c r="J979" s="0" t="n">
        <v>1.6</v>
      </c>
      <c r="K979" s="0" t="s">
        <v>19</v>
      </c>
      <c r="L979" s="0" t="n">
        <f aca="false">IF(K979="Yes",(J979-1)*0.98,-1)</f>
        <v>-1</v>
      </c>
      <c r="M979" s="4" t="s">
        <v>22</v>
      </c>
      <c r="N979" s="52" t="n">
        <v>20.17</v>
      </c>
      <c r="O979" s="50" t="n">
        <f aca="false">N979*L979</f>
        <v>-20.17</v>
      </c>
      <c r="P979" s="14" t="n">
        <f aca="false">O979+P978</f>
        <v>1020.26765295621</v>
      </c>
    </row>
    <row r="980" customFormat="false" ht="12.8" hidden="false" customHeight="false" outlineLevel="0" collapsed="false">
      <c r="A980" s="2" t="s">
        <v>1409</v>
      </c>
      <c r="B980" s="2" t="s">
        <v>280</v>
      </c>
      <c r="C980" s="0" t="s">
        <v>1371</v>
      </c>
      <c r="D980" s="0" t="s">
        <v>42</v>
      </c>
      <c r="E980" s="0" t="s">
        <v>30</v>
      </c>
      <c r="F980" s="0" t="s">
        <v>43</v>
      </c>
      <c r="G980" s="0" t="s">
        <v>19</v>
      </c>
      <c r="H980" s="0" t="s">
        <v>1410</v>
      </c>
      <c r="I980" s="0" t="n">
        <v>3</v>
      </c>
      <c r="J980" s="0" t="n">
        <v>1.4</v>
      </c>
      <c r="K980" s="0" t="s">
        <v>21</v>
      </c>
      <c r="L980" s="0" t="n">
        <f aca="false">IF(K980="Yes",(J980-1)*0.98,-1)</f>
        <v>0.392</v>
      </c>
      <c r="M980" s="11" t="s">
        <v>62</v>
      </c>
      <c r="N980" s="52" t="n">
        <v>20.17</v>
      </c>
      <c r="O980" s="50" t="n">
        <f aca="false">N980*L980</f>
        <v>7.90664</v>
      </c>
      <c r="P980" s="14" t="n">
        <f aca="false">O980+P979</f>
        <v>1028.17429295621</v>
      </c>
    </row>
    <row r="981" customFormat="false" ht="12.8" hidden="false" customHeight="false" outlineLevel="0" collapsed="false">
      <c r="A981" s="9" t="s">
        <v>1409</v>
      </c>
      <c r="B981" s="9" t="s">
        <v>280</v>
      </c>
      <c r="C981" s="6" t="s">
        <v>1371</v>
      </c>
      <c r="D981" s="6" t="s">
        <v>42</v>
      </c>
      <c r="E981" s="6" t="s">
        <v>30</v>
      </c>
      <c r="F981" s="6" t="s">
        <v>43</v>
      </c>
      <c r="G981" s="6" t="s">
        <v>19</v>
      </c>
      <c r="H981" s="6" t="s">
        <v>1411</v>
      </c>
      <c r="I981" s="0" t="n">
        <v>2</v>
      </c>
      <c r="J981" s="6" t="n">
        <v>1.36</v>
      </c>
      <c r="K981" s="3" t="s">
        <v>21</v>
      </c>
      <c r="L981" s="0" t="n">
        <f aca="false">IF(K981="Yes",(J981-1)*0.98,-1)</f>
        <v>0.3528</v>
      </c>
      <c r="M981" s="13" t="s">
        <v>184</v>
      </c>
      <c r="N981" s="52" t="n">
        <v>20.17</v>
      </c>
      <c r="O981" s="50" t="n">
        <f aca="false">N981*L981</f>
        <v>7.115976</v>
      </c>
      <c r="P981" s="14" t="n">
        <f aca="false">O981+P980</f>
        <v>1035.29026895621</v>
      </c>
    </row>
    <row r="982" customFormat="false" ht="12.8" hidden="false" customHeight="false" outlineLevel="0" collapsed="false">
      <c r="A982" s="2" t="s">
        <v>1412</v>
      </c>
      <c r="B982" s="2" t="s">
        <v>101</v>
      </c>
      <c r="C982" s="0" t="s">
        <v>1317</v>
      </c>
      <c r="D982" s="0" t="s">
        <v>37</v>
      </c>
      <c r="E982" s="0" t="s">
        <v>87</v>
      </c>
      <c r="F982" s="0" t="s">
        <v>1413</v>
      </c>
      <c r="G982" s="0" t="s">
        <v>19</v>
      </c>
      <c r="H982" s="0" t="s">
        <v>1414</v>
      </c>
      <c r="I982" s="0" t="n">
        <v>3</v>
      </c>
      <c r="J982" s="0" t="n">
        <v>2.32</v>
      </c>
      <c r="K982" s="0" t="s">
        <v>21</v>
      </c>
      <c r="L982" s="0" t="n">
        <f aca="false">IF(K982="Yes",(J982-1)*0.98,-1)</f>
        <v>1.2936</v>
      </c>
      <c r="M982" s="4" t="s">
        <v>22</v>
      </c>
      <c r="N982" s="52" t="n">
        <v>20.17</v>
      </c>
      <c r="O982" s="50" t="n">
        <f aca="false">N982*L982</f>
        <v>26.091912</v>
      </c>
      <c r="P982" s="14" t="n">
        <f aca="false">O982+P981</f>
        <v>1061.38218095621</v>
      </c>
    </row>
    <row r="983" customFormat="false" ht="12.8" hidden="false" customHeight="false" outlineLevel="0" collapsed="false">
      <c r="A983" s="2" t="s">
        <v>1412</v>
      </c>
      <c r="B983" s="2" t="s">
        <v>109</v>
      </c>
      <c r="C983" s="0" t="s">
        <v>28</v>
      </c>
      <c r="D983" s="0" t="s">
        <v>29</v>
      </c>
      <c r="E983" s="0" t="s">
        <v>30</v>
      </c>
      <c r="F983" s="0" t="s">
        <v>428</v>
      </c>
      <c r="G983" s="0" t="s">
        <v>21</v>
      </c>
      <c r="H983" s="0" t="s">
        <v>1415</v>
      </c>
      <c r="I983" s="0" t="n">
        <v>0</v>
      </c>
      <c r="J983" s="0" t="n">
        <v>10.18</v>
      </c>
      <c r="K983" s="0" t="str">
        <f aca="false">IF(I983=1,"Yes","No")</f>
        <v>No</v>
      </c>
      <c r="L983" s="0" t="n">
        <f aca="false">IF(K983="Yes",(J983-1)*0.98,-1)</f>
        <v>-1</v>
      </c>
      <c r="M983" s="5" t="s">
        <v>33</v>
      </c>
      <c r="N983" s="52" t="n">
        <v>20.17</v>
      </c>
      <c r="O983" s="50" t="n">
        <f aca="false">N983*L983</f>
        <v>-20.17</v>
      </c>
      <c r="P983" s="14" t="n">
        <f aca="false">O983+P982</f>
        <v>1041.21218095621</v>
      </c>
    </row>
    <row r="984" customFormat="false" ht="12.8" hidden="false" customHeight="false" outlineLevel="0" collapsed="false">
      <c r="A984" s="2" t="s">
        <v>1412</v>
      </c>
      <c r="B984" s="2" t="s">
        <v>109</v>
      </c>
      <c r="C984" s="0" t="s">
        <v>28</v>
      </c>
      <c r="D984" s="0" t="s">
        <v>29</v>
      </c>
      <c r="E984" s="0" t="s">
        <v>30</v>
      </c>
      <c r="F984" s="0" t="s">
        <v>428</v>
      </c>
      <c r="G984" s="0" t="s">
        <v>21</v>
      </c>
      <c r="H984" s="0" t="s">
        <v>1415</v>
      </c>
      <c r="I984" s="0" t="n">
        <v>0</v>
      </c>
      <c r="J984" s="0" t="n">
        <v>3.49</v>
      </c>
      <c r="K984" s="0" t="s">
        <v>19</v>
      </c>
      <c r="L984" s="0" t="n">
        <f aca="false">IF(K984="Yes",(J984-1)*0.98,-1)</f>
        <v>-1</v>
      </c>
      <c r="M984" s="4" t="s">
        <v>22</v>
      </c>
      <c r="N984" s="52" t="n">
        <v>20.17</v>
      </c>
      <c r="O984" s="50" t="n">
        <f aca="false">N984*L984</f>
        <v>-20.17</v>
      </c>
      <c r="P984" s="14" t="n">
        <f aca="false">O984+P983</f>
        <v>1021.04218095621</v>
      </c>
    </row>
    <row r="985" customFormat="false" ht="12.8" hidden="false" customHeight="false" outlineLevel="0" collapsed="false">
      <c r="A985" s="2" t="s">
        <v>1412</v>
      </c>
      <c r="B985" s="2" t="s">
        <v>1071</v>
      </c>
      <c r="C985" s="6" t="s">
        <v>125</v>
      </c>
      <c r="D985" s="6" t="s">
        <v>29</v>
      </c>
      <c r="E985" s="6" t="s">
        <v>30</v>
      </c>
      <c r="F985" s="6" t="s">
        <v>65</v>
      </c>
      <c r="G985" s="6" t="s">
        <v>21</v>
      </c>
      <c r="H985" s="6" t="s">
        <v>1416</v>
      </c>
      <c r="I985" s="0" t="n">
        <v>2</v>
      </c>
      <c r="J985" s="6" t="n">
        <v>4.42</v>
      </c>
      <c r="K985" s="3" t="str">
        <f aca="false">IF(I985=1, "No","Yes")</f>
        <v>Yes</v>
      </c>
      <c r="L985" s="7" t="n">
        <f aca="false">IF(I985=1,-J985,0.98)</f>
        <v>0.98</v>
      </c>
      <c r="M985" s="12" t="s">
        <v>128</v>
      </c>
      <c r="N985" s="52" t="n">
        <v>20.17</v>
      </c>
      <c r="O985" s="50" t="n">
        <f aca="false">N985*L985</f>
        <v>19.7666</v>
      </c>
      <c r="P985" s="14" t="n">
        <f aca="false">O985+P984</f>
        <v>1040.80878095621</v>
      </c>
    </row>
    <row r="986" customFormat="false" ht="12.8" hidden="false" customHeight="false" outlineLevel="0" collapsed="false">
      <c r="A986" s="9" t="s">
        <v>1412</v>
      </c>
      <c r="B986" s="9" t="s">
        <v>1071</v>
      </c>
      <c r="C986" s="6" t="s">
        <v>125</v>
      </c>
      <c r="D986" s="6" t="s">
        <v>29</v>
      </c>
      <c r="E986" s="6" t="s">
        <v>30</v>
      </c>
      <c r="F986" s="6" t="s">
        <v>65</v>
      </c>
      <c r="G986" s="6" t="s">
        <v>21</v>
      </c>
      <c r="H986" s="6" t="s">
        <v>1416</v>
      </c>
      <c r="I986" s="0" t="n">
        <v>2</v>
      </c>
      <c r="J986" s="6" t="n">
        <v>1.73</v>
      </c>
      <c r="K986" s="3" t="s">
        <v>21</v>
      </c>
      <c r="L986" s="0" t="n">
        <f aca="false">IF(K986="Yes",(J986-1)*0.98,-1)</f>
        <v>0.7154</v>
      </c>
      <c r="M986" s="13" t="s">
        <v>184</v>
      </c>
      <c r="N986" s="52" t="n">
        <v>20.17</v>
      </c>
      <c r="O986" s="50" t="n">
        <f aca="false">N986*L986</f>
        <v>14.429618</v>
      </c>
      <c r="P986" s="14" t="n">
        <f aca="false">O986+P985</f>
        <v>1055.23839895621</v>
      </c>
    </row>
    <row r="987" customFormat="false" ht="12.8" hidden="false" customHeight="false" outlineLevel="0" collapsed="false">
      <c r="A987" s="2" t="s">
        <v>1417</v>
      </c>
      <c r="B987" s="2" t="s">
        <v>40</v>
      </c>
      <c r="C987" s="0" t="s">
        <v>47</v>
      </c>
      <c r="D987" s="0" t="s">
        <v>42</v>
      </c>
      <c r="E987" s="0" t="s">
        <v>30</v>
      </c>
      <c r="F987" s="0" t="s">
        <v>18</v>
      </c>
      <c r="G987" s="0" t="s">
        <v>19</v>
      </c>
      <c r="H987" s="0" t="s">
        <v>1418</v>
      </c>
      <c r="I987" s="0" t="n">
        <v>1</v>
      </c>
      <c r="J987" s="0" t="n">
        <v>1.15</v>
      </c>
      <c r="K987" s="0" t="s">
        <v>21</v>
      </c>
      <c r="L987" s="0" t="n">
        <f aca="false">IF(K987="Yes",(J987-1)*0.98,-1)</f>
        <v>0.147</v>
      </c>
      <c r="M987" s="11" t="s">
        <v>62</v>
      </c>
      <c r="N987" s="52" t="n">
        <v>20.17</v>
      </c>
      <c r="O987" s="50" t="n">
        <f aca="false">N987*L987</f>
        <v>2.96499</v>
      </c>
      <c r="P987" s="14" t="n">
        <f aca="false">O987+P986</f>
        <v>1058.20338895621</v>
      </c>
    </row>
    <row r="988" customFormat="false" ht="12.8" hidden="false" customHeight="false" outlineLevel="0" collapsed="false">
      <c r="A988" s="2" t="s">
        <v>1417</v>
      </c>
      <c r="B988" s="2" t="s">
        <v>276</v>
      </c>
      <c r="C988" s="0" t="s">
        <v>435</v>
      </c>
      <c r="D988" s="0" t="s">
        <v>29</v>
      </c>
      <c r="E988" s="0" t="s">
        <v>79</v>
      </c>
      <c r="F988" s="0" t="s">
        <v>80</v>
      </c>
      <c r="G988" s="0" t="s">
        <v>19</v>
      </c>
      <c r="H988" s="0" t="s">
        <v>1419</v>
      </c>
      <c r="I988" s="0" t="n">
        <v>1</v>
      </c>
      <c r="J988" s="0" t="n">
        <v>1.97</v>
      </c>
      <c r="K988" s="0" t="str">
        <f aca="false">IF(I988=1,"Yes","No")</f>
        <v>Yes</v>
      </c>
      <c r="L988" s="0" t="n">
        <f aca="false">IF(K988="Yes",(J988-1)*0.98,-1)</f>
        <v>0.9506</v>
      </c>
      <c r="M988" s="5" t="s">
        <v>33</v>
      </c>
      <c r="N988" s="52" t="n">
        <v>20.17</v>
      </c>
      <c r="O988" s="50" t="n">
        <f aca="false">N988*L988</f>
        <v>19.173602</v>
      </c>
      <c r="P988" s="14" t="n">
        <f aca="false">O988+P987</f>
        <v>1077.37699095621</v>
      </c>
    </row>
    <row r="989" customFormat="false" ht="12.8" hidden="false" customHeight="false" outlineLevel="0" collapsed="false">
      <c r="A989" s="2" t="s">
        <v>1420</v>
      </c>
      <c r="B989" s="2" t="s">
        <v>1421</v>
      </c>
      <c r="C989" s="0" t="s">
        <v>1094</v>
      </c>
      <c r="D989" s="0" t="s">
        <v>37</v>
      </c>
      <c r="E989" s="0" t="s">
        <v>17</v>
      </c>
      <c r="G989" s="0" t="s">
        <v>19</v>
      </c>
      <c r="H989" s="0" t="s">
        <v>1422</v>
      </c>
      <c r="I989" s="0" t="n">
        <v>0</v>
      </c>
      <c r="J989" s="0" t="n">
        <v>1.88</v>
      </c>
      <c r="K989" s="0" t="s">
        <v>19</v>
      </c>
      <c r="L989" s="0" t="n">
        <f aca="false">IF(K989="Yes",(J989-1)*0.98,-1)</f>
        <v>-1</v>
      </c>
      <c r="M989" s="11" t="s">
        <v>62</v>
      </c>
      <c r="N989" s="52" t="n">
        <v>20.17</v>
      </c>
      <c r="O989" s="50" t="n">
        <f aca="false">N989*L989</f>
        <v>-20.17</v>
      </c>
      <c r="P989" s="14" t="n">
        <f aca="false">O989+P988</f>
        <v>1057.20699095621</v>
      </c>
    </row>
    <row r="990" customFormat="false" ht="12.8" hidden="false" customHeight="false" outlineLevel="0" collapsed="false">
      <c r="A990" s="9" t="s">
        <v>1420</v>
      </c>
      <c r="B990" s="9" t="s">
        <v>1421</v>
      </c>
      <c r="C990" s="6" t="s">
        <v>1094</v>
      </c>
      <c r="D990" s="6" t="s">
        <v>37</v>
      </c>
      <c r="E990" s="6" t="s">
        <v>17</v>
      </c>
      <c r="F990" s="6"/>
      <c r="G990" s="6" t="s">
        <v>19</v>
      </c>
      <c r="H990" s="6" t="s">
        <v>1422</v>
      </c>
      <c r="I990" s="0" t="n">
        <v>0</v>
      </c>
      <c r="J990" s="6" t="n">
        <v>15.1</v>
      </c>
      <c r="K990" s="3" t="str">
        <f aca="false">IF(I990=1,"Yes","No")</f>
        <v>No</v>
      </c>
      <c r="L990" s="7" t="n">
        <f aca="false">IF(K990="Yes",(J990-1)*0.98,-1)</f>
        <v>-1</v>
      </c>
      <c r="M990" s="10" t="s">
        <v>53</v>
      </c>
      <c r="N990" s="52" t="n">
        <v>20.17</v>
      </c>
      <c r="O990" s="50" t="n">
        <f aca="false">N990*L990</f>
        <v>-20.17</v>
      </c>
      <c r="P990" s="14" t="n">
        <f aca="false">O990+P989</f>
        <v>1037.03699095621</v>
      </c>
    </row>
    <row r="991" customFormat="false" ht="12.8" hidden="false" customHeight="false" outlineLevel="0" collapsed="false">
      <c r="A991" s="2" t="s">
        <v>1420</v>
      </c>
      <c r="B991" s="2" t="s">
        <v>55</v>
      </c>
      <c r="C991" s="0" t="s">
        <v>435</v>
      </c>
      <c r="D991" s="0" t="s">
        <v>16</v>
      </c>
      <c r="E991" s="0" t="s">
        <v>17</v>
      </c>
      <c r="F991" s="0" t="s">
        <v>18</v>
      </c>
      <c r="G991" s="0" t="s">
        <v>19</v>
      </c>
      <c r="H991" s="0" t="s">
        <v>1423</v>
      </c>
      <c r="I991" s="0" t="n">
        <v>2</v>
      </c>
      <c r="J991" s="0" t="n">
        <v>1.29</v>
      </c>
      <c r="K991" s="0" t="s">
        <v>21</v>
      </c>
      <c r="L991" s="0" t="n">
        <f aca="false">IF(K991="Yes",(J991-1)*0.98,-1)</f>
        <v>0.2842</v>
      </c>
      <c r="M991" s="4" t="s">
        <v>22</v>
      </c>
      <c r="N991" s="52" t="n">
        <v>20.17</v>
      </c>
      <c r="O991" s="50" t="n">
        <f aca="false">N991*L991</f>
        <v>5.732314</v>
      </c>
      <c r="P991" s="14" t="n">
        <f aca="false">O991+P990</f>
        <v>1042.76930495621</v>
      </c>
    </row>
    <row r="992" customFormat="false" ht="12.8" hidden="false" customHeight="false" outlineLevel="0" collapsed="false">
      <c r="A992" s="2" t="s">
        <v>1424</v>
      </c>
      <c r="B992" s="2" t="s">
        <v>926</v>
      </c>
      <c r="C992" s="0" t="s">
        <v>1094</v>
      </c>
      <c r="D992" s="0" t="s">
        <v>37</v>
      </c>
      <c r="E992" s="0" t="s">
        <v>87</v>
      </c>
      <c r="F992" s="0" t="s">
        <v>18</v>
      </c>
      <c r="G992" s="0" t="s">
        <v>19</v>
      </c>
      <c r="H992" s="0" t="s">
        <v>1425</v>
      </c>
      <c r="I992" s="0" t="n">
        <v>1</v>
      </c>
      <c r="J992" s="0" t="n">
        <v>2.72</v>
      </c>
      <c r="K992" s="0" t="s">
        <v>21</v>
      </c>
      <c r="L992" s="0" t="n">
        <f aca="false">IF(K992="Yes",(J992-1)*0.98,-1)</f>
        <v>1.6856</v>
      </c>
      <c r="M992" s="4" t="s">
        <v>22</v>
      </c>
      <c r="N992" s="52" t="n">
        <v>20.17</v>
      </c>
      <c r="O992" s="50" t="n">
        <f aca="false">N992*L992</f>
        <v>33.998552</v>
      </c>
      <c r="P992" s="14" t="n">
        <f aca="false">O992+P991</f>
        <v>1076.76785695621</v>
      </c>
    </row>
    <row r="993" customFormat="false" ht="12.8" hidden="false" customHeight="false" outlineLevel="0" collapsed="false">
      <c r="A993" s="2" t="s">
        <v>1426</v>
      </c>
      <c r="B993" s="2" t="s">
        <v>139</v>
      </c>
      <c r="C993" s="0" t="s">
        <v>114</v>
      </c>
      <c r="D993" s="0" t="s">
        <v>16</v>
      </c>
      <c r="E993" s="0" t="s">
        <v>17</v>
      </c>
      <c r="F993" s="0" t="s">
        <v>18</v>
      </c>
      <c r="G993" s="0" t="s">
        <v>19</v>
      </c>
      <c r="H993" s="0" t="s">
        <v>1352</v>
      </c>
      <c r="I993" s="0" t="n">
        <v>2</v>
      </c>
      <c r="J993" s="0" t="n">
        <v>1.21</v>
      </c>
      <c r="K993" s="0" t="s">
        <v>21</v>
      </c>
      <c r="L993" s="0" t="n">
        <f aca="false">IF(K993="Yes",(J993-1)*0.98,-1)</f>
        <v>0.2058</v>
      </c>
      <c r="M993" s="4" t="s">
        <v>22</v>
      </c>
      <c r="N993" s="52" t="n">
        <v>20.17</v>
      </c>
      <c r="O993" s="50" t="n">
        <f aca="false">N993*L993</f>
        <v>4.150986</v>
      </c>
      <c r="P993" s="14" t="n">
        <f aca="false">O993+P992</f>
        <v>1080.91884295621</v>
      </c>
    </row>
    <row r="994" customFormat="false" ht="12.8" hidden="false" customHeight="false" outlineLevel="0" collapsed="false">
      <c r="A994" s="2" t="s">
        <v>1426</v>
      </c>
      <c r="B994" s="2" t="s">
        <v>170</v>
      </c>
      <c r="C994" s="0" t="s">
        <v>114</v>
      </c>
      <c r="D994" s="0" t="s">
        <v>48</v>
      </c>
      <c r="E994" s="0" t="s">
        <v>87</v>
      </c>
      <c r="F994" s="0" t="s">
        <v>18</v>
      </c>
      <c r="G994" s="0" t="s">
        <v>19</v>
      </c>
      <c r="H994" s="0" t="s">
        <v>1427</v>
      </c>
      <c r="I994" s="0" t="n">
        <v>1</v>
      </c>
      <c r="J994" s="0" t="n">
        <v>1.48</v>
      </c>
      <c r="K994" s="0" t="str">
        <f aca="false">IF(I994=1,"Yes","No")</f>
        <v>Yes</v>
      </c>
      <c r="L994" s="0" t="n">
        <f aca="false">IF(K994="Yes",(J994-1)*0.98,-1)</f>
        <v>0.4704</v>
      </c>
      <c r="M994" s="5" t="s">
        <v>33</v>
      </c>
      <c r="N994" s="52" t="n">
        <v>20.17</v>
      </c>
      <c r="O994" s="50" t="n">
        <f aca="false">N994*L994</f>
        <v>9.487968</v>
      </c>
      <c r="P994" s="14" t="n">
        <f aca="false">O994+P993</f>
        <v>1090.40681095621</v>
      </c>
    </row>
    <row r="995" customFormat="false" ht="12.8" hidden="false" customHeight="false" outlineLevel="0" collapsed="false">
      <c r="A995" s="2" t="s">
        <v>1426</v>
      </c>
      <c r="B995" s="2" t="s">
        <v>23</v>
      </c>
      <c r="C995" s="0" t="s">
        <v>271</v>
      </c>
      <c r="D995" s="0" t="s">
        <v>48</v>
      </c>
      <c r="E995" s="0" t="s">
        <v>87</v>
      </c>
      <c r="F995" s="0" t="s">
        <v>298</v>
      </c>
      <c r="G995" s="0" t="s">
        <v>19</v>
      </c>
      <c r="H995" s="0" t="s">
        <v>1428</v>
      </c>
      <c r="I995" s="0" t="n">
        <v>1</v>
      </c>
      <c r="J995" s="0" t="n">
        <v>1.44</v>
      </c>
      <c r="K995" s="0" t="str">
        <f aca="false">IF(I995=1,"Yes","No")</f>
        <v>Yes</v>
      </c>
      <c r="L995" s="0" t="n">
        <f aca="false">IF(K995="Yes",(J995-1)*0.98,-1)</f>
        <v>0.4312</v>
      </c>
      <c r="M995" s="5" t="s">
        <v>33</v>
      </c>
      <c r="N995" s="52" t="n">
        <v>20.17</v>
      </c>
      <c r="O995" s="50" t="n">
        <f aca="false">N995*L995</f>
        <v>8.697304</v>
      </c>
      <c r="P995" s="14" t="n">
        <f aca="false">O995+P994</f>
        <v>1099.10411495621</v>
      </c>
    </row>
    <row r="996" customFormat="false" ht="12.8" hidden="false" customHeight="false" outlineLevel="0" collapsed="false">
      <c r="A996" s="2" t="s">
        <v>1429</v>
      </c>
      <c r="B996" s="2" t="s">
        <v>55</v>
      </c>
      <c r="C996" s="0" t="s">
        <v>47</v>
      </c>
      <c r="D996" s="0" t="s">
        <v>42</v>
      </c>
      <c r="E996" s="0" t="s">
        <v>30</v>
      </c>
      <c r="F996" s="0" t="s">
        <v>18</v>
      </c>
      <c r="G996" s="0" t="s">
        <v>19</v>
      </c>
      <c r="H996" s="0" t="s">
        <v>1430</v>
      </c>
      <c r="I996" s="0" t="n">
        <v>2</v>
      </c>
      <c r="J996" s="0" t="n">
        <v>3.96</v>
      </c>
      <c r="K996" s="0" t="s">
        <v>21</v>
      </c>
      <c r="L996" s="0" t="n">
        <f aca="false">IF(K996="Yes",(J996-1)*0.98,-1)</f>
        <v>2.9008</v>
      </c>
      <c r="M996" s="11" t="s">
        <v>62</v>
      </c>
      <c r="N996" s="52" t="n">
        <v>20.17</v>
      </c>
      <c r="O996" s="50" t="n">
        <f aca="false">N996*L996</f>
        <v>58.509136</v>
      </c>
      <c r="P996" s="14" t="n">
        <f aca="false">O996+P995</f>
        <v>1157.61325095621</v>
      </c>
    </row>
    <row r="997" customFormat="false" ht="12.8" hidden="false" customHeight="false" outlineLevel="0" collapsed="false">
      <c r="A997" s="2" t="s">
        <v>1431</v>
      </c>
      <c r="B997" s="2" t="s">
        <v>925</v>
      </c>
      <c r="C997" s="0" t="s">
        <v>150</v>
      </c>
      <c r="D997" s="0" t="s">
        <v>16</v>
      </c>
      <c r="E997" s="0" t="s">
        <v>17</v>
      </c>
      <c r="F997" s="0" t="s">
        <v>18</v>
      </c>
      <c r="G997" s="0" t="s">
        <v>19</v>
      </c>
      <c r="H997" s="0" t="s">
        <v>1432</v>
      </c>
      <c r="I997" s="0" t="n">
        <v>3</v>
      </c>
      <c r="J997" s="0" t="n">
        <v>1.51</v>
      </c>
      <c r="K997" s="0" t="s">
        <v>21</v>
      </c>
      <c r="L997" s="0" t="n">
        <f aca="false">IF(K997="Yes",(J997-1)*0.98,-1)</f>
        <v>0.4998</v>
      </c>
      <c r="M997" s="4" t="s">
        <v>22</v>
      </c>
      <c r="N997" s="52" t="n">
        <v>20.17</v>
      </c>
      <c r="O997" s="50" t="n">
        <f aca="false">N997*L997</f>
        <v>10.080966</v>
      </c>
      <c r="P997" s="14" t="n">
        <f aca="false">O997+P996</f>
        <v>1167.69421695621</v>
      </c>
    </row>
    <row r="998" customFormat="false" ht="12.8" hidden="false" customHeight="false" outlineLevel="0" collapsed="false">
      <c r="A998" s="2" t="s">
        <v>1431</v>
      </c>
      <c r="B998" s="2" t="s">
        <v>222</v>
      </c>
      <c r="C998" s="0" t="s">
        <v>294</v>
      </c>
      <c r="D998" s="0" t="s">
        <v>16</v>
      </c>
      <c r="E998" s="0" t="s">
        <v>17</v>
      </c>
      <c r="F998" s="0" t="s">
        <v>18</v>
      </c>
      <c r="G998" s="0" t="s">
        <v>19</v>
      </c>
      <c r="H998" s="0" t="s">
        <v>1433</v>
      </c>
      <c r="I998" s="0" t="n">
        <v>3</v>
      </c>
      <c r="J998" s="0" t="n">
        <v>1.35</v>
      </c>
      <c r="K998" s="0" t="s">
        <v>21</v>
      </c>
      <c r="L998" s="0" t="n">
        <f aca="false">IF(K998="Yes",(J998-1)*0.98,-1)</f>
        <v>0.343</v>
      </c>
      <c r="M998" s="4" t="s">
        <v>22</v>
      </c>
      <c r="N998" s="52" t="n">
        <v>20.17</v>
      </c>
      <c r="O998" s="50" t="n">
        <f aca="false">N998*L998</f>
        <v>6.91831</v>
      </c>
      <c r="P998" s="14" t="n">
        <f aca="false">O998+P997</f>
        <v>1174.61252695621</v>
      </c>
    </row>
    <row r="999" customFormat="false" ht="12.8" hidden="false" customHeight="false" outlineLevel="0" collapsed="false">
      <c r="A999" s="2" t="s">
        <v>1431</v>
      </c>
      <c r="B999" s="2" t="s">
        <v>170</v>
      </c>
      <c r="C999" s="0" t="s">
        <v>150</v>
      </c>
      <c r="D999" s="0" t="s">
        <v>16</v>
      </c>
      <c r="E999" s="0" t="s">
        <v>17</v>
      </c>
      <c r="F999" s="0" t="s">
        <v>18</v>
      </c>
      <c r="G999" s="0" t="s">
        <v>19</v>
      </c>
      <c r="H999" s="0" t="s">
        <v>1434</v>
      </c>
      <c r="I999" s="0" t="n">
        <v>4</v>
      </c>
      <c r="J999" s="0" t="n">
        <v>2.94</v>
      </c>
      <c r="K999" s="0" t="s">
        <v>19</v>
      </c>
      <c r="L999" s="0" t="n">
        <f aca="false">IF(K999="Yes",(J999-1)*0.98,-1)</f>
        <v>-1</v>
      </c>
      <c r="M999" s="4" t="s">
        <v>22</v>
      </c>
      <c r="N999" s="52" t="n">
        <v>20.17</v>
      </c>
      <c r="O999" s="50" t="n">
        <f aca="false">N999*L999</f>
        <v>-20.17</v>
      </c>
      <c r="P999" s="14" t="n">
        <f aca="false">O999+P998</f>
        <v>1154.44252695621</v>
      </c>
    </row>
    <row r="1000" customFormat="false" ht="12.8" hidden="false" customHeight="false" outlineLevel="0" collapsed="false">
      <c r="A1000" s="2" t="s">
        <v>1431</v>
      </c>
      <c r="B1000" s="2" t="s">
        <v>170</v>
      </c>
      <c r="C1000" s="0" t="s">
        <v>150</v>
      </c>
      <c r="D1000" s="0" t="s">
        <v>16</v>
      </c>
      <c r="E1000" s="0" t="s">
        <v>17</v>
      </c>
      <c r="F1000" s="0" t="s">
        <v>18</v>
      </c>
      <c r="G1000" s="0" t="s">
        <v>19</v>
      </c>
      <c r="H1000" s="0" t="s">
        <v>1435</v>
      </c>
      <c r="I1000" s="0" t="s">
        <v>133</v>
      </c>
      <c r="J1000" s="0" t="n">
        <v>3.75</v>
      </c>
      <c r="K1000" s="0" t="s">
        <v>19</v>
      </c>
      <c r="L1000" s="0" t="n">
        <f aca="false">IF(K1000="Yes",(J1000-1)*0.98,-1)</f>
        <v>-1</v>
      </c>
      <c r="M1000" s="11" t="s">
        <v>62</v>
      </c>
      <c r="N1000" s="52" t="n">
        <v>20.17</v>
      </c>
      <c r="O1000" s="50" t="n">
        <f aca="false">N1000*L1000</f>
        <v>-20.17</v>
      </c>
      <c r="P1000" s="14" t="n">
        <f aca="false">O1000+P999</f>
        <v>1134.27252695621</v>
      </c>
    </row>
    <row r="1001" customFormat="false" ht="12.8" hidden="false" customHeight="false" outlineLevel="0" collapsed="false">
      <c r="A1001" s="2" t="s">
        <v>1431</v>
      </c>
      <c r="B1001" s="2" t="s">
        <v>109</v>
      </c>
      <c r="C1001" s="0" t="s">
        <v>150</v>
      </c>
      <c r="D1001" s="0" t="s">
        <v>42</v>
      </c>
      <c r="E1001" s="0" t="s">
        <v>79</v>
      </c>
      <c r="F1001" s="0" t="s">
        <v>80</v>
      </c>
      <c r="G1001" s="0" t="s">
        <v>19</v>
      </c>
      <c r="H1001" s="0" t="s">
        <v>1376</v>
      </c>
      <c r="I1001" s="0" t="n">
        <v>3</v>
      </c>
      <c r="J1001" s="0" t="n">
        <v>1.36</v>
      </c>
      <c r="K1001" s="0" t="s">
        <v>21</v>
      </c>
      <c r="L1001" s="0" t="n">
        <f aca="false">IF(K1001="Yes",(J1001-1)*0.98,-1)</f>
        <v>0.3528</v>
      </c>
      <c r="M1001" s="4" t="s">
        <v>22</v>
      </c>
      <c r="N1001" s="52" t="n">
        <v>20.17</v>
      </c>
      <c r="O1001" s="50" t="n">
        <f aca="false">N1001*L1001</f>
        <v>7.115976</v>
      </c>
      <c r="P1001" s="14" t="n">
        <f aca="false">O1001+P1000</f>
        <v>1141.38850295621</v>
      </c>
    </row>
    <row r="1002" customFormat="false" ht="12.8" hidden="false" customHeight="false" outlineLevel="0" collapsed="false">
      <c r="A1002" s="9" t="s">
        <v>1431</v>
      </c>
      <c r="B1002" s="9" t="s">
        <v>109</v>
      </c>
      <c r="C1002" s="6" t="s">
        <v>150</v>
      </c>
      <c r="D1002" s="6" t="s">
        <v>42</v>
      </c>
      <c r="E1002" s="6" t="s">
        <v>79</v>
      </c>
      <c r="F1002" s="6" t="s">
        <v>80</v>
      </c>
      <c r="G1002" s="6" t="s">
        <v>19</v>
      </c>
      <c r="H1002" s="6" t="s">
        <v>1436</v>
      </c>
      <c r="I1002" s="0" t="n">
        <v>2</v>
      </c>
      <c r="J1002" s="6" t="n">
        <v>74.8</v>
      </c>
      <c r="K1002" s="3" t="str">
        <f aca="false">IF(I1002=1,"Yes","No")</f>
        <v>No</v>
      </c>
      <c r="L1002" s="7" t="n">
        <f aca="false">IF(K1002="Yes",(J1002-1)*0.98,-1)</f>
        <v>-1</v>
      </c>
      <c r="M1002" s="10" t="s">
        <v>53</v>
      </c>
      <c r="N1002" s="52" t="n">
        <v>20.17</v>
      </c>
      <c r="O1002" s="50" t="n">
        <f aca="false">N1002*L1002</f>
        <v>-20.17</v>
      </c>
      <c r="P1002" s="14" t="n">
        <f aca="false">O1002+P1001</f>
        <v>1121.21850295621</v>
      </c>
    </row>
    <row r="1003" customFormat="false" ht="12.8" hidden="false" customHeight="false" outlineLevel="0" collapsed="false">
      <c r="A1003" s="2" t="s">
        <v>1437</v>
      </c>
      <c r="B1003" s="2" t="s">
        <v>894</v>
      </c>
      <c r="C1003" s="0" t="s">
        <v>119</v>
      </c>
      <c r="D1003" s="0" t="s">
        <v>16</v>
      </c>
      <c r="E1003" s="0" t="s">
        <v>17</v>
      </c>
      <c r="F1003" s="0" t="s">
        <v>18</v>
      </c>
      <c r="G1003" s="0" t="s">
        <v>19</v>
      </c>
      <c r="H1003" s="0" t="s">
        <v>1438</v>
      </c>
      <c r="I1003" s="0" t="n">
        <v>1</v>
      </c>
      <c r="J1003" s="0" t="n">
        <v>1.12</v>
      </c>
      <c r="K1003" s="0" t="s">
        <v>21</v>
      </c>
      <c r="L1003" s="0" t="n">
        <f aca="false">IF(K1003="Yes",(J1003-1)*0.98,-1)</f>
        <v>0.1176</v>
      </c>
      <c r="M1003" s="4" t="s">
        <v>22</v>
      </c>
      <c r="N1003" s="52" t="n">
        <v>20.17</v>
      </c>
      <c r="O1003" s="50" t="n">
        <f aca="false">N1003*L1003</f>
        <v>2.371992</v>
      </c>
      <c r="P1003" s="14" t="n">
        <f aca="false">O1003+P1002</f>
        <v>1123.59049495621</v>
      </c>
    </row>
    <row r="1004" customFormat="false" ht="12.8" hidden="false" customHeight="false" outlineLevel="0" collapsed="false">
      <c r="A1004" s="2" t="s">
        <v>1439</v>
      </c>
      <c r="B1004" s="2" t="s">
        <v>142</v>
      </c>
      <c r="C1004" s="0" t="s">
        <v>15</v>
      </c>
      <c r="D1004" s="0" t="s">
        <v>16</v>
      </c>
      <c r="E1004" s="0" t="s">
        <v>17</v>
      </c>
      <c r="F1004" s="0" t="s">
        <v>18</v>
      </c>
      <c r="G1004" s="0" t="s">
        <v>19</v>
      </c>
      <c r="H1004" s="0" t="s">
        <v>1085</v>
      </c>
      <c r="I1004" s="0" t="n">
        <v>3</v>
      </c>
      <c r="J1004" s="0" t="n">
        <v>1.19</v>
      </c>
      <c r="K1004" s="0" t="s">
        <v>21</v>
      </c>
      <c r="L1004" s="0" t="n">
        <f aca="false">IF(K1004="Yes",(J1004-1)*0.98,-1)</f>
        <v>0.1862</v>
      </c>
      <c r="M1004" s="4" t="s">
        <v>22</v>
      </c>
      <c r="N1004" s="52" t="n">
        <v>20.17</v>
      </c>
      <c r="O1004" s="50" t="n">
        <f aca="false">N1004*L1004</f>
        <v>3.755654</v>
      </c>
      <c r="P1004" s="14" t="n">
        <f aca="false">O1004+P1003</f>
        <v>1127.34614895621</v>
      </c>
    </row>
    <row r="1005" customFormat="false" ht="12.8" hidden="false" customHeight="false" outlineLevel="0" collapsed="false">
      <c r="A1005" s="2" t="s">
        <v>1440</v>
      </c>
      <c r="B1005" s="2" t="s">
        <v>40</v>
      </c>
      <c r="C1005" s="0" t="s">
        <v>47</v>
      </c>
      <c r="D1005" s="0" t="s">
        <v>42</v>
      </c>
      <c r="E1005" s="0" t="s">
        <v>30</v>
      </c>
      <c r="F1005" s="0" t="s">
        <v>18</v>
      </c>
      <c r="G1005" s="0" t="s">
        <v>19</v>
      </c>
      <c r="H1005" s="0" t="s">
        <v>1441</v>
      </c>
      <c r="I1005" s="0" t="n">
        <v>1</v>
      </c>
      <c r="J1005" s="0" t="n">
        <v>1.35</v>
      </c>
      <c r="K1005" s="0" t="s">
        <v>21</v>
      </c>
      <c r="L1005" s="0" t="n">
        <f aca="false">IF(K1005="Yes",(J1005-1)*0.98,-1)</f>
        <v>0.343</v>
      </c>
      <c r="M1005" s="11" t="s">
        <v>62</v>
      </c>
      <c r="N1005" s="52" t="n">
        <v>20.17</v>
      </c>
      <c r="O1005" s="50" t="n">
        <f aca="false">N1005*L1005</f>
        <v>6.91831</v>
      </c>
      <c r="P1005" s="14" t="n">
        <f aca="false">O1005+P1004</f>
        <v>1134.26445895621</v>
      </c>
    </row>
    <row r="1006" customFormat="false" ht="12.8" hidden="false" customHeight="false" outlineLevel="0" collapsed="false">
      <c r="A1006" s="2" t="s">
        <v>1440</v>
      </c>
      <c r="B1006" s="2" t="s">
        <v>109</v>
      </c>
      <c r="C1006" s="0" t="s">
        <v>433</v>
      </c>
      <c r="D1006" s="0" t="s">
        <v>16</v>
      </c>
      <c r="E1006" s="0" t="s">
        <v>79</v>
      </c>
      <c r="F1006" s="0" t="s">
        <v>80</v>
      </c>
      <c r="G1006" s="0" t="s">
        <v>19</v>
      </c>
      <c r="H1006" s="0" t="s">
        <v>1442</v>
      </c>
      <c r="I1006" s="0" t="n">
        <v>1</v>
      </c>
      <c r="J1006" s="0" t="n">
        <v>2.52</v>
      </c>
      <c r="K1006" s="0" t="s">
        <v>21</v>
      </c>
      <c r="L1006" s="0" t="n">
        <f aca="false">IF(K1006="Yes",(J1006-1)*0.98,-1)</f>
        <v>1.4896</v>
      </c>
      <c r="M1006" s="4" t="s">
        <v>22</v>
      </c>
      <c r="N1006" s="52" t="n">
        <v>20.17</v>
      </c>
      <c r="O1006" s="50" t="n">
        <f aca="false">N1006*L1006</f>
        <v>30.045232</v>
      </c>
      <c r="P1006" s="14" t="n">
        <f aca="false">O1006+P1005</f>
        <v>1164.30969095621</v>
      </c>
    </row>
    <row r="1007" customFormat="false" ht="12.8" hidden="false" customHeight="false" outlineLevel="0" collapsed="false">
      <c r="A1007" s="2" t="s">
        <v>1440</v>
      </c>
      <c r="B1007" s="2" t="s">
        <v>109</v>
      </c>
      <c r="C1007" s="0" t="s">
        <v>433</v>
      </c>
      <c r="D1007" s="0" t="s">
        <v>16</v>
      </c>
      <c r="E1007" s="0" t="s">
        <v>79</v>
      </c>
      <c r="F1007" s="0" t="s">
        <v>80</v>
      </c>
      <c r="G1007" s="0" t="s">
        <v>19</v>
      </c>
      <c r="H1007" s="0" t="s">
        <v>1443</v>
      </c>
      <c r="I1007" s="0" t="n">
        <v>2</v>
      </c>
      <c r="J1007" s="0" t="n">
        <v>1.77</v>
      </c>
      <c r="K1007" s="0" t="s">
        <v>21</v>
      </c>
      <c r="L1007" s="0" t="n">
        <f aca="false">IF(K1007="Yes",(J1007-1)*0.98,-1)</f>
        <v>0.7546</v>
      </c>
      <c r="M1007" s="11" t="s">
        <v>62</v>
      </c>
      <c r="N1007" s="52" t="n">
        <v>20.17</v>
      </c>
      <c r="O1007" s="50" t="n">
        <f aca="false">N1007*L1007</f>
        <v>15.220282</v>
      </c>
      <c r="P1007" s="14" t="n">
        <f aca="false">O1007+P1006</f>
        <v>1179.52997295621</v>
      </c>
    </row>
    <row r="1008" customFormat="false" ht="12.8" hidden="false" customHeight="false" outlineLevel="0" collapsed="false">
      <c r="A1008" s="2" t="s">
        <v>1444</v>
      </c>
      <c r="B1008" s="2" t="s">
        <v>445</v>
      </c>
      <c r="C1008" s="0" t="s">
        <v>47</v>
      </c>
      <c r="D1008" s="0" t="s">
        <v>29</v>
      </c>
      <c r="E1008" s="0" t="s">
        <v>79</v>
      </c>
      <c r="F1008" s="0" t="s">
        <v>80</v>
      </c>
      <c r="G1008" s="0" t="s">
        <v>19</v>
      </c>
      <c r="H1008" s="0" t="s">
        <v>1445</v>
      </c>
      <c r="I1008" s="0" t="n">
        <v>4</v>
      </c>
      <c r="J1008" s="0" t="n">
        <v>0</v>
      </c>
      <c r="K1008" s="0" t="str">
        <f aca="false">IF(I1008=1,"Yes","No")</f>
        <v>No</v>
      </c>
      <c r="L1008" s="0" t="n">
        <f aca="false">IF(K1008="Yes",(J1008-1)*0.98,-1)</f>
        <v>-1</v>
      </c>
      <c r="M1008" s="5" t="s">
        <v>33</v>
      </c>
      <c r="N1008" s="52" t="n">
        <v>20.17</v>
      </c>
      <c r="O1008" s="50" t="n">
        <f aca="false">N1008*L1008</f>
        <v>-20.17</v>
      </c>
      <c r="P1008" s="14" t="n">
        <f aca="false">O1008+P1007</f>
        <v>1159.35997295621</v>
      </c>
    </row>
    <row r="1009" customFormat="false" ht="12.8" hidden="false" customHeight="false" outlineLevel="0" collapsed="false">
      <c r="A1009" s="2" t="s">
        <v>1444</v>
      </c>
      <c r="B1009" s="2" t="s">
        <v>445</v>
      </c>
      <c r="C1009" s="0" t="s">
        <v>47</v>
      </c>
      <c r="D1009" s="0" t="s">
        <v>29</v>
      </c>
      <c r="E1009" s="0" t="s">
        <v>79</v>
      </c>
      <c r="F1009" s="0" t="s">
        <v>80</v>
      </c>
      <c r="G1009" s="0" t="s">
        <v>19</v>
      </c>
      <c r="H1009" s="0" t="s">
        <v>1445</v>
      </c>
      <c r="I1009" s="0" t="n">
        <v>4</v>
      </c>
      <c r="J1009" s="0" t="n">
        <v>1.19</v>
      </c>
      <c r="K1009" s="0" t="s">
        <v>19</v>
      </c>
      <c r="L1009" s="0" t="n">
        <f aca="false">IF(K1009="Yes",(J1009-1)*0.98,-1)</f>
        <v>-1</v>
      </c>
      <c r="M1009" s="4" t="s">
        <v>22</v>
      </c>
      <c r="N1009" s="52" t="n">
        <v>20.17</v>
      </c>
      <c r="O1009" s="50" t="n">
        <f aca="false">N1009*L1009</f>
        <v>-20.17</v>
      </c>
      <c r="P1009" s="14" t="n">
        <f aca="false">O1009+P1008</f>
        <v>1139.18997295621</v>
      </c>
    </row>
    <row r="1010" customFormat="false" ht="12.8" hidden="false" customHeight="false" outlineLevel="0" collapsed="false">
      <c r="A1010" s="2" t="s">
        <v>1444</v>
      </c>
      <c r="B1010" s="2" t="s">
        <v>157</v>
      </c>
      <c r="C1010" s="0" t="s">
        <v>28</v>
      </c>
      <c r="D1010" s="0" t="s">
        <v>29</v>
      </c>
      <c r="E1010" s="0" t="s">
        <v>30</v>
      </c>
      <c r="F1010" s="0" t="s">
        <v>1055</v>
      </c>
      <c r="G1010" s="0" t="s">
        <v>21</v>
      </c>
      <c r="H1010" s="0" t="s">
        <v>1446</v>
      </c>
      <c r="I1010" s="0" t="n">
        <v>1</v>
      </c>
      <c r="J1010" s="0" t="n">
        <v>2.91</v>
      </c>
      <c r="K1010" s="0" t="s">
        <v>21</v>
      </c>
      <c r="L1010" s="0" t="n">
        <f aca="false">IF(K1010="Yes",(J1010-1)*0.98,-1)</f>
        <v>1.8718</v>
      </c>
      <c r="M1010" s="4" t="s">
        <v>22</v>
      </c>
      <c r="N1010" s="52" t="n">
        <v>20.17</v>
      </c>
      <c r="O1010" s="50" t="n">
        <f aca="false">N1010*L1010</f>
        <v>37.754206</v>
      </c>
      <c r="P1010" s="14" t="n">
        <f aca="false">O1010+P1009</f>
        <v>1176.94417895621</v>
      </c>
    </row>
    <row r="1011" customFormat="false" ht="12.8" hidden="false" customHeight="false" outlineLevel="0" collapsed="false">
      <c r="A1011" s="2" t="s">
        <v>1447</v>
      </c>
      <c r="B1011" s="2" t="s">
        <v>925</v>
      </c>
      <c r="C1011" s="0" t="s">
        <v>773</v>
      </c>
      <c r="D1011" s="0" t="s">
        <v>16</v>
      </c>
      <c r="E1011" s="0" t="s">
        <v>87</v>
      </c>
      <c r="F1011" s="0" t="s">
        <v>18</v>
      </c>
      <c r="G1011" s="0" t="s">
        <v>21</v>
      </c>
      <c r="H1011" s="0" t="s">
        <v>1448</v>
      </c>
      <c r="I1011" s="0" t="n">
        <v>2</v>
      </c>
      <c r="J1011" s="0" t="n">
        <v>1.98</v>
      </c>
      <c r="K1011" s="0" t="s">
        <v>21</v>
      </c>
      <c r="L1011" s="0" t="n">
        <f aca="false">IF(K1011="Yes",(J1011-1)*0.98,-1)</f>
        <v>0.9604</v>
      </c>
      <c r="M1011" s="4" t="s">
        <v>22</v>
      </c>
      <c r="N1011" s="52" t="n">
        <v>20.17</v>
      </c>
      <c r="O1011" s="50" t="n">
        <f aca="false">N1011*L1011</f>
        <v>19.371268</v>
      </c>
      <c r="P1011" s="14" t="n">
        <f aca="false">O1011+P1010</f>
        <v>1196.31544695621</v>
      </c>
    </row>
    <row r="1012" customFormat="false" ht="12.8" hidden="false" customHeight="false" outlineLevel="0" collapsed="false">
      <c r="A1012" s="2" t="s">
        <v>1447</v>
      </c>
      <c r="B1012" s="2" t="s">
        <v>205</v>
      </c>
      <c r="C1012" s="0" t="s">
        <v>91</v>
      </c>
      <c r="D1012" s="0" t="s">
        <v>42</v>
      </c>
      <c r="E1012" s="0" t="s">
        <v>30</v>
      </c>
      <c r="F1012" s="0" t="s">
        <v>18</v>
      </c>
      <c r="G1012" s="0" t="s">
        <v>19</v>
      </c>
      <c r="H1012" s="0" t="s">
        <v>1449</v>
      </c>
      <c r="I1012" s="0" t="n">
        <v>3</v>
      </c>
      <c r="J1012" s="0" t="n">
        <v>1.32</v>
      </c>
      <c r="K1012" s="0" t="s">
        <v>21</v>
      </c>
      <c r="L1012" s="0" t="n">
        <f aca="false">IF(K1012="Yes",(J1012-1)*0.98,-1)</f>
        <v>0.3136</v>
      </c>
      <c r="M1012" s="11" t="s">
        <v>62</v>
      </c>
      <c r="N1012" s="52" t="n">
        <v>20.17</v>
      </c>
      <c r="O1012" s="50" t="n">
        <f aca="false">N1012*L1012</f>
        <v>6.325312</v>
      </c>
      <c r="P1012" s="14" t="n">
        <f aca="false">O1012+P1011</f>
        <v>1202.64075895621</v>
      </c>
    </row>
    <row r="1013" customFormat="false" ht="12.8" hidden="false" customHeight="false" outlineLevel="0" collapsed="false">
      <c r="A1013" s="2" t="s">
        <v>1450</v>
      </c>
      <c r="B1013" s="2" t="s">
        <v>40</v>
      </c>
      <c r="C1013" s="0" t="s">
        <v>259</v>
      </c>
      <c r="D1013" s="0" t="s">
        <v>16</v>
      </c>
      <c r="E1013" s="0" t="s">
        <v>17</v>
      </c>
      <c r="F1013" s="0" t="s">
        <v>18</v>
      </c>
      <c r="G1013" s="0" t="s">
        <v>19</v>
      </c>
      <c r="H1013" s="0" t="s">
        <v>1451</v>
      </c>
      <c r="I1013" s="0" t="n">
        <v>1</v>
      </c>
      <c r="J1013" s="0" t="n">
        <v>1.1</v>
      </c>
      <c r="K1013" s="0" t="s">
        <v>21</v>
      </c>
      <c r="L1013" s="0" t="n">
        <f aca="false">IF(K1013="Yes",(J1013-1)*0.98,-1)</f>
        <v>0.0980000000000001</v>
      </c>
      <c r="M1013" s="4" t="s">
        <v>22</v>
      </c>
      <c r="N1013" s="52" t="n">
        <v>20.17</v>
      </c>
      <c r="O1013" s="50" t="n">
        <f aca="false">N1013*L1013</f>
        <v>1.97666</v>
      </c>
      <c r="P1013" s="14" t="n">
        <f aca="false">O1013+P1012</f>
        <v>1204.61741895621</v>
      </c>
      <c r="Q1013" s="47" t="n">
        <f aca="false">0.8*(P1013-1008.54)</f>
        <v>156.861935164966</v>
      </c>
      <c r="R1013" s="47" t="n">
        <f aca="false">P1013-Q1013</f>
        <v>1047.75548379124</v>
      </c>
      <c r="S1013" s="47" t="n">
        <f aca="false">R1013/50</f>
        <v>20.9551096758248</v>
      </c>
      <c r="T1013" s="47" t="n">
        <f aca="false">2024.2+Q1013</f>
        <v>2181.06193516497</v>
      </c>
      <c r="U1013" s="48" t="s">
        <v>21</v>
      </c>
    </row>
    <row r="1014" customFormat="false" ht="12.8" hidden="false" customHeight="false" outlineLevel="0" collapsed="false">
      <c r="A1014" s="2" t="s">
        <v>1452</v>
      </c>
      <c r="B1014" s="2" t="s">
        <v>83</v>
      </c>
      <c r="C1014" s="0" t="s">
        <v>1031</v>
      </c>
      <c r="D1014" s="0" t="s">
        <v>37</v>
      </c>
      <c r="E1014" s="0" t="s">
        <v>17</v>
      </c>
      <c r="F1014" s="0" t="s">
        <v>43</v>
      </c>
      <c r="G1014" s="0" t="s">
        <v>19</v>
      </c>
      <c r="H1014" s="0" t="s">
        <v>1453</v>
      </c>
      <c r="I1014" s="0" t="n">
        <v>0</v>
      </c>
      <c r="J1014" s="0" t="n">
        <v>2.18</v>
      </c>
      <c r="K1014" s="0" t="s">
        <v>19</v>
      </c>
      <c r="L1014" s="0" t="n">
        <f aca="false">IF(K1014="Yes",(J1014-1)*0.98,-1)</f>
        <v>-1</v>
      </c>
      <c r="M1014" s="11" t="s">
        <v>62</v>
      </c>
      <c r="N1014" s="52" t="n">
        <v>20.96</v>
      </c>
      <c r="O1014" s="50" t="n">
        <f aca="false">N1014*L1014</f>
        <v>-20.96</v>
      </c>
      <c r="P1014" s="51" t="n">
        <f aca="false">R1013+O1014</f>
        <v>1026.79548379124</v>
      </c>
    </row>
    <row r="1015" customFormat="false" ht="12.8" hidden="false" customHeight="false" outlineLevel="0" collapsed="false">
      <c r="A1015" s="2" t="s">
        <v>1452</v>
      </c>
      <c r="B1015" s="2" t="s">
        <v>83</v>
      </c>
      <c r="C1015" s="6" t="s">
        <v>1031</v>
      </c>
      <c r="D1015" s="6" t="s">
        <v>37</v>
      </c>
      <c r="E1015" s="6" t="s">
        <v>17</v>
      </c>
      <c r="F1015" s="6" t="s">
        <v>43</v>
      </c>
      <c r="G1015" s="6" t="s">
        <v>19</v>
      </c>
      <c r="H1015" s="6" t="s">
        <v>1454</v>
      </c>
      <c r="I1015" s="0" t="n">
        <v>4</v>
      </c>
      <c r="J1015" s="6" t="n">
        <v>0</v>
      </c>
      <c r="K1015" s="3" t="str">
        <f aca="false">IF(I1015=1, "No","Yes")</f>
        <v>Yes</v>
      </c>
      <c r="L1015" s="7" t="n">
        <f aca="false">IF(I1015=1,-J1015,0.98)</f>
        <v>0.98</v>
      </c>
      <c r="M1015" s="12" t="s">
        <v>128</v>
      </c>
      <c r="N1015" s="52" t="n">
        <v>20.96</v>
      </c>
      <c r="O1015" s="50" t="n">
        <f aca="false">N1015*L1015</f>
        <v>20.5408</v>
      </c>
      <c r="P1015" s="14" t="n">
        <f aca="false">O1015+P1014</f>
        <v>1047.33628379124</v>
      </c>
    </row>
    <row r="1016" customFormat="false" ht="12.8" hidden="false" customHeight="false" outlineLevel="0" collapsed="false">
      <c r="A1016" s="2" t="s">
        <v>1452</v>
      </c>
      <c r="B1016" s="2" t="s">
        <v>888</v>
      </c>
      <c r="C1016" s="0" t="s">
        <v>1031</v>
      </c>
      <c r="D1016" s="0" t="s">
        <v>37</v>
      </c>
      <c r="E1016" s="0" t="s">
        <v>17</v>
      </c>
      <c r="F1016" s="0" t="s">
        <v>65</v>
      </c>
      <c r="G1016" s="0" t="s">
        <v>21</v>
      </c>
      <c r="H1016" s="0" t="s">
        <v>1455</v>
      </c>
      <c r="I1016" s="0" t="n">
        <v>1</v>
      </c>
      <c r="J1016" s="0" t="n">
        <v>5.2</v>
      </c>
      <c r="K1016" s="0" t="str">
        <f aca="false">IF(I1016=1,"Yes","No")</f>
        <v>Yes</v>
      </c>
      <c r="L1016" s="0" t="n">
        <f aca="false">IF(K1016="Yes",(J1016-1)*0.98,-1)</f>
        <v>4.116</v>
      </c>
      <c r="M1016" s="5" t="s">
        <v>33</v>
      </c>
      <c r="N1016" s="52" t="n">
        <v>20.96</v>
      </c>
      <c r="O1016" s="50" t="n">
        <f aca="false">N1016*L1016</f>
        <v>86.27136</v>
      </c>
      <c r="P1016" s="14" t="n">
        <f aca="false">O1016+P1015</f>
        <v>1133.60764379124</v>
      </c>
    </row>
    <row r="1017" customFormat="false" ht="12.8" hidden="false" customHeight="false" outlineLevel="0" collapsed="false">
      <c r="A1017" s="2" t="s">
        <v>1452</v>
      </c>
      <c r="B1017" s="2" t="s">
        <v>888</v>
      </c>
      <c r="C1017" s="0" t="s">
        <v>1031</v>
      </c>
      <c r="D1017" s="0" t="s">
        <v>37</v>
      </c>
      <c r="E1017" s="0" t="s">
        <v>17</v>
      </c>
      <c r="F1017" s="0" t="s">
        <v>65</v>
      </c>
      <c r="G1017" s="0" t="s">
        <v>21</v>
      </c>
      <c r="H1017" s="0" t="s">
        <v>1455</v>
      </c>
      <c r="I1017" s="0" t="n">
        <v>1</v>
      </c>
      <c r="J1017" s="0" t="n">
        <v>1.95</v>
      </c>
      <c r="K1017" s="0" t="s">
        <v>21</v>
      </c>
      <c r="L1017" s="0" t="n">
        <f aca="false">IF(K1017="Yes",(J1017-1)*0.98,-1)</f>
        <v>0.931</v>
      </c>
      <c r="M1017" s="4" t="s">
        <v>22</v>
      </c>
      <c r="N1017" s="52" t="n">
        <v>20.96</v>
      </c>
      <c r="O1017" s="50" t="n">
        <f aca="false">N1017*L1017</f>
        <v>19.51376</v>
      </c>
      <c r="P1017" s="14" t="n">
        <f aca="false">O1017+P1016</f>
        <v>1153.12140379124</v>
      </c>
    </row>
    <row r="1018" customFormat="false" ht="12.8" hidden="false" customHeight="false" outlineLevel="0" collapsed="false">
      <c r="A1018" s="2" t="s">
        <v>1452</v>
      </c>
      <c r="B1018" s="2" t="s">
        <v>1185</v>
      </c>
      <c r="C1018" s="0" t="s">
        <v>74</v>
      </c>
      <c r="D1018" s="0" t="s">
        <v>37</v>
      </c>
      <c r="E1018" s="0" t="s">
        <v>30</v>
      </c>
      <c r="F1018" s="0" t="s">
        <v>43</v>
      </c>
      <c r="G1018" s="0" t="s">
        <v>19</v>
      </c>
      <c r="H1018" s="0" t="s">
        <v>1456</v>
      </c>
      <c r="I1018" s="0" t="n">
        <v>2</v>
      </c>
      <c r="J1018" s="0" t="n">
        <v>1.41</v>
      </c>
      <c r="K1018" s="0" t="s">
        <v>21</v>
      </c>
      <c r="L1018" s="0" t="n">
        <f aca="false">IF(K1018="Yes",(J1018-1)*0.98,-1)</f>
        <v>0.4018</v>
      </c>
      <c r="M1018" s="4" t="s">
        <v>22</v>
      </c>
      <c r="N1018" s="52" t="n">
        <v>20.96</v>
      </c>
      <c r="O1018" s="50" t="n">
        <f aca="false">N1018*L1018</f>
        <v>8.421728</v>
      </c>
      <c r="P1018" s="14" t="n">
        <f aca="false">O1018+P1017</f>
        <v>1161.54313179124</v>
      </c>
    </row>
    <row r="1019" customFormat="false" ht="12.8" hidden="false" customHeight="false" outlineLevel="0" collapsed="false">
      <c r="A1019" s="2" t="s">
        <v>1457</v>
      </c>
      <c r="B1019" s="2" t="s">
        <v>915</v>
      </c>
      <c r="C1019" s="0" t="s">
        <v>256</v>
      </c>
      <c r="D1019" s="0" t="s">
        <v>48</v>
      </c>
      <c r="E1019" s="0" t="s">
        <v>87</v>
      </c>
      <c r="F1019" s="0" t="s">
        <v>18</v>
      </c>
      <c r="G1019" s="0" t="s">
        <v>19</v>
      </c>
      <c r="H1019" s="0" t="s">
        <v>1428</v>
      </c>
      <c r="I1019" s="0" t="n">
        <v>2</v>
      </c>
      <c r="J1019" s="0" t="n">
        <v>1.86</v>
      </c>
      <c r="K1019" s="0" t="str">
        <f aca="false">IF(I1019=1,"Yes","No")</f>
        <v>No</v>
      </c>
      <c r="L1019" s="0" t="n">
        <f aca="false">IF(K1019="Yes",(J1019-1)*0.98,-1)</f>
        <v>-1</v>
      </c>
      <c r="M1019" s="5" t="s">
        <v>33</v>
      </c>
      <c r="N1019" s="52" t="n">
        <v>20.96</v>
      </c>
      <c r="O1019" s="50" t="n">
        <f aca="false">N1019*L1019</f>
        <v>-20.96</v>
      </c>
      <c r="P1019" s="14" t="n">
        <f aca="false">O1019+P1018</f>
        <v>1140.58313179124</v>
      </c>
    </row>
    <row r="1020" customFormat="false" ht="12.8" hidden="false" customHeight="false" outlineLevel="0" collapsed="false">
      <c r="A1020" s="2" t="s">
        <v>1457</v>
      </c>
      <c r="B1020" s="2" t="s">
        <v>113</v>
      </c>
      <c r="C1020" s="6" t="s">
        <v>68</v>
      </c>
      <c r="D1020" s="6" t="s">
        <v>48</v>
      </c>
      <c r="E1020" s="6" t="s">
        <v>87</v>
      </c>
      <c r="F1020" s="6" t="s">
        <v>18</v>
      </c>
      <c r="G1020" s="6" t="s">
        <v>21</v>
      </c>
      <c r="H1020" s="6" t="s">
        <v>1458</v>
      </c>
      <c r="I1020" s="0" t="n">
        <v>3</v>
      </c>
      <c r="J1020" s="6" t="n">
        <v>0</v>
      </c>
      <c r="K1020" s="3" t="str">
        <f aca="false">IF(I1020=1, "No","Yes")</f>
        <v>Yes</v>
      </c>
      <c r="L1020" s="7" t="n">
        <f aca="false">IF(I1020=1,-J1020,0.98)</f>
        <v>0.98</v>
      </c>
      <c r="M1020" s="8" t="s">
        <v>51</v>
      </c>
      <c r="N1020" s="52" t="n">
        <v>20.96</v>
      </c>
      <c r="O1020" s="50" t="n">
        <f aca="false">N1020*L1020</f>
        <v>20.5408</v>
      </c>
      <c r="P1020" s="14" t="n">
        <f aca="false">O1020+P1019</f>
        <v>1161.12393179124</v>
      </c>
    </row>
    <row r="1021" customFormat="false" ht="12.8" hidden="false" customHeight="false" outlineLevel="0" collapsed="false">
      <c r="A1021" s="9" t="s">
        <v>1457</v>
      </c>
      <c r="B1021" s="9" t="s">
        <v>113</v>
      </c>
      <c r="C1021" s="6" t="s">
        <v>68</v>
      </c>
      <c r="D1021" s="6" t="s">
        <v>48</v>
      </c>
      <c r="E1021" s="6" t="s">
        <v>87</v>
      </c>
      <c r="F1021" s="6" t="s">
        <v>18</v>
      </c>
      <c r="G1021" s="6" t="s">
        <v>21</v>
      </c>
      <c r="H1021" s="6" t="s">
        <v>519</v>
      </c>
      <c r="I1021" s="0" t="n">
        <v>1</v>
      </c>
      <c r="J1021" s="6" t="n">
        <v>2.5</v>
      </c>
      <c r="K1021" s="3" t="str">
        <f aca="false">IF(I1021=1,"Yes","No")</f>
        <v>Yes</v>
      </c>
      <c r="L1021" s="7" t="n">
        <f aca="false">IF(K1021="Yes",(J1021-1)*0.98,-1)</f>
        <v>1.47</v>
      </c>
      <c r="M1021" s="10" t="s">
        <v>53</v>
      </c>
      <c r="N1021" s="52" t="n">
        <v>20.96</v>
      </c>
      <c r="O1021" s="50" t="n">
        <f aca="false">N1021*L1021</f>
        <v>30.8112</v>
      </c>
      <c r="P1021" s="14" t="n">
        <f aca="false">O1021+P1020</f>
        <v>1191.93513179124</v>
      </c>
    </row>
    <row r="1022" customFormat="false" ht="12.8" hidden="false" customHeight="false" outlineLevel="0" collapsed="false">
      <c r="A1022" s="2" t="s">
        <v>1457</v>
      </c>
      <c r="B1022" s="2" t="s">
        <v>310</v>
      </c>
      <c r="C1022" s="0" t="s">
        <v>256</v>
      </c>
      <c r="D1022" s="0" t="s">
        <v>16</v>
      </c>
      <c r="E1022" s="0" t="s">
        <v>17</v>
      </c>
      <c r="F1022" s="0" t="s">
        <v>18</v>
      </c>
      <c r="G1022" s="0" t="s">
        <v>19</v>
      </c>
      <c r="H1022" s="0" t="s">
        <v>1459</v>
      </c>
      <c r="I1022" s="0" t="n">
        <v>3</v>
      </c>
      <c r="J1022" s="0" t="n">
        <v>1.34</v>
      </c>
      <c r="K1022" s="0" t="s">
        <v>21</v>
      </c>
      <c r="L1022" s="0" t="n">
        <f aca="false">IF(K1022="Yes",(J1022-1)*0.98,-1)</f>
        <v>0.3332</v>
      </c>
      <c r="M1022" s="4" t="s">
        <v>22</v>
      </c>
      <c r="N1022" s="52" t="n">
        <v>20.96</v>
      </c>
      <c r="O1022" s="50" t="n">
        <f aca="false">N1022*L1022</f>
        <v>6.983872</v>
      </c>
      <c r="P1022" s="14" t="n">
        <f aca="false">O1022+P1021</f>
        <v>1198.91900379124</v>
      </c>
    </row>
    <row r="1023" customFormat="false" ht="12.8" hidden="false" customHeight="false" outlineLevel="0" collapsed="false">
      <c r="A1023" s="2" t="s">
        <v>1457</v>
      </c>
      <c r="B1023" s="2" t="s">
        <v>96</v>
      </c>
      <c r="C1023" s="0" t="s">
        <v>1371</v>
      </c>
      <c r="D1023" s="0" t="s">
        <v>195</v>
      </c>
      <c r="E1023" s="0" t="s">
        <v>17</v>
      </c>
      <c r="G1023" s="0" t="s">
        <v>19</v>
      </c>
      <c r="H1023" s="0" t="s">
        <v>156</v>
      </c>
      <c r="I1023" s="0" t="n">
        <v>1</v>
      </c>
      <c r="J1023" s="0" t="n">
        <v>1.2</v>
      </c>
      <c r="K1023" s="0" t="str">
        <f aca="false">IF(I1023=1,"Yes","No")</f>
        <v>Yes</v>
      </c>
      <c r="L1023" s="0" t="n">
        <f aca="false">IF(K1023="Yes",(J1023-1)*0.98,-1)</f>
        <v>0.196</v>
      </c>
      <c r="M1023" s="5" t="s">
        <v>33</v>
      </c>
      <c r="N1023" s="52" t="n">
        <v>20.96</v>
      </c>
      <c r="O1023" s="50" t="n">
        <f aca="false">N1023*L1023</f>
        <v>4.10816</v>
      </c>
      <c r="P1023" s="14" t="n">
        <f aca="false">O1023+P1022</f>
        <v>1203.02716379124</v>
      </c>
    </row>
    <row r="1024" customFormat="false" ht="12.8" hidden="false" customHeight="false" outlineLevel="0" collapsed="false">
      <c r="A1024" s="9" t="s">
        <v>1460</v>
      </c>
      <c r="B1024" s="9" t="s">
        <v>139</v>
      </c>
      <c r="C1024" s="6" t="s">
        <v>271</v>
      </c>
      <c r="D1024" s="6" t="s">
        <v>42</v>
      </c>
      <c r="E1024" s="6" t="s">
        <v>17</v>
      </c>
      <c r="F1024" s="6" t="s">
        <v>304</v>
      </c>
      <c r="G1024" s="6" t="s">
        <v>19</v>
      </c>
      <c r="H1024" s="6" t="s">
        <v>1461</v>
      </c>
      <c r="I1024" s="6" t="n">
        <v>4</v>
      </c>
      <c r="J1024" s="6" t="n">
        <v>34</v>
      </c>
      <c r="K1024" s="3" t="str">
        <f aca="false">IF(I1024=1,"Yes","No")</f>
        <v>No</v>
      </c>
      <c r="L1024" s="7" t="n">
        <f aca="false">IF(K1024="Yes",(J1024-1)*0.98,-1)</f>
        <v>-1</v>
      </c>
      <c r="M1024" s="10" t="s">
        <v>53</v>
      </c>
      <c r="N1024" s="52" t="n">
        <v>20.96</v>
      </c>
      <c r="O1024" s="50" t="n">
        <f aca="false">N1024*L1024</f>
        <v>-20.96</v>
      </c>
      <c r="P1024" s="14" t="n">
        <f aca="false">O1024+P1023</f>
        <v>1182.06716379124</v>
      </c>
    </row>
    <row r="1025" customFormat="false" ht="12.8" hidden="false" customHeight="false" outlineLevel="0" collapsed="false">
      <c r="A1025" s="2" t="s">
        <v>1462</v>
      </c>
      <c r="B1025" s="2" t="s">
        <v>139</v>
      </c>
      <c r="C1025" s="0" t="s">
        <v>114</v>
      </c>
      <c r="D1025" s="0" t="s">
        <v>48</v>
      </c>
      <c r="E1025" s="0" t="s">
        <v>87</v>
      </c>
      <c r="F1025" s="0" t="s">
        <v>18</v>
      </c>
      <c r="G1025" s="0" t="s">
        <v>19</v>
      </c>
      <c r="H1025" s="0" t="s">
        <v>1463</v>
      </c>
      <c r="I1025" s="0" t="n">
        <v>1</v>
      </c>
      <c r="J1025" s="0" t="n">
        <v>1.91</v>
      </c>
      <c r="K1025" s="0" t="str">
        <f aca="false">IF(I1025=1,"Yes","No")</f>
        <v>Yes</v>
      </c>
      <c r="L1025" s="0" t="n">
        <f aca="false">IF(K1025="Yes",(J1025-1)*0.98,-1)</f>
        <v>0.8918</v>
      </c>
      <c r="M1025" s="5" t="s">
        <v>33</v>
      </c>
      <c r="N1025" s="52" t="n">
        <v>20.96</v>
      </c>
      <c r="O1025" s="50" t="n">
        <f aca="false">N1025*L1025</f>
        <v>18.692128</v>
      </c>
      <c r="P1025" s="14" t="n">
        <f aca="false">O1025+P1024</f>
        <v>1200.75929179124</v>
      </c>
    </row>
    <row r="1026" customFormat="false" ht="12.8" hidden="false" customHeight="false" outlineLevel="0" collapsed="false">
      <c r="A1026" s="2" t="s">
        <v>1462</v>
      </c>
      <c r="B1026" s="2" t="s">
        <v>46</v>
      </c>
      <c r="C1026" s="0" t="s">
        <v>297</v>
      </c>
      <c r="D1026" s="0" t="s">
        <v>42</v>
      </c>
      <c r="E1026" s="0" t="s">
        <v>17</v>
      </c>
      <c r="F1026" s="0" t="s">
        <v>65</v>
      </c>
      <c r="G1026" s="0" t="s">
        <v>21</v>
      </c>
      <c r="H1026" s="0" t="s">
        <v>1013</v>
      </c>
      <c r="I1026" s="0" t="n">
        <v>0</v>
      </c>
      <c r="J1026" s="0" t="n">
        <v>3.77</v>
      </c>
      <c r="K1026" s="0" t="s">
        <v>19</v>
      </c>
      <c r="L1026" s="0" t="n">
        <f aca="false">IF(K1026="Yes",(J1026-1)*0.98,-1)</f>
        <v>-1</v>
      </c>
      <c r="M1026" s="11" t="s">
        <v>62</v>
      </c>
      <c r="N1026" s="52" t="n">
        <v>20.96</v>
      </c>
      <c r="O1026" s="50" t="n">
        <f aca="false">N1026*L1026</f>
        <v>-20.96</v>
      </c>
      <c r="P1026" s="14" t="n">
        <f aca="false">O1026+P1025</f>
        <v>1179.79929179124</v>
      </c>
    </row>
    <row r="1027" customFormat="false" ht="12.8" hidden="false" customHeight="false" outlineLevel="0" collapsed="false">
      <c r="A1027" s="9" t="s">
        <v>1462</v>
      </c>
      <c r="B1027" s="9" t="s">
        <v>46</v>
      </c>
      <c r="C1027" s="6" t="s">
        <v>297</v>
      </c>
      <c r="D1027" s="6" t="s">
        <v>42</v>
      </c>
      <c r="E1027" s="6" t="s">
        <v>17</v>
      </c>
      <c r="F1027" s="6" t="s">
        <v>65</v>
      </c>
      <c r="G1027" s="6" t="s">
        <v>21</v>
      </c>
      <c r="H1027" s="6" t="s">
        <v>1013</v>
      </c>
      <c r="I1027" s="6" t="n">
        <v>0</v>
      </c>
      <c r="J1027" s="6" t="n">
        <v>0</v>
      </c>
      <c r="K1027" s="3" t="str">
        <f aca="false">IF(I1027=1,"Yes","No")</f>
        <v>No</v>
      </c>
      <c r="L1027" s="7" t="n">
        <f aca="false">IF(K1027="Yes",(J1027-1)*0.98,-1)</f>
        <v>-1</v>
      </c>
      <c r="M1027" s="10" t="s">
        <v>53</v>
      </c>
      <c r="N1027" s="52" t="n">
        <v>20.96</v>
      </c>
      <c r="O1027" s="50" t="n">
        <f aca="false">N1027*L1027</f>
        <v>-20.96</v>
      </c>
      <c r="P1027" s="14" t="n">
        <f aca="false">O1027+P1026</f>
        <v>1158.83929179124</v>
      </c>
    </row>
    <row r="1028" customFormat="false" ht="12.8" hidden="false" customHeight="false" outlineLevel="0" collapsed="false">
      <c r="A1028" s="2" t="s">
        <v>1464</v>
      </c>
      <c r="B1028" s="2" t="s">
        <v>170</v>
      </c>
      <c r="C1028" s="0" t="s">
        <v>59</v>
      </c>
      <c r="D1028" s="0" t="s">
        <v>42</v>
      </c>
      <c r="E1028" s="0" t="s">
        <v>30</v>
      </c>
      <c r="F1028" s="0" t="s">
        <v>18</v>
      </c>
      <c r="G1028" s="0" t="s">
        <v>19</v>
      </c>
      <c r="H1028" s="0" t="s">
        <v>1465</v>
      </c>
      <c r="I1028" s="0" t="n">
        <v>1</v>
      </c>
      <c r="J1028" s="0" t="n">
        <v>1.67</v>
      </c>
      <c r="K1028" s="0" t="s">
        <v>21</v>
      </c>
      <c r="L1028" s="0" t="n">
        <f aca="false">IF(K1028="Yes",(J1028-1)*0.98,-1)</f>
        <v>0.6566</v>
      </c>
      <c r="M1028" s="11" t="s">
        <v>62</v>
      </c>
      <c r="N1028" s="52" t="n">
        <v>20.96</v>
      </c>
      <c r="O1028" s="50" t="n">
        <f aca="false">N1028*L1028</f>
        <v>13.762336</v>
      </c>
      <c r="P1028" s="14" t="n">
        <f aca="false">O1028+P1027</f>
        <v>1172.60162779124</v>
      </c>
    </row>
    <row r="1029" customFormat="false" ht="12.8" hidden="false" customHeight="false" outlineLevel="0" collapsed="false">
      <c r="A1029" s="2" t="s">
        <v>1466</v>
      </c>
      <c r="B1029" s="2" t="s">
        <v>1467</v>
      </c>
      <c r="C1029" s="0" t="s">
        <v>47</v>
      </c>
      <c r="D1029" s="0" t="s">
        <v>42</v>
      </c>
      <c r="E1029" s="0" t="s">
        <v>30</v>
      </c>
      <c r="F1029" s="0" t="s">
        <v>43</v>
      </c>
      <c r="G1029" s="0" t="s">
        <v>19</v>
      </c>
      <c r="H1029" s="0" t="s">
        <v>1468</v>
      </c>
      <c r="I1029" s="0" t="n">
        <v>3</v>
      </c>
      <c r="J1029" s="0" t="n">
        <v>2.84</v>
      </c>
      <c r="K1029" s="0" t="s">
        <v>21</v>
      </c>
      <c r="L1029" s="0" t="n">
        <f aca="false">IF(K1029="Yes",(J1029-1)*0.98,-1)</f>
        <v>1.8032</v>
      </c>
      <c r="M1029" s="11" t="s">
        <v>62</v>
      </c>
      <c r="N1029" s="52" t="n">
        <v>20.96</v>
      </c>
      <c r="O1029" s="50" t="n">
        <f aca="false">N1029*L1029</f>
        <v>37.795072</v>
      </c>
      <c r="P1029" s="14" t="n">
        <f aca="false">O1029+P1028</f>
        <v>1210.39669979124</v>
      </c>
    </row>
    <row r="1030" customFormat="false" ht="12.8" hidden="false" customHeight="false" outlineLevel="0" collapsed="false">
      <c r="A1030" s="2" t="s">
        <v>1466</v>
      </c>
      <c r="B1030" s="2" t="s">
        <v>888</v>
      </c>
      <c r="C1030" s="0" t="s">
        <v>1371</v>
      </c>
      <c r="D1030" s="0" t="s">
        <v>16</v>
      </c>
      <c r="E1030" s="0" t="s">
        <v>30</v>
      </c>
      <c r="F1030" s="0" t="s">
        <v>65</v>
      </c>
      <c r="G1030" s="0" t="s">
        <v>21</v>
      </c>
      <c r="H1030" s="0" t="s">
        <v>1469</v>
      </c>
      <c r="I1030" s="0" t="n">
        <v>0</v>
      </c>
      <c r="J1030" s="0" t="n">
        <v>1.59</v>
      </c>
      <c r="K1030" s="0" t="s">
        <v>19</v>
      </c>
      <c r="L1030" s="0" t="n">
        <f aca="false">IF(K1030="Yes",(J1030-1)*0.98,-1)</f>
        <v>-1</v>
      </c>
      <c r="M1030" s="4" t="s">
        <v>22</v>
      </c>
      <c r="N1030" s="52" t="n">
        <v>20.96</v>
      </c>
      <c r="O1030" s="50" t="n">
        <f aca="false">N1030*L1030</f>
        <v>-20.96</v>
      </c>
      <c r="P1030" s="14" t="n">
        <f aca="false">O1030+P1029</f>
        <v>1189.43669979124</v>
      </c>
    </row>
    <row r="1031" customFormat="false" ht="12.8" hidden="false" customHeight="false" outlineLevel="0" collapsed="false">
      <c r="A1031" s="2" t="s">
        <v>1466</v>
      </c>
      <c r="B1031" s="2" t="s">
        <v>280</v>
      </c>
      <c r="C1031" s="0" t="s">
        <v>74</v>
      </c>
      <c r="D1031" s="0" t="s">
        <v>37</v>
      </c>
      <c r="E1031" s="0" t="s">
        <v>30</v>
      </c>
      <c r="F1031" s="0" t="s">
        <v>65</v>
      </c>
      <c r="G1031" s="0" t="s">
        <v>21</v>
      </c>
      <c r="H1031" s="0" t="s">
        <v>1388</v>
      </c>
      <c r="I1031" s="0" t="n">
        <v>2</v>
      </c>
      <c r="J1031" s="0" t="n">
        <v>1.77</v>
      </c>
      <c r="K1031" s="0" t="s">
        <v>21</v>
      </c>
      <c r="L1031" s="0" t="n">
        <f aca="false">IF(K1031="Yes",(J1031-1)*0.98,-1)</f>
        <v>0.7546</v>
      </c>
      <c r="M1031" s="4" t="s">
        <v>22</v>
      </c>
      <c r="N1031" s="52" t="n">
        <v>20.96</v>
      </c>
      <c r="O1031" s="50" t="n">
        <f aca="false">N1031*L1031</f>
        <v>15.816416</v>
      </c>
      <c r="P1031" s="14" t="n">
        <f aca="false">O1031+P1030</f>
        <v>1205.25311579124</v>
      </c>
    </row>
    <row r="1032" customFormat="false" ht="12.8" hidden="false" customHeight="false" outlineLevel="0" collapsed="false">
      <c r="A1032" s="2" t="s">
        <v>1470</v>
      </c>
      <c r="B1032" s="2" t="s">
        <v>512</v>
      </c>
      <c r="C1032" s="0" t="s">
        <v>1317</v>
      </c>
      <c r="D1032" s="0" t="s">
        <v>37</v>
      </c>
      <c r="E1032" s="0" t="s">
        <v>17</v>
      </c>
      <c r="F1032" s="0" t="s">
        <v>43</v>
      </c>
      <c r="G1032" s="0" t="s">
        <v>19</v>
      </c>
      <c r="H1032" s="0" t="s">
        <v>1471</v>
      </c>
      <c r="I1032" s="0" t="n">
        <v>3</v>
      </c>
      <c r="J1032" s="0" t="n">
        <v>2.88</v>
      </c>
      <c r="K1032" s="0" t="s">
        <v>21</v>
      </c>
      <c r="L1032" s="0" t="n">
        <f aca="false">IF(K1032="Yes",(J1032-1)*0.98,-1)</f>
        <v>1.8424</v>
      </c>
      <c r="M1032" s="11" t="s">
        <v>62</v>
      </c>
      <c r="N1032" s="52" t="n">
        <v>20.96</v>
      </c>
      <c r="O1032" s="50" t="n">
        <f aca="false">N1032*L1032</f>
        <v>38.616704</v>
      </c>
      <c r="P1032" s="14" t="n">
        <f aca="false">O1032+P1031</f>
        <v>1243.86981979124</v>
      </c>
    </row>
    <row r="1033" customFormat="false" ht="12.8" hidden="false" customHeight="false" outlineLevel="0" collapsed="false">
      <c r="A1033" s="2" t="s">
        <v>1470</v>
      </c>
      <c r="B1033" s="2" t="s">
        <v>601</v>
      </c>
      <c r="C1033" s="0" t="s">
        <v>125</v>
      </c>
      <c r="D1033" s="0" t="s">
        <v>64</v>
      </c>
      <c r="E1033" s="0" t="s">
        <v>30</v>
      </c>
      <c r="F1033" s="0" t="s">
        <v>65</v>
      </c>
      <c r="G1033" s="0" t="s">
        <v>21</v>
      </c>
      <c r="H1033" s="0" t="s">
        <v>1472</v>
      </c>
      <c r="I1033" s="0" t="n">
        <v>3</v>
      </c>
      <c r="J1033" s="0" t="n">
        <v>8.33</v>
      </c>
      <c r="K1033" s="0" t="str">
        <f aca="false">IF(I1033=1,"Yes","No")</f>
        <v>No</v>
      </c>
      <c r="L1033" s="0" t="n">
        <f aca="false">IF(K1033="Yes",(J1033-1)*0.98,-1)</f>
        <v>-1</v>
      </c>
      <c r="M1033" s="5" t="s">
        <v>33</v>
      </c>
      <c r="N1033" s="52" t="n">
        <v>20.96</v>
      </c>
      <c r="O1033" s="50" t="n">
        <f aca="false">N1033*L1033</f>
        <v>-20.96</v>
      </c>
      <c r="P1033" s="14" t="n">
        <f aca="false">O1033+P1032</f>
        <v>1222.90981979124</v>
      </c>
    </row>
    <row r="1034" customFormat="false" ht="12.8" hidden="false" customHeight="false" outlineLevel="0" collapsed="false">
      <c r="A1034" s="2" t="s">
        <v>1470</v>
      </c>
      <c r="B1034" s="2" t="s">
        <v>601</v>
      </c>
      <c r="C1034" s="0" t="s">
        <v>125</v>
      </c>
      <c r="D1034" s="0" t="s">
        <v>64</v>
      </c>
      <c r="E1034" s="0" t="s">
        <v>30</v>
      </c>
      <c r="F1034" s="0" t="s">
        <v>65</v>
      </c>
      <c r="G1034" s="0" t="s">
        <v>21</v>
      </c>
      <c r="H1034" s="0" t="s">
        <v>1472</v>
      </c>
      <c r="I1034" s="0" t="n">
        <v>3</v>
      </c>
      <c r="J1034" s="0" t="n">
        <v>2.51</v>
      </c>
      <c r="K1034" s="0" t="s">
        <v>21</v>
      </c>
      <c r="L1034" s="0" t="n">
        <f aca="false">IF(K1034="Yes",(J1034-1)*0.98,-1)</f>
        <v>1.4798</v>
      </c>
      <c r="M1034" s="4" t="s">
        <v>22</v>
      </c>
      <c r="N1034" s="52" t="n">
        <v>20.96</v>
      </c>
      <c r="O1034" s="50" t="n">
        <f aca="false">N1034*L1034</f>
        <v>31.016608</v>
      </c>
      <c r="P1034" s="14" t="n">
        <f aca="false">O1034+P1033</f>
        <v>1253.92642779124</v>
      </c>
    </row>
    <row r="1035" customFormat="false" ht="12.8" hidden="false" customHeight="false" outlineLevel="0" collapsed="false">
      <c r="A1035" s="2" t="s">
        <v>1473</v>
      </c>
      <c r="B1035" s="2" t="s">
        <v>512</v>
      </c>
      <c r="C1035" s="0" t="s">
        <v>24</v>
      </c>
      <c r="D1035" s="0" t="s">
        <v>29</v>
      </c>
      <c r="E1035" s="0" t="s">
        <v>79</v>
      </c>
      <c r="F1035" s="0" t="s">
        <v>80</v>
      </c>
      <c r="G1035" s="0" t="s">
        <v>19</v>
      </c>
      <c r="H1035" s="0" t="s">
        <v>1474</v>
      </c>
      <c r="I1035" s="0" t="n">
        <v>2</v>
      </c>
      <c r="J1035" s="0" t="n">
        <v>2.08</v>
      </c>
      <c r="K1035" s="0" t="str">
        <f aca="false">IF(I1035=1,"Yes","No")</f>
        <v>No</v>
      </c>
      <c r="L1035" s="0" t="n">
        <f aca="false">IF(K1035="Yes",(J1035-1)*0.98,-1)</f>
        <v>-1</v>
      </c>
      <c r="M1035" s="5" t="s">
        <v>33</v>
      </c>
      <c r="N1035" s="52" t="n">
        <v>20.96</v>
      </c>
      <c r="O1035" s="50" t="n">
        <f aca="false">N1035*L1035</f>
        <v>-20.96</v>
      </c>
      <c r="P1035" s="14" t="n">
        <f aca="false">O1035+P1034</f>
        <v>1232.96642779124</v>
      </c>
    </row>
    <row r="1036" customFormat="false" ht="12.8" hidden="false" customHeight="false" outlineLevel="0" collapsed="false">
      <c r="A1036" s="2" t="s">
        <v>1473</v>
      </c>
      <c r="B1036" s="2" t="s">
        <v>512</v>
      </c>
      <c r="C1036" s="0" t="s">
        <v>24</v>
      </c>
      <c r="D1036" s="0" t="s">
        <v>29</v>
      </c>
      <c r="E1036" s="0" t="s">
        <v>79</v>
      </c>
      <c r="F1036" s="0" t="s">
        <v>80</v>
      </c>
      <c r="G1036" s="0" t="s">
        <v>19</v>
      </c>
      <c r="H1036" s="0" t="s">
        <v>1474</v>
      </c>
      <c r="I1036" s="0" t="n">
        <v>2</v>
      </c>
      <c r="J1036" s="0" t="n">
        <v>1.26</v>
      </c>
      <c r="K1036" s="0" t="s">
        <v>21</v>
      </c>
      <c r="L1036" s="0" t="n">
        <f aca="false">IF(K1036="Yes",(J1036-1)*0.98,-1)</f>
        <v>0.2548</v>
      </c>
      <c r="M1036" s="4" t="s">
        <v>22</v>
      </c>
      <c r="N1036" s="52" t="n">
        <v>20.96</v>
      </c>
      <c r="O1036" s="50" t="n">
        <f aca="false">N1036*L1036</f>
        <v>5.340608</v>
      </c>
      <c r="P1036" s="14" t="n">
        <f aca="false">O1036+P1035</f>
        <v>1238.30703579124</v>
      </c>
    </row>
    <row r="1037" customFormat="false" ht="12.8" hidden="false" customHeight="false" outlineLevel="0" collapsed="false">
      <c r="A1037" s="2" t="s">
        <v>1475</v>
      </c>
      <c r="B1037" s="2" t="s">
        <v>810</v>
      </c>
      <c r="C1037" s="0" t="s">
        <v>179</v>
      </c>
      <c r="D1037" s="0" t="s">
        <v>195</v>
      </c>
      <c r="E1037" s="0" t="s">
        <v>87</v>
      </c>
      <c r="G1037" s="0" t="s">
        <v>19</v>
      </c>
      <c r="H1037" s="0" t="s">
        <v>1476</v>
      </c>
      <c r="I1037" s="0" t="n">
        <v>2</v>
      </c>
      <c r="J1037" s="0" t="n">
        <v>1.33</v>
      </c>
      <c r="K1037" s="0" t="s">
        <v>21</v>
      </c>
      <c r="L1037" s="0" t="n">
        <f aca="false">IF(K1037="Yes",(J1037-1)*0.98,-1)</f>
        <v>0.3234</v>
      </c>
      <c r="M1037" s="4" t="s">
        <v>22</v>
      </c>
      <c r="N1037" s="52" t="n">
        <v>20.96</v>
      </c>
      <c r="O1037" s="50" t="n">
        <f aca="false">N1037*L1037</f>
        <v>6.778464</v>
      </c>
      <c r="P1037" s="14" t="n">
        <f aca="false">O1037+P1036</f>
        <v>1245.08549979124</v>
      </c>
    </row>
    <row r="1038" customFormat="false" ht="12.8" hidden="false" customHeight="false" outlineLevel="0" collapsed="false">
      <c r="A1038" s="2" t="s">
        <v>1477</v>
      </c>
      <c r="B1038" s="2" t="s">
        <v>113</v>
      </c>
      <c r="C1038" s="0" t="s">
        <v>215</v>
      </c>
      <c r="D1038" s="0" t="s">
        <v>16</v>
      </c>
      <c r="E1038" s="0" t="s">
        <v>17</v>
      </c>
      <c r="F1038" s="0" t="s">
        <v>18</v>
      </c>
      <c r="G1038" s="0" t="s">
        <v>19</v>
      </c>
      <c r="H1038" s="0" t="s">
        <v>1478</v>
      </c>
      <c r="I1038" s="0" t="n">
        <v>1</v>
      </c>
      <c r="J1038" s="0" t="n">
        <v>1.21</v>
      </c>
      <c r="K1038" s="0" t="s">
        <v>21</v>
      </c>
      <c r="L1038" s="0" t="n">
        <f aca="false">IF(K1038="Yes",(J1038-1)*0.98,-1)</f>
        <v>0.2058</v>
      </c>
      <c r="M1038" s="4" t="s">
        <v>22</v>
      </c>
      <c r="N1038" s="52" t="n">
        <v>20.96</v>
      </c>
      <c r="O1038" s="50" t="n">
        <f aca="false">N1038*L1038</f>
        <v>4.313568</v>
      </c>
      <c r="P1038" s="14" t="n">
        <f aca="false">O1038+P1037</f>
        <v>1249.39906779124</v>
      </c>
    </row>
    <row r="1039" customFormat="false" ht="12.8" hidden="false" customHeight="false" outlineLevel="0" collapsed="false">
      <c r="A1039" s="2" t="s">
        <v>1479</v>
      </c>
      <c r="B1039" s="2" t="s">
        <v>1480</v>
      </c>
      <c r="C1039" s="0" t="s">
        <v>47</v>
      </c>
      <c r="D1039" s="0" t="s">
        <v>29</v>
      </c>
      <c r="E1039" s="0" t="s">
        <v>30</v>
      </c>
      <c r="F1039" s="0" t="s">
        <v>304</v>
      </c>
      <c r="G1039" s="0" t="s">
        <v>19</v>
      </c>
      <c r="H1039" s="0" t="s">
        <v>1481</v>
      </c>
      <c r="I1039" s="0" t="n">
        <v>2</v>
      </c>
      <c r="J1039" s="0" t="n">
        <v>1.17</v>
      </c>
      <c r="K1039" s="0" t="s">
        <v>21</v>
      </c>
      <c r="L1039" s="0" t="n">
        <f aca="false">IF(K1039="Yes",(J1039-1)*0.98,-1)</f>
        <v>0.1666</v>
      </c>
      <c r="M1039" s="4" t="s">
        <v>22</v>
      </c>
      <c r="N1039" s="52" t="n">
        <v>20.96</v>
      </c>
      <c r="O1039" s="50" t="n">
        <f aca="false">N1039*L1039</f>
        <v>3.491936</v>
      </c>
      <c r="P1039" s="14" t="n">
        <f aca="false">O1039+P1038</f>
        <v>1252.89100379124</v>
      </c>
    </row>
    <row r="1040" customFormat="false" ht="12.8" hidden="false" customHeight="false" outlineLevel="0" collapsed="false">
      <c r="A1040" s="2" t="s">
        <v>1479</v>
      </c>
      <c r="B1040" s="2" t="s">
        <v>1480</v>
      </c>
      <c r="C1040" s="0" t="s">
        <v>47</v>
      </c>
      <c r="D1040" s="0" t="s">
        <v>29</v>
      </c>
      <c r="E1040" s="0" t="s">
        <v>30</v>
      </c>
      <c r="F1040" s="0" t="s">
        <v>304</v>
      </c>
      <c r="G1040" s="0" t="s">
        <v>19</v>
      </c>
      <c r="H1040" s="0" t="s">
        <v>1481</v>
      </c>
      <c r="I1040" s="0" t="n">
        <v>2</v>
      </c>
      <c r="J1040" s="0" t="n">
        <v>1.17</v>
      </c>
      <c r="K1040" s="0" t="s">
        <v>21</v>
      </c>
      <c r="L1040" s="0" t="n">
        <f aca="false">IF(K1040="Yes",(J1040-1)*0.98,-1)</f>
        <v>0.1666</v>
      </c>
      <c r="M1040" s="4" t="s">
        <v>22</v>
      </c>
      <c r="N1040" s="52" t="n">
        <v>20.96</v>
      </c>
      <c r="O1040" s="50" t="n">
        <f aca="false">N1040*L1040</f>
        <v>3.491936</v>
      </c>
      <c r="P1040" s="14" t="n">
        <f aca="false">O1040+P1039</f>
        <v>1256.38293979124</v>
      </c>
    </row>
    <row r="1041" customFormat="false" ht="12.8" hidden="false" customHeight="false" outlineLevel="0" collapsed="false">
      <c r="A1041" s="2" t="s">
        <v>1479</v>
      </c>
      <c r="B1041" s="2" t="s">
        <v>1480</v>
      </c>
      <c r="C1041" s="0" t="s">
        <v>47</v>
      </c>
      <c r="D1041" s="0" t="s">
        <v>29</v>
      </c>
      <c r="E1041" s="0" t="s">
        <v>30</v>
      </c>
      <c r="F1041" s="0" t="s">
        <v>304</v>
      </c>
      <c r="G1041" s="0" t="s">
        <v>19</v>
      </c>
      <c r="H1041" s="0" t="s">
        <v>1482</v>
      </c>
      <c r="I1041" s="0" t="n">
        <v>1</v>
      </c>
      <c r="J1041" s="0" t="n">
        <v>1.37</v>
      </c>
      <c r="K1041" s="0" t="s">
        <v>21</v>
      </c>
      <c r="L1041" s="0" t="n">
        <f aca="false">IF(K1041="Yes",(J1041-1)*0.98,-1)</f>
        <v>0.3626</v>
      </c>
      <c r="M1041" s="11" t="s">
        <v>62</v>
      </c>
      <c r="N1041" s="52" t="n">
        <v>20.96</v>
      </c>
      <c r="O1041" s="50" t="n">
        <f aca="false">N1041*L1041</f>
        <v>7.600096</v>
      </c>
      <c r="P1041" s="14" t="n">
        <f aca="false">O1041+P1040</f>
        <v>1263.98303579124</v>
      </c>
    </row>
    <row r="1042" customFormat="false" ht="12.8" hidden="false" customHeight="false" outlineLevel="0" collapsed="false">
      <c r="A1042" s="2" t="s">
        <v>1479</v>
      </c>
      <c r="B1042" s="2" t="s">
        <v>1480</v>
      </c>
      <c r="C1042" s="0" t="s">
        <v>47</v>
      </c>
      <c r="D1042" s="0" t="s">
        <v>29</v>
      </c>
      <c r="E1042" s="0" t="s">
        <v>30</v>
      </c>
      <c r="F1042" s="0" t="s">
        <v>304</v>
      </c>
      <c r="G1042" s="0" t="s">
        <v>19</v>
      </c>
      <c r="H1042" s="0" t="s">
        <v>1482</v>
      </c>
      <c r="I1042" s="0" t="n">
        <v>1</v>
      </c>
      <c r="J1042" s="0" t="n">
        <v>1.37</v>
      </c>
      <c r="K1042" s="0" t="s">
        <v>21</v>
      </c>
      <c r="L1042" s="0" t="n">
        <f aca="false">IF(K1042="Yes",(J1042-1)*0.98,-1)</f>
        <v>0.3626</v>
      </c>
      <c r="M1042" s="11" t="s">
        <v>62</v>
      </c>
      <c r="N1042" s="52" t="n">
        <v>20.96</v>
      </c>
      <c r="O1042" s="50" t="n">
        <f aca="false">N1042*L1042</f>
        <v>7.600096</v>
      </c>
      <c r="P1042" s="14" t="n">
        <f aca="false">O1042+P1041</f>
        <v>1271.58313179124</v>
      </c>
    </row>
    <row r="1043" customFormat="false" ht="12.8" hidden="false" customHeight="false" outlineLevel="0" collapsed="false">
      <c r="A1043" s="9" t="s">
        <v>1479</v>
      </c>
      <c r="B1043" s="9" t="s">
        <v>1480</v>
      </c>
      <c r="C1043" s="6" t="s">
        <v>47</v>
      </c>
      <c r="D1043" s="6" t="s">
        <v>29</v>
      </c>
      <c r="E1043" s="6" t="s">
        <v>30</v>
      </c>
      <c r="F1043" s="6" t="s">
        <v>304</v>
      </c>
      <c r="G1043" s="6" t="s">
        <v>19</v>
      </c>
      <c r="H1043" s="6" t="s">
        <v>1482</v>
      </c>
      <c r="I1043" s="6" t="n">
        <v>1</v>
      </c>
      <c r="J1043" s="6" t="n">
        <v>2.98</v>
      </c>
      <c r="K1043" s="3" t="str">
        <f aca="false">IF(I1043=1,"Yes","No")</f>
        <v>Yes</v>
      </c>
      <c r="L1043" s="7" t="n">
        <f aca="false">IF(K1043="Yes",(J1043-1)*0.98,-1)</f>
        <v>1.9404</v>
      </c>
      <c r="M1043" s="10" t="s">
        <v>53</v>
      </c>
      <c r="N1043" s="52" t="n">
        <v>20.96</v>
      </c>
      <c r="O1043" s="50" t="n">
        <f aca="false">N1043*L1043</f>
        <v>40.670784</v>
      </c>
      <c r="P1043" s="14" t="n">
        <f aca="false">O1043+P1042</f>
        <v>1312.25391579124</v>
      </c>
    </row>
    <row r="1044" customFormat="false" ht="12.8" hidden="false" customHeight="false" outlineLevel="0" collapsed="false">
      <c r="A1044" s="9" t="s">
        <v>1479</v>
      </c>
      <c r="B1044" s="9" t="s">
        <v>1480</v>
      </c>
      <c r="C1044" s="6" t="s">
        <v>47</v>
      </c>
      <c r="D1044" s="6" t="s">
        <v>29</v>
      </c>
      <c r="E1044" s="6" t="s">
        <v>30</v>
      </c>
      <c r="F1044" s="6" t="s">
        <v>304</v>
      </c>
      <c r="G1044" s="6" t="s">
        <v>19</v>
      </c>
      <c r="H1044" s="6" t="s">
        <v>1482</v>
      </c>
      <c r="I1044" s="6" t="n">
        <v>1</v>
      </c>
      <c r="J1044" s="6" t="n">
        <v>2.98</v>
      </c>
      <c r="K1044" s="3" t="str">
        <f aca="false">IF(I1044=1,"Yes","No")</f>
        <v>Yes</v>
      </c>
      <c r="L1044" s="7" t="n">
        <f aca="false">IF(K1044="Yes",(J1044-1)*0.98,-1)</f>
        <v>1.9404</v>
      </c>
      <c r="M1044" s="10" t="s">
        <v>53</v>
      </c>
      <c r="N1044" s="52" t="n">
        <v>20.96</v>
      </c>
      <c r="O1044" s="50" t="n">
        <f aca="false">N1044*L1044</f>
        <v>40.670784</v>
      </c>
      <c r="P1044" s="14" t="n">
        <f aca="false">O1044+P1043</f>
        <v>1352.92469979124</v>
      </c>
    </row>
    <row r="1045" customFormat="false" ht="12.8" hidden="false" customHeight="false" outlineLevel="0" collapsed="false">
      <c r="A1045" s="9" t="s">
        <v>1479</v>
      </c>
      <c r="B1045" s="9" t="s">
        <v>94</v>
      </c>
      <c r="C1045" s="6" t="s">
        <v>47</v>
      </c>
      <c r="D1045" s="6" t="s">
        <v>29</v>
      </c>
      <c r="E1045" s="6" t="s">
        <v>30</v>
      </c>
      <c r="F1045" s="6" t="s">
        <v>65</v>
      </c>
      <c r="G1045" s="6" t="s">
        <v>21</v>
      </c>
      <c r="H1045" s="6" t="s">
        <v>1483</v>
      </c>
      <c r="I1045" s="6" t="n">
        <v>0</v>
      </c>
      <c r="J1045" s="6" t="n">
        <v>4.7</v>
      </c>
      <c r="K1045" s="3" t="s">
        <v>19</v>
      </c>
      <c r="L1045" s="0" t="n">
        <f aca="false">IF(K1045="Yes",(J1045-1)*0.98,-1)</f>
        <v>-1</v>
      </c>
      <c r="M1045" s="13" t="s">
        <v>184</v>
      </c>
      <c r="N1045" s="52" t="n">
        <v>20.96</v>
      </c>
      <c r="O1045" s="50" t="n">
        <f aca="false">N1045*L1045</f>
        <v>-20.96</v>
      </c>
      <c r="P1045" s="14" t="n">
        <f aca="false">O1045+P1044</f>
        <v>1331.96469979124</v>
      </c>
    </row>
    <row r="1046" customFormat="false" ht="12.8" hidden="false" customHeight="false" outlineLevel="0" collapsed="false">
      <c r="A1046" s="9" t="s">
        <v>1479</v>
      </c>
      <c r="B1046" s="9" t="s">
        <v>94</v>
      </c>
      <c r="C1046" s="6" t="s">
        <v>47</v>
      </c>
      <c r="D1046" s="6" t="s">
        <v>29</v>
      </c>
      <c r="E1046" s="6" t="s">
        <v>30</v>
      </c>
      <c r="F1046" s="6" t="s">
        <v>65</v>
      </c>
      <c r="G1046" s="6" t="s">
        <v>21</v>
      </c>
      <c r="H1046" s="6" t="s">
        <v>1484</v>
      </c>
      <c r="I1046" s="6" t="n">
        <v>4</v>
      </c>
      <c r="J1046" s="6" t="n">
        <v>5.52</v>
      </c>
      <c r="K1046" s="3" t="s">
        <v>19</v>
      </c>
      <c r="L1046" s="0" t="n">
        <f aca="false">IF(K1046="Yes",(J1046-1)*0.98,-1)</f>
        <v>-1</v>
      </c>
      <c r="M1046" s="13" t="s">
        <v>184</v>
      </c>
      <c r="N1046" s="52" t="n">
        <v>20.96</v>
      </c>
      <c r="O1046" s="50" t="n">
        <f aca="false">N1046*L1046</f>
        <v>-20.96</v>
      </c>
      <c r="P1046" s="14" t="n">
        <f aca="false">O1046+P1045</f>
        <v>1311.00469979124</v>
      </c>
    </row>
    <row r="1047" customFormat="false" ht="12.8" hidden="false" customHeight="false" outlineLevel="0" collapsed="false">
      <c r="A1047" s="2" t="s">
        <v>1485</v>
      </c>
      <c r="B1047" s="2" t="s">
        <v>897</v>
      </c>
      <c r="C1047" s="0" t="s">
        <v>259</v>
      </c>
      <c r="D1047" s="0" t="s">
        <v>16</v>
      </c>
      <c r="E1047" s="0" t="s">
        <v>17</v>
      </c>
      <c r="F1047" s="0" t="s">
        <v>18</v>
      </c>
      <c r="G1047" s="0" t="s">
        <v>19</v>
      </c>
      <c r="H1047" s="0" t="s">
        <v>1451</v>
      </c>
      <c r="I1047" s="0" t="n">
        <v>1</v>
      </c>
      <c r="J1047" s="0" t="n">
        <v>1.2</v>
      </c>
      <c r="K1047" s="0" t="s">
        <v>21</v>
      </c>
      <c r="L1047" s="0" t="n">
        <f aca="false">IF(K1047="Yes",(J1047-1)*0.98,-1)</f>
        <v>0.196</v>
      </c>
      <c r="M1047" s="4" t="s">
        <v>22</v>
      </c>
      <c r="N1047" s="52" t="n">
        <v>20.96</v>
      </c>
      <c r="O1047" s="50" t="n">
        <f aca="false">N1047*L1047</f>
        <v>4.10816</v>
      </c>
      <c r="P1047" s="14" t="n">
        <f aca="false">O1047+P1046</f>
        <v>1315.11285979124</v>
      </c>
    </row>
    <row r="1048" customFormat="false" ht="12.8" hidden="false" customHeight="false" outlineLevel="0" collapsed="false">
      <c r="A1048" s="2" t="s">
        <v>1485</v>
      </c>
      <c r="B1048" s="2" t="s">
        <v>897</v>
      </c>
      <c r="C1048" s="0" t="s">
        <v>259</v>
      </c>
      <c r="D1048" s="0" t="s">
        <v>16</v>
      </c>
      <c r="E1048" s="0" t="s">
        <v>17</v>
      </c>
      <c r="F1048" s="0" t="s">
        <v>18</v>
      </c>
      <c r="G1048" s="0" t="s">
        <v>19</v>
      </c>
      <c r="H1048" s="0" t="s">
        <v>1486</v>
      </c>
      <c r="I1048" s="0" t="n">
        <v>0</v>
      </c>
      <c r="J1048" s="0" t="n">
        <v>2.48</v>
      </c>
      <c r="K1048" s="0" t="s">
        <v>19</v>
      </c>
      <c r="L1048" s="0" t="n">
        <f aca="false">IF(K1048="Yes",(J1048-1)*0.98,-1)</f>
        <v>-1</v>
      </c>
      <c r="M1048" s="11" t="s">
        <v>62</v>
      </c>
      <c r="N1048" s="52" t="n">
        <v>20.96</v>
      </c>
      <c r="O1048" s="50" t="n">
        <f aca="false">N1048*L1048</f>
        <v>-20.96</v>
      </c>
      <c r="P1048" s="14" t="n">
        <f aca="false">O1048+P1047</f>
        <v>1294.15285979124</v>
      </c>
    </row>
    <row r="1049" customFormat="false" ht="12.8" hidden="false" customHeight="false" outlineLevel="0" collapsed="false">
      <c r="A1049" s="2" t="s">
        <v>1485</v>
      </c>
      <c r="B1049" s="2" t="s">
        <v>897</v>
      </c>
      <c r="C1049" s="6" t="s">
        <v>259</v>
      </c>
      <c r="D1049" s="6" t="s">
        <v>16</v>
      </c>
      <c r="E1049" s="6" t="s">
        <v>17</v>
      </c>
      <c r="F1049" s="6" t="s">
        <v>18</v>
      </c>
      <c r="G1049" s="6" t="s">
        <v>19</v>
      </c>
      <c r="H1049" s="6" t="s">
        <v>1487</v>
      </c>
      <c r="I1049" s="6" t="n">
        <v>2</v>
      </c>
      <c r="J1049" s="6" t="n">
        <v>8.8</v>
      </c>
      <c r="K1049" s="3" t="str">
        <f aca="false">IF(I1049=1, "No","Yes")</f>
        <v>Yes</v>
      </c>
      <c r="L1049" s="7" t="n">
        <f aca="false">IF(I1049=1,-J1049,0.98)</f>
        <v>0.98</v>
      </c>
      <c r="M1049" s="12" t="s">
        <v>128</v>
      </c>
      <c r="N1049" s="52" t="n">
        <v>20.96</v>
      </c>
      <c r="O1049" s="50" t="n">
        <f aca="false">N1049*L1049</f>
        <v>20.5408</v>
      </c>
      <c r="P1049" s="14" t="n">
        <f aca="false">O1049+P1048</f>
        <v>1314.69365979124</v>
      </c>
    </row>
    <row r="1050" customFormat="false" ht="12.8" hidden="false" customHeight="false" outlineLevel="0" collapsed="false">
      <c r="A1050" s="2" t="s">
        <v>1485</v>
      </c>
      <c r="B1050" s="2" t="s">
        <v>885</v>
      </c>
      <c r="C1050" s="0" t="s">
        <v>1488</v>
      </c>
      <c r="D1050" s="0" t="s">
        <v>37</v>
      </c>
      <c r="E1050" s="0" t="s">
        <v>17</v>
      </c>
      <c r="F1050" s="0" t="s">
        <v>65</v>
      </c>
      <c r="G1050" s="0" t="s">
        <v>21</v>
      </c>
      <c r="H1050" s="0" t="s">
        <v>1489</v>
      </c>
      <c r="I1050" s="0" t="n">
        <v>0</v>
      </c>
      <c r="J1050" s="0" t="n">
        <v>3.25</v>
      </c>
      <c r="K1050" s="0" t="str">
        <f aca="false">IF(I1050=1,"Yes","No")</f>
        <v>No</v>
      </c>
      <c r="L1050" s="0" t="n">
        <f aca="false">IF(K1050="Yes",(J1050-1)*0.98,-1)</f>
        <v>-1</v>
      </c>
      <c r="M1050" s="5" t="s">
        <v>33</v>
      </c>
      <c r="N1050" s="52" t="n">
        <v>20.96</v>
      </c>
      <c r="O1050" s="50" t="n">
        <f aca="false">N1050*L1050</f>
        <v>-20.96</v>
      </c>
      <c r="P1050" s="14" t="n">
        <f aca="false">O1050+P1049</f>
        <v>1293.73365979124</v>
      </c>
    </row>
    <row r="1051" customFormat="false" ht="12.8" hidden="false" customHeight="false" outlineLevel="0" collapsed="false">
      <c r="A1051" s="2" t="s">
        <v>1485</v>
      </c>
      <c r="B1051" s="2" t="s">
        <v>885</v>
      </c>
      <c r="C1051" s="0" t="s">
        <v>1488</v>
      </c>
      <c r="D1051" s="0" t="s">
        <v>37</v>
      </c>
      <c r="E1051" s="0" t="s">
        <v>17</v>
      </c>
      <c r="F1051" s="0" t="s">
        <v>65</v>
      </c>
      <c r="G1051" s="0" t="s">
        <v>21</v>
      </c>
      <c r="H1051" s="0" t="s">
        <v>1489</v>
      </c>
      <c r="I1051" s="0" t="n">
        <v>0</v>
      </c>
      <c r="J1051" s="0" t="n">
        <v>1.47</v>
      </c>
      <c r="K1051" s="0" t="s">
        <v>19</v>
      </c>
      <c r="L1051" s="0" t="n">
        <f aca="false">IF(K1051="Yes",(J1051-1)*0.98,-1)</f>
        <v>-1</v>
      </c>
      <c r="M1051" s="4" t="s">
        <v>22</v>
      </c>
      <c r="N1051" s="52" t="n">
        <v>20.96</v>
      </c>
      <c r="O1051" s="50" t="n">
        <f aca="false">N1051*L1051</f>
        <v>-20.96</v>
      </c>
      <c r="P1051" s="14" t="n">
        <f aca="false">O1051+P1050</f>
        <v>1272.77365979124</v>
      </c>
    </row>
    <row r="1052" customFormat="false" ht="12.8" hidden="false" customHeight="false" outlineLevel="0" collapsed="false">
      <c r="A1052" s="2" t="s">
        <v>1485</v>
      </c>
      <c r="B1052" s="2" t="s">
        <v>146</v>
      </c>
      <c r="C1052" s="0" t="s">
        <v>259</v>
      </c>
      <c r="D1052" s="0" t="s">
        <v>195</v>
      </c>
      <c r="E1052" s="0" t="s">
        <v>87</v>
      </c>
      <c r="G1052" s="0" t="s">
        <v>19</v>
      </c>
      <c r="H1052" s="0" t="s">
        <v>219</v>
      </c>
      <c r="I1052" s="0" t="n">
        <v>1</v>
      </c>
      <c r="J1052" s="0" t="n">
        <v>1.22</v>
      </c>
      <c r="K1052" s="0" t="s">
        <v>21</v>
      </c>
      <c r="L1052" s="0" t="n">
        <f aca="false">IF(K1052="Yes",(J1052-1)*0.98,-1)</f>
        <v>0.2156</v>
      </c>
      <c r="M1052" s="4" t="s">
        <v>22</v>
      </c>
      <c r="N1052" s="52" t="n">
        <v>20.96</v>
      </c>
      <c r="O1052" s="50" t="n">
        <f aca="false">N1052*L1052</f>
        <v>4.518976</v>
      </c>
      <c r="P1052" s="14" t="n">
        <f aca="false">O1052+P1051</f>
        <v>1277.29263579124</v>
      </c>
    </row>
    <row r="1053" customFormat="false" ht="12.8" hidden="false" customHeight="false" outlineLevel="0" collapsed="false">
      <c r="A1053" s="9" t="s">
        <v>1490</v>
      </c>
      <c r="B1053" s="9" t="s">
        <v>897</v>
      </c>
      <c r="C1053" s="6" t="s">
        <v>256</v>
      </c>
      <c r="D1053" s="6" t="s">
        <v>16</v>
      </c>
      <c r="E1053" s="6" t="s">
        <v>87</v>
      </c>
      <c r="F1053" s="6" t="s">
        <v>18</v>
      </c>
      <c r="G1053" s="6" t="s">
        <v>19</v>
      </c>
      <c r="H1053" s="6" t="s">
        <v>1491</v>
      </c>
      <c r="I1053" s="6" t="n">
        <v>2</v>
      </c>
      <c r="J1053" s="6" t="n">
        <v>3.65</v>
      </c>
      <c r="K1053" s="3" t="str">
        <f aca="false">IF(I1053=1,"Yes","No")</f>
        <v>No</v>
      </c>
      <c r="L1053" s="7" t="n">
        <f aca="false">IF(K1053="Yes",(J1053-1)*0.98,-1)</f>
        <v>-1</v>
      </c>
      <c r="M1053" s="10" t="s">
        <v>53</v>
      </c>
      <c r="N1053" s="52" t="n">
        <v>20.96</v>
      </c>
      <c r="O1053" s="50" t="n">
        <f aca="false">N1053*L1053</f>
        <v>-20.96</v>
      </c>
      <c r="P1053" s="14" t="n">
        <f aca="false">O1053+P1052</f>
        <v>1256.33263579124</v>
      </c>
    </row>
    <row r="1054" customFormat="false" ht="12.8" hidden="false" customHeight="false" outlineLevel="0" collapsed="false">
      <c r="A1054" s="2" t="s">
        <v>1490</v>
      </c>
      <c r="B1054" s="2" t="s">
        <v>894</v>
      </c>
      <c r="C1054" s="0" t="s">
        <v>435</v>
      </c>
      <c r="D1054" s="0" t="s">
        <v>29</v>
      </c>
      <c r="E1054" s="0" t="s">
        <v>79</v>
      </c>
      <c r="F1054" s="0" t="s">
        <v>206</v>
      </c>
      <c r="G1054" s="0" t="s">
        <v>19</v>
      </c>
      <c r="H1054" s="0" t="s">
        <v>1492</v>
      </c>
      <c r="I1054" s="0" t="n">
        <v>3</v>
      </c>
      <c r="J1054" s="0" t="n">
        <v>3.7</v>
      </c>
      <c r="K1054" s="0" t="str">
        <f aca="false">IF(I1054=1,"Yes","No")</f>
        <v>No</v>
      </c>
      <c r="L1054" s="0" t="n">
        <f aca="false">IF(K1054="Yes",(J1054-1)*0.98,-1)</f>
        <v>-1</v>
      </c>
      <c r="M1054" s="5" t="s">
        <v>33</v>
      </c>
      <c r="N1054" s="52" t="n">
        <v>20.96</v>
      </c>
      <c r="O1054" s="50" t="n">
        <f aca="false">N1054*L1054</f>
        <v>-20.96</v>
      </c>
      <c r="P1054" s="14" t="n">
        <f aca="false">O1054+P1053</f>
        <v>1235.37263579124</v>
      </c>
    </row>
    <row r="1055" customFormat="false" ht="12.8" hidden="false" customHeight="false" outlineLevel="0" collapsed="false">
      <c r="A1055" s="2" t="s">
        <v>1490</v>
      </c>
      <c r="B1055" s="2" t="s">
        <v>894</v>
      </c>
      <c r="C1055" s="0" t="s">
        <v>435</v>
      </c>
      <c r="D1055" s="0" t="s">
        <v>29</v>
      </c>
      <c r="E1055" s="0" t="s">
        <v>79</v>
      </c>
      <c r="F1055" s="0" t="s">
        <v>206</v>
      </c>
      <c r="G1055" s="0" t="s">
        <v>19</v>
      </c>
      <c r="H1055" s="0" t="s">
        <v>1492</v>
      </c>
      <c r="I1055" s="0" t="n">
        <v>3</v>
      </c>
      <c r="J1055" s="0" t="n">
        <v>1.44</v>
      </c>
      <c r="K1055" s="0" t="s">
        <v>21</v>
      </c>
      <c r="L1055" s="0" t="n">
        <f aca="false">IF(K1055="Yes",(J1055-1)*0.98,-1)</f>
        <v>0.4312</v>
      </c>
      <c r="M1055" s="4" t="s">
        <v>22</v>
      </c>
      <c r="N1055" s="52" t="n">
        <v>20.96</v>
      </c>
      <c r="O1055" s="50" t="n">
        <f aca="false">N1055*L1055</f>
        <v>9.037952</v>
      </c>
      <c r="P1055" s="14" t="n">
        <f aca="false">O1055+P1054</f>
        <v>1244.41058779124</v>
      </c>
    </row>
    <row r="1056" customFormat="false" ht="12.8" hidden="false" customHeight="false" outlineLevel="0" collapsed="false">
      <c r="A1056" s="2" t="s">
        <v>1490</v>
      </c>
      <c r="B1056" s="2" t="s">
        <v>445</v>
      </c>
      <c r="C1056" s="0" t="s">
        <v>68</v>
      </c>
      <c r="D1056" s="0" t="s">
        <v>16</v>
      </c>
      <c r="E1056" s="0" t="s">
        <v>87</v>
      </c>
      <c r="F1056" s="0" t="s">
        <v>18</v>
      </c>
      <c r="G1056" s="0" t="s">
        <v>19</v>
      </c>
      <c r="H1056" s="0" t="s">
        <v>903</v>
      </c>
      <c r="I1056" s="0" t="n">
        <v>2</v>
      </c>
      <c r="J1056" s="0" t="n">
        <v>1.16</v>
      </c>
      <c r="K1056" s="0" t="s">
        <v>21</v>
      </c>
      <c r="L1056" s="0" t="n">
        <f aca="false">IF(K1056="Yes",(J1056-1)*0.98,-1)</f>
        <v>0.1568</v>
      </c>
      <c r="M1056" s="4" t="s">
        <v>22</v>
      </c>
      <c r="N1056" s="52" t="n">
        <v>20.96</v>
      </c>
      <c r="O1056" s="50" t="n">
        <f aca="false">N1056*L1056</f>
        <v>3.286528</v>
      </c>
      <c r="P1056" s="14" t="n">
        <f aca="false">O1056+P1055</f>
        <v>1247.69711579124</v>
      </c>
    </row>
    <row r="1057" customFormat="false" ht="12.8" hidden="false" customHeight="false" outlineLevel="0" collapsed="false">
      <c r="A1057" s="2" t="s">
        <v>1490</v>
      </c>
      <c r="B1057" s="2" t="s">
        <v>113</v>
      </c>
      <c r="C1057" s="0" t="s">
        <v>256</v>
      </c>
      <c r="D1057" s="0" t="s">
        <v>16</v>
      </c>
      <c r="E1057" s="0" t="s">
        <v>17</v>
      </c>
      <c r="F1057" s="0" t="s">
        <v>18</v>
      </c>
      <c r="G1057" s="0" t="s">
        <v>19</v>
      </c>
      <c r="H1057" s="0" t="s">
        <v>1493</v>
      </c>
      <c r="I1057" s="0" t="n">
        <v>1</v>
      </c>
      <c r="J1057" s="0" t="n">
        <v>1.13</v>
      </c>
      <c r="K1057" s="0" t="s">
        <v>21</v>
      </c>
      <c r="L1057" s="0" t="n">
        <f aca="false">IF(K1057="Yes",(J1057-1)*0.98,-1)</f>
        <v>0.1274</v>
      </c>
      <c r="M1057" s="4" t="s">
        <v>22</v>
      </c>
      <c r="N1057" s="52" t="n">
        <v>20.96</v>
      </c>
      <c r="O1057" s="50" t="n">
        <f aca="false">N1057*L1057</f>
        <v>2.670304</v>
      </c>
      <c r="P1057" s="14" t="n">
        <f aca="false">O1057+P1056</f>
        <v>1250.36741979124</v>
      </c>
    </row>
    <row r="1058" customFormat="false" ht="12.8" hidden="false" customHeight="false" outlineLevel="0" collapsed="false">
      <c r="A1058" s="2" t="s">
        <v>1490</v>
      </c>
      <c r="B1058" s="2" t="s">
        <v>239</v>
      </c>
      <c r="C1058" s="0" t="s">
        <v>74</v>
      </c>
      <c r="D1058" s="0" t="s">
        <v>37</v>
      </c>
      <c r="E1058" s="0" t="s">
        <v>30</v>
      </c>
      <c r="F1058" s="0" t="s">
        <v>43</v>
      </c>
      <c r="G1058" s="0" t="s">
        <v>19</v>
      </c>
      <c r="H1058" s="0" t="s">
        <v>1321</v>
      </c>
      <c r="I1058" s="0" t="n">
        <v>1</v>
      </c>
      <c r="J1058" s="0" t="n">
        <v>1.19</v>
      </c>
      <c r="K1058" s="0" t="s">
        <v>21</v>
      </c>
      <c r="L1058" s="0" t="n">
        <f aca="false">IF(K1058="Yes",(J1058-1)*0.98,-1)</f>
        <v>0.1862</v>
      </c>
      <c r="M1058" s="4" t="s">
        <v>22</v>
      </c>
      <c r="N1058" s="52" t="n">
        <v>20.96</v>
      </c>
      <c r="O1058" s="50" t="n">
        <f aca="false">N1058*L1058</f>
        <v>3.902752</v>
      </c>
      <c r="P1058" s="14" t="n">
        <f aca="false">O1058+P1057</f>
        <v>1254.27017179124</v>
      </c>
    </row>
    <row r="1059" customFormat="false" ht="12.8" hidden="false" customHeight="false" outlineLevel="0" collapsed="false">
      <c r="A1059" s="2" t="s">
        <v>1490</v>
      </c>
      <c r="B1059" s="2" t="s">
        <v>1250</v>
      </c>
      <c r="C1059" s="6" t="s">
        <v>125</v>
      </c>
      <c r="D1059" s="6" t="s">
        <v>42</v>
      </c>
      <c r="E1059" s="6" t="s">
        <v>30</v>
      </c>
      <c r="F1059" s="6" t="s">
        <v>453</v>
      </c>
      <c r="G1059" s="6" t="s">
        <v>19</v>
      </c>
      <c r="H1059" s="6" t="s">
        <v>1494</v>
      </c>
      <c r="I1059" s="6" t="n">
        <v>2</v>
      </c>
      <c r="J1059" s="6" t="n">
        <v>1.99</v>
      </c>
      <c r="K1059" s="3" t="str">
        <f aca="false">IF(I1059=1, "No","Yes")</f>
        <v>Yes</v>
      </c>
      <c r="L1059" s="7" t="n">
        <f aca="false">IF(I1059=1,-J1059,0.98)</f>
        <v>0.98</v>
      </c>
      <c r="M1059" s="8" t="s">
        <v>51</v>
      </c>
      <c r="N1059" s="52" t="n">
        <v>20.96</v>
      </c>
      <c r="O1059" s="50" t="n">
        <f aca="false">N1059*L1059</f>
        <v>20.5408</v>
      </c>
      <c r="P1059" s="14" t="n">
        <f aca="false">O1059+P1058</f>
        <v>1274.81097179124</v>
      </c>
    </row>
    <row r="1060" customFormat="false" ht="12.8" hidden="false" customHeight="false" outlineLevel="0" collapsed="false">
      <c r="A1060" s="2" t="s">
        <v>1495</v>
      </c>
      <c r="B1060" s="2" t="s">
        <v>885</v>
      </c>
      <c r="C1060" s="0" t="s">
        <v>773</v>
      </c>
      <c r="D1060" s="0" t="s">
        <v>16</v>
      </c>
      <c r="E1060" s="0" t="s">
        <v>17</v>
      </c>
      <c r="F1060" s="0" t="s">
        <v>18</v>
      </c>
      <c r="G1060" s="0" t="s">
        <v>19</v>
      </c>
      <c r="H1060" s="0" t="s">
        <v>1496</v>
      </c>
      <c r="I1060" s="0" t="n">
        <v>2</v>
      </c>
      <c r="J1060" s="0" t="n">
        <v>1.13</v>
      </c>
      <c r="K1060" s="0" t="s">
        <v>21</v>
      </c>
      <c r="L1060" s="0" t="n">
        <f aca="false">IF(K1060="Yes",(J1060-1)*0.98,-1)</f>
        <v>0.1274</v>
      </c>
      <c r="M1060" s="4" t="s">
        <v>22</v>
      </c>
      <c r="N1060" s="52" t="n">
        <v>20.96</v>
      </c>
      <c r="O1060" s="50" t="n">
        <f aca="false">N1060*L1060</f>
        <v>2.670304</v>
      </c>
      <c r="P1060" s="14" t="n">
        <f aca="false">O1060+P1059</f>
        <v>1277.48127579124</v>
      </c>
    </row>
    <row r="1061" customFormat="false" ht="12.8" hidden="false" customHeight="false" outlineLevel="0" collapsed="false">
      <c r="A1061" s="2" t="s">
        <v>1495</v>
      </c>
      <c r="B1061" s="2" t="s">
        <v>885</v>
      </c>
      <c r="C1061" s="0" t="s">
        <v>773</v>
      </c>
      <c r="D1061" s="0" t="s">
        <v>16</v>
      </c>
      <c r="E1061" s="0" t="s">
        <v>17</v>
      </c>
      <c r="F1061" s="0" t="s">
        <v>18</v>
      </c>
      <c r="G1061" s="0" t="s">
        <v>19</v>
      </c>
      <c r="H1061" s="0" t="s">
        <v>1355</v>
      </c>
      <c r="I1061" s="0" t="n">
        <v>3</v>
      </c>
      <c r="J1061" s="0" t="n">
        <v>1.43</v>
      </c>
      <c r="K1061" s="0" t="s">
        <v>21</v>
      </c>
      <c r="L1061" s="0" t="n">
        <f aca="false">IF(K1061="Yes",(J1061-1)*0.98,-1)</f>
        <v>0.4214</v>
      </c>
      <c r="M1061" s="11" t="s">
        <v>62</v>
      </c>
      <c r="N1061" s="52" t="n">
        <v>20.96</v>
      </c>
      <c r="O1061" s="50" t="n">
        <f aca="false">N1061*L1061</f>
        <v>8.832544</v>
      </c>
      <c r="P1061" s="14" t="n">
        <f aca="false">O1061+P1060</f>
        <v>1286.31381979124</v>
      </c>
    </row>
    <row r="1062" customFormat="false" ht="12.8" hidden="false" customHeight="false" outlineLevel="0" collapsed="false">
      <c r="A1062" s="2" t="s">
        <v>1495</v>
      </c>
      <c r="B1062" s="2" t="s">
        <v>885</v>
      </c>
      <c r="C1062" s="6" t="s">
        <v>773</v>
      </c>
      <c r="D1062" s="6" t="s">
        <v>16</v>
      </c>
      <c r="E1062" s="6" t="s">
        <v>17</v>
      </c>
      <c r="F1062" s="6" t="s">
        <v>18</v>
      </c>
      <c r="G1062" s="6" t="s">
        <v>19</v>
      </c>
      <c r="H1062" s="6" t="s">
        <v>1497</v>
      </c>
      <c r="I1062" s="6" t="n">
        <v>0</v>
      </c>
      <c r="J1062" s="6" t="n">
        <v>0</v>
      </c>
      <c r="K1062" s="3" t="str">
        <f aca="false">IF(I1062=1, "No","Yes")</f>
        <v>Yes</v>
      </c>
      <c r="L1062" s="7" t="n">
        <f aca="false">IF(I1062=1,-J1062,0.98)</f>
        <v>0.98</v>
      </c>
      <c r="M1062" s="12" t="s">
        <v>128</v>
      </c>
      <c r="N1062" s="52" t="n">
        <v>20.96</v>
      </c>
      <c r="O1062" s="50" t="n">
        <f aca="false">N1062*L1062</f>
        <v>20.5408</v>
      </c>
      <c r="P1062" s="14" t="n">
        <f aca="false">O1062+P1061</f>
        <v>1306.85461979124</v>
      </c>
    </row>
    <row r="1063" customFormat="false" ht="12.8" hidden="false" customHeight="false" outlineLevel="0" collapsed="false">
      <c r="A1063" s="2" t="s">
        <v>1498</v>
      </c>
      <c r="B1063" s="2" t="s">
        <v>162</v>
      </c>
      <c r="C1063" s="0" t="s">
        <v>1404</v>
      </c>
      <c r="D1063" s="0" t="s">
        <v>37</v>
      </c>
      <c r="E1063" s="0" t="s">
        <v>17</v>
      </c>
      <c r="F1063" s="0" t="s">
        <v>43</v>
      </c>
      <c r="G1063" s="0" t="s">
        <v>19</v>
      </c>
      <c r="H1063" s="0" t="s">
        <v>1499</v>
      </c>
      <c r="I1063" s="0" t="n">
        <v>2</v>
      </c>
      <c r="J1063" s="0" t="n">
        <v>1.93</v>
      </c>
      <c r="K1063" s="0" t="s">
        <v>21</v>
      </c>
      <c r="L1063" s="0" t="n">
        <f aca="false">IF(K1063="Yes",(J1063-1)*0.98,-1)</f>
        <v>0.9114</v>
      </c>
      <c r="M1063" s="11" t="s">
        <v>62</v>
      </c>
      <c r="N1063" s="52" t="n">
        <v>20.96</v>
      </c>
      <c r="O1063" s="50" t="n">
        <f aca="false">N1063*L1063</f>
        <v>19.102944</v>
      </c>
      <c r="P1063" s="14" t="n">
        <f aca="false">O1063+P1062</f>
        <v>1325.95756379124</v>
      </c>
    </row>
    <row r="1064" customFormat="false" ht="12.8" hidden="false" customHeight="false" outlineLevel="0" collapsed="false">
      <c r="A1064" s="2" t="s">
        <v>1498</v>
      </c>
      <c r="B1064" s="2" t="s">
        <v>310</v>
      </c>
      <c r="C1064" s="0" t="s">
        <v>327</v>
      </c>
      <c r="D1064" s="0" t="s">
        <v>16</v>
      </c>
      <c r="E1064" s="0" t="s">
        <v>17</v>
      </c>
      <c r="F1064" s="0" t="s">
        <v>18</v>
      </c>
      <c r="G1064" s="0" t="s">
        <v>19</v>
      </c>
      <c r="H1064" s="0" t="s">
        <v>1500</v>
      </c>
      <c r="I1064" s="0" t="n">
        <v>3</v>
      </c>
      <c r="J1064" s="0" t="n">
        <v>1.63</v>
      </c>
      <c r="K1064" s="0" t="s">
        <v>21</v>
      </c>
      <c r="L1064" s="0" t="n">
        <f aca="false">IF(K1064="Yes",(J1064-1)*0.98,-1)</f>
        <v>0.6174</v>
      </c>
      <c r="M1064" s="4" t="s">
        <v>22</v>
      </c>
      <c r="N1064" s="52" t="n">
        <v>20.96</v>
      </c>
      <c r="O1064" s="50" t="n">
        <f aca="false">N1064*L1064</f>
        <v>12.940704</v>
      </c>
      <c r="P1064" s="14" t="n">
        <f aca="false">O1064+P1063</f>
        <v>1338.89826779124</v>
      </c>
    </row>
    <row r="1065" customFormat="false" ht="12.8" hidden="false" customHeight="false" outlineLevel="0" collapsed="false">
      <c r="A1065" s="2" t="s">
        <v>1501</v>
      </c>
      <c r="B1065" s="2" t="s">
        <v>894</v>
      </c>
      <c r="C1065" s="0" t="s">
        <v>41</v>
      </c>
      <c r="D1065" s="0" t="s">
        <v>16</v>
      </c>
      <c r="E1065" s="0" t="s">
        <v>17</v>
      </c>
      <c r="F1065" s="0" t="s">
        <v>18</v>
      </c>
      <c r="G1065" s="0" t="s">
        <v>19</v>
      </c>
      <c r="H1065" s="0" t="s">
        <v>1502</v>
      </c>
      <c r="I1065" s="0" t="n">
        <v>1</v>
      </c>
      <c r="J1065" s="0" t="n">
        <v>1.04</v>
      </c>
      <c r="K1065" s="0" t="s">
        <v>21</v>
      </c>
      <c r="L1065" s="0" t="n">
        <f aca="false">IF(K1065="Yes",(J1065-1)*0.98,-1)</f>
        <v>0.0392</v>
      </c>
      <c r="M1065" s="4" t="s">
        <v>22</v>
      </c>
      <c r="N1065" s="52" t="n">
        <v>20.96</v>
      </c>
      <c r="O1065" s="50" t="n">
        <f aca="false">N1065*L1065</f>
        <v>0.821632000000001</v>
      </c>
      <c r="P1065" s="14" t="n">
        <f aca="false">O1065+P1064</f>
        <v>1339.71989979124</v>
      </c>
    </row>
    <row r="1066" customFormat="false" ht="12.8" hidden="false" customHeight="false" outlineLevel="0" collapsed="false">
      <c r="A1066" s="2" t="s">
        <v>1501</v>
      </c>
      <c r="B1066" s="2" t="s">
        <v>875</v>
      </c>
      <c r="C1066" s="0" t="s">
        <v>114</v>
      </c>
      <c r="D1066" s="0" t="s">
        <v>16</v>
      </c>
      <c r="E1066" s="0" t="s">
        <v>17</v>
      </c>
      <c r="F1066" s="0" t="s">
        <v>18</v>
      </c>
      <c r="G1066" s="0" t="s">
        <v>19</v>
      </c>
      <c r="H1066" s="0" t="s">
        <v>1503</v>
      </c>
      <c r="I1066" s="0" t="n">
        <v>2</v>
      </c>
      <c r="J1066" s="0" t="n">
        <v>1.28</v>
      </c>
      <c r="K1066" s="0" t="s">
        <v>21</v>
      </c>
      <c r="L1066" s="0" t="n">
        <f aca="false">IF(K1066="Yes",(J1066-1)*0.98,-1)</f>
        <v>0.2744</v>
      </c>
      <c r="M1066" s="4" t="s">
        <v>22</v>
      </c>
      <c r="N1066" s="52" t="n">
        <v>20.96</v>
      </c>
      <c r="O1066" s="50" t="n">
        <f aca="false">N1066*L1066</f>
        <v>5.751424</v>
      </c>
      <c r="P1066" s="14" t="n">
        <f aca="false">O1066+P1065</f>
        <v>1345.47132379124</v>
      </c>
    </row>
    <row r="1067" customFormat="false" ht="12.8" hidden="false" customHeight="false" outlineLevel="0" collapsed="false">
      <c r="A1067" s="2" t="s">
        <v>1501</v>
      </c>
      <c r="B1067" s="2" t="s">
        <v>875</v>
      </c>
      <c r="C1067" s="0" t="s">
        <v>114</v>
      </c>
      <c r="D1067" s="0" t="s">
        <v>16</v>
      </c>
      <c r="E1067" s="0" t="s">
        <v>17</v>
      </c>
      <c r="F1067" s="0" t="s">
        <v>18</v>
      </c>
      <c r="G1067" s="0" t="s">
        <v>19</v>
      </c>
      <c r="H1067" s="0" t="s">
        <v>1504</v>
      </c>
      <c r="I1067" s="0" t="n">
        <v>1</v>
      </c>
      <c r="J1067" s="0" t="n">
        <v>1.31</v>
      </c>
      <c r="K1067" s="0" t="s">
        <v>21</v>
      </c>
      <c r="L1067" s="0" t="n">
        <f aca="false">IF(K1067="Yes",(J1067-1)*0.98,-1)</f>
        <v>0.3038</v>
      </c>
      <c r="M1067" s="11" t="s">
        <v>62</v>
      </c>
      <c r="N1067" s="52" t="n">
        <v>20.96</v>
      </c>
      <c r="O1067" s="50" t="n">
        <f aca="false">N1067*L1067</f>
        <v>6.367648</v>
      </c>
      <c r="P1067" s="14" t="n">
        <f aca="false">O1067+P1066</f>
        <v>1351.83897179124</v>
      </c>
    </row>
    <row r="1068" customFormat="false" ht="12.8" hidden="false" customHeight="false" outlineLevel="0" collapsed="false">
      <c r="A1068" s="2" t="s">
        <v>1501</v>
      </c>
      <c r="B1068" s="2" t="s">
        <v>170</v>
      </c>
      <c r="C1068" s="0" t="s">
        <v>41</v>
      </c>
      <c r="D1068" s="0" t="s">
        <v>16</v>
      </c>
      <c r="E1068" s="0" t="s">
        <v>17</v>
      </c>
      <c r="F1068" s="0" t="s">
        <v>18</v>
      </c>
      <c r="G1068" s="0" t="s">
        <v>19</v>
      </c>
      <c r="H1068" s="0" t="s">
        <v>1505</v>
      </c>
      <c r="I1068" s="0" t="n">
        <v>0</v>
      </c>
      <c r="J1068" s="0" t="n">
        <v>1.14</v>
      </c>
      <c r="K1068" s="0" t="s">
        <v>19</v>
      </c>
      <c r="L1068" s="0" t="n">
        <f aca="false">IF(K1068="Yes",(J1068-1)*0.98,-1)</f>
        <v>-1</v>
      </c>
      <c r="M1068" s="4" t="s">
        <v>22</v>
      </c>
      <c r="N1068" s="52" t="n">
        <v>20.96</v>
      </c>
      <c r="O1068" s="50" t="n">
        <f aca="false">N1068*L1068</f>
        <v>-20.96</v>
      </c>
      <c r="P1068" s="14" t="n">
        <f aca="false">O1068+P1067</f>
        <v>1330.87897179124</v>
      </c>
    </row>
    <row r="1069" customFormat="false" ht="12.8" hidden="false" customHeight="false" outlineLevel="0" collapsed="false">
      <c r="A1069" s="2" t="s">
        <v>1506</v>
      </c>
      <c r="B1069" s="2" t="s">
        <v>875</v>
      </c>
      <c r="C1069" s="0" t="s">
        <v>86</v>
      </c>
      <c r="D1069" s="0" t="s">
        <v>16</v>
      </c>
      <c r="E1069" s="0" t="s">
        <v>17</v>
      </c>
      <c r="F1069" s="0" t="s">
        <v>18</v>
      </c>
      <c r="G1069" s="0" t="s">
        <v>19</v>
      </c>
      <c r="H1069" s="0" t="s">
        <v>1507</v>
      </c>
      <c r="I1069" s="0" t="n">
        <v>4</v>
      </c>
      <c r="J1069" s="0" t="n">
        <v>1.15</v>
      </c>
      <c r="K1069" s="0" t="s">
        <v>19</v>
      </c>
      <c r="L1069" s="0" t="n">
        <f aca="false">IF(K1069="Yes",(J1069-1)*0.98,-1)</f>
        <v>-1</v>
      </c>
      <c r="M1069" s="4" t="s">
        <v>22</v>
      </c>
      <c r="N1069" s="52" t="n">
        <v>20.96</v>
      </c>
      <c r="O1069" s="50" t="n">
        <f aca="false">N1069*L1069</f>
        <v>-20.96</v>
      </c>
      <c r="P1069" s="14" t="n">
        <f aca="false">O1069+P1068</f>
        <v>1309.91897179124</v>
      </c>
    </row>
    <row r="1070" customFormat="false" ht="12.8" hidden="false" customHeight="false" outlineLevel="0" collapsed="false">
      <c r="A1070" s="2" t="s">
        <v>1506</v>
      </c>
      <c r="B1070" s="2" t="s">
        <v>162</v>
      </c>
      <c r="C1070" s="0" t="s">
        <v>86</v>
      </c>
      <c r="D1070" s="0" t="s">
        <v>16</v>
      </c>
      <c r="E1070" s="0" t="s">
        <v>17</v>
      </c>
      <c r="F1070" s="0" t="s">
        <v>18</v>
      </c>
      <c r="G1070" s="0" t="s">
        <v>19</v>
      </c>
      <c r="H1070" s="0" t="s">
        <v>1508</v>
      </c>
      <c r="I1070" s="0" t="n">
        <v>1</v>
      </c>
      <c r="J1070" s="0" t="n">
        <v>1.6</v>
      </c>
      <c r="K1070" s="0" t="s">
        <v>21</v>
      </c>
      <c r="L1070" s="0" t="n">
        <f aca="false">IF(K1070="Yes",(J1070-1)*0.98,-1)</f>
        <v>0.588</v>
      </c>
      <c r="M1070" s="4" t="s">
        <v>22</v>
      </c>
      <c r="N1070" s="52" t="n">
        <v>20.96</v>
      </c>
      <c r="O1070" s="50" t="n">
        <f aca="false">N1070*L1070</f>
        <v>12.32448</v>
      </c>
      <c r="P1070" s="14" t="n">
        <f aca="false">O1070+P1069</f>
        <v>1322.24345179124</v>
      </c>
    </row>
    <row r="1071" customFormat="false" ht="12.8" hidden="false" customHeight="false" outlineLevel="0" collapsed="false">
      <c r="A1071" s="2" t="s">
        <v>1506</v>
      </c>
      <c r="B1071" s="2" t="s">
        <v>364</v>
      </c>
      <c r="C1071" s="0" t="s">
        <v>194</v>
      </c>
      <c r="D1071" s="0" t="s">
        <v>16</v>
      </c>
      <c r="E1071" s="0" t="s">
        <v>17</v>
      </c>
      <c r="F1071" s="0" t="s">
        <v>18</v>
      </c>
      <c r="G1071" s="0" t="s">
        <v>19</v>
      </c>
      <c r="H1071" s="0" t="s">
        <v>1509</v>
      </c>
      <c r="I1071" s="0" t="n">
        <v>3</v>
      </c>
      <c r="J1071" s="0" t="n">
        <v>1.18</v>
      </c>
      <c r="K1071" s="0" t="s">
        <v>21</v>
      </c>
      <c r="L1071" s="0" t="n">
        <f aca="false">IF(K1071="Yes",(J1071-1)*0.98,-1)</f>
        <v>0.1764</v>
      </c>
      <c r="M1071" s="4" t="s">
        <v>22</v>
      </c>
      <c r="N1071" s="52" t="n">
        <v>20.96</v>
      </c>
      <c r="O1071" s="50" t="n">
        <f aca="false">N1071*L1071</f>
        <v>3.697344</v>
      </c>
      <c r="P1071" s="14" t="n">
        <f aca="false">O1071+P1070</f>
        <v>1325.94079579124</v>
      </c>
    </row>
    <row r="1072" customFormat="false" ht="12.8" hidden="false" customHeight="false" outlineLevel="0" collapsed="false">
      <c r="A1072" s="2" t="s">
        <v>1506</v>
      </c>
      <c r="B1072" s="2" t="s">
        <v>512</v>
      </c>
      <c r="C1072" s="0" t="s">
        <v>194</v>
      </c>
      <c r="D1072" s="0" t="s">
        <v>29</v>
      </c>
      <c r="E1072" s="0" t="s">
        <v>79</v>
      </c>
      <c r="F1072" s="0" t="s">
        <v>80</v>
      </c>
      <c r="G1072" s="0" t="s">
        <v>19</v>
      </c>
      <c r="H1072" s="0" t="s">
        <v>1436</v>
      </c>
      <c r="I1072" s="0" t="n">
        <v>0</v>
      </c>
      <c r="J1072" s="0" t="n">
        <v>0</v>
      </c>
      <c r="K1072" s="0" t="str">
        <f aca="false">IF(I1072=1,"Yes","No")</f>
        <v>No</v>
      </c>
      <c r="L1072" s="0" t="n">
        <f aca="false">IF(K1072="Yes",(J1072-1)*0.98,-1)</f>
        <v>-1</v>
      </c>
      <c r="M1072" s="5" t="s">
        <v>33</v>
      </c>
      <c r="N1072" s="52" t="n">
        <v>20.96</v>
      </c>
      <c r="O1072" s="50" t="n">
        <f aca="false">N1072*L1072</f>
        <v>-20.96</v>
      </c>
      <c r="P1072" s="14" t="n">
        <f aca="false">O1072+P1071</f>
        <v>1304.98079579124</v>
      </c>
    </row>
    <row r="1073" customFormat="false" ht="12.8" hidden="false" customHeight="false" outlineLevel="0" collapsed="false">
      <c r="A1073" s="2" t="s">
        <v>1506</v>
      </c>
      <c r="B1073" s="2" t="s">
        <v>512</v>
      </c>
      <c r="C1073" s="0" t="s">
        <v>194</v>
      </c>
      <c r="D1073" s="0" t="s">
        <v>29</v>
      </c>
      <c r="E1073" s="0" t="s">
        <v>79</v>
      </c>
      <c r="F1073" s="0" t="s">
        <v>80</v>
      </c>
      <c r="G1073" s="0" t="s">
        <v>19</v>
      </c>
      <c r="H1073" s="0" t="s">
        <v>1436</v>
      </c>
      <c r="I1073" s="0" t="n">
        <v>0</v>
      </c>
      <c r="J1073" s="0" t="n">
        <v>2.86</v>
      </c>
      <c r="K1073" s="0" t="s">
        <v>19</v>
      </c>
      <c r="L1073" s="0" t="n">
        <f aca="false">IF(K1073="Yes",(J1073-1)*0.98,-1)</f>
        <v>-1</v>
      </c>
      <c r="M1073" s="4" t="s">
        <v>22</v>
      </c>
      <c r="N1073" s="52" t="n">
        <v>20.96</v>
      </c>
      <c r="O1073" s="50" t="n">
        <f aca="false">N1073*L1073</f>
        <v>-20.96</v>
      </c>
      <c r="P1073" s="14" t="n">
        <f aca="false">O1073+P1072</f>
        <v>1284.02079579124</v>
      </c>
    </row>
    <row r="1074" customFormat="false" ht="12.8" hidden="false" customHeight="false" outlineLevel="0" collapsed="false">
      <c r="A1074" s="2" t="s">
        <v>1510</v>
      </c>
      <c r="B1074" s="2" t="s">
        <v>915</v>
      </c>
      <c r="C1074" s="0" t="s">
        <v>287</v>
      </c>
      <c r="D1074" s="0" t="s">
        <v>42</v>
      </c>
      <c r="E1074" s="0" t="s">
        <v>17</v>
      </c>
      <c r="F1074" s="0" t="s">
        <v>43</v>
      </c>
      <c r="G1074" s="0" t="s">
        <v>19</v>
      </c>
      <c r="H1074" s="0" t="s">
        <v>1511</v>
      </c>
      <c r="I1074" s="0" t="n">
        <v>1</v>
      </c>
      <c r="J1074" s="0" t="n">
        <v>2.58</v>
      </c>
      <c r="K1074" s="0" t="str">
        <f aca="false">IF(I1074=1,"Yes","No")</f>
        <v>Yes</v>
      </c>
      <c r="L1074" s="0" t="n">
        <f aca="false">IF(K1074="Yes",(J1074-1)*0.98,-1)</f>
        <v>1.5484</v>
      </c>
      <c r="M1074" s="5" t="s">
        <v>33</v>
      </c>
      <c r="N1074" s="52" t="n">
        <v>20.96</v>
      </c>
      <c r="O1074" s="50" t="n">
        <f aca="false">N1074*L1074</f>
        <v>32.454464</v>
      </c>
      <c r="P1074" s="14" t="n">
        <f aca="false">O1074+P1073</f>
        <v>1316.47525979124</v>
      </c>
    </row>
    <row r="1075" customFormat="false" ht="12.8" hidden="false" customHeight="false" outlineLevel="0" collapsed="false">
      <c r="A1075" s="2" t="s">
        <v>1510</v>
      </c>
      <c r="B1075" s="2" t="s">
        <v>83</v>
      </c>
      <c r="C1075" s="0" t="s">
        <v>28</v>
      </c>
      <c r="D1075" s="0" t="s">
        <v>42</v>
      </c>
      <c r="E1075" s="0" t="s">
        <v>30</v>
      </c>
      <c r="F1075" s="0" t="s">
        <v>43</v>
      </c>
      <c r="G1075" s="0" t="s">
        <v>19</v>
      </c>
      <c r="H1075" s="0" t="s">
        <v>1512</v>
      </c>
      <c r="I1075" s="0" t="n">
        <v>1</v>
      </c>
      <c r="J1075" s="0" t="n">
        <v>1.12</v>
      </c>
      <c r="K1075" s="0" t="s">
        <v>21</v>
      </c>
      <c r="L1075" s="0" t="n">
        <f aca="false">IF(K1075="Yes",(J1075-1)*0.98,-1)</f>
        <v>0.1176</v>
      </c>
      <c r="M1075" s="11" t="s">
        <v>62</v>
      </c>
      <c r="N1075" s="52" t="n">
        <v>20.96</v>
      </c>
      <c r="O1075" s="50" t="n">
        <f aca="false">N1075*L1075</f>
        <v>2.464896</v>
      </c>
      <c r="P1075" s="14" t="n">
        <f aca="false">O1075+P1074</f>
        <v>1318.94015579124</v>
      </c>
    </row>
    <row r="1076" customFormat="false" ht="12.8" hidden="false" customHeight="false" outlineLevel="0" collapsed="false">
      <c r="A1076" s="2" t="s">
        <v>1510</v>
      </c>
      <c r="B1076" s="2" t="s">
        <v>364</v>
      </c>
      <c r="C1076" s="0" t="s">
        <v>24</v>
      </c>
      <c r="D1076" s="0" t="s">
        <v>16</v>
      </c>
      <c r="E1076" s="0" t="s">
        <v>17</v>
      </c>
      <c r="F1076" s="0" t="s">
        <v>18</v>
      </c>
      <c r="G1076" s="0" t="s">
        <v>19</v>
      </c>
      <c r="H1076" s="0" t="s">
        <v>1513</v>
      </c>
      <c r="I1076" s="0" t="n">
        <v>3</v>
      </c>
      <c r="J1076" s="0" t="n">
        <v>1.13</v>
      </c>
      <c r="K1076" s="0" t="s">
        <v>21</v>
      </c>
      <c r="L1076" s="0" t="n">
        <f aca="false">IF(K1076="Yes",(J1076-1)*0.98,-1)</f>
        <v>0.1274</v>
      </c>
      <c r="M1076" s="4" t="s">
        <v>22</v>
      </c>
      <c r="N1076" s="52" t="n">
        <v>20.96</v>
      </c>
      <c r="O1076" s="50" t="n">
        <f aca="false">N1076*L1076</f>
        <v>2.670304</v>
      </c>
      <c r="P1076" s="14" t="n">
        <f aca="false">O1076+P1075</f>
        <v>1321.61045979124</v>
      </c>
    </row>
    <row r="1077" customFormat="false" ht="12.8" hidden="false" customHeight="false" outlineLevel="0" collapsed="false">
      <c r="A1077" s="2" t="s">
        <v>1514</v>
      </c>
      <c r="B1077" s="2" t="s">
        <v>96</v>
      </c>
      <c r="C1077" s="0" t="s">
        <v>28</v>
      </c>
      <c r="D1077" s="0" t="s">
        <v>29</v>
      </c>
      <c r="E1077" s="0" t="s">
        <v>30</v>
      </c>
      <c r="F1077" s="0" t="s">
        <v>31</v>
      </c>
      <c r="G1077" s="0" t="s">
        <v>19</v>
      </c>
      <c r="H1077" s="0" t="s">
        <v>1515</v>
      </c>
      <c r="I1077" s="0" t="n">
        <v>1</v>
      </c>
      <c r="J1077" s="0" t="n">
        <v>1.71</v>
      </c>
      <c r="K1077" s="0" t="str">
        <f aca="false">IF(I1077=1,"Yes","No")</f>
        <v>Yes</v>
      </c>
      <c r="L1077" s="0" t="n">
        <f aca="false">IF(K1077="Yes",(J1077-1)*0.98,-1)</f>
        <v>0.6958</v>
      </c>
      <c r="M1077" s="5" t="s">
        <v>33</v>
      </c>
      <c r="N1077" s="52" t="n">
        <v>20.96</v>
      </c>
      <c r="O1077" s="50" t="n">
        <f aca="false">N1077*L1077</f>
        <v>14.583968</v>
      </c>
      <c r="P1077" s="14" t="n">
        <f aca="false">O1077+P1076</f>
        <v>1336.19442779124</v>
      </c>
    </row>
    <row r="1078" customFormat="false" ht="12.8" hidden="false" customHeight="false" outlineLevel="0" collapsed="false">
      <c r="A1078" s="2" t="s">
        <v>1514</v>
      </c>
      <c r="B1078" s="2" t="s">
        <v>14</v>
      </c>
      <c r="C1078" s="0" t="s">
        <v>248</v>
      </c>
      <c r="D1078" s="0" t="s">
        <v>48</v>
      </c>
      <c r="E1078" s="0" t="s">
        <v>87</v>
      </c>
      <c r="F1078" s="0" t="s">
        <v>18</v>
      </c>
      <c r="G1078" s="0" t="s">
        <v>21</v>
      </c>
      <c r="H1078" s="0" t="s">
        <v>1516</v>
      </c>
      <c r="I1078" s="0" t="n">
        <v>1</v>
      </c>
      <c r="J1078" s="0" t="n">
        <v>1.32</v>
      </c>
      <c r="K1078" s="0" t="s">
        <v>21</v>
      </c>
      <c r="L1078" s="0" t="n">
        <f aca="false">IF(K1078="Yes",(J1078-1)*0.98,-1)</f>
        <v>0.3136</v>
      </c>
      <c r="M1078" s="4" t="s">
        <v>22</v>
      </c>
      <c r="N1078" s="52" t="n">
        <v>20.96</v>
      </c>
      <c r="O1078" s="50" t="n">
        <f aca="false">N1078*L1078</f>
        <v>6.573056</v>
      </c>
      <c r="P1078" s="14" t="n">
        <f aca="false">O1078+P1077</f>
        <v>1342.76748379124</v>
      </c>
    </row>
    <row r="1079" customFormat="false" ht="12.8" hidden="false" customHeight="false" outlineLevel="0" collapsed="false">
      <c r="A1079" s="2" t="s">
        <v>1514</v>
      </c>
      <c r="B1079" s="2" t="s">
        <v>14</v>
      </c>
      <c r="C1079" s="0" t="s">
        <v>248</v>
      </c>
      <c r="D1079" s="0" t="s">
        <v>48</v>
      </c>
      <c r="E1079" s="0" t="s">
        <v>87</v>
      </c>
      <c r="F1079" s="0" t="s">
        <v>18</v>
      </c>
      <c r="G1079" s="0" t="s">
        <v>21</v>
      </c>
      <c r="H1079" s="0" t="s">
        <v>1517</v>
      </c>
      <c r="I1079" s="0" t="n">
        <v>2</v>
      </c>
      <c r="J1079" s="0" t="n">
        <v>1.46</v>
      </c>
      <c r="K1079" s="0" t="s">
        <v>21</v>
      </c>
      <c r="L1079" s="0" t="n">
        <f aca="false">IF(K1079="Yes",(J1079-1)*0.98,-1)</f>
        <v>0.4508</v>
      </c>
      <c r="M1079" s="11" t="s">
        <v>62</v>
      </c>
      <c r="N1079" s="52" t="n">
        <v>20.96</v>
      </c>
      <c r="O1079" s="50" t="n">
        <f aca="false">N1079*L1079</f>
        <v>9.448768</v>
      </c>
      <c r="P1079" s="14" t="n">
        <f aca="false">O1079+P1078</f>
        <v>1352.21625179124</v>
      </c>
    </row>
    <row r="1080" customFormat="false" ht="12.8" hidden="false" customHeight="false" outlineLevel="0" collapsed="false">
      <c r="A1080" s="9" t="s">
        <v>1514</v>
      </c>
      <c r="B1080" s="9" t="s">
        <v>14</v>
      </c>
      <c r="C1080" s="6" t="s">
        <v>248</v>
      </c>
      <c r="D1080" s="6" t="s">
        <v>48</v>
      </c>
      <c r="E1080" s="6" t="s">
        <v>87</v>
      </c>
      <c r="F1080" s="6" t="s">
        <v>18</v>
      </c>
      <c r="G1080" s="6" t="s">
        <v>21</v>
      </c>
      <c r="H1080" s="6" t="s">
        <v>1517</v>
      </c>
      <c r="I1080" s="6" t="n">
        <v>2</v>
      </c>
      <c r="J1080" s="6" t="n">
        <v>0</v>
      </c>
      <c r="K1080" s="3" t="str">
        <f aca="false">IF(I1080=1,"Yes","No")</f>
        <v>No</v>
      </c>
      <c r="L1080" s="7" t="n">
        <f aca="false">IF(K1080="Yes",(J1080-1)*0.98,-1)</f>
        <v>-1</v>
      </c>
      <c r="M1080" s="10" t="s">
        <v>53</v>
      </c>
      <c r="N1080" s="52" t="n">
        <v>20.96</v>
      </c>
      <c r="O1080" s="50" t="n">
        <f aca="false">N1080*L1080</f>
        <v>-20.96</v>
      </c>
      <c r="P1080" s="14" t="n">
        <f aca="false">O1080+P1079</f>
        <v>1331.25625179124</v>
      </c>
    </row>
    <row r="1081" customFormat="false" ht="12.8" hidden="false" customHeight="false" outlineLevel="0" collapsed="false">
      <c r="A1081" s="2" t="s">
        <v>1514</v>
      </c>
      <c r="B1081" s="2" t="s">
        <v>888</v>
      </c>
      <c r="C1081" s="0" t="s">
        <v>248</v>
      </c>
      <c r="D1081" s="0" t="s">
        <v>29</v>
      </c>
      <c r="E1081" s="0" t="s">
        <v>79</v>
      </c>
      <c r="F1081" s="0" t="s">
        <v>80</v>
      </c>
      <c r="G1081" s="0" t="s">
        <v>19</v>
      </c>
      <c r="H1081" s="0" t="s">
        <v>1518</v>
      </c>
      <c r="I1081" s="0" t="n">
        <v>2</v>
      </c>
      <c r="J1081" s="0" t="n">
        <v>2.5</v>
      </c>
      <c r="K1081" s="0" t="str">
        <f aca="false">IF(I1081=1,"Yes","No")</f>
        <v>No</v>
      </c>
      <c r="L1081" s="0" t="n">
        <f aca="false">IF(K1081="Yes",(J1081-1)*0.98,-1)</f>
        <v>-1</v>
      </c>
      <c r="M1081" s="5" t="s">
        <v>33</v>
      </c>
      <c r="N1081" s="52" t="n">
        <v>20.96</v>
      </c>
      <c r="O1081" s="50" t="n">
        <f aca="false">N1081*L1081</f>
        <v>-20.96</v>
      </c>
      <c r="P1081" s="14" t="n">
        <f aca="false">O1081+P1080</f>
        <v>1310.29625179124</v>
      </c>
    </row>
    <row r="1082" customFormat="false" ht="12.8" hidden="false" customHeight="false" outlineLevel="0" collapsed="false">
      <c r="A1082" s="2" t="s">
        <v>1514</v>
      </c>
      <c r="B1082" s="2" t="s">
        <v>888</v>
      </c>
      <c r="C1082" s="0" t="s">
        <v>248</v>
      </c>
      <c r="D1082" s="0" t="s">
        <v>29</v>
      </c>
      <c r="E1082" s="0" t="s">
        <v>79</v>
      </c>
      <c r="F1082" s="0" t="s">
        <v>80</v>
      </c>
      <c r="G1082" s="0" t="s">
        <v>19</v>
      </c>
      <c r="H1082" s="0" t="s">
        <v>1518</v>
      </c>
      <c r="I1082" s="0" t="n">
        <v>2</v>
      </c>
      <c r="J1082" s="0" t="n">
        <v>1.39</v>
      </c>
      <c r="K1082" s="0" t="s">
        <v>21</v>
      </c>
      <c r="L1082" s="0" t="n">
        <f aca="false">IF(K1082="Yes",(J1082-1)*0.98,-1)</f>
        <v>0.3822</v>
      </c>
      <c r="M1082" s="4" t="s">
        <v>22</v>
      </c>
      <c r="N1082" s="52" t="n">
        <v>20.96</v>
      </c>
      <c r="O1082" s="50" t="n">
        <f aca="false">N1082*L1082</f>
        <v>8.010912</v>
      </c>
      <c r="P1082" s="14" t="n">
        <f aca="false">O1082+P1081</f>
        <v>1318.30716379124</v>
      </c>
    </row>
    <row r="1083" customFormat="false" ht="12.8" hidden="false" customHeight="false" outlineLevel="0" collapsed="false">
      <c r="A1083" s="2" t="s">
        <v>1514</v>
      </c>
      <c r="B1083" s="2" t="s">
        <v>149</v>
      </c>
      <c r="C1083" s="0" t="s">
        <v>457</v>
      </c>
      <c r="D1083" s="0" t="s">
        <v>29</v>
      </c>
      <c r="E1083" s="0" t="s">
        <v>79</v>
      </c>
      <c r="F1083" s="0" t="s">
        <v>80</v>
      </c>
      <c r="G1083" s="0" t="s">
        <v>19</v>
      </c>
      <c r="H1083" s="0" t="s">
        <v>1519</v>
      </c>
      <c r="I1083" s="0" t="n">
        <v>3</v>
      </c>
      <c r="J1083" s="0" t="n">
        <v>3.65</v>
      </c>
      <c r="K1083" s="0" t="str">
        <f aca="false">IF(I1083=1,"Yes","No")</f>
        <v>No</v>
      </c>
      <c r="L1083" s="0" t="n">
        <f aca="false">IF(K1083="Yes",(J1083-1)*0.98,-1)</f>
        <v>-1</v>
      </c>
      <c r="M1083" s="5" t="s">
        <v>33</v>
      </c>
      <c r="N1083" s="52" t="n">
        <v>20.96</v>
      </c>
      <c r="O1083" s="50" t="n">
        <f aca="false">N1083*L1083</f>
        <v>-20.96</v>
      </c>
      <c r="P1083" s="14" t="n">
        <f aca="false">O1083+P1082</f>
        <v>1297.34716379124</v>
      </c>
    </row>
    <row r="1084" customFormat="false" ht="12.8" hidden="false" customHeight="false" outlineLevel="0" collapsed="false">
      <c r="A1084" s="2" t="s">
        <v>1514</v>
      </c>
      <c r="B1084" s="2" t="s">
        <v>149</v>
      </c>
      <c r="C1084" s="0" t="s">
        <v>457</v>
      </c>
      <c r="D1084" s="0" t="s">
        <v>29</v>
      </c>
      <c r="E1084" s="0" t="s">
        <v>79</v>
      </c>
      <c r="F1084" s="0" t="s">
        <v>80</v>
      </c>
      <c r="G1084" s="0" t="s">
        <v>19</v>
      </c>
      <c r="H1084" s="0" t="s">
        <v>1519</v>
      </c>
      <c r="I1084" s="0" t="n">
        <v>3</v>
      </c>
      <c r="J1084" s="0" t="n">
        <v>1.8</v>
      </c>
      <c r="K1084" s="0" t="s">
        <v>19</v>
      </c>
      <c r="L1084" s="0" t="n">
        <f aca="false">IF(K1084="Yes",(J1084-1)*0.98,-1)</f>
        <v>-1</v>
      </c>
      <c r="M1084" s="4" t="s">
        <v>22</v>
      </c>
      <c r="N1084" s="52" t="n">
        <v>20.96</v>
      </c>
      <c r="O1084" s="50" t="n">
        <f aca="false">N1084*L1084</f>
        <v>-20.96</v>
      </c>
      <c r="P1084" s="14" t="n">
        <f aca="false">O1084+P1083</f>
        <v>1276.38716379124</v>
      </c>
    </row>
    <row r="1085" customFormat="false" ht="12.8" hidden="false" customHeight="false" outlineLevel="0" collapsed="false">
      <c r="A1085" s="2" t="s">
        <v>1514</v>
      </c>
      <c r="B1085" s="2" t="s">
        <v>239</v>
      </c>
      <c r="C1085" s="0" t="s">
        <v>74</v>
      </c>
      <c r="D1085" s="0" t="s">
        <v>37</v>
      </c>
      <c r="E1085" s="0" t="s">
        <v>30</v>
      </c>
      <c r="F1085" s="0" t="s">
        <v>43</v>
      </c>
      <c r="G1085" s="0" t="s">
        <v>19</v>
      </c>
      <c r="H1085" s="0" t="s">
        <v>1520</v>
      </c>
      <c r="I1085" s="0" t="n">
        <v>2</v>
      </c>
      <c r="J1085" s="0" t="n">
        <v>1.11</v>
      </c>
      <c r="K1085" s="0" t="s">
        <v>21</v>
      </c>
      <c r="L1085" s="0" t="n">
        <f aca="false">IF(K1085="Yes",(J1085-1)*0.98,-1)</f>
        <v>0.1078</v>
      </c>
      <c r="M1085" s="4" t="s">
        <v>22</v>
      </c>
      <c r="N1085" s="52" t="n">
        <v>20.96</v>
      </c>
      <c r="O1085" s="50" t="n">
        <f aca="false">N1085*L1085</f>
        <v>2.259488</v>
      </c>
      <c r="P1085" s="14" t="n">
        <f aca="false">O1085+P1084</f>
        <v>1278.64665179124</v>
      </c>
    </row>
    <row r="1086" customFormat="false" ht="12.8" hidden="false" customHeight="false" outlineLevel="0" collapsed="false">
      <c r="A1086" s="2" t="s">
        <v>1514</v>
      </c>
      <c r="B1086" s="2" t="s">
        <v>239</v>
      </c>
      <c r="C1086" s="0" t="s">
        <v>74</v>
      </c>
      <c r="D1086" s="0" t="s">
        <v>37</v>
      </c>
      <c r="E1086" s="0" t="s">
        <v>30</v>
      </c>
      <c r="F1086" s="0" t="s">
        <v>43</v>
      </c>
      <c r="G1086" s="0" t="s">
        <v>19</v>
      </c>
      <c r="H1086" s="0" t="s">
        <v>1521</v>
      </c>
      <c r="I1086" s="0" t="n">
        <v>0</v>
      </c>
      <c r="J1086" s="0" t="n">
        <v>3.6</v>
      </c>
      <c r="K1086" s="0" t="s">
        <v>19</v>
      </c>
      <c r="L1086" s="0" t="n">
        <f aca="false">IF(K1086="Yes",(J1086-1)*0.98,-1)</f>
        <v>-1</v>
      </c>
      <c r="M1086" s="11" t="s">
        <v>62</v>
      </c>
      <c r="N1086" s="52" t="n">
        <v>20.96</v>
      </c>
      <c r="O1086" s="50" t="n">
        <f aca="false">N1086*L1086</f>
        <v>-20.96</v>
      </c>
      <c r="P1086" s="14" t="n">
        <f aca="false">O1086+P1085</f>
        <v>1257.68665179124</v>
      </c>
    </row>
    <row r="1087" customFormat="false" ht="12.8" hidden="false" customHeight="false" outlineLevel="0" collapsed="false">
      <c r="A1087" s="9" t="s">
        <v>1514</v>
      </c>
      <c r="B1087" s="9" t="s">
        <v>239</v>
      </c>
      <c r="C1087" s="6" t="s">
        <v>74</v>
      </c>
      <c r="D1087" s="6" t="s">
        <v>37</v>
      </c>
      <c r="E1087" s="6" t="s">
        <v>30</v>
      </c>
      <c r="F1087" s="6" t="s">
        <v>43</v>
      </c>
      <c r="G1087" s="6" t="s">
        <v>19</v>
      </c>
      <c r="H1087" s="6" t="s">
        <v>1521</v>
      </c>
      <c r="I1087" s="6" t="n">
        <v>0</v>
      </c>
      <c r="J1087" s="6" t="n">
        <v>0</v>
      </c>
      <c r="K1087" s="3" t="str">
        <f aca="false">IF(I1087=1,"Yes","No")</f>
        <v>No</v>
      </c>
      <c r="L1087" s="7" t="n">
        <f aca="false">IF(K1087="Yes",(J1087-1)*0.98,-1)</f>
        <v>-1</v>
      </c>
      <c r="M1087" s="10" t="s">
        <v>53</v>
      </c>
      <c r="N1087" s="52" t="n">
        <v>20.96</v>
      </c>
      <c r="O1087" s="50" t="n">
        <f aca="false">N1087*L1087</f>
        <v>-20.96</v>
      </c>
      <c r="P1087" s="14" t="n">
        <f aca="false">O1087+P1086</f>
        <v>1236.72665179124</v>
      </c>
    </row>
    <row r="1088" customFormat="false" ht="12.8" hidden="false" customHeight="false" outlineLevel="0" collapsed="false">
      <c r="A1088" s="2" t="s">
        <v>1522</v>
      </c>
      <c r="B1088" s="2" t="s">
        <v>135</v>
      </c>
      <c r="C1088" s="0" t="s">
        <v>1371</v>
      </c>
      <c r="D1088" s="0" t="s">
        <v>29</v>
      </c>
      <c r="E1088" s="0" t="s">
        <v>79</v>
      </c>
      <c r="F1088" s="0" t="s">
        <v>80</v>
      </c>
      <c r="G1088" s="0" t="s">
        <v>19</v>
      </c>
      <c r="H1088" s="0" t="s">
        <v>1523</v>
      </c>
      <c r="I1088" s="0" t="n">
        <v>0</v>
      </c>
      <c r="J1088" s="0" t="n">
        <v>3.8</v>
      </c>
      <c r="K1088" s="0" t="str">
        <f aca="false">IF(I1088=1,"Yes","No")</f>
        <v>No</v>
      </c>
      <c r="L1088" s="0" t="n">
        <f aca="false">IF(K1088="Yes",(J1088-1)*0.98,-1)</f>
        <v>-1</v>
      </c>
      <c r="M1088" s="5" t="s">
        <v>33</v>
      </c>
      <c r="N1088" s="52" t="n">
        <v>20.96</v>
      </c>
      <c r="O1088" s="50" t="n">
        <f aca="false">N1088*L1088</f>
        <v>-20.96</v>
      </c>
      <c r="P1088" s="14" t="n">
        <f aca="false">O1088+P1087</f>
        <v>1215.76665179124</v>
      </c>
    </row>
    <row r="1089" customFormat="false" ht="12.8" hidden="false" customHeight="false" outlineLevel="0" collapsed="false">
      <c r="A1089" s="2" t="s">
        <v>1522</v>
      </c>
      <c r="B1089" s="2" t="s">
        <v>135</v>
      </c>
      <c r="C1089" s="0" t="s">
        <v>1371</v>
      </c>
      <c r="D1089" s="0" t="s">
        <v>29</v>
      </c>
      <c r="E1089" s="0" t="s">
        <v>79</v>
      </c>
      <c r="F1089" s="0" t="s">
        <v>80</v>
      </c>
      <c r="G1089" s="0" t="s">
        <v>19</v>
      </c>
      <c r="H1089" s="0" t="s">
        <v>1523</v>
      </c>
      <c r="I1089" s="0" t="n">
        <v>0</v>
      </c>
      <c r="J1089" s="0" t="n">
        <v>1.53</v>
      </c>
      <c r="K1089" s="0" t="s">
        <v>19</v>
      </c>
      <c r="L1089" s="0" t="n">
        <f aca="false">IF(K1089="Yes",(J1089-1)*0.98,-1)</f>
        <v>-1</v>
      </c>
      <c r="M1089" s="4" t="s">
        <v>22</v>
      </c>
      <c r="N1089" s="52" t="n">
        <v>20.96</v>
      </c>
      <c r="O1089" s="50" t="n">
        <f aca="false">N1089*L1089</f>
        <v>-20.96</v>
      </c>
      <c r="P1089" s="14" t="n">
        <f aca="false">O1089+P1088</f>
        <v>1194.80665179124</v>
      </c>
    </row>
    <row r="1090" customFormat="false" ht="12.8" hidden="false" customHeight="false" outlineLevel="0" collapsed="false">
      <c r="A1090" s="2" t="s">
        <v>1524</v>
      </c>
      <c r="B1090" s="2" t="s">
        <v>445</v>
      </c>
      <c r="C1090" s="0" t="s">
        <v>359</v>
      </c>
      <c r="D1090" s="0" t="s">
        <v>16</v>
      </c>
      <c r="E1090" s="0" t="s">
        <v>17</v>
      </c>
      <c r="F1090" s="0" t="s">
        <v>18</v>
      </c>
      <c r="G1090" s="0" t="s">
        <v>19</v>
      </c>
      <c r="H1090" s="0" t="s">
        <v>1525</v>
      </c>
      <c r="I1090" s="0" t="n">
        <v>3</v>
      </c>
      <c r="J1090" s="0" t="n">
        <v>1.45</v>
      </c>
      <c r="K1090" s="0" t="s">
        <v>19</v>
      </c>
      <c r="L1090" s="0" t="n">
        <f aca="false">IF(K1090="Yes",(J1090-1)*0.98,-1)</f>
        <v>-1</v>
      </c>
      <c r="M1090" s="4" t="s">
        <v>22</v>
      </c>
      <c r="N1090" s="52" t="n">
        <v>20.96</v>
      </c>
      <c r="O1090" s="50" t="n">
        <f aca="false">N1090*L1090</f>
        <v>-20.96</v>
      </c>
      <c r="P1090" s="14" t="n">
        <f aca="false">O1090+P1089</f>
        <v>1173.84665179124</v>
      </c>
    </row>
    <row r="1091" customFormat="false" ht="12.8" hidden="false" customHeight="false" outlineLevel="0" collapsed="false">
      <c r="A1091" s="2" t="s">
        <v>1524</v>
      </c>
      <c r="B1091" s="2" t="s">
        <v>445</v>
      </c>
      <c r="C1091" s="0" t="s">
        <v>359</v>
      </c>
      <c r="D1091" s="0" t="s">
        <v>16</v>
      </c>
      <c r="E1091" s="0" t="s">
        <v>17</v>
      </c>
      <c r="F1091" s="0" t="s">
        <v>18</v>
      </c>
      <c r="G1091" s="0" t="s">
        <v>19</v>
      </c>
      <c r="H1091" s="0" t="s">
        <v>1526</v>
      </c>
      <c r="I1091" s="0" t="n">
        <v>1</v>
      </c>
      <c r="J1091" s="0" t="n">
        <v>1.49</v>
      </c>
      <c r="K1091" s="0" t="s">
        <v>21</v>
      </c>
      <c r="L1091" s="0" t="n">
        <f aca="false">IF(K1091="Yes",(J1091-1)*0.98,-1)</f>
        <v>0.4802</v>
      </c>
      <c r="M1091" s="11" t="s">
        <v>62</v>
      </c>
      <c r="N1091" s="52" t="n">
        <v>20.96</v>
      </c>
      <c r="O1091" s="50" t="n">
        <f aca="false">N1091*L1091</f>
        <v>10.064992</v>
      </c>
      <c r="P1091" s="14" t="n">
        <f aca="false">O1091+P1090</f>
        <v>1183.91164379124</v>
      </c>
    </row>
    <row r="1092" customFormat="false" ht="12.8" hidden="false" customHeight="false" outlineLevel="0" collapsed="false">
      <c r="A1092" s="2" t="s">
        <v>1524</v>
      </c>
      <c r="B1092" s="2" t="s">
        <v>27</v>
      </c>
      <c r="C1092" s="0" t="s">
        <v>215</v>
      </c>
      <c r="D1092" s="0" t="s">
        <v>16</v>
      </c>
      <c r="E1092" s="0" t="s">
        <v>17</v>
      </c>
      <c r="F1092" s="0" t="s">
        <v>18</v>
      </c>
      <c r="G1092" s="0" t="s">
        <v>19</v>
      </c>
      <c r="H1092" s="0" t="s">
        <v>1527</v>
      </c>
      <c r="I1092" s="0" t="n">
        <v>1</v>
      </c>
      <c r="J1092" s="0" t="n">
        <v>1.18</v>
      </c>
      <c r="K1092" s="0" t="s">
        <v>21</v>
      </c>
      <c r="L1092" s="0" t="n">
        <f aca="false">IF(K1092="Yes",(J1092-1)*0.98,-1)</f>
        <v>0.1764</v>
      </c>
      <c r="M1092" s="4" t="s">
        <v>22</v>
      </c>
      <c r="N1092" s="52" t="n">
        <v>20.96</v>
      </c>
      <c r="O1092" s="50" t="n">
        <f aca="false">N1092*L1092</f>
        <v>3.697344</v>
      </c>
      <c r="P1092" s="14" t="n">
        <f aca="false">O1092+P1091</f>
        <v>1187.60898779124</v>
      </c>
    </row>
    <row r="1093" customFormat="false" ht="12.8" hidden="false" customHeight="false" outlineLevel="0" collapsed="false">
      <c r="A1093" s="2" t="s">
        <v>1524</v>
      </c>
      <c r="B1093" s="2" t="s">
        <v>27</v>
      </c>
      <c r="C1093" s="0" t="s">
        <v>215</v>
      </c>
      <c r="D1093" s="0" t="s">
        <v>16</v>
      </c>
      <c r="E1093" s="0" t="s">
        <v>17</v>
      </c>
      <c r="F1093" s="0" t="s">
        <v>18</v>
      </c>
      <c r="G1093" s="0" t="s">
        <v>19</v>
      </c>
      <c r="H1093" s="0" t="s">
        <v>1528</v>
      </c>
      <c r="I1093" s="0" t="s">
        <v>133</v>
      </c>
      <c r="J1093" s="0" t="n">
        <v>1.5</v>
      </c>
      <c r="K1093" s="0" t="s">
        <v>19</v>
      </c>
      <c r="L1093" s="0" t="n">
        <f aca="false">IF(K1093="Yes",(J1093-1)*0.98,-1)</f>
        <v>-1</v>
      </c>
      <c r="M1093" s="11" t="s">
        <v>62</v>
      </c>
      <c r="N1093" s="52" t="n">
        <v>20.96</v>
      </c>
      <c r="O1093" s="50" t="n">
        <f aca="false">N1093*L1093</f>
        <v>-20.96</v>
      </c>
      <c r="P1093" s="14" t="n">
        <f aca="false">O1093+P1092</f>
        <v>1166.64898779124</v>
      </c>
    </row>
    <row r="1094" customFormat="false" ht="12.8" hidden="false" customHeight="false" outlineLevel="0" collapsed="false">
      <c r="A1094" s="2" t="s">
        <v>1524</v>
      </c>
      <c r="B1094" s="2" t="s">
        <v>27</v>
      </c>
      <c r="C1094" s="6" t="s">
        <v>215</v>
      </c>
      <c r="D1094" s="6" t="s">
        <v>16</v>
      </c>
      <c r="E1094" s="6" t="s">
        <v>17</v>
      </c>
      <c r="F1094" s="6" t="s">
        <v>18</v>
      </c>
      <c r="G1094" s="6" t="s">
        <v>19</v>
      </c>
      <c r="H1094" s="6" t="s">
        <v>1529</v>
      </c>
      <c r="I1094" s="6" t="n">
        <v>0</v>
      </c>
      <c r="J1094" s="6" t="n">
        <v>28.01</v>
      </c>
      <c r="K1094" s="3" t="str">
        <f aca="false">IF(I1094=1, "No","Yes")</f>
        <v>Yes</v>
      </c>
      <c r="L1094" s="7" t="n">
        <f aca="false">IF(I1094=1,-J1094,0.98)</f>
        <v>0.98</v>
      </c>
      <c r="M1094" s="12" t="s">
        <v>128</v>
      </c>
      <c r="N1094" s="52" t="n">
        <v>20.96</v>
      </c>
      <c r="O1094" s="50" t="n">
        <f aca="false">N1094*L1094</f>
        <v>20.5408</v>
      </c>
      <c r="P1094" s="14" t="n">
        <f aca="false">O1094+P1093</f>
        <v>1187.18978779124</v>
      </c>
    </row>
    <row r="1095" customFormat="false" ht="12.8" hidden="false" customHeight="false" outlineLevel="0" collapsed="false">
      <c r="A1095" s="2" t="s">
        <v>1524</v>
      </c>
      <c r="B1095" s="2" t="s">
        <v>35</v>
      </c>
      <c r="C1095" s="0" t="s">
        <v>56</v>
      </c>
      <c r="D1095" s="0" t="s">
        <v>16</v>
      </c>
      <c r="E1095" s="0" t="s">
        <v>87</v>
      </c>
      <c r="F1095" s="0" t="s">
        <v>18</v>
      </c>
      <c r="G1095" s="0" t="s">
        <v>21</v>
      </c>
      <c r="H1095" s="0" t="s">
        <v>1530</v>
      </c>
      <c r="I1095" s="0" t="n">
        <v>0</v>
      </c>
      <c r="J1095" s="0" t="n">
        <v>2.7</v>
      </c>
      <c r="K1095" s="0" t="s">
        <v>19</v>
      </c>
      <c r="L1095" s="0" t="n">
        <f aca="false">IF(K1095="Yes",(J1095-1)*0.98,-1)</f>
        <v>-1</v>
      </c>
      <c r="M1095" s="4" t="s">
        <v>22</v>
      </c>
      <c r="N1095" s="52" t="n">
        <v>20.96</v>
      </c>
      <c r="O1095" s="50" t="n">
        <f aca="false">N1095*L1095</f>
        <v>-20.96</v>
      </c>
      <c r="P1095" s="14" t="n">
        <f aca="false">O1095+P1094</f>
        <v>1166.22978779124</v>
      </c>
    </row>
    <row r="1096" customFormat="false" ht="12.8" hidden="false" customHeight="false" outlineLevel="0" collapsed="false">
      <c r="A1096" s="2" t="s">
        <v>1524</v>
      </c>
      <c r="B1096" s="2" t="s">
        <v>296</v>
      </c>
      <c r="C1096" s="0" t="s">
        <v>215</v>
      </c>
      <c r="D1096" s="0" t="s">
        <v>48</v>
      </c>
      <c r="E1096" s="0" t="s">
        <v>17</v>
      </c>
      <c r="F1096" s="0" t="s">
        <v>65</v>
      </c>
      <c r="G1096" s="0" t="s">
        <v>21</v>
      </c>
      <c r="H1096" s="0" t="s">
        <v>1531</v>
      </c>
      <c r="I1096" s="0" t="s">
        <v>133</v>
      </c>
      <c r="J1096" s="0" t="n">
        <v>1.98</v>
      </c>
      <c r="K1096" s="0" t="s">
        <v>19</v>
      </c>
      <c r="L1096" s="0" t="n">
        <f aca="false">IF(K1096="Yes",(J1096-1)*0.98,-1)</f>
        <v>-1</v>
      </c>
      <c r="M1096" s="11" t="s">
        <v>62</v>
      </c>
      <c r="N1096" s="52" t="n">
        <v>20.96</v>
      </c>
      <c r="O1096" s="50" t="n">
        <f aca="false">N1096*L1096</f>
        <v>-20.96</v>
      </c>
      <c r="P1096" s="14" t="n">
        <f aca="false">O1096+P1095</f>
        <v>1145.26978779124</v>
      </c>
    </row>
    <row r="1097" customFormat="false" ht="12.8" hidden="false" customHeight="false" outlineLevel="0" collapsed="false">
      <c r="A1097" s="9" t="s">
        <v>1524</v>
      </c>
      <c r="B1097" s="9" t="s">
        <v>296</v>
      </c>
      <c r="C1097" s="6" t="s">
        <v>215</v>
      </c>
      <c r="D1097" s="6" t="s">
        <v>48</v>
      </c>
      <c r="E1097" s="6" t="s">
        <v>17</v>
      </c>
      <c r="F1097" s="6" t="s">
        <v>65</v>
      </c>
      <c r="G1097" s="6" t="s">
        <v>21</v>
      </c>
      <c r="H1097" s="6" t="s">
        <v>1531</v>
      </c>
      <c r="I1097" s="6" t="s">
        <v>133</v>
      </c>
      <c r="J1097" s="6" t="n">
        <v>0</v>
      </c>
      <c r="K1097" s="3" t="str">
        <f aca="false">IF(I1097=1,"Yes","No")</f>
        <v>No</v>
      </c>
      <c r="L1097" s="7" t="n">
        <f aca="false">IF(K1097="Yes",(J1097-1)*0.98,-1)</f>
        <v>-1</v>
      </c>
      <c r="M1097" s="10" t="s">
        <v>53</v>
      </c>
      <c r="N1097" s="52" t="n">
        <v>20.96</v>
      </c>
      <c r="O1097" s="50" t="n">
        <f aca="false">N1097*L1097</f>
        <v>-20.96</v>
      </c>
      <c r="P1097" s="14" t="n">
        <f aca="false">O1097+P1096</f>
        <v>1124.30978779124</v>
      </c>
    </row>
    <row r="1098" customFormat="false" ht="12.8" hidden="false" customHeight="false" outlineLevel="0" collapsed="false">
      <c r="A1098" s="2" t="s">
        <v>1524</v>
      </c>
      <c r="B1098" s="2" t="s">
        <v>657</v>
      </c>
      <c r="C1098" s="0" t="s">
        <v>56</v>
      </c>
      <c r="D1098" s="0" t="s">
        <v>29</v>
      </c>
      <c r="E1098" s="0" t="s">
        <v>79</v>
      </c>
      <c r="F1098" s="0" t="s">
        <v>206</v>
      </c>
      <c r="G1098" s="0" t="s">
        <v>19</v>
      </c>
      <c r="H1098" s="0" t="s">
        <v>1532</v>
      </c>
      <c r="I1098" s="0" t="n">
        <v>0</v>
      </c>
      <c r="J1098" s="0" t="n">
        <v>4.49</v>
      </c>
      <c r="K1098" s="0" t="str">
        <f aca="false">IF(I1098=1,"Yes","No")</f>
        <v>No</v>
      </c>
      <c r="L1098" s="0" t="n">
        <f aca="false">IF(K1098="Yes",(J1098-1)*0.98,-1)</f>
        <v>-1</v>
      </c>
      <c r="M1098" s="5" t="s">
        <v>33</v>
      </c>
      <c r="N1098" s="52" t="n">
        <v>20.96</v>
      </c>
      <c r="O1098" s="50" t="n">
        <f aca="false">N1098*L1098</f>
        <v>-20.96</v>
      </c>
      <c r="P1098" s="14" t="n">
        <f aca="false">O1098+P1097</f>
        <v>1103.34978779124</v>
      </c>
    </row>
    <row r="1099" customFormat="false" ht="12.8" hidden="false" customHeight="false" outlineLevel="0" collapsed="false">
      <c r="A1099" s="2" t="s">
        <v>1524</v>
      </c>
      <c r="B1099" s="2" t="s">
        <v>657</v>
      </c>
      <c r="C1099" s="0" t="s">
        <v>56</v>
      </c>
      <c r="D1099" s="0" t="s">
        <v>29</v>
      </c>
      <c r="E1099" s="0" t="s">
        <v>79</v>
      </c>
      <c r="F1099" s="0" t="s">
        <v>206</v>
      </c>
      <c r="G1099" s="0" t="s">
        <v>19</v>
      </c>
      <c r="H1099" s="0" t="s">
        <v>1532</v>
      </c>
      <c r="I1099" s="0" t="n">
        <v>0</v>
      </c>
      <c r="J1099" s="0" t="n">
        <v>1.89</v>
      </c>
      <c r="K1099" s="0" t="s">
        <v>19</v>
      </c>
      <c r="L1099" s="0" t="n">
        <f aca="false">IF(K1099="Yes",(J1099-1)*0.98,-1)</f>
        <v>-1</v>
      </c>
      <c r="M1099" s="4" t="s">
        <v>22</v>
      </c>
      <c r="N1099" s="52" t="n">
        <v>20.96</v>
      </c>
      <c r="O1099" s="50" t="n">
        <f aca="false">N1099*L1099</f>
        <v>-20.96</v>
      </c>
      <c r="P1099" s="14" t="n">
        <f aca="false">O1099+P1098</f>
        <v>1082.38978779124</v>
      </c>
    </row>
    <row r="1100" customFormat="false" ht="12.8" hidden="false" customHeight="false" outlineLevel="0" collapsed="false">
      <c r="A1100" s="2" t="s">
        <v>1533</v>
      </c>
      <c r="B1100" s="2" t="s">
        <v>94</v>
      </c>
      <c r="C1100" s="0" t="s">
        <v>110</v>
      </c>
      <c r="D1100" s="0" t="s">
        <v>16</v>
      </c>
      <c r="E1100" s="0" t="s">
        <v>17</v>
      </c>
      <c r="F1100" s="0" t="s">
        <v>18</v>
      </c>
      <c r="G1100" s="0" t="s">
        <v>19</v>
      </c>
      <c r="H1100" s="0" t="s">
        <v>1505</v>
      </c>
      <c r="I1100" s="0" t="n">
        <v>3</v>
      </c>
      <c r="J1100" s="0" t="n">
        <v>1.56</v>
      </c>
      <c r="K1100" s="0" t="s">
        <v>21</v>
      </c>
      <c r="L1100" s="0" t="n">
        <f aca="false">IF(K1100="Yes",(J1100-1)*0.98,-1)</f>
        <v>0.5488</v>
      </c>
      <c r="M1100" s="4" t="s">
        <v>22</v>
      </c>
      <c r="N1100" s="52" t="n">
        <v>20.96</v>
      </c>
      <c r="O1100" s="50" t="n">
        <f aca="false">N1100*L1100</f>
        <v>11.502848</v>
      </c>
      <c r="P1100" s="14" t="n">
        <f aca="false">O1100+P1099</f>
        <v>1093.89263579124</v>
      </c>
    </row>
    <row r="1101" customFormat="false" ht="12.8" hidden="false" customHeight="false" outlineLevel="0" collapsed="false">
      <c r="A1101" s="2" t="s">
        <v>1533</v>
      </c>
      <c r="B1101" s="2" t="s">
        <v>94</v>
      </c>
      <c r="C1101" s="0" t="s">
        <v>110</v>
      </c>
      <c r="D1101" s="0" t="s">
        <v>16</v>
      </c>
      <c r="E1101" s="0" t="s">
        <v>17</v>
      </c>
      <c r="F1101" s="0" t="s">
        <v>18</v>
      </c>
      <c r="G1101" s="0" t="s">
        <v>19</v>
      </c>
      <c r="H1101" s="0" t="s">
        <v>1534</v>
      </c>
      <c r="I1101" s="0" t="n">
        <v>0</v>
      </c>
      <c r="J1101" s="0" t="n">
        <v>1.69</v>
      </c>
      <c r="K1101" s="0" t="s">
        <v>19</v>
      </c>
      <c r="L1101" s="0" t="n">
        <f aca="false">IF(K1101="Yes",(J1101-1)*0.98,-1)</f>
        <v>-1</v>
      </c>
      <c r="M1101" s="11" t="s">
        <v>62</v>
      </c>
      <c r="N1101" s="52" t="n">
        <v>20.96</v>
      </c>
      <c r="O1101" s="50" t="n">
        <f aca="false">N1101*L1101</f>
        <v>-20.96</v>
      </c>
      <c r="P1101" s="14" t="n">
        <f aca="false">O1101+P1100</f>
        <v>1072.93263579124</v>
      </c>
    </row>
    <row r="1102" customFormat="false" ht="12.8" hidden="false" customHeight="false" outlineLevel="0" collapsed="false">
      <c r="A1102" s="2" t="s">
        <v>1533</v>
      </c>
      <c r="B1102" s="2" t="s">
        <v>888</v>
      </c>
      <c r="C1102" s="0" t="s">
        <v>59</v>
      </c>
      <c r="D1102" s="0" t="s">
        <v>42</v>
      </c>
      <c r="E1102" s="0" t="s">
        <v>30</v>
      </c>
      <c r="F1102" s="0" t="s">
        <v>18</v>
      </c>
      <c r="G1102" s="0" t="s">
        <v>19</v>
      </c>
      <c r="H1102" s="0" t="s">
        <v>1535</v>
      </c>
      <c r="I1102" s="0" t="n">
        <v>1</v>
      </c>
      <c r="J1102" s="0" t="n">
        <v>1.26</v>
      </c>
      <c r="K1102" s="0" t="s">
        <v>21</v>
      </c>
      <c r="L1102" s="0" t="n">
        <f aca="false">IF(K1102="Yes",(J1102-1)*0.98,-1)</f>
        <v>0.2548</v>
      </c>
      <c r="M1102" s="11" t="s">
        <v>62</v>
      </c>
      <c r="N1102" s="52" t="n">
        <v>20.96</v>
      </c>
      <c r="O1102" s="50" t="n">
        <f aca="false">N1102*L1102</f>
        <v>5.340608</v>
      </c>
      <c r="P1102" s="14" t="n">
        <f aca="false">O1102+P1101</f>
        <v>1078.27324379124</v>
      </c>
    </row>
    <row r="1103" customFormat="false" ht="12.8" hidden="false" customHeight="false" outlineLevel="0" collapsed="false">
      <c r="A1103" s="2" t="s">
        <v>1533</v>
      </c>
      <c r="B1103" s="2" t="s">
        <v>888</v>
      </c>
      <c r="C1103" s="6" t="s">
        <v>59</v>
      </c>
      <c r="D1103" s="6" t="s">
        <v>42</v>
      </c>
      <c r="E1103" s="6" t="s">
        <v>30</v>
      </c>
      <c r="F1103" s="6" t="s">
        <v>18</v>
      </c>
      <c r="G1103" s="6" t="s">
        <v>19</v>
      </c>
      <c r="H1103" s="6" t="s">
        <v>1536</v>
      </c>
      <c r="I1103" s="6" t="n">
        <v>0</v>
      </c>
      <c r="J1103" s="6" t="n">
        <v>17.3</v>
      </c>
      <c r="K1103" s="3" t="str">
        <f aca="false">IF(I1103=1, "No","Yes")</f>
        <v>Yes</v>
      </c>
      <c r="L1103" s="7" t="n">
        <f aca="false">IF(I1103=1,-J1103,0.98)</f>
        <v>0.98</v>
      </c>
      <c r="M1103" s="8" t="s">
        <v>51</v>
      </c>
      <c r="N1103" s="52" t="n">
        <v>20.96</v>
      </c>
      <c r="O1103" s="50" t="n">
        <f aca="false">N1103*L1103</f>
        <v>20.5408</v>
      </c>
      <c r="P1103" s="14" t="n">
        <f aca="false">O1103+P1102</f>
        <v>1098.81404379124</v>
      </c>
    </row>
    <row r="1104" customFormat="false" ht="12.8" hidden="false" customHeight="false" outlineLevel="0" collapsed="false">
      <c r="A1104" s="2" t="s">
        <v>1533</v>
      </c>
      <c r="B1104" s="2" t="s">
        <v>888</v>
      </c>
      <c r="C1104" s="6" t="s">
        <v>59</v>
      </c>
      <c r="D1104" s="6" t="s">
        <v>42</v>
      </c>
      <c r="E1104" s="6" t="s">
        <v>30</v>
      </c>
      <c r="F1104" s="6" t="s">
        <v>18</v>
      </c>
      <c r="G1104" s="6" t="s">
        <v>19</v>
      </c>
      <c r="H1104" s="6" t="s">
        <v>1536</v>
      </c>
      <c r="I1104" s="6" t="n">
        <v>0</v>
      </c>
      <c r="J1104" s="6" t="n">
        <v>17.3</v>
      </c>
      <c r="K1104" s="3" t="str">
        <f aca="false">IF(I1104=1, "No","Yes")</f>
        <v>Yes</v>
      </c>
      <c r="L1104" s="7" t="n">
        <f aca="false">IF(I1104=1,-J1104,0.98)</f>
        <v>0.98</v>
      </c>
      <c r="M1104" s="12" t="s">
        <v>128</v>
      </c>
      <c r="N1104" s="52" t="n">
        <v>20.96</v>
      </c>
      <c r="O1104" s="50" t="n">
        <f aca="false">N1104*L1104</f>
        <v>20.5408</v>
      </c>
      <c r="P1104" s="14" t="n">
        <f aca="false">O1104+P1103</f>
        <v>1119.35484379124</v>
      </c>
    </row>
    <row r="1105" customFormat="false" ht="12.8" hidden="false" customHeight="false" outlineLevel="0" collapsed="false">
      <c r="A1105" s="2" t="s">
        <v>1537</v>
      </c>
      <c r="B1105" s="2" t="s">
        <v>46</v>
      </c>
      <c r="C1105" s="0" t="s">
        <v>1302</v>
      </c>
      <c r="D1105" s="0" t="s">
        <v>37</v>
      </c>
      <c r="E1105" s="0" t="s">
        <v>17</v>
      </c>
      <c r="G1105" s="0" t="s">
        <v>19</v>
      </c>
      <c r="H1105" s="0" t="s">
        <v>1538</v>
      </c>
      <c r="I1105" s="0" t="n">
        <v>2</v>
      </c>
      <c r="J1105" s="0" t="n">
        <v>1.83</v>
      </c>
      <c r="K1105" s="0" t="s">
        <v>21</v>
      </c>
      <c r="L1105" s="0" t="n">
        <f aca="false">IF(K1105="Yes",(J1105-1)*0.98,-1)</f>
        <v>0.8134</v>
      </c>
      <c r="M1105" s="11" t="s">
        <v>62</v>
      </c>
      <c r="N1105" s="52" t="n">
        <v>20.96</v>
      </c>
      <c r="O1105" s="50" t="n">
        <f aca="false">N1105*L1105</f>
        <v>17.048864</v>
      </c>
      <c r="P1105" s="14" t="n">
        <f aca="false">O1105+P1104</f>
        <v>1136.40370779124</v>
      </c>
    </row>
    <row r="1106" customFormat="false" ht="12.8" hidden="false" customHeight="false" outlineLevel="0" collapsed="false">
      <c r="A1106" s="9" t="s">
        <v>1537</v>
      </c>
      <c r="B1106" s="9" t="s">
        <v>46</v>
      </c>
      <c r="C1106" s="6" t="s">
        <v>1302</v>
      </c>
      <c r="D1106" s="6" t="s">
        <v>37</v>
      </c>
      <c r="E1106" s="6" t="s">
        <v>17</v>
      </c>
      <c r="F1106" s="6"/>
      <c r="G1106" s="6" t="s">
        <v>19</v>
      </c>
      <c r="H1106" s="6" t="s">
        <v>1538</v>
      </c>
      <c r="I1106" s="6" t="n">
        <v>2</v>
      </c>
      <c r="J1106" s="6" t="n">
        <v>12.5</v>
      </c>
      <c r="K1106" s="3" t="str">
        <f aca="false">IF(I1106=1,"Yes","No")</f>
        <v>No</v>
      </c>
      <c r="L1106" s="7" t="n">
        <f aca="false">IF(K1106="Yes",(J1106-1)*0.98,-1)</f>
        <v>-1</v>
      </c>
      <c r="M1106" s="10" t="s">
        <v>53</v>
      </c>
      <c r="N1106" s="52" t="n">
        <v>20.96</v>
      </c>
      <c r="O1106" s="50" t="n">
        <f aca="false">N1106*L1106</f>
        <v>-20.96</v>
      </c>
      <c r="P1106" s="14" t="n">
        <f aca="false">O1106+P1105</f>
        <v>1115.44370779124</v>
      </c>
    </row>
    <row r="1107" customFormat="false" ht="12.8" hidden="false" customHeight="false" outlineLevel="0" collapsed="false">
      <c r="A1107" s="2" t="s">
        <v>1539</v>
      </c>
      <c r="B1107" s="2" t="s">
        <v>915</v>
      </c>
      <c r="C1107" s="0" t="s">
        <v>223</v>
      </c>
      <c r="D1107" s="0" t="s">
        <v>48</v>
      </c>
      <c r="E1107" s="0" t="s">
        <v>87</v>
      </c>
      <c r="F1107" s="0" t="s">
        <v>18</v>
      </c>
      <c r="G1107" s="0" t="s">
        <v>19</v>
      </c>
      <c r="H1107" s="0" t="s">
        <v>20</v>
      </c>
      <c r="I1107" s="0" t="n">
        <v>2</v>
      </c>
      <c r="J1107" s="0" t="n">
        <v>2.08</v>
      </c>
      <c r="K1107" s="0" t="str">
        <f aca="false">IF(I1107=1,"Yes","No")</f>
        <v>No</v>
      </c>
      <c r="L1107" s="0" t="n">
        <f aca="false">IF(K1107="Yes",(J1107-1)*0.98,-1)</f>
        <v>-1</v>
      </c>
      <c r="M1107" s="5" t="s">
        <v>33</v>
      </c>
      <c r="N1107" s="52" t="n">
        <v>20.96</v>
      </c>
      <c r="O1107" s="50" t="n">
        <f aca="false">N1107*L1107</f>
        <v>-20.96</v>
      </c>
      <c r="P1107" s="14" t="n">
        <f aca="false">O1107+P1106</f>
        <v>1094.48370779124</v>
      </c>
    </row>
    <row r="1108" customFormat="false" ht="12.8" hidden="false" customHeight="false" outlineLevel="0" collapsed="false">
      <c r="A1108" s="9" t="s">
        <v>1539</v>
      </c>
      <c r="B1108" s="9" t="s">
        <v>83</v>
      </c>
      <c r="C1108" s="6" t="s">
        <v>194</v>
      </c>
      <c r="D1108" s="6" t="s">
        <v>48</v>
      </c>
      <c r="E1108" s="6" t="s">
        <v>87</v>
      </c>
      <c r="F1108" s="6" t="s">
        <v>18</v>
      </c>
      <c r="G1108" s="6" t="s">
        <v>21</v>
      </c>
      <c r="H1108" s="6" t="s">
        <v>1540</v>
      </c>
      <c r="I1108" s="6" t="n">
        <v>2</v>
      </c>
      <c r="J1108" s="6" t="n">
        <v>3.02</v>
      </c>
      <c r="K1108" s="3" t="str">
        <f aca="false">IF(I1108=1,"Yes","No")</f>
        <v>No</v>
      </c>
      <c r="L1108" s="7" t="n">
        <f aca="false">IF(K1108="Yes",(J1108-1)*0.98,-1)</f>
        <v>-1</v>
      </c>
      <c r="M1108" s="10" t="s">
        <v>53</v>
      </c>
      <c r="N1108" s="52" t="n">
        <v>20.96</v>
      </c>
      <c r="O1108" s="50" t="n">
        <f aca="false">N1108*L1108</f>
        <v>-20.96</v>
      </c>
      <c r="P1108" s="14" t="n">
        <f aca="false">O1108+P1107</f>
        <v>1073.52370779124</v>
      </c>
    </row>
    <row r="1109" customFormat="false" ht="12.8" hidden="false" customHeight="false" outlineLevel="0" collapsed="false">
      <c r="A1109" s="2" t="s">
        <v>1539</v>
      </c>
      <c r="B1109" s="2" t="s">
        <v>58</v>
      </c>
      <c r="C1109" s="0" t="s">
        <v>223</v>
      </c>
      <c r="D1109" s="0" t="s">
        <v>16</v>
      </c>
      <c r="E1109" s="0" t="s">
        <v>79</v>
      </c>
      <c r="F1109" s="0" t="s">
        <v>80</v>
      </c>
      <c r="G1109" s="0" t="s">
        <v>19</v>
      </c>
      <c r="H1109" s="0" t="s">
        <v>1541</v>
      </c>
      <c r="I1109" s="0" t="n">
        <v>1</v>
      </c>
      <c r="J1109" s="0" t="n">
        <v>1.19</v>
      </c>
      <c r="K1109" s="0" t="s">
        <v>21</v>
      </c>
      <c r="L1109" s="0" t="n">
        <f aca="false">IF(K1109="Yes",(J1109-1)*0.98,-1)</f>
        <v>0.1862</v>
      </c>
      <c r="M1109" s="4" t="s">
        <v>22</v>
      </c>
      <c r="N1109" s="52" t="n">
        <v>20.96</v>
      </c>
      <c r="O1109" s="50" t="n">
        <f aca="false">N1109*L1109</f>
        <v>3.902752</v>
      </c>
      <c r="P1109" s="14" t="n">
        <f aca="false">O1109+P1108</f>
        <v>1077.42645979124</v>
      </c>
    </row>
    <row r="1110" customFormat="false" ht="12.8" hidden="false" customHeight="false" outlineLevel="0" collapsed="false">
      <c r="A1110" s="2" t="s">
        <v>1539</v>
      </c>
      <c r="B1110" s="2" t="s">
        <v>58</v>
      </c>
      <c r="C1110" s="0" t="s">
        <v>223</v>
      </c>
      <c r="D1110" s="0" t="s">
        <v>16</v>
      </c>
      <c r="E1110" s="0" t="s">
        <v>79</v>
      </c>
      <c r="F1110" s="0" t="s">
        <v>80</v>
      </c>
      <c r="G1110" s="0" t="s">
        <v>19</v>
      </c>
      <c r="H1110" s="0" t="s">
        <v>1542</v>
      </c>
      <c r="I1110" s="0" t="n">
        <v>3</v>
      </c>
      <c r="J1110" s="0" t="n">
        <v>2.68</v>
      </c>
      <c r="K1110" s="0" t="s">
        <v>19</v>
      </c>
      <c r="L1110" s="0" t="n">
        <f aca="false">IF(K1110="Yes",(J1110-1)*0.98,-1)</f>
        <v>-1</v>
      </c>
      <c r="M1110" s="11" t="s">
        <v>62</v>
      </c>
      <c r="N1110" s="52" t="n">
        <v>20.96</v>
      </c>
      <c r="O1110" s="50" t="n">
        <f aca="false">N1110*L1110</f>
        <v>-20.96</v>
      </c>
      <c r="P1110" s="14" t="n">
        <f aca="false">O1110+P1109</f>
        <v>1056.46645979124</v>
      </c>
    </row>
    <row r="1111" customFormat="false" ht="12.8" hidden="false" customHeight="false" outlineLevel="0" collapsed="false">
      <c r="A1111" s="2" t="s">
        <v>1543</v>
      </c>
      <c r="B1111" s="2" t="s">
        <v>94</v>
      </c>
      <c r="C1111" s="0" t="s">
        <v>150</v>
      </c>
      <c r="D1111" s="0" t="s">
        <v>16</v>
      </c>
      <c r="E1111" s="0" t="s">
        <v>17</v>
      </c>
      <c r="F1111" s="0" t="s">
        <v>18</v>
      </c>
      <c r="G1111" s="0" t="s">
        <v>19</v>
      </c>
      <c r="H1111" s="0" t="s">
        <v>1544</v>
      </c>
      <c r="I1111" s="0" t="n">
        <v>3</v>
      </c>
      <c r="J1111" s="0" t="n">
        <v>1.42</v>
      </c>
      <c r="K1111" s="0" t="s">
        <v>21</v>
      </c>
      <c r="L1111" s="0" t="n">
        <f aca="false">IF(K1111="Yes",(J1111-1)*0.98,-1)</f>
        <v>0.4116</v>
      </c>
      <c r="M1111" s="4" t="s">
        <v>22</v>
      </c>
      <c r="N1111" s="52" t="n">
        <v>20.96</v>
      </c>
      <c r="O1111" s="50" t="n">
        <f aca="false">N1111*L1111</f>
        <v>8.627136</v>
      </c>
      <c r="P1111" s="14" t="n">
        <f aca="false">O1111+P1110</f>
        <v>1065.09359579124</v>
      </c>
    </row>
    <row r="1112" customFormat="false" ht="12.8" hidden="false" customHeight="false" outlineLevel="0" collapsed="false">
      <c r="A1112" s="2" t="s">
        <v>1543</v>
      </c>
      <c r="B1112" s="2" t="s">
        <v>94</v>
      </c>
      <c r="C1112" s="0" t="s">
        <v>150</v>
      </c>
      <c r="D1112" s="0" t="s">
        <v>16</v>
      </c>
      <c r="E1112" s="0" t="s">
        <v>17</v>
      </c>
      <c r="F1112" s="0" t="s">
        <v>18</v>
      </c>
      <c r="G1112" s="0" t="s">
        <v>19</v>
      </c>
      <c r="H1112" s="0" t="s">
        <v>1545</v>
      </c>
      <c r="I1112" s="0" t="n">
        <v>0</v>
      </c>
      <c r="J1112" s="0" t="n">
        <v>1.55</v>
      </c>
      <c r="K1112" s="0" t="s">
        <v>19</v>
      </c>
      <c r="L1112" s="0" t="n">
        <f aca="false">IF(K1112="Yes",(J1112-1)*0.98,-1)</f>
        <v>-1</v>
      </c>
      <c r="M1112" s="11" t="s">
        <v>62</v>
      </c>
      <c r="N1112" s="52" t="n">
        <v>20.96</v>
      </c>
      <c r="O1112" s="50" t="n">
        <f aca="false">N1112*L1112</f>
        <v>-20.96</v>
      </c>
      <c r="P1112" s="14" t="n">
        <f aca="false">O1112+P1111</f>
        <v>1044.13359579124</v>
      </c>
      <c r="Q1112" s="47" t="n">
        <v>544.13</v>
      </c>
      <c r="R1112" s="47" t="n">
        <f aca="false">P1112-Q1112</f>
        <v>500.003595791239</v>
      </c>
      <c r="S1112" s="47" t="n">
        <f aca="false">R1112/50</f>
        <v>10.0000719158248</v>
      </c>
      <c r="T1112" s="47" t="n">
        <f aca="false">2181.06+Q1112</f>
        <v>2725.19</v>
      </c>
      <c r="U1112" s="48" t="s">
        <v>21</v>
      </c>
      <c r="V1112" s="47" t="n">
        <v>2725.19</v>
      </c>
    </row>
    <row r="1113" customFormat="false" ht="12.8" hidden="false" customHeight="false" outlineLevel="0" collapsed="false">
      <c r="A1113" s="2" t="s">
        <v>1546</v>
      </c>
      <c r="B1113" s="2" t="s">
        <v>55</v>
      </c>
      <c r="C1113" s="0" t="s">
        <v>24</v>
      </c>
      <c r="D1113" s="0" t="s">
        <v>16</v>
      </c>
      <c r="E1113" s="0" t="s">
        <v>17</v>
      </c>
      <c r="F1113" s="0" t="s">
        <v>18</v>
      </c>
      <c r="G1113" s="0" t="s">
        <v>19</v>
      </c>
      <c r="H1113" s="0" t="s">
        <v>1487</v>
      </c>
      <c r="I1113" s="0" t="n">
        <v>1</v>
      </c>
      <c r="J1113" s="0" t="n">
        <v>1.16</v>
      </c>
      <c r="K1113" s="0" t="s">
        <v>21</v>
      </c>
      <c r="L1113" s="0" t="n">
        <f aca="false">IF(K1113="Yes",(J1113-1)*0.98,-1)</f>
        <v>0.1568</v>
      </c>
      <c r="M1113" s="4" t="s">
        <v>22</v>
      </c>
      <c r="N1113" s="50" t="n">
        <v>10</v>
      </c>
      <c r="O1113" s="50" t="n">
        <f aca="false">N1113*L1113</f>
        <v>1.568</v>
      </c>
      <c r="P1113" s="51" t="n">
        <f aca="false">R1112+O1113</f>
        <v>501.571595791239</v>
      </c>
    </row>
    <row r="1114" customFormat="false" ht="12.8" hidden="false" customHeight="false" outlineLevel="0" collapsed="false">
      <c r="A1114" s="2" t="s">
        <v>1546</v>
      </c>
      <c r="B1114" s="2" t="s">
        <v>55</v>
      </c>
      <c r="C1114" s="0" t="s">
        <v>24</v>
      </c>
      <c r="D1114" s="0" t="s">
        <v>16</v>
      </c>
      <c r="E1114" s="0" t="s">
        <v>17</v>
      </c>
      <c r="F1114" s="0" t="s">
        <v>18</v>
      </c>
      <c r="G1114" s="0" t="s">
        <v>19</v>
      </c>
      <c r="H1114" s="0" t="s">
        <v>1547</v>
      </c>
      <c r="I1114" s="0" t="n">
        <v>2</v>
      </c>
      <c r="J1114" s="0" t="n">
        <v>1.21</v>
      </c>
      <c r="K1114" s="0" t="s">
        <v>21</v>
      </c>
      <c r="L1114" s="0" t="n">
        <f aca="false">IF(K1114="Yes",(J1114-1)*0.98,-1)</f>
        <v>0.2058</v>
      </c>
      <c r="M1114" s="11" t="s">
        <v>62</v>
      </c>
      <c r="N1114" s="50" t="n">
        <v>10</v>
      </c>
      <c r="O1114" s="50" t="n">
        <f aca="false">N1114*L1114</f>
        <v>2.058</v>
      </c>
      <c r="P1114" s="14" t="n">
        <f aca="false">O1114+P1113</f>
        <v>503.629595791239</v>
      </c>
    </row>
    <row r="1115" customFormat="false" ht="12.8" hidden="false" customHeight="false" outlineLevel="0" collapsed="false">
      <c r="A1115" s="2" t="s">
        <v>1548</v>
      </c>
      <c r="B1115" s="2" t="s">
        <v>155</v>
      </c>
      <c r="C1115" s="0" t="s">
        <v>248</v>
      </c>
      <c r="D1115" s="0" t="s">
        <v>16</v>
      </c>
      <c r="E1115" s="0" t="s">
        <v>17</v>
      </c>
      <c r="F1115" s="0" t="s">
        <v>18</v>
      </c>
      <c r="G1115" s="0" t="s">
        <v>19</v>
      </c>
      <c r="H1115" s="0" t="s">
        <v>1549</v>
      </c>
      <c r="I1115" s="0" t="n">
        <v>1</v>
      </c>
      <c r="J1115" s="0" t="n">
        <v>1.11</v>
      </c>
      <c r="K1115" s="0" t="s">
        <v>21</v>
      </c>
      <c r="L1115" s="0" t="n">
        <f aca="false">IF(K1115="Yes",(J1115-1)*0.98,-1)</f>
        <v>0.1078</v>
      </c>
      <c r="M1115" s="4" t="s">
        <v>22</v>
      </c>
      <c r="N1115" s="50" t="n">
        <v>10</v>
      </c>
      <c r="O1115" s="50" t="n">
        <f aca="false">N1115*L1115</f>
        <v>1.078</v>
      </c>
      <c r="P1115" s="14" t="n">
        <f aca="false">O1115+P1114</f>
        <v>504.707595791239</v>
      </c>
    </row>
    <row r="1116" customFormat="false" ht="12.8" hidden="false" customHeight="false" outlineLevel="0" collapsed="false">
      <c r="A1116" s="2" t="s">
        <v>1548</v>
      </c>
      <c r="B1116" s="2" t="s">
        <v>155</v>
      </c>
      <c r="C1116" s="0" t="s">
        <v>248</v>
      </c>
      <c r="D1116" s="0" t="s">
        <v>16</v>
      </c>
      <c r="E1116" s="0" t="s">
        <v>17</v>
      </c>
      <c r="F1116" s="0" t="s">
        <v>18</v>
      </c>
      <c r="G1116" s="0" t="s">
        <v>19</v>
      </c>
      <c r="H1116" s="0" t="s">
        <v>1550</v>
      </c>
      <c r="I1116" s="0" t="n">
        <v>0</v>
      </c>
      <c r="J1116" s="0" t="n">
        <v>1.69</v>
      </c>
      <c r="K1116" s="0" t="s">
        <v>19</v>
      </c>
      <c r="L1116" s="0" t="n">
        <f aca="false">IF(K1116="Yes",(J1116-1)*0.98,-1)</f>
        <v>-1</v>
      </c>
      <c r="M1116" s="11" t="s">
        <v>62</v>
      </c>
      <c r="N1116" s="50" t="n">
        <v>10</v>
      </c>
      <c r="O1116" s="50" t="n">
        <f aca="false">N1116*L1116</f>
        <v>-10</v>
      </c>
      <c r="P1116" s="14" t="n">
        <f aca="false">O1116+P1115</f>
        <v>494.707595791239</v>
      </c>
    </row>
    <row r="1117" customFormat="false" ht="12.8" hidden="false" customHeight="false" outlineLevel="0" collapsed="false">
      <c r="A1117" s="2" t="s">
        <v>1551</v>
      </c>
      <c r="B1117" s="2" t="s">
        <v>149</v>
      </c>
      <c r="C1117" s="0" t="s">
        <v>59</v>
      </c>
      <c r="D1117" s="0" t="s">
        <v>42</v>
      </c>
      <c r="E1117" s="0" t="s">
        <v>30</v>
      </c>
      <c r="F1117" s="0" t="s">
        <v>18</v>
      </c>
      <c r="G1117" s="0" t="s">
        <v>19</v>
      </c>
      <c r="H1117" s="0" t="s">
        <v>1552</v>
      </c>
      <c r="I1117" s="0" t="n">
        <v>1</v>
      </c>
      <c r="J1117" s="0" t="n">
        <v>1.15</v>
      </c>
      <c r="K1117" s="0" t="s">
        <v>21</v>
      </c>
      <c r="L1117" s="0" t="n">
        <f aca="false">IF(K1117="Yes",(J1117-1)*0.98,-1)</f>
        <v>0.147</v>
      </c>
      <c r="M1117" s="11" t="s">
        <v>62</v>
      </c>
      <c r="N1117" s="50" t="n">
        <v>10</v>
      </c>
      <c r="O1117" s="50" t="n">
        <f aca="false">N1117*L1117</f>
        <v>1.47</v>
      </c>
      <c r="P1117" s="14" t="n">
        <f aca="false">O1117+P1116</f>
        <v>496.177595791239</v>
      </c>
    </row>
    <row r="1118" customFormat="false" ht="12.8" hidden="false" customHeight="false" outlineLevel="0" collapsed="false">
      <c r="A1118" s="2" t="s">
        <v>1551</v>
      </c>
      <c r="B1118" s="2" t="s">
        <v>149</v>
      </c>
      <c r="C1118" s="6" t="s">
        <v>59</v>
      </c>
      <c r="D1118" s="6" t="s">
        <v>42</v>
      </c>
      <c r="E1118" s="6" t="s">
        <v>30</v>
      </c>
      <c r="F1118" s="6" t="s">
        <v>18</v>
      </c>
      <c r="G1118" s="6" t="s">
        <v>19</v>
      </c>
      <c r="H1118" s="6" t="s">
        <v>1553</v>
      </c>
      <c r="I1118" s="6" t="n">
        <v>0</v>
      </c>
      <c r="J1118" s="6" t="n">
        <v>8.67</v>
      </c>
      <c r="K1118" s="3" t="str">
        <f aca="false">IF(I1118=1, "No","Yes")</f>
        <v>Yes</v>
      </c>
      <c r="L1118" s="7" t="n">
        <f aca="false">IF(I1118=1,-J1118,0.98)</f>
        <v>0.98</v>
      </c>
      <c r="M1118" s="8" t="s">
        <v>51</v>
      </c>
      <c r="N1118" s="50" t="n">
        <v>10</v>
      </c>
      <c r="O1118" s="50" t="n">
        <f aca="false">N1118*L1118</f>
        <v>9.8</v>
      </c>
      <c r="P1118" s="14" t="n">
        <f aca="false">O1118+P1117</f>
        <v>505.977595791239</v>
      </c>
    </row>
    <row r="1119" customFormat="false" ht="12.8" hidden="false" customHeight="false" outlineLevel="0" collapsed="false">
      <c r="A1119" s="2" t="s">
        <v>1554</v>
      </c>
      <c r="B1119" s="2" t="s">
        <v>135</v>
      </c>
      <c r="C1119" s="0" t="s">
        <v>28</v>
      </c>
      <c r="D1119" s="0" t="s">
        <v>64</v>
      </c>
      <c r="E1119" s="0" t="s">
        <v>30</v>
      </c>
      <c r="F1119" s="0" t="s">
        <v>65</v>
      </c>
      <c r="G1119" s="0" t="s">
        <v>21</v>
      </c>
      <c r="H1119" s="0" t="s">
        <v>1555</v>
      </c>
      <c r="I1119" s="0" t="n">
        <v>1</v>
      </c>
      <c r="J1119" s="0" t="n">
        <v>1.55</v>
      </c>
      <c r="K1119" s="0" t="str">
        <f aca="false">IF(I1119=1,"Yes","No")</f>
        <v>Yes</v>
      </c>
      <c r="L1119" s="0" t="n">
        <f aca="false">IF(K1119="Yes",(J1119-1)*0.98,-1)</f>
        <v>0.539</v>
      </c>
      <c r="M1119" s="5" t="s">
        <v>33</v>
      </c>
      <c r="N1119" s="50" t="n">
        <v>10</v>
      </c>
      <c r="O1119" s="50" t="n">
        <f aca="false">N1119*L1119</f>
        <v>5.39</v>
      </c>
      <c r="P1119" s="14" t="n">
        <f aca="false">O1119+P1118</f>
        <v>511.367595791239</v>
      </c>
    </row>
    <row r="1120" customFormat="false" ht="12.8" hidden="false" customHeight="false" outlineLevel="0" collapsed="false">
      <c r="A1120" s="2" t="s">
        <v>1554</v>
      </c>
      <c r="B1120" s="2" t="s">
        <v>135</v>
      </c>
      <c r="C1120" s="0" t="s">
        <v>28</v>
      </c>
      <c r="D1120" s="0" t="s">
        <v>64</v>
      </c>
      <c r="E1120" s="0" t="s">
        <v>30</v>
      </c>
      <c r="F1120" s="0" t="s">
        <v>65</v>
      </c>
      <c r="G1120" s="0" t="s">
        <v>21</v>
      </c>
      <c r="H1120" s="0" t="s">
        <v>1555</v>
      </c>
      <c r="I1120" s="0" t="n">
        <v>1</v>
      </c>
      <c r="J1120" s="0" t="n">
        <v>1.17</v>
      </c>
      <c r="K1120" s="0" t="s">
        <v>21</v>
      </c>
      <c r="L1120" s="0" t="n">
        <f aca="false">IF(K1120="Yes",(J1120-1)*0.98,-1)</f>
        <v>0.1666</v>
      </c>
      <c r="M1120" s="4" t="s">
        <v>22</v>
      </c>
      <c r="N1120" s="50" t="n">
        <v>10</v>
      </c>
      <c r="O1120" s="50" t="n">
        <f aca="false">N1120*L1120</f>
        <v>1.666</v>
      </c>
      <c r="P1120" s="14" t="n">
        <f aca="false">O1120+P1119</f>
        <v>513.033595791239</v>
      </c>
    </row>
    <row r="1121" customFormat="false" ht="12.8" hidden="false" customHeight="false" outlineLevel="0" collapsed="false">
      <c r="A1121" s="2" t="s">
        <v>1554</v>
      </c>
      <c r="B1121" s="2" t="s">
        <v>239</v>
      </c>
      <c r="C1121" s="0" t="s">
        <v>74</v>
      </c>
      <c r="D1121" s="0" t="s">
        <v>37</v>
      </c>
      <c r="E1121" s="0" t="s">
        <v>30</v>
      </c>
      <c r="F1121" s="0" t="s">
        <v>43</v>
      </c>
      <c r="G1121" s="0" t="s">
        <v>19</v>
      </c>
      <c r="H1121" s="0" t="s">
        <v>1520</v>
      </c>
      <c r="I1121" s="0" t="n">
        <v>2</v>
      </c>
      <c r="J1121" s="0" t="n">
        <v>1.13</v>
      </c>
      <c r="K1121" s="0" t="s">
        <v>21</v>
      </c>
      <c r="L1121" s="0" t="n">
        <f aca="false">IF(K1121="Yes",(J1121-1)*0.98,-1)</f>
        <v>0.1274</v>
      </c>
      <c r="M1121" s="4" t="s">
        <v>22</v>
      </c>
      <c r="N1121" s="50" t="n">
        <v>10</v>
      </c>
      <c r="O1121" s="50" t="n">
        <f aca="false">N1121*L1121</f>
        <v>1.274</v>
      </c>
      <c r="P1121" s="14" t="n">
        <f aca="false">O1121+P1120</f>
        <v>514.307595791239</v>
      </c>
    </row>
    <row r="1122" customFormat="false" ht="12.8" hidden="false" customHeight="false" outlineLevel="0" collapsed="false">
      <c r="A1122" s="2" t="s">
        <v>1554</v>
      </c>
      <c r="B1122" s="2" t="s">
        <v>239</v>
      </c>
      <c r="C1122" s="0" t="s">
        <v>74</v>
      </c>
      <c r="D1122" s="0" t="s">
        <v>37</v>
      </c>
      <c r="E1122" s="0" t="s">
        <v>30</v>
      </c>
      <c r="F1122" s="0" t="s">
        <v>43</v>
      </c>
      <c r="G1122" s="0" t="s">
        <v>19</v>
      </c>
      <c r="H1122" s="0" t="s">
        <v>1556</v>
      </c>
      <c r="I1122" s="0" t="n">
        <v>0</v>
      </c>
      <c r="J1122" s="0" t="n">
        <v>7.4</v>
      </c>
      <c r="K1122" s="0" t="s">
        <v>19</v>
      </c>
      <c r="L1122" s="0" t="n">
        <f aca="false">IF(K1122="Yes",(J1122-1)*0.98,-1)</f>
        <v>-1</v>
      </c>
      <c r="M1122" s="11" t="s">
        <v>62</v>
      </c>
      <c r="N1122" s="50" t="n">
        <v>10</v>
      </c>
      <c r="O1122" s="50" t="n">
        <f aca="false">N1122*L1122</f>
        <v>-10</v>
      </c>
      <c r="P1122" s="14" t="n">
        <f aca="false">O1122+P1121</f>
        <v>504.307595791239</v>
      </c>
    </row>
    <row r="1123" customFormat="false" ht="12.8" hidden="false" customHeight="false" outlineLevel="0" collapsed="false">
      <c r="A1123" s="2" t="s">
        <v>1554</v>
      </c>
      <c r="B1123" s="2" t="s">
        <v>239</v>
      </c>
      <c r="C1123" s="6" t="s">
        <v>74</v>
      </c>
      <c r="D1123" s="6" t="s">
        <v>37</v>
      </c>
      <c r="E1123" s="6" t="s">
        <v>30</v>
      </c>
      <c r="F1123" s="6" t="s">
        <v>43</v>
      </c>
      <c r="G1123" s="6" t="s">
        <v>19</v>
      </c>
      <c r="H1123" s="6" t="s">
        <v>1557</v>
      </c>
      <c r="I1123" s="6" t="n">
        <v>0</v>
      </c>
      <c r="J1123" s="6" t="n">
        <v>136.76</v>
      </c>
      <c r="K1123" s="3" t="str">
        <f aca="false">IF(I1123=1, "No","Yes")</f>
        <v>Yes</v>
      </c>
      <c r="L1123" s="7" t="n">
        <f aca="false">IF(I1123=1,-J1123,0.98)</f>
        <v>0.98</v>
      </c>
      <c r="M1123" s="12" t="s">
        <v>128</v>
      </c>
      <c r="N1123" s="50" t="n">
        <v>10</v>
      </c>
      <c r="O1123" s="50" t="n">
        <f aca="false">N1123*L1123</f>
        <v>9.8</v>
      </c>
      <c r="P1123" s="14" t="n">
        <f aca="false">O1123+P1122</f>
        <v>514.107595791239</v>
      </c>
    </row>
    <row r="1124" customFormat="false" ht="12.8" hidden="false" customHeight="false" outlineLevel="0" collapsed="false">
      <c r="A1124" s="9" t="s">
        <v>1554</v>
      </c>
      <c r="B1124" s="9" t="s">
        <v>239</v>
      </c>
      <c r="C1124" s="6" t="s">
        <v>74</v>
      </c>
      <c r="D1124" s="6" t="s">
        <v>37</v>
      </c>
      <c r="E1124" s="6" t="s">
        <v>30</v>
      </c>
      <c r="F1124" s="6" t="s">
        <v>43</v>
      </c>
      <c r="G1124" s="6" t="s">
        <v>19</v>
      </c>
      <c r="H1124" s="6" t="s">
        <v>1556</v>
      </c>
      <c r="I1124" s="6" t="n">
        <v>0</v>
      </c>
      <c r="J1124" s="6" t="n">
        <v>0</v>
      </c>
      <c r="K1124" s="3" t="str">
        <f aca="false">IF(I1124=1,"Yes","No")</f>
        <v>No</v>
      </c>
      <c r="L1124" s="7" t="n">
        <f aca="false">IF(K1124="Yes",(J1124-1)*0.98,-1)</f>
        <v>-1</v>
      </c>
      <c r="M1124" s="10" t="s">
        <v>53</v>
      </c>
      <c r="N1124" s="50" t="n">
        <v>10</v>
      </c>
      <c r="O1124" s="50" t="n">
        <f aca="false">N1124*L1124</f>
        <v>-10</v>
      </c>
      <c r="P1124" s="14" t="n">
        <f aca="false">O1124+P1123</f>
        <v>504.107595791239</v>
      </c>
    </row>
    <row r="1125" customFormat="false" ht="12.8" hidden="false" customHeight="false" outlineLevel="0" collapsed="false">
      <c r="A1125" s="2" t="s">
        <v>1554</v>
      </c>
      <c r="B1125" s="2" t="s">
        <v>410</v>
      </c>
      <c r="C1125" s="0" t="s">
        <v>74</v>
      </c>
      <c r="D1125" s="0" t="s">
        <v>37</v>
      </c>
      <c r="E1125" s="0" t="s">
        <v>30</v>
      </c>
      <c r="F1125" s="0" t="s">
        <v>43</v>
      </c>
      <c r="G1125" s="0" t="s">
        <v>19</v>
      </c>
      <c r="H1125" s="0" t="s">
        <v>1558</v>
      </c>
      <c r="I1125" s="0" t="n">
        <v>2</v>
      </c>
      <c r="J1125" s="0" t="n">
        <v>1.63</v>
      </c>
      <c r="K1125" s="0" t="s">
        <v>21</v>
      </c>
      <c r="L1125" s="0" t="n">
        <f aca="false">IF(K1125="Yes",(J1125-1)*0.98,-1)</f>
        <v>0.6174</v>
      </c>
      <c r="M1125" s="4" t="s">
        <v>22</v>
      </c>
      <c r="N1125" s="50" t="n">
        <v>10</v>
      </c>
      <c r="O1125" s="50" t="n">
        <f aca="false">N1125*L1125</f>
        <v>6.174</v>
      </c>
      <c r="P1125" s="14" t="n">
        <f aca="false">O1125+P1124</f>
        <v>510.281595791239</v>
      </c>
    </row>
    <row r="1126" customFormat="false" ht="12.8" hidden="false" customHeight="false" outlineLevel="0" collapsed="false">
      <c r="A1126" s="2" t="s">
        <v>1559</v>
      </c>
      <c r="B1126" s="2" t="s">
        <v>124</v>
      </c>
      <c r="C1126" s="0" t="s">
        <v>78</v>
      </c>
      <c r="D1126" s="0" t="s">
        <v>42</v>
      </c>
      <c r="E1126" s="0" t="s">
        <v>79</v>
      </c>
      <c r="F1126" s="0" t="s">
        <v>80</v>
      </c>
      <c r="G1126" s="0" t="s">
        <v>19</v>
      </c>
      <c r="H1126" s="0" t="s">
        <v>1560</v>
      </c>
      <c r="I1126" s="0" t="n">
        <v>1</v>
      </c>
      <c r="J1126" s="0" t="n">
        <v>1.22</v>
      </c>
      <c r="K1126" s="0" t="s">
        <v>21</v>
      </c>
      <c r="L1126" s="0" t="n">
        <f aca="false">IF(K1126="Yes",(J1126-1)*0.98,-1)</f>
        <v>0.2156</v>
      </c>
      <c r="M1126" s="4" t="s">
        <v>22</v>
      </c>
      <c r="N1126" s="50" t="n">
        <v>10</v>
      </c>
      <c r="O1126" s="50" t="n">
        <f aca="false">N1126*L1126</f>
        <v>2.156</v>
      </c>
      <c r="P1126" s="14" t="n">
        <f aca="false">O1126+P1125</f>
        <v>512.437595791239</v>
      </c>
    </row>
    <row r="1127" customFormat="false" ht="12.8" hidden="false" customHeight="false" outlineLevel="0" collapsed="false">
      <c r="A1127" s="2" t="s">
        <v>1561</v>
      </c>
      <c r="B1127" s="2" t="s">
        <v>55</v>
      </c>
      <c r="C1127" s="0" t="s">
        <v>1192</v>
      </c>
      <c r="D1127" s="0" t="s">
        <v>37</v>
      </c>
      <c r="E1127" s="0" t="s">
        <v>17</v>
      </c>
      <c r="F1127" s="0" t="s">
        <v>43</v>
      </c>
      <c r="G1127" s="0" t="s">
        <v>19</v>
      </c>
      <c r="H1127" s="0" t="s">
        <v>1562</v>
      </c>
      <c r="I1127" s="0" t="n">
        <v>2</v>
      </c>
      <c r="J1127" s="0" t="n">
        <v>1.89</v>
      </c>
      <c r="K1127" s="0" t="s">
        <v>21</v>
      </c>
      <c r="L1127" s="0" t="n">
        <f aca="false">IF(K1127="Yes",(J1127-1)*0.98,-1)</f>
        <v>0.8722</v>
      </c>
      <c r="M1127" s="11" t="s">
        <v>62</v>
      </c>
      <c r="N1127" s="50" t="n">
        <v>10</v>
      </c>
      <c r="O1127" s="50" t="n">
        <f aca="false">N1127*L1127</f>
        <v>8.722</v>
      </c>
      <c r="P1127" s="14" t="n">
        <f aca="false">O1127+P1126</f>
        <v>521.159595791239</v>
      </c>
    </row>
    <row r="1128" customFormat="false" ht="12.8" hidden="false" customHeight="false" outlineLevel="0" collapsed="false">
      <c r="A1128" s="2" t="s">
        <v>1563</v>
      </c>
      <c r="B1128" s="2" t="s">
        <v>885</v>
      </c>
      <c r="C1128" s="0" t="s">
        <v>68</v>
      </c>
      <c r="D1128" s="0" t="s">
        <v>42</v>
      </c>
      <c r="E1128" s="0" t="s">
        <v>17</v>
      </c>
      <c r="F1128" s="0" t="s">
        <v>43</v>
      </c>
      <c r="G1128" s="0" t="s">
        <v>19</v>
      </c>
      <c r="H1128" s="0" t="s">
        <v>1564</v>
      </c>
      <c r="I1128" s="0" t="n">
        <v>1</v>
      </c>
      <c r="J1128" s="0" t="n">
        <v>2</v>
      </c>
      <c r="K1128" s="0" t="str">
        <f aca="false">IF(I1128=1,"Yes","No")</f>
        <v>Yes</v>
      </c>
      <c r="L1128" s="0" t="n">
        <f aca="false">IF(K1128="Yes",(J1128-1)*0.98,-1)</f>
        <v>0.98</v>
      </c>
      <c r="M1128" s="5" t="s">
        <v>33</v>
      </c>
      <c r="N1128" s="50" t="n">
        <v>10</v>
      </c>
      <c r="O1128" s="50" t="n">
        <f aca="false">N1128*L1128</f>
        <v>9.8</v>
      </c>
      <c r="P1128" s="14" t="n">
        <f aca="false">O1128+P1127</f>
        <v>530.959595791239</v>
      </c>
    </row>
    <row r="1129" customFormat="false" ht="12.8" hidden="false" customHeight="false" outlineLevel="0" collapsed="false">
      <c r="A1129" s="2" t="s">
        <v>1563</v>
      </c>
      <c r="B1129" s="2" t="s">
        <v>885</v>
      </c>
      <c r="C1129" s="0" t="s">
        <v>68</v>
      </c>
      <c r="D1129" s="0" t="s">
        <v>42</v>
      </c>
      <c r="E1129" s="0" t="s">
        <v>17</v>
      </c>
      <c r="F1129" s="0" t="s">
        <v>43</v>
      </c>
      <c r="G1129" s="0" t="s">
        <v>19</v>
      </c>
      <c r="H1129" s="0" t="s">
        <v>1565</v>
      </c>
      <c r="I1129" s="0" t="n">
        <v>2</v>
      </c>
      <c r="J1129" s="0" t="n">
        <v>1.41</v>
      </c>
      <c r="K1129" s="0" t="s">
        <v>21</v>
      </c>
      <c r="L1129" s="0" t="n">
        <f aca="false">IF(K1129="Yes",(J1129-1)*0.98,-1)</f>
        <v>0.4018</v>
      </c>
      <c r="M1129" s="11" t="s">
        <v>62</v>
      </c>
      <c r="N1129" s="50" t="n">
        <v>10</v>
      </c>
      <c r="O1129" s="50" t="n">
        <f aca="false">N1129*L1129</f>
        <v>4.018</v>
      </c>
      <c r="P1129" s="14" t="n">
        <f aca="false">O1129+P1128</f>
        <v>534.977595791239</v>
      </c>
    </row>
    <row r="1130" customFormat="false" ht="12.8" hidden="false" customHeight="false" outlineLevel="0" collapsed="false">
      <c r="A1130" s="2" t="s">
        <v>1563</v>
      </c>
      <c r="B1130" s="2" t="s">
        <v>885</v>
      </c>
      <c r="C1130" s="6" t="s">
        <v>68</v>
      </c>
      <c r="D1130" s="6" t="s">
        <v>42</v>
      </c>
      <c r="E1130" s="6" t="s">
        <v>17</v>
      </c>
      <c r="F1130" s="6" t="s">
        <v>43</v>
      </c>
      <c r="G1130" s="6" t="s">
        <v>19</v>
      </c>
      <c r="H1130" s="6" t="s">
        <v>1566</v>
      </c>
      <c r="I1130" s="6" t="n">
        <v>3</v>
      </c>
      <c r="J1130" s="6" t="n">
        <v>0</v>
      </c>
      <c r="K1130" s="3" t="str">
        <f aca="false">IF(I1130=1, "No","Yes")</f>
        <v>Yes</v>
      </c>
      <c r="L1130" s="7" t="n">
        <f aca="false">IF(I1130=1,-J1130,0.98)</f>
        <v>0.98</v>
      </c>
      <c r="M1130" s="8" t="s">
        <v>51</v>
      </c>
      <c r="N1130" s="50" t="n">
        <v>10</v>
      </c>
      <c r="O1130" s="50" t="n">
        <f aca="false">N1130*L1130</f>
        <v>9.8</v>
      </c>
      <c r="P1130" s="14" t="n">
        <f aca="false">O1130+P1129</f>
        <v>544.777595791239</v>
      </c>
    </row>
    <row r="1131" customFormat="false" ht="12.8" hidden="false" customHeight="false" outlineLevel="0" collapsed="false">
      <c r="A1131" s="2" t="s">
        <v>1563</v>
      </c>
      <c r="B1131" s="2" t="s">
        <v>27</v>
      </c>
      <c r="C1131" s="0" t="s">
        <v>68</v>
      </c>
      <c r="D1131" s="0" t="s">
        <v>16</v>
      </c>
      <c r="E1131" s="0" t="s">
        <v>17</v>
      </c>
      <c r="F1131" s="0" t="s">
        <v>18</v>
      </c>
      <c r="G1131" s="0" t="s">
        <v>19</v>
      </c>
      <c r="H1131" s="0" t="s">
        <v>878</v>
      </c>
      <c r="I1131" s="0" t="n">
        <v>3</v>
      </c>
      <c r="J1131" s="0" t="n">
        <v>1.25</v>
      </c>
      <c r="K1131" s="0" t="s">
        <v>21</v>
      </c>
      <c r="L1131" s="0" t="n">
        <f aca="false">IF(K1131="Yes",(J1131-1)*0.98,-1)</f>
        <v>0.245</v>
      </c>
      <c r="M1131" s="4" t="s">
        <v>22</v>
      </c>
      <c r="N1131" s="50" t="n">
        <v>10</v>
      </c>
      <c r="O1131" s="50" t="n">
        <f aca="false">N1131*L1131</f>
        <v>2.45</v>
      </c>
      <c r="P1131" s="14" t="n">
        <f aca="false">O1131+P1130</f>
        <v>547.227595791239</v>
      </c>
    </row>
    <row r="1132" customFormat="false" ht="12.8" hidden="false" customHeight="false" outlineLevel="0" collapsed="false">
      <c r="A1132" s="2" t="s">
        <v>1567</v>
      </c>
      <c r="B1132" s="2" t="s">
        <v>480</v>
      </c>
      <c r="C1132" s="0" t="s">
        <v>91</v>
      </c>
      <c r="D1132" s="0" t="s">
        <v>64</v>
      </c>
      <c r="E1132" s="0" t="s">
        <v>30</v>
      </c>
      <c r="F1132" s="0" t="s">
        <v>65</v>
      </c>
      <c r="G1132" s="0" t="s">
        <v>21</v>
      </c>
      <c r="H1132" s="0" t="s">
        <v>1568</v>
      </c>
      <c r="I1132" s="0" t="n">
        <v>1</v>
      </c>
      <c r="J1132" s="0" t="n">
        <v>2.54</v>
      </c>
      <c r="K1132" s="0" t="str">
        <f aca="false">IF(I1132=1,"Yes","No")</f>
        <v>Yes</v>
      </c>
      <c r="L1132" s="0" t="n">
        <f aca="false">IF(K1132="Yes",(J1132-1)*0.98,-1)</f>
        <v>1.5092</v>
      </c>
      <c r="M1132" s="5" t="s">
        <v>33</v>
      </c>
      <c r="N1132" s="50" t="n">
        <v>10</v>
      </c>
      <c r="O1132" s="50" t="n">
        <f aca="false">N1132*L1132</f>
        <v>15.092</v>
      </c>
      <c r="P1132" s="14" t="n">
        <f aca="false">O1132+P1131</f>
        <v>562.319595791239</v>
      </c>
    </row>
    <row r="1133" customFormat="false" ht="12.8" hidden="false" customHeight="false" outlineLevel="0" collapsed="false">
      <c r="A1133" s="2" t="s">
        <v>1567</v>
      </c>
      <c r="B1133" s="2" t="s">
        <v>480</v>
      </c>
      <c r="C1133" s="0" t="s">
        <v>91</v>
      </c>
      <c r="D1133" s="0" t="s">
        <v>64</v>
      </c>
      <c r="E1133" s="0" t="s">
        <v>30</v>
      </c>
      <c r="F1133" s="0" t="s">
        <v>65</v>
      </c>
      <c r="G1133" s="0" t="s">
        <v>21</v>
      </c>
      <c r="H1133" s="0" t="s">
        <v>1568</v>
      </c>
      <c r="I1133" s="0" t="n">
        <v>1</v>
      </c>
      <c r="J1133" s="0" t="n">
        <v>1.51</v>
      </c>
      <c r="K1133" s="0" t="s">
        <v>21</v>
      </c>
      <c r="L1133" s="0" t="n">
        <f aca="false">IF(K1133="Yes",(J1133-1)*0.98,-1)</f>
        <v>0.4998</v>
      </c>
      <c r="M1133" s="4" t="s">
        <v>22</v>
      </c>
      <c r="N1133" s="50" t="n">
        <v>10</v>
      </c>
      <c r="O1133" s="50" t="n">
        <f aca="false">N1133*L1133</f>
        <v>4.998</v>
      </c>
      <c r="P1133" s="14" t="n">
        <f aca="false">O1133+P1132</f>
        <v>567.317595791239</v>
      </c>
    </row>
    <row r="1134" customFormat="false" ht="12.8" hidden="false" customHeight="false" outlineLevel="0" collapsed="false">
      <c r="A1134" s="2" t="s">
        <v>1569</v>
      </c>
      <c r="B1134" s="2" t="s">
        <v>310</v>
      </c>
      <c r="C1134" s="0" t="s">
        <v>15</v>
      </c>
      <c r="D1134" s="0" t="s">
        <v>16</v>
      </c>
      <c r="E1134" s="0" t="s">
        <v>17</v>
      </c>
      <c r="F1134" s="0" t="s">
        <v>18</v>
      </c>
      <c r="G1134" s="0" t="s">
        <v>19</v>
      </c>
      <c r="H1134" s="0" t="s">
        <v>1570</v>
      </c>
      <c r="I1134" s="0" t="n">
        <v>1</v>
      </c>
      <c r="J1134" s="0" t="n">
        <v>1.11</v>
      </c>
      <c r="K1134" s="0" t="s">
        <v>21</v>
      </c>
      <c r="L1134" s="0" t="n">
        <f aca="false">IF(K1134="Yes",(J1134-1)*0.98,-1)</f>
        <v>0.1078</v>
      </c>
      <c r="M1134" s="4" t="s">
        <v>22</v>
      </c>
      <c r="N1134" s="50" t="n">
        <v>10</v>
      </c>
      <c r="O1134" s="50" t="n">
        <f aca="false">N1134*L1134</f>
        <v>1.078</v>
      </c>
      <c r="P1134" s="14" t="n">
        <f aca="false">O1134+P1133</f>
        <v>568.395595791239</v>
      </c>
    </row>
    <row r="1135" customFormat="false" ht="12.8" hidden="false" customHeight="false" outlineLevel="0" collapsed="false">
      <c r="A1135" s="2" t="s">
        <v>1569</v>
      </c>
      <c r="B1135" s="2" t="s">
        <v>452</v>
      </c>
      <c r="C1135" s="0" t="s">
        <v>125</v>
      </c>
      <c r="D1135" s="0" t="s">
        <v>42</v>
      </c>
      <c r="E1135" s="0" t="s">
        <v>30</v>
      </c>
      <c r="F1135" s="0" t="s">
        <v>428</v>
      </c>
      <c r="G1135" s="0" t="s">
        <v>21</v>
      </c>
      <c r="H1135" s="0" t="s">
        <v>1571</v>
      </c>
      <c r="I1135" s="0" t="n">
        <v>1</v>
      </c>
      <c r="J1135" s="0" t="n">
        <v>3.39</v>
      </c>
      <c r="K1135" s="0" t="str">
        <f aca="false">IF(I1135=1,"Yes","No")</f>
        <v>Yes</v>
      </c>
      <c r="L1135" s="0" t="n">
        <f aca="false">IF(K1135="Yes",(J1135-1)*0.98,-1)</f>
        <v>2.3422</v>
      </c>
      <c r="M1135" s="5" t="s">
        <v>33</v>
      </c>
      <c r="N1135" s="50" t="n">
        <v>10</v>
      </c>
      <c r="O1135" s="50" t="n">
        <f aca="false">N1135*L1135</f>
        <v>23.422</v>
      </c>
      <c r="P1135" s="14" t="n">
        <f aca="false">O1135+P1134</f>
        <v>591.817595791239</v>
      </c>
    </row>
    <row r="1136" customFormat="false" ht="12.8" hidden="false" customHeight="false" outlineLevel="0" collapsed="false">
      <c r="A1136" s="2" t="s">
        <v>1572</v>
      </c>
      <c r="B1136" s="2" t="s">
        <v>170</v>
      </c>
      <c r="C1136" s="0" t="s">
        <v>359</v>
      </c>
      <c r="D1136" s="0" t="s">
        <v>16</v>
      </c>
      <c r="E1136" s="0" t="s">
        <v>17</v>
      </c>
      <c r="F1136" s="0" t="s">
        <v>18</v>
      </c>
      <c r="G1136" s="0" t="s">
        <v>19</v>
      </c>
      <c r="H1136" s="0" t="s">
        <v>1573</v>
      </c>
      <c r="I1136" s="0" t="n">
        <v>1</v>
      </c>
      <c r="J1136" s="0" t="n">
        <v>1.1</v>
      </c>
      <c r="K1136" s="0" t="s">
        <v>21</v>
      </c>
      <c r="L1136" s="0" t="n">
        <f aca="false">IF(K1136="Yes",(J1136-1)*0.98,-1)</f>
        <v>0.0980000000000001</v>
      </c>
      <c r="M1136" s="4" t="s">
        <v>22</v>
      </c>
      <c r="N1136" s="50" t="n">
        <v>10</v>
      </c>
      <c r="O1136" s="50" t="n">
        <f aca="false">N1136*L1136</f>
        <v>0.980000000000001</v>
      </c>
      <c r="P1136" s="14" t="n">
        <f aca="false">O1136+P1135</f>
        <v>592.797595791239</v>
      </c>
    </row>
    <row r="1137" customFormat="false" ht="12.8" hidden="false" customHeight="false" outlineLevel="0" collapsed="false">
      <c r="A1137" s="2" t="s">
        <v>1572</v>
      </c>
      <c r="B1137" s="2" t="s">
        <v>170</v>
      </c>
      <c r="C1137" s="0" t="s">
        <v>359</v>
      </c>
      <c r="D1137" s="0" t="s">
        <v>16</v>
      </c>
      <c r="E1137" s="0" t="s">
        <v>17</v>
      </c>
      <c r="F1137" s="0" t="s">
        <v>18</v>
      </c>
      <c r="G1137" s="0" t="s">
        <v>19</v>
      </c>
      <c r="H1137" s="0" t="s">
        <v>1574</v>
      </c>
      <c r="I1137" s="0" t="n">
        <v>3</v>
      </c>
      <c r="J1137" s="0" t="n">
        <v>1.26</v>
      </c>
      <c r="K1137" s="0" t="s">
        <v>21</v>
      </c>
      <c r="L1137" s="0" t="n">
        <f aca="false">IF(K1137="Yes",(J1137-1)*0.98,-1)</f>
        <v>0.2548</v>
      </c>
      <c r="M1137" s="11" t="s">
        <v>62</v>
      </c>
      <c r="N1137" s="50" t="n">
        <v>10</v>
      </c>
      <c r="O1137" s="50" t="n">
        <f aca="false">N1137*L1137</f>
        <v>2.548</v>
      </c>
      <c r="P1137" s="14" t="n">
        <f aca="false">O1137+P1136</f>
        <v>595.345595791239</v>
      </c>
    </row>
    <row r="1138" customFormat="false" ht="12.8" hidden="false" customHeight="false" outlineLevel="0" collapsed="false">
      <c r="A1138" s="2" t="s">
        <v>1572</v>
      </c>
      <c r="B1138" s="2" t="s">
        <v>157</v>
      </c>
      <c r="C1138" s="0" t="s">
        <v>359</v>
      </c>
      <c r="D1138" s="0" t="s">
        <v>42</v>
      </c>
      <c r="E1138" s="0" t="s">
        <v>79</v>
      </c>
      <c r="F1138" s="0" t="s">
        <v>80</v>
      </c>
      <c r="G1138" s="0" t="s">
        <v>19</v>
      </c>
      <c r="H1138" s="0" t="s">
        <v>1575</v>
      </c>
      <c r="I1138" s="0" t="n">
        <v>4</v>
      </c>
      <c r="J1138" s="0" t="n">
        <v>1.63</v>
      </c>
      <c r="K1138" s="0" t="s">
        <v>19</v>
      </c>
      <c r="L1138" s="0" t="n">
        <f aca="false">IF(K1138="Yes",(J1138-1)*0.98,-1)</f>
        <v>-1</v>
      </c>
      <c r="M1138" s="4" t="s">
        <v>22</v>
      </c>
      <c r="N1138" s="50" t="n">
        <v>10</v>
      </c>
      <c r="O1138" s="50" t="n">
        <f aca="false">N1138*L1138</f>
        <v>-10</v>
      </c>
      <c r="P1138" s="14" t="n">
        <f aca="false">O1138+P1137</f>
        <v>585.345595791239</v>
      </c>
    </row>
    <row r="1139" customFormat="false" ht="12.8" hidden="false" customHeight="false" outlineLevel="0" collapsed="false">
      <c r="A1139" s="2" t="s">
        <v>1576</v>
      </c>
      <c r="B1139" s="2" t="s">
        <v>1396</v>
      </c>
      <c r="C1139" s="0" t="s">
        <v>47</v>
      </c>
      <c r="D1139" s="0" t="s">
        <v>29</v>
      </c>
      <c r="E1139" s="0" t="s">
        <v>30</v>
      </c>
      <c r="F1139" s="0" t="s">
        <v>304</v>
      </c>
      <c r="G1139" s="0" t="s">
        <v>19</v>
      </c>
      <c r="H1139" s="0" t="s">
        <v>1577</v>
      </c>
      <c r="I1139" s="0" t="n">
        <v>1</v>
      </c>
      <c r="J1139" s="0" t="n">
        <v>1.05</v>
      </c>
      <c r="K1139" s="0" t="s">
        <v>21</v>
      </c>
      <c r="L1139" s="0" t="n">
        <f aca="false">IF(K1139="Yes",(J1139-1)*0.98,-1)</f>
        <v>0.049</v>
      </c>
      <c r="M1139" s="4" t="s">
        <v>22</v>
      </c>
      <c r="N1139" s="50" t="n">
        <v>10</v>
      </c>
      <c r="O1139" s="50" t="n">
        <f aca="false">N1139*L1139</f>
        <v>0.49</v>
      </c>
      <c r="P1139" s="14" t="n">
        <f aca="false">O1139+P1138</f>
        <v>585.835595791239</v>
      </c>
    </row>
    <row r="1140" customFormat="false" ht="12.8" hidden="false" customHeight="false" outlineLevel="0" collapsed="false">
      <c r="A1140" s="2" t="s">
        <v>1576</v>
      </c>
      <c r="B1140" s="2" t="s">
        <v>124</v>
      </c>
      <c r="C1140" s="0" t="s">
        <v>110</v>
      </c>
      <c r="D1140" s="0" t="s">
        <v>42</v>
      </c>
      <c r="E1140" s="0" t="s">
        <v>79</v>
      </c>
      <c r="F1140" s="0" t="s">
        <v>80</v>
      </c>
      <c r="G1140" s="0" t="s">
        <v>19</v>
      </c>
      <c r="H1140" s="0" t="s">
        <v>1578</v>
      </c>
      <c r="I1140" s="0" t="n">
        <v>2</v>
      </c>
      <c r="J1140" s="0" t="n">
        <v>1.31</v>
      </c>
      <c r="K1140" s="0" t="s">
        <v>21</v>
      </c>
      <c r="L1140" s="0" t="n">
        <f aca="false">IF(K1140="Yes",(J1140-1)*0.98,-1)</f>
        <v>0.3038</v>
      </c>
      <c r="M1140" s="4" t="s">
        <v>22</v>
      </c>
      <c r="N1140" s="50" t="n">
        <v>10</v>
      </c>
      <c r="O1140" s="50" t="n">
        <f aca="false">N1140*L1140</f>
        <v>3.038</v>
      </c>
      <c r="P1140" s="14" t="n">
        <f aca="false">O1140+P1139</f>
        <v>588.873595791239</v>
      </c>
    </row>
    <row r="1141" customFormat="false" ht="12.8" hidden="false" customHeight="false" outlineLevel="0" collapsed="false">
      <c r="A1141" s="2" t="s">
        <v>1579</v>
      </c>
      <c r="B1141" s="2" t="s">
        <v>55</v>
      </c>
      <c r="C1141" s="0" t="s">
        <v>218</v>
      </c>
      <c r="D1141" s="0" t="s">
        <v>16</v>
      </c>
      <c r="E1141" s="0" t="s">
        <v>17</v>
      </c>
      <c r="F1141" s="0" t="s">
        <v>18</v>
      </c>
      <c r="G1141" s="0" t="s">
        <v>19</v>
      </c>
      <c r="H1141" s="0" t="s">
        <v>1397</v>
      </c>
      <c r="I1141" s="0" t="n">
        <v>1</v>
      </c>
      <c r="J1141" s="0" t="n">
        <v>1.1</v>
      </c>
      <c r="K1141" s="0" t="s">
        <v>21</v>
      </c>
      <c r="L1141" s="0" t="n">
        <f aca="false">IF(K1141="Yes",(J1141-1)*0.98,-1)</f>
        <v>0.0980000000000001</v>
      </c>
      <c r="M1141" s="4" t="s">
        <v>22</v>
      </c>
      <c r="N1141" s="50" t="n">
        <v>10</v>
      </c>
      <c r="O1141" s="50" t="n">
        <f aca="false">N1141*L1141</f>
        <v>0.980000000000001</v>
      </c>
      <c r="P1141" s="14" t="n">
        <f aca="false">O1141+P1140</f>
        <v>589.853595791239</v>
      </c>
    </row>
    <row r="1142" customFormat="false" ht="12.8" hidden="false" customHeight="false" outlineLevel="0" collapsed="false">
      <c r="A1142" s="2" t="s">
        <v>1579</v>
      </c>
      <c r="B1142" s="2" t="s">
        <v>55</v>
      </c>
      <c r="C1142" s="0" t="s">
        <v>218</v>
      </c>
      <c r="D1142" s="0" t="s">
        <v>16</v>
      </c>
      <c r="E1142" s="0" t="s">
        <v>17</v>
      </c>
      <c r="F1142" s="0" t="s">
        <v>18</v>
      </c>
      <c r="G1142" s="0" t="s">
        <v>19</v>
      </c>
      <c r="H1142" s="0" t="s">
        <v>1580</v>
      </c>
      <c r="I1142" s="0" t="n">
        <v>2</v>
      </c>
      <c r="J1142" s="0" t="n">
        <v>1.25</v>
      </c>
      <c r="K1142" s="0" t="s">
        <v>21</v>
      </c>
      <c r="L1142" s="0" t="n">
        <f aca="false">IF(K1142="Yes",(J1142-1)*0.98,-1)</f>
        <v>0.245</v>
      </c>
      <c r="M1142" s="11" t="s">
        <v>62</v>
      </c>
      <c r="N1142" s="50" t="n">
        <v>10</v>
      </c>
      <c r="O1142" s="50" t="n">
        <f aca="false">N1142*L1142</f>
        <v>2.45</v>
      </c>
      <c r="P1142" s="14" t="n">
        <f aca="false">O1142+P1141</f>
        <v>592.303595791239</v>
      </c>
    </row>
    <row r="1143" customFormat="false" ht="12.8" hidden="false" customHeight="false" outlineLevel="0" collapsed="false">
      <c r="A1143" s="2" t="s">
        <v>1581</v>
      </c>
      <c r="B1143" s="2" t="s">
        <v>27</v>
      </c>
      <c r="C1143" s="0" t="s">
        <v>773</v>
      </c>
      <c r="D1143" s="0" t="s">
        <v>42</v>
      </c>
      <c r="E1143" s="0" t="s">
        <v>17</v>
      </c>
      <c r="F1143" s="0" t="s">
        <v>43</v>
      </c>
      <c r="G1143" s="0" t="s">
        <v>19</v>
      </c>
      <c r="H1143" s="0" t="s">
        <v>1582</v>
      </c>
      <c r="I1143" s="0" t="n">
        <v>1</v>
      </c>
      <c r="J1143" s="0" t="n">
        <v>1.37</v>
      </c>
      <c r="K1143" s="0" t="str">
        <f aca="false">IF(I1143=1,"Yes","No")</f>
        <v>Yes</v>
      </c>
      <c r="L1143" s="0" t="n">
        <f aca="false">IF(K1143="Yes",(J1143-1)*0.98,-1)</f>
        <v>0.3626</v>
      </c>
      <c r="M1143" s="5" t="s">
        <v>33</v>
      </c>
      <c r="N1143" s="50" t="n">
        <v>10</v>
      </c>
      <c r="O1143" s="50" t="n">
        <f aca="false">N1143*L1143</f>
        <v>3.626</v>
      </c>
      <c r="P1143" s="14" t="n">
        <f aca="false">O1143+P1142</f>
        <v>595.929595791239</v>
      </c>
    </row>
    <row r="1144" customFormat="false" ht="12.8" hidden="false" customHeight="false" outlineLevel="0" collapsed="false">
      <c r="A1144" s="2" t="s">
        <v>1581</v>
      </c>
      <c r="B1144" s="2" t="s">
        <v>167</v>
      </c>
      <c r="C1144" s="0" t="s">
        <v>773</v>
      </c>
      <c r="D1144" s="0" t="s">
        <v>42</v>
      </c>
      <c r="E1144" s="0" t="s">
        <v>79</v>
      </c>
      <c r="F1144" s="0" t="s">
        <v>316</v>
      </c>
      <c r="G1144" s="0" t="s">
        <v>19</v>
      </c>
      <c r="H1144" s="0" t="s">
        <v>1583</v>
      </c>
      <c r="I1144" s="0" t="n">
        <v>3</v>
      </c>
      <c r="J1144" s="0" t="n">
        <v>1.31</v>
      </c>
      <c r="K1144" s="0" t="s">
        <v>21</v>
      </c>
      <c r="L1144" s="0" t="n">
        <f aca="false">IF(K1144="Yes",(J1144-1)*0.98,-1)</f>
        <v>0.3038</v>
      </c>
      <c r="M1144" s="11" t="s">
        <v>62</v>
      </c>
      <c r="N1144" s="50" t="n">
        <v>10</v>
      </c>
      <c r="O1144" s="50" t="n">
        <f aca="false">N1144*L1144</f>
        <v>3.038</v>
      </c>
      <c r="P1144" s="14" t="n">
        <f aca="false">O1144+P1143</f>
        <v>598.967595791239</v>
      </c>
    </row>
    <row r="1145" customFormat="false" ht="12.8" hidden="false" customHeight="false" outlineLevel="0" collapsed="false">
      <c r="A1145" s="2" t="s">
        <v>1584</v>
      </c>
      <c r="B1145" s="2" t="s">
        <v>894</v>
      </c>
      <c r="C1145" s="0" t="s">
        <v>47</v>
      </c>
      <c r="D1145" s="0" t="s">
        <v>29</v>
      </c>
      <c r="E1145" s="0" t="s">
        <v>30</v>
      </c>
      <c r="F1145" s="0" t="s">
        <v>43</v>
      </c>
      <c r="G1145" s="0" t="s">
        <v>19</v>
      </c>
      <c r="H1145" s="0" t="s">
        <v>1585</v>
      </c>
      <c r="I1145" s="0" t="n">
        <v>4</v>
      </c>
      <c r="J1145" s="0" t="n">
        <v>1.87</v>
      </c>
      <c r="K1145" s="0" t="s">
        <v>19</v>
      </c>
      <c r="L1145" s="0" t="n">
        <f aca="false">IF(K1145="Yes",(J1145-1)*0.98,-1)</f>
        <v>-1</v>
      </c>
      <c r="M1145" s="4" t="s">
        <v>22</v>
      </c>
      <c r="N1145" s="50" t="n">
        <v>10</v>
      </c>
      <c r="O1145" s="50" t="n">
        <f aca="false">N1145*L1145</f>
        <v>-10</v>
      </c>
      <c r="P1145" s="14" t="n">
        <f aca="false">O1145+P1144</f>
        <v>588.967595791239</v>
      </c>
    </row>
    <row r="1146" customFormat="false" ht="12.8" hidden="false" customHeight="false" outlineLevel="0" collapsed="false">
      <c r="A1146" s="2" t="s">
        <v>1584</v>
      </c>
      <c r="B1146" s="2" t="s">
        <v>58</v>
      </c>
      <c r="C1146" s="0" t="s">
        <v>47</v>
      </c>
      <c r="D1146" s="0" t="s">
        <v>29</v>
      </c>
      <c r="E1146" s="0" t="s">
        <v>30</v>
      </c>
      <c r="F1146" s="0" t="s">
        <v>428</v>
      </c>
      <c r="G1146" s="0" t="s">
        <v>21</v>
      </c>
      <c r="H1146" s="0" t="s">
        <v>1568</v>
      </c>
      <c r="I1146" s="0" t="n">
        <v>1</v>
      </c>
      <c r="J1146" s="0" t="n">
        <v>2.48</v>
      </c>
      <c r="K1146" s="0" t="str">
        <f aca="false">IF(I1146=1,"Yes","No")</f>
        <v>Yes</v>
      </c>
      <c r="L1146" s="0" t="n">
        <f aca="false">IF(K1146="Yes",(J1146-1)*0.98,-1)</f>
        <v>1.4504</v>
      </c>
      <c r="M1146" s="5" t="s">
        <v>33</v>
      </c>
      <c r="N1146" s="50" t="n">
        <v>10</v>
      </c>
      <c r="O1146" s="50" t="n">
        <f aca="false">N1146*L1146</f>
        <v>14.504</v>
      </c>
      <c r="P1146" s="14" t="n">
        <f aca="false">O1146+P1145</f>
        <v>603.471595791239</v>
      </c>
    </row>
    <row r="1147" customFormat="false" ht="12.8" hidden="false" customHeight="false" outlineLevel="0" collapsed="false">
      <c r="A1147" s="2" t="s">
        <v>1584</v>
      </c>
      <c r="B1147" s="2" t="s">
        <v>58</v>
      </c>
      <c r="C1147" s="0" t="s">
        <v>47</v>
      </c>
      <c r="D1147" s="0" t="s">
        <v>29</v>
      </c>
      <c r="E1147" s="0" t="s">
        <v>30</v>
      </c>
      <c r="F1147" s="0" t="s">
        <v>428</v>
      </c>
      <c r="G1147" s="0" t="s">
        <v>21</v>
      </c>
      <c r="H1147" s="0" t="s">
        <v>1568</v>
      </c>
      <c r="I1147" s="0" t="n">
        <v>1</v>
      </c>
      <c r="J1147" s="0" t="n">
        <v>1.41</v>
      </c>
      <c r="K1147" s="0" t="s">
        <v>21</v>
      </c>
      <c r="L1147" s="0" t="n">
        <f aca="false">IF(K1147="Yes",(J1147-1)*0.98,-1)</f>
        <v>0.4018</v>
      </c>
      <c r="M1147" s="4" t="s">
        <v>22</v>
      </c>
      <c r="N1147" s="50" t="n">
        <v>10</v>
      </c>
      <c r="O1147" s="50" t="n">
        <f aca="false">N1147*L1147</f>
        <v>4.018</v>
      </c>
      <c r="P1147" s="14" t="n">
        <f aca="false">O1147+P1146</f>
        <v>607.489595791239</v>
      </c>
    </row>
    <row r="1148" customFormat="false" ht="12.8" hidden="false" customHeight="false" outlineLevel="0" collapsed="false">
      <c r="A1148" s="2" t="s">
        <v>1586</v>
      </c>
      <c r="B1148" s="2" t="s">
        <v>926</v>
      </c>
      <c r="C1148" s="0" t="s">
        <v>78</v>
      </c>
      <c r="D1148" s="0" t="s">
        <v>16</v>
      </c>
      <c r="E1148" s="0" t="s">
        <v>17</v>
      </c>
      <c r="F1148" s="0" t="s">
        <v>18</v>
      </c>
      <c r="G1148" s="0" t="s">
        <v>19</v>
      </c>
      <c r="H1148" s="0" t="s">
        <v>1587</v>
      </c>
      <c r="I1148" s="0" t="n">
        <v>3</v>
      </c>
      <c r="J1148" s="0" t="n">
        <v>1.63</v>
      </c>
      <c r="K1148" s="0" t="s">
        <v>21</v>
      </c>
      <c r="L1148" s="0" t="n">
        <f aca="false">IF(K1148="Yes",(J1148-1)*0.98,-1)</f>
        <v>0.6174</v>
      </c>
      <c r="M1148" s="4" t="s">
        <v>22</v>
      </c>
      <c r="N1148" s="50" t="n">
        <v>10</v>
      </c>
      <c r="O1148" s="50" t="n">
        <f aca="false">N1148*L1148</f>
        <v>6.174</v>
      </c>
      <c r="P1148" s="14" t="n">
        <f aca="false">O1148+P1147</f>
        <v>613.663595791239</v>
      </c>
    </row>
    <row r="1149" customFormat="false" ht="12.8" hidden="false" customHeight="false" outlineLevel="0" collapsed="false">
      <c r="A1149" s="9" t="s">
        <v>1586</v>
      </c>
      <c r="B1149" s="9" t="s">
        <v>27</v>
      </c>
      <c r="C1149" s="6" t="s">
        <v>47</v>
      </c>
      <c r="D1149" s="6" t="s">
        <v>29</v>
      </c>
      <c r="E1149" s="6" t="s">
        <v>30</v>
      </c>
      <c r="F1149" s="6" t="s">
        <v>65</v>
      </c>
      <c r="G1149" s="6" t="s">
        <v>21</v>
      </c>
      <c r="H1149" s="6" t="s">
        <v>1588</v>
      </c>
      <c r="I1149" s="6" t="n">
        <v>0</v>
      </c>
      <c r="J1149" s="6" t="n">
        <v>3.75</v>
      </c>
      <c r="K1149" s="3" t="s">
        <v>19</v>
      </c>
      <c r="L1149" s="0" t="n">
        <f aca="false">IF(K1149="Yes",(J1149-1)*0.98,-1)</f>
        <v>-1</v>
      </c>
      <c r="M1149" s="13" t="s">
        <v>184</v>
      </c>
      <c r="N1149" s="50" t="n">
        <v>10</v>
      </c>
      <c r="O1149" s="50" t="n">
        <f aca="false">N1149*L1149</f>
        <v>-10</v>
      </c>
      <c r="P1149" s="14" t="n">
        <f aca="false">O1149+P1148</f>
        <v>603.663595791239</v>
      </c>
    </row>
    <row r="1150" customFormat="false" ht="12.8" hidden="false" customHeight="false" outlineLevel="0" collapsed="false">
      <c r="A1150" s="2" t="s">
        <v>1586</v>
      </c>
      <c r="B1150" s="2" t="s">
        <v>113</v>
      </c>
      <c r="C1150" s="0" t="s">
        <v>41</v>
      </c>
      <c r="D1150" s="0" t="s">
        <v>16</v>
      </c>
      <c r="E1150" s="0" t="s">
        <v>17</v>
      </c>
      <c r="F1150" s="0" t="s">
        <v>18</v>
      </c>
      <c r="G1150" s="0" t="s">
        <v>19</v>
      </c>
      <c r="H1150" s="0" t="s">
        <v>1589</v>
      </c>
      <c r="I1150" s="0" t="s">
        <v>133</v>
      </c>
      <c r="J1150" s="0" t="n">
        <v>1.29</v>
      </c>
      <c r="K1150" s="0" t="s">
        <v>19</v>
      </c>
      <c r="L1150" s="0" t="n">
        <f aca="false">IF(K1150="Yes",(J1150-1)*0.98,-1)</f>
        <v>-1</v>
      </c>
      <c r="M1150" s="4" t="s">
        <v>22</v>
      </c>
      <c r="N1150" s="50" t="n">
        <v>10</v>
      </c>
      <c r="O1150" s="50" t="n">
        <f aca="false">N1150*L1150</f>
        <v>-10</v>
      </c>
      <c r="P1150" s="14" t="n">
        <f aca="false">O1150+P1149</f>
        <v>593.663595791239</v>
      </c>
    </row>
    <row r="1151" customFormat="false" ht="12.8" hidden="false" customHeight="false" outlineLevel="0" collapsed="false">
      <c r="A1151" s="2" t="s">
        <v>1590</v>
      </c>
      <c r="B1151" s="2" t="s">
        <v>888</v>
      </c>
      <c r="C1151" s="0" t="s">
        <v>259</v>
      </c>
      <c r="D1151" s="0" t="s">
        <v>16</v>
      </c>
      <c r="E1151" s="0" t="s">
        <v>17</v>
      </c>
      <c r="F1151" s="0" t="s">
        <v>18</v>
      </c>
      <c r="G1151" s="0" t="s">
        <v>19</v>
      </c>
      <c r="H1151" s="0" t="s">
        <v>1591</v>
      </c>
      <c r="I1151" s="0" t="n">
        <v>1</v>
      </c>
      <c r="J1151" s="0" t="n">
        <v>1.15</v>
      </c>
      <c r="K1151" s="0" t="s">
        <v>21</v>
      </c>
      <c r="L1151" s="0" t="n">
        <f aca="false">IF(K1151="Yes",(J1151-1)*0.98,-1)</f>
        <v>0.147</v>
      </c>
      <c r="M1151" s="4" t="s">
        <v>22</v>
      </c>
      <c r="N1151" s="50" t="n">
        <v>10</v>
      </c>
      <c r="O1151" s="50" t="n">
        <f aca="false">N1151*L1151</f>
        <v>1.47</v>
      </c>
      <c r="P1151" s="14" t="n">
        <f aca="false">O1151+P1150</f>
        <v>595.133595791239</v>
      </c>
    </row>
    <row r="1152" customFormat="false" ht="12.8" hidden="false" customHeight="false" outlineLevel="0" collapsed="false">
      <c r="A1152" s="2" t="s">
        <v>1590</v>
      </c>
      <c r="B1152" s="2" t="s">
        <v>1250</v>
      </c>
      <c r="C1152" s="0" t="s">
        <v>125</v>
      </c>
      <c r="D1152" s="0" t="s">
        <v>42</v>
      </c>
      <c r="E1152" s="0" t="s">
        <v>30</v>
      </c>
      <c r="F1152" s="0" t="s">
        <v>43</v>
      </c>
      <c r="G1152" s="0" t="s">
        <v>19</v>
      </c>
      <c r="H1152" s="0" t="s">
        <v>1592</v>
      </c>
      <c r="I1152" s="0" t="n">
        <v>1</v>
      </c>
      <c r="J1152" s="0" t="n">
        <v>1.42</v>
      </c>
      <c r="K1152" s="0" t="s">
        <v>21</v>
      </c>
      <c r="L1152" s="0" t="n">
        <f aca="false">IF(K1152="Yes",(J1152-1)*0.98,-1)</f>
        <v>0.4116</v>
      </c>
      <c r="M1152" s="11" t="s">
        <v>62</v>
      </c>
      <c r="N1152" s="50" t="n">
        <v>10</v>
      </c>
      <c r="O1152" s="50" t="n">
        <f aca="false">N1152*L1152</f>
        <v>4.116</v>
      </c>
      <c r="P1152" s="14" t="n">
        <f aca="false">O1152+P1151</f>
        <v>599.249595791239</v>
      </c>
    </row>
    <row r="1153" customFormat="false" ht="12.8" hidden="false" customHeight="false" outlineLevel="0" collapsed="false">
      <c r="A1153" s="2" t="s">
        <v>1593</v>
      </c>
      <c r="B1153" s="2" t="s">
        <v>139</v>
      </c>
      <c r="C1153" s="0" t="s">
        <v>215</v>
      </c>
      <c r="D1153" s="0" t="s">
        <v>16</v>
      </c>
      <c r="E1153" s="0" t="s">
        <v>17</v>
      </c>
      <c r="F1153" s="0" t="s">
        <v>18</v>
      </c>
      <c r="G1153" s="0" t="s">
        <v>19</v>
      </c>
      <c r="H1153" s="0" t="s">
        <v>1504</v>
      </c>
      <c r="I1153" s="0" t="n">
        <v>1</v>
      </c>
      <c r="J1153" s="0" t="n">
        <v>1.1</v>
      </c>
      <c r="K1153" s="0" t="s">
        <v>21</v>
      </c>
      <c r="L1153" s="0" t="n">
        <f aca="false">IF(K1153="Yes",(J1153-1)*0.98,-1)</f>
        <v>0.0980000000000001</v>
      </c>
      <c r="M1153" s="4" t="s">
        <v>22</v>
      </c>
      <c r="N1153" s="50" t="n">
        <v>10</v>
      </c>
      <c r="O1153" s="50" t="n">
        <f aca="false">N1153*L1153</f>
        <v>0.980000000000001</v>
      </c>
      <c r="P1153" s="14" t="n">
        <f aca="false">O1153+P1152</f>
        <v>600.229595791239</v>
      </c>
    </row>
    <row r="1154" customFormat="false" ht="12.8" hidden="false" customHeight="false" outlineLevel="0" collapsed="false">
      <c r="A1154" s="2" t="s">
        <v>1593</v>
      </c>
      <c r="B1154" s="2" t="s">
        <v>139</v>
      </c>
      <c r="C1154" s="0" t="s">
        <v>215</v>
      </c>
      <c r="D1154" s="0" t="s">
        <v>16</v>
      </c>
      <c r="E1154" s="0" t="s">
        <v>17</v>
      </c>
      <c r="F1154" s="0" t="s">
        <v>18</v>
      </c>
      <c r="G1154" s="0" t="s">
        <v>19</v>
      </c>
      <c r="H1154" s="0" t="s">
        <v>1594</v>
      </c>
      <c r="I1154" s="0" t="n">
        <v>3</v>
      </c>
      <c r="J1154" s="0" t="n">
        <v>1.99</v>
      </c>
      <c r="K1154" s="0" t="s">
        <v>19</v>
      </c>
      <c r="L1154" s="0" t="n">
        <f aca="false">IF(K1154="Yes",(J1154-1)*0.98,-1)</f>
        <v>-1</v>
      </c>
      <c r="M1154" s="11" t="s">
        <v>62</v>
      </c>
      <c r="N1154" s="50" t="n">
        <v>10</v>
      </c>
      <c r="O1154" s="50" t="n">
        <f aca="false">N1154*L1154</f>
        <v>-10</v>
      </c>
      <c r="P1154" s="14" t="n">
        <f aca="false">O1154+P1153</f>
        <v>590.229595791239</v>
      </c>
    </row>
    <row r="1155" customFormat="false" ht="12.8" hidden="false" customHeight="false" outlineLevel="0" collapsed="false">
      <c r="A1155" s="9" t="s">
        <v>1593</v>
      </c>
      <c r="B1155" s="9" t="s">
        <v>27</v>
      </c>
      <c r="C1155" s="6" t="s">
        <v>125</v>
      </c>
      <c r="D1155" s="6" t="s">
        <v>42</v>
      </c>
      <c r="E1155" s="6" t="s">
        <v>30</v>
      </c>
      <c r="F1155" s="6" t="s">
        <v>43</v>
      </c>
      <c r="G1155" s="6" t="s">
        <v>19</v>
      </c>
      <c r="H1155" s="6" t="s">
        <v>1595</v>
      </c>
      <c r="I1155" s="6" t="n">
        <v>2</v>
      </c>
      <c r="J1155" s="6" t="n">
        <v>1.81</v>
      </c>
      <c r="K1155" s="3" t="s">
        <v>21</v>
      </c>
      <c r="L1155" s="0" t="n">
        <f aca="false">IF(K1155="Yes",(J1155-1)*0.98,-1)</f>
        <v>0.7938</v>
      </c>
      <c r="M1155" s="13" t="s">
        <v>184</v>
      </c>
      <c r="N1155" s="50" t="n">
        <v>10</v>
      </c>
      <c r="O1155" s="50" t="n">
        <f aca="false">N1155*L1155</f>
        <v>7.938</v>
      </c>
      <c r="P1155" s="14" t="n">
        <f aca="false">O1155+P1154</f>
        <v>598.167595791239</v>
      </c>
    </row>
    <row r="1156" customFormat="false" ht="12.8" hidden="false" customHeight="false" outlineLevel="0" collapsed="false">
      <c r="A1156" s="2" t="s">
        <v>1593</v>
      </c>
      <c r="B1156" s="2" t="s">
        <v>167</v>
      </c>
      <c r="C1156" s="0" t="s">
        <v>215</v>
      </c>
      <c r="D1156" s="0" t="s">
        <v>42</v>
      </c>
      <c r="E1156" s="0" t="s">
        <v>79</v>
      </c>
      <c r="F1156" s="0" t="s">
        <v>80</v>
      </c>
      <c r="G1156" s="0" t="s">
        <v>19</v>
      </c>
      <c r="H1156" s="0" t="s">
        <v>1596</v>
      </c>
      <c r="I1156" s="0" t="n">
        <v>3</v>
      </c>
      <c r="J1156" s="0" t="n">
        <v>1.22</v>
      </c>
      <c r="K1156" s="0" t="s">
        <v>19</v>
      </c>
      <c r="L1156" s="0" t="n">
        <f aca="false">IF(K1156="Yes",(J1156-1)*0.98,-1)</f>
        <v>-1</v>
      </c>
      <c r="M1156" s="4" t="s">
        <v>22</v>
      </c>
      <c r="N1156" s="50" t="n">
        <v>10</v>
      </c>
      <c r="O1156" s="50" t="n">
        <f aca="false">N1156*L1156</f>
        <v>-10</v>
      </c>
      <c r="P1156" s="14" t="n">
        <f aca="false">O1156+P1155</f>
        <v>588.167595791239</v>
      </c>
    </row>
    <row r="1157" customFormat="false" ht="12.8" hidden="false" customHeight="false" outlineLevel="0" collapsed="false">
      <c r="A1157" s="2" t="s">
        <v>1597</v>
      </c>
      <c r="B1157" s="2" t="s">
        <v>159</v>
      </c>
      <c r="C1157" s="6" t="s">
        <v>59</v>
      </c>
      <c r="D1157" s="6" t="s">
        <v>29</v>
      </c>
      <c r="E1157" s="6" t="s">
        <v>30</v>
      </c>
      <c r="F1157" s="6" t="s">
        <v>65</v>
      </c>
      <c r="G1157" s="6" t="s">
        <v>21</v>
      </c>
      <c r="H1157" s="6" t="s">
        <v>1598</v>
      </c>
      <c r="I1157" s="6" t="n">
        <v>3</v>
      </c>
      <c r="J1157" s="6" t="n">
        <v>17.29</v>
      </c>
      <c r="K1157" s="3" t="str">
        <f aca="false">IF(I1157=1, "No","Yes")</f>
        <v>Yes</v>
      </c>
      <c r="L1157" s="7" t="n">
        <f aca="false">IF(I1157=1,-J1157,0.98)</f>
        <v>0.98</v>
      </c>
      <c r="M1157" s="12" t="s">
        <v>128</v>
      </c>
      <c r="N1157" s="50" t="n">
        <v>10</v>
      </c>
      <c r="O1157" s="50" t="n">
        <f aca="false">N1157*L1157</f>
        <v>9.8</v>
      </c>
      <c r="P1157" s="14" t="n">
        <f aca="false">O1157+P1156</f>
        <v>597.967595791239</v>
      </c>
    </row>
    <row r="1158" customFormat="false" ht="12.8" hidden="false" customHeight="false" outlineLevel="0" collapsed="false">
      <c r="A1158" s="9" t="s">
        <v>1597</v>
      </c>
      <c r="B1158" s="9" t="s">
        <v>159</v>
      </c>
      <c r="C1158" s="6" t="s">
        <v>59</v>
      </c>
      <c r="D1158" s="6" t="s">
        <v>29</v>
      </c>
      <c r="E1158" s="6" t="s">
        <v>30</v>
      </c>
      <c r="F1158" s="6" t="s">
        <v>65</v>
      </c>
      <c r="G1158" s="6" t="s">
        <v>21</v>
      </c>
      <c r="H1158" s="6" t="s">
        <v>1598</v>
      </c>
      <c r="I1158" s="6" t="n">
        <v>3</v>
      </c>
      <c r="J1158" s="6" t="n">
        <v>3.96</v>
      </c>
      <c r="K1158" s="3" t="s">
        <v>21</v>
      </c>
      <c r="L1158" s="0" t="n">
        <f aca="false">IF(K1158="Yes",(J1158-1)*0.98,-1)</f>
        <v>2.9008</v>
      </c>
      <c r="M1158" s="13" t="s">
        <v>184</v>
      </c>
      <c r="N1158" s="50" t="n">
        <v>10</v>
      </c>
      <c r="O1158" s="50" t="n">
        <f aca="false">N1158*L1158</f>
        <v>29.008</v>
      </c>
      <c r="P1158" s="14" t="n">
        <f aca="false">O1158+P1157</f>
        <v>626.975595791239</v>
      </c>
    </row>
    <row r="1159" customFormat="false" ht="12.8" hidden="false" customHeight="false" outlineLevel="0" collapsed="false">
      <c r="A1159" s="2" t="s">
        <v>1599</v>
      </c>
      <c r="B1159" s="2" t="s">
        <v>445</v>
      </c>
      <c r="C1159" s="0" t="s">
        <v>271</v>
      </c>
      <c r="D1159" s="0" t="s">
        <v>16</v>
      </c>
      <c r="E1159" s="0" t="s">
        <v>17</v>
      </c>
      <c r="F1159" s="0" t="s">
        <v>18</v>
      </c>
      <c r="G1159" s="0" t="s">
        <v>19</v>
      </c>
      <c r="H1159" s="0" t="s">
        <v>1600</v>
      </c>
      <c r="I1159" s="0" t="n">
        <v>0</v>
      </c>
      <c r="J1159" s="0" t="n">
        <v>1.58</v>
      </c>
      <c r="K1159" s="0" t="s">
        <v>19</v>
      </c>
      <c r="L1159" s="0" t="n">
        <f aca="false">IF(K1159="Yes",(J1159-1)*0.98,-1)</f>
        <v>-1</v>
      </c>
      <c r="M1159" s="4" t="s">
        <v>22</v>
      </c>
      <c r="N1159" s="50" t="n">
        <v>10</v>
      </c>
      <c r="O1159" s="50" t="n">
        <f aca="false">N1159*L1159</f>
        <v>-10</v>
      </c>
      <c r="P1159" s="14" t="n">
        <f aca="false">O1159+P1158</f>
        <v>616.975595791239</v>
      </c>
    </row>
    <row r="1160" customFormat="false" ht="12.8" hidden="false" customHeight="false" outlineLevel="0" collapsed="false">
      <c r="A1160" s="2" t="s">
        <v>1599</v>
      </c>
      <c r="B1160" s="2" t="s">
        <v>222</v>
      </c>
      <c r="C1160" s="0" t="s">
        <v>271</v>
      </c>
      <c r="D1160" s="0" t="s">
        <v>48</v>
      </c>
      <c r="E1160" s="0" t="s">
        <v>87</v>
      </c>
      <c r="F1160" s="0" t="s">
        <v>18</v>
      </c>
      <c r="G1160" s="0" t="s">
        <v>19</v>
      </c>
      <c r="H1160" s="0" t="s">
        <v>1463</v>
      </c>
      <c r="I1160" s="0" t="n">
        <v>1</v>
      </c>
      <c r="J1160" s="0" t="n">
        <v>1.27</v>
      </c>
      <c r="K1160" s="0" t="str">
        <f aca="false">IF(I1160=1,"Yes","No")</f>
        <v>Yes</v>
      </c>
      <c r="L1160" s="0" t="n">
        <f aca="false">IF(K1160="Yes",(J1160-1)*0.98,-1)</f>
        <v>0.2646</v>
      </c>
      <c r="M1160" s="5" t="s">
        <v>33</v>
      </c>
      <c r="N1160" s="50" t="n">
        <v>10</v>
      </c>
      <c r="O1160" s="50" t="n">
        <f aca="false">N1160*L1160</f>
        <v>2.646</v>
      </c>
      <c r="P1160" s="14" t="n">
        <f aca="false">O1160+P1159</f>
        <v>619.621595791239</v>
      </c>
    </row>
    <row r="1161" customFormat="false" ht="12.8" hidden="false" customHeight="false" outlineLevel="0" collapsed="false">
      <c r="A1161" s="2" t="s">
        <v>1599</v>
      </c>
      <c r="B1161" s="2" t="s">
        <v>113</v>
      </c>
      <c r="C1161" s="0" t="s">
        <v>110</v>
      </c>
      <c r="D1161" s="0" t="s">
        <v>42</v>
      </c>
      <c r="E1161" s="0" t="s">
        <v>17</v>
      </c>
      <c r="F1161" s="0" t="s">
        <v>65</v>
      </c>
      <c r="G1161" s="0" t="s">
        <v>21</v>
      </c>
      <c r="H1161" s="0" t="s">
        <v>1601</v>
      </c>
      <c r="I1161" s="0" t="n">
        <v>0</v>
      </c>
      <c r="J1161" s="0" t="n">
        <v>2.12</v>
      </c>
      <c r="K1161" s="0" t="s">
        <v>19</v>
      </c>
      <c r="L1161" s="0" t="n">
        <f aca="false">IF(K1161="Yes",(J1161-1)*0.98,-1)</f>
        <v>-1</v>
      </c>
      <c r="M1161" s="11" t="s">
        <v>62</v>
      </c>
      <c r="N1161" s="50" t="n">
        <v>10</v>
      </c>
      <c r="O1161" s="50" t="n">
        <f aca="false">N1161*L1161</f>
        <v>-10</v>
      </c>
      <c r="P1161" s="14" t="n">
        <f aca="false">O1161+P1160</f>
        <v>609.621595791239</v>
      </c>
    </row>
    <row r="1162" customFormat="false" ht="12.8" hidden="false" customHeight="false" outlineLevel="0" collapsed="false">
      <c r="A1162" s="9" t="s">
        <v>1599</v>
      </c>
      <c r="B1162" s="9" t="s">
        <v>113</v>
      </c>
      <c r="C1162" s="6" t="s">
        <v>110</v>
      </c>
      <c r="D1162" s="6" t="s">
        <v>42</v>
      </c>
      <c r="E1162" s="6" t="s">
        <v>17</v>
      </c>
      <c r="F1162" s="6" t="s">
        <v>65</v>
      </c>
      <c r="G1162" s="6" t="s">
        <v>21</v>
      </c>
      <c r="H1162" s="6" t="s">
        <v>1601</v>
      </c>
      <c r="I1162" s="6" t="n">
        <v>0</v>
      </c>
      <c r="J1162" s="6" t="n">
        <v>0</v>
      </c>
      <c r="K1162" s="3" t="str">
        <f aca="false">IF(I1162=1,"Yes","No")</f>
        <v>No</v>
      </c>
      <c r="L1162" s="7" t="n">
        <f aca="false">IF(K1162="Yes",(J1162-1)*0.98,-1)</f>
        <v>-1</v>
      </c>
      <c r="M1162" s="10" t="s">
        <v>53</v>
      </c>
      <c r="N1162" s="50" t="n">
        <v>10</v>
      </c>
      <c r="O1162" s="50" t="n">
        <f aca="false">N1162*L1162</f>
        <v>-10</v>
      </c>
      <c r="P1162" s="14" t="n">
        <f aca="false">O1162+P1161</f>
        <v>599.621595791239</v>
      </c>
    </row>
    <row r="1163" customFormat="false" ht="12.8" hidden="false" customHeight="false" outlineLevel="0" collapsed="false">
      <c r="A1163" s="2" t="s">
        <v>1599</v>
      </c>
      <c r="B1163" s="2" t="s">
        <v>77</v>
      </c>
      <c r="C1163" s="0" t="s">
        <v>110</v>
      </c>
      <c r="D1163" s="0" t="s">
        <v>16</v>
      </c>
      <c r="E1163" s="0" t="s">
        <v>17</v>
      </c>
      <c r="F1163" s="0" t="s">
        <v>18</v>
      </c>
      <c r="G1163" s="0" t="s">
        <v>19</v>
      </c>
      <c r="H1163" s="0" t="s">
        <v>1602</v>
      </c>
      <c r="I1163" s="0" t="n">
        <v>1</v>
      </c>
      <c r="J1163" s="0" t="n">
        <v>1.46</v>
      </c>
      <c r="K1163" s="0" t="s">
        <v>21</v>
      </c>
      <c r="L1163" s="0" t="n">
        <f aca="false">IF(K1163="Yes",(J1163-1)*0.98,-1)</f>
        <v>0.4508</v>
      </c>
      <c r="M1163" s="4" t="s">
        <v>22</v>
      </c>
      <c r="N1163" s="50" t="n">
        <v>10</v>
      </c>
      <c r="O1163" s="50" t="n">
        <f aca="false">N1163*L1163</f>
        <v>4.508</v>
      </c>
      <c r="P1163" s="14" t="n">
        <f aca="false">O1163+P1162</f>
        <v>604.129595791239</v>
      </c>
    </row>
    <row r="1164" customFormat="false" ht="12.8" hidden="false" customHeight="false" outlineLevel="0" collapsed="false">
      <c r="A1164" s="2" t="s">
        <v>1603</v>
      </c>
      <c r="B1164" s="2" t="s">
        <v>155</v>
      </c>
      <c r="C1164" s="0" t="s">
        <v>28</v>
      </c>
      <c r="D1164" s="0" t="s">
        <v>42</v>
      </c>
      <c r="E1164" s="0" t="s">
        <v>30</v>
      </c>
      <c r="F1164" s="0" t="s">
        <v>18</v>
      </c>
      <c r="G1164" s="0" t="s">
        <v>19</v>
      </c>
      <c r="H1164" s="0" t="s">
        <v>1604</v>
      </c>
      <c r="I1164" s="0" t="n">
        <v>2</v>
      </c>
      <c r="J1164" s="0" t="n">
        <v>1.5</v>
      </c>
      <c r="K1164" s="0" t="s">
        <v>21</v>
      </c>
      <c r="L1164" s="0" t="n">
        <f aca="false">IF(K1164="Yes",(J1164-1)*0.98,-1)</f>
        <v>0.49</v>
      </c>
      <c r="M1164" s="11" t="s">
        <v>62</v>
      </c>
      <c r="N1164" s="50" t="n">
        <v>10</v>
      </c>
      <c r="O1164" s="50" t="n">
        <f aca="false">N1164*L1164</f>
        <v>4.9</v>
      </c>
      <c r="P1164" s="14" t="n">
        <f aca="false">O1164+P1163</f>
        <v>609.029595791239</v>
      </c>
    </row>
    <row r="1165" customFormat="false" ht="12.8" hidden="false" customHeight="false" outlineLevel="0" collapsed="false">
      <c r="A1165" s="2" t="s">
        <v>1603</v>
      </c>
      <c r="B1165" s="2" t="s">
        <v>155</v>
      </c>
      <c r="C1165" s="6" t="s">
        <v>28</v>
      </c>
      <c r="D1165" s="6" t="s">
        <v>42</v>
      </c>
      <c r="E1165" s="6" t="s">
        <v>30</v>
      </c>
      <c r="F1165" s="6" t="s">
        <v>18</v>
      </c>
      <c r="G1165" s="6" t="s">
        <v>19</v>
      </c>
      <c r="H1165" s="6" t="s">
        <v>1605</v>
      </c>
      <c r="I1165" s="6" t="n">
        <v>0</v>
      </c>
      <c r="J1165" s="6" t="n">
        <v>23.36</v>
      </c>
      <c r="K1165" s="3" t="str">
        <f aca="false">IF(I1165=1, "No","Yes")</f>
        <v>Yes</v>
      </c>
      <c r="L1165" s="7" t="n">
        <f aca="false">IF(I1165=1,-J1165,0.98)</f>
        <v>0.98</v>
      </c>
      <c r="M1165" s="8" t="s">
        <v>51</v>
      </c>
      <c r="N1165" s="50" t="n">
        <v>10</v>
      </c>
      <c r="O1165" s="50" t="n">
        <f aca="false">N1165*L1165</f>
        <v>9.8</v>
      </c>
      <c r="P1165" s="14" t="n">
        <f aca="false">O1165+P1164</f>
        <v>618.829595791239</v>
      </c>
    </row>
    <row r="1166" customFormat="false" ht="12.8" hidden="false" customHeight="false" outlineLevel="0" collapsed="false">
      <c r="A1166" s="2" t="s">
        <v>1603</v>
      </c>
      <c r="B1166" s="2" t="s">
        <v>810</v>
      </c>
      <c r="C1166" s="0" t="s">
        <v>218</v>
      </c>
      <c r="D1166" s="0" t="s">
        <v>16</v>
      </c>
      <c r="E1166" s="0" t="s">
        <v>17</v>
      </c>
      <c r="F1166" s="0" t="s">
        <v>18</v>
      </c>
      <c r="G1166" s="0" t="s">
        <v>19</v>
      </c>
      <c r="H1166" s="0" t="s">
        <v>1606</v>
      </c>
      <c r="I1166" s="0" t="n">
        <v>1</v>
      </c>
      <c r="J1166" s="0" t="n">
        <v>1.08</v>
      </c>
      <c r="K1166" s="0" t="s">
        <v>21</v>
      </c>
      <c r="L1166" s="0" t="n">
        <f aca="false">IF(K1166="Yes",(J1166-1)*0.98,-1)</f>
        <v>0.0784000000000001</v>
      </c>
      <c r="M1166" s="4" t="s">
        <v>22</v>
      </c>
      <c r="N1166" s="50" t="n">
        <v>10</v>
      </c>
      <c r="O1166" s="50" t="n">
        <f aca="false">N1166*L1166</f>
        <v>0.784000000000001</v>
      </c>
      <c r="P1166" s="14" t="n">
        <f aca="false">O1166+P1165</f>
        <v>619.613595791239</v>
      </c>
    </row>
    <row r="1167" customFormat="false" ht="12.8" hidden="false" customHeight="false" outlineLevel="0" collapsed="false">
      <c r="A1167" s="2" t="s">
        <v>1603</v>
      </c>
      <c r="B1167" s="2" t="s">
        <v>810</v>
      </c>
      <c r="C1167" s="0" t="s">
        <v>218</v>
      </c>
      <c r="D1167" s="0" t="s">
        <v>16</v>
      </c>
      <c r="E1167" s="0" t="s">
        <v>17</v>
      </c>
      <c r="F1167" s="0" t="s">
        <v>18</v>
      </c>
      <c r="G1167" s="0" t="s">
        <v>19</v>
      </c>
      <c r="H1167" s="0" t="s">
        <v>1607</v>
      </c>
      <c r="I1167" s="0" t="n">
        <v>2</v>
      </c>
      <c r="J1167" s="0" t="n">
        <v>1.73</v>
      </c>
      <c r="K1167" s="0" t="s">
        <v>21</v>
      </c>
      <c r="L1167" s="0" t="n">
        <f aca="false">IF(K1167="Yes",(J1167-1)*0.98,-1)</f>
        <v>0.7154</v>
      </c>
      <c r="M1167" s="11" t="s">
        <v>62</v>
      </c>
      <c r="N1167" s="50" t="n">
        <v>10</v>
      </c>
      <c r="O1167" s="50" t="n">
        <f aca="false">N1167*L1167</f>
        <v>7.154</v>
      </c>
      <c r="P1167" s="14" t="n">
        <f aca="false">O1167+P1166</f>
        <v>626.767595791239</v>
      </c>
    </row>
    <row r="1168" customFormat="false" ht="12.8" hidden="false" customHeight="false" outlineLevel="0" collapsed="false">
      <c r="A1168" s="2" t="s">
        <v>1603</v>
      </c>
      <c r="B1168" s="2" t="s">
        <v>149</v>
      </c>
      <c r="C1168" s="0" t="s">
        <v>218</v>
      </c>
      <c r="D1168" s="0" t="s">
        <v>42</v>
      </c>
      <c r="E1168" s="0" t="s">
        <v>79</v>
      </c>
      <c r="F1168" s="0" t="s">
        <v>80</v>
      </c>
      <c r="G1168" s="0" t="s">
        <v>19</v>
      </c>
      <c r="H1168" s="0" t="s">
        <v>1608</v>
      </c>
      <c r="I1168" s="0" t="n">
        <v>4</v>
      </c>
      <c r="J1168" s="0" t="n">
        <v>1.5</v>
      </c>
      <c r="K1168" s="0" t="s">
        <v>19</v>
      </c>
      <c r="L1168" s="0" t="n">
        <f aca="false">IF(K1168="Yes",(J1168-1)*0.98,-1)</f>
        <v>-1</v>
      </c>
      <c r="M1168" s="4" t="s">
        <v>22</v>
      </c>
      <c r="N1168" s="50" t="n">
        <v>10</v>
      </c>
      <c r="O1168" s="50" t="n">
        <f aca="false">N1168*L1168</f>
        <v>-10</v>
      </c>
      <c r="P1168" s="14" t="n">
        <f aca="false">O1168+P1167</f>
        <v>616.767595791239</v>
      </c>
    </row>
    <row r="1169" customFormat="false" ht="12.8" hidden="false" customHeight="false" outlineLevel="0" collapsed="false">
      <c r="A1169" s="9" t="s">
        <v>1603</v>
      </c>
      <c r="B1169" s="9" t="s">
        <v>149</v>
      </c>
      <c r="C1169" s="6" t="s">
        <v>218</v>
      </c>
      <c r="D1169" s="6" t="s">
        <v>42</v>
      </c>
      <c r="E1169" s="6" t="s">
        <v>79</v>
      </c>
      <c r="F1169" s="6" t="s">
        <v>80</v>
      </c>
      <c r="G1169" s="6" t="s">
        <v>19</v>
      </c>
      <c r="H1169" s="6" t="s">
        <v>1609</v>
      </c>
      <c r="I1169" s="6" t="n">
        <v>0</v>
      </c>
      <c r="J1169" s="6" t="n">
        <v>12</v>
      </c>
      <c r="K1169" s="3" t="str">
        <f aca="false">IF(I1169=1,"Yes","No")</f>
        <v>No</v>
      </c>
      <c r="L1169" s="7" t="n">
        <f aca="false">IF(K1169="Yes",(J1169-1)*0.98,-1)</f>
        <v>-1</v>
      </c>
      <c r="M1169" s="10" t="s">
        <v>53</v>
      </c>
      <c r="N1169" s="50" t="n">
        <v>10</v>
      </c>
      <c r="O1169" s="50" t="n">
        <f aca="false">N1169*L1169</f>
        <v>-10</v>
      </c>
      <c r="P1169" s="14" t="n">
        <f aca="false">O1169+P1168</f>
        <v>606.767595791239</v>
      </c>
    </row>
    <row r="1170" customFormat="false" ht="12.8" hidden="false" customHeight="false" outlineLevel="0" collapsed="false">
      <c r="A1170" s="2" t="s">
        <v>1603</v>
      </c>
      <c r="B1170" s="2" t="s">
        <v>657</v>
      </c>
      <c r="C1170" s="0" t="s">
        <v>1338</v>
      </c>
      <c r="D1170" s="0" t="s">
        <v>37</v>
      </c>
      <c r="E1170" s="0" t="s">
        <v>87</v>
      </c>
      <c r="F1170" s="0" t="s">
        <v>298</v>
      </c>
      <c r="G1170" s="0" t="s">
        <v>19</v>
      </c>
      <c r="H1170" s="0" t="s">
        <v>1610</v>
      </c>
      <c r="I1170" s="0" t="n">
        <v>0</v>
      </c>
      <c r="J1170" s="0" t="n">
        <v>1.44</v>
      </c>
      <c r="K1170" s="0" t="s">
        <v>19</v>
      </c>
      <c r="L1170" s="0" t="n">
        <f aca="false">IF(K1170="Yes",(J1170-1)*0.98,-1)</f>
        <v>-1</v>
      </c>
      <c r="M1170" s="11" t="s">
        <v>62</v>
      </c>
      <c r="N1170" s="50" t="n">
        <v>10</v>
      </c>
      <c r="O1170" s="50" t="n">
        <f aca="false">N1170*L1170</f>
        <v>-10</v>
      </c>
      <c r="P1170" s="14" t="n">
        <f aca="false">O1170+P1169</f>
        <v>596.767595791239</v>
      </c>
    </row>
    <row r="1171" customFormat="false" ht="12.8" hidden="false" customHeight="false" outlineLevel="0" collapsed="false">
      <c r="A1171" s="9" t="s">
        <v>1603</v>
      </c>
      <c r="B1171" s="9" t="s">
        <v>657</v>
      </c>
      <c r="C1171" s="6" t="s">
        <v>1338</v>
      </c>
      <c r="D1171" s="6" t="s">
        <v>37</v>
      </c>
      <c r="E1171" s="6" t="s">
        <v>87</v>
      </c>
      <c r="F1171" s="6" t="s">
        <v>298</v>
      </c>
      <c r="G1171" s="6" t="s">
        <v>19</v>
      </c>
      <c r="H1171" s="6" t="s">
        <v>1610</v>
      </c>
      <c r="I1171" s="6" t="n">
        <v>0</v>
      </c>
      <c r="J1171" s="6" t="n">
        <v>4</v>
      </c>
      <c r="K1171" s="3" t="str">
        <f aca="false">IF(I1171=1,"Yes","No")</f>
        <v>No</v>
      </c>
      <c r="L1171" s="7" t="n">
        <f aca="false">IF(K1171="Yes",(J1171-1)*0.98,-1)</f>
        <v>-1</v>
      </c>
      <c r="M1171" s="10" t="s">
        <v>53</v>
      </c>
      <c r="N1171" s="50" t="n">
        <v>10</v>
      </c>
      <c r="O1171" s="50" t="n">
        <f aca="false">N1171*L1171</f>
        <v>-10</v>
      </c>
      <c r="P1171" s="14" t="n">
        <f aca="false">O1171+P1170</f>
        <v>586.767595791239</v>
      </c>
    </row>
    <row r="1172" customFormat="false" ht="12.8" hidden="false" customHeight="false" outlineLevel="0" collapsed="false">
      <c r="A1172" s="2" t="s">
        <v>1611</v>
      </c>
      <c r="B1172" s="2" t="s">
        <v>40</v>
      </c>
      <c r="C1172" s="0" t="s">
        <v>68</v>
      </c>
      <c r="D1172" s="0" t="s">
        <v>16</v>
      </c>
      <c r="E1172" s="0" t="s">
        <v>87</v>
      </c>
      <c r="F1172" s="0" t="s">
        <v>18</v>
      </c>
      <c r="G1172" s="0" t="s">
        <v>21</v>
      </c>
      <c r="H1172" s="0" t="s">
        <v>1612</v>
      </c>
      <c r="I1172" s="0" t="n">
        <v>1</v>
      </c>
      <c r="J1172" s="0" t="n">
        <v>1.77</v>
      </c>
      <c r="K1172" s="0" t="s">
        <v>21</v>
      </c>
      <c r="L1172" s="0" t="n">
        <f aca="false">IF(K1172="Yes",(J1172-1)*0.98,-1)</f>
        <v>0.7546</v>
      </c>
      <c r="M1172" s="4" t="s">
        <v>22</v>
      </c>
      <c r="N1172" s="50" t="n">
        <v>10</v>
      </c>
      <c r="O1172" s="50" t="n">
        <f aca="false">N1172*L1172</f>
        <v>7.546</v>
      </c>
      <c r="P1172" s="14" t="n">
        <f aca="false">O1172+P1171</f>
        <v>594.313595791239</v>
      </c>
    </row>
    <row r="1173" customFormat="false" ht="12.8" hidden="false" customHeight="false" outlineLevel="0" collapsed="false">
      <c r="A1173" s="2" t="s">
        <v>1611</v>
      </c>
      <c r="B1173" s="2" t="s">
        <v>83</v>
      </c>
      <c r="C1173" s="0" t="s">
        <v>47</v>
      </c>
      <c r="D1173" s="0" t="s">
        <v>29</v>
      </c>
      <c r="E1173" s="0" t="s">
        <v>30</v>
      </c>
      <c r="F1173" s="0" t="s">
        <v>304</v>
      </c>
      <c r="G1173" s="0" t="s">
        <v>19</v>
      </c>
      <c r="H1173" s="0" t="s">
        <v>1613</v>
      </c>
      <c r="I1173" s="0" t="n">
        <v>1</v>
      </c>
      <c r="J1173" s="0" t="n">
        <v>1.09</v>
      </c>
      <c r="K1173" s="0" t="s">
        <v>21</v>
      </c>
      <c r="L1173" s="0" t="n">
        <f aca="false">IF(K1173="Yes",(J1173-1)*0.98,-1)</f>
        <v>0.0882000000000001</v>
      </c>
      <c r="M1173" s="4" t="s">
        <v>22</v>
      </c>
      <c r="N1173" s="50" t="n">
        <v>10</v>
      </c>
      <c r="O1173" s="50" t="n">
        <f aca="false">N1173*L1173</f>
        <v>0.882000000000001</v>
      </c>
      <c r="P1173" s="14" t="n">
        <f aca="false">O1173+P1172</f>
        <v>595.195595791239</v>
      </c>
    </row>
    <row r="1174" customFormat="false" ht="12.8" hidden="false" customHeight="false" outlineLevel="0" collapsed="false">
      <c r="A1174" s="2" t="s">
        <v>1611</v>
      </c>
      <c r="B1174" s="2" t="s">
        <v>46</v>
      </c>
      <c r="C1174" s="0" t="s">
        <v>68</v>
      </c>
      <c r="D1174" s="0" t="s">
        <v>16</v>
      </c>
      <c r="E1174" s="0" t="s">
        <v>17</v>
      </c>
      <c r="F1174" s="0" t="s">
        <v>18</v>
      </c>
      <c r="G1174" s="0" t="s">
        <v>19</v>
      </c>
      <c r="H1174" s="0" t="s">
        <v>1614</v>
      </c>
      <c r="I1174" s="0" t="n">
        <v>1</v>
      </c>
      <c r="J1174" s="0" t="n">
        <v>1.07</v>
      </c>
      <c r="K1174" s="0" t="s">
        <v>21</v>
      </c>
      <c r="L1174" s="0" t="n">
        <f aca="false">IF(K1174="Yes",(J1174-1)*0.98,-1)</f>
        <v>0.0686000000000001</v>
      </c>
      <c r="M1174" s="4" t="s">
        <v>22</v>
      </c>
      <c r="N1174" s="50" t="n">
        <v>10</v>
      </c>
      <c r="O1174" s="50" t="n">
        <f aca="false">N1174*L1174</f>
        <v>0.686000000000001</v>
      </c>
      <c r="P1174" s="14" t="n">
        <f aca="false">O1174+P1173</f>
        <v>595.881595791239</v>
      </c>
    </row>
    <row r="1175" customFormat="false" ht="12.8" hidden="false" customHeight="false" outlineLevel="0" collapsed="false">
      <c r="A1175" s="2" t="s">
        <v>1615</v>
      </c>
      <c r="B1175" s="2" t="s">
        <v>113</v>
      </c>
      <c r="C1175" s="0" t="s">
        <v>457</v>
      </c>
      <c r="D1175" s="0" t="s">
        <v>42</v>
      </c>
      <c r="E1175" s="0" t="s">
        <v>17</v>
      </c>
      <c r="F1175" s="0" t="s">
        <v>43</v>
      </c>
      <c r="G1175" s="0" t="s">
        <v>19</v>
      </c>
      <c r="H1175" s="0" t="s">
        <v>1616</v>
      </c>
      <c r="I1175" s="0" t="n">
        <v>1</v>
      </c>
      <c r="J1175" s="0" t="n">
        <v>1.53</v>
      </c>
      <c r="K1175" s="0" t="str">
        <f aca="false">IF(I1175=1,"Yes","No")</f>
        <v>Yes</v>
      </c>
      <c r="L1175" s="0" t="n">
        <f aca="false">IF(K1175="Yes",(J1175-1)*0.98,-1)</f>
        <v>0.5194</v>
      </c>
      <c r="M1175" s="5" t="s">
        <v>33</v>
      </c>
      <c r="N1175" s="50" t="n">
        <v>10</v>
      </c>
      <c r="O1175" s="50" t="n">
        <f aca="false">N1175*L1175</f>
        <v>5.194</v>
      </c>
      <c r="P1175" s="14" t="n">
        <f aca="false">O1175+P1174</f>
        <v>601.075595791239</v>
      </c>
    </row>
    <row r="1176" customFormat="false" ht="12.8" hidden="false" customHeight="false" outlineLevel="0" collapsed="false">
      <c r="A1176" s="2" t="s">
        <v>1615</v>
      </c>
      <c r="B1176" s="2" t="s">
        <v>113</v>
      </c>
      <c r="C1176" s="0" t="s">
        <v>457</v>
      </c>
      <c r="D1176" s="0" t="s">
        <v>42</v>
      </c>
      <c r="E1176" s="0" t="s">
        <v>17</v>
      </c>
      <c r="F1176" s="0" t="s">
        <v>43</v>
      </c>
      <c r="G1176" s="0" t="s">
        <v>19</v>
      </c>
      <c r="H1176" s="0" t="s">
        <v>1617</v>
      </c>
      <c r="I1176" s="0" t="n">
        <v>0</v>
      </c>
      <c r="J1176" s="0" t="n">
        <v>1.85</v>
      </c>
      <c r="K1176" s="0" t="s">
        <v>19</v>
      </c>
      <c r="L1176" s="0" t="n">
        <f aca="false">IF(K1176="Yes",(J1176-1)*0.98,-1)</f>
        <v>-1</v>
      </c>
      <c r="M1176" s="11" t="s">
        <v>62</v>
      </c>
      <c r="N1176" s="50" t="n">
        <v>10</v>
      </c>
      <c r="O1176" s="50" t="n">
        <f aca="false">N1176*L1176</f>
        <v>-10</v>
      </c>
      <c r="P1176" s="14" t="n">
        <f aca="false">O1176+P1175</f>
        <v>591.075595791239</v>
      </c>
    </row>
    <row r="1177" customFormat="false" ht="12.8" hidden="false" customHeight="false" outlineLevel="0" collapsed="false">
      <c r="A1177" s="2" t="s">
        <v>1615</v>
      </c>
      <c r="B1177" s="2" t="s">
        <v>113</v>
      </c>
      <c r="C1177" s="6" t="s">
        <v>457</v>
      </c>
      <c r="D1177" s="6" t="s">
        <v>42</v>
      </c>
      <c r="E1177" s="6" t="s">
        <v>17</v>
      </c>
      <c r="F1177" s="6" t="s">
        <v>43</v>
      </c>
      <c r="G1177" s="6" t="s">
        <v>19</v>
      </c>
      <c r="H1177" s="6" t="s">
        <v>1618</v>
      </c>
      <c r="I1177" s="6" t="n">
        <v>4</v>
      </c>
      <c r="J1177" s="6" t="n">
        <v>0</v>
      </c>
      <c r="K1177" s="3" t="str">
        <f aca="false">IF(I1177=1, "No","Yes")</f>
        <v>Yes</v>
      </c>
      <c r="L1177" s="7" t="n">
        <f aca="false">IF(I1177=1,-J1177,0.98)</f>
        <v>0.98</v>
      </c>
      <c r="M1177" s="8" t="s">
        <v>51</v>
      </c>
      <c r="N1177" s="50" t="n">
        <v>10</v>
      </c>
      <c r="O1177" s="50" t="n">
        <f aca="false">N1177*L1177</f>
        <v>9.8</v>
      </c>
      <c r="P1177" s="14" t="n">
        <f aca="false">O1177+P1176</f>
        <v>600.875595791239</v>
      </c>
    </row>
    <row r="1178" customFormat="false" ht="12.8" hidden="false" customHeight="false" outlineLevel="0" collapsed="false">
      <c r="A1178" s="2" t="s">
        <v>1615</v>
      </c>
      <c r="B1178" s="2" t="s">
        <v>23</v>
      </c>
      <c r="C1178" s="0" t="s">
        <v>457</v>
      </c>
      <c r="D1178" s="0" t="s">
        <v>16</v>
      </c>
      <c r="E1178" s="0" t="s">
        <v>87</v>
      </c>
      <c r="F1178" s="0" t="s">
        <v>18</v>
      </c>
      <c r="G1178" s="0" t="s">
        <v>21</v>
      </c>
      <c r="H1178" s="0" t="s">
        <v>1619</v>
      </c>
      <c r="I1178" s="0" t="n">
        <v>2</v>
      </c>
      <c r="J1178" s="0" t="n">
        <v>1.74</v>
      </c>
      <c r="K1178" s="0" t="s">
        <v>21</v>
      </c>
      <c r="L1178" s="0" t="n">
        <f aca="false">IF(K1178="Yes",(J1178-1)*0.98,-1)</f>
        <v>0.7252</v>
      </c>
      <c r="M1178" s="4" t="s">
        <v>22</v>
      </c>
      <c r="N1178" s="50" t="n">
        <v>10</v>
      </c>
      <c r="O1178" s="50" t="n">
        <f aca="false">N1178*L1178</f>
        <v>7.252</v>
      </c>
      <c r="P1178" s="14" t="n">
        <f aca="false">O1178+P1177</f>
        <v>608.127595791239</v>
      </c>
    </row>
    <row r="1179" customFormat="false" ht="12.8" hidden="false" customHeight="false" outlineLevel="0" collapsed="false">
      <c r="A1179" s="2" t="s">
        <v>1615</v>
      </c>
      <c r="B1179" s="2" t="s">
        <v>23</v>
      </c>
      <c r="C1179" s="0" t="s">
        <v>457</v>
      </c>
      <c r="D1179" s="0" t="s">
        <v>16</v>
      </c>
      <c r="E1179" s="0" t="s">
        <v>87</v>
      </c>
      <c r="F1179" s="0" t="s">
        <v>18</v>
      </c>
      <c r="G1179" s="0" t="s">
        <v>21</v>
      </c>
      <c r="H1179" s="0" t="s">
        <v>1620</v>
      </c>
      <c r="I1179" s="0" t="n">
        <v>1</v>
      </c>
      <c r="J1179" s="0" t="n">
        <v>2.24</v>
      </c>
      <c r="K1179" s="0" t="s">
        <v>21</v>
      </c>
      <c r="L1179" s="0" t="n">
        <f aca="false">IF(K1179="Yes",(J1179-1)*0.98,-1)</f>
        <v>1.2152</v>
      </c>
      <c r="M1179" s="11" t="s">
        <v>62</v>
      </c>
      <c r="N1179" s="50" t="n">
        <v>10</v>
      </c>
      <c r="O1179" s="50" t="n">
        <f aca="false">N1179*L1179</f>
        <v>12.152</v>
      </c>
      <c r="P1179" s="14" t="n">
        <f aca="false">O1179+P1178</f>
        <v>620.279595791239</v>
      </c>
    </row>
    <row r="1180" customFormat="false" ht="12.8" hidden="false" customHeight="false" outlineLevel="0" collapsed="false">
      <c r="A1180" s="9" t="s">
        <v>1615</v>
      </c>
      <c r="B1180" s="9" t="s">
        <v>23</v>
      </c>
      <c r="C1180" s="6" t="s">
        <v>457</v>
      </c>
      <c r="D1180" s="6" t="s">
        <v>16</v>
      </c>
      <c r="E1180" s="6" t="s">
        <v>87</v>
      </c>
      <c r="F1180" s="6" t="s">
        <v>18</v>
      </c>
      <c r="G1180" s="6" t="s">
        <v>21</v>
      </c>
      <c r="H1180" s="6" t="s">
        <v>1620</v>
      </c>
      <c r="I1180" s="6" t="n">
        <v>1</v>
      </c>
      <c r="J1180" s="6" t="n">
        <v>4.26</v>
      </c>
      <c r="K1180" s="3" t="str">
        <f aca="false">IF(I1180=1,"Yes","No")</f>
        <v>Yes</v>
      </c>
      <c r="L1180" s="7" t="n">
        <f aca="false">IF(K1180="Yes",(J1180-1)*0.98,-1)</f>
        <v>3.1948</v>
      </c>
      <c r="M1180" s="10" t="s">
        <v>53</v>
      </c>
      <c r="N1180" s="50" t="n">
        <v>10</v>
      </c>
      <c r="O1180" s="50" t="n">
        <f aca="false">N1180*L1180</f>
        <v>31.948</v>
      </c>
      <c r="P1180" s="14" t="n">
        <f aca="false">O1180+P1179</f>
        <v>652.227595791239</v>
      </c>
    </row>
    <row r="1181" customFormat="false" ht="12.8" hidden="false" customHeight="false" outlineLevel="0" collapsed="false">
      <c r="A1181" s="2" t="s">
        <v>1621</v>
      </c>
      <c r="B1181" s="2" t="s">
        <v>167</v>
      </c>
      <c r="C1181" s="0" t="s">
        <v>773</v>
      </c>
      <c r="D1181" s="0" t="s">
        <v>42</v>
      </c>
      <c r="E1181" s="0" t="s">
        <v>79</v>
      </c>
      <c r="F1181" s="0" t="s">
        <v>80</v>
      </c>
      <c r="G1181" s="0" t="s">
        <v>19</v>
      </c>
      <c r="H1181" s="0" t="s">
        <v>1622</v>
      </c>
      <c r="I1181" s="0" t="n">
        <v>2</v>
      </c>
      <c r="J1181" s="0" t="n">
        <v>1.26</v>
      </c>
      <c r="K1181" s="0" t="s">
        <v>21</v>
      </c>
      <c r="L1181" s="0" t="n">
        <f aca="false">IF(K1181="Yes",(J1181-1)*0.98,-1)</f>
        <v>0.2548</v>
      </c>
      <c r="M1181" s="4" t="s">
        <v>22</v>
      </c>
      <c r="N1181" s="50" t="n">
        <v>10</v>
      </c>
      <c r="O1181" s="50" t="n">
        <f aca="false">N1181*L1181</f>
        <v>2.548</v>
      </c>
      <c r="P1181" s="14" t="n">
        <f aca="false">O1181+P1180</f>
        <v>654.775595791239</v>
      </c>
    </row>
    <row r="1182" customFormat="false" ht="12.8" hidden="false" customHeight="false" outlineLevel="0" collapsed="false">
      <c r="A1182" s="9" t="s">
        <v>1621</v>
      </c>
      <c r="B1182" s="9" t="s">
        <v>167</v>
      </c>
      <c r="C1182" s="6" t="s">
        <v>773</v>
      </c>
      <c r="D1182" s="6" t="s">
        <v>42</v>
      </c>
      <c r="E1182" s="6" t="s">
        <v>79</v>
      </c>
      <c r="F1182" s="6" t="s">
        <v>80</v>
      </c>
      <c r="G1182" s="6" t="s">
        <v>19</v>
      </c>
      <c r="H1182" s="6" t="s">
        <v>1623</v>
      </c>
      <c r="I1182" s="6" t="n">
        <v>0</v>
      </c>
      <c r="J1182" s="6" t="n">
        <v>0</v>
      </c>
      <c r="K1182" s="3" t="str">
        <f aca="false">IF(I1182=1,"Yes","No")</f>
        <v>No</v>
      </c>
      <c r="L1182" s="7" t="n">
        <f aca="false">IF(K1182="Yes",(J1182-1)*0.98,-1)</f>
        <v>-1</v>
      </c>
      <c r="M1182" s="10" t="s">
        <v>53</v>
      </c>
      <c r="N1182" s="50" t="n">
        <v>10</v>
      </c>
      <c r="O1182" s="50" t="n">
        <f aca="false">N1182*L1182</f>
        <v>-10</v>
      </c>
      <c r="P1182" s="14" t="n">
        <f aca="false">O1182+P1181</f>
        <v>644.775595791239</v>
      </c>
    </row>
    <row r="1183" customFormat="false" ht="12.8" hidden="false" customHeight="false" outlineLevel="0" collapsed="false">
      <c r="A1183" s="2" t="s">
        <v>1621</v>
      </c>
      <c r="B1183" s="2" t="s">
        <v>536</v>
      </c>
      <c r="C1183" s="0" t="s">
        <v>59</v>
      </c>
      <c r="D1183" s="0" t="s">
        <v>29</v>
      </c>
      <c r="E1183" s="0" t="s">
        <v>30</v>
      </c>
      <c r="F1183" s="0" t="s">
        <v>1055</v>
      </c>
      <c r="G1183" s="0" t="s">
        <v>21</v>
      </c>
      <c r="H1183" s="0" t="s">
        <v>1624</v>
      </c>
      <c r="I1183" s="0" t="n">
        <v>2</v>
      </c>
      <c r="J1183" s="0" t="n">
        <v>1.82</v>
      </c>
      <c r="K1183" s="0" t="s">
        <v>21</v>
      </c>
      <c r="L1183" s="0" t="n">
        <f aca="false">IF(K1183="Yes",(J1183-1)*0.98,-1)</f>
        <v>0.8036</v>
      </c>
      <c r="M1183" s="4" t="s">
        <v>22</v>
      </c>
      <c r="N1183" s="50" t="n">
        <v>10</v>
      </c>
      <c r="O1183" s="50" t="n">
        <f aca="false">N1183*L1183</f>
        <v>8.036</v>
      </c>
      <c r="P1183" s="14" t="n">
        <f aca="false">O1183+P1182</f>
        <v>652.811595791239</v>
      </c>
    </row>
    <row r="1184" customFormat="false" ht="12.8" hidden="false" customHeight="false" outlineLevel="0" collapsed="false">
      <c r="A1184" s="2" t="s">
        <v>1621</v>
      </c>
      <c r="B1184" s="2" t="s">
        <v>410</v>
      </c>
      <c r="C1184" s="0" t="s">
        <v>59</v>
      </c>
      <c r="D1184" s="0" t="s">
        <v>42</v>
      </c>
      <c r="E1184" s="0" t="s">
        <v>30</v>
      </c>
      <c r="F1184" s="0" t="s">
        <v>18</v>
      </c>
      <c r="G1184" s="0" t="s">
        <v>19</v>
      </c>
      <c r="H1184" s="0" t="s">
        <v>1625</v>
      </c>
      <c r="I1184" s="0" t="n">
        <v>2</v>
      </c>
      <c r="J1184" s="0" t="n">
        <v>1.19</v>
      </c>
      <c r="K1184" s="0" t="s">
        <v>21</v>
      </c>
      <c r="L1184" s="0" t="n">
        <f aca="false">IF(K1184="Yes",(J1184-1)*0.98,-1)</f>
        <v>0.1862</v>
      </c>
      <c r="M1184" s="11" t="s">
        <v>62</v>
      </c>
      <c r="N1184" s="50" t="n">
        <v>10</v>
      </c>
      <c r="O1184" s="50" t="n">
        <f aca="false">N1184*L1184</f>
        <v>1.862</v>
      </c>
      <c r="P1184" s="14" t="n">
        <f aca="false">O1184+P1183</f>
        <v>654.673595791239</v>
      </c>
    </row>
    <row r="1185" customFormat="false" ht="12.8" hidden="false" customHeight="false" outlineLevel="0" collapsed="false">
      <c r="A1185" s="2" t="s">
        <v>1621</v>
      </c>
      <c r="B1185" s="2" t="s">
        <v>410</v>
      </c>
      <c r="C1185" s="6" t="s">
        <v>59</v>
      </c>
      <c r="D1185" s="6" t="s">
        <v>42</v>
      </c>
      <c r="E1185" s="6" t="s">
        <v>30</v>
      </c>
      <c r="F1185" s="6" t="s">
        <v>18</v>
      </c>
      <c r="G1185" s="6" t="s">
        <v>19</v>
      </c>
      <c r="H1185" s="6" t="s">
        <v>1626</v>
      </c>
      <c r="I1185" s="6" t="n">
        <v>4</v>
      </c>
      <c r="J1185" s="6" t="n">
        <v>195.03</v>
      </c>
      <c r="K1185" s="3" t="str">
        <f aca="false">IF(I1185=1, "No","Yes")</f>
        <v>Yes</v>
      </c>
      <c r="L1185" s="7" t="n">
        <f aca="false">IF(I1185=1,-J1185,0.98)</f>
        <v>0.98</v>
      </c>
      <c r="M1185" s="8" t="s">
        <v>51</v>
      </c>
      <c r="N1185" s="50" t="n">
        <v>10</v>
      </c>
      <c r="O1185" s="50" t="n">
        <f aca="false">N1185*L1185</f>
        <v>9.8</v>
      </c>
      <c r="P1185" s="14" t="n">
        <f aca="false">O1185+P1184</f>
        <v>664.473595791239</v>
      </c>
    </row>
    <row r="1186" customFormat="false" ht="12.8" hidden="false" customHeight="false" outlineLevel="0" collapsed="false">
      <c r="A1186" s="2" t="s">
        <v>1627</v>
      </c>
      <c r="B1186" s="2" t="s">
        <v>252</v>
      </c>
      <c r="C1186" s="0" t="s">
        <v>1094</v>
      </c>
      <c r="D1186" s="0" t="s">
        <v>37</v>
      </c>
      <c r="E1186" s="0" t="s">
        <v>87</v>
      </c>
      <c r="F1186" s="0" t="s">
        <v>298</v>
      </c>
      <c r="G1186" s="0" t="s">
        <v>19</v>
      </c>
      <c r="H1186" s="0" t="s">
        <v>1628</v>
      </c>
      <c r="I1186" s="0" t="n">
        <v>0</v>
      </c>
      <c r="J1186" s="0" t="n">
        <v>2.96</v>
      </c>
      <c r="K1186" s="0" t="s">
        <v>19</v>
      </c>
      <c r="L1186" s="0" t="n">
        <f aca="false">IF(K1186="Yes",(J1186-1)*0.98,-1)</f>
        <v>-1</v>
      </c>
      <c r="M1186" s="11" t="s">
        <v>62</v>
      </c>
      <c r="N1186" s="50" t="n">
        <v>10</v>
      </c>
      <c r="O1186" s="50" t="n">
        <f aca="false">N1186*L1186</f>
        <v>-10</v>
      </c>
      <c r="P1186" s="14" t="n">
        <f aca="false">O1186+P1185</f>
        <v>654.473595791239</v>
      </c>
    </row>
    <row r="1187" customFormat="false" ht="12.8" hidden="false" customHeight="false" outlineLevel="0" collapsed="false">
      <c r="A1187" s="9" t="s">
        <v>1627</v>
      </c>
      <c r="B1187" s="9" t="s">
        <v>252</v>
      </c>
      <c r="C1187" s="6" t="s">
        <v>1094</v>
      </c>
      <c r="D1187" s="6" t="s">
        <v>37</v>
      </c>
      <c r="E1187" s="6" t="s">
        <v>87</v>
      </c>
      <c r="F1187" s="6" t="s">
        <v>298</v>
      </c>
      <c r="G1187" s="6" t="s">
        <v>19</v>
      </c>
      <c r="H1187" s="6" t="s">
        <v>1628</v>
      </c>
      <c r="I1187" s="6" t="n">
        <v>0</v>
      </c>
      <c r="J1187" s="6" t="n">
        <v>11.07</v>
      </c>
      <c r="K1187" s="3" t="str">
        <f aca="false">IF(I1187=1,"Yes","No")</f>
        <v>No</v>
      </c>
      <c r="L1187" s="7" t="n">
        <f aca="false">IF(K1187="Yes",(J1187-1)*0.98,-1)</f>
        <v>-1</v>
      </c>
      <c r="M1187" s="10" t="s">
        <v>53</v>
      </c>
      <c r="N1187" s="50" t="n">
        <v>10</v>
      </c>
      <c r="O1187" s="50" t="n">
        <f aca="false">N1187*L1187</f>
        <v>-10</v>
      </c>
      <c r="P1187" s="14" t="n">
        <f aca="false">O1187+P1186</f>
        <v>644.473595791239</v>
      </c>
    </row>
    <row r="1188" customFormat="false" ht="12.8" hidden="false" customHeight="false" outlineLevel="0" collapsed="false">
      <c r="A1188" s="2" t="s">
        <v>1629</v>
      </c>
      <c r="B1188" s="2" t="s">
        <v>14</v>
      </c>
      <c r="C1188" s="0" t="s">
        <v>271</v>
      </c>
      <c r="D1188" s="0" t="s">
        <v>16</v>
      </c>
      <c r="E1188" s="0" t="s">
        <v>17</v>
      </c>
      <c r="F1188" s="0" t="s">
        <v>31</v>
      </c>
      <c r="G1188" s="0" t="s">
        <v>19</v>
      </c>
      <c r="H1188" s="0" t="s">
        <v>1630</v>
      </c>
      <c r="I1188" s="0" t="n">
        <v>2</v>
      </c>
      <c r="J1188" s="0" t="n">
        <v>2.36</v>
      </c>
      <c r="K1188" s="0" t="s">
        <v>21</v>
      </c>
      <c r="L1188" s="0" t="n">
        <f aca="false">IF(K1188="Yes",(J1188-1)*0.98,-1)</f>
        <v>1.3328</v>
      </c>
      <c r="M1188" s="4" t="s">
        <v>22</v>
      </c>
      <c r="N1188" s="50" t="n">
        <v>10</v>
      </c>
      <c r="O1188" s="50" t="n">
        <f aca="false">N1188*L1188</f>
        <v>13.328</v>
      </c>
      <c r="P1188" s="14" t="n">
        <f aca="false">O1188+P1187</f>
        <v>657.801595791239</v>
      </c>
    </row>
    <row r="1189" customFormat="false" ht="12.8" hidden="false" customHeight="false" outlineLevel="0" collapsed="false">
      <c r="A1189" s="2" t="s">
        <v>1629</v>
      </c>
      <c r="B1189" s="2" t="s">
        <v>14</v>
      </c>
      <c r="C1189" s="0" t="s">
        <v>271</v>
      </c>
      <c r="D1189" s="0" t="s">
        <v>16</v>
      </c>
      <c r="E1189" s="0" t="s">
        <v>17</v>
      </c>
      <c r="F1189" s="0" t="s">
        <v>31</v>
      </c>
      <c r="G1189" s="0" t="s">
        <v>19</v>
      </c>
      <c r="H1189" s="0" t="s">
        <v>1601</v>
      </c>
      <c r="I1189" s="0" t="n">
        <v>1</v>
      </c>
      <c r="J1189" s="0" t="n">
        <v>1.61</v>
      </c>
      <c r="K1189" s="0" t="s">
        <v>21</v>
      </c>
      <c r="L1189" s="0" t="n">
        <f aca="false">IF(K1189="Yes",(J1189-1)*0.98,-1)</f>
        <v>0.5978</v>
      </c>
      <c r="M1189" s="11" t="s">
        <v>62</v>
      </c>
      <c r="N1189" s="50" t="n">
        <v>10</v>
      </c>
      <c r="O1189" s="50" t="n">
        <f aca="false">N1189*L1189</f>
        <v>5.978</v>
      </c>
      <c r="P1189" s="14" t="n">
        <f aca="false">O1189+P1188</f>
        <v>663.779595791239</v>
      </c>
    </row>
    <row r="1190" customFormat="false" ht="12.8" hidden="false" customHeight="false" outlineLevel="0" collapsed="false">
      <c r="A1190" s="2" t="s">
        <v>1629</v>
      </c>
      <c r="B1190" s="2" t="s">
        <v>14</v>
      </c>
      <c r="C1190" s="6" t="s">
        <v>271</v>
      </c>
      <c r="D1190" s="6" t="s">
        <v>16</v>
      </c>
      <c r="E1190" s="6" t="s">
        <v>17</v>
      </c>
      <c r="F1190" s="6" t="s">
        <v>31</v>
      </c>
      <c r="G1190" s="6" t="s">
        <v>19</v>
      </c>
      <c r="H1190" s="6" t="s">
        <v>1631</v>
      </c>
      <c r="I1190" s="6" t="n">
        <v>4</v>
      </c>
      <c r="J1190" s="6" t="n">
        <v>3.53</v>
      </c>
      <c r="K1190" s="3" t="str">
        <f aca="false">IF(I1190=1, "No","Yes")</f>
        <v>Yes</v>
      </c>
      <c r="L1190" s="7" t="n">
        <f aca="false">IF(I1190=1,-J1190,0.98)</f>
        <v>0.98</v>
      </c>
      <c r="M1190" s="8" t="s">
        <v>51</v>
      </c>
      <c r="N1190" s="50" t="n">
        <v>10</v>
      </c>
      <c r="O1190" s="50" t="n">
        <f aca="false">N1190*L1190</f>
        <v>9.8</v>
      </c>
      <c r="P1190" s="14" t="n">
        <f aca="false">O1190+P1189</f>
        <v>673.579595791238</v>
      </c>
    </row>
    <row r="1191" customFormat="false" ht="12.8" hidden="false" customHeight="false" outlineLevel="0" collapsed="false">
      <c r="A1191" s="2" t="s">
        <v>1629</v>
      </c>
      <c r="B1191" s="2" t="s">
        <v>456</v>
      </c>
      <c r="C1191" s="0" t="s">
        <v>1371</v>
      </c>
      <c r="D1191" s="0" t="s">
        <v>42</v>
      </c>
      <c r="E1191" s="0" t="s">
        <v>30</v>
      </c>
      <c r="F1191" s="0" t="s">
        <v>18</v>
      </c>
      <c r="G1191" s="0" t="s">
        <v>19</v>
      </c>
      <c r="H1191" s="0" t="s">
        <v>1632</v>
      </c>
      <c r="I1191" s="0" t="n">
        <v>2</v>
      </c>
      <c r="J1191" s="0" t="n">
        <v>1.22</v>
      </c>
      <c r="K1191" s="0" t="s">
        <v>21</v>
      </c>
      <c r="L1191" s="0" t="n">
        <f aca="false">IF(K1191="Yes",(J1191-1)*0.98,-1)</f>
        <v>0.2156</v>
      </c>
      <c r="M1191" s="11" t="s">
        <v>62</v>
      </c>
      <c r="N1191" s="50" t="n">
        <v>10</v>
      </c>
      <c r="O1191" s="50" t="n">
        <f aca="false">N1191*L1191</f>
        <v>2.156</v>
      </c>
      <c r="P1191" s="14" t="n">
        <f aca="false">O1191+P1190</f>
        <v>675.735595791238</v>
      </c>
      <c r="Q1191" s="47" t="n">
        <f aca="false">0.8*(P1191-500)</f>
        <v>140.588476632991</v>
      </c>
      <c r="R1191" s="47" t="n">
        <f aca="false">P1191-Q1191</f>
        <v>535.147119158248</v>
      </c>
      <c r="S1191" s="47" t="n">
        <f aca="false">R1191/50</f>
        <v>10.702942383165</v>
      </c>
      <c r="T1191" s="47" t="n">
        <f aca="false">0+Q1191</f>
        <v>140.588476632991</v>
      </c>
      <c r="U1191" s="48" t="s">
        <v>21</v>
      </c>
    </row>
    <row r="1192" customFormat="false" ht="12.8" hidden="false" customHeight="false" outlineLevel="0" collapsed="false">
      <c r="A1192" s="2" t="s">
        <v>1633</v>
      </c>
      <c r="B1192" s="2" t="s">
        <v>170</v>
      </c>
      <c r="C1192" s="0" t="s">
        <v>287</v>
      </c>
      <c r="D1192" s="0" t="s">
        <v>16</v>
      </c>
      <c r="E1192" s="0" t="s">
        <v>17</v>
      </c>
      <c r="F1192" s="0" t="s">
        <v>18</v>
      </c>
      <c r="G1192" s="0" t="s">
        <v>19</v>
      </c>
      <c r="H1192" s="0" t="s">
        <v>1634</v>
      </c>
      <c r="I1192" s="0" t="n">
        <v>2</v>
      </c>
      <c r="J1192" s="0" t="n">
        <v>1.08</v>
      </c>
      <c r="K1192" s="0" t="s">
        <v>21</v>
      </c>
      <c r="L1192" s="0" t="n">
        <f aca="false">IF(K1192="Yes",(J1192-1)*0.98,-1)</f>
        <v>0.0784000000000001</v>
      </c>
      <c r="M1192" s="4" t="s">
        <v>22</v>
      </c>
      <c r="N1192" s="50" t="n">
        <v>10.7</v>
      </c>
      <c r="O1192" s="50" t="n">
        <f aca="false">N1192*L1192</f>
        <v>0.838880000000001</v>
      </c>
      <c r="P1192" s="51" t="n">
        <f aca="false">R1191+O1192</f>
        <v>535.985999158248</v>
      </c>
    </row>
    <row r="1193" customFormat="false" ht="12.8" hidden="false" customHeight="false" outlineLevel="0" collapsed="false">
      <c r="A1193" s="2" t="s">
        <v>1633</v>
      </c>
      <c r="B1193" s="2" t="s">
        <v>170</v>
      </c>
      <c r="C1193" s="0" t="s">
        <v>287</v>
      </c>
      <c r="D1193" s="0" t="s">
        <v>16</v>
      </c>
      <c r="E1193" s="0" t="s">
        <v>17</v>
      </c>
      <c r="F1193" s="0" t="s">
        <v>18</v>
      </c>
      <c r="G1193" s="0" t="s">
        <v>19</v>
      </c>
      <c r="H1193" s="0" t="s">
        <v>1635</v>
      </c>
      <c r="I1193" s="0" t="n">
        <v>1</v>
      </c>
      <c r="J1193" s="0" t="n">
        <v>1.54</v>
      </c>
      <c r="K1193" s="0" t="s">
        <v>21</v>
      </c>
      <c r="L1193" s="0" t="n">
        <f aca="false">IF(K1193="Yes",(J1193-1)*0.98,-1)</f>
        <v>0.5292</v>
      </c>
      <c r="M1193" s="11" t="s">
        <v>62</v>
      </c>
      <c r="N1193" s="50" t="n">
        <v>10.7</v>
      </c>
      <c r="O1193" s="50" t="n">
        <f aca="false">N1193*L1193</f>
        <v>5.66244</v>
      </c>
      <c r="P1193" s="14" t="n">
        <f aca="false">O1193+P1192</f>
        <v>541.648439158248</v>
      </c>
    </row>
    <row r="1194" customFormat="false" ht="12.8" hidden="false" customHeight="false" outlineLevel="0" collapsed="false">
      <c r="A1194" s="2" t="s">
        <v>1633</v>
      </c>
      <c r="B1194" s="2" t="s">
        <v>276</v>
      </c>
      <c r="C1194" s="0" t="s">
        <v>225</v>
      </c>
      <c r="D1194" s="0" t="s">
        <v>16</v>
      </c>
      <c r="E1194" s="0" t="s">
        <v>17</v>
      </c>
      <c r="F1194" s="0" t="s">
        <v>18</v>
      </c>
      <c r="G1194" s="0" t="s">
        <v>19</v>
      </c>
      <c r="H1194" s="0" t="s">
        <v>1636</v>
      </c>
      <c r="I1194" s="0" t="n">
        <v>0</v>
      </c>
      <c r="J1194" s="0" t="n">
        <v>1.39</v>
      </c>
      <c r="K1194" s="0" t="s">
        <v>19</v>
      </c>
      <c r="L1194" s="0" t="n">
        <f aca="false">IF(K1194="Yes",(J1194-1)*0.98,-1)</f>
        <v>-1</v>
      </c>
      <c r="M1194" s="4" t="s">
        <v>22</v>
      </c>
      <c r="N1194" s="50" t="n">
        <v>10.7</v>
      </c>
      <c r="O1194" s="50" t="n">
        <f aca="false">N1194*L1194</f>
        <v>-10.7</v>
      </c>
      <c r="P1194" s="14" t="n">
        <f aca="false">O1194+P1193</f>
        <v>530.948439158248</v>
      </c>
    </row>
    <row r="1195" customFormat="false" ht="12.8" hidden="false" customHeight="false" outlineLevel="0" collapsed="false">
      <c r="A1195" s="2" t="s">
        <v>1633</v>
      </c>
      <c r="B1195" s="2" t="s">
        <v>276</v>
      </c>
      <c r="C1195" s="0" t="s">
        <v>225</v>
      </c>
      <c r="D1195" s="0" t="s">
        <v>16</v>
      </c>
      <c r="E1195" s="0" t="s">
        <v>17</v>
      </c>
      <c r="F1195" s="0" t="s">
        <v>18</v>
      </c>
      <c r="G1195" s="0" t="s">
        <v>19</v>
      </c>
      <c r="H1195" s="0" t="s">
        <v>1637</v>
      </c>
      <c r="I1195" s="0" t="n">
        <v>1</v>
      </c>
      <c r="J1195" s="0" t="n">
        <v>2</v>
      </c>
      <c r="K1195" s="0" t="s">
        <v>21</v>
      </c>
      <c r="L1195" s="0" t="n">
        <f aca="false">IF(K1195="Yes",(J1195-1)*0.98,-1)</f>
        <v>0.98</v>
      </c>
      <c r="M1195" s="11" t="s">
        <v>62</v>
      </c>
      <c r="N1195" s="50" t="n">
        <v>10.7</v>
      </c>
      <c r="O1195" s="50" t="n">
        <f aca="false">N1195*L1195</f>
        <v>10.486</v>
      </c>
      <c r="P1195" s="14" t="n">
        <f aca="false">O1195+P1194</f>
        <v>541.434439158248</v>
      </c>
    </row>
    <row r="1196" customFormat="false" ht="12.8" hidden="false" customHeight="false" outlineLevel="0" collapsed="false">
      <c r="A1196" s="2" t="s">
        <v>1633</v>
      </c>
      <c r="B1196" s="2" t="s">
        <v>888</v>
      </c>
      <c r="C1196" s="0" t="s">
        <v>287</v>
      </c>
      <c r="D1196" s="0" t="s">
        <v>16</v>
      </c>
      <c r="E1196" s="0" t="s">
        <v>17</v>
      </c>
      <c r="F1196" s="0" t="s">
        <v>18</v>
      </c>
      <c r="G1196" s="0" t="s">
        <v>19</v>
      </c>
      <c r="H1196" s="0" t="s">
        <v>1638</v>
      </c>
      <c r="I1196" s="0" t="n">
        <v>1</v>
      </c>
      <c r="J1196" s="0" t="n">
        <v>1.09</v>
      </c>
      <c r="K1196" s="0" t="s">
        <v>21</v>
      </c>
      <c r="L1196" s="0" t="n">
        <f aca="false">IF(K1196="Yes",(J1196-1)*0.98,-1)</f>
        <v>0.0882000000000001</v>
      </c>
      <c r="M1196" s="4" t="s">
        <v>22</v>
      </c>
      <c r="N1196" s="50" t="n">
        <v>10.7</v>
      </c>
      <c r="O1196" s="50" t="n">
        <f aca="false">N1196*L1196</f>
        <v>0.943740000000001</v>
      </c>
      <c r="P1196" s="14" t="n">
        <f aca="false">O1196+P1195</f>
        <v>542.378179158248</v>
      </c>
    </row>
    <row r="1197" customFormat="false" ht="12.8" hidden="false" customHeight="false" outlineLevel="0" collapsed="false">
      <c r="A1197" s="2" t="s">
        <v>1633</v>
      </c>
      <c r="B1197" s="2" t="s">
        <v>888</v>
      </c>
      <c r="C1197" s="0" t="s">
        <v>287</v>
      </c>
      <c r="D1197" s="0" t="s">
        <v>16</v>
      </c>
      <c r="E1197" s="0" t="s">
        <v>17</v>
      </c>
      <c r="F1197" s="0" t="s">
        <v>18</v>
      </c>
      <c r="G1197" s="0" t="s">
        <v>19</v>
      </c>
      <c r="H1197" s="0" t="s">
        <v>1639</v>
      </c>
      <c r="I1197" s="0" t="n">
        <v>2</v>
      </c>
      <c r="J1197" s="0" t="n">
        <v>1.19</v>
      </c>
      <c r="K1197" s="0" t="s">
        <v>21</v>
      </c>
      <c r="L1197" s="0" t="n">
        <f aca="false">IF(K1197="Yes",(J1197-1)*0.98,-1)</f>
        <v>0.1862</v>
      </c>
      <c r="M1197" s="11" t="s">
        <v>62</v>
      </c>
      <c r="N1197" s="50" t="n">
        <v>10.7</v>
      </c>
      <c r="O1197" s="50" t="n">
        <f aca="false">N1197*L1197</f>
        <v>1.99234</v>
      </c>
      <c r="P1197" s="14" t="n">
        <f aca="false">O1197+P1196</f>
        <v>544.370519158248</v>
      </c>
    </row>
    <row r="1198" customFormat="false" ht="12.8" hidden="false" customHeight="false" outlineLevel="0" collapsed="false">
      <c r="A1198" s="2" t="s">
        <v>1633</v>
      </c>
      <c r="B1198" s="2" t="s">
        <v>193</v>
      </c>
      <c r="C1198" s="0" t="s">
        <v>225</v>
      </c>
      <c r="D1198" s="0" t="s">
        <v>42</v>
      </c>
      <c r="E1198" s="0" t="s">
        <v>79</v>
      </c>
      <c r="F1198" s="0" t="s">
        <v>80</v>
      </c>
      <c r="G1198" s="0" t="s">
        <v>19</v>
      </c>
      <c r="H1198" s="0" t="s">
        <v>1640</v>
      </c>
      <c r="I1198" s="0" t="n">
        <v>2</v>
      </c>
      <c r="J1198" s="0" t="n">
        <v>1.15</v>
      </c>
      <c r="K1198" s="0" t="s">
        <v>21</v>
      </c>
      <c r="L1198" s="0" t="n">
        <f aca="false">IF(K1198="Yes",(J1198-1)*0.98,-1)</f>
        <v>0.147</v>
      </c>
      <c r="M1198" s="4" t="s">
        <v>22</v>
      </c>
      <c r="N1198" s="50" t="n">
        <v>10.7</v>
      </c>
      <c r="O1198" s="50" t="n">
        <f aca="false">N1198*L1198</f>
        <v>1.5729</v>
      </c>
      <c r="P1198" s="14" t="n">
        <f aca="false">O1198+P1197</f>
        <v>545.943419158248</v>
      </c>
    </row>
    <row r="1199" customFormat="false" ht="12.8" hidden="false" customHeight="false" outlineLevel="0" collapsed="false">
      <c r="A1199" s="2" t="s">
        <v>1641</v>
      </c>
      <c r="B1199" s="2" t="s">
        <v>480</v>
      </c>
      <c r="C1199" s="0" t="s">
        <v>47</v>
      </c>
      <c r="D1199" s="0" t="s">
        <v>42</v>
      </c>
      <c r="E1199" s="0" t="s">
        <v>30</v>
      </c>
      <c r="F1199" s="0" t="s">
        <v>43</v>
      </c>
      <c r="G1199" s="0" t="s">
        <v>19</v>
      </c>
      <c r="H1199" s="0" t="s">
        <v>1642</v>
      </c>
      <c r="I1199" s="0" t="n">
        <v>1</v>
      </c>
      <c r="J1199" s="0" t="n">
        <v>1.21</v>
      </c>
      <c r="K1199" s="0" t="s">
        <v>21</v>
      </c>
      <c r="L1199" s="0" t="n">
        <f aca="false">IF(K1199="Yes",(J1199-1)*0.98,-1)</f>
        <v>0.2058</v>
      </c>
      <c r="M1199" s="11" t="s">
        <v>62</v>
      </c>
      <c r="N1199" s="50" t="n">
        <v>10.7</v>
      </c>
      <c r="O1199" s="50" t="n">
        <f aca="false">N1199*L1199</f>
        <v>2.20206</v>
      </c>
      <c r="P1199" s="14" t="n">
        <f aca="false">O1199+P1198</f>
        <v>548.145479158248</v>
      </c>
    </row>
    <row r="1200" customFormat="false" ht="12.8" hidden="false" customHeight="false" outlineLevel="0" collapsed="false">
      <c r="A1200" s="2" t="s">
        <v>1643</v>
      </c>
      <c r="B1200" s="2" t="s">
        <v>27</v>
      </c>
      <c r="C1200" s="0" t="s">
        <v>41</v>
      </c>
      <c r="D1200" s="0" t="s">
        <v>195</v>
      </c>
      <c r="E1200" s="0" t="s">
        <v>17</v>
      </c>
      <c r="F1200" s="0" t="s">
        <v>1413</v>
      </c>
      <c r="G1200" s="0" t="s">
        <v>19</v>
      </c>
      <c r="H1200" s="0" t="s">
        <v>1644</v>
      </c>
      <c r="I1200" s="0" t="n">
        <v>1</v>
      </c>
      <c r="J1200" s="0" t="n">
        <v>1.24</v>
      </c>
      <c r="K1200" s="0" t="str">
        <f aca="false">IF(I1200=1,"Yes","No")</f>
        <v>Yes</v>
      </c>
      <c r="L1200" s="0" t="n">
        <f aca="false">IF(K1200="Yes",(J1200-1)*0.98,-1)</f>
        <v>0.2352</v>
      </c>
      <c r="M1200" s="5" t="s">
        <v>33</v>
      </c>
      <c r="N1200" s="50" t="n">
        <v>10.7</v>
      </c>
      <c r="O1200" s="50" t="n">
        <f aca="false">N1200*L1200</f>
        <v>2.51664</v>
      </c>
      <c r="P1200" s="14" t="n">
        <f aca="false">O1200+P1199</f>
        <v>550.662119158248</v>
      </c>
    </row>
    <row r="1201" customFormat="false" ht="12.8" hidden="false" customHeight="false" outlineLevel="0" collapsed="false">
      <c r="A1201" s="2" t="s">
        <v>1643</v>
      </c>
      <c r="B1201" s="2" t="s">
        <v>27</v>
      </c>
      <c r="C1201" s="0" t="s">
        <v>41</v>
      </c>
      <c r="D1201" s="0" t="s">
        <v>195</v>
      </c>
      <c r="E1201" s="0" t="s">
        <v>17</v>
      </c>
      <c r="F1201" s="0" t="s">
        <v>1413</v>
      </c>
      <c r="G1201" s="0" t="s">
        <v>19</v>
      </c>
      <c r="H1201" s="0" t="s">
        <v>1644</v>
      </c>
      <c r="I1201" s="0" t="n">
        <v>1</v>
      </c>
      <c r="J1201" s="0" t="n">
        <v>1.12</v>
      </c>
      <c r="K1201" s="0" t="s">
        <v>21</v>
      </c>
      <c r="L1201" s="0" t="n">
        <f aca="false">IF(K1201="Yes",(J1201-1)*0.98,-1)</f>
        <v>0.1176</v>
      </c>
      <c r="M1201" s="4" t="s">
        <v>22</v>
      </c>
      <c r="N1201" s="50" t="n">
        <v>10.7</v>
      </c>
      <c r="O1201" s="50" t="n">
        <f aca="false">N1201*L1201</f>
        <v>1.25832</v>
      </c>
      <c r="P1201" s="14" t="n">
        <f aca="false">O1201+P1200</f>
        <v>551.920439158248</v>
      </c>
    </row>
    <row r="1202" customFormat="false" ht="12.8" hidden="false" customHeight="false" outlineLevel="0" collapsed="false">
      <c r="A1202" s="2" t="s">
        <v>1645</v>
      </c>
      <c r="B1202" s="2" t="s">
        <v>810</v>
      </c>
      <c r="C1202" s="6" t="s">
        <v>119</v>
      </c>
      <c r="D1202" s="6" t="s">
        <v>48</v>
      </c>
      <c r="E1202" s="6" t="s">
        <v>17</v>
      </c>
      <c r="F1202" s="6" t="s">
        <v>18</v>
      </c>
      <c r="G1202" s="6" t="s">
        <v>19</v>
      </c>
      <c r="H1202" s="6" t="s">
        <v>1646</v>
      </c>
      <c r="I1202" s="6" t="n">
        <v>1</v>
      </c>
      <c r="J1202" s="6" t="n">
        <v>2.89</v>
      </c>
      <c r="K1202" s="3" t="str">
        <f aca="false">IF(I1202=1, "No","Yes")</f>
        <v>No</v>
      </c>
      <c r="L1202" s="7" t="n">
        <v>-1</v>
      </c>
      <c r="M1202" s="8" t="s">
        <v>51</v>
      </c>
      <c r="N1202" s="50" t="n">
        <v>10.7</v>
      </c>
      <c r="O1202" s="50" t="n">
        <f aca="false">N1202*L1202</f>
        <v>-10.7</v>
      </c>
      <c r="P1202" s="14" t="n">
        <f aca="false">O1202+P1201</f>
        <v>541.220439158248</v>
      </c>
    </row>
    <row r="1203" customFormat="false" ht="12.8" hidden="false" customHeight="false" outlineLevel="0" collapsed="false">
      <c r="A1203" s="9" t="s">
        <v>1645</v>
      </c>
      <c r="B1203" s="9" t="s">
        <v>810</v>
      </c>
      <c r="C1203" s="6" t="s">
        <v>119</v>
      </c>
      <c r="D1203" s="6" t="s">
        <v>48</v>
      </c>
      <c r="E1203" s="6" t="s">
        <v>17</v>
      </c>
      <c r="F1203" s="6" t="s">
        <v>18</v>
      </c>
      <c r="G1203" s="6" t="s">
        <v>19</v>
      </c>
      <c r="H1203" s="6" t="s">
        <v>1646</v>
      </c>
      <c r="I1203" s="6" t="n">
        <v>1</v>
      </c>
      <c r="J1203" s="6" t="n">
        <v>1.33</v>
      </c>
      <c r="K1203" s="3" t="s">
        <v>21</v>
      </c>
      <c r="L1203" s="0" t="n">
        <f aca="false">IF(K1203="Yes",(J1203-1)*0.98,-1)</f>
        <v>0.3234</v>
      </c>
      <c r="M1203" s="13" t="s">
        <v>184</v>
      </c>
      <c r="N1203" s="50" t="n">
        <v>10.7</v>
      </c>
      <c r="O1203" s="50" t="n">
        <f aca="false">N1203*L1203</f>
        <v>3.46038</v>
      </c>
      <c r="P1203" s="14" t="n">
        <f aca="false">O1203+P1202</f>
        <v>544.680819158248</v>
      </c>
    </row>
    <row r="1204" customFormat="false" ht="12.8" hidden="false" customHeight="false" outlineLevel="0" collapsed="false">
      <c r="A1204" s="2" t="s">
        <v>1645</v>
      </c>
      <c r="B1204" s="2" t="s">
        <v>306</v>
      </c>
      <c r="C1204" s="0" t="s">
        <v>28</v>
      </c>
      <c r="D1204" s="0" t="s">
        <v>48</v>
      </c>
      <c r="E1204" s="0" t="s">
        <v>30</v>
      </c>
      <c r="F1204" s="0" t="s">
        <v>65</v>
      </c>
      <c r="G1204" s="0" t="s">
        <v>21</v>
      </c>
      <c r="H1204" s="0" t="s">
        <v>1647</v>
      </c>
      <c r="I1204" s="0" t="n">
        <v>1</v>
      </c>
      <c r="J1204" s="0" t="n">
        <v>1.31</v>
      </c>
      <c r="K1204" s="0" t="s">
        <v>21</v>
      </c>
      <c r="L1204" s="0" t="n">
        <f aca="false">IF(K1204="Yes",(J1204-1)*0.98,-1)</f>
        <v>0.3038</v>
      </c>
      <c r="M1204" s="4" t="s">
        <v>22</v>
      </c>
      <c r="N1204" s="50" t="n">
        <v>10.7</v>
      </c>
      <c r="O1204" s="50" t="n">
        <f aca="false">N1204*L1204</f>
        <v>3.25066</v>
      </c>
      <c r="P1204" s="14" t="n">
        <f aca="false">O1204+P1203</f>
        <v>547.931479158248</v>
      </c>
    </row>
    <row r="1205" customFormat="false" ht="12.8" hidden="false" customHeight="false" outlineLevel="0" collapsed="false">
      <c r="A1205" s="2" t="s">
        <v>1648</v>
      </c>
      <c r="B1205" s="2" t="s">
        <v>162</v>
      </c>
      <c r="C1205" s="6" t="s">
        <v>125</v>
      </c>
      <c r="D1205" s="6" t="s">
        <v>42</v>
      </c>
      <c r="E1205" s="6" t="s">
        <v>30</v>
      </c>
      <c r="F1205" s="6" t="s">
        <v>18</v>
      </c>
      <c r="G1205" s="6" t="s">
        <v>19</v>
      </c>
      <c r="H1205" s="6" t="s">
        <v>1649</v>
      </c>
      <c r="I1205" s="6" t="n">
        <v>2</v>
      </c>
      <c r="J1205" s="6" t="n">
        <v>4.05</v>
      </c>
      <c r="K1205" s="3" t="str">
        <f aca="false">IF(I1205=1, "No","Yes")</f>
        <v>Yes</v>
      </c>
      <c r="L1205" s="7" t="n">
        <f aca="false">IF(I1205=1,-J1205,0.98)</f>
        <v>0.98</v>
      </c>
      <c r="M1205" s="8" t="s">
        <v>51</v>
      </c>
      <c r="N1205" s="50" t="n">
        <v>10.7</v>
      </c>
      <c r="O1205" s="50" t="n">
        <f aca="false">N1205*L1205</f>
        <v>10.486</v>
      </c>
      <c r="P1205" s="14" t="n">
        <f aca="false">O1205+P1204</f>
        <v>558.417479158248</v>
      </c>
    </row>
    <row r="1206" customFormat="false" ht="12.8" hidden="false" customHeight="false" outlineLevel="0" collapsed="false">
      <c r="A1206" s="2" t="s">
        <v>1650</v>
      </c>
      <c r="B1206" s="2" t="s">
        <v>170</v>
      </c>
      <c r="C1206" s="0" t="s">
        <v>256</v>
      </c>
      <c r="D1206" s="0" t="s">
        <v>16</v>
      </c>
      <c r="E1206" s="0" t="s">
        <v>87</v>
      </c>
      <c r="F1206" s="0" t="s">
        <v>18</v>
      </c>
      <c r="G1206" s="0" t="s">
        <v>19</v>
      </c>
      <c r="H1206" s="0" t="s">
        <v>503</v>
      </c>
      <c r="I1206" s="0" t="n">
        <v>1</v>
      </c>
      <c r="J1206" s="0" t="n">
        <v>1.24</v>
      </c>
      <c r="K1206" s="0" t="s">
        <v>21</v>
      </c>
      <c r="L1206" s="0" t="n">
        <f aca="false">IF(K1206="Yes",(J1206-1)*0.98,-1)</f>
        <v>0.2352</v>
      </c>
      <c r="M1206" s="4" t="s">
        <v>22</v>
      </c>
      <c r="N1206" s="50" t="n">
        <v>10.7</v>
      </c>
      <c r="O1206" s="50" t="n">
        <f aca="false">N1206*L1206</f>
        <v>2.51664</v>
      </c>
      <c r="P1206" s="14" t="n">
        <f aca="false">O1206+P1205</f>
        <v>560.934119158248</v>
      </c>
    </row>
    <row r="1207" customFormat="false" ht="12.8" hidden="false" customHeight="false" outlineLevel="0" collapsed="false">
      <c r="A1207" s="2" t="s">
        <v>1650</v>
      </c>
      <c r="B1207" s="2" t="s">
        <v>170</v>
      </c>
      <c r="C1207" s="6" t="s">
        <v>256</v>
      </c>
      <c r="D1207" s="6" t="s">
        <v>16</v>
      </c>
      <c r="E1207" s="6" t="s">
        <v>87</v>
      </c>
      <c r="F1207" s="6" t="s">
        <v>18</v>
      </c>
      <c r="G1207" s="6" t="s">
        <v>19</v>
      </c>
      <c r="H1207" s="6" t="s">
        <v>1651</v>
      </c>
      <c r="I1207" s="6" t="n">
        <v>2</v>
      </c>
      <c r="J1207" s="6" t="n">
        <v>0</v>
      </c>
      <c r="K1207" s="3" t="str">
        <f aca="false">IF(I1207=1, "No","Yes")</f>
        <v>Yes</v>
      </c>
      <c r="L1207" s="7" t="n">
        <f aca="false">IF(I1207=1,-J1207,0.98)</f>
        <v>0.98</v>
      </c>
      <c r="M1207" s="8" t="s">
        <v>51</v>
      </c>
      <c r="N1207" s="50" t="n">
        <v>10.7</v>
      </c>
      <c r="O1207" s="50" t="n">
        <f aca="false">N1207*L1207</f>
        <v>10.486</v>
      </c>
      <c r="P1207" s="14" t="n">
        <f aca="false">O1207+P1206</f>
        <v>571.420119158248</v>
      </c>
    </row>
    <row r="1208" customFormat="false" ht="12.8" hidden="false" customHeight="false" outlineLevel="0" collapsed="false">
      <c r="A1208" s="9" t="s">
        <v>1650</v>
      </c>
      <c r="B1208" s="9" t="s">
        <v>170</v>
      </c>
      <c r="C1208" s="6" t="s">
        <v>256</v>
      </c>
      <c r="D1208" s="6" t="s">
        <v>16</v>
      </c>
      <c r="E1208" s="6" t="s">
        <v>87</v>
      </c>
      <c r="F1208" s="6" t="s">
        <v>18</v>
      </c>
      <c r="G1208" s="6" t="s">
        <v>19</v>
      </c>
      <c r="H1208" s="6" t="s">
        <v>1651</v>
      </c>
      <c r="I1208" s="6" t="n">
        <v>2</v>
      </c>
      <c r="J1208" s="6" t="n">
        <v>1.34</v>
      </c>
      <c r="K1208" s="3" t="s">
        <v>21</v>
      </c>
      <c r="L1208" s="0" t="n">
        <f aca="false">IF(K1208="Yes",(J1208-1)*0.98,-1)</f>
        <v>0.3332</v>
      </c>
      <c r="M1208" s="13" t="s">
        <v>184</v>
      </c>
      <c r="N1208" s="50" t="n">
        <v>10.7</v>
      </c>
      <c r="O1208" s="50" t="n">
        <f aca="false">N1208*L1208</f>
        <v>3.56524</v>
      </c>
      <c r="P1208" s="14" t="n">
        <f aca="false">O1208+P1207</f>
        <v>574.985359158248</v>
      </c>
    </row>
    <row r="1209" customFormat="false" ht="12.8" hidden="false" customHeight="false" outlineLevel="0" collapsed="false">
      <c r="A1209" s="9" t="s">
        <v>1650</v>
      </c>
      <c r="B1209" s="9" t="s">
        <v>170</v>
      </c>
      <c r="C1209" s="6" t="s">
        <v>256</v>
      </c>
      <c r="D1209" s="6" t="s">
        <v>16</v>
      </c>
      <c r="E1209" s="6" t="s">
        <v>87</v>
      </c>
      <c r="F1209" s="6" t="s">
        <v>18</v>
      </c>
      <c r="G1209" s="6" t="s">
        <v>19</v>
      </c>
      <c r="H1209" s="6" t="s">
        <v>1652</v>
      </c>
      <c r="I1209" s="6" t="n">
        <v>3</v>
      </c>
      <c r="J1209" s="6" t="n">
        <v>7.2</v>
      </c>
      <c r="K1209" s="3" t="str">
        <f aca="false">IF(I1209=1,"Yes","No")</f>
        <v>No</v>
      </c>
      <c r="L1209" s="7" t="n">
        <f aca="false">IF(K1209="Yes",(J1209-1)*0.98,-1)</f>
        <v>-1</v>
      </c>
      <c r="M1209" s="10" t="s">
        <v>53</v>
      </c>
      <c r="N1209" s="50" t="n">
        <v>10.7</v>
      </c>
      <c r="O1209" s="50" t="n">
        <f aca="false">N1209*L1209</f>
        <v>-10.7</v>
      </c>
      <c r="P1209" s="14" t="n">
        <f aca="false">O1209+P1208</f>
        <v>564.285359158248</v>
      </c>
    </row>
    <row r="1210" customFormat="false" ht="12.8" hidden="false" customHeight="false" outlineLevel="0" collapsed="false">
      <c r="A1210" s="2" t="s">
        <v>1650</v>
      </c>
      <c r="B1210" s="2" t="s">
        <v>480</v>
      </c>
      <c r="C1210" s="0" t="s">
        <v>125</v>
      </c>
      <c r="D1210" s="0" t="s">
        <v>16</v>
      </c>
      <c r="E1210" s="0" t="s">
        <v>30</v>
      </c>
      <c r="F1210" s="0" t="s">
        <v>65</v>
      </c>
      <c r="G1210" s="0" t="s">
        <v>21</v>
      </c>
      <c r="H1210" s="0" t="s">
        <v>32</v>
      </c>
      <c r="I1210" s="0" t="n">
        <v>2</v>
      </c>
      <c r="J1210" s="0" t="n">
        <v>1.33</v>
      </c>
      <c r="K1210" s="0" t="s">
        <v>21</v>
      </c>
      <c r="L1210" s="0" t="n">
        <f aca="false">IF(K1210="Yes",(J1210-1)*0.98,-1)</f>
        <v>0.3234</v>
      </c>
      <c r="M1210" s="4" t="s">
        <v>22</v>
      </c>
      <c r="N1210" s="50" t="n">
        <v>10.7</v>
      </c>
      <c r="O1210" s="50" t="n">
        <f aca="false">N1210*L1210</f>
        <v>3.46038</v>
      </c>
      <c r="P1210" s="14" t="n">
        <f aca="false">O1210+P1209</f>
        <v>567.745739158248</v>
      </c>
    </row>
    <row r="1211" customFormat="false" ht="12.8" hidden="false" customHeight="false" outlineLevel="0" collapsed="false">
      <c r="A1211" s="2" t="s">
        <v>1650</v>
      </c>
      <c r="B1211" s="2" t="s">
        <v>471</v>
      </c>
      <c r="C1211" s="0" t="s">
        <v>74</v>
      </c>
      <c r="D1211" s="0" t="s">
        <v>37</v>
      </c>
      <c r="E1211" s="0" t="s">
        <v>30</v>
      </c>
      <c r="F1211" s="0" t="s">
        <v>43</v>
      </c>
      <c r="G1211" s="0" t="s">
        <v>19</v>
      </c>
      <c r="H1211" s="0" t="s">
        <v>1558</v>
      </c>
      <c r="I1211" s="0" t="n">
        <v>1</v>
      </c>
      <c r="J1211" s="0" t="n">
        <v>1.11</v>
      </c>
      <c r="K1211" s="0" t="s">
        <v>21</v>
      </c>
      <c r="L1211" s="0" t="n">
        <f aca="false">IF(K1211="Yes",(J1211-1)*0.98,-1)</f>
        <v>0.1078</v>
      </c>
      <c r="M1211" s="4" t="s">
        <v>22</v>
      </c>
      <c r="N1211" s="50" t="n">
        <v>10.7</v>
      </c>
      <c r="O1211" s="50" t="n">
        <f aca="false">N1211*L1211</f>
        <v>1.15346</v>
      </c>
      <c r="P1211" s="14" t="n">
        <f aca="false">O1211+P1210</f>
        <v>568.899199158248</v>
      </c>
    </row>
    <row r="1212" customFormat="false" ht="12.8" hidden="false" customHeight="false" outlineLevel="0" collapsed="false">
      <c r="A1212" s="2" t="s">
        <v>1650</v>
      </c>
      <c r="B1212" s="2" t="s">
        <v>410</v>
      </c>
      <c r="C1212" s="0" t="s">
        <v>74</v>
      </c>
      <c r="D1212" s="0" t="s">
        <v>37</v>
      </c>
      <c r="E1212" s="0" t="s">
        <v>30</v>
      </c>
      <c r="F1212" s="0" t="s">
        <v>1653</v>
      </c>
      <c r="G1212" s="0" t="s">
        <v>19</v>
      </c>
      <c r="H1212" s="0" t="s">
        <v>1654</v>
      </c>
      <c r="I1212" s="0" t="n">
        <v>1</v>
      </c>
      <c r="J1212" s="0" t="n">
        <v>1.8</v>
      </c>
      <c r="K1212" s="0" t="str">
        <f aca="false">IF(I1212=1,"Yes","No")</f>
        <v>Yes</v>
      </c>
      <c r="L1212" s="0" t="n">
        <f aca="false">IF(K1212="Yes",(J1212-1)*0.98,-1)</f>
        <v>0.784</v>
      </c>
      <c r="M1212" s="5" t="s">
        <v>33</v>
      </c>
      <c r="N1212" s="50" t="n">
        <v>10.7</v>
      </c>
      <c r="O1212" s="50" t="n">
        <f aca="false">N1212*L1212</f>
        <v>8.3888</v>
      </c>
      <c r="P1212" s="14" t="n">
        <f aca="false">O1212+P1211</f>
        <v>577.287999158248</v>
      </c>
    </row>
    <row r="1213" customFormat="false" ht="12.8" hidden="false" customHeight="false" outlineLevel="0" collapsed="false">
      <c r="A1213" s="2" t="s">
        <v>1650</v>
      </c>
      <c r="B1213" s="2" t="s">
        <v>410</v>
      </c>
      <c r="C1213" s="0" t="s">
        <v>74</v>
      </c>
      <c r="D1213" s="0" t="s">
        <v>37</v>
      </c>
      <c r="E1213" s="0" t="s">
        <v>30</v>
      </c>
      <c r="F1213" s="0" t="s">
        <v>1653</v>
      </c>
      <c r="G1213" s="0" t="s">
        <v>19</v>
      </c>
      <c r="H1213" s="0" t="s">
        <v>1654</v>
      </c>
      <c r="I1213" s="0" t="n">
        <v>1</v>
      </c>
      <c r="J1213" s="0" t="n">
        <v>1.14</v>
      </c>
      <c r="K1213" s="0" t="s">
        <v>21</v>
      </c>
      <c r="L1213" s="0" t="n">
        <f aca="false">IF(K1213="Yes",(J1213-1)*0.98,-1)</f>
        <v>0.1372</v>
      </c>
      <c r="M1213" s="4" t="s">
        <v>22</v>
      </c>
      <c r="N1213" s="50" t="n">
        <v>10.7</v>
      </c>
      <c r="O1213" s="50" t="n">
        <f aca="false">N1213*L1213</f>
        <v>1.46804</v>
      </c>
      <c r="P1213" s="14" t="n">
        <f aca="false">O1213+P1212</f>
        <v>578.756039158248</v>
      </c>
    </row>
    <row r="1214" customFormat="false" ht="12.8" hidden="false" customHeight="false" outlineLevel="0" collapsed="false">
      <c r="A1214" s="2" t="s">
        <v>1650</v>
      </c>
      <c r="B1214" s="2" t="s">
        <v>410</v>
      </c>
      <c r="C1214" s="0" t="s">
        <v>74</v>
      </c>
      <c r="D1214" s="0" t="s">
        <v>37</v>
      </c>
      <c r="E1214" s="0" t="s">
        <v>30</v>
      </c>
      <c r="F1214" s="0" t="s">
        <v>1653</v>
      </c>
      <c r="G1214" s="0" t="s">
        <v>19</v>
      </c>
      <c r="H1214" s="0" t="s">
        <v>1330</v>
      </c>
      <c r="I1214" s="0" t="n">
        <v>2</v>
      </c>
      <c r="J1214" s="0" t="n">
        <v>1.22</v>
      </c>
      <c r="K1214" s="0" t="s">
        <v>21</v>
      </c>
      <c r="L1214" s="0" t="n">
        <f aca="false">IF(K1214="Yes",(J1214-1)*0.98,-1)</f>
        <v>0.2156</v>
      </c>
      <c r="M1214" s="11" t="s">
        <v>62</v>
      </c>
      <c r="N1214" s="50" t="n">
        <v>10.7</v>
      </c>
      <c r="O1214" s="50" t="n">
        <f aca="false">N1214*L1214</f>
        <v>2.30692</v>
      </c>
      <c r="P1214" s="14" t="n">
        <f aca="false">O1214+P1213</f>
        <v>581.062959158248</v>
      </c>
    </row>
    <row r="1215" customFormat="false" ht="12.8" hidden="false" customHeight="false" outlineLevel="0" collapsed="false">
      <c r="A1215" s="2" t="s">
        <v>1650</v>
      </c>
      <c r="B1215" s="2" t="s">
        <v>410</v>
      </c>
      <c r="C1215" s="6" t="s">
        <v>74</v>
      </c>
      <c r="D1215" s="6" t="s">
        <v>37</v>
      </c>
      <c r="E1215" s="6" t="s">
        <v>30</v>
      </c>
      <c r="F1215" s="6" t="s">
        <v>1653</v>
      </c>
      <c r="G1215" s="6" t="s">
        <v>19</v>
      </c>
      <c r="H1215" s="6" t="s">
        <v>1655</v>
      </c>
      <c r="I1215" s="6" t="n">
        <v>0</v>
      </c>
      <c r="J1215" s="6" t="n">
        <v>0</v>
      </c>
      <c r="K1215" s="3" t="str">
        <f aca="false">IF(I1215=1, "No","Yes")</f>
        <v>Yes</v>
      </c>
      <c r="L1215" s="7" t="n">
        <f aca="false">IF(I1215=1,-J1215,0.98)</f>
        <v>0.98</v>
      </c>
      <c r="M1215" s="8" t="s">
        <v>51</v>
      </c>
      <c r="N1215" s="50" t="n">
        <v>10.7</v>
      </c>
      <c r="O1215" s="50" t="n">
        <f aca="false">N1215*L1215</f>
        <v>10.486</v>
      </c>
      <c r="P1215" s="14" t="n">
        <f aca="false">O1215+P1214</f>
        <v>591.548959158248</v>
      </c>
    </row>
    <row r="1216" customFormat="false" ht="12.8" hidden="false" customHeight="false" outlineLevel="0" collapsed="false">
      <c r="A1216" s="2" t="s">
        <v>1656</v>
      </c>
      <c r="B1216" s="2" t="s">
        <v>167</v>
      </c>
      <c r="C1216" s="0" t="s">
        <v>24</v>
      </c>
      <c r="D1216" s="0" t="s">
        <v>102</v>
      </c>
      <c r="E1216" s="0" t="s">
        <v>87</v>
      </c>
      <c r="F1216" s="0" t="s">
        <v>120</v>
      </c>
      <c r="G1216" s="0" t="s">
        <v>19</v>
      </c>
      <c r="H1216" s="0" t="s">
        <v>1657</v>
      </c>
      <c r="I1216" s="0" t="n">
        <v>1</v>
      </c>
      <c r="J1216" s="0" t="n">
        <v>1.67</v>
      </c>
      <c r="K1216" s="0" t="str">
        <f aca="false">IF(I1216=1,"Yes","No")</f>
        <v>Yes</v>
      </c>
      <c r="L1216" s="0" t="n">
        <f aca="false">IF(K1216="Yes",(J1216-1)*0.98,-1)</f>
        <v>0.6566</v>
      </c>
      <c r="M1216" s="5" t="s">
        <v>33</v>
      </c>
      <c r="N1216" s="50" t="n">
        <v>10.7</v>
      </c>
      <c r="O1216" s="50" t="n">
        <f aca="false">N1216*L1216</f>
        <v>7.02562</v>
      </c>
      <c r="P1216" s="14" t="n">
        <f aca="false">O1216+P1215</f>
        <v>598.574579158248</v>
      </c>
    </row>
    <row r="1217" customFormat="false" ht="12.8" hidden="false" customHeight="false" outlineLevel="0" collapsed="false">
      <c r="A1217" s="2" t="s">
        <v>1656</v>
      </c>
      <c r="B1217" s="2" t="s">
        <v>167</v>
      </c>
      <c r="C1217" s="0" t="s">
        <v>24</v>
      </c>
      <c r="D1217" s="0" t="s">
        <v>102</v>
      </c>
      <c r="E1217" s="0" t="s">
        <v>87</v>
      </c>
      <c r="F1217" s="0" t="s">
        <v>120</v>
      </c>
      <c r="G1217" s="0" t="s">
        <v>19</v>
      </c>
      <c r="H1217" s="0" t="s">
        <v>1658</v>
      </c>
      <c r="I1217" s="0" t="n">
        <v>2</v>
      </c>
      <c r="J1217" s="0" t="n">
        <v>1.34</v>
      </c>
      <c r="K1217" s="0" t="s">
        <v>21</v>
      </c>
      <c r="L1217" s="0" t="n">
        <f aca="false">IF(K1217="Yes",(J1217-1)*0.98,-1)</f>
        <v>0.3332</v>
      </c>
      <c r="M1217" s="11" t="s">
        <v>62</v>
      </c>
      <c r="N1217" s="50" t="n">
        <v>10.7</v>
      </c>
      <c r="O1217" s="50" t="n">
        <f aca="false">N1217*L1217</f>
        <v>3.56524</v>
      </c>
      <c r="P1217" s="14" t="n">
        <f aca="false">O1217+P1216</f>
        <v>602.139819158248</v>
      </c>
    </row>
    <row r="1218" customFormat="false" ht="12.8" hidden="false" customHeight="false" outlineLevel="0" collapsed="false">
      <c r="A1218" s="9" t="s">
        <v>1656</v>
      </c>
      <c r="B1218" s="9" t="s">
        <v>167</v>
      </c>
      <c r="C1218" s="6" t="s">
        <v>24</v>
      </c>
      <c r="D1218" s="6" t="s">
        <v>102</v>
      </c>
      <c r="E1218" s="6" t="s">
        <v>87</v>
      </c>
      <c r="F1218" s="6" t="s">
        <v>120</v>
      </c>
      <c r="G1218" s="6" t="s">
        <v>19</v>
      </c>
      <c r="H1218" s="6" t="s">
        <v>1658</v>
      </c>
      <c r="I1218" s="6" t="n">
        <v>2</v>
      </c>
      <c r="J1218" s="6" t="n">
        <v>0</v>
      </c>
      <c r="K1218" s="3" t="str">
        <f aca="false">IF(I1218=1,"Yes","No")</f>
        <v>No</v>
      </c>
      <c r="L1218" s="7" t="n">
        <f aca="false">IF(K1218="Yes",(J1218-1)*0.98,-1)</f>
        <v>-1</v>
      </c>
      <c r="M1218" s="10" t="s">
        <v>53</v>
      </c>
      <c r="N1218" s="50" t="n">
        <v>10.7</v>
      </c>
      <c r="O1218" s="50" t="n">
        <f aca="false">N1218*L1218</f>
        <v>-10.7</v>
      </c>
      <c r="P1218" s="14" t="n">
        <f aca="false">O1218+P1217</f>
        <v>591.439819158248</v>
      </c>
    </row>
    <row r="1219" customFormat="false" ht="12.8" hidden="false" customHeight="false" outlineLevel="0" collapsed="false">
      <c r="A1219" s="2" t="s">
        <v>1656</v>
      </c>
      <c r="B1219" s="2" t="s">
        <v>205</v>
      </c>
      <c r="C1219" s="0" t="s">
        <v>24</v>
      </c>
      <c r="D1219" s="0" t="s">
        <v>42</v>
      </c>
      <c r="E1219" s="0" t="s">
        <v>79</v>
      </c>
      <c r="F1219" s="0" t="s">
        <v>206</v>
      </c>
      <c r="G1219" s="0" t="s">
        <v>19</v>
      </c>
      <c r="H1219" s="0" t="s">
        <v>1659</v>
      </c>
      <c r="I1219" s="0" t="n">
        <v>1</v>
      </c>
      <c r="J1219" s="0" t="n">
        <v>1.3</v>
      </c>
      <c r="K1219" s="0" t="str">
        <f aca="false">IF(I1219=1,"Yes","No")</f>
        <v>Yes</v>
      </c>
      <c r="L1219" s="0" t="n">
        <f aca="false">IF(K1219="Yes",(J1219-1)*0.98,-1)</f>
        <v>0.294</v>
      </c>
      <c r="M1219" s="5" t="s">
        <v>33</v>
      </c>
      <c r="N1219" s="50" t="n">
        <v>10.7</v>
      </c>
      <c r="O1219" s="50" t="n">
        <f aca="false">N1219*L1219</f>
        <v>3.1458</v>
      </c>
      <c r="P1219" s="14" t="n">
        <f aca="false">O1219+P1218</f>
        <v>594.585619158248</v>
      </c>
    </row>
    <row r="1220" customFormat="false" ht="12.8" hidden="false" customHeight="false" outlineLevel="0" collapsed="false">
      <c r="A1220" s="2" t="s">
        <v>1656</v>
      </c>
      <c r="B1220" s="2" t="s">
        <v>205</v>
      </c>
      <c r="C1220" s="0" t="s">
        <v>24</v>
      </c>
      <c r="D1220" s="0" t="s">
        <v>42</v>
      </c>
      <c r="E1220" s="0" t="s">
        <v>79</v>
      </c>
      <c r="F1220" s="0" t="s">
        <v>206</v>
      </c>
      <c r="G1220" s="0" t="s">
        <v>19</v>
      </c>
      <c r="H1220" s="0" t="s">
        <v>1660</v>
      </c>
      <c r="I1220" s="0" t="n">
        <v>2</v>
      </c>
      <c r="J1220" s="0" t="n">
        <v>3.47</v>
      </c>
      <c r="K1220" s="0" t="s">
        <v>21</v>
      </c>
      <c r="L1220" s="0" t="n">
        <f aca="false">IF(K1220="Yes",(J1220-1)*0.98,-1)</f>
        <v>2.4206</v>
      </c>
      <c r="M1220" s="11" t="s">
        <v>62</v>
      </c>
      <c r="N1220" s="50" t="n">
        <v>10.7</v>
      </c>
      <c r="O1220" s="50" t="n">
        <f aca="false">N1220*L1220</f>
        <v>25.90042</v>
      </c>
      <c r="P1220" s="14" t="n">
        <f aca="false">O1220+P1219</f>
        <v>620.486039158248</v>
      </c>
    </row>
    <row r="1221" customFormat="false" ht="12.8" hidden="false" customHeight="false" outlineLevel="0" collapsed="false">
      <c r="A1221" s="9" t="s">
        <v>1656</v>
      </c>
      <c r="B1221" s="9" t="s">
        <v>205</v>
      </c>
      <c r="C1221" s="6" t="s">
        <v>24</v>
      </c>
      <c r="D1221" s="6" t="s">
        <v>42</v>
      </c>
      <c r="E1221" s="6" t="s">
        <v>79</v>
      </c>
      <c r="F1221" s="6" t="s">
        <v>206</v>
      </c>
      <c r="G1221" s="6" t="s">
        <v>19</v>
      </c>
      <c r="H1221" s="6" t="s">
        <v>1660</v>
      </c>
      <c r="I1221" s="6" t="n">
        <v>2</v>
      </c>
      <c r="J1221" s="6" t="n">
        <v>0</v>
      </c>
      <c r="K1221" s="3" t="str">
        <f aca="false">IF(I1221=1,"Yes","No")</f>
        <v>No</v>
      </c>
      <c r="L1221" s="7" t="n">
        <f aca="false">IF(K1221="Yes",(J1221-1)*0.98,-1)</f>
        <v>-1</v>
      </c>
      <c r="M1221" s="10" t="s">
        <v>53</v>
      </c>
      <c r="N1221" s="50" t="n">
        <v>10.7</v>
      </c>
      <c r="O1221" s="50" t="n">
        <f aca="false">N1221*L1221</f>
        <v>-10.7</v>
      </c>
      <c r="P1221" s="14" t="n">
        <f aca="false">O1221+P1220</f>
        <v>609.786039158248</v>
      </c>
    </row>
    <row r="1222" customFormat="false" ht="12.8" hidden="false" customHeight="false" outlineLevel="0" collapsed="false">
      <c r="A1222" s="2" t="s">
        <v>1661</v>
      </c>
      <c r="B1222" s="2" t="s">
        <v>14</v>
      </c>
      <c r="C1222" s="0" t="s">
        <v>114</v>
      </c>
      <c r="D1222" s="0" t="s">
        <v>16</v>
      </c>
      <c r="E1222" s="0" t="s">
        <v>17</v>
      </c>
      <c r="F1222" s="0" t="s">
        <v>18</v>
      </c>
      <c r="G1222" s="0" t="s">
        <v>19</v>
      </c>
      <c r="H1222" s="0" t="s">
        <v>1662</v>
      </c>
      <c r="I1222" s="0" t="n">
        <v>2</v>
      </c>
      <c r="J1222" s="0" t="n">
        <v>1.09</v>
      </c>
      <c r="K1222" s="0" t="s">
        <v>21</v>
      </c>
      <c r="L1222" s="0" t="n">
        <f aca="false">IF(K1222="Yes",(J1222-1)*0.98,-1)</f>
        <v>0.0882000000000001</v>
      </c>
      <c r="M1222" s="4" t="s">
        <v>22</v>
      </c>
      <c r="N1222" s="50" t="n">
        <v>10.7</v>
      </c>
      <c r="O1222" s="50" t="n">
        <f aca="false">N1222*L1222</f>
        <v>0.943740000000001</v>
      </c>
      <c r="P1222" s="14" t="n">
        <f aca="false">O1222+P1221</f>
        <v>610.729779158248</v>
      </c>
    </row>
    <row r="1223" customFormat="false" ht="12.8" hidden="false" customHeight="false" outlineLevel="0" collapsed="false">
      <c r="A1223" s="2" t="s">
        <v>1663</v>
      </c>
      <c r="B1223" s="2" t="s">
        <v>35</v>
      </c>
      <c r="C1223" s="0" t="s">
        <v>47</v>
      </c>
      <c r="D1223" s="0" t="s">
        <v>29</v>
      </c>
      <c r="E1223" s="0" t="s">
        <v>30</v>
      </c>
      <c r="F1223" s="0" t="s">
        <v>31</v>
      </c>
      <c r="G1223" s="0" t="s">
        <v>19</v>
      </c>
      <c r="H1223" s="0" t="s">
        <v>1664</v>
      </c>
      <c r="I1223" s="0" t="n">
        <v>2</v>
      </c>
      <c r="J1223" s="0" t="n">
        <v>2.85</v>
      </c>
      <c r="K1223" s="0" t="str">
        <f aca="false">IF(I1223=1,"Yes","No")</f>
        <v>No</v>
      </c>
      <c r="L1223" s="0" t="n">
        <f aca="false">IF(K1223="Yes",(J1223-1)*0.98,-1)</f>
        <v>-1</v>
      </c>
      <c r="M1223" s="5" t="s">
        <v>33</v>
      </c>
      <c r="N1223" s="50" t="n">
        <v>10.7</v>
      </c>
      <c r="O1223" s="50" t="n">
        <f aca="false">N1223*L1223</f>
        <v>-10.7</v>
      </c>
      <c r="P1223" s="14" t="n">
        <f aca="false">O1223+P1222</f>
        <v>600.029779158248</v>
      </c>
    </row>
    <row r="1224" customFormat="false" ht="12.8" hidden="false" customHeight="false" outlineLevel="0" collapsed="false">
      <c r="A1224" s="2" t="s">
        <v>1663</v>
      </c>
      <c r="B1224" s="2" t="s">
        <v>35</v>
      </c>
      <c r="C1224" s="0" t="s">
        <v>47</v>
      </c>
      <c r="D1224" s="0" t="s">
        <v>29</v>
      </c>
      <c r="E1224" s="0" t="s">
        <v>30</v>
      </c>
      <c r="F1224" s="0" t="s">
        <v>31</v>
      </c>
      <c r="G1224" s="0" t="s">
        <v>19</v>
      </c>
      <c r="H1224" s="0" t="s">
        <v>1664</v>
      </c>
      <c r="I1224" s="0" t="n">
        <v>2</v>
      </c>
      <c r="J1224" s="0" t="n">
        <v>1.29</v>
      </c>
      <c r="K1224" s="0" t="s">
        <v>21</v>
      </c>
      <c r="L1224" s="0" t="n">
        <f aca="false">IF(K1224="Yes",(J1224-1)*0.98,-1)</f>
        <v>0.2842</v>
      </c>
      <c r="M1224" s="4" t="s">
        <v>22</v>
      </c>
      <c r="N1224" s="50" t="n">
        <v>10.7</v>
      </c>
      <c r="O1224" s="50" t="n">
        <f aca="false">N1224*L1224</f>
        <v>3.04094</v>
      </c>
      <c r="P1224" s="14" t="n">
        <f aca="false">O1224+P1223</f>
        <v>603.070719158248</v>
      </c>
    </row>
    <row r="1225" customFormat="false" ht="12.8" hidden="false" customHeight="false" outlineLevel="0" collapsed="false">
      <c r="A1225" s="2" t="s">
        <v>1663</v>
      </c>
      <c r="B1225" s="2" t="s">
        <v>96</v>
      </c>
      <c r="C1225" s="0" t="s">
        <v>287</v>
      </c>
      <c r="D1225" s="0" t="s">
        <v>42</v>
      </c>
      <c r="E1225" s="0" t="s">
        <v>17</v>
      </c>
      <c r="F1225" s="0" t="s">
        <v>65</v>
      </c>
      <c r="G1225" s="0" t="s">
        <v>21</v>
      </c>
      <c r="H1225" s="0" t="s">
        <v>1665</v>
      </c>
      <c r="I1225" s="0" t="s">
        <v>133</v>
      </c>
      <c r="J1225" s="0" t="n">
        <v>3</v>
      </c>
      <c r="K1225" s="0" t="s">
        <v>19</v>
      </c>
      <c r="L1225" s="0" t="n">
        <f aca="false">IF(K1225="Yes",(J1225-1)*0.98,-1)</f>
        <v>-1</v>
      </c>
      <c r="M1225" s="11" t="s">
        <v>62</v>
      </c>
      <c r="N1225" s="50" t="n">
        <v>10.7</v>
      </c>
      <c r="O1225" s="50" t="n">
        <f aca="false">N1225*L1225</f>
        <v>-10.7</v>
      </c>
      <c r="P1225" s="14" t="n">
        <f aca="false">O1225+P1224</f>
        <v>592.370719158248</v>
      </c>
    </row>
    <row r="1226" customFormat="false" ht="12.8" hidden="false" customHeight="false" outlineLevel="0" collapsed="false">
      <c r="A1226" s="9" t="s">
        <v>1663</v>
      </c>
      <c r="B1226" s="9" t="s">
        <v>96</v>
      </c>
      <c r="C1226" s="6" t="s">
        <v>287</v>
      </c>
      <c r="D1226" s="6" t="s">
        <v>42</v>
      </c>
      <c r="E1226" s="6" t="s">
        <v>17</v>
      </c>
      <c r="F1226" s="6" t="s">
        <v>65</v>
      </c>
      <c r="G1226" s="6" t="s">
        <v>21</v>
      </c>
      <c r="H1226" s="6" t="s">
        <v>1665</v>
      </c>
      <c r="I1226" s="6" t="s">
        <v>133</v>
      </c>
      <c r="J1226" s="6" t="n">
        <v>9.09</v>
      </c>
      <c r="K1226" s="3" t="str">
        <f aca="false">IF(I1226=1,"Yes","No")</f>
        <v>No</v>
      </c>
      <c r="L1226" s="7" t="n">
        <f aca="false">IF(K1226="Yes",(J1226-1)*0.98,-1)</f>
        <v>-1</v>
      </c>
      <c r="M1226" s="10" t="s">
        <v>53</v>
      </c>
      <c r="N1226" s="50" t="n">
        <v>10.7</v>
      </c>
      <c r="O1226" s="50" t="n">
        <f aca="false">N1226*L1226</f>
        <v>-10.7</v>
      </c>
      <c r="P1226" s="14" t="n">
        <f aca="false">O1226+P1225</f>
        <v>581.670719158248</v>
      </c>
    </row>
    <row r="1227" customFormat="false" ht="12.8" hidden="false" customHeight="false" outlineLevel="0" collapsed="false">
      <c r="A1227" s="2" t="s">
        <v>1663</v>
      </c>
      <c r="B1227" s="2" t="s">
        <v>343</v>
      </c>
      <c r="C1227" s="0" t="s">
        <v>59</v>
      </c>
      <c r="D1227" s="0" t="s">
        <v>42</v>
      </c>
      <c r="E1227" s="0" t="s">
        <v>30</v>
      </c>
      <c r="F1227" s="0" t="s">
        <v>43</v>
      </c>
      <c r="G1227" s="0" t="s">
        <v>19</v>
      </c>
      <c r="H1227" s="0" t="s">
        <v>1666</v>
      </c>
      <c r="I1227" s="0" t="n">
        <v>3</v>
      </c>
      <c r="J1227" s="0" t="n">
        <v>2.68</v>
      </c>
      <c r="K1227" s="0" t="s">
        <v>21</v>
      </c>
      <c r="L1227" s="0" t="n">
        <f aca="false">IF(K1227="Yes",(J1227-1)*0.98,-1)</f>
        <v>1.6464</v>
      </c>
      <c r="M1227" s="11" t="s">
        <v>62</v>
      </c>
      <c r="N1227" s="50" t="n">
        <v>10.7</v>
      </c>
      <c r="O1227" s="50" t="n">
        <f aca="false">N1227*L1227</f>
        <v>17.61648</v>
      </c>
      <c r="P1227" s="14" t="n">
        <f aca="false">O1227+P1226</f>
        <v>599.287199158248</v>
      </c>
    </row>
    <row r="1228" customFormat="false" ht="12.8" hidden="false" customHeight="false" outlineLevel="0" collapsed="false">
      <c r="A1228" s="9" t="s">
        <v>1663</v>
      </c>
      <c r="B1228" s="9" t="s">
        <v>343</v>
      </c>
      <c r="C1228" s="6" t="s">
        <v>59</v>
      </c>
      <c r="D1228" s="6" t="s">
        <v>42</v>
      </c>
      <c r="E1228" s="6" t="s">
        <v>30</v>
      </c>
      <c r="F1228" s="6" t="s">
        <v>43</v>
      </c>
      <c r="G1228" s="6" t="s">
        <v>19</v>
      </c>
      <c r="H1228" s="6" t="s">
        <v>1667</v>
      </c>
      <c r="I1228" s="6" t="n">
        <v>1</v>
      </c>
      <c r="J1228" s="6" t="n">
        <v>1.13</v>
      </c>
      <c r="K1228" s="3" t="s">
        <v>21</v>
      </c>
      <c r="L1228" s="0" t="n">
        <f aca="false">IF(K1228="Yes",(J1228-1)*0.98,-1)</f>
        <v>0.1274</v>
      </c>
      <c r="M1228" s="13" t="s">
        <v>184</v>
      </c>
      <c r="N1228" s="50" t="n">
        <v>10.7</v>
      </c>
      <c r="O1228" s="50" t="n">
        <f aca="false">N1228*L1228</f>
        <v>1.36318</v>
      </c>
      <c r="P1228" s="14" t="n">
        <f aca="false">O1228+P1227</f>
        <v>600.650379158247</v>
      </c>
    </row>
    <row r="1229" customFormat="false" ht="12.8" hidden="false" customHeight="false" outlineLevel="0" collapsed="false">
      <c r="A1229" s="2" t="s">
        <v>1668</v>
      </c>
      <c r="B1229" s="2" t="s">
        <v>14</v>
      </c>
      <c r="C1229" s="0" t="s">
        <v>271</v>
      </c>
      <c r="D1229" s="0" t="s">
        <v>16</v>
      </c>
      <c r="E1229" s="0" t="s">
        <v>87</v>
      </c>
      <c r="F1229" s="0" t="s">
        <v>18</v>
      </c>
      <c r="G1229" s="0" t="s">
        <v>21</v>
      </c>
      <c r="H1229" s="0" t="s">
        <v>1669</v>
      </c>
      <c r="I1229" s="0" t="n">
        <v>2</v>
      </c>
      <c r="J1229" s="0" t="n">
        <v>1.82</v>
      </c>
      <c r="K1229" s="0" t="s">
        <v>21</v>
      </c>
      <c r="L1229" s="0" t="n">
        <f aca="false">IF(K1229="Yes",(J1229-1)*0.98,-1)</f>
        <v>0.8036</v>
      </c>
      <c r="M1229" s="4" t="s">
        <v>22</v>
      </c>
      <c r="N1229" s="50" t="n">
        <v>10.7</v>
      </c>
      <c r="O1229" s="50" t="n">
        <f aca="false">N1229*L1229</f>
        <v>8.59852</v>
      </c>
      <c r="P1229" s="14" t="n">
        <f aca="false">O1229+P1228</f>
        <v>609.248899158247</v>
      </c>
    </row>
    <row r="1230" customFormat="false" ht="12.8" hidden="false" customHeight="false" outlineLevel="0" collapsed="false">
      <c r="A1230" s="2" t="s">
        <v>1670</v>
      </c>
      <c r="B1230" s="2" t="s">
        <v>109</v>
      </c>
      <c r="C1230" s="6" t="s">
        <v>297</v>
      </c>
      <c r="D1230" s="6" t="s">
        <v>16</v>
      </c>
      <c r="E1230" s="6" t="s">
        <v>17</v>
      </c>
      <c r="F1230" s="6" t="s">
        <v>18</v>
      </c>
      <c r="G1230" s="6" t="s">
        <v>21</v>
      </c>
      <c r="H1230" s="6" t="s">
        <v>1671</v>
      </c>
      <c r="I1230" s="6" t="n">
        <v>2</v>
      </c>
      <c r="J1230" s="6" t="n">
        <v>12</v>
      </c>
      <c r="K1230" s="3" t="str">
        <f aca="false">IF(I1230=1, "No","Yes")</f>
        <v>Yes</v>
      </c>
      <c r="L1230" s="7" t="n">
        <f aca="false">IF(I1230=1,-J1230,0.98)</f>
        <v>0.98</v>
      </c>
      <c r="M1230" s="8" t="s">
        <v>51</v>
      </c>
      <c r="N1230" s="50" t="n">
        <v>10.7</v>
      </c>
      <c r="O1230" s="50" t="n">
        <f aca="false">N1230*L1230</f>
        <v>10.486</v>
      </c>
      <c r="P1230" s="14" t="n">
        <f aca="false">O1230+P1229</f>
        <v>619.734899158247</v>
      </c>
    </row>
    <row r="1231" customFormat="false" ht="12.8" hidden="false" customHeight="false" outlineLevel="0" collapsed="false">
      <c r="A1231" s="2" t="s">
        <v>1670</v>
      </c>
      <c r="B1231" s="2" t="s">
        <v>471</v>
      </c>
      <c r="C1231" s="0" t="s">
        <v>74</v>
      </c>
      <c r="D1231" s="0" t="s">
        <v>37</v>
      </c>
      <c r="E1231" s="0" t="s">
        <v>30</v>
      </c>
      <c r="F1231" s="0" t="s">
        <v>43</v>
      </c>
      <c r="G1231" s="0" t="s">
        <v>19</v>
      </c>
      <c r="H1231" s="0" t="s">
        <v>1520</v>
      </c>
      <c r="I1231" s="0" t="n">
        <v>2</v>
      </c>
      <c r="J1231" s="0" t="n">
        <v>1.05</v>
      </c>
      <c r="K1231" s="0" t="s">
        <v>21</v>
      </c>
      <c r="L1231" s="0" t="n">
        <f aca="false">IF(K1231="Yes",(J1231-1)*0.98,-1)</f>
        <v>0.049</v>
      </c>
      <c r="M1231" s="4" t="s">
        <v>22</v>
      </c>
      <c r="N1231" s="50" t="n">
        <v>10.7</v>
      </c>
      <c r="O1231" s="50" t="n">
        <f aca="false">N1231*L1231</f>
        <v>0.5243</v>
      </c>
      <c r="P1231" s="14" t="n">
        <f aca="false">O1231+P1230</f>
        <v>620.259199158248</v>
      </c>
    </row>
    <row r="1232" customFormat="false" ht="12.8" hidden="false" customHeight="false" outlineLevel="0" collapsed="false">
      <c r="A1232" s="2" t="s">
        <v>1670</v>
      </c>
      <c r="B1232" s="2" t="s">
        <v>471</v>
      </c>
      <c r="C1232" s="6" t="s">
        <v>74</v>
      </c>
      <c r="D1232" s="6" t="s">
        <v>37</v>
      </c>
      <c r="E1232" s="6" t="s">
        <v>30</v>
      </c>
      <c r="F1232" s="6" t="s">
        <v>43</v>
      </c>
      <c r="G1232" s="6" t="s">
        <v>19</v>
      </c>
      <c r="H1232" s="6" t="s">
        <v>1672</v>
      </c>
      <c r="I1232" s="6" t="n">
        <v>1</v>
      </c>
      <c r="J1232" s="6" t="n">
        <v>11.5</v>
      </c>
      <c r="K1232" s="3" t="str">
        <f aca="false">IF(I1232=1, "No","Yes")</f>
        <v>No</v>
      </c>
      <c r="L1232" s="7" t="n">
        <v>-1</v>
      </c>
      <c r="M1232" s="12" t="s">
        <v>128</v>
      </c>
      <c r="N1232" s="50" t="n">
        <v>10.7</v>
      </c>
      <c r="O1232" s="50" t="n">
        <f aca="false">N1232*L1232</f>
        <v>-10.7</v>
      </c>
      <c r="P1232" s="14" t="n">
        <f aca="false">O1232+P1231</f>
        <v>609.559199158247</v>
      </c>
    </row>
    <row r="1233" customFormat="false" ht="12.8" hidden="false" customHeight="false" outlineLevel="0" collapsed="false">
      <c r="A1233" s="2" t="s">
        <v>1673</v>
      </c>
      <c r="B1233" s="2" t="s">
        <v>205</v>
      </c>
      <c r="C1233" s="0" t="s">
        <v>332</v>
      </c>
      <c r="D1233" s="0" t="s">
        <v>16</v>
      </c>
      <c r="E1233" s="0" t="s">
        <v>87</v>
      </c>
      <c r="F1233" s="0" t="s">
        <v>152</v>
      </c>
      <c r="G1233" s="0" t="s">
        <v>19</v>
      </c>
      <c r="H1233" s="0" t="s">
        <v>1674</v>
      </c>
      <c r="I1233" s="0" t="n">
        <v>1</v>
      </c>
      <c r="J1233" s="0" t="n">
        <v>1.71</v>
      </c>
      <c r="K1233" s="0" t="str">
        <f aca="false">IF(I1233=1,"Yes","No")</f>
        <v>Yes</v>
      </c>
      <c r="L1233" s="0" t="n">
        <f aca="false">IF(K1233="Yes",(J1233-1)*0.98,-1)</f>
        <v>0.6958</v>
      </c>
      <c r="M1233" s="5" t="s">
        <v>33</v>
      </c>
      <c r="N1233" s="50" t="n">
        <v>10.7</v>
      </c>
      <c r="O1233" s="50" t="n">
        <f aca="false">N1233*L1233</f>
        <v>7.44506</v>
      </c>
      <c r="P1233" s="14" t="n">
        <f aca="false">O1233+P1232</f>
        <v>617.004259158248</v>
      </c>
    </row>
    <row r="1234" customFormat="false" ht="12.8" hidden="false" customHeight="false" outlineLevel="0" collapsed="false">
      <c r="A1234" s="2" t="s">
        <v>1673</v>
      </c>
      <c r="B1234" s="2" t="s">
        <v>205</v>
      </c>
      <c r="C1234" s="0" t="s">
        <v>332</v>
      </c>
      <c r="D1234" s="0" t="s">
        <v>16</v>
      </c>
      <c r="E1234" s="0" t="s">
        <v>87</v>
      </c>
      <c r="F1234" s="0" t="s">
        <v>152</v>
      </c>
      <c r="G1234" s="0" t="s">
        <v>19</v>
      </c>
      <c r="H1234" s="0" t="s">
        <v>1674</v>
      </c>
      <c r="I1234" s="0" t="n">
        <v>1</v>
      </c>
      <c r="J1234" s="0" t="n">
        <v>1.26</v>
      </c>
      <c r="K1234" s="0" t="s">
        <v>21</v>
      </c>
      <c r="L1234" s="0" t="n">
        <f aca="false">IF(K1234="Yes",(J1234-1)*0.98,-1)</f>
        <v>0.2548</v>
      </c>
      <c r="M1234" s="4" t="s">
        <v>22</v>
      </c>
      <c r="N1234" s="50" t="n">
        <v>10.7</v>
      </c>
      <c r="O1234" s="50" t="n">
        <f aca="false">N1234*L1234</f>
        <v>2.72636</v>
      </c>
      <c r="P1234" s="14" t="n">
        <f aca="false">O1234+P1233</f>
        <v>619.730619158247</v>
      </c>
    </row>
    <row r="1235" customFormat="false" ht="12.8" hidden="false" customHeight="false" outlineLevel="0" collapsed="false">
      <c r="A1235" s="2" t="s">
        <v>1675</v>
      </c>
      <c r="B1235" s="2" t="s">
        <v>364</v>
      </c>
      <c r="C1235" s="0" t="s">
        <v>264</v>
      </c>
      <c r="D1235" s="0" t="s">
        <v>16</v>
      </c>
      <c r="E1235" s="0" t="s">
        <v>17</v>
      </c>
      <c r="F1235" s="0" t="s">
        <v>18</v>
      </c>
      <c r="G1235" s="0" t="s">
        <v>19</v>
      </c>
      <c r="H1235" s="0" t="s">
        <v>1676</v>
      </c>
      <c r="I1235" s="0" t="n">
        <v>1</v>
      </c>
      <c r="J1235" s="0" t="n">
        <v>1.12</v>
      </c>
      <c r="K1235" s="0" t="s">
        <v>21</v>
      </c>
      <c r="L1235" s="0" t="n">
        <f aca="false">IF(K1235="Yes",(J1235-1)*0.98,-1)</f>
        <v>0.1176</v>
      </c>
      <c r="M1235" s="4" t="s">
        <v>22</v>
      </c>
      <c r="N1235" s="50" t="n">
        <v>10.7</v>
      </c>
      <c r="O1235" s="50" t="n">
        <f aca="false">N1235*L1235</f>
        <v>1.25832</v>
      </c>
      <c r="P1235" s="14" t="n">
        <f aca="false">O1235+P1234</f>
        <v>620.988939158248</v>
      </c>
    </row>
    <row r="1236" customFormat="false" ht="12.8" hidden="false" customHeight="false" outlineLevel="0" collapsed="false">
      <c r="A1236" s="2" t="s">
        <v>1675</v>
      </c>
      <c r="B1236" s="2" t="s">
        <v>364</v>
      </c>
      <c r="C1236" s="0" t="s">
        <v>264</v>
      </c>
      <c r="D1236" s="0" t="s">
        <v>16</v>
      </c>
      <c r="E1236" s="0" t="s">
        <v>17</v>
      </c>
      <c r="F1236" s="0" t="s">
        <v>18</v>
      </c>
      <c r="G1236" s="0" t="s">
        <v>19</v>
      </c>
      <c r="H1236" s="0" t="s">
        <v>1677</v>
      </c>
      <c r="I1236" s="0" t="n">
        <v>2</v>
      </c>
      <c r="J1236" s="0" t="n">
        <v>1.36</v>
      </c>
      <c r="K1236" s="0" t="s">
        <v>21</v>
      </c>
      <c r="L1236" s="0" t="n">
        <f aca="false">IF(K1236="Yes",(J1236-1)*0.98,-1)</f>
        <v>0.3528</v>
      </c>
      <c r="M1236" s="11" t="s">
        <v>62</v>
      </c>
      <c r="N1236" s="50" t="n">
        <v>10.7</v>
      </c>
      <c r="O1236" s="50" t="n">
        <f aca="false">N1236*L1236</f>
        <v>3.77496</v>
      </c>
      <c r="P1236" s="14" t="n">
        <f aca="false">O1236+P1235</f>
        <v>624.763899158247</v>
      </c>
    </row>
    <row r="1237" customFormat="false" ht="12.8" hidden="false" customHeight="false" outlineLevel="0" collapsed="false">
      <c r="A1237" s="2" t="s">
        <v>1678</v>
      </c>
      <c r="B1237" s="2" t="s">
        <v>46</v>
      </c>
      <c r="C1237" s="0" t="s">
        <v>110</v>
      </c>
      <c r="D1237" s="0" t="s">
        <v>16</v>
      </c>
      <c r="E1237" s="0" t="s">
        <v>87</v>
      </c>
      <c r="F1237" s="0" t="s">
        <v>18</v>
      </c>
      <c r="G1237" s="0" t="s">
        <v>21</v>
      </c>
      <c r="H1237" s="0" t="s">
        <v>1679</v>
      </c>
      <c r="I1237" s="0" t="n">
        <v>2</v>
      </c>
      <c r="J1237" s="0" t="n">
        <v>1.32</v>
      </c>
      <c r="K1237" s="0" t="s">
        <v>21</v>
      </c>
      <c r="L1237" s="0" t="n">
        <f aca="false">IF(K1237="Yes",(J1237-1)*0.98,-1)</f>
        <v>0.3136</v>
      </c>
      <c r="M1237" s="4" t="s">
        <v>22</v>
      </c>
      <c r="N1237" s="50" t="n">
        <v>10.7</v>
      </c>
      <c r="O1237" s="50" t="n">
        <f aca="false">N1237*L1237</f>
        <v>3.35552</v>
      </c>
      <c r="P1237" s="14" t="n">
        <f aca="false">O1237+P1236</f>
        <v>628.119419158247</v>
      </c>
    </row>
    <row r="1238" customFormat="false" ht="12.8" hidden="false" customHeight="false" outlineLevel="0" collapsed="false">
      <c r="A1238" s="2" t="s">
        <v>1678</v>
      </c>
      <c r="B1238" s="2" t="s">
        <v>331</v>
      </c>
      <c r="C1238" s="0" t="s">
        <v>1317</v>
      </c>
      <c r="D1238" s="0" t="s">
        <v>37</v>
      </c>
      <c r="E1238" s="0" t="s">
        <v>87</v>
      </c>
      <c r="F1238" s="0" t="s">
        <v>298</v>
      </c>
      <c r="G1238" s="0" t="s">
        <v>19</v>
      </c>
      <c r="H1238" s="0" t="s">
        <v>1680</v>
      </c>
      <c r="I1238" s="0" t="n">
        <v>1</v>
      </c>
      <c r="J1238" s="0" t="n">
        <v>1.16</v>
      </c>
      <c r="K1238" s="0" t="s">
        <v>21</v>
      </c>
      <c r="L1238" s="0" t="n">
        <f aca="false">IF(K1238="Yes",(J1238-1)*0.98,-1)</f>
        <v>0.1568</v>
      </c>
      <c r="M1238" s="11" t="s">
        <v>62</v>
      </c>
      <c r="N1238" s="50" t="n">
        <v>10.7</v>
      </c>
      <c r="O1238" s="50" t="n">
        <f aca="false">N1238*L1238</f>
        <v>1.67776</v>
      </c>
      <c r="P1238" s="14" t="n">
        <f aca="false">O1238+P1237</f>
        <v>629.797179158247</v>
      </c>
    </row>
    <row r="1239" customFormat="false" ht="12.8" hidden="false" customHeight="false" outlineLevel="0" collapsed="false">
      <c r="A1239" s="9" t="s">
        <v>1678</v>
      </c>
      <c r="B1239" s="9" t="s">
        <v>331</v>
      </c>
      <c r="C1239" s="6" t="s">
        <v>1317</v>
      </c>
      <c r="D1239" s="6" t="s">
        <v>37</v>
      </c>
      <c r="E1239" s="6" t="s">
        <v>87</v>
      </c>
      <c r="F1239" s="6" t="s">
        <v>298</v>
      </c>
      <c r="G1239" s="6" t="s">
        <v>19</v>
      </c>
      <c r="H1239" s="6" t="s">
        <v>1680</v>
      </c>
      <c r="I1239" s="6" t="n">
        <v>1</v>
      </c>
      <c r="J1239" s="6" t="n">
        <v>1.58</v>
      </c>
      <c r="K1239" s="3" t="str">
        <f aca="false">IF(I1239=1,"Yes","No")</f>
        <v>Yes</v>
      </c>
      <c r="L1239" s="0" t="n">
        <f aca="false">IF(K1239="Yes",(J1239-1)*0.98,-1)</f>
        <v>0.5684</v>
      </c>
      <c r="M1239" s="10" t="s">
        <v>53</v>
      </c>
      <c r="N1239" s="50" t="n">
        <v>10.7</v>
      </c>
      <c r="O1239" s="50" t="n">
        <f aca="false">N1239*L1239</f>
        <v>6.08188</v>
      </c>
      <c r="P1239" s="14" t="n">
        <f aca="false">O1239+P1238</f>
        <v>635.879059158247</v>
      </c>
    </row>
    <row r="1240" customFormat="false" ht="12.8" hidden="false" customHeight="false" outlineLevel="0" collapsed="false">
      <c r="A1240" s="2" t="s">
        <v>1678</v>
      </c>
      <c r="B1240" s="2" t="s">
        <v>688</v>
      </c>
      <c r="C1240" s="0" t="s">
        <v>59</v>
      </c>
      <c r="D1240" s="0" t="s">
        <v>42</v>
      </c>
      <c r="E1240" s="0" t="s">
        <v>30</v>
      </c>
      <c r="F1240" s="0" t="s">
        <v>18</v>
      </c>
      <c r="G1240" s="0" t="s">
        <v>19</v>
      </c>
      <c r="H1240" s="0" t="s">
        <v>1681</v>
      </c>
      <c r="I1240" s="0" t="n">
        <v>3</v>
      </c>
      <c r="J1240" s="0" t="n">
        <v>1.81</v>
      </c>
      <c r="K1240" s="0" t="s">
        <v>21</v>
      </c>
      <c r="L1240" s="0" t="n">
        <f aca="false">IF(K1240="Yes",(J1240-1)*0.98,-1)</f>
        <v>0.7938</v>
      </c>
      <c r="M1240" s="11" t="s">
        <v>62</v>
      </c>
      <c r="N1240" s="50" t="n">
        <v>10.7</v>
      </c>
      <c r="O1240" s="50" t="n">
        <f aca="false">N1240*L1240</f>
        <v>8.49366</v>
      </c>
      <c r="P1240" s="14" t="n">
        <f aca="false">O1240+P1239</f>
        <v>644.372719158247</v>
      </c>
    </row>
    <row r="1241" customFormat="false" ht="12.8" hidden="false" customHeight="false" outlineLevel="0" collapsed="false">
      <c r="A1241" s="2" t="s">
        <v>1682</v>
      </c>
      <c r="B1241" s="2" t="s">
        <v>280</v>
      </c>
      <c r="C1241" s="0" t="s">
        <v>56</v>
      </c>
      <c r="D1241" s="0" t="s">
        <v>42</v>
      </c>
      <c r="E1241" s="0" t="s">
        <v>17</v>
      </c>
      <c r="F1241" s="0" t="s">
        <v>43</v>
      </c>
      <c r="G1241" s="0" t="s">
        <v>19</v>
      </c>
      <c r="H1241" s="0" t="s">
        <v>1639</v>
      </c>
      <c r="I1241" s="0" t="n">
        <v>2</v>
      </c>
      <c r="J1241" s="0" t="n">
        <v>1.74</v>
      </c>
      <c r="K1241" s="0" t="str">
        <f aca="false">IF(I1241=1,"Yes","No")</f>
        <v>No</v>
      </c>
      <c r="L1241" s="0" t="n">
        <f aca="false">IF(K1241="Yes",(J1241-1)*0.98,-1)</f>
        <v>-1</v>
      </c>
      <c r="M1241" s="5" t="s">
        <v>33</v>
      </c>
      <c r="N1241" s="50" t="n">
        <v>10.7</v>
      </c>
      <c r="O1241" s="50" t="n">
        <f aca="false">N1241*L1241</f>
        <v>-10.7</v>
      </c>
      <c r="P1241" s="14" t="n">
        <f aca="false">O1241+P1240</f>
        <v>633.672719158247</v>
      </c>
    </row>
    <row r="1242" customFormat="false" ht="12.8" hidden="false" customHeight="false" outlineLevel="0" collapsed="false">
      <c r="A1242" s="2" t="s">
        <v>1683</v>
      </c>
      <c r="B1242" s="2" t="s">
        <v>113</v>
      </c>
      <c r="C1242" s="0" t="s">
        <v>1378</v>
      </c>
      <c r="D1242" s="0" t="s">
        <v>37</v>
      </c>
      <c r="E1242" s="0" t="s">
        <v>17</v>
      </c>
      <c r="F1242" s="0" t="s">
        <v>103</v>
      </c>
      <c r="G1242" s="0" t="s">
        <v>19</v>
      </c>
      <c r="H1242" s="0" t="s">
        <v>1379</v>
      </c>
      <c r="I1242" s="0" t="n">
        <v>1</v>
      </c>
      <c r="J1242" s="0" t="n">
        <v>1.16</v>
      </c>
      <c r="K1242" s="0" t="s">
        <v>21</v>
      </c>
      <c r="L1242" s="0" t="n">
        <f aca="false">IF(K1242="Yes",(J1242-1)*0.98,-1)</f>
        <v>0.1568</v>
      </c>
      <c r="M1242" s="4" t="s">
        <v>22</v>
      </c>
      <c r="N1242" s="50" t="n">
        <v>10.7</v>
      </c>
      <c r="O1242" s="50" t="n">
        <f aca="false">N1242*L1242</f>
        <v>1.67776</v>
      </c>
      <c r="P1242" s="14" t="n">
        <f aca="false">O1242+P1241</f>
        <v>635.350479158247</v>
      </c>
    </row>
    <row r="1243" customFormat="false" ht="12.8" hidden="false" customHeight="false" outlineLevel="0" collapsed="false">
      <c r="A1243" s="2" t="s">
        <v>1683</v>
      </c>
      <c r="B1243" s="2" t="s">
        <v>130</v>
      </c>
      <c r="C1243" s="0" t="s">
        <v>47</v>
      </c>
      <c r="D1243" s="0" t="s">
        <v>42</v>
      </c>
      <c r="E1243" s="0" t="s">
        <v>30</v>
      </c>
      <c r="F1243" s="0" t="s">
        <v>18</v>
      </c>
      <c r="G1243" s="0" t="s">
        <v>19</v>
      </c>
      <c r="H1243" s="0" t="s">
        <v>1684</v>
      </c>
      <c r="I1243" s="0" t="n">
        <v>2</v>
      </c>
      <c r="J1243" s="0" t="n">
        <v>1.76</v>
      </c>
      <c r="K1243" s="0" t="s">
        <v>21</v>
      </c>
      <c r="L1243" s="0" t="n">
        <f aca="false">IF(K1243="Yes",(J1243-1)*0.98,-1)</f>
        <v>0.7448</v>
      </c>
      <c r="M1243" s="11" t="s">
        <v>62</v>
      </c>
      <c r="N1243" s="50" t="n">
        <v>10.7</v>
      </c>
      <c r="O1243" s="50" t="n">
        <f aca="false">N1243*L1243</f>
        <v>7.96936</v>
      </c>
      <c r="P1243" s="14" t="n">
        <f aca="false">O1243+P1242</f>
        <v>643.319839158247</v>
      </c>
    </row>
    <row r="1244" customFormat="false" ht="12.8" hidden="false" customHeight="false" outlineLevel="0" collapsed="false">
      <c r="A1244" s="2" t="s">
        <v>1683</v>
      </c>
      <c r="B1244" s="2" t="s">
        <v>343</v>
      </c>
      <c r="C1244" s="0" t="s">
        <v>59</v>
      </c>
      <c r="D1244" s="0" t="s">
        <v>42</v>
      </c>
      <c r="E1244" s="0" t="s">
        <v>30</v>
      </c>
      <c r="F1244" s="0" t="s">
        <v>304</v>
      </c>
      <c r="G1244" s="0" t="s">
        <v>19</v>
      </c>
      <c r="H1244" s="0" t="s">
        <v>1685</v>
      </c>
      <c r="I1244" s="0" t="n">
        <v>2</v>
      </c>
      <c r="J1244" s="0" t="n">
        <v>3.27</v>
      </c>
      <c r="K1244" s="0" t="str">
        <f aca="false">IF(I1244=1,"Yes","No")</f>
        <v>No</v>
      </c>
      <c r="L1244" s="0" t="n">
        <f aca="false">IF(K1244="Yes",(J1244-1)*0.98,-1)</f>
        <v>-1</v>
      </c>
      <c r="M1244" s="5" t="s">
        <v>33</v>
      </c>
      <c r="N1244" s="50" t="n">
        <v>10.7</v>
      </c>
      <c r="O1244" s="50" t="n">
        <f aca="false">N1244*L1244</f>
        <v>-10.7</v>
      </c>
      <c r="P1244" s="14" t="n">
        <f aca="false">O1244+P1243</f>
        <v>632.619839158247</v>
      </c>
    </row>
    <row r="1245" customFormat="false" ht="12.8" hidden="false" customHeight="false" outlineLevel="0" collapsed="false">
      <c r="A1245" s="2" t="s">
        <v>1686</v>
      </c>
      <c r="B1245" s="2" t="s">
        <v>197</v>
      </c>
      <c r="C1245" s="0" t="s">
        <v>327</v>
      </c>
      <c r="D1245" s="0" t="s">
        <v>42</v>
      </c>
      <c r="E1245" s="0" t="s">
        <v>79</v>
      </c>
      <c r="F1245" s="0" t="s">
        <v>80</v>
      </c>
      <c r="G1245" s="0" t="s">
        <v>19</v>
      </c>
      <c r="H1245" s="0" t="s">
        <v>1687</v>
      </c>
      <c r="I1245" s="0" t="n">
        <v>4</v>
      </c>
      <c r="J1245" s="0" t="n">
        <v>1.29</v>
      </c>
      <c r="K1245" s="0" t="s">
        <v>19</v>
      </c>
      <c r="L1245" s="0" t="n">
        <f aca="false">IF(K1245="Yes",(J1245-1)*0.98,-1)</f>
        <v>-1</v>
      </c>
      <c r="M1245" s="4" t="s">
        <v>22</v>
      </c>
      <c r="N1245" s="50" t="n">
        <v>10.7</v>
      </c>
      <c r="O1245" s="50" t="n">
        <f aca="false">N1245*L1245</f>
        <v>-10.7</v>
      </c>
      <c r="P1245" s="14" t="n">
        <f aca="false">O1245+P1244</f>
        <v>621.919839158247</v>
      </c>
    </row>
    <row r="1246" customFormat="false" ht="12.8" hidden="false" customHeight="false" outlineLevel="0" collapsed="false">
      <c r="A1246" s="2" t="s">
        <v>1688</v>
      </c>
      <c r="B1246" s="2" t="s">
        <v>109</v>
      </c>
      <c r="C1246" s="0" t="s">
        <v>248</v>
      </c>
      <c r="D1246" s="0" t="s">
        <v>48</v>
      </c>
      <c r="E1246" s="0" t="s">
        <v>87</v>
      </c>
      <c r="F1246" s="0" t="s">
        <v>18</v>
      </c>
      <c r="G1246" s="0" t="s">
        <v>19</v>
      </c>
      <c r="H1246" s="0" t="s">
        <v>1689</v>
      </c>
      <c r="I1246" s="0" t="n">
        <v>1</v>
      </c>
      <c r="J1246" s="0" t="n">
        <v>1.47</v>
      </c>
      <c r="K1246" s="0" t="str">
        <f aca="false">IF(I1246=1,"Yes","No")</f>
        <v>Yes</v>
      </c>
      <c r="L1246" s="0" t="n">
        <f aca="false">IF(K1246="Yes",(J1246-1)*0.98,-1)</f>
        <v>0.4606</v>
      </c>
      <c r="M1246" s="5" t="s">
        <v>33</v>
      </c>
      <c r="N1246" s="50" t="n">
        <v>10.7</v>
      </c>
      <c r="O1246" s="50" t="n">
        <f aca="false">N1246*L1246</f>
        <v>4.92842</v>
      </c>
      <c r="P1246" s="14" t="n">
        <f aca="false">O1246+P1245</f>
        <v>626.848259158247</v>
      </c>
    </row>
    <row r="1247" customFormat="false" ht="12.8" hidden="false" customHeight="false" outlineLevel="0" collapsed="false">
      <c r="A1247" s="2" t="s">
        <v>1690</v>
      </c>
      <c r="B1247" s="2" t="s">
        <v>289</v>
      </c>
      <c r="C1247" s="0" t="s">
        <v>59</v>
      </c>
      <c r="D1247" s="0" t="s">
        <v>16</v>
      </c>
      <c r="E1247" s="0" t="s">
        <v>30</v>
      </c>
      <c r="F1247" s="0" t="s">
        <v>65</v>
      </c>
      <c r="G1247" s="0" t="s">
        <v>21</v>
      </c>
      <c r="H1247" s="0" t="s">
        <v>1691</v>
      </c>
      <c r="I1247" s="0" t="n">
        <v>0</v>
      </c>
      <c r="J1247" s="0" t="n">
        <v>1.46</v>
      </c>
      <c r="K1247" s="0" t="s">
        <v>19</v>
      </c>
      <c r="L1247" s="0" t="n">
        <f aca="false">IF(K1247="Yes",(J1247-1)*0.98,-1)</f>
        <v>-1</v>
      </c>
      <c r="M1247" s="4" t="s">
        <v>22</v>
      </c>
      <c r="N1247" s="50" t="n">
        <v>10.7</v>
      </c>
      <c r="O1247" s="50" t="n">
        <f aca="false">N1247*L1247</f>
        <v>-10.7</v>
      </c>
      <c r="P1247" s="14" t="n">
        <f aca="false">O1247+P1246</f>
        <v>616.148259158247</v>
      </c>
    </row>
    <row r="1248" customFormat="false" ht="12.8" hidden="false" customHeight="false" outlineLevel="0" collapsed="false">
      <c r="A1248" s="2" t="s">
        <v>1690</v>
      </c>
      <c r="B1248" s="2" t="s">
        <v>375</v>
      </c>
      <c r="C1248" s="0" t="s">
        <v>59</v>
      </c>
      <c r="D1248" s="0" t="s">
        <v>42</v>
      </c>
      <c r="E1248" s="0" t="s">
        <v>30</v>
      </c>
      <c r="F1248" s="0" t="s">
        <v>43</v>
      </c>
      <c r="G1248" s="0" t="s">
        <v>19</v>
      </c>
      <c r="H1248" s="0" t="s">
        <v>1692</v>
      </c>
      <c r="I1248" s="0" t="n">
        <v>2</v>
      </c>
      <c r="J1248" s="0" t="n">
        <v>1.44</v>
      </c>
      <c r="K1248" s="0" t="s">
        <v>21</v>
      </c>
      <c r="L1248" s="0" t="n">
        <f aca="false">IF(K1248="Yes",(J1248-1)*0.98,-1)</f>
        <v>0.4312</v>
      </c>
      <c r="M1248" s="11" t="s">
        <v>62</v>
      </c>
      <c r="N1248" s="50" t="n">
        <v>10.7</v>
      </c>
      <c r="O1248" s="50" t="n">
        <f aca="false">N1248*L1248</f>
        <v>4.61384</v>
      </c>
      <c r="P1248" s="14" t="n">
        <f aca="false">O1248+P1247</f>
        <v>620.762099158247</v>
      </c>
    </row>
    <row r="1249" customFormat="false" ht="12.8" hidden="false" customHeight="false" outlineLevel="0" collapsed="false">
      <c r="A1249" s="9" t="s">
        <v>1690</v>
      </c>
      <c r="B1249" s="9" t="s">
        <v>375</v>
      </c>
      <c r="C1249" s="6" t="s">
        <v>59</v>
      </c>
      <c r="D1249" s="6" t="s">
        <v>42</v>
      </c>
      <c r="E1249" s="6" t="s">
        <v>30</v>
      </c>
      <c r="F1249" s="6" t="s">
        <v>43</v>
      </c>
      <c r="G1249" s="6" t="s">
        <v>19</v>
      </c>
      <c r="H1249" s="6" t="s">
        <v>1693</v>
      </c>
      <c r="I1249" s="6" t="n">
        <v>0</v>
      </c>
      <c r="J1249" s="6" t="n">
        <v>3.15</v>
      </c>
      <c r="K1249" s="3" t="s">
        <v>19</v>
      </c>
      <c r="L1249" s="0" t="n">
        <f aca="false">IF(K1249="Yes",(J1249-1)*0.98,-1)</f>
        <v>-1</v>
      </c>
      <c r="M1249" s="13" t="s">
        <v>184</v>
      </c>
      <c r="N1249" s="50" t="n">
        <v>10.7</v>
      </c>
      <c r="O1249" s="50" t="n">
        <f aca="false">N1249*L1249</f>
        <v>-10.7</v>
      </c>
      <c r="P1249" s="14" t="n">
        <f aca="false">O1249+P1248</f>
        <v>610.062099158247</v>
      </c>
      <c r="Q1249" s="47" t="n">
        <f aca="false">0.8*(P1249-535.15)</f>
        <v>59.9296793265978</v>
      </c>
      <c r="R1249" s="47" t="n">
        <f aca="false">P1249-Q1249</f>
        <v>550.132419831649</v>
      </c>
      <c r="S1249" s="47" t="n">
        <f aca="false">R1249/50</f>
        <v>11.002648396633</v>
      </c>
      <c r="T1249" s="47" t="n">
        <f aca="false">140.59+Q1249</f>
        <v>200.519679326598</v>
      </c>
      <c r="U1249" s="48" t="s">
        <v>21</v>
      </c>
    </row>
    <row r="1250" customFormat="false" ht="12.8" hidden="false" customHeight="false" outlineLevel="0" collapsed="false">
      <c r="A1250" s="2" t="s">
        <v>1694</v>
      </c>
      <c r="B1250" s="2" t="s">
        <v>810</v>
      </c>
      <c r="C1250" s="0" t="s">
        <v>47</v>
      </c>
      <c r="D1250" s="0" t="s">
        <v>102</v>
      </c>
      <c r="E1250" s="0" t="s">
        <v>30</v>
      </c>
      <c r="F1250" s="0" t="s">
        <v>65</v>
      </c>
      <c r="G1250" s="0" t="s">
        <v>21</v>
      </c>
      <c r="H1250" s="0" t="s">
        <v>1695</v>
      </c>
      <c r="I1250" s="0" t="n">
        <v>2</v>
      </c>
      <c r="J1250" s="0" t="n">
        <v>1.53</v>
      </c>
      <c r="K1250" s="0" t="s">
        <v>21</v>
      </c>
      <c r="L1250" s="0" t="n">
        <f aca="false">IF(K1250="Yes",(J1250-1)*0.98,-1)</f>
        <v>0.5194</v>
      </c>
      <c r="M1250" s="4" t="s">
        <v>22</v>
      </c>
      <c r="N1250" s="50" t="n">
        <v>11</v>
      </c>
      <c r="O1250" s="50" t="n">
        <f aca="false">N1250*L1250</f>
        <v>5.7134</v>
      </c>
      <c r="P1250" s="51" t="n">
        <f aca="false">R1249+O1250</f>
        <v>555.845819831649</v>
      </c>
    </row>
    <row r="1251" customFormat="false" ht="12.8" hidden="false" customHeight="false" outlineLevel="0" collapsed="false">
      <c r="A1251" s="2" t="s">
        <v>1694</v>
      </c>
      <c r="B1251" s="2" t="s">
        <v>109</v>
      </c>
      <c r="C1251" s="0" t="s">
        <v>1371</v>
      </c>
      <c r="D1251" s="0" t="s">
        <v>48</v>
      </c>
      <c r="E1251" s="0" t="s">
        <v>30</v>
      </c>
      <c r="F1251" s="0" t="s">
        <v>80</v>
      </c>
      <c r="G1251" s="0" t="s">
        <v>19</v>
      </c>
      <c r="H1251" s="0" t="s">
        <v>1696</v>
      </c>
      <c r="I1251" s="0" t="n">
        <v>1</v>
      </c>
      <c r="J1251" s="0" t="n">
        <v>1.37</v>
      </c>
      <c r="K1251" s="0" t="str">
        <f aca="false">IF(I1251=1,"Yes","No")</f>
        <v>Yes</v>
      </c>
      <c r="L1251" s="0" t="n">
        <f aca="false">IF(K1251="Yes",(J1251-1)*0.98,-1)</f>
        <v>0.3626</v>
      </c>
      <c r="M1251" s="5" t="s">
        <v>33</v>
      </c>
      <c r="N1251" s="50" t="n">
        <v>11</v>
      </c>
      <c r="O1251" s="50" t="n">
        <f aca="false">N1251*L1251</f>
        <v>3.9886</v>
      </c>
      <c r="P1251" s="14" t="n">
        <f aca="false">O1251+P1250</f>
        <v>559.834419831649</v>
      </c>
    </row>
    <row r="1252" customFormat="false" ht="12.8" hidden="false" customHeight="false" outlineLevel="0" collapsed="false">
      <c r="A1252" s="2" t="s">
        <v>1694</v>
      </c>
      <c r="B1252" s="2" t="s">
        <v>109</v>
      </c>
      <c r="C1252" s="0" t="s">
        <v>1371</v>
      </c>
      <c r="D1252" s="0" t="s">
        <v>48</v>
      </c>
      <c r="E1252" s="0" t="s">
        <v>30</v>
      </c>
      <c r="F1252" s="0" t="s">
        <v>80</v>
      </c>
      <c r="G1252" s="0" t="s">
        <v>19</v>
      </c>
      <c r="H1252" s="0" t="s">
        <v>1696</v>
      </c>
      <c r="I1252" s="0" t="n">
        <v>1</v>
      </c>
      <c r="J1252" s="0" t="n">
        <v>1.1</v>
      </c>
      <c r="K1252" s="0" t="s">
        <v>21</v>
      </c>
      <c r="L1252" s="0" t="n">
        <f aca="false">IF(K1252="Yes",(J1252-1)*0.98,-1)</f>
        <v>0.0980000000000001</v>
      </c>
      <c r="M1252" s="4" t="s">
        <v>22</v>
      </c>
      <c r="N1252" s="50" t="n">
        <v>11</v>
      </c>
      <c r="O1252" s="50" t="n">
        <f aca="false">N1252*L1252</f>
        <v>1.078</v>
      </c>
      <c r="P1252" s="14" t="n">
        <f aca="false">O1252+P1251</f>
        <v>560.912419831649</v>
      </c>
    </row>
    <row r="1253" customFormat="false" ht="12.8" hidden="false" customHeight="false" outlineLevel="0" collapsed="false">
      <c r="A1253" s="2" t="s">
        <v>1694</v>
      </c>
      <c r="B1253" s="2" t="s">
        <v>324</v>
      </c>
      <c r="C1253" s="6" t="s">
        <v>125</v>
      </c>
      <c r="D1253" s="6" t="s">
        <v>16</v>
      </c>
      <c r="E1253" s="6" t="s">
        <v>30</v>
      </c>
      <c r="F1253" s="6" t="s">
        <v>18</v>
      </c>
      <c r="G1253" s="6" t="s">
        <v>19</v>
      </c>
      <c r="H1253" s="6" t="s">
        <v>1697</v>
      </c>
      <c r="I1253" s="6" t="n">
        <v>4</v>
      </c>
      <c r="J1253" s="6" t="n">
        <v>3.85</v>
      </c>
      <c r="K1253" s="3" t="str">
        <f aca="false">IF(I1253=1, "No","Yes")</f>
        <v>Yes</v>
      </c>
      <c r="L1253" s="7" t="n">
        <f aca="false">IF(I1253=1,-J1253,0.98)</f>
        <v>0.98</v>
      </c>
      <c r="M1253" s="8" t="s">
        <v>51</v>
      </c>
      <c r="N1253" s="50" t="n">
        <v>11</v>
      </c>
      <c r="O1253" s="50" t="n">
        <f aca="false">N1253*L1253</f>
        <v>10.78</v>
      </c>
      <c r="P1253" s="14" t="n">
        <f aca="false">O1253+P1252</f>
        <v>571.692419831649</v>
      </c>
    </row>
    <row r="1254" customFormat="false" ht="12.8" hidden="false" customHeight="false" outlineLevel="0" collapsed="false">
      <c r="A1254" s="2" t="s">
        <v>1698</v>
      </c>
      <c r="B1254" s="2" t="s">
        <v>96</v>
      </c>
      <c r="C1254" s="0" t="s">
        <v>47</v>
      </c>
      <c r="D1254" s="0" t="s">
        <v>42</v>
      </c>
      <c r="E1254" s="0" t="s">
        <v>79</v>
      </c>
      <c r="F1254" s="0" t="s">
        <v>80</v>
      </c>
      <c r="G1254" s="0" t="s">
        <v>19</v>
      </c>
      <c r="H1254" s="0" t="s">
        <v>1699</v>
      </c>
      <c r="I1254" s="0" t="n">
        <v>3</v>
      </c>
      <c r="J1254" s="0" t="n">
        <v>1.12</v>
      </c>
      <c r="K1254" s="0" t="s">
        <v>21</v>
      </c>
      <c r="L1254" s="0" t="n">
        <f aca="false">IF(K1254="Yes",(J1254-1)*0.98,-1)</f>
        <v>0.1176</v>
      </c>
      <c r="M1254" s="4" t="s">
        <v>22</v>
      </c>
      <c r="N1254" s="50" t="n">
        <v>11</v>
      </c>
      <c r="O1254" s="50" t="n">
        <f aca="false">N1254*L1254</f>
        <v>1.2936</v>
      </c>
      <c r="P1254" s="14" t="n">
        <f aca="false">O1254+P1253</f>
        <v>572.986019831649</v>
      </c>
    </row>
    <row r="1255" customFormat="false" ht="12.8" hidden="false" customHeight="false" outlineLevel="0" collapsed="false">
      <c r="A1255" s="9" t="s">
        <v>1698</v>
      </c>
      <c r="B1255" s="9" t="s">
        <v>96</v>
      </c>
      <c r="C1255" s="6" t="s">
        <v>47</v>
      </c>
      <c r="D1255" s="6" t="s">
        <v>42</v>
      </c>
      <c r="E1255" s="6" t="s">
        <v>79</v>
      </c>
      <c r="F1255" s="6" t="s">
        <v>80</v>
      </c>
      <c r="G1255" s="6" t="s">
        <v>19</v>
      </c>
      <c r="H1255" s="6" t="s">
        <v>1700</v>
      </c>
      <c r="I1255" s="6" t="n">
        <v>2</v>
      </c>
      <c r="J1255" s="6" t="n">
        <v>0</v>
      </c>
      <c r="K1255" s="3" t="str">
        <f aca="false">IF(I1255=1,"Yes","No")</f>
        <v>No</v>
      </c>
      <c r="L1255" s="7" t="n">
        <f aca="false">IF(K1255="Yes",(J1255-1)*0.98,-1)</f>
        <v>-1</v>
      </c>
      <c r="M1255" s="10" t="s">
        <v>53</v>
      </c>
      <c r="N1255" s="50" t="n">
        <v>11</v>
      </c>
      <c r="O1255" s="50" t="n">
        <f aca="false">N1255*L1255</f>
        <v>-11</v>
      </c>
      <c r="P1255" s="14" t="n">
        <f aca="false">O1255+P1254</f>
        <v>561.986019831649</v>
      </c>
    </row>
    <row r="1256" customFormat="false" ht="12.8" hidden="false" customHeight="false" outlineLevel="0" collapsed="false">
      <c r="A1256" s="2" t="s">
        <v>1698</v>
      </c>
      <c r="B1256" s="2" t="s">
        <v>130</v>
      </c>
      <c r="C1256" s="6" t="s">
        <v>264</v>
      </c>
      <c r="D1256" s="6" t="s">
        <v>16</v>
      </c>
      <c r="E1256" s="6" t="s">
        <v>17</v>
      </c>
      <c r="F1256" s="6" t="s">
        <v>43</v>
      </c>
      <c r="G1256" s="6" t="s">
        <v>19</v>
      </c>
      <c r="H1256" s="6" t="s">
        <v>1445</v>
      </c>
      <c r="I1256" s="6" t="n">
        <v>3</v>
      </c>
      <c r="J1256" s="6" t="n">
        <v>0</v>
      </c>
      <c r="K1256" s="3" t="str">
        <f aca="false">IF(I1256=1, "No","Yes")</f>
        <v>Yes</v>
      </c>
      <c r="L1256" s="7" t="n">
        <f aca="false">IF(I1256=1,-J1256,0.98)</f>
        <v>0.98</v>
      </c>
      <c r="M1256" s="8" t="s">
        <v>51</v>
      </c>
      <c r="N1256" s="50" t="n">
        <v>11</v>
      </c>
      <c r="O1256" s="50" t="n">
        <f aca="false">N1256*L1256</f>
        <v>10.78</v>
      </c>
      <c r="P1256" s="14" t="n">
        <f aca="false">O1256+P1255</f>
        <v>572.766019831649</v>
      </c>
    </row>
    <row r="1257" customFormat="false" ht="12.8" hidden="false" customHeight="false" outlineLevel="0" collapsed="false">
      <c r="A1257" s="2" t="s">
        <v>1698</v>
      </c>
      <c r="B1257" s="2" t="s">
        <v>245</v>
      </c>
      <c r="C1257" s="0" t="s">
        <v>327</v>
      </c>
      <c r="D1257" s="0" t="s">
        <v>42</v>
      </c>
      <c r="E1257" s="0" t="s">
        <v>17</v>
      </c>
      <c r="F1257" s="0" t="s">
        <v>65</v>
      </c>
      <c r="G1257" s="0" t="s">
        <v>21</v>
      </c>
      <c r="H1257" s="0" t="s">
        <v>1701</v>
      </c>
      <c r="I1257" s="0" t="n">
        <v>0</v>
      </c>
      <c r="J1257" s="0" t="n">
        <v>1.9</v>
      </c>
      <c r="K1257" s="0" t="s">
        <v>19</v>
      </c>
      <c r="L1257" s="0" t="n">
        <f aca="false">IF(K1257="Yes",(J1257-1)*0.98,-1)</f>
        <v>-1</v>
      </c>
      <c r="M1257" s="11" t="s">
        <v>62</v>
      </c>
      <c r="N1257" s="50" t="n">
        <v>11</v>
      </c>
      <c r="O1257" s="50" t="n">
        <f aca="false">N1257*L1257</f>
        <v>-11</v>
      </c>
      <c r="P1257" s="14" t="n">
        <f aca="false">O1257+P1256</f>
        <v>561.766019831649</v>
      </c>
    </row>
    <row r="1258" customFormat="false" ht="12.8" hidden="false" customHeight="false" outlineLevel="0" collapsed="false">
      <c r="A1258" s="2" t="s">
        <v>1698</v>
      </c>
      <c r="B1258" s="2" t="s">
        <v>245</v>
      </c>
      <c r="C1258" s="6" t="s">
        <v>327</v>
      </c>
      <c r="D1258" s="6" t="s">
        <v>42</v>
      </c>
      <c r="E1258" s="6" t="s">
        <v>17</v>
      </c>
      <c r="F1258" s="6" t="s">
        <v>65</v>
      </c>
      <c r="G1258" s="6" t="s">
        <v>21</v>
      </c>
      <c r="H1258" s="6" t="s">
        <v>1702</v>
      </c>
      <c r="I1258" s="6" t="n">
        <v>0</v>
      </c>
      <c r="J1258" s="6" t="n">
        <v>4.94</v>
      </c>
      <c r="K1258" s="3" t="str">
        <f aca="false">IF(I1258=1, "No","Yes")</f>
        <v>Yes</v>
      </c>
      <c r="L1258" s="7" t="n">
        <f aca="false">IF(I1258=1,-J1258,0.98)</f>
        <v>0.98</v>
      </c>
      <c r="M1258" s="8" t="s">
        <v>51</v>
      </c>
      <c r="N1258" s="50" t="n">
        <v>11</v>
      </c>
      <c r="O1258" s="50" t="n">
        <f aca="false">N1258*L1258</f>
        <v>10.78</v>
      </c>
      <c r="P1258" s="14" t="n">
        <f aca="false">O1258+P1257</f>
        <v>572.546019831649</v>
      </c>
    </row>
    <row r="1259" customFormat="false" ht="12.8" hidden="false" customHeight="false" outlineLevel="0" collapsed="false">
      <c r="A1259" s="9" t="s">
        <v>1698</v>
      </c>
      <c r="B1259" s="9" t="s">
        <v>245</v>
      </c>
      <c r="C1259" s="6" t="s">
        <v>327</v>
      </c>
      <c r="D1259" s="6" t="s">
        <v>42</v>
      </c>
      <c r="E1259" s="6" t="s">
        <v>17</v>
      </c>
      <c r="F1259" s="6" t="s">
        <v>65</v>
      </c>
      <c r="G1259" s="6" t="s">
        <v>21</v>
      </c>
      <c r="H1259" s="6" t="s">
        <v>1702</v>
      </c>
      <c r="I1259" s="6" t="n">
        <v>0</v>
      </c>
      <c r="J1259" s="6" t="n">
        <v>1.82</v>
      </c>
      <c r="K1259" s="3" t="s">
        <v>19</v>
      </c>
      <c r="L1259" s="0" t="n">
        <f aca="false">IF(K1259="Yes",(J1259-1)*0.98,-1)</f>
        <v>-1</v>
      </c>
      <c r="M1259" s="13" t="s">
        <v>184</v>
      </c>
      <c r="N1259" s="50" t="n">
        <v>11</v>
      </c>
      <c r="O1259" s="50" t="n">
        <f aca="false">N1259*L1259</f>
        <v>-11</v>
      </c>
      <c r="P1259" s="14" t="n">
        <f aca="false">O1259+P1258</f>
        <v>561.546019831649</v>
      </c>
    </row>
    <row r="1260" customFormat="false" ht="12.8" hidden="false" customHeight="false" outlineLevel="0" collapsed="false">
      <c r="A1260" s="9" t="s">
        <v>1698</v>
      </c>
      <c r="B1260" s="9" t="s">
        <v>245</v>
      </c>
      <c r="C1260" s="6" t="s">
        <v>327</v>
      </c>
      <c r="D1260" s="6" t="s">
        <v>42</v>
      </c>
      <c r="E1260" s="6" t="s">
        <v>17</v>
      </c>
      <c r="F1260" s="6" t="s">
        <v>65</v>
      </c>
      <c r="G1260" s="6" t="s">
        <v>21</v>
      </c>
      <c r="H1260" s="6" t="s">
        <v>1701</v>
      </c>
      <c r="I1260" s="6" t="n">
        <v>0</v>
      </c>
      <c r="J1260" s="6" t="n">
        <v>5</v>
      </c>
      <c r="K1260" s="3" t="str">
        <f aca="false">IF(I1260=1,"Yes","No")</f>
        <v>No</v>
      </c>
      <c r="L1260" s="7" t="n">
        <f aca="false">IF(K1260="Yes",(J1260-1)*0.98,-1)</f>
        <v>-1</v>
      </c>
      <c r="M1260" s="10" t="s">
        <v>53</v>
      </c>
      <c r="N1260" s="50" t="n">
        <v>11</v>
      </c>
      <c r="O1260" s="50" t="n">
        <f aca="false">N1260*L1260</f>
        <v>-11</v>
      </c>
      <c r="P1260" s="14" t="n">
        <f aca="false">O1260+P1259</f>
        <v>550.546019831649</v>
      </c>
    </row>
    <row r="1261" customFormat="false" ht="12.8" hidden="false" customHeight="false" outlineLevel="0" collapsed="false">
      <c r="A1261" s="2" t="s">
        <v>1698</v>
      </c>
      <c r="B1261" s="2" t="s">
        <v>343</v>
      </c>
      <c r="C1261" s="0" t="s">
        <v>59</v>
      </c>
      <c r="D1261" s="0" t="s">
        <v>29</v>
      </c>
      <c r="E1261" s="0" t="s">
        <v>30</v>
      </c>
      <c r="F1261" s="0" t="s">
        <v>31</v>
      </c>
      <c r="G1261" s="0" t="s">
        <v>19</v>
      </c>
      <c r="H1261" s="0" t="s">
        <v>1703</v>
      </c>
      <c r="I1261" s="0" t="n">
        <v>2</v>
      </c>
      <c r="J1261" s="0" t="n">
        <v>1.87</v>
      </c>
      <c r="K1261" s="0" t="str">
        <f aca="false">IF(I1261=1,"Yes","No")</f>
        <v>No</v>
      </c>
      <c r="L1261" s="0" t="n">
        <f aca="false">IF(K1261="Yes",(J1261-1)*0.98,-1)</f>
        <v>-1</v>
      </c>
      <c r="M1261" s="5" t="s">
        <v>33</v>
      </c>
      <c r="N1261" s="50" t="n">
        <v>11</v>
      </c>
      <c r="O1261" s="50" t="n">
        <f aca="false">N1261*L1261</f>
        <v>-11</v>
      </c>
      <c r="P1261" s="14" t="n">
        <f aca="false">O1261+P1260</f>
        <v>539.546019831649</v>
      </c>
    </row>
    <row r="1262" customFormat="false" ht="12.8" hidden="false" customHeight="false" outlineLevel="0" collapsed="false">
      <c r="A1262" s="2" t="s">
        <v>1698</v>
      </c>
      <c r="B1262" s="2" t="s">
        <v>343</v>
      </c>
      <c r="C1262" s="0" t="s">
        <v>59</v>
      </c>
      <c r="D1262" s="0" t="s">
        <v>29</v>
      </c>
      <c r="E1262" s="0" t="s">
        <v>30</v>
      </c>
      <c r="F1262" s="0" t="s">
        <v>31</v>
      </c>
      <c r="G1262" s="0" t="s">
        <v>19</v>
      </c>
      <c r="H1262" s="0" t="s">
        <v>1703</v>
      </c>
      <c r="I1262" s="0" t="n">
        <v>2</v>
      </c>
      <c r="J1262" s="0" t="n">
        <v>1.25</v>
      </c>
      <c r="K1262" s="0" t="s">
        <v>21</v>
      </c>
      <c r="L1262" s="0" t="n">
        <f aca="false">IF(K1262="Yes",(J1262-1)*0.98,-1)</f>
        <v>0.245</v>
      </c>
      <c r="M1262" s="4" t="s">
        <v>22</v>
      </c>
      <c r="N1262" s="50" t="n">
        <v>11</v>
      </c>
      <c r="O1262" s="50" t="n">
        <f aca="false">N1262*L1262</f>
        <v>2.695</v>
      </c>
      <c r="P1262" s="14" t="n">
        <f aca="false">O1262+P1261</f>
        <v>542.241019831649</v>
      </c>
    </row>
    <row r="1263" customFormat="false" ht="12.8" hidden="false" customHeight="false" outlineLevel="0" collapsed="false">
      <c r="A1263" s="2" t="s">
        <v>1704</v>
      </c>
      <c r="B1263" s="2" t="s">
        <v>35</v>
      </c>
      <c r="C1263" s="0" t="s">
        <v>15</v>
      </c>
      <c r="D1263" s="0" t="s">
        <v>42</v>
      </c>
      <c r="E1263" s="0" t="s">
        <v>17</v>
      </c>
      <c r="F1263" s="0" t="s">
        <v>304</v>
      </c>
      <c r="G1263" s="0" t="s">
        <v>21</v>
      </c>
      <c r="H1263" s="0" t="s">
        <v>1705</v>
      </c>
      <c r="I1263" s="0" t="n">
        <v>1</v>
      </c>
      <c r="J1263" s="0" t="n">
        <v>1.35</v>
      </c>
      <c r="K1263" s="0" t="s">
        <v>21</v>
      </c>
      <c r="L1263" s="0" t="n">
        <f aca="false">IF(K1263="Yes",(J1263-1)*0.98,-1)</f>
        <v>0.343</v>
      </c>
      <c r="M1263" s="11" t="s">
        <v>62</v>
      </c>
      <c r="N1263" s="50" t="n">
        <v>11</v>
      </c>
      <c r="O1263" s="50" t="n">
        <f aca="false">N1263*L1263</f>
        <v>3.773</v>
      </c>
      <c r="P1263" s="14" t="n">
        <f aca="false">O1263+P1262</f>
        <v>546.014019831649</v>
      </c>
    </row>
    <row r="1264" customFormat="false" ht="12.8" hidden="false" customHeight="false" outlineLevel="0" collapsed="false">
      <c r="A1264" s="2" t="s">
        <v>1704</v>
      </c>
      <c r="B1264" s="2" t="s">
        <v>35</v>
      </c>
      <c r="C1264" s="6" t="s">
        <v>15</v>
      </c>
      <c r="D1264" s="6" t="s">
        <v>42</v>
      </c>
      <c r="E1264" s="6" t="s">
        <v>17</v>
      </c>
      <c r="F1264" s="6" t="s">
        <v>304</v>
      </c>
      <c r="G1264" s="6" t="s">
        <v>21</v>
      </c>
      <c r="H1264" s="6" t="s">
        <v>1706</v>
      </c>
      <c r="I1264" s="6" t="n">
        <v>2</v>
      </c>
      <c r="J1264" s="6" t="n">
        <v>4.85</v>
      </c>
      <c r="K1264" s="3" t="str">
        <f aca="false">IF(I1264=1, "No","Yes")</f>
        <v>Yes</v>
      </c>
      <c r="L1264" s="7" t="n">
        <f aca="false">IF(I1264=1,-J1264,0.98)</f>
        <v>0.98</v>
      </c>
      <c r="M1264" s="8" t="s">
        <v>51</v>
      </c>
      <c r="N1264" s="50" t="n">
        <v>11</v>
      </c>
      <c r="O1264" s="50" t="n">
        <f aca="false">N1264*L1264</f>
        <v>10.78</v>
      </c>
      <c r="P1264" s="14" t="n">
        <f aca="false">O1264+P1263</f>
        <v>556.794019831649</v>
      </c>
    </row>
    <row r="1265" customFormat="false" ht="12.8" hidden="false" customHeight="false" outlineLevel="0" collapsed="false">
      <c r="A1265" s="9" t="s">
        <v>1704</v>
      </c>
      <c r="B1265" s="9" t="s">
        <v>35</v>
      </c>
      <c r="C1265" s="6" t="s">
        <v>15</v>
      </c>
      <c r="D1265" s="6" t="s">
        <v>42</v>
      </c>
      <c r="E1265" s="6" t="s">
        <v>17</v>
      </c>
      <c r="F1265" s="6" t="s">
        <v>304</v>
      </c>
      <c r="G1265" s="6" t="s">
        <v>21</v>
      </c>
      <c r="H1265" s="6" t="s">
        <v>1706</v>
      </c>
      <c r="I1265" s="6" t="n">
        <v>2</v>
      </c>
      <c r="J1265" s="6" t="n">
        <v>1.98</v>
      </c>
      <c r="K1265" s="3" t="s">
        <v>21</v>
      </c>
      <c r="L1265" s="0" t="n">
        <f aca="false">IF(K1265="Yes",(J1265-1)*0.98,-1)</f>
        <v>0.9604</v>
      </c>
      <c r="M1265" s="13" t="s">
        <v>184</v>
      </c>
      <c r="N1265" s="50" t="n">
        <v>11</v>
      </c>
      <c r="O1265" s="50" t="n">
        <f aca="false">N1265*L1265</f>
        <v>10.5644</v>
      </c>
      <c r="P1265" s="14" t="n">
        <f aca="false">O1265+P1264</f>
        <v>567.358419831649</v>
      </c>
    </row>
    <row r="1266" customFormat="false" ht="12.8" hidden="false" customHeight="false" outlineLevel="0" collapsed="false">
      <c r="A1266" s="2" t="s">
        <v>1704</v>
      </c>
      <c r="B1266" s="2" t="s">
        <v>46</v>
      </c>
      <c r="C1266" s="0" t="s">
        <v>47</v>
      </c>
      <c r="D1266" s="0" t="s">
        <v>29</v>
      </c>
      <c r="E1266" s="0" t="s">
        <v>30</v>
      </c>
      <c r="F1266" s="0" t="s">
        <v>31</v>
      </c>
      <c r="G1266" s="0" t="s">
        <v>19</v>
      </c>
      <c r="H1266" s="0" t="s">
        <v>32</v>
      </c>
      <c r="I1266" s="0" t="n">
        <v>1</v>
      </c>
      <c r="J1266" s="0" t="n">
        <v>1.17</v>
      </c>
      <c r="K1266" s="0" t="str">
        <f aca="false">IF(I1266=1,"Yes","No")</f>
        <v>Yes</v>
      </c>
      <c r="L1266" s="0" t="n">
        <f aca="false">IF(K1266="Yes",(J1266-1)*0.98,-1)</f>
        <v>0.1666</v>
      </c>
      <c r="M1266" s="5" t="s">
        <v>33</v>
      </c>
      <c r="N1266" s="50" t="n">
        <v>11</v>
      </c>
      <c r="O1266" s="50" t="n">
        <f aca="false">N1266*L1266</f>
        <v>1.8326</v>
      </c>
      <c r="P1266" s="14" t="n">
        <f aca="false">O1266+P1265</f>
        <v>569.191019831649</v>
      </c>
    </row>
    <row r="1267" customFormat="false" ht="12.8" hidden="false" customHeight="false" outlineLevel="0" collapsed="false">
      <c r="A1267" s="2" t="s">
        <v>1704</v>
      </c>
      <c r="B1267" s="2" t="s">
        <v>46</v>
      </c>
      <c r="C1267" s="6" t="s">
        <v>47</v>
      </c>
      <c r="D1267" s="6" t="s">
        <v>29</v>
      </c>
      <c r="E1267" s="6" t="s">
        <v>30</v>
      </c>
      <c r="F1267" s="6" t="s">
        <v>31</v>
      </c>
      <c r="G1267" s="6" t="s">
        <v>19</v>
      </c>
      <c r="H1267" s="6" t="s">
        <v>1707</v>
      </c>
      <c r="I1267" s="6" t="n">
        <v>2</v>
      </c>
      <c r="J1267" s="6" t="n">
        <v>23.98</v>
      </c>
      <c r="K1267" s="3" t="str">
        <f aca="false">IF(I1267=1, "No","Yes")</f>
        <v>Yes</v>
      </c>
      <c r="L1267" s="7" t="n">
        <f aca="false">IF(I1267=1,-J1267,0.98)</f>
        <v>0.98</v>
      </c>
      <c r="M1267" s="8" t="s">
        <v>51</v>
      </c>
      <c r="N1267" s="50" t="n">
        <v>11</v>
      </c>
      <c r="O1267" s="50" t="n">
        <f aca="false">N1267*L1267</f>
        <v>10.78</v>
      </c>
      <c r="P1267" s="14" t="n">
        <f aca="false">O1267+P1266</f>
        <v>579.971019831649</v>
      </c>
    </row>
    <row r="1268" customFormat="false" ht="12.8" hidden="false" customHeight="false" outlineLevel="0" collapsed="false">
      <c r="A1268" s="2" t="s">
        <v>1704</v>
      </c>
      <c r="B1268" s="2" t="s">
        <v>101</v>
      </c>
      <c r="C1268" s="0" t="s">
        <v>15</v>
      </c>
      <c r="D1268" s="0" t="s">
        <v>16</v>
      </c>
      <c r="E1268" s="0" t="s">
        <v>17</v>
      </c>
      <c r="F1268" s="0" t="s">
        <v>18</v>
      </c>
      <c r="G1268" s="0" t="s">
        <v>19</v>
      </c>
      <c r="H1268" s="0" t="s">
        <v>1662</v>
      </c>
      <c r="I1268" s="0" t="n">
        <v>2</v>
      </c>
      <c r="J1268" s="0" t="n">
        <v>1.51</v>
      </c>
      <c r="K1268" s="0" t="s">
        <v>21</v>
      </c>
      <c r="L1268" s="0" t="n">
        <f aca="false">IF(K1268="Yes",(J1268-1)*0.98,-1)</f>
        <v>0.4998</v>
      </c>
      <c r="M1268" s="4" t="s">
        <v>22</v>
      </c>
      <c r="N1268" s="50" t="n">
        <v>11</v>
      </c>
      <c r="O1268" s="50" t="n">
        <f aca="false">N1268*L1268</f>
        <v>5.4978</v>
      </c>
      <c r="P1268" s="14" t="n">
        <f aca="false">O1268+P1267</f>
        <v>585.468819831649</v>
      </c>
    </row>
    <row r="1269" customFormat="false" ht="12.8" hidden="false" customHeight="false" outlineLevel="0" collapsed="false">
      <c r="A1269" s="2" t="s">
        <v>1704</v>
      </c>
      <c r="B1269" s="2" t="s">
        <v>101</v>
      </c>
      <c r="C1269" s="0" t="s">
        <v>15</v>
      </c>
      <c r="D1269" s="0" t="s">
        <v>16</v>
      </c>
      <c r="E1269" s="0" t="s">
        <v>17</v>
      </c>
      <c r="F1269" s="0" t="s">
        <v>18</v>
      </c>
      <c r="G1269" s="0" t="s">
        <v>19</v>
      </c>
      <c r="H1269" s="0" t="s">
        <v>1708</v>
      </c>
      <c r="I1269" s="0" t="n">
        <v>1</v>
      </c>
      <c r="J1269" s="0" t="n">
        <v>1.85</v>
      </c>
      <c r="K1269" s="0" t="s">
        <v>21</v>
      </c>
      <c r="L1269" s="0" t="n">
        <f aca="false">IF(K1269="Yes",(J1269-1)*0.98,-1)</f>
        <v>0.833</v>
      </c>
      <c r="M1269" s="11" t="s">
        <v>62</v>
      </c>
      <c r="N1269" s="50" t="n">
        <v>11</v>
      </c>
      <c r="O1269" s="50" t="n">
        <f aca="false">N1269*L1269</f>
        <v>9.163</v>
      </c>
      <c r="P1269" s="14" t="n">
        <f aca="false">O1269+P1268</f>
        <v>594.631819831649</v>
      </c>
    </row>
    <row r="1270" customFormat="false" ht="12.8" hidden="false" customHeight="false" outlineLevel="0" collapsed="false">
      <c r="A1270" s="2" t="s">
        <v>1704</v>
      </c>
      <c r="B1270" s="2" t="s">
        <v>101</v>
      </c>
      <c r="C1270" s="6" t="s">
        <v>15</v>
      </c>
      <c r="D1270" s="6" t="s">
        <v>16</v>
      </c>
      <c r="E1270" s="6" t="s">
        <v>17</v>
      </c>
      <c r="F1270" s="6" t="s">
        <v>18</v>
      </c>
      <c r="G1270" s="6" t="s">
        <v>19</v>
      </c>
      <c r="H1270" s="6" t="s">
        <v>1709</v>
      </c>
      <c r="I1270" s="6" t="n">
        <v>3</v>
      </c>
      <c r="J1270" s="6" t="n">
        <v>0</v>
      </c>
      <c r="K1270" s="3" t="str">
        <f aca="false">IF(I1270=1, "No","Yes")</f>
        <v>Yes</v>
      </c>
      <c r="L1270" s="7" t="n">
        <f aca="false">IF(I1270=1,-J1270,0.98)</f>
        <v>0.98</v>
      </c>
      <c r="M1270" s="12" t="s">
        <v>128</v>
      </c>
      <c r="N1270" s="50" t="n">
        <v>11</v>
      </c>
      <c r="O1270" s="50" t="n">
        <f aca="false">N1270*L1270</f>
        <v>10.78</v>
      </c>
      <c r="P1270" s="14" t="n">
        <f aca="false">O1270+P1269</f>
        <v>605.411819831649</v>
      </c>
    </row>
    <row r="1271" customFormat="false" ht="12.8" hidden="false" customHeight="false" outlineLevel="0" collapsed="false">
      <c r="A1271" s="9" t="s">
        <v>1710</v>
      </c>
      <c r="B1271" s="9" t="s">
        <v>331</v>
      </c>
      <c r="C1271" s="6" t="s">
        <v>230</v>
      </c>
      <c r="D1271" s="6" t="s">
        <v>42</v>
      </c>
      <c r="E1271" s="6" t="s">
        <v>87</v>
      </c>
      <c r="F1271" s="6" t="s">
        <v>152</v>
      </c>
      <c r="G1271" s="6" t="s">
        <v>19</v>
      </c>
      <c r="H1271" s="6" t="s">
        <v>1711</v>
      </c>
      <c r="I1271" s="6" t="n">
        <v>1</v>
      </c>
      <c r="J1271" s="6" t="n">
        <v>5.8</v>
      </c>
      <c r="K1271" s="3" t="str">
        <f aca="false">IF(I1271=1,"Yes","No")</f>
        <v>Yes</v>
      </c>
      <c r="L1271" s="7" t="n">
        <f aca="false">IF(K1271="Yes",(J1271-1)*0.98,-1)</f>
        <v>4.704</v>
      </c>
      <c r="M1271" s="10" t="s">
        <v>53</v>
      </c>
      <c r="N1271" s="50" t="n">
        <v>11</v>
      </c>
      <c r="O1271" s="50" t="n">
        <f aca="false">N1271*L1271</f>
        <v>51.744</v>
      </c>
      <c r="P1271" s="14" t="n">
        <f aca="false">O1271+P1270</f>
        <v>657.155819831649</v>
      </c>
    </row>
    <row r="1272" customFormat="false" ht="12.8" hidden="false" customHeight="false" outlineLevel="0" collapsed="false">
      <c r="A1272" s="2" t="s">
        <v>1710</v>
      </c>
      <c r="B1272" s="2" t="s">
        <v>536</v>
      </c>
      <c r="C1272" s="6" t="s">
        <v>1341</v>
      </c>
      <c r="D1272" s="6" t="s">
        <v>37</v>
      </c>
      <c r="E1272" s="6" t="s">
        <v>79</v>
      </c>
      <c r="F1272" s="6" t="s">
        <v>80</v>
      </c>
      <c r="G1272" s="6" t="s">
        <v>19</v>
      </c>
      <c r="H1272" s="6" t="s">
        <v>1712</v>
      </c>
      <c r="I1272" s="6" t="n">
        <v>2</v>
      </c>
      <c r="J1272" s="6" t="n">
        <v>0</v>
      </c>
      <c r="K1272" s="3" t="str">
        <f aca="false">IF(I1272=1, "No","Yes")</f>
        <v>Yes</v>
      </c>
      <c r="L1272" s="7" t="n">
        <f aca="false">IF(I1272=1,-J1272,0.98)</f>
        <v>0.98</v>
      </c>
      <c r="M1272" s="8" t="s">
        <v>51</v>
      </c>
      <c r="N1272" s="50" t="n">
        <v>11</v>
      </c>
      <c r="O1272" s="50" t="n">
        <f aca="false">N1272*L1272</f>
        <v>10.78</v>
      </c>
      <c r="P1272" s="14" t="n">
        <f aca="false">O1272+P1271</f>
        <v>667.935819831649</v>
      </c>
    </row>
    <row r="1273" customFormat="false" ht="12.8" hidden="false" customHeight="false" outlineLevel="0" collapsed="false">
      <c r="A1273" s="2" t="s">
        <v>1713</v>
      </c>
      <c r="B1273" s="2" t="s">
        <v>96</v>
      </c>
      <c r="C1273" s="0" t="s">
        <v>271</v>
      </c>
      <c r="D1273" s="0" t="s">
        <v>48</v>
      </c>
      <c r="E1273" s="0" t="s">
        <v>87</v>
      </c>
      <c r="F1273" s="0" t="s">
        <v>298</v>
      </c>
      <c r="G1273" s="0" t="s">
        <v>19</v>
      </c>
      <c r="H1273" s="0" t="s">
        <v>1714</v>
      </c>
      <c r="I1273" s="0" t="n">
        <v>1</v>
      </c>
      <c r="J1273" s="0" t="n">
        <v>1.41</v>
      </c>
      <c r="K1273" s="0" t="str">
        <f aca="false">IF(I1273=1,"Yes","No")</f>
        <v>Yes</v>
      </c>
      <c r="L1273" s="0" t="n">
        <f aca="false">IF(K1273="Yes",(J1273-1)*0.98,-1)</f>
        <v>0.4018</v>
      </c>
      <c r="M1273" s="5" t="s">
        <v>33</v>
      </c>
      <c r="N1273" s="50" t="n">
        <v>11</v>
      </c>
      <c r="O1273" s="50" t="n">
        <f aca="false">N1273*L1273</f>
        <v>4.4198</v>
      </c>
      <c r="P1273" s="14" t="n">
        <f aca="false">O1273+P1272</f>
        <v>672.355619831649</v>
      </c>
    </row>
    <row r="1274" customFormat="false" ht="12.8" hidden="false" customHeight="false" outlineLevel="0" collapsed="false">
      <c r="A1274" s="2" t="s">
        <v>1713</v>
      </c>
      <c r="B1274" s="2" t="s">
        <v>471</v>
      </c>
      <c r="C1274" s="0" t="s">
        <v>74</v>
      </c>
      <c r="D1274" s="0" t="s">
        <v>37</v>
      </c>
      <c r="E1274" s="0" t="s">
        <v>30</v>
      </c>
      <c r="F1274" s="0" t="s">
        <v>65</v>
      </c>
      <c r="G1274" s="0" t="s">
        <v>21</v>
      </c>
      <c r="H1274" s="0" t="s">
        <v>1715</v>
      </c>
      <c r="I1274" s="0" t="n">
        <v>0</v>
      </c>
      <c r="J1274" s="0" t="n">
        <v>1.29</v>
      </c>
      <c r="K1274" s="0" t="s">
        <v>19</v>
      </c>
      <c r="L1274" s="0" t="n">
        <f aca="false">IF(K1274="Yes",(J1274-1)*0.98,-1)</f>
        <v>-1</v>
      </c>
      <c r="M1274" s="4" t="s">
        <v>22</v>
      </c>
      <c r="N1274" s="50" t="n">
        <v>11</v>
      </c>
      <c r="O1274" s="50" t="n">
        <f aca="false">N1274*L1274</f>
        <v>-11</v>
      </c>
      <c r="P1274" s="14" t="n">
        <f aca="false">O1274+P1273</f>
        <v>661.355619831649</v>
      </c>
    </row>
    <row r="1275" customFormat="false" ht="12.8" hidden="false" customHeight="false" outlineLevel="0" collapsed="false">
      <c r="A1275" s="2" t="s">
        <v>1713</v>
      </c>
      <c r="B1275" s="2" t="s">
        <v>471</v>
      </c>
      <c r="C1275" s="0" t="s">
        <v>74</v>
      </c>
      <c r="D1275" s="0" t="s">
        <v>37</v>
      </c>
      <c r="E1275" s="0" t="s">
        <v>30</v>
      </c>
      <c r="F1275" s="0" t="s">
        <v>65</v>
      </c>
      <c r="G1275" s="0" t="s">
        <v>21</v>
      </c>
      <c r="H1275" s="0" t="s">
        <v>1716</v>
      </c>
      <c r="I1275" s="0" t="n">
        <v>1</v>
      </c>
      <c r="J1275" s="0" t="n">
        <v>1.64</v>
      </c>
      <c r="K1275" s="0" t="s">
        <v>21</v>
      </c>
      <c r="L1275" s="0" t="n">
        <f aca="false">IF(K1275="Yes",(J1275-1)*0.98,-1)</f>
        <v>0.6272</v>
      </c>
      <c r="M1275" s="11" t="s">
        <v>62</v>
      </c>
      <c r="N1275" s="50" t="n">
        <v>11</v>
      </c>
      <c r="O1275" s="50" t="n">
        <f aca="false">N1275*L1275</f>
        <v>6.8992</v>
      </c>
      <c r="P1275" s="14" t="n">
        <f aca="false">O1275+P1274</f>
        <v>668.254819831649</v>
      </c>
    </row>
    <row r="1276" customFormat="false" ht="12.8" hidden="false" customHeight="false" outlineLevel="0" collapsed="false">
      <c r="A1276" s="2" t="s">
        <v>1717</v>
      </c>
      <c r="B1276" s="2" t="s">
        <v>222</v>
      </c>
      <c r="C1276" s="0" t="s">
        <v>59</v>
      </c>
      <c r="D1276" s="0" t="s">
        <v>42</v>
      </c>
      <c r="E1276" s="0" t="s">
        <v>30</v>
      </c>
      <c r="F1276" s="0" t="s">
        <v>31</v>
      </c>
      <c r="G1276" s="0" t="s">
        <v>19</v>
      </c>
      <c r="H1276" s="0" t="s">
        <v>32</v>
      </c>
      <c r="I1276" s="0" t="n">
        <v>1</v>
      </c>
      <c r="J1276" s="0" t="n">
        <v>2.53</v>
      </c>
      <c r="K1276" s="0" t="str">
        <f aca="false">IF(I1276=1,"Yes","No")</f>
        <v>Yes</v>
      </c>
      <c r="L1276" s="0" t="n">
        <f aca="false">IF(K1276="Yes",(J1276-1)*0.98,-1)</f>
        <v>1.4994</v>
      </c>
      <c r="M1276" s="5" t="s">
        <v>33</v>
      </c>
      <c r="N1276" s="50" t="n">
        <v>11</v>
      </c>
      <c r="O1276" s="50" t="n">
        <f aca="false">N1276*L1276</f>
        <v>16.4934</v>
      </c>
      <c r="P1276" s="14" t="n">
        <f aca="false">O1276+P1275</f>
        <v>684.748219831649</v>
      </c>
    </row>
    <row r="1277" customFormat="false" ht="12.8" hidden="false" customHeight="false" outlineLevel="0" collapsed="false">
      <c r="A1277" s="2" t="s">
        <v>1717</v>
      </c>
      <c r="B1277" s="2" t="s">
        <v>130</v>
      </c>
      <c r="C1277" s="0" t="s">
        <v>59</v>
      </c>
      <c r="D1277" s="0" t="s">
        <v>42</v>
      </c>
      <c r="E1277" s="0" t="s">
        <v>30</v>
      </c>
      <c r="F1277" s="0" t="s">
        <v>18</v>
      </c>
      <c r="G1277" s="0" t="s">
        <v>19</v>
      </c>
      <c r="H1277" s="0" t="s">
        <v>1718</v>
      </c>
      <c r="I1277" s="0" t="n">
        <v>0</v>
      </c>
      <c r="J1277" s="0" t="n">
        <v>1.61</v>
      </c>
      <c r="K1277" s="0" t="s">
        <v>19</v>
      </c>
      <c r="L1277" s="0" t="n">
        <f aca="false">IF(K1277="Yes",(J1277-1)*0.98,-1)</f>
        <v>-1</v>
      </c>
      <c r="M1277" s="11" t="s">
        <v>62</v>
      </c>
      <c r="N1277" s="50" t="n">
        <v>11</v>
      </c>
      <c r="O1277" s="50" t="n">
        <f aca="false">N1277*L1277</f>
        <v>-11</v>
      </c>
      <c r="P1277" s="14" t="n">
        <f aca="false">O1277+P1276</f>
        <v>673.748219831649</v>
      </c>
    </row>
    <row r="1278" customFormat="false" ht="12.8" hidden="false" customHeight="false" outlineLevel="0" collapsed="false">
      <c r="A1278" s="2" t="s">
        <v>1717</v>
      </c>
      <c r="B1278" s="2" t="s">
        <v>205</v>
      </c>
      <c r="C1278" s="0" t="s">
        <v>773</v>
      </c>
      <c r="D1278" s="0" t="s">
        <v>16</v>
      </c>
      <c r="E1278" s="0" t="s">
        <v>17</v>
      </c>
      <c r="F1278" s="0" t="s">
        <v>18</v>
      </c>
      <c r="G1278" s="0" t="s">
        <v>19</v>
      </c>
      <c r="H1278" s="0" t="s">
        <v>1646</v>
      </c>
      <c r="I1278" s="0" t="n">
        <v>1</v>
      </c>
      <c r="J1278" s="0" t="n">
        <v>1.04</v>
      </c>
      <c r="K1278" s="0" t="s">
        <v>21</v>
      </c>
      <c r="L1278" s="0" t="n">
        <f aca="false">IF(K1278="Yes",(J1278-1)*0.98,-1)</f>
        <v>0.0392</v>
      </c>
      <c r="M1278" s="4" t="s">
        <v>22</v>
      </c>
      <c r="N1278" s="50" t="n">
        <v>11</v>
      </c>
      <c r="O1278" s="50" t="n">
        <f aca="false">N1278*L1278</f>
        <v>0.4312</v>
      </c>
      <c r="P1278" s="14" t="n">
        <f aca="false">O1278+P1277</f>
        <v>674.179419831649</v>
      </c>
    </row>
    <row r="1279" customFormat="false" ht="12.8" hidden="false" customHeight="false" outlineLevel="0" collapsed="false">
      <c r="A1279" s="2" t="s">
        <v>1719</v>
      </c>
      <c r="B1279" s="2" t="s">
        <v>23</v>
      </c>
      <c r="C1279" s="0" t="s">
        <v>150</v>
      </c>
      <c r="D1279" s="0" t="s">
        <v>16</v>
      </c>
      <c r="E1279" s="0" t="s">
        <v>17</v>
      </c>
      <c r="F1279" s="0" t="s">
        <v>18</v>
      </c>
      <c r="G1279" s="0" t="s">
        <v>19</v>
      </c>
      <c r="H1279" s="0" t="s">
        <v>1720</v>
      </c>
      <c r="I1279" s="0" t="n">
        <v>1</v>
      </c>
      <c r="J1279" s="0" t="n">
        <v>1.1</v>
      </c>
      <c r="K1279" s="0" t="s">
        <v>21</v>
      </c>
      <c r="L1279" s="0" t="n">
        <f aca="false">IF(K1279="Yes",(J1279-1)*0.98,-1)</f>
        <v>0.0980000000000001</v>
      </c>
      <c r="M1279" s="4" t="s">
        <v>22</v>
      </c>
      <c r="N1279" s="50" t="n">
        <v>11</v>
      </c>
      <c r="O1279" s="50" t="n">
        <f aca="false">N1279*L1279</f>
        <v>1.078</v>
      </c>
      <c r="P1279" s="14" t="n">
        <f aca="false">O1279+P1278</f>
        <v>675.257419831649</v>
      </c>
    </row>
    <row r="1280" customFormat="false" ht="12.8" hidden="false" customHeight="false" outlineLevel="0" collapsed="false">
      <c r="A1280" s="2" t="s">
        <v>1719</v>
      </c>
      <c r="B1280" s="2" t="s">
        <v>23</v>
      </c>
      <c r="C1280" s="6" t="s">
        <v>150</v>
      </c>
      <c r="D1280" s="6" t="s">
        <v>16</v>
      </c>
      <c r="E1280" s="6" t="s">
        <v>17</v>
      </c>
      <c r="F1280" s="6" t="s">
        <v>18</v>
      </c>
      <c r="G1280" s="6" t="s">
        <v>19</v>
      </c>
      <c r="H1280" s="6" t="s">
        <v>1617</v>
      </c>
      <c r="I1280" s="6" t="s">
        <v>133</v>
      </c>
      <c r="J1280" s="6" t="n">
        <v>29</v>
      </c>
      <c r="K1280" s="3" t="str">
        <f aca="false">IF(I1280=1, "No","Yes")</f>
        <v>Yes</v>
      </c>
      <c r="L1280" s="7" t="n">
        <f aca="false">IF(I1280=1,-J1280,0.98)</f>
        <v>0.98</v>
      </c>
      <c r="M1280" s="12" t="s">
        <v>128</v>
      </c>
      <c r="N1280" s="50" t="n">
        <v>11</v>
      </c>
      <c r="O1280" s="50" t="n">
        <f aca="false">N1280*L1280</f>
        <v>10.78</v>
      </c>
      <c r="P1280" s="14" t="n">
        <f aca="false">O1280+P1279</f>
        <v>686.037419831649</v>
      </c>
    </row>
    <row r="1281" customFormat="false" ht="12.8" hidden="false" customHeight="false" outlineLevel="0" collapsed="false">
      <c r="A1281" s="2" t="s">
        <v>1721</v>
      </c>
      <c r="B1281" s="2" t="s">
        <v>306</v>
      </c>
      <c r="C1281" s="6" t="s">
        <v>74</v>
      </c>
      <c r="D1281" s="6" t="s">
        <v>37</v>
      </c>
      <c r="E1281" s="6" t="s">
        <v>30</v>
      </c>
      <c r="F1281" s="6" t="s">
        <v>31</v>
      </c>
      <c r="G1281" s="6" t="s">
        <v>19</v>
      </c>
      <c r="H1281" s="6" t="s">
        <v>1722</v>
      </c>
      <c r="I1281" s="6" t="n">
        <v>4</v>
      </c>
      <c r="J1281" s="6" t="n">
        <v>0</v>
      </c>
      <c r="K1281" s="3" t="str">
        <f aca="false">IF(I1281=1, "No","Yes")</f>
        <v>Yes</v>
      </c>
      <c r="L1281" s="7" t="n">
        <f aca="false">IF(I1281=1,-J1281,0.98)</f>
        <v>0.98</v>
      </c>
      <c r="M1281" s="8" t="s">
        <v>51</v>
      </c>
      <c r="N1281" s="50" t="n">
        <v>11</v>
      </c>
      <c r="O1281" s="50" t="n">
        <f aca="false">N1281*L1281</f>
        <v>10.78</v>
      </c>
      <c r="P1281" s="14" t="n">
        <f aca="false">O1281+P1280</f>
        <v>696.817419831649</v>
      </c>
    </row>
    <row r="1282" customFormat="false" ht="12.8" hidden="false" customHeight="false" outlineLevel="0" collapsed="false">
      <c r="A1282" s="9" t="s">
        <v>1721</v>
      </c>
      <c r="B1282" s="9" t="s">
        <v>306</v>
      </c>
      <c r="C1282" s="6" t="s">
        <v>74</v>
      </c>
      <c r="D1282" s="6" t="s">
        <v>37</v>
      </c>
      <c r="E1282" s="6" t="s">
        <v>30</v>
      </c>
      <c r="F1282" s="6" t="s">
        <v>31</v>
      </c>
      <c r="G1282" s="6" t="s">
        <v>19</v>
      </c>
      <c r="H1282" s="6" t="s">
        <v>1557</v>
      </c>
      <c r="I1282" s="6" t="n">
        <v>0</v>
      </c>
      <c r="J1282" s="6" t="n">
        <v>0</v>
      </c>
      <c r="K1282" s="3" t="str">
        <f aca="false">IF(I1282=1,"Yes","No")</f>
        <v>No</v>
      </c>
      <c r="L1282" s="7" t="n">
        <f aca="false">IF(K1282="Yes",(J1282-1)*0.98,-1)</f>
        <v>-1</v>
      </c>
      <c r="M1282" s="10" t="s">
        <v>53</v>
      </c>
      <c r="N1282" s="50" t="n">
        <v>11</v>
      </c>
      <c r="O1282" s="50" t="n">
        <f aca="false">N1282*L1282</f>
        <v>-11</v>
      </c>
      <c r="P1282" s="14" t="n">
        <f aca="false">O1282+P1281</f>
        <v>685.817419831649</v>
      </c>
    </row>
    <row r="1283" customFormat="false" ht="12.8" hidden="false" customHeight="false" outlineLevel="0" collapsed="false">
      <c r="A1283" s="2" t="s">
        <v>1721</v>
      </c>
      <c r="B1283" s="2" t="s">
        <v>657</v>
      </c>
      <c r="C1283" s="0" t="s">
        <v>74</v>
      </c>
      <c r="D1283" s="0" t="s">
        <v>37</v>
      </c>
      <c r="E1283" s="0" t="s">
        <v>30</v>
      </c>
      <c r="F1283" s="0" t="s">
        <v>43</v>
      </c>
      <c r="G1283" s="0" t="s">
        <v>19</v>
      </c>
      <c r="H1283" s="0" t="s">
        <v>1520</v>
      </c>
      <c r="I1283" s="0" t="n">
        <v>1</v>
      </c>
      <c r="J1283" s="0" t="n">
        <v>1.22</v>
      </c>
      <c r="K1283" s="0" t="s">
        <v>21</v>
      </c>
      <c r="L1283" s="0" t="n">
        <f aca="false">IF(K1283="Yes",(J1283-1)*0.98,-1)</f>
        <v>0.2156</v>
      </c>
      <c r="M1283" s="4" t="s">
        <v>22</v>
      </c>
      <c r="N1283" s="50" t="n">
        <v>11</v>
      </c>
      <c r="O1283" s="50" t="n">
        <f aca="false">N1283*L1283</f>
        <v>2.3716</v>
      </c>
      <c r="P1283" s="14" t="n">
        <f aca="false">O1283+P1282</f>
        <v>688.189019831649</v>
      </c>
    </row>
    <row r="1284" customFormat="false" ht="12.8" hidden="false" customHeight="false" outlineLevel="0" collapsed="false">
      <c r="A1284" s="2" t="s">
        <v>1721</v>
      </c>
      <c r="B1284" s="2" t="s">
        <v>657</v>
      </c>
      <c r="C1284" s="0" t="s">
        <v>74</v>
      </c>
      <c r="D1284" s="0" t="s">
        <v>37</v>
      </c>
      <c r="E1284" s="0" t="s">
        <v>30</v>
      </c>
      <c r="F1284" s="0" t="s">
        <v>43</v>
      </c>
      <c r="G1284" s="0" t="s">
        <v>19</v>
      </c>
      <c r="H1284" s="0" t="s">
        <v>1723</v>
      </c>
      <c r="I1284" s="0" t="n">
        <v>2</v>
      </c>
      <c r="J1284" s="0" t="n">
        <v>1.47</v>
      </c>
      <c r="K1284" s="0" t="s">
        <v>21</v>
      </c>
      <c r="L1284" s="0" t="n">
        <f aca="false">IF(K1284="Yes",(J1284-1)*0.98,-1)</f>
        <v>0.4606</v>
      </c>
      <c r="M1284" s="11" t="s">
        <v>62</v>
      </c>
      <c r="N1284" s="50" t="n">
        <v>11</v>
      </c>
      <c r="O1284" s="50" t="n">
        <f aca="false">N1284*L1284</f>
        <v>5.0666</v>
      </c>
      <c r="P1284" s="14" t="n">
        <f aca="false">O1284+P1283</f>
        <v>693.255619831649</v>
      </c>
    </row>
    <row r="1285" customFormat="false" ht="12.8" hidden="false" customHeight="false" outlineLevel="0" collapsed="false">
      <c r="A1285" s="2" t="s">
        <v>1721</v>
      </c>
      <c r="B1285" s="2" t="s">
        <v>657</v>
      </c>
      <c r="C1285" s="6" t="s">
        <v>74</v>
      </c>
      <c r="D1285" s="6" t="s">
        <v>37</v>
      </c>
      <c r="E1285" s="6" t="s">
        <v>30</v>
      </c>
      <c r="F1285" s="6" t="s">
        <v>43</v>
      </c>
      <c r="G1285" s="6" t="s">
        <v>19</v>
      </c>
      <c r="H1285" s="6" t="s">
        <v>1724</v>
      </c>
      <c r="I1285" s="6" t="n">
        <v>4</v>
      </c>
      <c r="J1285" s="6" t="n">
        <v>3.78</v>
      </c>
      <c r="K1285" s="3" t="str">
        <f aca="false">IF(I1285=1, "No","Yes")</f>
        <v>Yes</v>
      </c>
      <c r="L1285" s="7" t="n">
        <f aca="false">IF(I1285=1,-J1285,0.98)</f>
        <v>0.98</v>
      </c>
      <c r="M1285" s="12" t="s">
        <v>128</v>
      </c>
      <c r="N1285" s="50" t="n">
        <v>11</v>
      </c>
      <c r="O1285" s="50" t="n">
        <f aca="false">N1285*L1285</f>
        <v>10.78</v>
      </c>
      <c r="P1285" s="14" t="n">
        <f aca="false">O1285+P1284</f>
        <v>704.035619831649</v>
      </c>
    </row>
    <row r="1286" customFormat="false" ht="12.8" hidden="false" customHeight="false" outlineLevel="0" collapsed="false">
      <c r="A1286" s="9" t="s">
        <v>1721</v>
      </c>
      <c r="B1286" s="9" t="s">
        <v>657</v>
      </c>
      <c r="C1286" s="6" t="s">
        <v>74</v>
      </c>
      <c r="D1286" s="6" t="s">
        <v>37</v>
      </c>
      <c r="E1286" s="6" t="s">
        <v>30</v>
      </c>
      <c r="F1286" s="6" t="s">
        <v>43</v>
      </c>
      <c r="G1286" s="6" t="s">
        <v>19</v>
      </c>
      <c r="H1286" s="6" t="s">
        <v>1723</v>
      </c>
      <c r="I1286" s="6" t="n">
        <v>2</v>
      </c>
      <c r="J1286" s="6" t="n">
        <v>4.4</v>
      </c>
      <c r="K1286" s="3" t="str">
        <f aca="false">IF(I1286=1,"Yes","No")</f>
        <v>No</v>
      </c>
      <c r="L1286" s="7" t="n">
        <f aca="false">IF(K1286="Yes",(J1286-1)*0.98,-1)</f>
        <v>-1</v>
      </c>
      <c r="M1286" s="10" t="s">
        <v>53</v>
      </c>
      <c r="N1286" s="50" t="n">
        <v>11</v>
      </c>
      <c r="O1286" s="50" t="n">
        <f aca="false">N1286*L1286</f>
        <v>-11</v>
      </c>
      <c r="P1286" s="14" t="n">
        <f aca="false">O1286+P1285</f>
        <v>693.035619831649</v>
      </c>
    </row>
    <row r="1287" customFormat="false" ht="12.8" hidden="false" customHeight="false" outlineLevel="0" collapsed="false">
      <c r="A1287" s="2" t="s">
        <v>1721</v>
      </c>
      <c r="B1287" s="2" t="s">
        <v>205</v>
      </c>
      <c r="C1287" s="0" t="s">
        <v>259</v>
      </c>
      <c r="D1287" s="0" t="s">
        <v>42</v>
      </c>
      <c r="E1287" s="0" t="s">
        <v>79</v>
      </c>
      <c r="F1287" s="0" t="s">
        <v>80</v>
      </c>
      <c r="G1287" s="0" t="s">
        <v>19</v>
      </c>
      <c r="H1287" s="0" t="s">
        <v>1725</v>
      </c>
      <c r="I1287" s="0" t="n">
        <v>3</v>
      </c>
      <c r="J1287" s="0" t="n">
        <v>1.23</v>
      </c>
      <c r="K1287" s="0" t="s">
        <v>21</v>
      </c>
      <c r="L1287" s="0" t="n">
        <f aca="false">IF(K1287="Yes",(J1287-1)*0.98,-1)</f>
        <v>0.2254</v>
      </c>
      <c r="M1287" s="4" t="s">
        <v>22</v>
      </c>
      <c r="N1287" s="50" t="n">
        <v>11</v>
      </c>
      <c r="O1287" s="50" t="n">
        <f aca="false">N1287*L1287</f>
        <v>2.4794</v>
      </c>
      <c r="P1287" s="14" t="n">
        <f aca="false">O1287+P1286</f>
        <v>695.515019831649</v>
      </c>
    </row>
    <row r="1288" customFormat="false" ht="12.8" hidden="false" customHeight="false" outlineLevel="0" collapsed="false">
      <c r="A1288" s="2" t="s">
        <v>1726</v>
      </c>
      <c r="B1288" s="2" t="s">
        <v>113</v>
      </c>
      <c r="C1288" s="0" t="s">
        <v>28</v>
      </c>
      <c r="D1288" s="0" t="s">
        <v>29</v>
      </c>
      <c r="E1288" s="0" t="s">
        <v>30</v>
      </c>
      <c r="F1288" s="0" t="s">
        <v>31</v>
      </c>
      <c r="G1288" s="0" t="s">
        <v>19</v>
      </c>
      <c r="H1288" s="0" t="s">
        <v>1727</v>
      </c>
      <c r="I1288" s="0" t="n">
        <v>0</v>
      </c>
      <c r="J1288" s="0" t="n">
        <v>0</v>
      </c>
      <c r="K1288" s="0" t="str">
        <f aca="false">IF(I1288=1,"Yes","No")</f>
        <v>No</v>
      </c>
      <c r="L1288" s="0" t="n">
        <f aca="false">IF(K1288="Yes",(J1288-1)*0.98,-1)</f>
        <v>-1</v>
      </c>
      <c r="M1288" s="5" t="s">
        <v>33</v>
      </c>
      <c r="N1288" s="50" t="n">
        <v>11</v>
      </c>
      <c r="O1288" s="50" t="n">
        <f aca="false">N1288*L1288</f>
        <v>-11</v>
      </c>
      <c r="P1288" s="14" t="n">
        <f aca="false">O1288+P1287</f>
        <v>684.515019831649</v>
      </c>
    </row>
    <row r="1289" customFormat="false" ht="12.8" hidden="false" customHeight="false" outlineLevel="0" collapsed="false">
      <c r="A1289" s="2" t="s">
        <v>1726</v>
      </c>
      <c r="B1289" s="2" t="s">
        <v>113</v>
      </c>
      <c r="C1289" s="0" t="s">
        <v>28</v>
      </c>
      <c r="D1289" s="0" t="s">
        <v>29</v>
      </c>
      <c r="E1289" s="0" t="s">
        <v>30</v>
      </c>
      <c r="F1289" s="0" t="s">
        <v>31</v>
      </c>
      <c r="G1289" s="0" t="s">
        <v>19</v>
      </c>
      <c r="H1289" s="0" t="s">
        <v>1727</v>
      </c>
      <c r="I1289" s="0" t="n">
        <v>0</v>
      </c>
      <c r="J1289" s="0" t="n">
        <v>1.85</v>
      </c>
      <c r="K1289" s="0" t="s">
        <v>19</v>
      </c>
      <c r="L1289" s="0" t="n">
        <f aca="false">IF(K1289="Yes",(J1289-1)*0.98,-1)</f>
        <v>-1</v>
      </c>
      <c r="M1289" s="4" t="s">
        <v>22</v>
      </c>
      <c r="N1289" s="50" t="n">
        <v>11</v>
      </c>
      <c r="O1289" s="50" t="n">
        <f aca="false">N1289*L1289</f>
        <v>-11</v>
      </c>
      <c r="P1289" s="14" t="n">
        <f aca="false">O1289+P1288</f>
        <v>673.515019831649</v>
      </c>
    </row>
    <row r="1290" customFormat="false" ht="12.8" hidden="false" customHeight="false" outlineLevel="0" collapsed="false">
      <c r="A1290" s="2" t="s">
        <v>1726</v>
      </c>
      <c r="B1290" s="2" t="s">
        <v>512</v>
      </c>
      <c r="C1290" s="0" t="s">
        <v>28</v>
      </c>
      <c r="D1290" s="0" t="s">
        <v>42</v>
      </c>
      <c r="E1290" s="0" t="s">
        <v>30</v>
      </c>
      <c r="F1290" s="0" t="s">
        <v>18</v>
      </c>
      <c r="G1290" s="0" t="s">
        <v>19</v>
      </c>
      <c r="H1290" s="0" t="s">
        <v>1728</v>
      </c>
      <c r="I1290" s="0" t="n">
        <v>2</v>
      </c>
      <c r="J1290" s="0" t="n">
        <v>1.48</v>
      </c>
      <c r="K1290" s="0" t="s">
        <v>21</v>
      </c>
      <c r="L1290" s="0" t="n">
        <f aca="false">IF(K1290="Yes",(J1290-1)*0.98,-1)</f>
        <v>0.4704</v>
      </c>
      <c r="M1290" s="11" t="s">
        <v>62</v>
      </c>
      <c r="N1290" s="50" t="n">
        <v>11</v>
      </c>
      <c r="O1290" s="50" t="n">
        <f aca="false">N1290*L1290</f>
        <v>5.1744</v>
      </c>
      <c r="P1290" s="14" t="n">
        <f aca="false">O1290+P1289</f>
        <v>678.689419831649</v>
      </c>
    </row>
    <row r="1291" customFormat="false" ht="12.8" hidden="false" customHeight="false" outlineLevel="0" collapsed="false">
      <c r="A1291" s="2" t="s">
        <v>1726</v>
      </c>
      <c r="B1291" s="2" t="s">
        <v>1006</v>
      </c>
      <c r="C1291" s="0" t="s">
        <v>1371</v>
      </c>
      <c r="D1291" s="0" t="s">
        <v>16</v>
      </c>
      <c r="E1291" s="0" t="s">
        <v>30</v>
      </c>
      <c r="F1291" s="0" t="s">
        <v>65</v>
      </c>
      <c r="G1291" s="0" t="s">
        <v>21</v>
      </c>
      <c r="H1291" s="0" t="s">
        <v>1729</v>
      </c>
      <c r="I1291" s="0" t="n">
        <v>2</v>
      </c>
      <c r="J1291" s="0" t="n">
        <v>1.88</v>
      </c>
      <c r="K1291" s="0" t="s">
        <v>21</v>
      </c>
      <c r="L1291" s="0" t="n">
        <f aca="false">IF(K1291="Yes",(J1291-1)*0.98,-1)</f>
        <v>0.8624</v>
      </c>
      <c r="M1291" s="4" t="s">
        <v>22</v>
      </c>
      <c r="N1291" s="50" t="n">
        <v>11</v>
      </c>
      <c r="O1291" s="50" t="n">
        <f aca="false">N1291*L1291</f>
        <v>9.4864</v>
      </c>
      <c r="P1291" s="14" t="n">
        <f aca="false">O1291+P1290</f>
        <v>688.175819831649</v>
      </c>
    </row>
    <row r="1292" customFormat="false" ht="12.8" hidden="false" customHeight="false" outlineLevel="0" collapsed="false">
      <c r="A1292" s="2" t="s">
        <v>1726</v>
      </c>
      <c r="B1292" s="2" t="s">
        <v>1006</v>
      </c>
      <c r="C1292" s="6" t="s">
        <v>1371</v>
      </c>
      <c r="D1292" s="6" t="s">
        <v>16</v>
      </c>
      <c r="E1292" s="6" t="s">
        <v>30</v>
      </c>
      <c r="F1292" s="6" t="s">
        <v>65</v>
      </c>
      <c r="G1292" s="6" t="s">
        <v>21</v>
      </c>
      <c r="H1292" s="6" t="s">
        <v>1730</v>
      </c>
      <c r="I1292" s="6" t="n">
        <v>0</v>
      </c>
      <c r="J1292" s="6" t="n">
        <v>3.58</v>
      </c>
      <c r="K1292" s="3" t="str">
        <f aca="false">IF(I1292=1, "No","Yes")</f>
        <v>Yes</v>
      </c>
      <c r="L1292" s="7" t="n">
        <f aca="false">IF(I1292=1,-J1292,0.98)</f>
        <v>0.98</v>
      </c>
      <c r="M1292" s="8" t="s">
        <v>51</v>
      </c>
      <c r="N1292" s="50" t="n">
        <v>11</v>
      </c>
      <c r="O1292" s="50" t="n">
        <f aca="false">N1292*L1292</f>
        <v>10.78</v>
      </c>
      <c r="P1292" s="14" t="n">
        <f aca="false">O1292+P1291</f>
        <v>698.955819831649</v>
      </c>
    </row>
    <row r="1293" customFormat="false" ht="12.8" hidden="false" customHeight="false" outlineLevel="0" collapsed="false">
      <c r="A1293" s="2" t="s">
        <v>1731</v>
      </c>
      <c r="B1293" s="2" t="s">
        <v>296</v>
      </c>
      <c r="C1293" s="0" t="s">
        <v>28</v>
      </c>
      <c r="D1293" s="0" t="s">
        <v>42</v>
      </c>
      <c r="E1293" s="0" t="s">
        <v>30</v>
      </c>
      <c r="F1293" s="0" t="s">
        <v>18</v>
      </c>
      <c r="G1293" s="0" t="s">
        <v>19</v>
      </c>
      <c r="H1293" s="0" t="s">
        <v>1732</v>
      </c>
      <c r="I1293" s="0" t="n">
        <v>0</v>
      </c>
      <c r="J1293" s="0" t="n">
        <v>2.36</v>
      </c>
      <c r="K1293" s="0" t="s">
        <v>19</v>
      </c>
      <c r="L1293" s="0" t="n">
        <f aca="false">IF(K1293="Yes",(J1293-1)*0.98,-1)</f>
        <v>-1</v>
      </c>
      <c r="M1293" s="11" t="s">
        <v>62</v>
      </c>
      <c r="N1293" s="50" t="n">
        <v>11</v>
      </c>
      <c r="O1293" s="50" t="n">
        <f aca="false">N1293*L1293</f>
        <v>-11</v>
      </c>
      <c r="P1293" s="14" t="n">
        <f aca="false">O1293+P1292</f>
        <v>687.955819831649</v>
      </c>
    </row>
    <row r="1294" customFormat="false" ht="12.8" hidden="false" customHeight="false" outlineLevel="0" collapsed="false">
      <c r="A1294" s="2" t="s">
        <v>1731</v>
      </c>
      <c r="B1294" s="2" t="s">
        <v>296</v>
      </c>
      <c r="C1294" s="6" t="s">
        <v>28</v>
      </c>
      <c r="D1294" s="6" t="s">
        <v>42</v>
      </c>
      <c r="E1294" s="6" t="s">
        <v>30</v>
      </c>
      <c r="F1294" s="6" t="s">
        <v>18</v>
      </c>
      <c r="G1294" s="6" t="s">
        <v>19</v>
      </c>
      <c r="H1294" s="6" t="s">
        <v>1733</v>
      </c>
      <c r="I1294" s="6" t="n">
        <v>2</v>
      </c>
      <c r="J1294" s="6" t="n">
        <v>4</v>
      </c>
      <c r="K1294" s="3" t="str">
        <f aca="false">IF(I1294=1, "No","Yes")</f>
        <v>Yes</v>
      </c>
      <c r="L1294" s="7" t="n">
        <f aca="false">IF(I1294=1,-J1294,0.98)</f>
        <v>0.98</v>
      </c>
      <c r="M1294" s="8" t="s">
        <v>51</v>
      </c>
      <c r="N1294" s="50" t="n">
        <v>11</v>
      </c>
      <c r="O1294" s="50" t="n">
        <f aca="false">N1294*L1294</f>
        <v>10.78</v>
      </c>
      <c r="P1294" s="14" t="n">
        <f aca="false">O1294+P1293</f>
        <v>698.735819831649</v>
      </c>
    </row>
    <row r="1295" customFormat="false" ht="12.8" hidden="false" customHeight="false" outlineLevel="0" collapsed="false">
      <c r="A1295" s="2" t="s">
        <v>1731</v>
      </c>
      <c r="B1295" s="2" t="s">
        <v>124</v>
      </c>
      <c r="C1295" s="0" t="s">
        <v>28</v>
      </c>
      <c r="D1295" s="0" t="s">
        <v>16</v>
      </c>
      <c r="E1295" s="0" t="s">
        <v>30</v>
      </c>
      <c r="F1295" s="0" t="s">
        <v>304</v>
      </c>
      <c r="G1295" s="0" t="s">
        <v>19</v>
      </c>
      <c r="H1295" s="0" t="s">
        <v>32</v>
      </c>
      <c r="I1295" s="0" t="n">
        <v>1</v>
      </c>
      <c r="J1295" s="0" t="n">
        <v>1.62</v>
      </c>
      <c r="K1295" s="0" t="str">
        <f aca="false">IF(I1295=1,"Yes","No")</f>
        <v>Yes</v>
      </c>
      <c r="L1295" s="0" t="n">
        <f aca="false">IF(K1295="Yes",(J1295-1)*0.98,-1)</f>
        <v>0.6076</v>
      </c>
      <c r="M1295" s="5" t="s">
        <v>33</v>
      </c>
      <c r="N1295" s="50" t="n">
        <v>11</v>
      </c>
      <c r="O1295" s="50" t="n">
        <f aca="false">N1295*L1295</f>
        <v>6.6836</v>
      </c>
      <c r="P1295" s="14" t="n">
        <f aca="false">O1295+P1294</f>
        <v>705.419419831649</v>
      </c>
    </row>
    <row r="1296" customFormat="false" ht="12.8" hidden="false" customHeight="false" outlineLevel="0" collapsed="false">
      <c r="A1296" s="2" t="s">
        <v>1731</v>
      </c>
      <c r="B1296" s="2" t="s">
        <v>124</v>
      </c>
      <c r="C1296" s="0" t="s">
        <v>28</v>
      </c>
      <c r="D1296" s="0" t="s">
        <v>16</v>
      </c>
      <c r="E1296" s="0" t="s">
        <v>30</v>
      </c>
      <c r="F1296" s="0" t="s">
        <v>304</v>
      </c>
      <c r="G1296" s="0" t="s">
        <v>19</v>
      </c>
      <c r="H1296" s="0" t="s">
        <v>32</v>
      </c>
      <c r="I1296" s="0" t="n">
        <v>1</v>
      </c>
      <c r="J1296" s="0" t="n">
        <v>1.17</v>
      </c>
      <c r="K1296" s="0" t="s">
        <v>21</v>
      </c>
      <c r="L1296" s="0" t="n">
        <f aca="false">IF(K1296="Yes",(J1296-1)*0.98,-1)</f>
        <v>0.1666</v>
      </c>
      <c r="M1296" s="4" t="s">
        <v>22</v>
      </c>
      <c r="N1296" s="50" t="n">
        <v>11</v>
      </c>
      <c r="O1296" s="50" t="n">
        <f aca="false">N1296*L1296</f>
        <v>1.8326</v>
      </c>
      <c r="P1296" s="14" t="n">
        <f aca="false">O1296+P1295</f>
        <v>707.252019831649</v>
      </c>
    </row>
    <row r="1297" customFormat="false" ht="12.8" hidden="false" customHeight="false" outlineLevel="0" collapsed="false">
      <c r="A1297" s="2" t="s">
        <v>1731</v>
      </c>
      <c r="B1297" s="2" t="s">
        <v>124</v>
      </c>
      <c r="C1297" s="0" t="s">
        <v>28</v>
      </c>
      <c r="D1297" s="0" t="s">
        <v>16</v>
      </c>
      <c r="E1297" s="0" t="s">
        <v>30</v>
      </c>
      <c r="F1297" s="0" t="s">
        <v>304</v>
      </c>
      <c r="G1297" s="0" t="s">
        <v>19</v>
      </c>
      <c r="H1297" s="0" t="s">
        <v>1734</v>
      </c>
      <c r="I1297" s="0" t="n">
        <v>2</v>
      </c>
      <c r="J1297" s="0" t="n">
        <v>1.93</v>
      </c>
      <c r="K1297" s="0" t="s">
        <v>21</v>
      </c>
      <c r="L1297" s="0" t="n">
        <f aca="false">IF(K1297="Yes",(J1297-1)*0.98,-1)</f>
        <v>0.9114</v>
      </c>
      <c r="M1297" s="11" t="s">
        <v>62</v>
      </c>
      <c r="N1297" s="50" t="n">
        <v>11</v>
      </c>
      <c r="O1297" s="50" t="n">
        <f aca="false">N1297*L1297</f>
        <v>10.0254</v>
      </c>
      <c r="P1297" s="14" t="n">
        <f aca="false">O1297+P1296</f>
        <v>717.277419831649</v>
      </c>
    </row>
    <row r="1298" customFormat="false" ht="12.8" hidden="false" customHeight="false" outlineLevel="0" collapsed="false">
      <c r="A1298" s="2" t="s">
        <v>1731</v>
      </c>
      <c r="B1298" s="2" t="s">
        <v>124</v>
      </c>
      <c r="C1298" s="6" t="s">
        <v>28</v>
      </c>
      <c r="D1298" s="6" t="s">
        <v>16</v>
      </c>
      <c r="E1298" s="6" t="s">
        <v>30</v>
      </c>
      <c r="F1298" s="6" t="s">
        <v>304</v>
      </c>
      <c r="G1298" s="6" t="s">
        <v>19</v>
      </c>
      <c r="H1298" s="6" t="s">
        <v>1735</v>
      </c>
      <c r="I1298" s="6" t="n">
        <v>3</v>
      </c>
      <c r="J1298" s="6" t="n">
        <v>5.89</v>
      </c>
      <c r="K1298" s="3" t="str">
        <f aca="false">IF(I1298=1, "No","Yes")</f>
        <v>Yes</v>
      </c>
      <c r="L1298" s="7" t="n">
        <f aca="false">IF(I1298=1,-J1298,0.98)</f>
        <v>0.98</v>
      </c>
      <c r="M1298" s="8" t="s">
        <v>51</v>
      </c>
      <c r="N1298" s="50" t="n">
        <v>11</v>
      </c>
      <c r="O1298" s="50" t="n">
        <f aca="false">N1298*L1298</f>
        <v>10.78</v>
      </c>
      <c r="P1298" s="14" t="n">
        <f aca="false">O1298+P1297</f>
        <v>728.057419831649</v>
      </c>
    </row>
    <row r="1299" customFormat="false" ht="12.8" hidden="false" customHeight="false" outlineLevel="0" collapsed="false">
      <c r="A1299" s="2" t="s">
        <v>1731</v>
      </c>
      <c r="B1299" s="2" t="s">
        <v>293</v>
      </c>
      <c r="C1299" s="0" t="s">
        <v>56</v>
      </c>
      <c r="D1299" s="0" t="s">
        <v>42</v>
      </c>
      <c r="E1299" s="0" t="s">
        <v>79</v>
      </c>
      <c r="F1299" s="0" t="s">
        <v>80</v>
      </c>
      <c r="G1299" s="0" t="s">
        <v>19</v>
      </c>
      <c r="H1299" s="0" t="s">
        <v>1622</v>
      </c>
      <c r="I1299" s="0" t="n">
        <v>0</v>
      </c>
      <c r="J1299" s="0" t="n">
        <v>1.47</v>
      </c>
      <c r="K1299" s="0" t="s">
        <v>19</v>
      </c>
      <c r="L1299" s="0" t="n">
        <f aca="false">IF(K1299="Yes",(J1299-1)*0.98,-1)</f>
        <v>-1</v>
      </c>
      <c r="M1299" s="4" t="s">
        <v>22</v>
      </c>
      <c r="N1299" s="50" t="n">
        <v>11</v>
      </c>
      <c r="O1299" s="50" t="n">
        <f aca="false">N1299*L1299</f>
        <v>-11</v>
      </c>
      <c r="P1299" s="14" t="n">
        <f aca="false">O1299+P1298</f>
        <v>717.057419831649</v>
      </c>
    </row>
    <row r="1300" customFormat="false" ht="12.8" hidden="false" customHeight="false" outlineLevel="0" collapsed="false">
      <c r="A1300" s="2" t="s">
        <v>1731</v>
      </c>
      <c r="B1300" s="2" t="s">
        <v>324</v>
      </c>
      <c r="C1300" s="0" t="s">
        <v>59</v>
      </c>
      <c r="D1300" s="0" t="s">
        <v>42</v>
      </c>
      <c r="E1300" s="0" t="s">
        <v>30</v>
      </c>
      <c r="F1300" s="0" t="s">
        <v>428</v>
      </c>
      <c r="G1300" s="0" t="s">
        <v>21</v>
      </c>
      <c r="H1300" s="0" t="s">
        <v>1736</v>
      </c>
      <c r="I1300" s="0" t="n">
        <v>1</v>
      </c>
      <c r="J1300" s="0" t="n">
        <v>5.5</v>
      </c>
      <c r="K1300" s="0" t="str">
        <f aca="false">IF(I1300=1,"Yes","No")</f>
        <v>Yes</v>
      </c>
      <c r="L1300" s="0" t="n">
        <f aca="false">IF(K1300="Yes",(J1300-1)*0.98,-1)</f>
        <v>4.41</v>
      </c>
      <c r="M1300" s="5" t="s">
        <v>33</v>
      </c>
      <c r="N1300" s="50" t="n">
        <v>11</v>
      </c>
      <c r="O1300" s="50" t="n">
        <f aca="false">N1300*L1300</f>
        <v>48.51</v>
      </c>
      <c r="P1300" s="14" t="n">
        <f aca="false">O1300+P1299</f>
        <v>765.567419831649</v>
      </c>
    </row>
    <row r="1301" customFormat="false" ht="12.8" hidden="false" customHeight="false" outlineLevel="0" collapsed="false">
      <c r="A1301" s="2" t="s">
        <v>1737</v>
      </c>
      <c r="B1301" s="2" t="s">
        <v>113</v>
      </c>
      <c r="C1301" s="0" t="s">
        <v>294</v>
      </c>
      <c r="D1301" s="0" t="s">
        <v>16</v>
      </c>
      <c r="E1301" s="0" t="s">
        <v>17</v>
      </c>
      <c r="F1301" s="0" t="s">
        <v>18</v>
      </c>
      <c r="G1301" s="0" t="s">
        <v>19</v>
      </c>
      <c r="H1301" s="0" t="s">
        <v>1738</v>
      </c>
      <c r="I1301" s="0" t="n">
        <v>2</v>
      </c>
      <c r="J1301" s="0" t="n">
        <v>1.14</v>
      </c>
      <c r="K1301" s="0" t="s">
        <v>21</v>
      </c>
      <c r="L1301" s="0" t="n">
        <f aca="false">IF(K1301="Yes",(J1301-1)*0.98,-1)</f>
        <v>0.1372</v>
      </c>
      <c r="M1301" s="4" t="s">
        <v>22</v>
      </c>
      <c r="N1301" s="50" t="n">
        <v>11</v>
      </c>
      <c r="O1301" s="50" t="n">
        <f aca="false">N1301*L1301</f>
        <v>1.5092</v>
      </c>
      <c r="P1301" s="14" t="n">
        <f aca="false">O1301+P1300</f>
        <v>767.076619831649</v>
      </c>
    </row>
    <row r="1302" customFormat="false" ht="12.8" hidden="false" customHeight="false" outlineLevel="0" collapsed="false">
      <c r="A1302" s="2" t="s">
        <v>1737</v>
      </c>
      <c r="B1302" s="2" t="s">
        <v>113</v>
      </c>
      <c r="C1302" s="0" t="s">
        <v>294</v>
      </c>
      <c r="D1302" s="0" t="s">
        <v>16</v>
      </c>
      <c r="E1302" s="0" t="s">
        <v>17</v>
      </c>
      <c r="F1302" s="0" t="s">
        <v>18</v>
      </c>
      <c r="G1302" s="0" t="s">
        <v>19</v>
      </c>
      <c r="H1302" s="0" t="s">
        <v>1346</v>
      </c>
      <c r="I1302" s="0" t="n">
        <v>3</v>
      </c>
      <c r="J1302" s="0" t="n">
        <v>0</v>
      </c>
      <c r="K1302" s="0" t="s">
        <v>19</v>
      </c>
      <c r="L1302" s="0" t="n">
        <f aca="false">IF(K1302="Yes",(J1302-1)*0.98,-1)</f>
        <v>-1</v>
      </c>
      <c r="M1302" s="11" t="s">
        <v>62</v>
      </c>
      <c r="N1302" s="50" t="n">
        <v>11</v>
      </c>
      <c r="O1302" s="50" t="n">
        <f aca="false">N1302*L1302</f>
        <v>-11</v>
      </c>
      <c r="P1302" s="14" t="n">
        <f aca="false">O1302+P1301</f>
        <v>756.076619831649</v>
      </c>
    </row>
    <row r="1303" customFormat="false" ht="12.8" hidden="false" customHeight="false" outlineLevel="0" collapsed="false">
      <c r="A1303" s="2" t="s">
        <v>1739</v>
      </c>
      <c r="B1303" s="2" t="s">
        <v>1421</v>
      </c>
      <c r="C1303" s="0" t="s">
        <v>41</v>
      </c>
      <c r="D1303" s="0" t="s">
        <v>16</v>
      </c>
      <c r="E1303" s="0" t="s">
        <v>17</v>
      </c>
      <c r="F1303" s="0" t="s">
        <v>18</v>
      </c>
      <c r="G1303" s="0" t="s">
        <v>19</v>
      </c>
      <c r="H1303" s="0" t="s">
        <v>1740</v>
      </c>
      <c r="I1303" s="0" t="n">
        <v>1</v>
      </c>
      <c r="J1303" s="0" t="n">
        <v>1.12</v>
      </c>
      <c r="K1303" s="0" t="s">
        <v>21</v>
      </c>
      <c r="L1303" s="0" t="n">
        <f aca="false">IF(K1303="Yes",(J1303-1)*0.98,-1)</f>
        <v>0.1176</v>
      </c>
      <c r="M1303" s="4" t="s">
        <v>22</v>
      </c>
      <c r="N1303" s="50" t="n">
        <v>11</v>
      </c>
      <c r="O1303" s="50" t="n">
        <f aca="false">N1303*L1303</f>
        <v>1.2936</v>
      </c>
      <c r="P1303" s="14" t="n">
        <f aca="false">O1303+P1302</f>
        <v>757.370219831649</v>
      </c>
    </row>
    <row r="1304" customFormat="false" ht="12.8" hidden="false" customHeight="false" outlineLevel="0" collapsed="false">
      <c r="A1304" s="2" t="s">
        <v>1739</v>
      </c>
      <c r="B1304" s="2" t="s">
        <v>58</v>
      </c>
      <c r="C1304" s="6" t="s">
        <v>297</v>
      </c>
      <c r="D1304" s="6" t="s">
        <v>16</v>
      </c>
      <c r="E1304" s="6" t="s">
        <v>17</v>
      </c>
      <c r="F1304" s="6" t="s">
        <v>43</v>
      </c>
      <c r="G1304" s="6" t="s">
        <v>19</v>
      </c>
      <c r="H1304" s="6" t="s">
        <v>1741</v>
      </c>
      <c r="I1304" s="6" t="n">
        <v>3</v>
      </c>
      <c r="J1304" s="6" t="n">
        <v>0</v>
      </c>
      <c r="K1304" s="3" t="str">
        <f aca="false">IF(I1304=1, "No","Yes")</f>
        <v>Yes</v>
      </c>
      <c r="L1304" s="7" t="n">
        <f aca="false">IF(I1304=1,-J1304,0.98)</f>
        <v>0.98</v>
      </c>
      <c r="M1304" s="8" t="s">
        <v>51</v>
      </c>
      <c r="N1304" s="50" t="n">
        <v>11</v>
      </c>
      <c r="O1304" s="50" t="n">
        <f aca="false">N1304*L1304</f>
        <v>10.78</v>
      </c>
      <c r="P1304" s="14" t="n">
        <f aca="false">O1304+P1303</f>
        <v>768.150219831649</v>
      </c>
    </row>
    <row r="1305" customFormat="false" ht="12.8" hidden="false" customHeight="false" outlineLevel="0" collapsed="false">
      <c r="A1305" s="9" t="s">
        <v>1739</v>
      </c>
      <c r="B1305" s="9" t="s">
        <v>205</v>
      </c>
      <c r="C1305" s="6" t="s">
        <v>297</v>
      </c>
      <c r="D1305" s="6" t="s">
        <v>16</v>
      </c>
      <c r="E1305" s="6" t="s">
        <v>87</v>
      </c>
      <c r="F1305" s="6" t="s">
        <v>18</v>
      </c>
      <c r="G1305" s="6" t="s">
        <v>21</v>
      </c>
      <c r="H1305" s="6" t="s">
        <v>1742</v>
      </c>
      <c r="I1305" s="6" t="n">
        <v>1</v>
      </c>
      <c r="J1305" s="6" t="n">
        <v>3.08</v>
      </c>
      <c r="K1305" s="3" t="str">
        <f aca="false">IF(I1305=1,"Yes","No")</f>
        <v>Yes</v>
      </c>
      <c r="L1305" s="7" t="n">
        <f aca="false">IF(K1305="Yes",(J1305-1)*0.98,-1)</f>
        <v>2.0384</v>
      </c>
      <c r="M1305" s="10" t="s">
        <v>53</v>
      </c>
      <c r="N1305" s="50" t="n">
        <v>11</v>
      </c>
      <c r="O1305" s="50" t="n">
        <f aca="false">N1305*L1305</f>
        <v>22.4224</v>
      </c>
      <c r="P1305" s="14" t="n">
        <f aca="false">O1305+P1304</f>
        <v>790.572619831649</v>
      </c>
    </row>
    <row r="1306" customFormat="false" ht="12.8" hidden="false" customHeight="false" outlineLevel="0" collapsed="false">
      <c r="A1306" s="2" t="s">
        <v>1743</v>
      </c>
      <c r="B1306" s="2" t="s">
        <v>255</v>
      </c>
      <c r="C1306" s="0" t="s">
        <v>1164</v>
      </c>
      <c r="D1306" s="0" t="s">
        <v>37</v>
      </c>
      <c r="E1306" s="0" t="s">
        <v>87</v>
      </c>
      <c r="F1306" s="0" t="s">
        <v>18</v>
      </c>
      <c r="G1306" s="0" t="s">
        <v>21</v>
      </c>
      <c r="H1306" s="0" t="s">
        <v>1744</v>
      </c>
      <c r="I1306" s="0" t="n">
        <v>2</v>
      </c>
      <c r="J1306" s="0" t="n">
        <v>2.77</v>
      </c>
      <c r="K1306" s="0" t="s">
        <v>21</v>
      </c>
      <c r="L1306" s="0" t="n">
        <f aca="false">IF(K1306="Yes",(J1306-1)*0.98,-1)</f>
        <v>1.7346</v>
      </c>
      <c r="M1306" s="11" t="s">
        <v>62</v>
      </c>
      <c r="N1306" s="50" t="n">
        <v>11</v>
      </c>
      <c r="O1306" s="50" t="n">
        <f aca="false">N1306*L1306</f>
        <v>19.0806</v>
      </c>
      <c r="P1306" s="14" t="n">
        <f aca="false">O1306+P1305</f>
        <v>809.653219831649</v>
      </c>
    </row>
    <row r="1307" customFormat="false" ht="12.8" hidden="false" customHeight="false" outlineLevel="0" collapsed="false">
      <c r="A1307" s="9" t="s">
        <v>1743</v>
      </c>
      <c r="B1307" s="9" t="s">
        <v>255</v>
      </c>
      <c r="C1307" s="6" t="s">
        <v>1164</v>
      </c>
      <c r="D1307" s="6" t="s">
        <v>37</v>
      </c>
      <c r="E1307" s="6" t="s">
        <v>87</v>
      </c>
      <c r="F1307" s="6" t="s">
        <v>18</v>
      </c>
      <c r="G1307" s="6" t="s">
        <v>21</v>
      </c>
      <c r="H1307" s="6" t="s">
        <v>1744</v>
      </c>
      <c r="I1307" s="6" t="n">
        <v>2</v>
      </c>
      <c r="J1307" s="6" t="n">
        <v>7.02</v>
      </c>
      <c r="K1307" s="3" t="str">
        <f aca="false">IF(I1307=1,"Yes","No")</f>
        <v>No</v>
      </c>
      <c r="L1307" s="7" t="n">
        <f aca="false">IF(K1307="Yes",(J1307-1)*0.98,-1)</f>
        <v>-1</v>
      </c>
      <c r="M1307" s="10" t="s">
        <v>53</v>
      </c>
      <c r="N1307" s="50" t="n">
        <v>11</v>
      </c>
      <c r="O1307" s="50" t="n">
        <f aca="false">N1307*L1307</f>
        <v>-11</v>
      </c>
      <c r="P1307" s="14" t="n">
        <f aca="false">O1307+P1306</f>
        <v>798.653219831649</v>
      </c>
    </row>
    <row r="1308" customFormat="false" ht="12.8" hidden="false" customHeight="false" outlineLevel="0" collapsed="false">
      <c r="A1308" s="2" t="s">
        <v>1743</v>
      </c>
      <c r="B1308" s="2" t="s">
        <v>1250</v>
      </c>
      <c r="C1308" s="6" t="s">
        <v>59</v>
      </c>
      <c r="D1308" s="6" t="s">
        <v>42</v>
      </c>
      <c r="E1308" s="6" t="s">
        <v>30</v>
      </c>
      <c r="F1308" s="6" t="s">
        <v>18</v>
      </c>
      <c r="G1308" s="6" t="s">
        <v>19</v>
      </c>
      <c r="H1308" s="6" t="s">
        <v>1745</v>
      </c>
      <c r="I1308" s="6" t="n">
        <v>3</v>
      </c>
      <c r="J1308" s="6" t="n">
        <v>14.22</v>
      </c>
      <c r="K1308" s="3" t="str">
        <f aca="false">IF(I1308=1, "No","Yes")</f>
        <v>Yes</v>
      </c>
      <c r="L1308" s="7" t="n">
        <f aca="false">IF(I1308=1,-J1308,0.98)</f>
        <v>0.98</v>
      </c>
      <c r="M1308" s="8" t="s">
        <v>51</v>
      </c>
      <c r="N1308" s="50" t="n">
        <v>11</v>
      </c>
      <c r="O1308" s="50" t="n">
        <f aca="false">N1308*L1308</f>
        <v>10.78</v>
      </c>
      <c r="P1308" s="14" t="n">
        <f aca="false">O1308+P1307</f>
        <v>809.433219831649</v>
      </c>
    </row>
    <row r="1309" customFormat="false" ht="12.8" hidden="false" customHeight="false" outlineLevel="0" collapsed="false">
      <c r="A1309" s="2" t="s">
        <v>1746</v>
      </c>
      <c r="B1309" s="2" t="s">
        <v>186</v>
      </c>
      <c r="C1309" s="0" t="s">
        <v>110</v>
      </c>
      <c r="D1309" s="0" t="s">
        <v>16</v>
      </c>
      <c r="E1309" s="0" t="s">
        <v>17</v>
      </c>
      <c r="F1309" s="0" t="s">
        <v>304</v>
      </c>
      <c r="G1309" s="0" t="s">
        <v>19</v>
      </c>
      <c r="H1309" s="0" t="s">
        <v>1747</v>
      </c>
      <c r="I1309" s="0" t="n">
        <v>2</v>
      </c>
      <c r="J1309" s="0" t="n">
        <v>1.37</v>
      </c>
      <c r="K1309" s="0" t="s">
        <v>21</v>
      </c>
      <c r="L1309" s="0" t="n">
        <f aca="false">IF(K1309="Yes",(J1309-1)*0.98,-1)</f>
        <v>0.3626</v>
      </c>
      <c r="M1309" s="4" t="s">
        <v>22</v>
      </c>
      <c r="N1309" s="50" t="n">
        <v>11</v>
      </c>
      <c r="O1309" s="50" t="n">
        <f aca="false">N1309*L1309</f>
        <v>3.9886</v>
      </c>
      <c r="P1309" s="14" t="n">
        <f aca="false">O1309+P1308</f>
        <v>813.421819831649</v>
      </c>
    </row>
    <row r="1310" customFormat="false" ht="12.8" hidden="false" customHeight="false" outlineLevel="0" collapsed="false">
      <c r="A1310" s="2" t="s">
        <v>1746</v>
      </c>
      <c r="B1310" s="2" t="s">
        <v>96</v>
      </c>
      <c r="C1310" s="0" t="s">
        <v>1317</v>
      </c>
      <c r="D1310" s="0" t="s">
        <v>37</v>
      </c>
      <c r="E1310" s="0" t="s">
        <v>17</v>
      </c>
      <c r="F1310" s="0" t="s">
        <v>43</v>
      </c>
      <c r="G1310" s="0" t="s">
        <v>19</v>
      </c>
      <c r="H1310" s="0" t="s">
        <v>1748</v>
      </c>
      <c r="I1310" s="0" t="n">
        <v>3</v>
      </c>
      <c r="J1310" s="0" t="n">
        <v>2.55</v>
      </c>
      <c r="K1310" s="0" t="s">
        <v>21</v>
      </c>
      <c r="L1310" s="0" t="n">
        <f aca="false">IF(K1310="Yes",(J1310-1)*0.98,-1)</f>
        <v>1.519</v>
      </c>
      <c r="M1310" s="11" t="s">
        <v>62</v>
      </c>
      <c r="N1310" s="50" t="n">
        <v>11</v>
      </c>
      <c r="O1310" s="50" t="n">
        <f aca="false">N1310*L1310</f>
        <v>16.709</v>
      </c>
      <c r="P1310" s="14" t="n">
        <f aca="false">O1310+P1309</f>
        <v>830.130819831649</v>
      </c>
    </row>
    <row r="1311" customFormat="false" ht="12.8" hidden="false" customHeight="false" outlineLevel="0" collapsed="false">
      <c r="A1311" s="2" t="s">
        <v>1746</v>
      </c>
      <c r="B1311" s="2" t="s">
        <v>109</v>
      </c>
      <c r="C1311" s="0" t="s">
        <v>1317</v>
      </c>
      <c r="D1311" s="0" t="s">
        <v>37</v>
      </c>
      <c r="E1311" s="0" t="s">
        <v>17</v>
      </c>
      <c r="F1311" s="0" t="s">
        <v>18</v>
      </c>
      <c r="G1311" s="0" t="s">
        <v>19</v>
      </c>
      <c r="H1311" s="0" t="s">
        <v>1749</v>
      </c>
      <c r="I1311" s="0" t="s">
        <v>133</v>
      </c>
      <c r="J1311" s="0" t="n">
        <v>3.58</v>
      </c>
      <c r="K1311" s="0" t="str">
        <f aca="false">IF(I1311=1,"Yes","No")</f>
        <v>No</v>
      </c>
      <c r="L1311" s="0" t="n">
        <f aca="false">IF(K1311="Yes",(J1311-1)*0.98,-1)</f>
        <v>-1</v>
      </c>
      <c r="M1311" s="5" t="s">
        <v>33</v>
      </c>
      <c r="N1311" s="50" t="n">
        <v>11</v>
      </c>
      <c r="O1311" s="50" t="n">
        <f aca="false">N1311*L1311</f>
        <v>-11</v>
      </c>
      <c r="P1311" s="14" t="n">
        <f aca="false">O1311+P1310</f>
        <v>819.130819831649</v>
      </c>
    </row>
    <row r="1312" customFormat="false" ht="12.8" hidden="false" customHeight="false" outlineLevel="0" collapsed="false">
      <c r="A1312" s="2" t="s">
        <v>1746</v>
      </c>
      <c r="B1312" s="2" t="s">
        <v>280</v>
      </c>
      <c r="C1312" s="0" t="s">
        <v>110</v>
      </c>
      <c r="D1312" s="0" t="s">
        <v>42</v>
      </c>
      <c r="E1312" s="0" t="s">
        <v>79</v>
      </c>
      <c r="F1312" s="0" t="s">
        <v>80</v>
      </c>
      <c r="G1312" s="0" t="s">
        <v>19</v>
      </c>
      <c r="H1312" s="0" t="s">
        <v>1560</v>
      </c>
      <c r="I1312" s="0" t="n">
        <v>1</v>
      </c>
      <c r="J1312" s="0" t="n">
        <v>1.13</v>
      </c>
      <c r="K1312" s="0" t="s">
        <v>21</v>
      </c>
      <c r="L1312" s="0" t="n">
        <f aca="false">IF(K1312="Yes",(J1312-1)*0.98,-1)</f>
        <v>0.1274</v>
      </c>
      <c r="M1312" s="4" t="s">
        <v>22</v>
      </c>
      <c r="N1312" s="50" t="n">
        <v>11</v>
      </c>
      <c r="O1312" s="50" t="n">
        <f aca="false">N1312*L1312</f>
        <v>1.4014</v>
      </c>
      <c r="P1312" s="14" t="n">
        <f aca="false">O1312+P1311</f>
        <v>820.532219831649</v>
      </c>
    </row>
    <row r="1313" customFormat="false" ht="12.8" hidden="false" customHeight="false" outlineLevel="0" collapsed="false">
      <c r="A1313" s="9" t="s">
        <v>1746</v>
      </c>
      <c r="B1313" s="9" t="s">
        <v>280</v>
      </c>
      <c r="C1313" s="6" t="s">
        <v>110</v>
      </c>
      <c r="D1313" s="6" t="s">
        <v>42</v>
      </c>
      <c r="E1313" s="6" t="s">
        <v>79</v>
      </c>
      <c r="F1313" s="6" t="s">
        <v>80</v>
      </c>
      <c r="G1313" s="6" t="s">
        <v>19</v>
      </c>
      <c r="H1313" s="6" t="s">
        <v>1750</v>
      </c>
      <c r="I1313" s="6" t="n">
        <v>4</v>
      </c>
      <c r="J1313" s="6" t="n">
        <v>5.2</v>
      </c>
      <c r="K1313" s="3" t="str">
        <f aca="false">IF(I1313=1,"Yes","No")</f>
        <v>No</v>
      </c>
      <c r="L1313" s="7" t="n">
        <f aca="false">IF(K1313="Yes",(J1313-1)*0.98,-1)</f>
        <v>-1</v>
      </c>
      <c r="M1313" s="10" t="s">
        <v>53</v>
      </c>
      <c r="N1313" s="50" t="n">
        <v>11</v>
      </c>
      <c r="O1313" s="50" t="n">
        <f aca="false">N1313*L1313</f>
        <v>-11</v>
      </c>
      <c r="P1313" s="14" t="n">
        <f aca="false">O1313+P1312</f>
        <v>809.532219831649</v>
      </c>
    </row>
    <row r="1314" customFormat="false" ht="12.8" hidden="false" customHeight="false" outlineLevel="0" collapsed="false">
      <c r="A1314" s="2" t="s">
        <v>1746</v>
      </c>
      <c r="B1314" s="2" t="s">
        <v>499</v>
      </c>
      <c r="C1314" s="0" t="s">
        <v>1371</v>
      </c>
      <c r="D1314" s="0" t="s">
        <v>102</v>
      </c>
      <c r="E1314" s="0" t="s">
        <v>30</v>
      </c>
      <c r="F1314" s="0" t="s">
        <v>65</v>
      </c>
      <c r="G1314" s="0" t="s">
        <v>21</v>
      </c>
      <c r="H1314" s="0" t="s">
        <v>1751</v>
      </c>
      <c r="I1314" s="0" t="n">
        <v>3</v>
      </c>
      <c r="J1314" s="0" t="n">
        <v>1.29</v>
      </c>
      <c r="K1314" s="0" t="s">
        <v>19</v>
      </c>
      <c r="L1314" s="0" t="n">
        <f aca="false">IF(K1314="Yes",(J1314-1)*0.98,-1)</f>
        <v>-1</v>
      </c>
      <c r="M1314" s="4" t="s">
        <v>22</v>
      </c>
      <c r="N1314" s="50" t="n">
        <v>11</v>
      </c>
      <c r="O1314" s="50" t="n">
        <f aca="false">N1314*L1314</f>
        <v>-11</v>
      </c>
      <c r="P1314" s="14" t="n">
        <f aca="false">O1314+P1313</f>
        <v>798.532219831649</v>
      </c>
    </row>
    <row r="1315" customFormat="false" ht="12.8" hidden="false" customHeight="false" outlineLevel="0" collapsed="false">
      <c r="A1315" s="2" t="s">
        <v>1746</v>
      </c>
      <c r="B1315" s="2" t="s">
        <v>1250</v>
      </c>
      <c r="C1315" s="0" t="s">
        <v>1371</v>
      </c>
      <c r="D1315" s="0" t="s">
        <v>29</v>
      </c>
      <c r="E1315" s="0" t="s">
        <v>30</v>
      </c>
      <c r="F1315" s="0" t="s">
        <v>31</v>
      </c>
      <c r="G1315" s="0" t="s">
        <v>19</v>
      </c>
      <c r="H1315" s="0" t="s">
        <v>1752</v>
      </c>
      <c r="I1315" s="0" t="n">
        <v>2</v>
      </c>
      <c r="J1315" s="0" t="n">
        <v>0</v>
      </c>
      <c r="K1315" s="0" t="str">
        <f aca="false">IF(I1315=1,"Yes","No")</f>
        <v>No</v>
      </c>
      <c r="L1315" s="0" t="n">
        <f aca="false">IF(K1315="Yes",(J1315-1)*0.98,-1)</f>
        <v>-1</v>
      </c>
      <c r="M1315" s="5" t="s">
        <v>33</v>
      </c>
      <c r="N1315" s="50" t="n">
        <v>11</v>
      </c>
      <c r="O1315" s="50" t="n">
        <f aca="false">N1315*L1315</f>
        <v>-11</v>
      </c>
      <c r="P1315" s="14" t="n">
        <f aca="false">O1315+P1314</f>
        <v>787.532219831649</v>
      </c>
    </row>
    <row r="1316" customFormat="false" ht="12.8" hidden="false" customHeight="false" outlineLevel="0" collapsed="false">
      <c r="A1316" s="2" t="s">
        <v>1746</v>
      </c>
      <c r="B1316" s="2" t="s">
        <v>1250</v>
      </c>
      <c r="C1316" s="0" t="s">
        <v>1371</v>
      </c>
      <c r="D1316" s="0" t="s">
        <v>29</v>
      </c>
      <c r="E1316" s="0" t="s">
        <v>30</v>
      </c>
      <c r="F1316" s="0" t="s">
        <v>31</v>
      </c>
      <c r="G1316" s="0" t="s">
        <v>19</v>
      </c>
      <c r="H1316" s="0" t="s">
        <v>1752</v>
      </c>
      <c r="I1316" s="0" t="n">
        <v>2</v>
      </c>
      <c r="J1316" s="0" t="n">
        <v>2.76</v>
      </c>
      <c r="K1316" s="0" t="s">
        <v>21</v>
      </c>
      <c r="L1316" s="0" t="n">
        <f aca="false">IF(K1316="Yes",(J1316-1)*0.98,-1)</f>
        <v>1.7248</v>
      </c>
      <c r="M1316" s="4" t="s">
        <v>22</v>
      </c>
      <c r="N1316" s="50" t="n">
        <v>11</v>
      </c>
      <c r="O1316" s="50" t="n">
        <f aca="false">N1316*L1316</f>
        <v>18.9728</v>
      </c>
      <c r="P1316" s="14" t="n">
        <f aca="false">O1316+P1315</f>
        <v>806.505019831649</v>
      </c>
    </row>
    <row r="1317" customFormat="false" ht="12.8" hidden="false" customHeight="false" outlineLevel="0" collapsed="false">
      <c r="A1317" s="9" t="s">
        <v>1746</v>
      </c>
      <c r="B1317" s="9" t="s">
        <v>1006</v>
      </c>
      <c r="C1317" s="6" t="s">
        <v>1371</v>
      </c>
      <c r="D1317" s="6" t="s">
        <v>29</v>
      </c>
      <c r="E1317" s="6" t="s">
        <v>30</v>
      </c>
      <c r="F1317" s="6" t="s">
        <v>65</v>
      </c>
      <c r="G1317" s="6" t="s">
        <v>21</v>
      </c>
      <c r="H1317" s="6" t="s">
        <v>1753</v>
      </c>
      <c r="I1317" s="6" t="n">
        <v>1</v>
      </c>
      <c r="J1317" s="6" t="n">
        <v>3.06</v>
      </c>
      <c r="K1317" s="3" t="s">
        <v>21</v>
      </c>
      <c r="L1317" s="0" t="n">
        <f aca="false">IF(K1317="Yes",(J1317-1)*0.98,-1)</f>
        <v>2.0188</v>
      </c>
      <c r="M1317" s="13" t="s">
        <v>184</v>
      </c>
      <c r="N1317" s="50" t="n">
        <v>11</v>
      </c>
      <c r="O1317" s="50" t="n">
        <f aca="false">N1317*L1317</f>
        <v>22.2068</v>
      </c>
      <c r="P1317" s="14" t="n">
        <f aca="false">O1317+P1316</f>
        <v>828.711819831649</v>
      </c>
    </row>
    <row r="1318" customFormat="false" ht="12.8" hidden="false" customHeight="false" outlineLevel="0" collapsed="false">
      <c r="A1318" s="2" t="s">
        <v>1746</v>
      </c>
      <c r="B1318" s="2" t="s">
        <v>528</v>
      </c>
      <c r="C1318" s="0" t="s">
        <v>1371</v>
      </c>
      <c r="D1318" s="0" t="s">
        <v>16</v>
      </c>
      <c r="E1318" s="0" t="s">
        <v>30</v>
      </c>
      <c r="F1318" s="0" t="s">
        <v>65</v>
      </c>
      <c r="G1318" s="0" t="s">
        <v>21</v>
      </c>
      <c r="H1318" s="0" t="s">
        <v>1729</v>
      </c>
      <c r="I1318" s="0" t="n">
        <v>1</v>
      </c>
      <c r="J1318" s="0" t="n">
        <v>1.34</v>
      </c>
      <c r="K1318" s="0" t="s">
        <v>21</v>
      </c>
      <c r="L1318" s="0" t="n">
        <f aca="false">IF(K1318="Yes",(J1318-1)*0.98,-1)</f>
        <v>0.3332</v>
      </c>
      <c r="M1318" s="4" t="s">
        <v>22</v>
      </c>
      <c r="N1318" s="50" t="n">
        <v>11</v>
      </c>
      <c r="O1318" s="50" t="n">
        <f aca="false">N1318*L1318</f>
        <v>3.6652</v>
      </c>
      <c r="P1318" s="14" t="n">
        <f aca="false">O1318+P1317</f>
        <v>832.377019831649</v>
      </c>
    </row>
    <row r="1319" customFormat="false" ht="12.8" hidden="false" customHeight="false" outlineLevel="0" collapsed="false">
      <c r="A1319" s="2" t="s">
        <v>1754</v>
      </c>
      <c r="B1319" s="2" t="s">
        <v>101</v>
      </c>
      <c r="C1319" s="0" t="s">
        <v>78</v>
      </c>
      <c r="D1319" s="0" t="s">
        <v>16</v>
      </c>
      <c r="E1319" s="0" t="s">
        <v>17</v>
      </c>
      <c r="F1319" s="0" t="s">
        <v>18</v>
      </c>
      <c r="G1319" s="0" t="s">
        <v>19</v>
      </c>
      <c r="H1319" s="0" t="s">
        <v>1755</v>
      </c>
      <c r="I1319" s="0" t="n">
        <v>1</v>
      </c>
      <c r="J1319" s="0" t="n">
        <v>1.42</v>
      </c>
      <c r="K1319" s="0" t="s">
        <v>21</v>
      </c>
      <c r="L1319" s="0" t="n">
        <f aca="false">IF(K1319="Yes",(J1319-1)*0.98,-1)</f>
        <v>0.4116</v>
      </c>
      <c r="M1319" s="4" t="s">
        <v>22</v>
      </c>
      <c r="N1319" s="50" t="n">
        <v>11</v>
      </c>
      <c r="O1319" s="50" t="n">
        <f aca="false">N1319*L1319</f>
        <v>4.5276</v>
      </c>
      <c r="P1319" s="14" t="n">
        <f aca="false">O1319+P1318</f>
        <v>836.904619831649</v>
      </c>
    </row>
    <row r="1320" customFormat="false" ht="12.8" hidden="false" customHeight="false" outlineLevel="0" collapsed="false">
      <c r="A1320" s="2" t="s">
        <v>1754</v>
      </c>
      <c r="B1320" s="2" t="s">
        <v>101</v>
      </c>
      <c r="C1320" s="0" t="s">
        <v>78</v>
      </c>
      <c r="D1320" s="0" t="s">
        <v>16</v>
      </c>
      <c r="E1320" s="0" t="s">
        <v>17</v>
      </c>
      <c r="F1320" s="0" t="s">
        <v>18</v>
      </c>
      <c r="G1320" s="0" t="s">
        <v>19</v>
      </c>
      <c r="H1320" s="0" t="s">
        <v>1541</v>
      </c>
      <c r="I1320" s="0" t="n">
        <v>0</v>
      </c>
      <c r="J1320" s="0" t="n">
        <v>1.37</v>
      </c>
      <c r="K1320" s="0" t="s">
        <v>19</v>
      </c>
      <c r="L1320" s="0" t="n">
        <f aca="false">IF(K1320="Yes",(J1320-1)*0.98,-1)</f>
        <v>-1</v>
      </c>
      <c r="M1320" s="11" t="s">
        <v>62</v>
      </c>
      <c r="N1320" s="50" t="n">
        <v>11</v>
      </c>
      <c r="O1320" s="50" t="n">
        <f aca="false">N1320*L1320</f>
        <v>-11</v>
      </c>
      <c r="P1320" s="14" t="n">
        <f aca="false">O1320+P1319</f>
        <v>825.904619831649</v>
      </c>
    </row>
    <row r="1321" customFormat="false" ht="12.8" hidden="false" customHeight="false" outlineLevel="0" collapsed="false">
      <c r="A1321" s="2" t="s">
        <v>1754</v>
      </c>
      <c r="B1321" s="2" t="s">
        <v>343</v>
      </c>
      <c r="C1321" s="0" t="s">
        <v>91</v>
      </c>
      <c r="D1321" s="0" t="s">
        <v>42</v>
      </c>
      <c r="E1321" s="0" t="s">
        <v>30</v>
      </c>
      <c r="F1321" s="0" t="s">
        <v>18</v>
      </c>
      <c r="G1321" s="0" t="s">
        <v>19</v>
      </c>
      <c r="H1321" s="0" t="s">
        <v>1756</v>
      </c>
      <c r="I1321" s="0" t="n">
        <v>0</v>
      </c>
      <c r="J1321" s="0" t="n">
        <v>2.26</v>
      </c>
      <c r="K1321" s="0" t="s">
        <v>19</v>
      </c>
      <c r="L1321" s="0" t="n">
        <f aca="false">IF(K1321="Yes",(J1321-1)*0.98,-1)</f>
        <v>-1</v>
      </c>
      <c r="M1321" s="11" t="s">
        <v>62</v>
      </c>
      <c r="N1321" s="50" t="n">
        <v>11</v>
      </c>
      <c r="O1321" s="50" t="n">
        <f aca="false">N1321*L1321</f>
        <v>-11</v>
      </c>
      <c r="P1321" s="14" t="n">
        <f aca="false">O1321+P1320</f>
        <v>814.904619831649</v>
      </c>
    </row>
    <row r="1322" customFormat="false" ht="12.8" hidden="false" customHeight="false" outlineLevel="0" collapsed="false">
      <c r="A1322" s="2" t="s">
        <v>1754</v>
      </c>
      <c r="B1322" s="2" t="s">
        <v>343</v>
      </c>
      <c r="C1322" s="6" t="s">
        <v>91</v>
      </c>
      <c r="D1322" s="6" t="s">
        <v>42</v>
      </c>
      <c r="E1322" s="6" t="s">
        <v>30</v>
      </c>
      <c r="F1322" s="6" t="s">
        <v>18</v>
      </c>
      <c r="G1322" s="6" t="s">
        <v>19</v>
      </c>
      <c r="H1322" s="6" t="s">
        <v>1757</v>
      </c>
      <c r="I1322" s="6" t="n">
        <v>2</v>
      </c>
      <c r="J1322" s="6" t="n">
        <v>21</v>
      </c>
      <c r="K1322" s="3" t="str">
        <f aca="false">IF(I1322=1, "No","Yes")</f>
        <v>Yes</v>
      </c>
      <c r="L1322" s="7" t="n">
        <f aca="false">IF(I1322=1,-J1322,0.98)</f>
        <v>0.98</v>
      </c>
      <c r="M1322" s="8" t="s">
        <v>51</v>
      </c>
      <c r="N1322" s="50" t="n">
        <v>11</v>
      </c>
      <c r="O1322" s="50" t="n">
        <f aca="false">N1322*L1322</f>
        <v>10.78</v>
      </c>
      <c r="P1322" s="14" t="n">
        <f aca="false">O1322+P1321</f>
        <v>825.684619831649</v>
      </c>
    </row>
    <row r="1323" customFormat="false" ht="12.8" hidden="false" customHeight="false" outlineLevel="0" collapsed="false">
      <c r="A1323" s="2" t="s">
        <v>1754</v>
      </c>
      <c r="B1323" s="2" t="s">
        <v>343</v>
      </c>
      <c r="C1323" s="6" t="s">
        <v>91</v>
      </c>
      <c r="D1323" s="6" t="s">
        <v>42</v>
      </c>
      <c r="E1323" s="6" t="s">
        <v>30</v>
      </c>
      <c r="F1323" s="6" t="s">
        <v>18</v>
      </c>
      <c r="G1323" s="6" t="s">
        <v>19</v>
      </c>
      <c r="H1323" s="6" t="s">
        <v>1757</v>
      </c>
      <c r="I1323" s="6" t="n">
        <v>2</v>
      </c>
      <c r="J1323" s="6" t="n">
        <v>21</v>
      </c>
      <c r="K1323" s="3" t="str">
        <f aca="false">IF(I1323=1, "No","Yes")</f>
        <v>Yes</v>
      </c>
      <c r="L1323" s="7" t="n">
        <f aca="false">IF(I1323=1,-J1323,0.98)</f>
        <v>0.98</v>
      </c>
      <c r="M1323" s="12" t="s">
        <v>128</v>
      </c>
      <c r="N1323" s="50" t="n">
        <v>11</v>
      </c>
      <c r="O1323" s="50" t="n">
        <f aca="false">N1323*L1323</f>
        <v>10.78</v>
      </c>
      <c r="P1323" s="14" t="n">
        <f aca="false">O1323+P1322</f>
        <v>836.464619831649</v>
      </c>
    </row>
    <row r="1324" customFormat="false" ht="12.8" hidden="false" customHeight="false" outlineLevel="0" collapsed="false">
      <c r="A1324" s="2" t="s">
        <v>1758</v>
      </c>
      <c r="B1324" s="2" t="s">
        <v>23</v>
      </c>
      <c r="C1324" s="0" t="s">
        <v>78</v>
      </c>
      <c r="D1324" s="0" t="s">
        <v>42</v>
      </c>
      <c r="E1324" s="0" t="s">
        <v>17</v>
      </c>
      <c r="F1324" s="0" t="s">
        <v>65</v>
      </c>
      <c r="G1324" s="0" t="s">
        <v>21</v>
      </c>
      <c r="H1324" s="0" t="s">
        <v>1759</v>
      </c>
      <c r="I1324" s="0" t="n">
        <v>0</v>
      </c>
      <c r="J1324" s="0" t="n">
        <v>2.56</v>
      </c>
      <c r="K1324" s="0" t="s">
        <v>19</v>
      </c>
      <c r="L1324" s="0" t="n">
        <f aca="false">IF(K1324="Yes",(J1324-1)*0.98,-1)</f>
        <v>-1</v>
      </c>
      <c r="M1324" s="11" t="s">
        <v>62</v>
      </c>
      <c r="N1324" s="50" t="n">
        <v>11</v>
      </c>
      <c r="O1324" s="50" t="n">
        <f aca="false">N1324*L1324</f>
        <v>-11</v>
      </c>
      <c r="P1324" s="14" t="n">
        <f aca="false">O1324+P1323</f>
        <v>825.464619831649</v>
      </c>
    </row>
    <row r="1325" customFormat="false" ht="12.8" hidden="false" customHeight="false" outlineLevel="0" collapsed="false">
      <c r="A1325" s="9" t="s">
        <v>1758</v>
      </c>
      <c r="B1325" s="9" t="s">
        <v>23</v>
      </c>
      <c r="C1325" s="6" t="s">
        <v>78</v>
      </c>
      <c r="D1325" s="6" t="s">
        <v>42</v>
      </c>
      <c r="E1325" s="6" t="s">
        <v>17</v>
      </c>
      <c r="F1325" s="6" t="s">
        <v>65</v>
      </c>
      <c r="G1325" s="6" t="s">
        <v>21</v>
      </c>
      <c r="H1325" s="6" t="s">
        <v>1759</v>
      </c>
      <c r="I1325" s="6" t="n">
        <v>0</v>
      </c>
      <c r="J1325" s="6" t="n">
        <v>7.06</v>
      </c>
      <c r="K1325" s="3" t="str">
        <f aca="false">IF(I1325=1,"Yes","No")</f>
        <v>No</v>
      </c>
      <c r="L1325" s="7" t="n">
        <f aca="false">IF(K1325="Yes",(J1325-1)*0.98,-1)</f>
        <v>-1</v>
      </c>
      <c r="M1325" s="10" t="s">
        <v>53</v>
      </c>
      <c r="N1325" s="50" t="n">
        <v>11</v>
      </c>
      <c r="O1325" s="50" t="n">
        <f aca="false">N1325*L1325</f>
        <v>-11</v>
      </c>
      <c r="P1325" s="14" t="n">
        <f aca="false">O1325+P1324</f>
        <v>814.464619831649</v>
      </c>
    </row>
    <row r="1326" customFormat="false" ht="12.8" hidden="false" customHeight="false" outlineLevel="0" collapsed="false">
      <c r="A1326" s="2" t="s">
        <v>1758</v>
      </c>
      <c r="B1326" s="2" t="s">
        <v>46</v>
      </c>
      <c r="C1326" s="0" t="s">
        <v>86</v>
      </c>
      <c r="D1326" s="0" t="s">
        <v>16</v>
      </c>
      <c r="E1326" s="0" t="s">
        <v>17</v>
      </c>
      <c r="F1326" s="0" t="s">
        <v>18</v>
      </c>
      <c r="G1326" s="0" t="s">
        <v>19</v>
      </c>
      <c r="H1326" s="0" t="s">
        <v>1760</v>
      </c>
      <c r="I1326" s="0" t="n">
        <v>1</v>
      </c>
      <c r="J1326" s="0" t="n">
        <v>1.09</v>
      </c>
      <c r="K1326" s="0" t="s">
        <v>21</v>
      </c>
      <c r="L1326" s="0" t="n">
        <f aca="false">IF(K1326="Yes",(J1326-1)*0.98,-1)</f>
        <v>0.0882000000000001</v>
      </c>
      <c r="M1326" s="4" t="s">
        <v>22</v>
      </c>
      <c r="N1326" s="50" t="n">
        <v>11</v>
      </c>
      <c r="O1326" s="50" t="n">
        <f aca="false">N1326*L1326</f>
        <v>0.970200000000001</v>
      </c>
      <c r="P1326" s="14" t="n">
        <f aca="false">O1326+P1325</f>
        <v>815.434819831649</v>
      </c>
    </row>
    <row r="1327" customFormat="false" ht="12.8" hidden="false" customHeight="false" outlineLevel="0" collapsed="false">
      <c r="A1327" s="2" t="s">
        <v>1758</v>
      </c>
      <c r="B1327" s="2" t="s">
        <v>46</v>
      </c>
      <c r="C1327" s="0" t="s">
        <v>86</v>
      </c>
      <c r="D1327" s="0" t="s">
        <v>16</v>
      </c>
      <c r="E1327" s="0" t="s">
        <v>17</v>
      </c>
      <c r="F1327" s="0" t="s">
        <v>18</v>
      </c>
      <c r="G1327" s="0" t="s">
        <v>19</v>
      </c>
      <c r="H1327" s="0" t="s">
        <v>1761</v>
      </c>
      <c r="I1327" s="0" t="n">
        <v>2</v>
      </c>
      <c r="J1327" s="0" t="n">
        <v>1.62</v>
      </c>
      <c r="K1327" s="0" t="s">
        <v>21</v>
      </c>
      <c r="L1327" s="0" t="n">
        <f aca="false">IF(K1327="Yes",(J1327-1)*0.98,-1)</f>
        <v>0.6076</v>
      </c>
      <c r="M1327" s="11" t="s">
        <v>62</v>
      </c>
      <c r="N1327" s="50" t="n">
        <v>11</v>
      </c>
      <c r="O1327" s="50" t="n">
        <f aca="false">N1327*L1327</f>
        <v>6.6836</v>
      </c>
      <c r="P1327" s="14" t="n">
        <f aca="false">O1327+P1326</f>
        <v>822.118419831649</v>
      </c>
    </row>
    <row r="1328" customFormat="false" ht="12.8" hidden="false" customHeight="false" outlineLevel="0" collapsed="false">
      <c r="A1328" s="2" t="s">
        <v>1758</v>
      </c>
      <c r="B1328" s="2" t="s">
        <v>101</v>
      </c>
      <c r="C1328" s="0" t="s">
        <v>78</v>
      </c>
      <c r="D1328" s="0" t="s">
        <v>16</v>
      </c>
      <c r="E1328" s="0" t="s">
        <v>17</v>
      </c>
      <c r="F1328" s="0" t="s">
        <v>18</v>
      </c>
      <c r="G1328" s="0" t="s">
        <v>19</v>
      </c>
      <c r="H1328" s="0" t="s">
        <v>1762</v>
      </c>
      <c r="I1328" s="0" t="n">
        <v>2</v>
      </c>
      <c r="J1328" s="0" t="n">
        <v>1.15</v>
      </c>
      <c r="K1328" s="0" t="s">
        <v>21</v>
      </c>
      <c r="L1328" s="0" t="n">
        <f aca="false">IF(K1328="Yes",(J1328-1)*0.98,-1)</f>
        <v>0.147</v>
      </c>
      <c r="M1328" s="4" t="s">
        <v>22</v>
      </c>
      <c r="N1328" s="50" t="n">
        <v>11</v>
      </c>
      <c r="O1328" s="50" t="n">
        <f aca="false">N1328*L1328</f>
        <v>1.617</v>
      </c>
      <c r="P1328" s="14" t="n">
        <f aca="false">O1328+P1327</f>
        <v>823.735419831649</v>
      </c>
    </row>
    <row r="1329" customFormat="false" ht="12.8" hidden="false" customHeight="false" outlineLevel="0" collapsed="false">
      <c r="A1329" s="2" t="s">
        <v>1758</v>
      </c>
      <c r="B1329" s="2" t="s">
        <v>101</v>
      </c>
      <c r="C1329" s="0" t="s">
        <v>78</v>
      </c>
      <c r="D1329" s="0" t="s">
        <v>16</v>
      </c>
      <c r="E1329" s="0" t="s">
        <v>17</v>
      </c>
      <c r="F1329" s="0" t="s">
        <v>18</v>
      </c>
      <c r="G1329" s="0" t="s">
        <v>19</v>
      </c>
      <c r="H1329" s="0" t="s">
        <v>1763</v>
      </c>
      <c r="I1329" s="0" t="n">
        <v>4</v>
      </c>
      <c r="J1329" s="0" t="n">
        <v>3.96</v>
      </c>
      <c r="K1329" s="0" t="s">
        <v>19</v>
      </c>
      <c r="L1329" s="0" t="n">
        <f aca="false">IF(K1329="Yes",(J1329-1)*0.98,-1)</f>
        <v>-1</v>
      </c>
      <c r="M1329" s="11" t="s">
        <v>62</v>
      </c>
      <c r="N1329" s="50" t="n">
        <v>11</v>
      </c>
      <c r="O1329" s="50" t="n">
        <f aca="false">N1329*L1329</f>
        <v>-11</v>
      </c>
      <c r="P1329" s="14" t="n">
        <f aca="false">O1329+P1328</f>
        <v>812.735419831649</v>
      </c>
    </row>
    <row r="1330" customFormat="false" ht="12.8" hidden="false" customHeight="false" outlineLevel="0" collapsed="false">
      <c r="A1330" s="2" t="s">
        <v>1758</v>
      </c>
      <c r="B1330" s="2" t="s">
        <v>71</v>
      </c>
      <c r="C1330" s="0" t="s">
        <v>86</v>
      </c>
      <c r="D1330" s="0" t="s">
        <v>48</v>
      </c>
      <c r="E1330" s="0" t="s">
        <v>87</v>
      </c>
      <c r="F1330" s="0" t="s">
        <v>18</v>
      </c>
      <c r="G1330" s="0" t="s">
        <v>19</v>
      </c>
      <c r="H1330" s="0" t="s">
        <v>1764</v>
      </c>
      <c r="I1330" s="0" t="n">
        <v>2</v>
      </c>
      <c r="J1330" s="0" t="n">
        <v>1.05</v>
      </c>
      <c r="K1330" s="0" t="str">
        <f aca="false">IF(I1330=1,"Yes","No")</f>
        <v>No</v>
      </c>
      <c r="L1330" s="0" t="n">
        <f aca="false">IF(K1330="Yes",(J1330-1)*0.98,-1)</f>
        <v>-1</v>
      </c>
      <c r="M1330" s="5" t="s">
        <v>33</v>
      </c>
      <c r="N1330" s="50" t="n">
        <v>11</v>
      </c>
      <c r="O1330" s="50" t="n">
        <f aca="false">N1330*L1330</f>
        <v>-11</v>
      </c>
      <c r="P1330" s="14" t="n">
        <f aca="false">O1330+P1329</f>
        <v>801.735419831649</v>
      </c>
    </row>
    <row r="1331" customFormat="false" ht="12.8" hidden="false" customHeight="false" outlineLevel="0" collapsed="false">
      <c r="A1331" s="2" t="s">
        <v>1758</v>
      </c>
      <c r="B1331" s="2" t="s">
        <v>306</v>
      </c>
      <c r="C1331" s="0" t="s">
        <v>1045</v>
      </c>
      <c r="D1331" s="0" t="s">
        <v>37</v>
      </c>
      <c r="E1331" s="0" t="s">
        <v>17</v>
      </c>
      <c r="F1331" s="0" t="s">
        <v>65</v>
      </c>
      <c r="G1331" s="0" t="s">
        <v>21</v>
      </c>
      <c r="H1331" s="0" t="s">
        <v>1765</v>
      </c>
      <c r="I1331" s="0" t="n">
        <v>1</v>
      </c>
      <c r="J1331" s="0" t="n">
        <v>2.6</v>
      </c>
      <c r="K1331" s="0" t="str">
        <f aca="false">IF(I1331=1,"Yes","No")</f>
        <v>Yes</v>
      </c>
      <c r="L1331" s="0" t="n">
        <f aca="false">IF(K1331="Yes",(J1331-1)*0.98,-1)</f>
        <v>1.568</v>
      </c>
      <c r="M1331" s="5" t="s">
        <v>33</v>
      </c>
      <c r="N1331" s="50" t="n">
        <v>11</v>
      </c>
      <c r="O1331" s="50" t="n">
        <f aca="false">N1331*L1331</f>
        <v>17.248</v>
      </c>
      <c r="P1331" s="14" t="n">
        <f aca="false">O1331+P1330</f>
        <v>818.983419831649</v>
      </c>
    </row>
    <row r="1332" customFormat="false" ht="12.8" hidden="false" customHeight="false" outlineLevel="0" collapsed="false">
      <c r="A1332" s="2" t="s">
        <v>1758</v>
      </c>
      <c r="B1332" s="2" t="s">
        <v>306</v>
      </c>
      <c r="C1332" s="0" t="s">
        <v>1045</v>
      </c>
      <c r="D1332" s="0" t="s">
        <v>37</v>
      </c>
      <c r="E1332" s="0" t="s">
        <v>17</v>
      </c>
      <c r="F1332" s="0" t="s">
        <v>65</v>
      </c>
      <c r="G1332" s="0" t="s">
        <v>21</v>
      </c>
      <c r="H1332" s="0" t="s">
        <v>1765</v>
      </c>
      <c r="I1332" s="0" t="n">
        <v>1</v>
      </c>
      <c r="J1332" s="0" t="n">
        <v>1.45</v>
      </c>
      <c r="K1332" s="0" t="s">
        <v>21</v>
      </c>
      <c r="L1332" s="0" t="n">
        <f aca="false">IF(K1332="Yes",(J1332-1)*0.98,-1)</f>
        <v>0.441</v>
      </c>
      <c r="M1332" s="4" t="s">
        <v>22</v>
      </c>
      <c r="N1332" s="50" t="n">
        <v>11</v>
      </c>
      <c r="O1332" s="50" t="n">
        <f aca="false">N1332*L1332</f>
        <v>4.851</v>
      </c>
      <c r="P1332" s="14" t="n">
        <f aca="false">O1332+P1331</f>
        <v>823.834419831649</v>
      </c>
    </row>
    <row r="1333" customFormat="false" ht="12.8" hidden="false" customHeight="false" outlineLevel="0" collapsed="false">
      <c r="A1333" s="9" t="s">
        <v>1758</v>
      </c>
      <c r="B1333" s="9" t="s">
        <v>306</v>
      </c>
      <c r="C1333" s="6" t="s">
        <v>1045</v>
      </c>
      <c r="D1333" s="6" t="s">
        <v>37</v>
      </c>
      <c r="E1333" s="6" t="s">
        <v>17</v>
      </c>
      <c r="F1333" s="6" t="s">
        <v>65</v>
      </c>
      <c r="G1333" s="6" t="s">
        <v>21</v>
      </c>
      <c r="H1333" s="6" t="s">
        <v>1766</v>
      </c>
      <c r="I1333" s="6" t="n">
        <v>0</v>
      </c>
      <c r="J1333" s="6" t="n">
        <v>2.46</v>
      </c>
      <c r="K1333" s="3" t="s">
        <v>19</v>
      </c>
      <c r="L1333" s="0" t="n">
        <f aca="false">IF(K1333="Yes",(J1333-1)*0.98,-1)</f>
        <v>-1</v>
      </c>
      <c r="M1333" s="13" t="s">
        <v>184</v>
      </c>
      <c r="N1333" s="50" t="n">
        <v>11</v>
      </c>
      <c r="O1333" s="50" t="n">
        <f aca="false">N1333*L1333</f>
        <v>-11</v>
      </c>
      <c r="P1333" s="14" t="n">
        <f aca="false">O1333+P1332</f>
        <v>812.834419831649</v>
      </c>
    </row>
    <row r="1334" customFormat="false" ht="12.8" hidden="false" customHeight="false" outlineLevel="0" collapsed="false">
      <c r="A1334" s="2" t="s">
        <v>1758</v>
      </c>
      <c r="B1334" s="2" t="s">
        <v>499</v>
      </c>
      <c r="C1334" s="0" t="s">
        <v>78</v>
      </c>
      <c r="D1334" s="0" t="s">
        <v>42</v>
      </c>
      <c r="E1334" s="0" t="s">
        <v>79</v>
      </c>
      <c r="F1334" s="0" t="s">
        <v>80</v>
      </c>
      <c r="G1334" s="0" t="s">
        <v>19</v>
      </c>
      <c r="H1334" s="0" t="s">
        <v>1767</v>
      </c>
      <c r="I1334" s="0" t="n">
        <v>0</v>
      </c>
      <c r="J1334" s="0" t="n">
        <v>1.6</v>
      </c>
      <c r="K1334" s="0" t="s">
        <v>19</v>
      </c>
      <c r="L1334" s="0" t="n">
        <f aca="false">IF(K1334="Yes",(J1334-1)*0.98,-1)</f>
        <v>-1</v>
      </c>
      <c r="M1334" s="4" t="s">
        <v>22</v>
      </c>
      <c r="N1334" s="50" t="n">
        <v>11</v>
      </c>
      <c r="O1334" s="50" t="n">
        <f aca="false">N1334*L1334</f>
        <v>-11</v>
      </c>
      <c r="P1334" s="14" t="n">
        <f aca="false">O1334+P1333</f>
        <v>801.834419831649</v>
      </c>
    </row>
    <row r="1335" customFormat="false" ht="12.8" hidden="false" customHeight="false" outlineLevel="0" collapsed="false">
      <c r="A1335" s="2" t="s">
        <v>1758</v>
      </c>
      <c r="B1335" s="2" t="s">
        <v>273</v>
      </c>
      <c r="C1335" s="0" t="s">
        <v>125</v>
      </c>
      <c r="D1335" s="0" t="s">
        <v>42</v>
      </c>
      <c r="E1335" s="0" t="s">
        <v>30</v>
      </c>
      <c r="F1335" s="0" t="s">
        <v>18</v>
      </c>
      <c r="G1335" s="0" t="s">
        <v>19</v>
      </c>
      <c r="H1335" s="0" t="s">
        <v>1768</v>
      </c>
      <c r="I1335" s="0" t="n">
        <v>2</v>
      </c>
      <c r="J1335" s="0" t="n">
        <v>3.43</v>
      </c>
      <c r="K1335" s="0" t="s">
        <v>21</v>
      </c>
      <c r="L1335" s="0" t="n">
        <f aca="false">IF(K1335="Yes",(J1335-1)*0.98,-1)</f>
        <v>2.3814</v>
      </c>
      <c r="M1335" s="11" t="s">
        <v>62</v>
      </c>
      <c r="N1335" s="50" t="n">
        <v>11</v>
      </c>
      <c r="O1335" s="50" t="n">
        <f aca="false">N1335*L1335</f>
        <v>26.1954</v>
      </c>
      <c r="P1335" s="14" t="n">
        <f aca="false">O1335+P1334</f>
        <v>828.029819831649</v>
      </c>
    </row>
    <row r="1336" customFormat="false" ht="12.8" hidden="false" customHeight="false" outlineLevel="0" collapsed="false">
      <c r="A1336" s="2" t="s">
        <v>1758</v>
      </c>
      <c r="B1336" s="2" t="s">
        <v>273</v>
      </c>
      <c r="C1336" s="6" t="s">
        <v>125</v>
      </c>
      <c r="D1336" s="6" t="s">
        <v>42</v>
      </c>
      <c r="E1336" s="6" t="s">
        <v>30</v>
      </c>
      <c r="F1336" s="6" t="s">
        <v>18</v>
      </c>
      <c r="G1336" s="6" t="s">
        <v>19</v>
      </c>
      <c r="H1336" s="6" t="s">
        <v>1769</v>
      </c>
      <c r="I1336" s="6" t="n">
        <v>0</v>
      </c>
      <c r="J1336" s="6" t="n">
        <v>15.29</v>
      </c>
      <c r="K1336" s="3" t="str">
        <f aca="false">IF(I1336=1, "No","Yes")</f>
        <v>Yes</v>
      </c>
      <c r="L1336" s="7" t="n">
        <f aca="false">IF(I1336=1,-J1336,0.98)</f>
        <v>0.98</v>
      </c>
      <c r="M1336" s="8" t="s">
        <v>51</v>
      </c>
      <c r="N1336" s="50" t="n">
        <v>11</v>
      </c>
      <c r="O1336" s="50" t="n">
        <f aca="false">N1336*L1336</f>
        <v>10.78</v>
      </c>
      <c r="P1336" s="14" t="n">
        <f aca="false">O1336+P1335</f>
        <v>838.809819831648</v>
      </c>
    </row>
    <row r="1337" customFormat="false" ht="12.8" hidden="false" customHeight="false" outlineLevel="0" collapsed="false">
      <c r="A1337" s="2" t="s">
        <v>1758</v>
      </c>
      <c r="B1337" s="2" t="s">
        <v>273</v>
      </c>
      <c r="C1337" s="6" t="s">
        <v>125</v>
      </c>
      <c r="D1337" s="6" t="s">
        <v>42</v>
      </c>
      <c r="E1337" s="6" t="s">
        <v>30</v>
      </c>
      <c r="F1337" s="6" t="s">
        <v>18</v>
      </c>
      <c r="G1337" s="6" t="s">
        <v>19</v>
      </c>
      <c r="H1337" s="6" t="s">
        <v>1769</v>
      </c>
      <c r="I1337" s="6" t="n">
        <v>0</v>
      </c>
      <c r="J1337" s="6" t="n">
        <v>15.29</v>
      </c>
      <c r="K1337" s="3" t="str">
        <f aca="false">IF(I1337=1, "No","Yes")</f>
        <v>Yes</v>
      </c>
      <c r="L1337" s="7" t="n">
        <f aca="false">IF(I1337=1,-J1337,0.98)</f>
        <v>0.98</v>
      </c>
      <c r="M1337" s="12" t="s">
        <v>128</v>
      </c>
      <c r="N1337" s="50" t="n">
        <v>11</v>
      </c>
      <c r="O1337" s="50" t="n">
        <f aca="false">N1337*L1337</f>
        <v>10.78</v>
      </c>
      <c r="P1337" s="14" t="n">
        <f aca="false">O1337+P1336</f>
        <v>849.589819831649</v>
      </c>
    </row>
    <row r="1338" customFormat="false" ht="12.8" hidden="false" customHeight="false" outlineLevel="0" collapsed="false">
      <c r="A1338" s="2" t="s">
        <v>1770</v>
      </c>
      <c r="B1338" s="2" t="s">
        <v>105</v>
      </c>
      <c r="C1338" s="0" t="s">
        <v>91</v>
      </c>
      <c r="D1338" s="0" t="s">
        <v>42</v>
      </c>
      <c r="E1338" s="0" t="s">
        <v>30</v>
      </c>
      <c r="F1338" s="0" t="s">
        <v>18</v>
      </c>
      <c r="G1338" s="0" t="s">
        <v>19</v>
      </c>
      <c r="H1338" s="0" t="s">
        <v>1771</v>
      </c>
      <c r="I1338" s="0" t="n">
        <v>2</v>
      </c>
      <c r="J1338" s="0" t="n">
        <v>1.5</v>
      </c>
      <c r="K1338" s="0" t="s">
        <v>21</v>
      </c>
      <c r="L1338" s="0" t="n">
        <f aca="false">IF(K1338="Yes",(J1338-1)*0.98,-1)</f>
        <v>0.49</v>
      </c>
      <c r="M1338" s="11" t="s">
        <v>62</v>
      </c>
      <c r="N1338" s="50" t="n">
        <v>11</v>
      </c>
      <c r="O1338" s="50" t="n">
        <f aca="false">N1338*L1338</f>
        <v>5.39</v>
      </c>
      <c r="P1338" s="14" t="n">
        <f aca="false">O1338+P1337</f>
        <v>854.979819831648</v>
      </c>
    </row>
    <row r="1339" customFormat="false" ht="12.8" hidden="false" customHeight="false" outlineLevel="0" collapsed="false">
      <c r="A1339" s="2" t="s">
        <v>1772</v>
      </c>
      <c r="B1339" s="2" t="s">
        <v>96</v>
      </c>
      <c r="C1339" s="0" t="s">
        <v>1341</v>
      </c>
      <c r="D1339" s="0" t="s">
        <v>37</v>
      </c>
      <c r="E1339" s="0" t="s">
        <v>87</v>
      </c>
      <c r="F1339" s="0" t="s">
        <v>298</v>
      </c>
      <c r="G1339" s="0" t="s">
        <v>19</v>
      </c>
      <c r="H1339" s="0" t="s">
        <v>1773</v>
      </c>
      <c r="I1339" s="0" t="n">
        <v>3</v>
      </c>
      <c r="J1339" s="0" t="n">
        <v>1.68</v>
      </c>
      <c r="K1339" s="0" t="s">
        <v>21</v>
      </c>
      <c r="L1339" s="0" t="n">
        <f aca="false">IF(K1339="Yes",(J1339-1)*0.98,-1)</f>
        <v>0.6664</v>
      </c>
      <c r="M1339" s="11" t="s">
        <v>62</v>
      </c>
      <c r="N1339" s="50" t="n">
        <v>11</v>
      </c>
      <c r="O1339" s="50" t="n">
        <f aca="false">N1339*L1339</f>
        <v>7.3304</v>
      </c>
      <c r="P1339" s="14" t="n">
        <f aca="false">O1339+P1338</f>
        <v>862.310219831648</v>
      </c>
    </row>
    <row r="1340" customFormat="false" ht="12.8" hidden="false" customHeight="false" outlineLevel="0" collapsed="false">
      <c r="A1340" s="2" t="s">
        <v>1772</v>
      </c>
      <c r="B1340" s="2" t="s">
        <v>96</v>
      </c>
      <c r="C1340" s="6" t="s">
        <v>1341</v>
      </c>
      <c r="D1340" s="6" t="s">
        <v>37</v>
      </c>
      <c r="E1340" s="6" t="s">
        <v>87</v>
      </c>
      <c r="F1340" s="6" t="s">
        <v>298</v>
      </c>
      <c r="G1340" s="6" t="s">
        <v>19</v>
      </c>
      <c r="H1340" s="6" t="s">
        <v>1774</v>
      </c>
      <c r="I1340" s="6" t="n">
        <v>0</v>
      </c>
      <c r="J1340" s="6" t="n">
        <v>1.55</v>
      </c>
      <c r="K1340" s="3" t="str">
        <f aca="false">IF(I1340=1, "No","Yes")</f>
        <v>Yes</v>
      </c>
      <c r="L1340" s="7" t="n">
        <f aca="false">IF(I1340=1,-J1340,0.98)</f>
        <v>0.98</v>
      </c>
      <c r="M1340" s="8" t="s">
        <v>51</v>
      </c>
      <c r="N1340" s="50" t="n">
        <v>11</v>
      </c>
      <c r="O1340" s="50" t="n">
        <f aca="false">N1340*L1340</f>
        <v>10.78</v>
      </c>
      <c r="P1340" s="14" t="n">
        <f aca="false">O1340+P1339</f>
        <v>873.090219831649</v>
      </c>
    </row>
    <row r="1341" customFormat="false" ht="12.8" hidden="false" customHeight="false" outlineLevel="0" collapsed="false">
      <c r="A1341" s="9" t="s">
        <v>1772</v>
      </c>
      <c r="B1341" s="9" t="s">
        <v>96</v>
      </c>
      <c r="C1341" s="6" t="s">
        <v>1341</v>
      </c>
      <c r="D1341" s="6" t="s">
        <v>37</v>
      </c>
      <c r="E1341" s="6" t="s">
        <v>87</v>
      </c>
      <c r="F1341" s="6" t="s">
        <v>298</v>
      </c>
      <c r="G1341" s="6" t="s">
        <v>19</v>
      </c>
      <c r="H1341" s="6" t="s">
        <v>1773</v>
      </c>
      <c r="I1341" s="6" t="n">
        <v>3</v>
      </c>
      <c r="J1341" s="6" t="n">
        <v>0</v>
      </c>
      <c r="K1341" s="3" t="str">
        <f aca="false">IF(I1341=1,"Yes","No")</f>
        <v>No</v>
      </c>
      <c r="L1341" s="7" t="n">
        <f aca="false">IF(K1341="Yes",(J1341-1)*0.98,-1)</f>
        <v>-1</v>
      </c>
      <c r="M1341" s="10" t="s">
        <v>53</v>
      </c>
      <c r="N1341" s="50" t="n">
        <v>11</v>
      </c>
      <c r="O1341" s="50" t="n">
        <f aca="false">N1341*L1341</f>
        <v>-11</v>
      </c>
      <c r="P1341" s="14" t="n">
        <f aca="false">O1341+P1340</f>
        <v>862.090219831648</v>
      </c>
    </row>
    <row r="1342" customFormat="false" ht="12.8" hidden="false" customHeight="false" outlineLevel="0" collapsed="false">
      <c r="A1342" s="2" t="s">
        <v>1772</v>
      </c>
      <c r="B1342" s="2" t="s">
        <v>289</v>
      </c>
      <c r="C1342" s="0" t="s">
        <v>194</v>
      </c>
      <c r="D1342" s="0" t="s">
        <v>16</v>
      </c>
      <c r="E1342" s="0" t="s">
        <v>17</v>
      </c>
      <c r="F1342" s="0" t="s">
        <v>18</v>
      </c>
      <c r="G1342" s="0" t="s">
        <v>19</v>
      </c>
      <c r="H1342" s="0" t="s">
        <v>1775</v>
      </c>
      <c r="I1342" s="0" t="n">
        <v>1</v>
      </c>
      <c r="J1342" s="0" t="n">
        <v>1.17</v>
      </c>
      <c r="K1342" s="0" t="s">
        <v>21</v>
      </c>
      <c r="L1342" s="0" t="n">
        <f aca="false">IF(K1342="Yes",(J1342-1)*0.98,-1)</f>
        <v>0.1666</v>
      </c>
      <c r="M1342" s="4" t="s">
        <v>22</v>
      </c>
      <c r="N1342" s="50" t="n">
        <v>11</v>
      </c>
      <c r="O1342" s="50" t="n">
        <f aca="false">N1342*L1342</f>
        <v>1.8326</v>
      </c>
      <c r="P1342" s="14" t="n">
        <f aca="false">O1342+P1341</f>
        <v>863.922819831648</v>
      </c>
    </row>
    <row r="1343" customFormat="false" ht="12.8" hidden="false" customHeight="false" outlineLevel="0" collapsed="false">
      <c r="A1343" s="2" t="s">
        <v>1772</v>
      </c>
      <c r="B1343" s="2" t="s">
        <v>289</v>
      </c>
      <c r="C1343" s="0" t="s">
        <v>194</v>
      </c>
      <c r="D1343" s="0" t="s">
        <v>16</v>
      </c>
      <c r="E1343" s="0" t="s">
        <v>17</v>
      </c>
      <c r="F1343" s="0" t="s">
        <v>18</v>
      </c>
      <c r="G1343" s="0" t="s">
        <v>19</v>
      </c>
      <c r="H1343" s="0" t="s">
        <v>1776</v>
      </c>
      <c r="I1343" s="0" t="n">
        <v>3</v>
      </c>
      <c r="J1343" s="0" t="n">
        <v>2.42</v>
      </c>
      <c r="K1343" s="0" t="s">
        <v>19</v>
      </c>
      <c r="L1343" s="0" t="n">
        <f aca="false">IF(K1343="Yes",(J1343-1)*0.98,-1)</f>
        <v>-1</v>
      </c>
      <c r="M1343" s="11" t="s">
        <v>62</v>
      </c>
      <c r="N1343" s="50" t="n">
        <v>11</v>
      </c>
      <c r="O1343" s="50" t="n">
        <f aca="false">N1343*L1343</f>
        <v>-11</v>
      </c>
      <c r="P1343" s="14" t="n">
        <f aca="false">O1343+P1342</f>
        <v>852.922819831649</v>
      </c>
    </row>
    <row r="1344" customFormat="false" ht="12.8" hidden="false" customHeight="false" outlineLevel="0" collapsed="false">
      <c r="A1344" s="2" t="s">
        <v>1772</v>
      </c>
      <c r="B1344" s="2" t="s">
        <v>331</v>
      </c>
      <c r="C1344" s="0" t="s">
        <v>194</v>
      </c>
      <c r="D1344" s="0" t="s">
        <v>102</v>
      </c>
      <c r="E1344" s="0" t="s">
        <v>79</v>
      </c>
      <c r="F1344" s="0" t="s">
        <v>80</v>
      </c>
      <c r="G1344" s="0" t="s">
        <v>19</v>
      </c>
      <c r="H1344" s="0" t="s">
        <v>1474</v>
      </c>
      <c r="I1344" s="0" t="n">
        <v>1</v>
      </c>
      <c r="J1344" s="0" t="n">
        <v>3.65</v>
      </c>
      <c r="K1344" s="0" t="str">
        <f aca="false">IF(I1344=1,"Yes","No")</f>
        <v>Yes</v>
      </c>
      <c r="L1344" s="0" t="n">
        <f aca="false">IF(K1344="Yes",(J1344-1)*0.98,-1)</f>
        <v>2.597</v>
      </c>
      <c r="M1344" s="5" t="s">
        <v>33</v>
      </c>
      <c r="N1344" s="50" t="n">
        <v>11</v>
      </c>
      <c r="O1344" s="50" t="n">
        <f aca="false">N1344*L1344</f>
        <v>28.567</v>
      </c>
      <c r="P1344" s="14" t="n">
        <f aca="false">O1344+P1343</f>
        <v>881.489819831648</v>
      </c>
    </row>
    <row r="1345" customFormat="false" ht="12.8" hidden="false" customHeight="false" outlineLevel="0" collapsed="false">
      <c r="A1345" s="2" t="s">
        <v>1772</v>
      </c>
      <c r="B1345" s="2" t="s">
        <v>331</v>
      </c>
      <c r="C1345" s="0" t="s">
        <v>194</v>
      </c>
      <c r="D1345" s="0" t="s">
        <v>102</v>
      </c>
      <c r="E1345" s="0" t="s">
        <v>79</v>
      </c>
      <c r="F1345" s="0" t="s">
        <v>80</v>
      </c>
      <c r="G1345" s="0" t="s">
        <v>19</v>
      </c>
      <c r="H1345" s="0" t="s">
        <v>1474</v>
      </c>
      <c r="I1345" s="0" t="n">
        <v>1</v>
      </c>
      <c r="J1345" s="0" t="n">
        <v>1.67</v>
      </c>
      <c r="K1345" s="0" t="s">
        <v>21</v>
      </c>
      <c r="L1345" s="0" t="n">
        <f aca="false">IF(K1345="Yes",(J1345-1)*0.98,-1)</f>
        <v>0.6566</v>
      </c>
      <c r="M1345" s="4" t="s">
        <v>22</v>
      </c>
      <c r="N1345" s="50" t="n">
        <v>11</v>
      </c>
      <c r="O1345" s="50" t="n">
        <f aca="false">N1345*L1345</f>
        <v>7.2226</v>
      </c>
      <c r="P1345" s="14" t="n">
        <f aca="false">O1345+P1344</f>
        <v>888.712419831649</v>
      </c>
    </row>
    <row r="1346" customFormat="false" ht="12.8" hidden="false" customHeight="false" outlineLevel="0" collapsed="false">
      <c r="A1346" s="2" t="s">
        <v>1772</v>
      </c>
      <c r="B1346" s="2" t="s">
        <v>343</v>
      </c>
      <c r="C1346" s="0" t="s">
        <v>59</v>
      </c>
      <c r="D1346" s="0" t="s">
        <v>42</v>
      </c>
      <c r="E1346" s="0" t="s">
        <v>30</v>
      </c>
      <c r="F1346" s="0" t="s">
        <v>18</v>
      </c>
      <c r="G1346" s="0" t="s">
        <v>19</v>
      </c>
      <c r="H1346" s="0" t="s">
        <v>1777</v>
      </c>
      <c r="I1346" s="0" t="n">
        <v>2</v>
      </c>
      <c r="J1346" s="0" t="n">
        <v>1.36</v>
      </c>
      <c r="K1346" s="0" t="s">
        <v>21</v>
      </c>
      <c r="L1346" s="0" t="n">
        <f aca="false">IF(K1346="Yes",(J1346-1)*0.98,-1)</f>
        <v>0.3528</v>
      </c>
      <c r="M1346" s="11" t="s">
        <v>62</v>
      </c>
      <c r="N1346" s="50" t="n">
        <v>11</v>
      </c>
      <c r="O1346" s="50" t="n">
        <f aca="false">N1346*L1346</f>
        <v>3.8808</v>
      </c>
      <c r="P1346" s="14" t="n">
        <f aca="false">O1346+P1345</f>
        <v>892.593219831648</v>
      </c>
    </row>
    <row r="1347" customFormat="false" ht="12.8" hidden="false" customHeight="false" outlineLevel="0" collapsed="false">
      <c r="A1347" s="2" t="s">
        <v>1772</v>
      </c>
      <c r="B1347" s="2" t="s">
        <v>343</v>
      </c>
      <c r="C1347" s="6" t="s">
        <v>59</v>
      </c>
      <c r="D1347" s="6" t="s">
        <v>42</v>
      </c>
      <c r="E1347" s="6" t="s">
        <v>30</v>
      </c>
      <c r="F1347" s="6" t="s">
        <v>18</v>
      </c>
      <c r="G1347" s="6" t="s">
        <v>19</v>
      </c>
      <c r="H1347" s="6" t="s">
        <v>1778</v>
      </c>
      <c r="I1347" s="6" t="n">
        <v>3</v>
      </c>
      <c r="J1347" s="6" t="n">
        <v>3.79</v>
      </c>
      <c r="K1347" s="3" t="str">
        <f aca="false">IF(I1347=1, "No","Yes")</f>
        <v>Yes</v>
      </c>
      <c r="L1347" s="7" t="n">
        <f aca="false">IF(I1347=1,-J1347,0.98)</f>
        <v>0.98</v>
      </c>
      <c r="M1347" s="8" t="s">
        <v>51</v>
      </c>
      <c r="N1347" s="50" t="n">
        <v>11</v>
      </c>
      <c r="O1347" s="50" t="n">
        <f aca="false">N1347*L1347</f>
        <v>10.78</v>
      </c>
      <c r="P1347" s="14" t="n">
        <f aca="false">O1347+P1346</f>
        <v>903.373219831649</v>
      </c>
    </row>
    <row r="1348" customFormat="false" ht="12.8" hidden="false" customHeight="false" outlineLevel="0" collapsed="false">
      <c r="A1348" s="2" t="s">
        <v>1779</v>
      </c>
      <c r="B1348" s="2" t="s">
        <v>222</v>
      </c>
      <c r="C1348" s="0" t="s">
        <v>56</v>
      </c>
      <c r="D1348" s="0" t="s">
        <v>16</v>
      </c>
      <c r="E1348" s="0" t="s">
        <v>17</v>
      </c>
      <c r="F1348" s="0" t="s">
        <v>18</v>
      </c>
      <c r="G1348" s="0" t="s">
        <v>19</v>
      </c>
      <c r="H1348" s="0" t="s">
        <v>1780</v>
      </c>
      <c r="I1348" s="0" t="n">
        <v>3</v>
      </c>
      <c r="J1348" s="0" t="n">
        <v>1.67</v>
      </c>
      <c r="K1348" s="0" t="s">
        <v>21</v>
      </c>
      <c r="L1348" s="0" t="n">
        <f aca="false">IF(K1348="Yes",(J1348-1)*0.98,-1)</f>
        <v>0.6566</v>
      </c>
      <c r="M1348" s="4" t="s">
        <v>22</v>
      </c>
      <c r="N1348" s="50" t="n">
        <v>11</v>
      </c>
      <c r="O1348" s="50" t="n">
        <f aca="false">N1348*L1348</f>
        <v>7.2226</v>
      </c>
      <c r="P1348" s="14" t="n">
        <f aca="false">O1348+P1347</f>
        <v>910.595819831648</v>
      </c>
    </row>
    <row r="1349" customFormat="false" ht="12.8" hidden="false" customHeight="false" outlineLevel="0" collapsed="false">
      <c r="A1349" s="2" t="s">
        <v>1779</v>
      </c>
      <c r="B1349" s="2" t="s">
        <v>186</v>
      </c>
      <c r="C1349" s="0" t="s">
        <v>56</v>
      </c>
      <c r="D1349" s="0" t="s">
        <v>42</v>
      </c>
      <c r="E1349" s="0" t="s">
        <v>17</v>
      </c>
      <c r="F1349" s="0" t="s">
        <v>43</v>
      </c>
      <c r="G1349" s="0" t="s">
        <v>19</v>
      </c>
      <c r="H1349" s="0" t="s">
        <v>1781</v>
      </c>
      <c r="I1349" s="0" t="n">
        <v>2</v>
      </c>
      <c r="J1349" s="0" t="n">
        <v>1.55</v>
      </c>
      <c r="K1349" s="0" t="str">
        <f aca="false">IF(I1349=1,"Yes","No")</f>
        <v>No</v>
      </c>
      <c r="L1349" s="0" t="n">
        <f aca="false">IF(K1349="Yes",(J1349-1)*0.98,-1)</f>
        <v>-1</v>
      </c>
      <c r="M1349" s="5" t="s">
        <v>33</v>
      </c>
      <c r="N1349" s="50" t="n">
        <v>11</v>
      </c>
      <c r="O1349" s="50" t="n">
        <f aca="false">N1349*L1349</f>
        <v>-11</v>
      </c>
      <c r="P1349" s="14" t="n">
        <f aca="false">O1349+P1348</f>
        <v>899.595819831649</v>
      </c>
    </row>
    <row r="1350" customFormat="false" ht="12.8" hidden="false" customHeight="false" outlineLevel="0" collapsed="false">
      <c r="A1350" s="2" t="s">
        <v>1779</v>
      </c>
      <c r="B1350" s="2" t="s">
        <v>46</v>
      </c>
      <c r="C1350" s="0" t="s">
        <v>56</v>
      </c>
      <c r="D1350" s="0" t="s">
        <v>42</v>
      </c>
      <c r="E1350" s="0" t="s">
        <v>17</v>
      </c>
      <c r="F1350" s="0" t="s">
        <v>43</v>
      </c>
      <c r="G1350" s="0" t="s">
        <v>19</v>
      </c>
      <c r="H1350" s="0" t="s">
        <v>1782</v>
      </c>
      <c r="I1350" s="0" t="n">
        <v>1</v>
      </c>
      <c r="J1350" s="0" t="n">
        <v>6.6</v>
      </c>
      <c r="K1350" s="0" t="str">
        <f aca="false">IF(I1350=1,"Yes","No")</f>
        <v>Yes</v>
      </c>
      <c r="L1350" s="0" t="n">
        <f aca="false">IF(K1350="Yes",(J1350-1)*0.98,-1)</f>
        <v>5.488</v>
      </c>
      <c r="M1350" s="5" t="s">
        <v>33</v>
      </c>
      <c r="N1350" s="50" t="n">
        <v>11</v>
      </c>
      <c r="O1350" s="50" t="n">
        <f aca="false">N1350*L1350</f>
        <v>60.368</v>
      </c>
      <c r="P1350" s="14" t="n">
        <f aca="false">O1350+P1349</f>
        <v>959.963819831648</v>
      </c>
    </row>
    <row r="1351" customFormat="false" ht="12.8" hidden="false" customHeight="false" outlineLevel="0" collapsed="false">
      <c r="A1351" s="2" t="s">
        <v>1779</v>
      </c>
      <c r="B1351" s="2" t="s">
        <v>306</v>
      </c>
      <c r="C1351" s="0" t="s">
        <v>56</v>
      </c>
      <c r="D1351" s="0" t="s">
        <v>16</v>
      </c>
      <c r="E1351" s="0" t="s">
        <v>87</v>
      </c>
      <c r="F1351" s="0" t="s">
        <v>18</v>
      </c>
      <c r="G1351" s="0" t="s">
        <v>21</v>
      </c>
      <c r="H1351" s="0" t="s">
        <v>1783</v>
      </c>
      <c r="I1351" s="0" t="n">
        <v>1</v>
      </c>
      <c r="J1351" s="0" t="n">
        <v>3.02</v>
      </c>
      <c r="K1351" s="0" t="s">
        <v>21</v>
      </c>
      <c r="L1351" s="0" t="n">
        <f aca="false">IF(K1351="Yes",(J1351-1)*0.98,-1)</f>
        <v>1.9796</v>
      </c>
      <c r="M1351" s="4" t="s">
        <v>22</v>
      </c>
      <c r="N1351" s="50" t="n">
        <v>11</v>
      </c>
      <c r="O1351" s="50" t="n">
        <f aca="false">N1351*L1351</f>
        <v>21.7756</v>
      </c>
      <c r="P1351" s="14" t="n">
        <f aca="false">O1351+P1350</f>
        <v>981.739419831649</v>
      </c>
    </row>
    <row r="1352" customFormat="false" ht="12.8" hidden="false" customHeight="false" outlineLevel="0" collapsed="false">
      <c r="A1352" s="2" t="s">
        <v>1779</v>
      </c>
      <c r="B1352" s="2" t="s">
        <v>306</v>
      </c>
      <c r="C1352" s="0" t="s">
        <v>56</v>
      </c>
      <c r="D1352" s="0" t="s">
        <v>16</v>
      </c>
      <c r="E1352" s="0" t="s">
        <v>87</v>
      </c>
      <c r="F1352" s="0" t="s">
        <v>18</v>
      </c>
      <c r="G1352" s="0" t="s">
        <v>21</v>
      </c>
      <c r="H1352" s="0" t="s">
        <v>1784</v>
      </c>
      <c r="I1352" s="0" t="s">
        <v>133</v>
      </c>
      <c r="J1352" s="0" t="n">
        <v>1.99</v>
      </c>
      <c r="K1352" s="0" t="s">
        <v>19</v>
      </c>
      <c r="L1352" s="0" t="n">
        <f aca="false">IF(K1352="Yes",(J1352-1)*0.98,-1)</f>
        <v>-1</v>
      </c>
      <c r="M1352" s="11" t="s">
        <v>62</v>
      </c>
      <c r="N1352" s="50" t="n">
        <v>11</v>
      </c>
      <c r="O1352" s="50" t="n">
        <f aca="false">N1352*L1352</f>
        <v>-11</v>
      </c>
      <c r="P1352" s="14" t="n">
        <f aca="false">O1352+P1351</f>
        <v>970.739419831648</v>
      </c>
    </row>
    <row r="1353" customFormat="false" ht="12.8" hidden="false" customHeight="false" outlineLevel="0" collapsed="false">
      <c r="A1353" s="9" t="s">
        <v>1779</v>
      </c>
      <c r="B1353" s="9" t="s">
        <v>306</v>
      </c>
      <c r="C1353" s="6" t="s">
        <v>56</v>
      </c>
      <c r="D1353" s="6" t="s">
        <v>16</v>
      </c>
      <c r="E1353" s="6" t="s">
        <v>87</v>
      </c>
      <c r="F1353" s="6" t="s">
        <v>18</v>
      </c>
      <c r="G1353" s="6" t="s">
        <v>21</v>
      </c>
      <c r="H1353" s="6" t="s">
        <v>1784</v>
      </c>
      <c r="I1353" s="6" t="s">
        <v>133</v>
      </c>
      <c r="J1353" s="6" t="n">
        <v>5.38</v>
      </c>
      <c r="K1353" s="3" t="str">
        <f aca="false">IF(I1353=1,"Yes","No")</f>
        <v>No</v>
      </c>
      <c r="L1353" s="7" t="n">
        <f aca="false">IF(K1353="Yes",(J1353-1)*0.98,-1)</f>
        <v>-1</v>
      </c>
      <c r="M1353" s="10" t="s">
        <v>53</v>
      </c>
      <c r="N1353" s="50" t="n">
        <v>11</v>
      </c>
      <c r="O1353" s="50" t="n">
        <f aca="false">N1353*L1353</f>
        <v>-11</v>
      </c>
      <c r="P1353" s="14" t="n">
        <f aca="false">O1353+P1352</f>
        <v>959.739419831648</v>
      </c>
    </row>
    <row r="1354" customFormat="false" ht="12.8" hidden="false" customHeight="false" outlineLevel="0" collapsed="false">
      <c r="A1354" s="2" t="s">
        <v>1785</v>
      </c>
      <c r="B1354" s="2" t="s">
        <v>77</v>
      </c>
      <c r="C1354" s="0" t="s">
        <v>28</v>
      </c>
      <c r="D1354" s="0" t="s">
        <v>48</v>
      </c>
      <c r="E1354" s="0" t="s">
        <v>30</v>
      </c>
      <c r="F1354" s="0" t="s">
        <v>65</v>
      </c>
      <c r="G1354" s="0" t="s">
        <v>21</v>
      </c>
      <c r="H1354" s="0" t="s">
        <v>1786</v>
      </c>
      <c r="I1354" s="0" t="n">
        <v>2</v>
      </c>
      <c r="J1354" s="0" t="n">
        <v>1.62</v>
      </c>
      <c r="K1354" s="0" t="s">
        <v>21</v>
      </c>
      <c r="L1354" s="0" t="n">
        <f aca="false">IF(K1354="Yes",(J1354-1)*0.98,-1)</f>
        <v>0.6076</v>
      </c>
      <c r="M1354" s="4" t="s">
        <v>22</v>
      </c>
      <c r="N1354" s="50" t="n">
        <v>11</v>
      </c>
      <c r="O1354" s="50" t="n">
        <f aca="false">N1354*L1354</f>
        <v>6.6836</v>
      </c>
      <c r="P1354" s="14" t="n">
        <f aca="false">O1354+P1353</f>
        <v>966.423019831648</v>
      </c>
    </row>
    <row r="1355" customFormat="false" ht="12.8" hidden="false" customHeight="false" outlineLevel="0" collapsed="false">
      <c r="A1355" s="9" t="s">
        <v>1785</v>
      </c>
      <c r="B1355" s="9" t="s">
        <v>77</v>
      </c>
      <c r="C1355" s="6" t="s">
        <v>28</v>
      </c>
      <c r="D1355" s="6" t="s">
        <v>48</v>
      </c>
      <c r="E1355" s="6" t="s">
        <v>30</v>
      </c>
      <c r="F1355" s="6" t="s">
        <v>65</v>
      </c>
      <c r="G1355" s="6" t="s">
        <v>21</v>
      </c>
      <c r="H1355" s="6" t="s">
        <v>1787</v>
      </c>
      <c r="I1355" s="6" t="n">
        <v>4</v>
      </c>
      <c r="J1355" s="6" t="n">
        <v>4.74</v>
      </c>
      <c r="K1355" s="3" t="str">
        <f aca="false">IF(I1355=1,"Yes","No")</f>
        <v>No</v>
      </c>
      <c r="L1355" s="7" t="n">
        <f aca="false">IF(K1355="Yes",(J1355-1)*0.98,-1)</f>
        <v>-1</v>
      </c>
      <c r="M1355" s="10" t="s">
        <v>53</v>
      </c>
      <c r="N1355" s="50" t="n">
        <v>11</v>
      </c>
      <c r="O1355" s="50" t="n">
        <f aca="false">N1355*L1355</f>
        <v>-11</v>
      </c>
      <c r="P1355" s="14" t="n">
        <f aca="false">O1355+P1354</f>
        <v>955.423019831648</v>
      </c>
    </row>
    <row r="1356" customFormat="false" ht="12.8" hidden="false" customHeight="false" outlineLevel="0" collapsed="false">
      <c r="A1356" s="2" t="s">
        <v>1788</v>
      </c>
      <c r="B1356" s="2" t="s">
        <v>96</v>
      </c>
      <c r="C1356" s="6" t="s">
        <v>150</v>
      </c>
      <c r="D1356" s="6" t="s">
        <v>16</v>
      </c>
      <c r="E1356" s="6" t="s">
        <v>17</v>
      </c>
      <c r="F1356" s="6" t="s">
        <v>43</v>
      </c>
      <c r="G1356" s="6" t="s">
        <v>19</v>
      </c>
      <c r="H1356" s="6" t="s">
        <v>1789</v>
      </c>
      <c r="I1356" s="6" t="n">
        <v>2</v>
      </c>
      <c r="J1356" s="6" t="n">
        <v>11.26</v>
      </c>
      <c r="K1356" s="3" t="str">
        <f aca="false">IF(I1356=1, "No","Yes")</f>
        <v>Yes</v>
      </c>
      <c r="L1356" s="7" t="n">
        <f aca="false">IF(I1356=1,-J1356,0.98)</f>
        <v>0.98</v>
      </c>
      <c r="M1356" s="8" t="s">
        <v>51</v>
      </c>
      <c r="N1356" s="50" t="n">
        <v>11</v>
      </c>
      <c r="O1356" s="50" t="n">
        <f aca="false">N1356*L1356</f>
        <v>10.78</v>
      </c>
      <c r="P1356" s="14" t="n">
        <f aca="false">O1356+P1355</f>
        <v>966.203019831648</v>
      </c>
    </row>
    <row r="1357" customFormat="false" ht="12.8" hidden="false" customHeight="false" outlineLevel="0" collapsed="false">
      <c r="A1357" s="2" t="s">
        <v>1788</v>
      </c>
      <c r="B1357" s="2" t="s">
        <v>364</v>
      </c>
      <c r="C1357" s="0" t="s">
        <v>150</v>
      </c>
      <c r="D1357" s="0" t="s">
        <v>16</v>
      </c>
      <c r="E1357" s="0" t="s">
        <v>87</v>
      </c>
      <c r="F1357" s="0" t="s">
        <v>18</v>
      </c>
      <c r="G1357" s="0" t="s">
        <v>21</v>
      </c>
      <c r="H1357" s="0" t="s">
        <v>1790</v>
      </c>
      <c r="I1357" s="0" t="n">
        <v>1</v>
      </c>
      <c r="J1357" s="0" t="n">
        <v>2.09</v>
      </c>
      <c r="K1357" s="0" t="s">
        <v>21</v>
      </c>
      <c r="L1357" s="0" t="n">
        <f aca="false">IF(K1357="Yes",(J1357-1)*0.98,-1)</f>
        <v>1.0682</v>
      </c>
      <c r="M1357" s="4" t="s">
        <v>22</v>
      </c>
      <c r="N1357" s="50" t="n">
        <v>11</v>
      </c>
      <c r="O1357" s="50" t="n">
        <f aca="false">N1357*L1357</f>
        <v>11.7502</v>
      </c>
      <c r="P1357" s="14" t="n">
        <f aca="false">O1357+P1356</f>
        <v>977.953219831648</v>
      </c>
    </row>
    <row r="1358" customFormat="false" ht="12.8" hidden="false" customHeight="false" outlineLevel="0" collapsed="false">
      <c r="A1358" s="2" t="s">
        <v>1788</v>
      </c>
      <c r="B1358" s="2" t="s">
        <v>197</v>
      </c>
      <c r="C1358" s="0" t="s">
        <v>59</v>
      </c>
      <c r="D1358" s="0" t="s">
        <v>64</v>
      </c>
      <c r="E1358" s="0" t="s">
        <v>30</v>
      </c>
      <c r="F1358" s="0" t="s">
        <v>65</v>
      </c>
      <c r="G1358" s="0" t="s">
        <v>21</v>
      </c>
      <c r="H1358" s="0" t="s">
        <v>1791</v>
      </c>
      <c r="I1358" s="0" t="n">
        <v>3</v>
      </c>
      <c r="J1358" s="0" t="n">
        <v>5.6</v>
      </c>
      <c r="K1358" s="0" t="str">
        <f aca="false">IF(I1358=1,"Yes","No")</f>
        <v>No</v>
      </c>
      <c r="L1358" s="0" t="n">
        <f aca="false">IF(K1358="Yes",(J1358-1)*0.98,-1)</f>
        <v>-1</v>
      </c>
      <c r="M1358" s="5" t="s">
        <v>33</v>
      </c>
      <c r="N1358" s="50" t="n">
        <v>11</v>
      </c>
      <c r="O1358" s="50" t="n">
        <f aca="false">N1358*L1358</f>
        <v>-11</v>
      </c>
      <c r="P1358" s="14" t="n">
        <f aca="false">O1358+P1357</f>
        <v>966.953219831648</v>
      </c>
    </row>
    <row r="1359" customFormat="false" ht="12.8" hidden="false" customHeight="false" outlineLevel="0" collapsed="false">
      <c r="A1359" s="2" t="s">
        <v>1788</v>
      </c>
      <c r="B1359" s="2" t="s">
        <v>197</v>
      </c>
      <c r="C1359" s="0" t="s">
        <v>59</v>
      </c>
      <c r="D1359" s="0" t="s">
        <v>64</v>
      </c>
      <c r="E1359" s="0" t="s">
        <v>30</v>
      </c>
      <c r="F1359" s="0" t="s">
        <v>65</v>
      </c>
      <c r="G1359" s="0" t="s">
        <v>21</v>
      </c>
      <c r="H1359" s="0" t="s">
        <v>1791</v>
      </c>
      <c r="I1359" s="0" t="n">
        <v>3</v>
      </c>
      <c r="J1359" s="0" t="n">
        <v>2.14</v>
      </c>
      <c r="K1359" s="0" t="s">
        <v>21</v>
      </c>
      <c r="L1359" s="0" t="n">
        <f aca="false">IF(K1359="Yes",(J1359-1)*0.98,-1)</f>
        <v>1.1172</v>
      </c>
      <c r="M1359" s="4" t="s">
        <v>22</v>
      </c>
      <c r="N1359" s="50" t="n">
        <v>11</v>
      </c>
      <c r="O1359" s="50" t="n">
        <f aca="false">N1359*L1359</f>
        <v>12.2892</v>
      </c>
      <c r="P1359" s="14" t="n">
        <f aca="false">O1359+P1358</f>
        <v>979.242419831648</v>
      </c>
    </row>
    <row r="1360" customFormat="false" ht="12.8" hidden="false" customHeight="false" outlineLevel="0" collapsed="false">
      <c r="A1360" s="2" t="s">
        <v>1788</v>
      </c>
      <c r="B1360" s="2" t="s">
        <v>239</v>
      </c>
      <c r="C1360" s="0" t="s">
        <v>74</v>
      </c>
      <c r="D1360" s="0" t="s">
        <v>37</v>
      </c>
      <c r="E1360" s="0" t="s">
        <v>30</v>
      </c>
      <c r="F1360" s="0" t="s">
        <v>43</v>
      </c>
      <c r="G1360" s="0" t="s">
        <v>19</v>
      </c>
      <c r="H1360" s="0" t="s">
        <v>1792</v>
      </c>
      <c r="I1360" s="0" t="n">
        <v>1</v>
      </c>
      <c r="J1360" s="0" t="n">
        <v>1.08</v>
      </c>
      <c r="K1360" s="0" t="s">
        <v>21</v>
      </c>
      <c r="L1360" s="0" t="n">
        <f aca="false">IF(K1360="Yes",(J1360-1)*0.98,-1)</f>
        <v>0.0784000000000001</v>
      </c>
      <c r="M1360" s="4" t="s">
        <v>22</v>
      </c>
      <c r="N1360" s="50" t="n">
        <v>11</v>
      </c>
      <c r="O1360" s="50" t="n">
        <f aca="false">N1360*L1360</f>
        <v>0.862400000000001</v>
      </c>
      <c r="P1360" s="14" t="n">
        <f aca="false">O1360+P1359</f>
        <v>980.104819831648</v>
      </c>
    </row>
    <row r="1361" customFormat="false" ht="12.8" hidden="false" customHeight="false" outlineLevel="0" collapsed="false">
      <c r="A1361" s="2" t="s">
        <v>1788</v>
      </c>
      <c r="B1361" s="2" t="s">
        <v>410</v>
      </c>
      <c r="C1361" s="0" t="s">
        <v>74</v>
      </c>
      <c r="D1361" s="0" t="s">
        <v>37</v>
      </c>
      <c r="E1361" s="0" t="s">
        <v>30</v>
      </c>
      <c r="F1361" s="0" t="s">
        <v>43</v>
      </c>
      <c r="G1361" s="0" t="s">
        <v>19</v>
      </c>
      <c r="H1361" s="0" t="s">
        <v>1793</v>
      </c>
      <c r="I1361" s="0" t="n">
        <v>4</v>
      </c>
      <c r="J1361" s="0" t="n">
        <v>1.54</v>
      </c>
      <c r="K1361" s="0" t="s">
        <v>19</v>
      </c>
      <c r="L1361" s="0" t="n">
        <f aca="false">IF(K1361="Yes",(J1361-1)*0.98,-1)</f>
        <v>-1</v>
      </c>
      <c r="M1361" s="4" t="s">
        <v>22</v>
      </c>
      <c r="N1361" s="50" t="n">
        <v>11</v>
      </c>
      <c r="O1361" s="50" t="n">
        <f aca="false">N1361*L1361</f>
        <v>-11</v>
      </c>
      <c r="P1361" s="14" t="n">
        <f aca="false">O1361+P1360</f>
        <v>969.104819831648</v>
      </c>
    </row>
    <row r="1362" customFormat="false" ht="12.8" hidden="false" customHeight="false" outlineLevel="0" collapsed="false">
      <c r="A1362" s="2" t="s">
        <v>1794</v>
      </c>
      <c r="B1362" s="2" t="s">
        <v>46</v>
      </c>
      <c r="C1362" s="6" t="s">
        <v>110</v>
      </c>
      <c r="D1362" s="6" t="s">
        <v>42</v>
      </c>
      <c r="E1362" s="6" t="s">
        <v>17</v>
      </c>
      <c r="F1362" s="6" t="s">
        <v>304</v>
      </c>
      <c r="G1362" s="6" t="s">
        <v>19</v>
      </c>
      <c r="H1362" s="6" t="s">
        <v>1795</v>
      </c>
      <c r="I1362" s="6" t="n">
        <v>2</v>
      </c>
      <c r="J1362" s="6" t="n">
        <v>85</v>
      </c>
      <c r="K1362" s="3" t="str">
        <f aca="false">IF(I1362=1, "No","Yes")</f>
        <v>Yes</v>
      </c>
      <c r="L1362" s="7" t="n">
        <f aca="false">IF(I1362=1,-J1362,0.98)</f>
        <v>0.98</v>
      </c>
      <c r="M1362" s="8" t="s">
        <v>51</v>
      </c>
      <c r="N1362" s="50" t="n">
        <v>11</v>
      </c>
      <c r="O1362" s="50" t="n">
        <f aca="false">N1362*L1362</f>
        <v>10.78</v>
      </c>
      <c r="P1362" s="14" t="n">
        <f aca="false">O1362+P1361</f>
        <v>979.884819831648</v>
      </c>
    </row>
    <row r="1363" customFormat="false" ht="12.8" hidden="false" customHeight="false" outlineLevel="0" collapsed="false">
      <c r="A1363" s="9" t="s">
        <v>1794</v>
      </c>
      <c r="B1363" s="9" t="s">
        <v>46</v>
      </c>
      <c r="C1363" s="6" t="s">
        <v>110</v>
      </c>
      <c r="D1363" s="6" t="s">
        <v>42</v>
      </c>
      <c r="E1363" s="6" t="s">
        <v>17</v>
      </c>
      <c r="F1363" s="6" t="s">
        <v>304</v>
      </c>
      <c r="G1363" s="6" t="s">
        <v>19</v>
      </c>
      <c r="H1363" s="6" t="s">
        <v>1795</v>
      </c>
      <c r="I1363" s="6" t="n">
        <v>2</v>
      </c>
      <c r="J1363" s="6" t="n">
        <v>13.18</v>
      </c>
      <c r="K1363" s="3" t="s">
        <v>21</v>
      </c>
      <c r="L1363" s="0" t="n">
        <f aca="false">IF(K1363="Yes",(J1363-1)*0.98,-1)</f>
        <v>11.9364</v>
      </c>
      <c r="M1363" s="13" t="s">
        <v>184</v>
      </c>
      <c r="N1363" s="50" t="n">
        <v>11</v>
      </c>
      <c r="O1363" s="50" t="n">
        <f aca="false">N1363*L1363</f>
        <v>131.3004</v>
      </c>
      <c r="P1363" s="14" t="n">
        <f aca="false">O1363+P1362</f>
        <v>1111.18521983165</v>
      </c>
    </row>
    <row r="1364" customFormat="false" ht="12.8" hidden="false" customHeight="false" outlineLevel="0" collapsed="false">
      <c r="A1364" s="9" t="s">
        <v>1794</v>
      </c>
      <c r="B1364" s="9" t="s">
        <v>46</v>
      </c>
      <c r="C1364" s="6" t="s">
        <v>110</v>
      </c>
      <c r="D1364" s="6" t="s">
        <v>42</v>
      </c>
      <c r="E1364" s="6" t="s">
        <v>17</v>
      </c>
      <c r="F1364" s="6" t="s">
        <v>304</v>
      </c>
      <c r="G1364" s="6" t="s">
        <v>19</v>
      </c>
      <c r="H1364" s="6" t="s">
        <v>1796</v>
      </c>
      <c r="I1364" s="6" t="n">
        <v>1</v>
      </c>
      <c r="J1364" s="6" t="n">
        <v>6.58</v>
      </c>
      <c r="K1364" s="3" t="str">
        <f aca="false">IF(I1364=1,"Yes","No")</f>
        <v>Yes</v>
      </c>
      <c r="L1364" s="7" t="n">
        <f aca="false">IF(K1364="Yes",(J1364-1)*0.98,-1)</f>
        <v>5.4684</v>
      </c>
      <c r="M1364" s="10" t="s">
        <v>53</v>
      </c>
      <c r="N1364" s="50" t="n">
        <v>11</v>
      </c>
      <c r="O1364" s="50" t="n">
        <f aca="false">N1364*L1364</f>
        <v>60.1524</v>
      </c>
      <c r="P1364" s="14" t="n">
        <f aca="false">O1364+P1363</f>
        <v>1171.33761983165</v>
      </c>
    </row>
    <row r="1365" customFormat="false" ht="12.8" hidden="false" customHeight="false" outlineLevel="0" collapsed="false">
      <c r="A1365" s="2" t="s">
        <v>1797</v>
      </c>
      <c r="B1365" s="2" t="s">
        <v>205</v>
      </c>
      <c r="C1365" s="6" t="s">
        <v>230</v>
      </c>
      <c r="D1365" s="6" t="s">
        <v>16</v>
      </c>
      <c r="E1365" s="6" t="s">
        <v>87</v>
      </c>
      <c r="F1365" s="6" t="s">
        <v>65</v>
      </c>
      <c r="G1365" s="6" t="s">
        <v>21</v>
      </c>
      <c r="H1365" s="6" t="s">
        <v>1798</v>
      </c>
      <c r="I1365" s="6" t="n">
        <v>0</v>
      </c>
      <c r="J1365" s="6" t="n">
        <v>95.84</v>
      </c>
      <c r="K1365" s="3" t="str">
        <f aca="false">IF(I1365=1, "No","Yes")</f>
        <v>Yes</v>
      </c>
      <c r="L1365" s="7" t="n">
        <f aca="false">IF(I1365=1,-J1365,0.98)</f>
        <v>0.98</v>
      </c>
      <c r="M1365" s="12" t="s">
        <v>128</v>
      </c>
      <c r="N1365" s="50" t="n">
        <v>11</v>
      </c>
      <c r="O1365" s="50" t="n">
        <f aca="false">N1365*L1365</f>
        <v>10.78</v>
      </c>
      <c r="P1365" s="14" t="n">
        <f aca="false">O1365+P1364</f>
        <v>1182.11761983165</v>
      </c>
      <c r="Q1365" s="47" t="n">
        <f aca="false">0.8*(P1365-550.13)</f>
        <v>505.590095865319</v>
      </c>
      <c r="R1365" s="47" t="n">
        <f aca="false">P1365-Q1365</f>
        <v>676.52752396633</v>
      </c>
      <c r="S1365" s="47" t="n">
        <f aca="false">R1365/50</f>
        <v>13.5305504793266</v>
      </c>
      <c r="T1365" s="47" t="n">
        <f aca="false">200.52+Q1365</f>
        <v>706.110095865319</v>
      </c>
      <c r="U1365" s="48" t="s">
        <v>21</v>
      </c>
    </row>
    <row r="1366" customFormat="false" ht="12.8" hidden="false" customHeight="false" outlineLevel="0" collapsed="false">
      <c r="A1366" s="2" t="s">
        <v>1799</v>
      </c>
      <c r="B1366" s="2" t="s">
        <v>810</v>
      </c>
      <c r="C1366" s="0" t="s">
        <v>332</v>
      </c>
      <c r="D1366" s="0" t="s">
        <v>16</v>
      </c>
      <c r="E1366" s="0" t="s">
        <v>17</v>
      </c>
      <c r="F1366" s="0" t="s">
        <v>18</v>
      </c>
      <c r="G1366" s="0" t="s">
        <v>19</v>
      </c>
      <c r="H1366" s="0" t="s">
        <v>1646</v>
      </c>
      <c r="I1366" s="0" t="n">
        <v>2</v>
      </c>
      <c r="J1366" s="0" t="n">
        <v>1.1</v>
      </c>
      <c r="K1366" s="0" t="s">
        <v>21</v>
      </c>
      <c r="L1366" s="0" t="n">
        <f aca="false">IF(K1366="Yes",(J1366-1)*0.98,-1)</f>
        <v>0.0980000000000001</v>
      </c>
      <c r="M1366" s="4" t="s">
        <v>22</v>
      </c>
      <c r="N1366" s="50" t="n">
        <v>13.53</v>
      </c>
      <c r="O1366" s="50" t="n">
        <f aca="false">N1366*L1366</f>
        <v>1.32594</v>
      </c>
      <c r="P1366" s="51" t="n">
        <f aca="false">R1365+O1366</f>
        <v>677.85346396633</v>
      </c>
    </row>
    <row r="1367" customFormat="false" ht="12.8" hidden="false" customHeight="false" outlineLevel="0" collapsed="false">
      <c r="A1367" s="2" t="s">
        <v>1799</v>
      </c>
      <c r="B1367" s="2" t="s">
        <v>810</v>
      </c>
      <c r="C1367" s="0" t="s">
        <v>332</v>
      </c>
      <c r="D1367" s="0" t="s">
        <v>16</v>
      </c>
      <c r="E1367" s="0" t="s">
        <v>17</v>
      </c>
      <c r="F1367" s="0" t="s">
        <v>18</v>
      </c>
      <c r="G1367" s="0" t="s">
        <v>19</v>
      </c>
      <c r="H1367" s="0" t="s">
        <v>1519</v>
      </c>
      <c r="I1367" s="0" t="n">
        <v>1</v>
      </c>
      <c r="J1367" s="0" t="n">
        <v>1.35</v>
      </c>
      <c r="K1367" s="0" t="s">
        <v>21</v>
      </c>
      <c r="L1367" s="0" t="n">
        <f aca="false">IF(K1367="Yes",(J1367-1)*0.98,-1)</f>
        <v>0.343</v>
      </c>
      <c r="M1367" s="11" t="s">
        <v>62</v>
      </c>
      <c r="N1367" s="50" t="n">
        <v>13.53</v>
      </c>
      <c r="O1367" s="50" t="n">
        <f aca="false">N1367*L1367</f>
        <v>4.64079</v>
      </c>
      <c r="P1367" s="14" t="n">
        <f aca="false">O1367+P1366</f>
        <v>682.49425396633</v>
      </c>
    </row>
    <row r="1368" customFormat="false" ht="12.8" hidden="false" customHeight="false" outlineLevel="0" collapsed="false">
      <c r="A1368" s="2" t="s">
        <v>1800</v>
      </c>
      <c r="B1368" s="2" t="s">
        <v>23</v>
      </c>
      <c r="C1368" s="0" t="s">
        <v>1045</v>
      </c>
      <c r="D1368" s="0" t="s">
        <v>37</v>
      </c>
      <c r="E1368" s="0" t="s">
        <v>17</v>
      </c>
      <c r="F1368" s="0" t="s">
        <v>65</v>
      </c>
      <c r="G1368" s="0" t="s">
        <v>21</v>
      </c>
      <c r="H1368" s="0" t="s">
        <v>1765</v>
      </c>
      <c r="I1368" s="0" t="n">
        <v>2</v>
      </c>
      <c r="J1368" s="0" t="n">
        <v>4.1</v>
      </c>
      <c r="K1368" s="0" t="str">
        <f aca="false">IF(I1368=1,"Yes","No")</f>
        <v>No</v>
      </c>
      <c r="L1368" s="0" t="n">
        <f aca="false">IF(K1368="Yes",(J1368-1)*0.98,-1)</f>
        <v>-1</v>
      </c>
      <c r="M1368" s="5" t="s">
        <v>33</v>
      </c>
      <c r="N1368" s="50" t="n">
        <v>13.53</v>
      </c>
      <c r="O1368" s="50" t="n">
        <f aca="false">N1368*L1368</f>
        <v>-13.53</v>
      </c>
      <c r="P1368" s="14" t="n">
        <f aca="false">O1368+P1367</f>
        <v>668.96425396633</v>
      </c>
    </row>
    <row r="1369" customFormat="false" ht="12.8" hidden="false" customHeight="false" outlineLevel="0" collapsed="false">
      <c r="A1369" s="2" t="s">
        <v>1800</v>
      </c>
      <c r="B1369" s="2" t="s">
        <v>23</v>
      </c>
      <c r="C1369" s="0" t="s">
        <v>1045</v>
      </c>
      <c r="D1369" s="0" t="s">
        <v>37</v>
      </c>
      <c r="E1369" s="0" t="s">
        <v>17</v>
      </c>
      <c r="F1369" s="0" t="s">
        <v>65</v>
      </c>
      <c r="G1369" s="0" t="s">
        <v>21</v>
      </c>
      <c r="H1369" s="0" t="s">
        <v>1765</v>
      </c>
      <c r="I1369" s="0" t="n">
        <v>2</v>
      </c>
      <c r="J1369" s="0" t="n">
        <v>1.55</v>
      </c>
      <c r="K1369" s="0" t="s">
        <v>21</v>
      </c>
      <c r="L1369" s="0" t="n">
        <f aca="false">IF(K1369="Yes",(J1369-1)*0.98,-1)</f>
        <v>0.539</v>
      </c>
      <c r="M1369" s="4" t="s">
        <v>22</v>
      </c>
      <c r="N1369" s="50" t="n">
        <v>13.53</v>
      </c>
      <c r="O1369" s="50" t="n">
        <f aca="false">N1369*L1369</f>
        <v>7.29267</v>
      </c>
      <c r="P1369" s="14" t="n">
        <f aca="false">O1369+P1368</f>
        <v>676.25692396633</v>
      </c>
    </row>
    <row r="1370" customFormat="false" ht="12.8" hidden="false" customHeight="false" outlineLevel="0" collapsed="false">
      <c r="A1370" s="2" t="s">
        <v>1801</v>
      </c>
      <c r="B1370" s="2" t="s">
        <v>105</v>
      </c>
      <c r="C1370" s="0" t="s">
        <v>125</v>
      </c>
      <c r="D1370" s="0" t="s">
        <v>42</v>
      </c>
      <c r="E1370" s="0" t="s">
        <v>30</v>
      </c>
      <c r="F1370" s="0" t="s">
        <v>18</v>
      </c>
      <c r="G1370" s="0" t="s">
        <v>19</v>
      </c>
      <c r="H1370" s="0" t="s">
        <v>1802</v>
      </c>
      <c r="I1370" s="0" t="n">
        <v>3</v>
      </c>
      <c r="J1370" s="0" t="n">
        <v>1.78</v>
      </c>
      <c r="K1370" s="0" t="s">
        <v>19</v>
      </c>
      <c r="L1370" s="0" t="n">
        <f aca="false">IF(K1370="Yes",(J1370-1)*0.98,-1)</f>
        <v>-1</v>
      </c>
      <c r="M1370" s="11" t="s">
        <v>62</v>
      </c>
      <c r="N1370" s="50" t="n">
        <v>13.53</v>
      </c>
      <c r="O1370" s="50" t="n">
        <f aca="false">N1370*L1370</f>
        <v>-13.53</v>
      </c>
      <c r="P1370" s="14" t="n">
        <f aca="false">O1370+P1369</f>
        <v>662.72692396633</v>
      </c>
    </row>
    <row r="1371" customFormat="false" ht="12.8" hidden="false" customHeight="false" outlineLevel="0" collapsed="false">
      <c r="A1371" s="2" t="s">
        <v>1803</v>
      </c>
      <c r="B1371" s="2" t="s">
        <v>46</v>
      </c>
      <c r="C1371" s="0" t="s">
        <v>457</v>
      </c>
      <c r="D1371" s="0" t="s">
        <v>42</v>
      </c>
      <c r="E1371" s="0" t="s">
        <v>17</v>
      </c>
      <c r="F1371" s="0" t="s">
        <v>43</v>
      </c>
      <c r="G1371" s="0" t="s">
        <v>19</v>
      </c>
      <c r="H1371" s="0" t="s">
        <v>1600</v>
      </c>
      <c r="I1371" s="0" t="n">
        <v>1</v>
      </c>
      <c r="J1371" s="0" t="n">
        <v>2.41</v>
      </c>
      <c r="K1371" s="0" t="str">
        <f aca="false">IF(I1371=1,"Yes","No")</f>
        <v>Yes</v>
      </c>
      <c r="L1371" s="0" t="n">
        <f aca="false">IF(K1371="Yes",(J1371-1)*0.98,-1)</f>
        <v>1.3818</v>
      </c>
      <c r="M1371" s="5" t="s">
        <v>33</v>
      </c>
      <c r="N1371" s="50" t="n">
        <v>13.53</v>
      </c>
      <c r="O1371" s="50" t="n">
        <f aca="false">N1371*L1371</f>
        <v>18.695754</v>
      </c>
      <c r="P1371" s="14" t="n">
        <f aca="false">O1371+P1370</f>
        <v>681.42267796633</v>
      </c>
    </row>
    <row r="1372" customFormat="false" ht="12.8" hidden="false" customHeight="false" outlineLevel="0" collapsed="false">
      <c r="A1372" s="9" t="s">
        <v>1803</v>
      </c>
      <c r="B1372" s="9" t="s">
        <v>58</v>
      </c>
      <c r="C1372" s="6" t="s">
        <v>1404</v>
      </c>
      <c r="D1372" s="6" t="s">
        <v>37</v>
      </c>
      <c r="E1372" s="6" t="s">
        <v>147</v>
      </c>
      <c r="F1372" s="6" t="s">
        <v>1413</v>
      </c>
      <c r="G1372" s="6" t="s">
        <v>19</v>
      </c>
      <c r="H1372" s="6" t="s">
        <v>1804</v>
      </c>
      <c r="I1372" s="6" t="n">
        <v>1</v>
      </c>
      <c r="J1372" s="6" t="n">
        <v>3.87</v>
      </c>
      <c r="K1372" s="3" t="str">
        <f aca="false">IF(I1372=1,"Yes","No")</f>
        <v>Yes</v>
      </c>
      <c r="L1372" s="7" t="n">
        <f aca="false">IF(K1372="Yes",(J1372-1)*0.98,-1)</f>
        <v>2.8126</v>
      </c>
      <c r="M1372" s="10" t="s">
        <v>53</v>
      </c>
      <c r="N1372" s="50" t="n">
        <v>13.53</v>
      </c>
      <c r="O1372" s="50" t="n">
        <f aca="false">N1372*L1372</f>
        <v>38.054478</v>
      </c>
      <c r="P1372" s="14" t="n">
        <f aca="false">O1372+P1371</f>
        <v>719.47715596633</v>
      </c>
    </row>
    <row r="1373" customFormat="false" ht="12.8" hidden="false" customHeight="false" outlineLevel="0" collapsed="false">
      <c r="A1373" s="2" t="s">
        <v>1803</v>
      </c>
      <c r="B1373" s="2" t="s">
        <v>293</v>
      </c>
      <c r="C1373" s="0" t="s">
        <v>297</v>
      </c>
      <c r="D1373" s="0" t="s">
        <v>42</v>
      </c>
      <c r="E1373" s="0" t="s">
        <v>79</v>
      </c>
      <c r="F1373" s="0" t="s">
        <v>80</v>
      </c>
      <c r="G1373" s="0" t="s">
        <v>19</v>
      </c>
      <c r="H1373" s="0" t="s">
        <v>1805</v>
      </c>
      <c r="I1373" s="0" t="n">
        <v>1</v>
      </c>
      <c r="J1373" s="0" t="n">
        <v>1.14</v>
      </c>
      <c r="K1373" s="0" t="s">
        <v>21</v>
      </c>
      <c r="L1373" s="0" t="n">
        <f aca="false">IF(K1373="Yes",(J1373-1)*0.98,-1)</f>
        <v>0.1372</v>
      </c>
      <c r="M1373" s="4" t="s">
        <v>22</v>
      </c>
      <c r="N1373" s="50" t="n">
        <v>13.53</v>
      </c>
      <c r="O1373" s="50" t="n">
        <f aca="false">N1373*L1373</f>
        <v>1.856316</v>
      </c>
      <c r="P1373" s="14" t="n">
        <f aca="false">O1373+P1372</f>
        <v>721.33347196633</v>
      </c>
    </row>
    <row r="1374" customFormat="false" ht="12.8" hidden="false" customHeight="false" outlineLevel="0" collapsed="false">
      <c r="A1374" s="2" t="s">
        <v>1806</v>
      </c>
      <c r="B1374" s="2" t="s">
        <v>310</v>
      </c>
      <c r="C1374" s="6" t="s">
        <v>24</v>
      </c>
      <c r="D1374" s="6" t="s">
        <v>42</v>
      </c>
      <c r="E1374" s="6" t="s">
        <v>17</v>
      </c>
      <c r="F1374" s="6" t="s">
        <v>304</v>
      </c>
      <c r="G1374" s="6" t="s">
        <v>19</v>
      </c>
      <c r="H1374" s="6" t="s">
        <v>1807</v>
      </c>
      <c r="I1374" s="6" t="n">
        <v>3</v>
      </c>
      <c r="J1374" s="6" t="n">
        <v>8.2</v>
      </c>
      <c r="K1374" s="3" t="str">
        <f aca="false">IF(I1374=1, "No","Yes")</f>
        <v>Yes</v>
      </c>
      <c r="L1374" s="7" t="n">
        <f aca="false">IF(I1374=1,-J1374,0.98)</f>
        <v>0.98</v>
      </c>
      <c r="M1374" s="8" t="s">
        <v>51</v>
      </c>
      <c r="N1374" s="50" t="n">
        <v>13.53</v>
      </c>
      <c r="O1374" s="50" t="n">
        <f aca="false">N1374*L1374</f>
        <v>13.2594</v>
      </c>
      <c r="P1374" s="14" t="n">
        <f aca="false">O1374+P1373</f>
        <v>734.59287196633</v>
      </c>
    </row>
    <row r="1375" customFormat="false" ht="12.8" hidden="false" customHeight="false" outlineLevel="0" collapsed="false">
      <c r="A1375" s="9" t="s">
        <v>1806</v>
      </c>
      <c r="B1375" s="9" t="s">
        <v>310</v>
      </c>
      <c r="C1375" s="6" t="s">
        <v>24</v>
      </c>
      <c r="D1375" s="6" t="s">
        <v>42</v>
      </c>
      <c r="E1375" s="6" t="s">
        <v>17</v>
      </c>
      <c r="F1375" s="6" t="s">
        <v>304</v>
      </c>
      <c r="G1375" s="6" t="s">
        <v>19</v>
      </c>
      <c r="H1375" s="6" t="s">
        <v>1807</v>
      </c>
      <c r="I1375" s="6" t="n">
        <v>3</v>
      </c>
      <c r="J1375" s="6" t="n">
        <v>2.2</v>
      </c>
      <c r="K1375" s="3" t="s">
        <v>19</v>
      </c>
      <c r="L1375" s="0" t="n">
        <f aca="false">IF(K1375="Yes",(J1375-1)*0.98,-1)</f>
        <v>-1</v>
      </c>
      <c r="M1375" s="13" t="s">
        <v>184</v>
      </c>
      <c r="N1375" s="50" t="n">
        <v>13.53</v>
      </c>
      <c r="O1375" s="50" t="n">
        <f aca="false">N1375*L1375</f>
        <v>-13.53</v>
      </c>
      <c r="P1375" s="14" t="n">
        <f aca="false">O1375+P1374</f>
        <v>721.06287196633</v>
      </c>
    </row>
    <row r="1376" customFormat="false" ht="12.8" hidden="false" customHeight="false" outlineLevel="0" collapsed="false">
      <c r="A1376" s="2" t="s">
        <v>1808</v>
      </c>
      <c r="B1376" s="2" t="s">
        <v>96</v>
      </c>
      <c r="C1376" s="0" t="s">
        <v>225</v>
      </c>
      <c r="D1376" s="0" t="s">
        <v>42</v>
      </c>
      <c r="E1376" s="0" t="s">
        <v>17</v>
      </c>
      <c r="F1376" s="0" t="s">
        <v>43</v>
      </c>
      <c r="G1376" s="0" t="s">
        <v>19</v>
      </c>
      <c r="H1376" s="0" t="s">
        <v>1809</v>
      </c>
      <c r="I1376" s="0" t="n">
        <v>4</v>
      </c>
      <c r="J1376" s="0" t="n">
        <v>2.08</v>
      </c>
      <c r="K1376" s="0" t="str">
        <f aca="false">IF(I1376=1,"Yes","No")</f>
        <v>No</v>
      </c>
      <c r="L1376" s="0" t="n">
        <f aca="false">IF(K1376="Yes",(J1376-1)*0.98,-1)</f>
        <v>-1</v>
      </c>
      <c r="M1376" s="5" t="s">
        <v>33</v>
      </c>
      <c r="N1376" s="50" t="n">
        <v>13.53</v>
      </c>
      <c r="O1376" s="50" t="n">
        <f aca="false">N1376*L1376</f>
        <v>-13.53</v>
      </c>
      <c r="P1376" s="14" t="n">
        <f aca="false">O1376+P1375</f>
        <v>707.53287196633</v>
      </c>
    </row>
    <row r="1377" customFormat="false" ht="12.8" hidden="false" customHeight="false" outlineLevel="0" collapsed="false">
      <c r="A1377" s="2" t="s">
        <v>1808</v>
      </c>
      <c r="B1377" s="2" t="s">
        <v>96</v>
      </c>
      <c r="C1377" s="0" t="s">
        <v>225</v>
      </c>
      <c r="D1377" s="0" t="s">
        <v>42</v>
      </c>
      <c r="E1377" s="0" t="s">
        <v>17</v>
      </c>
      <c r="F1377" s="0" t="s">
        <v>43</v>
      </c>
      <c r="G1377" s="0" t="s">
        <v>19</v>
      </c>
      <c r="H1377" s="0" t="s">
        <v>1810</v>
      </c>
      <c r="I1377" s="0" t="n">
        <v>1</v>
      </c>
      <c r="J1377" s="0" t="n">
        <v>2.36</v>
      </c>
      <c r="K1377" s="0" t="s">
        <v>21</v>
      </c>
      <c r="L1377" s="0" t="n">
        <f aca="false">IF(K1377="Yes",(J1377-1)*0.98,-1)</f>
        <v>1.3328</v>
      </c>
      <c r="M1377" s="11" t="s">
        <v>62</v>
      </c>
      <c r="N1377" s="50" t="n">
        <v>13.53</v>
      </c>
      <c r="O1377" s="50" t="n">
        <f aca="false">N1377*L1377</f>
        <v>18.032784</v>
      </c>
      <c r="P1377" s="14" t="n">
        <f aca="false">O1377+P1376</f>
        <v>725.56565596633</v>
      </c>
    </row>
    <row r="1378" customFormat="false" ht="12.8" hidden="false" customHeight="false" outlineLevel="0" collapsed="false">
      <c r="A1378" s="2" t="s">
        <v>1811</v>
      </c>
      <c r="B1378" s="2" t="s">
        <v>170</v>
      </c>
      <c r="C1378" s="0" t="s">
        <v>773</v>
      </c>
      <c r="D1378" s="0" t="s">
        <v>42</v>
      </c>
      <c r="E1378" s="0" t="s">
        <v>17</v>
      </c>
      <c r="F1378" s="0" t="s">
        <v>43</v>
      </c>
      <c r="G1378" s="0" t="s">
        <v>19</v>
      </c>
      <c r="H1378" s="0" t="s">
        <v>1812</v>
      </c>
      <c r="I1378" s="0" t="n">
        <v>3</v>
      </c>
      <c r="J1378" s="0" t="n">
        <v>3.41</v>
      </c>
      <c r="K1378" s="0" t="str">
        <f aca="false">IF(I1378=1,"Yes","No")</f>
        <v>No</v>
      </c>
      <c r="L1378" s="0" t="n">
        <f aca="false">IF(K1378="Yes",(J1378-1)*0.98,-1)</f>
        <v>-1</v>
      </c>
      <c r="M1378" s="5" t="s">
        <v>33</v>
      </c>
      <c r="N1378" s="50" t="n">
        <v>13.53</v>
      </c>
      <c r="O1378" s="50" t="n">
        <f aca="false">N1378*L1378</f>
        <v>-13.53</v>
      </c>
      <c r="P1378" s="14" t="n">
        <f aca="false">O1378+P1377</f>
        <v>712.03565596633</v>
      </c>
    </row>
    <row r="1379" customFormat="false" ht="12.8" hidden="false" customHeight="false" outlineLevel="0" collapsed="false">
      <c r="A1379" s="2" t="s">
        <v>1811</v>
      </c>
      <c r="B1379" s="2" t="s">
        <v>170</v>
      </c>
      <c r="C1379" s="0" t="s">
        <v>773</v>
      </c>
      <c r="D1379" s="0" t="s">
        <v>42</v>
      </c>
      <c r="E1379" s="0" t="s">
        <v>17</v>
      </c>
      <c r="F1379" s="0" t="s">
        <v>43</v>
      </c>
      <c r="G1379" s="0" t="s">
        <v>19</v>
      </c>
      <c r="H1379" s="0" t="s">
        <v>1813</v>
      </c>
      <c r="I1379" s="0" t="n">
        <v>2</v>
      </c>
      <c r="J1379" s="0" t="n">
        <v>2.07</v>
      </c>
      <c r="K1379" s="0" t="s">
        <v>21</v>
      </c>
      <c r="L1379" s="0" t="n">
        <f aca="false">IF(K1379="Yes",(J1379-1)*0.98,-1)</f>
        <v>1.0486</v>
      </c>
      <c r="M1379" s="11" t="s">
        <v>62</v>
      </c>
      <c r="N1379" s="50" t="n">
        <v>13.53</v>
      </c>
      <c r="O1379" s="50" t="n">
        <f aca="false">N1379*L1379</f>
        <v>14.187558</v>
      </c>
      <c r="P1379" s="14" t="n">
        <f aca="false">O1379+P1378</f>
        <v>726.22321396633</v>
      </c>
    </row>
    <row r="1380" customFormat="false" ht="12.8" hidden="false" customHeight="false" outlineLevel="0" collapsed="false">
      <c r="A1380" s="2" t="s">
        <v>1811</v>
      </c>
      <c r="B1380" s="2" t="s">
        <v>170</v>
      </c>
      <c r="C1380" s="6" t="s">
        <v>773</v>
      </c>
      <c r="D1380" s="6" t="s">
        <v>42</v>
      </c>
      <c r="E1380" s="6" t="s">
        <v>17</v>
      </c>
      <c r="F1380" s="6" t="s">
        <v>43</v>
      </c>
      <c r="G1380" s="6" t="s">
        <v>19</v>
      </c>
      <c r="H1380" s="6" t="s">
        <v>1814</v>
      </c>
      <c r="I1380" s="6" t="n">
        <v>0</v>
      </c>
      <c r="J1380" s="6" t="n">
        <v>17.17</v>
      </c>
      <c r="K1380" s="3" t="str">
        <f aca="false">IF(I1380=1, "No","Yes")</f>
        <v>Yes</v>
      </c>
      <c r="L1380" s="7" t="n">
        <f aca="false">IF(I1380=1,-J1380,0.98)</f>
        <v>0.98</v>
      </c>
      <c r="M1380" s="8" t="s">
        <v>51</v>
      </c>
      <c r="N1380" s="50" t="n">
        <v>13.53</v>
      </c>
      <c r="O1380" s="50" t="n">
        <f aca="false">N1380*L1380</f>
        <v>13.2594</v>
      </c>
      <c r="P1380" s="14" t="n">
        <f aca="false">O1380+P1379</f>
        <v>739.48261396633</v>
      </c>
    </row>
    <row r="1381" customFormat="false" ht="12.8" hidden="false" customHeight="false" outlineLevel="0" collapsed="false">
      <c r="A1381" s="2" t="s">
        <v>1811</v>
      </c>
      <c r="B1381" s="2" t="s">
        <v>245</v>
      </c>
      <c r="C1381" s="0" t="s">
        <v>74</v>
      </c>
      <c r="D1381" s="0" t="s">
        <v>37</v>
      </c>
      <c r="E1381" s="0" t="s">
        <v>30</v>
      </c>
      <c r="F1381" s="0" t="s">
        <v>43</v>
      </c>
      <c r="G1381" s="0" t="s">
        <v>19</v>
      </c>
      <c r="H1381" s="0" t="s">
        <v>1815</v>
      </c>
      <c r="I1381" s="0" t="n">
        <v>0</v>
      </c>
      <c r="J1381" s="0" t="n">
        <v>1.12</v>
      </c>
      <c r="K1381" s="0" t="s">
        <v>19</v>
      </c>
      <c r="L1381" s="0" t="n">
        <f aca="false">IF(K1381="Yes",(J1381-1)*0.98,-1)</f>
        <v>-1</v>
      </c>
      <c r="M1381" s="4" t="s">
        <v>22</v>
      </c>
      <c r="N1381" s="50" t="n">
        <v>13.53</v>
      </c>
      <c r="O1381" s="50" t="n">
        <f aca="false">N1381*L1381</f>
        <v>-13.53</v>
      </c>
      <c r="P1381" s="14" t="n">
        <f aca="false">O1381+P1380</f>
        <v>725.95261396633</v>
      </c>
    </row>
    <row r="1382" customFormat="false" ht="12.8" hidden="false" customHeight="false" outlineLevel="0" collapsed="false">
      <c r="A1382" s="2" t="s">
        <v>1811</v>
      </c>
      <c r="B1382" s="2" t="s">
        <v>239</v>
      </c>
      <c r="C1382" s="0" t="s">
        <v>74</v>
      </c>
      <c r="D1382" s="0" t="s">
        <v>37</v>
      </c>
      <c r="E1382" s="0" t="s">
        <v>30</v>
      </c>
      <c r="F1382" s="0" t="s">
        <v>43</v>
      </c>
      <c r="G1382" s="0" t="s">
        <v>19</v>
      </c>
      <c r="H1382" s="0" t="s">
        <v>1816</v>
      </c>
      <c r="I1382" s="0" t="n">
        <v>1</v>
      </c>
      <c r="J1382" s="0" t="n">
        <v>1.13</v>
      </c>
      <c r="K1382" s="0" t="s">
        <v>21</v>
      </c>
      <c r="L1382" s="0" t="n">
        <f aca="false">IF(K1382="Yes",(J1382-1)*0.98,-1)</f>
        <v>0.1274</v>
      </c>
      <c r="M1382" s="4" t="s">
        <v>22</v>
      </c>
      <c r="N1382" s="50" t="n">
        <v>13.53</v>
      </c>
      <c r="O1382" s="50" t="n">
        <f aca="false">N1382*L1382</f>
        <v>1.723722</v>
      </c>
      <c r="P1382" s="14" t="n">
        <f aca="false">O1382+P1381</f>
        <v>727.67633596633</v>
      </c>
    </row>
    <row r="1383" customFormat="false" ht="12.8" hidden="false" customHeight="false" outlineLevel="0" collapsed="false">
      <c r="A1383" s="2" t="s">
        <v>1817</v>
      </c>
      <c r="B1383" s="2" t="s">
        <v>46</v>
      </c>
      <c r="C1383" s="0" t="s">
        <v>119</v>
      </c>
      <c r="D1383" s="0" t="s">
        <v>42</v>
      </c>
      <c r="E1383" s="0" t="s">
        <v>17</v>
      </c>
      <c r="F1383" s="0" t="s">
        <v>43</v>
      </c>
      <c r="G1383" s="0" t="s">
        <v>19</v>
      </c>
      <c r="H1383" s="0" t="s">
        <v>1818</v>
      </c>
      <c r="I1383" s="0" t="n">
        <v>2</v>
      </c>
      <c r="J1383" s="0" t="n">
        <v>4.5</v>
      </c>
      <c r="K1383" s="0" t="str">
        <f aca="false">IF(I1383=1,"Yes","No")</f>
        <v>No</v>
      </c>
      <c r="L1383" s="0" t="n">
        <f aca="false">IF(K1383="Yes",(J1383-1)*0.98,-1)</f>
        <v>-1</v>
      </c>
      <c r="M1383" s="5" t="s">
        <v>33</v>
      </c>
      <c r="N1383" s="50" t="n">
        <v>13.53</v>
      </c>
      <c r="O1383" s="50" t="n">
        <f aca="false">N1383*L1383</f>
        <v>-13.53</v>
      </c>
      <c r="P1383" s="14" t="n">
        <f aca="false">O1383+P1382</f>
        <v>714.14633596633</v>
      </c>
    </row>
    <row r="1384" customFormat="false" ht="12.8" hidden="false" customHeight="false" outlineLevel="0" collapsed="false">
      <c r="A1384" s="9" t="s">
        <v>1817</v>
      </c>
      <c r="B1384" s="9" t="s">
        <v>512</v>
      </c>
      <c r="C1384" s="6" t="s">
        <v>47</v>
      </c>
      <c r="D1384" s="6" t="s">
        <v>29</v>
      </c>
      <c r="E1384" s="6" t="s">
        <v>30</v>
      </c>
      <c r="F1384" s="6" t="s">
        <v>65</v>
      </c>
      <c r="G1384" s="6" t="s">
        <v>21</v>
      </c>
      <c r="H1384" s="6" t="s">
        <v>1819</v>
      </c>
      <c r="I1384" s="6" t="n">
        <v>0</v>
      </c>
      <c r="J1384" s="6" t="n">
        <v>3.98</v>
      </c>
      <c r="K1384" s="3" t="s">
        <v>19</v>
      </c>
      <c r="L1384" s="0" t="n">
        <f aca="false">IF(K1384="Yes",(J1384-1)*0.98,-1)</f>
        <v>-1</v>
      </c>
      <c r="M1384" s="13" t="s">
        <v>184</v>
      </c>
      <c r="N1384" s="50" t="n">
        <v>13.53</v>
      </c>
      <c r="O1384" s="50" t="n">
        <f aca="false">N1384*L1384</f>
        <v>-13.53</v>
      </c>
      <c r="P1384" s="14" t="n">
        <f aca="false">O1384+P1383</f>
        <v>700.61633596633</v>
      </c>
    </row>
    <row r="1385" customFormat="false" ht="12.8" hidden="false" customHeight="false" outlineLevel="0" collapsed="false">
      <c r="A1385" s="2" t="s">
        <v>1820</v>
      </c>
      <c r="B1385" s="2" t="s">
        <v>480</v>
      </c>
      <c r="C1385" s="0" t="s">
        <v>359</v>
      </c>
      <c r="D1385" s="0" t="s">
        <v>16</v>
      </c>
      <c r="E1385" s="0" t="s">
        <v>17</v>
      </c>
      <c r="F1385" s="0" t="s">
        <v>18</v>
      </c>
      <c r="G1385" s="0" t="s">
        <v>19</v>
      </c>
      <c r="H1385" s="0" t="s">
        <v>1580</v>
      </c>
      <c r="I1385" s="0" t="n">
        <v>2</v>
      </c>
      <c r="J1385" s="0" t="n">
        <v>1.13</v>
      </c>
      <c r="K1385" s="0" t="s">
        <v>21</v>
      </c>
      <c r="L1385" s="0" t="n">
        <f aca="false">IF(K1385="Yes",(J1385-1)*0.98,-1)</f>
        <v>0.1274</v>
      </c>
      <c r="M1385" s="4" t="s">
        <v>22</v>
      </c>
      <c r="N1385" s="50" t="n">
        <v>13.53</v>
      </c>
      <c r="O1385" s="50" t="n">
        <f aca="false">N1385*L1385</f>
        <v>1.723722</v>
      </c>
      <c r="P1385" s="14" t="n">
        <f aca="false">O1385+P1384</f>
        <v>702.34005796633</v>
      </c>
    </row>
    <row r="1386" customFormat="false" ht="12.8" hidden="false" customHeight="false" outlineLevel="0" collapsed="false">
      <c r="A1386" s="2" t="s">
        <v>1820</v>
      </c>
      <c r="B1386" s="2" t="s">
        <v>480</v>
      </c>
      <c r="C1386" s="0" t="s">
        <v>359</v>
      </c>
      <c r="D1386" s="0" t="s">
        <v>16</v>
      </c>
      <c r="E1386" s="0" t="s">
        <v>17</v>
      </c>
      <c r="F1386" s="0" t="s">
        <v>18</v>
      </c>
      <c r="G1386" s="0" t="s">
        <v>19</v>
      </c>
      <c r="H1386" s="0" t="s">
        <v>1821</v>
      </c>
      <c r="I1386" s="0" t="n">
        <v>1</v>
      </c>
      <c r="J1386" s="0" t="n">
        <v>1.35</v>
      </c>
      <c r="K1386" s="0" t="s">
        <v>21</v>
      </c>
      <c r="L1386" s="0" t="n">
        <f aca="false">IF(K1386="Yes",(J1386-1)*0.98,-1)</f>
        <v>0.343</v>
      </c>
      <c r="M1386" s="11" t="s">
        <v>62</v>
      </c>
      <c r="N1386" s="50" t="n">
        <v>13.53</v>
      </c>
      <c r="O1386" s="50" t="n">
        <f aca="false">N1386*L1386</f>
        <v>4.64079</v>
      </c>
      <c r="P1386" s="14" t="n">
        <f aca="false">O1386+P1385</f>
        <v>706.98084796633</v>
      </c>
    </row>
    <row r="1387" customFormat="false" ht="12.8" hidden="false" customHeight="false" outlineLevel="0" collapsed="false">
      <c r="A1387" s="2" t="s">
        <v>1820</v>
      </c>
      <c r="B1387" s="2" t="s">
        <v>237</v>
      </c>
      <c r="C1387" s="0" t="s">
        <v>359</v>
      </c>
      <c r="D1387" s="0" t="s">
        <v>42</v>
      </c>
      <c r="E1387" s="0" t="s">
        <v>17</v>
      </c>
      <c r="F1387" s="0" t="s">
        <v>65</v>
      </c>
      <c r="G1387" s="0" t="s">
        <v>21</v>
      </c>
      <c r="H1387" s="0" t="s">
        <v>1822</v>
      </c>
      <c r="I1387" s="0" t="n">
        <v>1</v>
      </c>
      <c r="J1387" s="0" t="n">
        <v>2.18</v>
      </c>
      <c r="K1387" s="0" t="s">
        <v>21</v>
      </c>
      <c r="L1387" s="0" t="n">
        <f aca="false">IF(K1387="Yes",(J1387-1)*0.98,-1)</f>
        <v>1.1564</v>
      </c>
      <c r="M1387" s="11" t="s">
        <v>62</v>
      </c>
      <c r="N1387" s="50" t="n">
        <v>13.53</v>
      </c>
      <c r="O1387" s="50" t="n">
        <f aca="false">N1387*L1387</f>
        <v>15.646092</v>
      </c>
      <c r="P1387" s="14" t="n">
        <f aca="false">O1387+P1386</f>
        <v>722.62693996633</v>
      </c>
    </row>
    <row r="1388" customFormat="false" ht="12.8" hidden="false" customHeight="false" outlineLevel="0" collapsed="false">
      <c r="A1388" s="9" t="s">
        <v>1820</v>
      </c>
      <c r="B1388" s="9" t="s">
        <v>237</v>
      </c>
      <c r="C1388" s="6" t="s">
        <v>359</v>
      </c>
      <c r="D1388" s="6" t="s">
        <v>42</v>
      </c>
      <c r="E1388" s="6" t="s">
        <v>17</v>
      </c>
      <c r="F1388" s="6" t="s">
        <v>65</v>
      </c>
      <c r="G1388" s="6" t="s">
        <v>21</v>
      </c>
      <c r="H1388" s="6" t="s">
        <v>1822</v>
      </c>
      <c r="I1388" s="6" t="n">
        <v>1</v>
      </c>
      <c r="J1388" s="6" t="n">
        <v>6.9</v>
      </c>
      <c r="K1388" s="3" t="str">
        <f aca="false">IF(I1388=1,"Yes","No")</f>
        <v>Yes</v>
      </c>
      <c r="L1388" s="7" t="n">
        <f aca="false">IF(K1388="Yes",(J1388-1)*0.98,-1)</f>
        <v>5.782</v>
      </c>
      <c r="M1388" s="10" t="s">
        <v>53</v>
      </c>
      <c r="N1388" s="50" t="n">
        <v>13.53</v>
      </c>
      <c r="O1388" s="50" t="n">
        <f aca="false">N1388*L1388</f>
        <v>78.23046</v>
      </c>
      <c r="P1388" s="14" t="n">
        <f aca="false">O1388+P1387</f>
        <v>800.85739996633</v>
      </c>
    </row>
    <row r="1389" customFormat="false" ht="12.8" hidden="false" customHeight="false" outlineLevel="0" collapsed="false">
      <c r="A1389" s="2" t="s">
        <v>1823</v>
      </c>
      <c r="B1389" s="2" t="s">
        <v>96</v>
      </c>
      <c r="C1389" s="6" t="s">
        <v>1302</v>
      </c>
      <c r="D1389" s="6" t="s">
        <v>37</v>
      </c>
      <c r="E1389" s="6" t="s">
        <v>147</v>
      </c>
      <c r="F1389" s="6" t="s">
        <v>1413</v>
      </c>
      <c r="G1389" s="6" t="s">
        <v>19</v>
      </c>
      <c r="H1389" s="6" t="s">
        <v>1824</v>
      </c>
      <c r="I1389" s="6" t="n">
        <v>3</v>
      </c>
      <c r="J1389" s="6" t="n">
        <v>3.03</v>
      </c>
      <c r="K1389" s="3" t="str">
        <f aca="false">IF(I1389=1, "No","Yes")</f>
        <v>Yes</v>
      </c>
      <c r="L1389" s="7" t="n">
        <f aca="false">IF(I1389=1,-J1389,0.98)</f>
        <v>0.98</v>
      </c>
      <c r="M1389" s="8" t="s">
        <v>51</v>
      </c>
      <c r="N1389" s="50" t="n">
        <v>13.53</v>
      </c>
      <c r="O1389" s="50" t="n">
        <f aca="false">N1389*L1389</f>
        <v>13.2594</v>
      </c>
      <c r="P1389" s="14" t="n">
        <f aca="false">O1389+P1388</f>
        <v>814.11679996633</v>
      </c>
    </row>
    <row r="1390" customFormat="false" ht="12.8" hidden="false" customHeight="false" outlineLevel="0" collapsed="false">
      <c r="A1390" s="9" t="s">
        <v>1823</v>
      </c>
      <c r="B1390" s="9" t="s">
        <v>96</v>
      </c>
      <c r="C1390" s="6" t="s">
        <v>1302</v>
      </c>
      <c r="D1390" s="6" t="s">
        <v>37</v>
      </c>
      <c r="E1390" s="6" t="s">
        <v>147</v>
      </c>
      <c r="F1390" s="6" t="s">
        <v>1413</v>
      </c>
      <c r="G1390" s="6" t="s">
        <v>19</v>
      </c>
      <c r="H1390" s="6" t="s">
        <v>1825</v>
      </c>
      <c r="I1390" s="6" t="n">
        <v>1</v>
      </c>
      <c r="J1390" s="6" t="n">
        <v>2.74</v>
      </c>
      <c r="K1390" s="3" t="str">
        <f aca="false">IF(I1390=1,"Yes","No")</f>
        <v>Yes</v>
      </c>
      <c r="L1390" s="7" t="n">
        <f aca="false">IF(K1390="Yes",(J1390-1)*0.98,-1)</f>
        <v>1.7052</v>
      </c>
      <c r="M1390" s="10" t="s">
        <v>53</v>
      </c>
      <c r="N1390" s="50" t="n">
        <v>13.53</v>
      </c>
      <c r="O1390" s="50" t="n">
        <f aca="false">N1390*L1390</f>
        <v>23.071356</v>
      </c>
      <c r="P1390" s="14" t="n">
        <f aca="false">O1390+P1389</f>
        <v>837.18815596633</v>
      </c>
    </row>
    <row r="1391" customFormat="false" ht="12.8" hidden="false" customHeight="false" outlineLevel="0" collapsed="false">
      <c r="A1391" s="2" t="s">
        <v>1823</v>
      </c>
      <c r="B1391" s="2" t="s">
        <v>71</v>
      </c>
      <c r="C1391" s="0" t="s">
        <v>357</v>
      </c>
      <c r="D1391" s="0" t="s">
        <v>195</v>
      </c>
      <c r="E1391" s="0" t="s">
        <v>17</v>
      </c>
      <c r="F1391" s="0" t="s">
        <v>18</v>
      </c>
      <c r="G1391" s="0" t="s">
        <v>19</v>
      </c>
      <c r="H1391" s="0" t="s">
        <v>933</v>
      </c>
      <c r="I1391" s="0" t="n">
        <v>2</v>
      </c>
      <c r="J1391" s="0" t="n">
        <v>1.47</v>
      </c>
      <c r="K1391" s="0" t="s">
        <v>21</v>
      </c>
      <c r="L1391" s="0" t="n">
        <f aca="false">IF(K1391="Yes",(J1391-1)*0.98,-1)</f>
        <v>0.4606</v>
      </c>
      <c r="M1391" s="4" t="s">
        <v>22</v>
      </c>
      <c r="N1391" s="50" t="n">
        <v>13.53</v>
      </c>
      <c r="O1391" s="50" t="n">
        <f aca="false">N1391*L1391</f>
        <v>6.231918</v>
      </c>
      <c r="P1391" s="14" t="n">
        <f aca="false">O1391+P1390</f>
        <v>843.42007396633</v>
      </c>
    </row>
    <row r="1392" customFormat="false" ht="12.8" hidden="false" customHeight="false" outlineLevel="0" collapsed="false">
      <c r="A1392" s="2" t="s">
        <v>1823</v>
      </c>
      <c r="B1392" s="2" t="s">
        <v>71</v>
      </c>
      <c r="C1392" s="0" t="s">
        <v>357</v>
      </c>
      <c r="D1392" s="0" t="s">
        <v>195</v>
      </c>
      <c r="E1392" s="0" t="s">
        <v>17</v>
      </c>
      <c r="F1392" s="0" t="s">
        <v>18</v>
      </c>
      <c r="G1392" s="0" t="s">
        <v>19</v>
      </c>
      <c r="H1392" s="0" t="s">
        <v>1826</v>
      </c>
      <c r="I1392" s="0" t="n">
        <v>4</v>
      </c>
      <c r="J1392" s="0" t="n">
        <v>2.46</v>
      </c>
      <c r="K1392" s="0" t="s">
        <v>19</v>
      </c>
      <c r="L1392" s="0" t="n">
        <f aca="false">IF(K1392="Yes",(J1392-1)*0.98,-1)</f>
        <v>-1</v>
      </c>
      <c r="M1392" s="11" t="s">
        <v>62</v>
      </c>
      <c r="N1392" s="50" t="n">
        <v>13.53</v>
      </c>
      <c r="O1392" s="50" t="n">
        <f aca="false">N1392*L1392</f>
        <v>-13.53</v>
      </c>
      <c r="P1392" s="14" t="n">
        <f aca="false">O1392+P1391</f>
        <v>829.89007396633</v>
      </c>
    </row>
    <row r="1393" customFormat="false" ht="12.8" hidden="false" customHeight="false" outlineLevel="0" collapsed="false">
      <c r="A1393" s="2" t="s">
        <v>1823</v>
      </c>
      <c r="B1393" s="2" t="s">
        <v>471</v>
      </c>
      <c r="C1393" s="0" t="s">
        <v>59</v>
      </c>
      <c r="D1393" s="0" t="s">
        <v>29</v>
      </c>
      <c r="E1393" s="0" t="s">
        <v>30</v>
      </c>
      <c r="F1393" s="0" t="s">
        <v>304</v>
      </c>
      <c r="G1393" s="0" t="s">
        <v>21</v>
      </c>
      <c r="H1393" s="0" t="s">
        <v>1827</v>
      </c>
      <c r="I1393" s="0" t="n">
        <v>3</v>
      </c>
      <c r="J1393" s="0" t="n">
        <v>1.58</v>
      </c>
      <c r="K1393" s="0" t="s">
        <v>21</v>
      </c>
      <c r="L1393" s="0" t="n">
        <f aca="false">IF(K1393="Yes",(J1393-1)*0.98,-1)</f>
        <v>0.5684</v>
      </c>
      <c r="M1393" s="4" t="s">
        <v>22</v>
      </c>
      <c r="N1393" s="50" t="n">
        <v>13.53</v>
      </c>
      <c r="O1393" s="50" t="n">
        <f aca="false">N1393*L1393</f>
        <v>7.690452</v>
      </c>
      <c r="P1393" s="14" t="n">
        <f aca="false">O1393+P1392</f>
        <v>837.58052596633</v>
      </c>
    </row>
    <row r="1394" customFormat="false" ht="12.8" hidden="false" customHeight="false" outlineLevel="0" collapsed="false">
      <c r="A1394" s="2" t="s">
        <v>1828</v>
      </c>
      <c r="B1394" s="2" t="s">
        <v>237</v>
      </c>
      <c r="C1394" s="0" t="s">
        <v>332</v>
      </c>
      <c r="D1394" s="0" t="s">
        <v>16</v>
      </c>
      <c r="E1394" s="0" t="s">
        <v>79</v>
      </c>
      <c r="F1394" s="0" t="s">
        <v>80</v>
      </c>
      <c r="G1394" s="0" t="s">
        <v>19</v>
      </c>
      <c r="H1394" s="0" t="s">
        <v>1829</v>
      </c>
      <c r="I1394" s="0" t="n">
        <v>2</v>
      </c>
      <c r="J1394" s="0" t="n">
        <v>1.43</v>
      </c>
      <c r="K1394" s="0" t="s">
        <v>21</v>
      </c>
      <c r="L1394" s="0" t="n">
        <f aca="false">IF(K1394="Yes",(J1394-1)*0.98,-1)</f>
        <v>0.4214</v>
      </c>
      <c r="M1394" s="4" t="s">
        <v>22</v>
      </c>
      <c r="N1394" s="50" t="n">
        <v>13.53</v>
      </c>
      <c r="O1394" s="50" t="n">
        <f aca="false">N1394*L1394</f>
        <v>5.701542</v>
      </c>
      <c r="P1394" s="14" t="n">
        <f aca="false">O1394+P1393</f>
        <v>843.28206796633</v>
      </c>
    </row>
    <row r="1395" customFormat="false" ht="12.8" hidden="false" customHeight="false" outlineLevel="0" collapsed="false">
      <c r="A1395" s="2" t="s">
        <v>1830</v>
      </c>
      <c r="B1395" s="2" t="s">
        <v>96</v>
      </c>
      <c r="C1395" s="0" t="s">
        <v>218</v>
      </c>
      <c r="D1395" s="0" t="s">
        <v>16</v>
      </c>
      <c r="E1395" s="0" t="s">
        <v>17</v>
      </c>
      <c r="F1395" s="0" t="s">
        <v>18</v>
      </c>
      <c r="G1395" s="0" t="s">
        <v>19</v>
      </c>
      <c r="H1395" s="0" t="s">
        <v>1831</v>
      </c>
      <c r="I1395" s="0" t="n">
        <v>4</v>
      </c>
      <c r="J1395" s="0" t="n">
        <v>1.14</v>
      </c>
      <c r="K1395" s="0" t="s">
        <v>19</v>
      </c>
      <c r="L1395" s="0" t="n">
        <f aca="false">IF(K1395="Yes",(J1395-1)*0.98,-1)</f>
        <v>-1</v>
      </c>
      <c r="M1395" s="4" t="s">
        <v>22</v>
      </c>
      <c r="N1395" s="50" t="n">
        <v>13.53</v>
      </c>
      <c r="O1395" s="50" t="n">
        <f aca="false">N1395*L1395</f>
        <v>-13.53</v>
      </c>
      <c r="P1395" s="14" t="n">
        <f aca="false">O1395+P1394</f>
        <v>829.75206796633</v>
      </c>
    </row>
    <row r="1396" customFormat="false" ht="12.8" hidden="false" customHeight="false" outlineLevel="0" collapsed="false">
      <c r="A1396" s="2" t="s">
        <v>1830</v>
      </c>
      <c r="B1396" s="2" t="s">
        <v>280</v>
      </c>
      <c r="C1396" s="0" t="s">
        <v>1488</v>
      </c>
      <c r="D1396" s="0" t="s">
        <v>37</v>
      </c>
      <c r="E1396" s="0" t="s">
        <v>17</v>
      </c>
      <c r="F1396" s="0" t="s">
        <v>43</v>
      </c>
      <c r="G1396" s="0" t="s">
        <v>19</v>
      </c>
      <c r="H1396" s="0" t="s">
        <v>1832</v>
      </c>
      <c r="I1396" s="0" t="n">
        <v>0</v>
      </c>
      <c r="J1396" s="0" t="n">
        <v>1.6</v>
      </c>
      <c r="K1396" s="0" t="s">
        <v>19</v>
      </c>
      <c r="L1396" s="0" t="n">
        <f aca="false">IF(K1396="Yes",(J1396-1)*0.98,-1)</f>
        <v>-1</v>
      </c>
      <c r="M1396" s="11" t="s">
        <v>62</v>
      </c>
      <c r="N1396" s="50" t="n">
        <v>13.53</v>
      </c>
      <c r="O1396" s="50" t="n">
        <f aca="false">N1396*L1396</f>
        <v>-13.53</v>
      </c>
      <c r="P1396" s="14" t="n">
        <f aca="false">O1396+P1395</f>
        <v>816.22206796633</v>
      </c>
    </row>
    <row r="1397" customFormat="false" ht="12.8" hidden="false" customHeight="false" outlineLevel="0" collapsed="false">
      <c r="A1397" s="2" t="s">
        <v>1830</v>
      </c>
      <c r="B1397" s="2" t="s">
        <v>505</v>
      </c>
      <c r="C1397" s="0" t="s">
        <v>1488</v>
      </c>
      <c r="D1397" s="0" t="s">
        <v>37</v>
      </c>
      <c r="E1397" s="0" t="s">
        <v>87</v>
      </c>
      <c r="F1397" s="0" t="s">
        <v>152</v>
      </c>
      <c r="G1397" s="0" t="s">
        <v>19</v>
      </c>
      <c r="H1397" s="0" t="s">
        <v>1833</v>
      </c>
      <c r="I1397" s="0" t="n">
        <v>1</v>
      </c>
      <c r="J1397" s="0" t="n">
        <v>1.36</v>
      </c>
      <c r="K1397" s="0" t="s">
        <v>21</v>
      </c>
      <c r="L1397" s="0" t="n">
        <f aca="false">IF(K1397="Yes",(J1397-1)*0.98,-1)</f>
        <v>0.3528</v>
      </c>
      <c r="M1397" s="11" t="s">
        <v>62</v>
      </c>
      <c r="N1397" s="50" t="n">
        <v>13.53</v>
      </c>
      <c r="O1397" s="50" t="n">
        <f aca="false">N1397*L1397</f>
        <v>4.773384</v>
      </c>
      <c r="P1397" s="14" t="n">
        <f aca="false">O1397+P1396</f>
        <v>820.99545196633</v>
      </c>
    </row>
    <row r="1398" customFormat="false" ht="12.8" hidden="false" customHeight="false" outlineLevel="0" collapsed="false">
      <c r="A1398" s="9" t="s">
        <v>1830</v>
      </c>
      <c r="B1398" s="9" t="s">
        <v>505</v>
      </c>
      <c r="C1398" s="6" t="s">
        <v>1488</v>
      </c>
      <c r="D1398" s="6" t="s">
        <v>37</v>
      </c>
      <c r="E1398" s="6" t="s">
        <v>87</v>
      </c>
      <c r="F1398" s="6" t="s">
        <v>152</v>
      </c>
      <c r="G1398" s="6" t="s">
        <v>19</v>
      </c>
      <c r="H1398" s="6" t="s">
        <v>1833</v>
      </c>
      <c r="I1398" s="6" t="n">
        <v>1</v>
      </c>
      <c r="J1398" s="6" t="n">
        <v>2.4</v>
      </c>
      <c r="K1398" s="3" t="str">
        <f aca="false">IF(I1398=1,"Yes","No")</f>
        <v>Yes</v>
      </c>
      <c r="L1398" s="7" t="n">
        <f aca="false">IF(K1398="Yes",(J1398-1)*0.98,-1)</f>
        <v>1.372</v>
      </c>
      <c r="M1398" s="10" t="s">
        <v>53</v>
      </c>
      <c r="N1398" s="50" t="n">
        <v>13.53</v>
      </c>
      <c r="O1398" s="50" t="n">
        <f aca="false">N1398*L1398</f>
        <v>18.56316</v>
      </c>
      <c r="P1398" s="14" t="n">
        <f aca="false">O1398+P1397</f>
        <v>839.55861196633</v>
      </c>
    </row>
    <row r="1399" customFormat="false" ht="12.8" hidden="false" customHeight="false" outlineLevel="0" collapsed="false">
      <c r="A1399" s="2" t="s">
        <v>1834</v>
      </c>
      <c r="B1399" s="2" t="s">
        <v>456</v>
      </c>
      <c r="C1399" s="0" t="s">
        <v>382</v>
      </c>
      <c r="D1399" s="0" t="s">
        <v>16</v>
      </c>
      <c r="E1399" s="0" t="s">
        <v>147</v>
      </c>
      <c r="F1399" s="0" t="s">
        <v>65</v>
      </c>
      <c r="G1399" s="0" t="s">
        <v>21</v>
      </c>
      <c r="H1399" s="0" t="s">
        <v>1835</v>
      </c>
      <c r="I1399" s="0" t="n">
        <v>0</v>
      </c>
      <c r="J1399" s="0" t="n">
        <v>11.13</v>
      </c>
      <c r="K1399" s="0" t="str">
        <f aca="false">IF(I1399=1,"Yes","No")</f>
        <v>No</v>
      </c>
      <c r="L1399" s="0" t="n">
        <f aca="false">IF(K1399="Yes",(J1399-1)*0.98,-1)</f>
        <v>-1</v>
      </c>
      <c r="M1399" s="5" t="s">
        <v>33</v>
      </c>
      <c r="N1399" s="50" t="n">
        <v>13.53</v>
      </c>
      <c r="O1399" s="50" t="n">
        <f aca="false">N1399*L1399</f>
        <v>-13.53</v>
      </c>
      <c r="P1399" s="14" t="n">
        <f aca="false">O1399+P1398</f>
        <v>826.02861196633</v>
      </c>
    </row>
    <row r="1400" customFormat="false" ht="12.8" hidden="false" customHeight="false" outlineLevel="0" collapsed="false">
      <c r="A1400" s="2" t="s">
        <v>1834</v>
      </c>
      <c r="B1400" s="2" t="s">
        <v>331</v>
      </c>
      <c r="C1400" s="0" t="s">
        <v>1031</v>
      </c>
      <c r="D1400" s="0" t="s">
        <v>37</v>
      </c>
      <c r="E1400" s="0" t="s">
        <v>17</v>
      </c>
      <c r="F1400" s="0" t="s">
        <v>43</v>
      </c>
      <c r="G1400" s="0" t="s">
        <v>19</v>
      </c>
      <c r="H1400" s="0" t="s">
        <v>1836</v>
      </c>
      <c r="I1400" s="0" t="n">
        <v>0</v>
      </c>
      <c r="J1400" s="0" t="n">
        <v>1.92</v>
      </c>
      <c r="K1400" s="0" t="s">
        <v>19</v>
      </c>
      <c r="L1400" s="0" t="n">
        <f aca="false">IF(K1400="Yes",(J1400-1)*0.98,-1)</f>
        <v>-1</v>
      </c>
      <c r="M1400" s="11" t="s">
        <v>62</v>
      </c>
      <c r="N1400" s="50" t="n">
        <v>13.53</v>
      </c>
      <c r="O1400" s="50" t="n">
        <f aca="false">N1400*L1400</f>
        <v>-13.53</v>
      </c>
      <c r="P1400" s="14" t="n">
        <f aca="false">O1400+P1399</f>
        <v>812.49861196633</v>
      </c>
    </row>
    <row r="1401" customFormat="false" ht="12.8" hidden="false" customHeight="false" outlineLevel="0" collapsed="false">
      <c r="A1401" s="2" t="s">
        <v>1837</v>
      </c>
      <c r="B1401" s="2" t="s">
        <v>96</v>
      </c>
      <c r="C1401" s="0" t="s">
        <v>256</v>
      </c>
      <c r="D1401" s="0" t="s">
        <v>42</v>
      </c>
      <c r="E1401" s="0" t="s">
        <v>17</v>
      </c>
      <c r="F1401" s="0" t="s">
        <v>43</v>
      </c>
      <c r="G1401" s="0" t="s">
        <v>19</v>
      </c>
      <c r="H1401" s="0" t="s">
        <v>1838</v>
      </c>
      <c r="I1401" s="0" t="n">
        <v>0</v>
      </c>
      <c r="J1401" s="0" t="n">
        <v>4.57</v>
      </c>
      <c r="K1401" s="0" t="str">
        <f aca="false">IF(I1401=1,"Yes","No")</f>
        <v>No</v>
      </c>
      <c r="L1401" s="0" t="n">
        <f aca="false">IF(K1401="Yes",(J1401-1)*0.98,-1)</f>
        <v>-1</v>
      </c>
      <c r="M1401" s="5" t="s">
        <v>33</v>
      </c>
      <c r="N1401" s="50" t="n">
        <v>13.53</v>
      </c>
      <c r="O1401" s="50" t="n">
        <f aca="false">N1401*L1401</f>
        <v>-13.53</v>
      </c>
      <c r="P1401" s="14" t="n">
        <f aca="false">O1401+P1400</f>
        <v>798.96861196633</v>
      </c>
    </row>
    <row r="1402" customFormat="false" ht="12.8" hidden="false" customHeight="false" outlineLevel="0" collapsed="false">
      <c r="A1402" s="2" t="s">
        <v>1837</v>
      </c>
      <c r="B1402" s="2" t="s">
        <v>96</v>
      </c>
      <c r="C1402" s="0" t="s">
        <v>256</v>
      </c>
      <c r="D1402" s="0" t="s">
        <v>42</v>
      </c>
      <c r="E1402" s="0" t="s">
        <v>17</v>
      </c>
      <c r="F1402" s="0" t="s">
        <v>43</v>
      </c>
      <c r="G1402" s="0" t="s">
        <v>19</v>
      </c>
      <c r="H1402" s="0" t="s">
        <v>1839</v>
      </c>
      <c r="I1402" s="0" t="n">
        <v>2</v>
      </c>
      <c r="J1402" s="0" t="n">
        <v>1.99</v>
      </c>
      <c r="K1402" s="0" t="s">
        <v>21</v>
      </c>
      <c r="L1402" s="0" t="n">
        <f aca="false">IF(K1402="Yes",(J1402-1)*0.98,-1)</f>
        <v>0.9702</v>
      </c>
      <c r="M1402" s="11" t="s">
        <v>62</v>
      </c>
      <c r="N1402" s="50" t="n">
        <v>13.53</v>
      </c>
      <c r="O1402" s="50" t="n">
        <f aca="false">N1402*L1402</f>
        <v>13.126806</v>
      </c>
      <c r="P1402" s="14" t="n">
        <f aca="false">O1402+P1401</f>
        <v>812.09541796633</v>
      </c>
    </row>
    <row r="1403" customFormat="false" ht="12.8" hidden="false" customHeight="false" outlineLevel="0" collapsed="false">
      <c r="A1403" s="2" t="s">
        <v>1840</v>
      </c>
      <c r="B1403" s="2" t="s">
        <v>14</v>
      </c>
      <c r="C1403" s="0" t="s">
        <v>225</v>
      </c>
      <c r="D1403" s="0" t="s">
        <v>16</v>
      </c>
      <c r="E1403" s="0" t="s">
        <v>17</v>
      </c>
      <c r="F1403" s="0" t="s">
        <v>18</v>
      </c>
      <c r="G1403" s="0" t="s">
        <v>19</v>
      </c>
      <c r="H1403" s="0" t="s">
        <v>1841</v>
      </c>
      <c r="I1403" s="0" t="n">
        <v>1</v>
      </c>
      <c r="J1403" s="0" t="n">
        <v>1.21</v>
      </c>
      <c r="K1403" s="0" t="s">
        <v>21</v>
      </c>
      <c r="L1403" s="0" t="n">
        <f aca="false">IF(K1403="Yes",(J1403-1)*0.98,-1)</f>
        <v>0.2058</v>
      </c>
      <c r="M1403" s="4" t="s">
        <v>22</v>
      </c>
      <c r="N1403" s="50" t="n">
        <v>13.53</v>
      </c>
      <c r="O1403" s="50" t="n">
        <f aca="false">N1403*L1403</f>
        <v>2.784474</v>
      </c>
      <c r="P1403" s="14" t="n">
        <f aca="false">O1403+P1402</f>
        <v>814.87989196633</v>
      </c>
    </row>
    <row r="1404" customFormat="false" ht="12.8" hidden="false" customHeight="false" outlineLevel="0" collapsed="false">
      <c r="A1404" s="2" t="s">
        <v>1840</v>
      </c>
      <c r="B1404" s="2" t="s">
        <v>77</v>
      </c>
      <c r="C1404" s="0" t="s">
        <v>119</v>
      </c>
      <c r="D1404" s="0" t="s">
        <v>16</v>
      </c>
      <c r="E1404" s="0" t="s">
        <v>17</v>
      </c>
      <c r="F1404" s="0" t="s">
        <v>18</v>
      </c>
      <c r="G1404" s="0" t="s">
        <v>19</v>
      </c>
      <c r="H1404" s="0" t="s">
        <v>1842</v>
      </c>
      <c r="I1404" s="0" t="n">
        <v>1</v>
      </c>
      <c r="J1404" s="0" t="n">
        <v>1.15</v>
      </c>
      <c r="K1404" s="0" t="s">
        <v>21</v>
      </c>
      <c r="L1404" s="0" t="n">
        <f aca="false">IF(K1404="Yes",(J1404-1)*0.98,-1)</f>
        <v>0.147</v>
      </c>
      <c r="M1404" s="4" t="s">
        <v>22</v>
      </c>
      <c r="N1404" s="50" t="n">
        <v>13.53</v>
      </c>
      <c r="O1404" s="50" t="n">
        <f aca="false">N1404*L1404</f>
        <v>1.98891</v>
      </c>
      <c r="P1404" s="14" t="n">
        <f aca="false">O1404+P1403</f>
        <v>816.86880196633</v>
      </c>
    </row>
    <row r="1405" customFormat="false" ht="12.8" hidden="false" customHeight="false" outlineLevel="0" collapsed="false">
      <c r="A1405" s="2" t="s">
        <v>1840</v>
      </c>
      <c r="B1405" s="2" t="s">
        <v>77</v>
      </c>
      <c r="C1405" s="0" t="s">
        <v>119</v>
      </c>
      <c r="D1405" s="0" t="s">
        <v>16</v>
      </c>
      <c r="E1405" s="0" t="s">
        <v>17</v>
      </c>
      <c r="F1405" s="0" t="s">
        <v>18</v>
      </c>
      <c r="G1405" s="0" t="s">
        <v>19</v>
      </c>
      <c r="H1405" s="0" t="s">
        <v>1843</v>
      </c>
      <c r="I1405" s="0" t="n">
        <v>2</v>
      </c>
      <c r="J1405" s="0" t="n">
        <v>1.6</v>
      </c>
      <c r="K1405" s="0" t="s">
        <v>21</v>
      </c>
      <c r="L1405" s="0" t="n">
        <f aca="false">IF(K1405="Yes",(J1405-1)*0.98,-1)</f>
        <v>0.588</v>
      </c>
      <c r="M1405" s="11" t="s">
        <v>62</v>
      </c>
      <c r="N1405" s="50" t="n">
        <v>13.53</v>
      </c>
      <c r="O1405" s="50" t="n">
        <f aca="false">N1405*L1405</f>
        <v>7.95564</v>
      </c>
      <c r="P1405" s="14" t="n">
        <f aca="false">O1405+P1404</f>
        <v>824.82444196633</v>
      </c>
    </row>
    <row r="1406" customFormat="false" ht="12.8" hidden="false" customHeight="false" outlineLevel="0" collapsed="false">
      <c r="A1406" s="2" t="s">
        <v>1840</v>
      </c>
      <c r="B1406" s="2" t="s">
        <v>167</v>
      </c>
      <c r="C1406" s="0" t="s">
        <v>492</v>
      </c>
      <c r="D1406" s="0" t="s">
        <v>16</v>
      </c>
      <c r="E1406" s="0" t="s">
        <v>17</v>
      </c>
      <c r="F1406" s="0" t="s">
        <v>18</v>
      </c>
      <c r="G1406" s="0" t="s">
        <v>19</v>
      </c>
      <c r="H1406" s="0" t="s">
        <v>1844</v>
      </c>
      <c r="I1406" s="0" t="n">
        <v>1</v>
      </c>
      <c r="J1406" s="0" t="n">
        <v>1.6</v>
      </c>
      <c r="K1406" s="0" t="s">
        <v>21</v>
      </c>
      <c r="L1406" s="0" t="n">
        <f aca="false">IF(K1406="Yes",(J1406-1)*0.98,-1)</f>
        <v>0.588</v>
      </c>
      <c r="M1406" s="4" t="s">
        <v>22</v>
      </c>
      <c r="N1406" s="50" t="n">
        <v>13.53</v>
      </c>
      <c r="O1406" s="50" t="n">
        <f aca="false">N1406*L1406</f>
        <v>7.95564</v>
      </c>
      <c r="P1406" s="14" t="n">
        <f aca="false">O1406+P1405</f>
        <v>832.78008196633</v>
      </c>
    </row>
    <row r="1407" customFormat="false" ht="12.8" hidden="false" customHeight="false" outlineLevel="0" collapsed="false">
      <c r="A1407" s="2" t="s">
        <v>1840</v>
      </c>
      <c r="B1407" s="2" t="s">
        <v>245</v>
      </c>
      <c r="C1407" s="0" t="s">
        <v>225</v>
      </c>
      <c r="D1407" s="0" t="s">
        <v>42</v>
      </c>
      <c r="E1407" s="0" t="s">
        <v>79</v>
      </c>
      <c r="F1407" s="0" t="s">
        <v>80</v>
      </c>
      <c r="G1407" s="0" t="s">
        <v>19</v>
      </c>
      <c r="H1407" s="0" t="s">
        <v>1845</v>
      </c>
      <c r="I1407" s="0" t="n">
        <v>4</v>
      </c>
      <c r="J1407" s="0" t="n">
        <v>1.43</v>
      </c>
      <c r="K1407" s="0" t="s">
        <v>19</v>
      </c>
      <c r="L1407" s="0" t="n">
        <f aca="false">IF(K1407="Yes",(J1407-1)*0.98,-1)</f>
        <v>-1</v>
      </c>
      <c r="M1407" s="4" t="s">
        <v>22</v>
      </c>
      <c r="N1407" s="50" t="n">
        <v>13.53</v>
      </c>
      <c r="O1407" s="50" t="n">
        <f aca="false">N1407*L1407</f>
        <v>-13.53</v>
      </c>
      <c r="P1407" s="14" t="n">
        <f aca="false">O1407+P1406</f>
        <v>819.25008196633</v>
      </c>
    </row>
    <row r="1408" customFormat="false" ht="12.8" hidden="false" customHeight="false" outlineLevel="0" collapsed="false">
      <c r="A1408" s="2" t="s">
        <v>1846</v>
      </c>
      <c r="B1408" s="2" t="s">
        <v>186</v>
      </c>
      <c r="C1408" s="0" t="s">
        <v>311</v>
      </c>
      <c r="D1408" s="0" t="s">
        <v>16</v>
      </c>
      <c r="E1408" s="0" t="s">
        <v>17</v>
      </c>
      <c r="F1408" s="0" t="s">
        <v>18</v>
      </c>
      <c r="G1408" s="0" t="s">
        <v>19</v>
      </c>
      <c r="H1408" s="0" t="s">
        <v>1847</v>
      </c>
      <c r="I1408" s="0" t="n">
        <v>2</v>
      </c>
      <c r="J1408" s="0" t="n">
        <v>1.22</v>
      </c>
      <c r="K1408" s="0" t="s">
        <v>21</v>
      </c>
      <c r="L1408" s="0" t="n">
        <f aca="false">IF(K1408="Yes",(J1408-1)*0.98,-1)</f>
        <v>0.2156</v>
      </c>
      <c r="M1408" s="4" t="s">
        <v>22</v>
      </c>
      <c r="N1408" s="50" t="n">
        <v>13.53</v>
      </c>
      <c r="O1408" s="50" t="n">
        <f aca="false">N1408*L1408</f>
        <v>2.917068</v>
      </c>
      <c r="P1408" s="14" t="n">
        <f aca="false">O1408+P1407</f>
        <v>822.16714996633</v>
      </c>
    </row>
    <row r="1409" customFormat="false" ht="12.8" hidden="false" customHeight="false" outlineLevel="0" collapsed="false">
      <c r="A1409" s="2" t="s">
        <v>1846</v>
      </c>
      <c r="B1409" s="2" t="s">
        <v>186</v>
      </c>
      <c r="C1409" s="0" t="s">
        <v>311</v>
      </c>
      <c r="D1409" s="0" t="s">
        <v>16</v>
      </c>
      <c r="E1409" s="0" t="s">
        <v>17</v>
      </c>
      <c r="F1409" s="0" t="s">
        <v>18</v>
      </c>
      <c r="G1409" s="0" t="s">
        <v>19</v>
      </c>
      <c r="H1409" s="0" t="s">
        <v>1848</v>
      </c>
      <c r="I1409" s="0" t="n">
        <v>3</v>
      </c>
      <c r="J1409" s="0" t="n">
        <v>1.41</v>
      </c>
      <c r="K1409" s="0" t="s">
        <v>21</v>
      </c>
      <c r="L1409" s="0" t="n">
        <f aca="false">IF(K1409="Yes",(J1409-1)*0.98,-1)</f>
        <v>0.4018</v>
      </c>
      <c r="M1409" s="11" t="s">
        <v>62</v>
      </c>
      <c r="N1409" s="50" t="n">
        <v>13.53</v>
      </c>
      <c r="O1409" s="50" t="n">
        <f aca="false">N1409*L1409</f>
        <v>5.436354</v>
      </c>
      <c r="P1409" s="14" t="n">
        <f aca="false">O1409+P1408</f>
        <v>827.60350396633</v>
      </c>
    </row>
    <row r="1410" customFormat="false" ht="12.8" hidden="false" customHeight="false" outlineLevel="0" collapsed="false">
      <c r="A1410" s="2" t="s">
        <v>1846</v>
      </c>
      <c r="B1410" s="2" t="s">
        <v>130</v>
      </c>
      <c r="C1410" s="0" t="s">
        <v>430</v>
      </c>
      <c r="D1410" s="0" t="s">
        <v>16</v>
      </c>
      <c r="E1410" s="0" t="s">
        <v>147</v>
      </c>
      <c r="F1410" s="0" t="s">
        <v>65</v>
      </c>
      <c r="G1410" s="0" t="s">
        <v>21</v>
      </c>
      <c r="H1410" s="0" t="s">
        <v>1849</v>
      </c>
      <c r="I1410" s="0" t="n">
        <v>0</v>
      </c>
      <c r="J1410" s="0" t="n">
        <v>10.84</v>
      </c>
      <c r="K1410" s="0" t="str">
        <f aca="false">IF(I1410=1,"Yes","No")</f>
        <v>No</v>
      </c>
      <c r="L1410" s="0" t="n">
        <f aca="false">IF(K1410="Yes",(J1410-1)*0.98,-1)</f>
        <v>-1</v>
      </c>
      <c r="M1410" s="5" t="s">
        <v>33</v>
      </c>
      <c r="N1410" s="50" t="n">
        <v>13.53</v>
      </c>
      <c r="O1410" s="50" t="n">
        <f aca="false">N1410*L1410</f>
        <v>-13.53</v>
      </c>
      <c r="P1410" s="14" t="n">
        <f aca="false">O1410+P1409</f>
        <v>814.07350396633</v>
      </c>
    </row>
    <row r="1411" customFormat="false" ht="12.8" hidden="false" customHeight="false" outlineLevel="0" collapsed="false">
      <c r="A1411" s="2" t="s">
        <v>1846</v>
      </c>
      <c r="B1411" s="2" t="s">
        <v>289</v>
      </c>
      <c r="C1411" s="0" t="s">
        <v>1404</v>
      </c>
      <c r="D1411" s="0" t="s">
        <v>37</v>
      </c>
      <c r="E1411" s="0" t="s">
        <v>147</v>
      </c>
      <c r="G1411" s="0" t="s">
        <v>19</v>
      </c>
      <c r="H1411" s="0" t="s">
        <v>1850</v>
      </c>
      <c r="I1411" s="0" t="n">
        <v>2</v>
      </c>
      <c r="J1411" s="0" t="n">
        <v>6.17</v>
      </c>
      <c r="K1411" s="0" t="str">
        <f aca="false">IF(I1411=1,"Yes","No")</f>
        <v>No</v>
      </c>
      <c r="L1411" s="0" t="n">
        <f aca="false">IF(K1411="Yes",(J1411-1)*0.98,-1)</f>
        <v>-1</v>
      </c>
      <c r="M1411" s="5" t="s">
        <v>33</v>
      </c>
      <c r="N1411" s="50" t="n">
        <v>13.53</v>
      </c>
      <c r="O1411" s="50" t="n">
        <f aca="false">N1411*L1411</f>
        <v>-13.53</v>
      </c>
      <c r="P1411" s="14" t="n">
        <f aca="false">O1411+P1410</f>
        <v>800.54350396633</v>
      </c>
    </row>
    <row r="1412" customFormat="false" ht="12.8" hidden="false" customHeight="false" outlineLevel="0" collapsed="false">
      <c r="A1412" s="2" t="s">
        <v>1851</v>
      </c>
      <c r="B1412" s="2" t="s">
        <v>157</v>
      </c>
      <c r="C1412" s="0" t="s">
        <v>1094</v>
      </c>
      <c r="D1412" s="0" t="s">
        <v>16</v>
      </c>
      <c r="E1412" s="0" t="s">
        <v>79</v>
      </c>
      <c r="F1412" s="0" t="s">
        <v>206</v>
      </c>
      <c r="G1412" s="0" t="s">
        <v>19</v>
      </c>
      <c r="H1412" s="0" t="s">
        <v>1852</v>
      </c>
      <c r="I1412" s="0" t="n">
        <v>2</v>
      </c>
      <c r="J1412" s="0" t="n">
        <v>1.57</v>
      </c>
      <c r="K1412" s="0" t="s">
        <v>21</v>
      </c>
      <c r="L1412" s="0" t="n">
        <f aca="false">IF(K1412="Yes",(J1412-1)*0.98,-1)</f>
        <v>0.5586</v>
      </c>
      <c r="M1412" s="4" t="s">
        <v>22</v>
      </c>
      <c r="N1412" s="50" t="n">
        <v>13.53</v>
      </c>
      <c r="O1412" s="50" t="n">
        <f aca="false">N1412*L1412</f>
        <v>7.557858</v>
      </c>
      <c r="P1412" s="14" t="n">
        <f aca="false">O1412+P1411</f>
        <v>808.10136196633</v>
      </c>
    </row>
    <row r="1413" customFormat="false" ht="12.8" hidden="false" customHeight="false" outlineLevel="0" collapsed="false">
      <c r="A1413" s="2" t="s">
        <v>1851</v>
      </c>
      <c r="B1413" s="2" t="s">
        <v>499</v>
      </c>
      <c r="C1413" s="0" t="s">
        <v>24</v>
      </c>
      <c r="D1413" s="0" t="s">
        <v>29</v>
      </c>
      <c r="E1413" s="0" t="s">
        <v>87</v>
      </c>
      <c r="F1413" s="0" t="s">
        <v>152</v>
      </c>
      <c r="G1413" s="0" t="s">
        <v>19</v>
      </c>
      <c r="H1413" s="0" t="s">
        <v>1853</v>
      </c>
      <c r="I1413" s="0" t="n">
        <v>1</v>
      </c>
      <c r="J1413" s="0" t="n">
        <v>1.61</v>
      </c>
      <c r="K1413" s="0" t="s">
        <v>21</v>
      </c>
      <c r="L1413" s="0" t="n">
        <f aca="false">IF(K1413="Yes",(J1413-1)*0.98,-1)</f>
        <v>0.5978</v>
      </c>
      <c r="M1413" s="4" t="s">
        <v>22</v>
      </c>
      <c r="N1413" s="50" t="n">
        <v>13.53</v>
      </c>
      <c r="O1413" s="50" t="n">
        <f aca="false">N1413*L1413</f>
        <v>8.088234</v>
      </c>
      <c r="P1413" s="14" t="n">
        <f aca="false">O1413+P1412</f>
        <v>816.18959596633</v>
      </c>
    </row>
    <row r="1414" customFormat="false" ht="12.8" hidden="false" customHeight="false" outlineLevel="0" collapsed="false">
      <c r="A1414" s="2" t="s">
        <v>1851</v>
      </c>
      <c r="B1414" s="2" t="s">
        <v>499</v>
      </c>
      <c r="C1414" s="0" t="s">
        <v>24</v>
      </c>
      <c r="D1414" s="0" t="s">
        <v>29</v>
      </c>
      <c r="E1414" s="0" t="s">
        <v>87</v>
      </c>
      <c r="F1414" s="0" t="s">
        <v>152</v>
      </c>
      <c r="G1414" s="0" t="s">
        <v>19</v>
      </c>
      <c r="H1414" s="0" t="s">
        <v>1854</v>
      </c>
      <c r="I1414" s="0" t="n">
        <v>2</v>
      </c>
      <c r="J1414" s="0" t="n">
        <v>1.44</v>
      </c>
      <c r="K1414" s="0" t="s">
        <v>21</v>
      </c>
      <c r="L1414" s="0" t="n">
        <f aca="false">IF(K1414="Yes",(J1414-1)*0.98,-1)</f>
        <v>0.4312</v>
      </c>
      <c r="M1414" s="11" t="s">
        <v>62</v>
      </c>
      <c r="N1414" s="50" t="n">
        <v>13.53</v>
      </c>
      <c r="O1414" s="50" t="n">
        <f aca="false">N1414*L1414</f>
        <v>5.834136</v>
      </c>
      <c r="P1414" s="14" t="n">
        <f aca="false">O1414+P1413</f>
        <v>822.02373196633</v>
      </c>
    </row>
    <row r="1415" customFormat="false" ht="12.8" hidden="false" customHeight="false" outlineLevel="0" collapsed="false">
      <c r="A1415" s="2" t="s">
        <v>1851</v>
      </c>
      <c r="B1415" s="2" t="s">
        <v>499</v>
      </c>
      <c r="C1415" s="6" t="s">
        <v>24</v>
      </c>
      <c r="D1415" s="6" t="s">
        <v>29</v>
      </c>
      <c r="E1415" s="6" t="s">
        <v>87</v>
      </c>
      <c r="F1415" s="6" t="s">
        <v>152</v>
      </c>
      <c r="G1415" s="6" t="s">
        <v>19</v>
      </c>
      <c r="H1415" s="6" t="s">
        <v>1855</v>
      </c>
      <c r="I1415" s="6" t="n">
        <v>0</v>
      </c>
      <c r="J1415" s="6" t="n">
        <v>14.48</v>
      </c>
      <c r="K1415" s="3" t="str">
        <f aca="false">IF(I1415=1, "No","Yes")</f>
        <v>Yes</v>
      </c>
      <c r="L1415" s="7" t="n">
        <f aca="false">IF(I1415=1,-J1415,0.98)</f>
        <v>0.98</v>
      </c>
      <c r="M1415" s="8" t="s">
        <v>51</v>
      </c>
      <c r="N1415" s="50" t="n">
        <v>13.53</v>
      </c>
      <c r="O1415" s="50" t="n">
        <f aca="false">N1415*L1415</f>
        <v>13.2594</v>
      </c>
      <c r="P1415" s="14" t="n">
        <f aca="false">O1415+P1414</f>
        <v>835.28313196633</v>
      </c>
    </row>
    <row r="1416" customFormat="false" ht="12.8" hidden="false" customHeight="false" outlineLevel="0" collapsed="false">
      <c r="A1416" s="9" t="s">
        <v>1851</v>
      </c>
      <c r="B1416" s="9" t="s">
        <v>499</v>
      </c>
      <c r="C1416" s="6" t="s">
        <v>24</v>
      </c>
      <c r="D1416" s="6" t="s">
        <v>29</v>
      </c>
      <c r="E1416" s="6" t="s">
        <v>87</v>
      </c>
      <c r="F1416" s="6" t="s">
        <v>152</v>
      </c>
      <c r="G1416" s="6" t="s">
        <v>19</v>
      </c>
      <c r="H1416" s="6" t="s">
        <v>1855</v>
      </c>
      <c r="I1416" s="6" t="n">
        <v>0</v>
      </c>
      <c r="J1416" s="6" t="n">
        <v>4.5</v>
      </c>
      <c r="K1416" s="3" t="s">
        <v>19</v>
      </c>
      <c r="L1416" s="0" t="n">
        <f aca="false">IF(K1416="Yes",(J1416-1)*0.98,-1)</f>
        <v>-1</v>
      </c>
      <c r="M1416" s="13" t="s">
        <v>184</v>
      </c>
      <c r="N1416" s="50" t="n">
        <v>13.53</v>
      </c>
      <c r="O1416" s="50" t="n">
        <f aca="false">N1416*L1416</f>
        <v>-13.53</v>
      </c>
      <c r="P1416" s="14" t="n">
        <f aca="false">O1416+P1415</f>
        <v>821.75313196633</v>
      </c>
    </row>
    <row r="1417" customFormat="false" ht="12.8" hidden="false" customHeight="false" outlineLevel="0" collapsed="false">
      <c r="A1417" s="9" t="s">
        <v>1851</v>
      </c>
      <c r="B1417" s="9" t="s">
        <v>499</v>
      </c>
      <c r="C1417" s="6" t="s">
        <v>24</v>
      </c>
      <c r="D1417" s="6" t="s">
        <v>29</v>
      </c>
      <c r="E1417" s="6" t="s">
        <v>87</v>
      </c>
      <c r="F1417" s="6" t="s">
        <v>152</v>
      </c>
      <c r="G1417" s="6" t="s">
        <v>19</v>
      </c>
      <c r="H1417" s="6" t="s">
        <v>1854</v>
      </c>
      <c r="I1417" s="6" t="n">
        <v>2</v>
      </c>
      <c r="J1417" s="6" t="n">
        <v>2.14</v>
      </c>
      <c r="K1417" s="3" t="str">
        <f aca="false">IF(I1417=1,"Yes","No")</f>
        <v>No</v>
      </c>
      <c r="L1417" s="7" t="n">
        <f aca="false">IF(K1417="Yes",(J1417-1)*0.98,-1)</f>
        <v>-1</v>
      </c>
      <c r="M1417" s="10" t="s">
        <v>53</v>
      </c>
      <c r="N1417" s="50" t="n">
        <v>13.53</v>
      </c>
      <c r="O1417" s="50" t="n">
        <f aca="false">N1417*L1417</f>
        <v>-13.53</v>
      </c>
      <c r="P1417" s="14" t="n">
        <f aca="false">O1417+P1416</f>
        <v>808.22313196633</v>
      </c>
    </row>
    <row r="1418" customFormat="false" ht="12.8" hidden="false" customHeight="false" outlineLevel="0" collapsed="false">
      <c r="A1418" s="2" t="s">
        <v>1856</v>
      </c>
      <c r="B1418" s="2" t="s">
        <v>289</v>
      </c>
      <c r="C1418" s="0" t="s">
        <v>526</v>
      </c>
      <c r="D1418" s="0" t="s">
        <v>16</v>
      </c>
      <c r="E1418" s="0" t="s">
        <v>147</v>
      </c>
      <c r="F1418" s="0" t="s">
        <v>18</v>
      </c>
      <c r="G1418" s="0" t="s">
        <v>19</v>
      </c>
      <c r="H1418" s="0" t="s">
        <v>1857</v>
      </c>
      <c r="I1418" s="0" t="n">
        <v>1</v>
      </c>
      <c r="J1418" s="0" t="n">
        <v>1.25</v>
      </c>
      <c r="K1418" s="0" t="s">
        <v>21</v>
      </c>
      <c r="L1418" s="0" t="n">
        <f aca="false">IF(K1418="Yes",(J1418-1)*0.98,-1)</f>
        <v>0.245</v>
      </c>
      <c r="M1418" s="11" t="s">
        <v>62</v>
      </c>
      <c r="N1418" s="50" t="n">
        <v>13.53</v>
      </c>
      <c r="O1418" s="50" t="n">
        <f aca="false">N1418*L1418</f>
        <v>3.31485</v>
      </c>
      <c r="P1418" s="14" t="n">
        <f aca="false">O1418+P1417</f>
        <v>811.53798196633</v>
      </c>
    </row>
    <row r="1419" customFormat="false" ht="12.8" hidden="false" customHeight="false" outlineLevel="0" collapsed="false">
      <c r="A1419" s="9" t="s">
        <v>1856</v>
      </c>
      <c r="B1419" s="9" t="s">
        <v>289</v>
      </c>
      <c r="C1419" s="6" t="s">
        <v>526</v>
      </c>
      <c r="D1419" s="6" t="s">
        <v>16</v>
      </c>
      <c r="E1419" s="6" t="s">
        <v>147</v>
      </c>
      <c r="F1419" s="6" t="s">
        <v>18</v>
      </c>
      <c r="G1419" s="6" t="s">
        <v>19</v>
      </c>
      <c r="H1419" s="6" t="s">
        <v>1857</v>
      </c>
      <c r="I1419" s="6" t="n">
        <v>1</v>
      </c>
      <c r="J1419" s="6" t="n">
        <v>3.21</v>
      </c>
      <c r="K1419" s="3" t="str">
        <f aca="false">IF(I1419=1,"Yes","No")</f>
        <v>Yes</v>
      </c>
      <c r="L1419" s="7" t="n">
        <f aca="false">IF(K1419="Yes",(J1419-1)*0.98,-1)</f>
        <v>2.1658</v>
      </c>
      <c r="M1419" s="10" t="s">
        <v>53</v>
      </c>
      <c r="N1419" s="50" t="n">
        <v>13.53</v>
      </c>
      <c r="O1419" s="50" t="n">
        <f aca="false">N1419*L1419</f>
        <v>29.303274</v>
      </c>
      <c r="P1419" s="14" t="n">
        <f aca="false">O1419+P1418</f>
        <v>840.84125596633</v>
      </c>
    </row>
    <row r="1420" customFormat="false" ht="12.8" hidden="false" customHeight="false" outlineLevel="0" collapsed="false">
      <c r="A1420" s="2" t="s">
        <v>1856</v>
      </c>
      <c r="B1420" s="2" t="s">
        <v>280</v>
      </c>
      <c r="C1420" s="0" t="s">
        <v>259</v>
      </c>
      <c r="D1420" s="0" t="s">
        <v>16</v>
      </c>
      <c r="E1420" s="0" t="s">
        <v>17</v>
      </c>
      <c r="F1420" s="0" t="s">
        <v>18</v>
      </c>
      <c r="G1420" s="0" t="s">
        <v>19</v>
      </c>
      <c r="H1420" s="0" t="s">
        <v>1062</v>
      </c>
      <c r="I1420" s="0" t="n">
        <v>1</v>
      </c>
      <c r="J1420" s="0" t="n">
        <v>1.24</v>
      </c>
      <c r="K1420" s="0" t="s">
        <v>21</v>
      </c>
      <c r="L1420" s="0" t="n">
        <f aca="false">IF(K1420="Yes",(J1420-1)*0.98,-1)</f>
        <v>0.2352</v>
      </c>
      <c r="M1420" s="4" t="s">
        <v>22</v>
      </c>
      <c r="N1420" s="50" t="n">
        <v>13.53</v>
      </c>
      <c r="O1420" s="50" t="n">
        <f aca="false">N1420*L1420</f>
        <v>3.182256</v>
      </c>
      <c r="P1420" s="14" t="n">
        <f aca="false">O1420+P1419</f>
        <v>844.02351196633</v>
      </c>
    </row>
    <row r="1421" customFormat="false" ht="12.8" hidden="false" customHeight="false" outlineLevel="0" collapsed="false">
      <c r="A1421" s="2" t="s">
        <v>1856</v>
      </c>
      <c r="B1421" s="2" t="s">
        <v>237</v>
      </c>
      <c r="C1421" s="0" t="s">
        <v>47</v>
      </c>
      <c r="D1421" s="0" t="s">
        <v>29</v>
      </c>
      <c r="E1421" s="0" t="s">
        <v>30</v>
      </c>
      <c r="F1421" s="0" t="s">
        <v>31</v>
      </c>
      <c r="G1421" s="0" t="s">
        <v>19</v>
      </c>
      <c r="H1421" s="0" t="s">
        <v>1858</v>
      </c>
      <c r="I1421" s="0" t="n">
        <v>1</v>
      </c>
      <c r="J1421" s="0" t="n">
        <v>1.29</v>
      </c>
      <c r="K1421" s="0" t="str">
        <f aca="false">IF(I1421=1,"Yes","No")</f>
        <v>Yes</v>
      </c>
      <c r="L1421" s="0" t="n">
        <f aca="false">IF(K1421="Yes",(J1421-1)*0.98,-1)</f>
        <v>0.2842</v>
      </c>
      <c r="M1421" s="5" t="s">
        <v>33</v>
      </c>
      <c r="N1421" s="50" t="n">
        <v>13.53</v>
      </c>
      <c r="O1421" s="50" t="n">
        <f aca="false">N1421*L1421</f>
        <v>3.845226</v>
      </c>
      <c r="P1421" s="14" t="n">
        <f aca="false">O1421+P1420</f>
        <v>847.86873796633</v>
      </c>
    </row>
    <row r="1422" customFormat="false" ht="12.8" hidden="false" customHeight="false" outlineLevel="0" collapsed="false">
      <c r="A1422" s="2" t="s">
        <v>1856</v>
      </c>
      <c r="B1422" s="2" t="s">
        <v>237</v>
      </c>
      <c r="C1422" s="6" t="s">
        <v>47</v>
      </c>
      <c r="D1422" s="6" t="s">
        <v>29</v>
      </c>
      <c r="E1422" s="6" t="s">
        <v>30</v>
      </c>
      <c r="F1422" s="6" t="s">
        <v>31</v>
      </c>
      <c r="G1422" s="6" t="s">
        <v>19</v>
      </c>
      <c r="H1422" s="6" t="s">
        <v>1859</v>
      </c>
      <c r="I1422" s="6" t="n">
        <v>3</v>
      </c>
      <c r="J1422" s="6" t="n">
        <v>24.53</v>
      </c>
      <c r="K1422" s="3" t="str">
        <f aca="false">IF(I1422=1, "No","Yes")</f>
        <v>Yes</v>
      </c>
      <c r="L1422" s="7" t="n">
        <f aca="false">IF(I1422=1,-J1422,0.98)</f>
        <v>0.98</v>
      </c>
      <c r="M1422" s="8" t="s">
        <v>51</v>
      </c>
      <c r="N1422" s="50" t="n">
        <v>13.53</v>
      </c>
      <c r="O1422" s="50" t="n">
        <f aca="false">N1422*L1422</f>
        <v>13.2594</v>
      </c>
      <c r="P1422" s="14" t="n">
        <f aca="false">O1422+P1421</f>
        <v>861.12813796633</v>
      </c>
    </row>
    <row r="1423" customFormat="false" ht="12.8" hidden="false" customHeight="false" outlineLevel="0" collapsed="false">
      <c r="A1423" s="2" t="s">
        <v>1860</v>
      </c>
      <c r="B1423" s="2" t="s">
        <v>222</v>
      </c>
      <c r="C1423" s="0" t="s">
        <v>406</v>
      </c>
      <c r="D1423" s="0" t="s">
        <v>16</v>
      </c>
      <c r="E1423" s="0" t="s">
        <v>17</v>
      </c>
      <c r="F1423" s="0" t="s">
        <v>18</v>
      </c>
      <c r="G1423" s="0" t="s">
        <v>19</v>
      </c>
      <c r="H1423" s="0" t="s">
        <v>1861</v>
      </c>
      <c r="I1423" s="0" t="n">
        <v>1</v>
      </c>
      <c r="J1423" s="0" t="n">
        <v>1.13</v>
      </c>
      <c r="K1423" s="0" t="s">
        <v>21</v>
      </c>
      <c r="L1423" s="0" t="n">
        <f aca="false">IF(K1423="Yes",(J1423-1)*0.98,-1)</f>
        <v>0.1274</v>
      </c>
      <c r="M1423" s="4" t="s">
        <v>22</v>
      </c>
      <c r="N1423" s="50" t="n">
        <v>13.53</v>
      </c>
      <c r="O1423" s="50" t="n">
        <f aca="false">N1423*L1423</f>
        <v>1.723722</v>
      </c>
      <c r="P1423" s="14" t="n">
        <f aca="false">O1423+P1422</f>
        <v>862.85185996633</v>
      </c>
    </row>
    <row r="1424" customFormat="false" ht="12.8" hidden="false" customHeight="false" outlineLevel="0" collapsed="false">
      <c r="A1424" s="2" t="s">
        <v>1860</v>
      </c>
      <c r="B1424" s="2" t="s">
        <v>222</v>
      </c>
      <c r="C1424" s="0" t="s">
        <v>406</v>
      </c>
      <c r="D1424" s="0" t="s">
        <v>16</v>
      </c>
      <c r="E1424" s="0" t="s">
        <v>17</v>
      </c>
      <c r="F1424" s="0" t="s">
        <v>18</v>
      </c>
      <c r="G1424" s="0" t="s">
        <v>19</v>
      </c>
      <c r="H1424" s="0" t="s">
        <v>1862</v>
      </c>
      <c r="I1424" s="0" t="n">
        <v>2</v>
      </c>
      <c r="J1424" s="0" t="n">
        <v>1.2</v>
      </c>
      <c r="K1424" s="0" t="s">
        <v>21</v>
      </c>
      <c r="L1424" s="0" t="n">
        <f aca="false">IF(K1424="Yes",(J1424-1)*0.98,-1)</f>
        <v>0.196</v>
      </c>
      <c r="M1424" s="11" t="s">
        <v>62</v>
      </c>
      <c r="N1424" s="50" t="n">
        <v>13.53</v>
      </c>
      <c r="O1424" s="50" t="n">
        <f aca="false">N1424*L1424</f>
        <v>2.65188</v>
      </c>
      <c r="P1424" s="14" t="n">
        <f aca="false">O1424+P1423</f>
        <v>865.50373996633</v>
      </c>
    </row>
    <row r="1425" customFormat="false" ht="12.8" hidden="false" customHeight="false" outlineLevel="0" collapsed="false">
      <c r="A1425" s="2" t="s">
        <v>1860</v>
      </c>
      <c r="B1425" s="2" t="s">
        <v>130</v>
      </c>
      <c r="C1425" s="0" t="s">
        <v>406</v>
      </c>
      <c r="D1425" s="0" t="s">
        <v>195</v>
      </c>
      <c r="E1425" s="0" t="s">
        <v>87</v>
      </c>
      <c r="F1425" s="0" t="s">
        <v>1413</v>
      </c>
      <c r="G1425" s="0" t="s">
        <v>19</v>
      </c>
      <c r="H1425" s="0" t="s">
        <v>1651</v>
      </c>
      <c r="I1425" s="0" t="n">
        <v>1</v>
      </c>
      <c r="J1425" s="0" t="n">
        <v>2.48</v>
      </c>
      <c r="K1425" s="0" t="str">
        <f aca="false">IF(I1425=1,"Yes","No")</f>
        <v>Yes</v>
      </c>
      <c r="L1425" s="0" t="n">
        <f aca="false">IF(K1425="Yes",(J1425-1)*0.98,-1)</f>
        <v>1.4504</v>
      </c>
      <c r="M1425" s="5" t="s">
        <v>33</v>
      </c>
      <c r="N1425" s="50" t="n">
        <v>13.53</v>
      </c>
      <c r="O1425" s="50" t="n">
        <f aca="false">N1425*L1425</f>
        <v>19.623912</v>
      </c>
      <c r="P1425" s="14" t="n">
        <f aca="false">O1425+P1424</f>
        <v>885.12765196633</v>
      </c>
    </row>
    <row r="1426" customFormat="false" ht="12.8" hidden="false" customHeight="false" outlineLevel="0" collapsed="false">
      <c r="A1426" s="2" t="s">
        <v>1860</v>
      </c>
      <c r="B1426" s="2" t="s">
        <v>130</v>
      </c>
      <c r="C1426" s="0" t="s">
        <v>406</v>
      </c>
      <c r="D1426" s="0" t="s">
        <v>195</v>
      </c>
      <c r="E1426" s="0" t="s">
        <v>87</v>
      </c>
      <c r="F1426" s="0" t="s">
        <v>1413</v>
      </c>
      <c r="G1426" s="0" t="s">
        <v>19</v>
      </c>
      <c r="H1426" s="0" t="s">
        <v>1651</v>
      </c>
      <c r="I1426" s="0" t="n">
        <v>1</v>
      </c>
      <c r="J1426" s="0" t="n">
        <v>1.57</v>
      </c>
      <c r="K1426" s="0" t="s">
        <v>21</v>
      </c>
      <c r="L1426" s="0" t="n">
        <f aca="false">IF(K1426="Yes",(J1426-1)*0.98,-1)</f>
        <v>0.5586</v>
      </c>
      <c r="M1426" s="4" t="s">
        <v>22</v>
      </c>
      <c r="N1426" s="50" t="n">
        <v>13.53</v>
      </c>
      <c r="O1426" s="50" t="n">
        <f aca="false">N1426*L1426</f>
        <v>7.557858</v>
      </c>
      <c r="P1426" s="14" t="n">
        <f aca="false">O1426+P1425</f>
        <v>892.68550996633</v>
      </c>
    </row>
    <row r="1427" customFormat="false" ht="12.8" hidden="false" customHeight="false" outlineLevel="0" collapsed="false">
      <c r="A1427" s="9" t="s">
        <v>1860</v>
      </c>
      <c r="B1427" s="9" t="s">
        <v>1185</v>
      </c>
      <c r="C1427" s="6" t="s">
        <v>78</v>
      </c>
      <c r="D1427" s="6" t="s">
        <v>42</v>
      </c>
      <c r="E1427" s="6" t="s">
        <v>87</v>
      </c>
      <c r="F1427" s="6" t="s">
        <v>152</v>
      </c>
      <c r="G1427" s="6" t="s">
        <v>19</v>
      </c>
      <c r="H1427" s="6" t="s">
        <v>1863</v>
      </c>
      <c r="I1427" s="6" t="n">
        <v>0</v>
      </c>
      <c r="J1427" s="6" t="n">
        <v>10.27</v>
      </c>
      <c r="K1427" s="3" t="str">
        <f aca="false">IF(I1427=1,"Yes","No")</f>
        <v>No</v>
      </c>
      <c r="L1427" s="7" t="n">
        <f aca="false">IF(K1427="Yes",(J1427-1)*0.98,-1)</f>
        <v>-1</v>
      </c>
      <c r="M1427" s="10" t="s">
        <v>53</v>
      </c>
      <c r="N1427" s="50" t="n">
        <v>13.53</v>
      </c>
      <c r="O1427" s="50" t="n">
        <f aca="false">N1427*L1427</f>
        <v>-13.53</v>
      </c>
      <c r="P1427" s="14" t="n">
        <f aca="false">O1427+P1426</f>
        <v>879.15550996633</v>
      </c>
    </row>
    <row r="1428" customFormat="false" ht="12.8" hidden="false" customHeight="false" outlineLevel="0" collapsed="false">
      <c r="A1428" s="2" t="s">
        <v>1860</v>
      </c>
      <c r="B1428" s="2" t="s">
        <v>1864</v>
      </c>
      <c r="C1428" s="0" t="s">
        <v>287</v>
      </c>
      <c r="D1428" s="0" t="s">
        <v>42</v>
      </c>
      <c r="E1428" s="0" t="s">
        <v>79</v>
      </c>
      <c r="F1428" s="0" t="s">
        <v>80</v>
      </c>
      <c r="G1428" s="0" t="s">
        <v>19</v>
      </c>
      <c r="H1428" s="0" t="s">
        <v>1865</v>
      </c>
      <c r="I1428" s="0" t="n">
        <v>2</v>
      </c>
      <c r="J1428" s="0" t="n">
        <v>1.71</v>
      </c>
      <c r="K1428" s="0" t="s">
        <v>21</v>
      </c>
      <c r="L1428" s="0" t="n">
        <f aca="false">IF(K1428="Yes",(J1428-1)*0.98,-1)</f>
        <v>0.6958</v>
      </c>
      <c r="M1428" s="4" t="s">
        <v>22</v>
      </c>
      <c r="N1428" s="50" t="n">
        <v>13.53</v>
      </c>
      <c r="O1428" s="50" t="n">
        <f aca="false">N1428*L1428</f>
        <v>9.414174</v>
      </c>
      <c r="P1428" s="14" t="n">
        <f aca="false">O1428+P1427</f>
        <v>888.56968396633</v>
      </c>
    </row>
    <row r="1429" customFormat="false" ht="12.8" hidden="false" customHeight="false" outlineLevel="0" collapsed="false">
      <c r="A1429" s="2" t="s">
        <v>1866</v>
      </c>
      <c r="B1429" s="2" t="s">
        <v>71</v>
      </c>
      <c r="C1429" s="0" t="s">
        <v>179</v>
      </c>
      <c r="D1429" s="0" t="s">
        <v>195</v>
      </c>
      <c r="E1429" s="0" t="s">
        <v>87</v>
      </c>
      <c r="G1429" s="0" t="s">
        <v>19</v>
      </c>
      <c r="H1429" s="0" t="s">
        <v>1004</v>
      </c>
      <c r="I1429" s="0" t="n">
        <v>1</v>
      </c>
      <c r="J1429" s="0" t="n">
        <v>1.14</v>
      </c>
      <c r="K1429" s="0" t="s">
        <v>21</v>
      </c>
      <c r="L1429" s="0" t="n">
        <f aca="false">IF(K1429="Yes",(J1429-1)*0.98,-1)</f>
        <v>0.1372</v>
      </c>
      <c r="M1429" s="4" t="s">
        <v>22</v>
      </c>
      <c r="N1429" s="50" t="n">
        <v>13.53</v>
      </c>
      <c r="O1429" s="50" t="n">
        <f aca="false">N1429*L1429</f>
        <v>1.856316</v>
      </c>
      <c r="P1429" s="14" t="n">
        <f aca="false">O1429+P1428</f>
        <v>890.42599996633</v>
      </c>
    </row>
    <row r="1430" customFormat="false" ht="12.8" hidden="false" customHeight="false" outlineLevel="0" collapsed="false">
      <c r="A1430" s="2" t="s">
        <v>1866</v>
      </c>
      <c r="B1430" s="2" t="s">
        <v>1185</v>
      </c>
      <c r="C1430" s="0" t="s">
        <v>59</v>
      </c>
      <c r="D1430" s="0" t="s">
        <v>42</v>
      </c>
      <c r="E1430" s="0" t="s">
        <v>30</v>
      </c>
      <c r="F1430" s="0" t="s">
        <v>18</v>
      </c>
      <c r="G1430" s="0" t="s">
        <v>19</v>
      </c>
      <c r="H1430" s="0" t="s">
        <v>1867</v>
      </c>
      <c r="I1430" s="0" t="n">
        <v>4</v>
      </c>
      <c r="J1430" s="0" t="n">
        <v>3.94</v>
      </c>
      <c r="K1430" s="0" t="s">
        <v>19</v>
      </c>
      <c r="L1430" s="0" t="n">
        <f aca="false">IF(K1430="Yes",(J1430-1)*0.98,-1)</f>
        <v>-1</v>
      </c>
      <c r="M1430" s="11" t="s">
        <v>62</v>
      </c>
      <c r="N1430" s="50" t="n">
        <v>13.53</v>
      </c>
      <c r="O1430" s="50" t="n">
        <f aca="false">N1430*L1430</f>
        <v>-13.53</v>
      </c>
      <c r="P1430" s="14" t="n">
        <f aca="false">O1430+P1429</f>
        <v>876.89599996633</v>
      </c>
    </row>
    <row r="1431" customFormat="false" ht="12.8" hidden="false" customHeight="false" outlineLevel="0" collapsed="false">
      <c r="A1431" s="2" t="s">
        <v>1866</v>
      </c>
      <c r="B1431" s="2" t="s">
        <v>1185</v>
      </c>
      <c r="C1431" s="6" t="s">
        <v>59</v>
      </c>
      <c r="D1431" s="6" t="s">
        <v>42</v>
      </c>
      <c r="E1431" s="6" t="s">
        <v>30</v>
      </c>
      <c r="F1431" s="6" t="s">
        <v>18</v>
      </c>
      <c r="G1431" s="6" t="s">
        <v>19</v>
      </c>
      <c r="H1431" s="6" t="s">
        <v>1868</v>
      </c>
      <c r="I1431" s="6" t="n">
        <v>2</v>
      </c>
      <c r="J1431" s="6" t="n">
        <v>5.8</v>
      </c>
      <c r="K1431" s="3" t="str">
        <f aca="false">IF(I1431=1, "No","Yes")</f>
        <v>Yes</v>
      </c>
      <c r="L1431" s="7" t="n">
        <f aca="false">IF(I1431=1,-J1431,0.98)</f>
        <v>0.98</v>
      </c>
      <c r="M1431" s="8" t="s">
        <v>51</v>
      </c>
      <c r="N1431" s="50" t="n">
        <v>13.53</v>
      </c>
      <c r="O1431" s="50" t="n">
        <f aca="false">N1431*L1431</f>
        <v>13.2594</v>
      </c>
      <c r="P1431" s="14" t="n">
        <f aca="false">O1431+P1430</f>
        <v>890.15539996633</v>
      </c>
    </row>
    <row r="1432" customFormat="false" ht="12.8" hidden="false" customHeight="false" outlineLevel="0" collapsed="false">
      <c r="A1432" s="2" t="s">
        <v>1866</v>
      </c>
      <c r="B1432" s="2" t="s">
        <v>1006</v>
      </c>
      <c r="C1432" s="0" t="s">
        <v>68</v>
      </c>
      <c r="D1432" s="0" t="s">
        <v>42</v>
      </c>
      <c r="E1432" s="0" t="s">
        <v>147</v>
      </c>
      <c r="F1432" s="0" t="s">
        <v>65</v>
      </c>
      <c r="G1432" s="0" t="s">
        <v>21</v>
      </c>
      <c r="H1432" s="0" t="s">
        <v>1869</v>
      </c>
      <c r="I1432" s="0" t="n">
        <v>0</v>
      </c>
      <c r="J1432" s="0" t="n">
        <v>2.24</v>
      </c>
      <c r="K1432" s="0" t="str">
        <f aca="false">IF(I1432=1,"Yes","No")</f>
        <v>No</v>
      </c>
      <c r="L1432" s="0" t="n">
        <f aca="false">IF(K1432="Yes",(J1432-1)*0.98,-1)</f>
        <v>-1</v>
      </c>
      <c r="M1432" s="5" t="s">
        <v>33</v>
      </c>
      <c r="N1432" s="50" t="n">
        <v>13.53</v>
      </c>
      <c r="O1432" s="50" t="n">
        <f aca="false">N1432*L1432</f>
        <v>-13.53</v>
      </c>
      <c r="P1432" s="14" t="n">
        <f aca="false">O1432+P1431</f>
        <v>876.62539996633</v>
      </c>
    </row>
    <row r="1433" customFormat="false" ht="12.8" hidden="false" customHeight="false" outlineLevel="0" collapsed="false">
      <c r="A1433" s="2" t="s">
        <v>1866</v>
      </c>
      <c r="B1433" s="2" t="s">
        <v>1006</v>
      </c>
      <c r="C1433" s="0" t="s">
        <v>68</v>
      </c>
      <c r="D1433" s="0" t="s">
        <v>42</v>
      </c>
      <c r="E1433" s="0" t="s">
        <v>147</v>
      </c>
      <c r="F1433" s="0" t="s">
        <v>65</v>
      </c>
      <c r="G1433" s="0" t="s">
        <v>21</v>
      </c>
      <c r="H1433" s="0" t="s">
        <v>1869</v>
      </c>
      <c r="I1433" s="0" t="n">
        <v>0</v>
      </c>
      <c r="J1433" s="0" t="n">
        <v>1.3</v>
      </c>
      <c r="K1433" s="0" t="s">
        <v>19</v>
      </c>
      <c r="L1433" s="0" t="n">
        <f aca="false">IF(K1433="Yes",(J1433-1)*0.98,-1)</f>
        <v>-1</v>
      </c>
      <c r="M1433" s="4" t="s">
        <v>22</v>
      </c>
      <c r="N1433" s="50" t="n">
        <v>13.53</v>
      </c>
      <c r="O1433" s="50" t="n">
        <f aca="false">N1433*L1433</f>
        <v>-13.53</v>
      </c>
      <c r="P1433" s="14" t="n">
        <f aca="false">O1433+P1432</f>
        <v>863.095399966331</v>
      </c>
      <c r="Q1433" s="47" t="n">
        <f aca="false">0.8*(P1433-676.53)</f>
        <v>149.252319973064</v>
      </c>
      <c r="R1433" s="47" t="n">
        <f aca="false">P1433-Q1433</f>
        <v>713.843079993266</v>
      </c>
      <c r="S1433" s="47" t="n">
        <f aca="false">R1433/50</f>
        <v>14.2768615998653</v>
      </c>
      <c r="T1433" s="47" t="n">
        <f aca="false">706.11+Q1433</f>
        <v>855.362319973064</v>
      </c>
      <c r="U1433" s="48" t="s">
        <v>21</v>
      </c>
    </row>
    <row r="1434" customFormat="false" ht="12.8" hidden="false" customHeight="false" outlineLevel="0" collapsed="false">
      <c r="A1434" s="9" t="s">
        <v>1870</v>
      </c>
      <c r="B1434" s="9" t="s">
        <v>296</v>
      </c>
      <c r="C1434" s="6" t="s">
        <v>433</v>
      </c>
      <c r="D1434" s="6" t="s">
        <v>102</v>
      </c>
      <c r="E1434" s="6" t="s">
        <v>147</v>
      </c>
      <c r="F1434" s="6" t="s">
        <v>49</v>
      </c>
      <c r="G1434" s="6" t="s">
        <v>19</v>
      </c>
      <c r="H1434" s="6" t="s">
        <v>1871</v>
      </c>
      <c r="I1434" s="6" t="n">
        <v>3</v>
      </c>
      <c r="J1434" s="6" t="n">
        <v>10.5</v>
      </c>
      <c r="K1434" s="3" t="str">
        <f aca="false">IF(I1434=1,"Yes","No")</f>
        <v>No</v>
      </c>
      <c r="L1434" s="7" t="n">
        <f aca="false">IF(K1434="Yes",(J1434-1)*0.98,-1)</f>
        <v>-1</v>
      </c>
      <c r="M1434" s="10" t="s">
        <v>53</v>
      </c>
      <c r="N1434" s="56" t="n">
        <v>14.28</v>
      </c>
      <c r="O1434" s="50" t="n">
        <f aca="false">N1434*L1434</f>
        <v>-14.28</v>
      </c>
      <c r="P1434" s="51" t="n">
        <f aca="false">R1433+O1434</f>
        <v>699.563079993266</v>
      </c>
    </row>
    <row r="1435" customFormat="false" ht="12.8" hidden="false" customHeight="false" outlineLevel="0" collapsed="false">
      <c r="A1435" s="2" t="s">
        <v>1872</v>
      </c>
      <c r="B1435" s="2" t="s">
        <v>46</v>
      </c>
      <c r="C1435" s="0" t="s">
        <v>47</v>
      </c>
      <c r="D1435" s="0" t="s">
        <v>29</v>
      </c>
      <c r="E1435" s="0" t="s">
        <v>30</v>
      </c>
      <c r="F1435" s="0" t="s">
        <v>43</v>
      </c>
      <c r="G1435" s="0" t="s">
        <v>19</v>
      </c>
      <c r="H1435" s="0" t="s">
        <v>1873</v>
      </c>
      <c r="I1435" s="0" t="n">
        <v>1</v>
      </c>
      <c r="J1435" s="0" t="n">
        <v>2.33</v>
      </c>
      <c r="K1435" s="0" t="s">
        <v>21</v>
      </c>
      <c r="L1435" s="0" t="n">
        <f aca="false">IF(K1435="Yes",(J1435-1)*0.98,-1)</f>
        <v>1.3034</v>
      </c>
      <c r="M1435" s="4" t="s">
        <v>22</v>
      </c>
      <c r="N1435" s="56" t="n">
        <v>14.28</v>
      </c>
      <c r="O1435" s="50" t="n">
        <f aca="false">N1435*L1435</f>
        <v>18.612552</v>
      </c>
      <c r="P1435" s="14" t="n">
        <f aca="false">O1435+P1434</f>
        <v>718.175631993266</v>
      </c>
    </row>
    <row r="1436" customFormat="false" ht="12.8" hidden="false" customHeight="false" outlineLevel="0" collapsed="false">
      <c r="A1436" s="2" t="s">
        <v>1872</v>
      </c>
      <c r="B1436" s="2" t="s">
        <v>46</v>
      </c>
      <c r="C1436" s="0" t="s">
        <v>47</v>
      </c>
      <c r="D1436" s="0" t="s">
        <v>29</v>
      </c>
      <c r="E1436" s="0" t="s">
        <v>30</v>
      </c>
      <c r="F1436" s="0" t="s">
        <v>43</v>
      </c>
      <c r="G1436" s="0" t="s">
        <v>19</v>
      </c>
      <c r="H1436" s="0" t="s">
        <v>1874</v>
      </c>
      <c r="I1436" s="0" t="n">
        <v>2</v>
      </c>
      <c r="J1436" s="0" t="n">
        <v>4</v>
      </c>
      <c r="K1436" s="0" t="s">
        <v>21</v>
      </c>
      <c r="L1436" s="0" t="n">
        <f aca="false">IF(K1436="Yes",(J1436-1)*0.98,-1)</f>
        <v>2.94</v>
      </c>
      <c r="M1436" s="11" t="s">
        <v>62</v>
      </c>
      <c r="N1436" s="56" t="n">
        <v>14.28</v>
      </c>
      <c r="O1436" s="50" t="n">
        <f aca="false">N1436*L1436</f>
        <v>41.9832</v>
      </c>
      <c r="P1436" s="14" t="n">
        <f aca="false">O1436+P1435</f>
        <v>760.158831993266</v>
      </c>
    </row>
    <row r="1437" customFormat="false" ht="12.8" hidden="false" customHeight="false" outlineLevel="0" collapsed="false">
      <c r="A1437" s="2" t="s">
        <v>1872</v>
      </c>
      <c r="B1437" s="2" t="s">
        <v>149</v>
      </c>
      <c r="C1437" s="0" t="s">
        <v>47</v>
      </c>
      <c r="D1437" s="0" t="s">
        <v>29</v>
      </c>
      <c r="E1437" s="0" t="s">
        <v>30</v>
      </c>
      <c r="F1437" s="0" t="s">
        <v>31</v>
      </c>
      <c r="G1437" s="0" t="s">
        <v>19</v>
      </c>
      <c r="H1437" s="0" t="s">
        <v>32</v>
      </c>
      <c r="I1437" s="0" t="n">
        <v>1</v>
      </c>
      <c r="J1437" s="0" t="n">
        <v>1.98</v>
      </c>
      <c r="K1437" s="0" t="str">
        <f aca="false">IF(I1437=1,"Yes","No")</f>
        <v>Yes</v>
      </c>
      <c r="L1437" s="0" t="n">
        <f aca="false">IF(K1437="Yes",(J1437-1)*0.98,-1)</f>
        <v>0.9604</v>
      </c>
      <c r="M1437" s="5" t="s">
        <v>33</v>
      </c>
      <c r="N1437" s="56" t="n">
        <v>14.28</v>
      </c>
      <c r="O1437" s="50" t="n">
        <f aca="false">N1437*L1437</f>
        <v>13.714512</v>
      </c>
      <c r="P1437" s="14" t="n">
        <f aca="false">O1437+P1436</f>
        <v>773.873343993266</v>
      </c>
    </row>
    <row r="1438" customFormat="false" ht="12.8" hidden="false" customHeight="false" outlineLevel="0" collapsed="false">
      <c r="A1438" s="2" t="s">
        <v>1872</v>
      </c>
      <c r="B1438" s="2" t="s">
        <v>149</v>
      </c>
      <c r="C1438" s="0" t="s">
        <v>47</v>
      </c>
      <c r="D1438" s="0" t="s">
        <v>29</v>
      </c>
      <c r="E1438" s="0" t="s">
        <v>30</v>
      </c>
      <c r="F1438" s="0" t="s">
        <v>31</v>
      </c>
      <c r="G1438" s="0" t="s">
        <v>19</v>
      </c>
      <c r="H1438" s="0" t="s">
        <v>32</v>
      </c>
      <c r="I1438" s="0" t="n">
        <v>1</v>
      </c>
      <c r="J1438" s="0" t="n">
        <v>1.06</v>
      </c>
      <c r="K1438" s="0" t="s">
        <v>21</v>
      </c>
      <c r="L1438" s="0" t="n">
        <f aca="false">IF(K1438="Yes",(J1438-1)*0.98,-1)</f>
        <v>0.0588000000000001</v>
      </c>
      <c r="M1438" s="4" t="s">
        <v>22</v>
      </c>
      <c r="N1438" s="56" t="n">
        <v>14.28</v>
      </c>
      <c r="O1438" s="50" t="n">
        <f aca="false">N1438*L1438</f>
        <v>0.839664000000001</v>
      </c>
      <c r="P1438" s="14" t="n">
        <f aca="false">O1438+P1437</f>
        <v>774.713007993266</v>
      </c>
    </row>
    <row r="1439" customFormat="false" ht="12.8" hidden="false" customHeight="false" outlineLevel="0" collapsed="false">
      <c r="A1439" s="2" t="s">
        <v>1872</v>
      </c>
      <c r="B1439" s="2" t="s">
        <v>149</v>
      </c>
      <c r="C1439" s="6" t="s">
        <v>47</v>
      </c>
      <c r="D1439" s="6" t="s">
        <v>29</v>
      </c>
      <c r="E1439" s="6" t="s">
        <v>30</v>
      </c>
      <c r="F1439" s="6" t="s">
        <v>31</v>
      </c>
      <c r="G1439" s="6" t="s">
        <v>19</v>
      </c>
      <c r="H1439" s="6" t="s">
        <v>1875</v>
      </c>
      <c r="I1439" s="6" t="n">
        <v>3</v>
      </c>
      <c r="J1439" s="6" t="n">
        <v>3.55</v>
      </c>
      <c r="K1439" s="3" t="str">
        <f aca="false">IF(I1439=1, "No","Yes")</f>
        <v>Yes</v>
      </c>
      <c r="L1439" s="7" t="n">
        <f aca="false">IF(I1439=1,-J1439,0.98)</f>
        <v>0.98</v>
      </c>
      <c r="M1439" s="8" t="s">
        <v>51</v>
      </c>
      <c r="N1439" s="56" t="n">
        <v>14.28</v>
      </c>
      <c r="O1439" s="50" t="n">
        <f aca="false">N1439*L1439</f>
        <v>13.9944</v>
      </c>
      <c r="P1439" s="14" t="n">
        <f aca="false">O1439+P1438</f>
        <v>788.707407993266</v>
      </c>
    </row>
    <row r="1440" customFormat="false" ht="12.8" hidden="false" customHeight="false" outlineLevel="0" collapsed="false">
      <c r="A1440" s="2" t="s">
        <v>1872</v>
      </c>
      <c r="B1440" s="2" t="s">
        <v>605</v>
      </c>
      <c r="C1440" s="6" t="s">
        <v>125</v>
      </c>
      <c r="D1440" s="6" t="s">
        <v>16</v>
      </c>
      <c r="E1440" s="6" t="s">
        <v>30</v>
      </c>
      <c r="F1440" s="6" t="s">
        <v>18</v>
      </c>
      <c r="G1440" s="6" t="s">
        <v>19</v>
      </c>
      <c r="H1440" s="6" t="s">
        <v>1876</v>
      </c>
      <c r="I1440" s="6" t="n">
        <v>2</v>
      </c>
      <c r="J1440" s="6" t="n">
        <v>34.65</v>
      </c>
      <c r="K1440" s="3" t="str">
        <f aca="false">IF(I1440=1, "No","Yes")</f>
        <v>Yes</v>
      </c>
      <c r="L1440" s="7" t="n">
        <f aca="false">IF(I1440=1,-J1440,0.98)</f>
        <v>0.98</v>
      </c>
      <c r="M1440" s="8" t="s">
        <v>51</v>
      </c>
      <c r="N1440" s="56" t="n">
        <v>14.28</v>
      </c>
      <c r="O1440" s="50" t="n">
        <f aca="false">N1440*L1440</f>
        <v>13.9944</v>
      </c>
      <c r="P1440" s="14" t="n">
        <f aca="false">O1440+P1439</f>
        <v>802.701807993266</v>
      </c>
    </row>
    <row r="1441" customFormat="false" ht="12.8" hidden="false" customHeight="false" outlineLevel="0" collapsed="false">
      <c r="A1441" s="2" t="s">
        <v>1872</v>
      </c>
      <c r="B1441" s="2" t="s">
        <v>605</v>
      </c>
      <c r="C1441" s="6" t="s">
        <v>125</v>
      </c>
      <c r="D1441" s="6" t="s">
        <v>16</v>
      </c>
      <c r="E1441" s="6" t="s">
        <v>30</v>
      </c>
      <c r="F1441" s="6" t="s">
        <v>18</v>
      </c>
      <c r="G1441" s="6" t="s">
        <v>19</v>
      </c>
      <c r="H1441" s="6" t="s">
        <v>1877</v>
      </c>
      <c r="I1441" s="6" t="n">
        <v>3</v>
      </c>
      <c r="J1441" s="6" t="n">
        <v>1.92</v>
      </c>
      <c r="K1441" s="3" t="str">
        <f aca="false">IF(I1441=1, "No","Yes")</f>
        <v>Yes</v>
      </c>
      <c r="L1441" s="7" t="n">
        <f aca="false">IF(I1441=1,-J1441,0.98)</f>
        <v>0.98</v>
      </c>
      <c r="M1441" s="8" t="s">
        <v>51</v>
      </c>
      <c r="N1441" s="56" t="n">
        <v>14.28</v>
      </c>
      <c r="O1441" s="50" t="n">
        <f aca="false">N1441*L1441</f>
        <v>13.9944</v>
      </c>
      <c r="P1441" s="14" t="n">
        <f aca="false">O1441+P1440</f>
        <v>816.696207993266</v>
      </c>
    </row>
    <row r="1442" customFormat="false" ht="12.8" hidden="false" customHeight="false" outlineLevel="0" collapsed="false">
      <c r="A1442" s="2" t="s">
        <v>1878</v>
      </c>
      <c r="B1442" s="2" t="s">
        <v>193</v>
      </c>
      <c r="C1442" s="0" t="s">
        <v>1045</v>
      </c>
      <c r="D1442" s="0" t="s">
        <v>37</v>
      </c>
      <c r="E1442" s="0" t="s">
        <v>17</v>
      </c>
      <c r="F1442" s="0" t="s">
        <v>43</v>
      </c>
      <c r="G1442" s="0" t="s">
        <v>19</v>
      </c>
      <c r="H1442" s="0" t="s">
        <v>1879</v>
      </c>
      <c r="I1442" s="0" t="n">
        <v>3</v>
      </c>
      <c r="J1442" s="0" t="n">
        <v>1.64</v>
      </c>
      <c r="K1442" s="0" t="s">
        <v>21</v>
      </c>
      <c r="L1442" s="0" t="n">
        <f aca="false">IF(K1442="Yes",(J1442-1)*0.98,-1)</f>
        <v>0.6272</v>
      </c>
      <c r="M1442" s="11" t="s">
        <v>62</v>
      </c>
      <c r="N1442" s="56" t="n">
        <v>14.28</v>
      </c>
      <c r="O1442" s="50" t="n">
        <f aca="false">N1442*L1442</f>
        <v>8.956416</v>
      </c>
      <c r="P1442" s="14" t="n">
        <f aca="false">O1442+P1441</f>
        <v>825.652623993266</v>
      </c>
    </row>
    <row r="1443" customFormat="false" ht="12.8" hidden="false" customHeight="false" outlineLevel="0" collapsed="false">
      <c r="A1443" s="2" t="s">
        <v>1878</v>
      </c>
      <c r="B1443" s="2" t="s">
        <v>205</v>
      </c>
      <c r="C1443" s="0" t="s">
        <v>1371</v>
      </c>
      <c r="D1443" s="0" t="s">
        <v>42</v>
      </c>
      <c r="E1443" s="0" t="s">
        <v>30</v>
      </c>
      <c r="F1443" s="0" t="s">
        <v>18</v>
      </c>
      <c r="G1443" s="0" t="s">
        <v>19</v>
      </c>
      <c r="H1443" s="0" t="s">
        <v>1880</v>
      </c>
      <c r="I1443" s="0" t="n">
        <v>4</v>
      </c>
      <c r="J1443" s="0" t="n">
        <v>1.64</v>
      </c>
      <c r="K1443" s="0" t="s">
        <v>19</v>
      </c>
      <c r="L1443" s="0" t="n">
        <f aca="false">IF(K1443="Yes",(J1443-1)*0.98,-1)</f>
        <v>-1</v>
      </c>
      <c r="M1443" s="11" t="s">
        <v>62</v>
      </c>
      <c r="N1443" s="56" t="n">
        <v>14.28</v>
      </c>
      <c r="O1443" s="50" t="n">
        <f aca="false">N1443*L1443</f>
        <v>-14.28</v>
      </c>
      <c r="P1443" s="14" t="n">
        <f aca="false">O1443+P1442</f>
        <v>811.372623993266</v>
      </c>
    </row>
    <row r="1444" customFormat="false" ht="12.8" hidden="false" customHeight="false" outlineLevel="0" collapsed="false">
      <c r="A1444" s="2" t="s">
        <v>1878</v>
      </c>
      <c r="B1444" s="2" t="s">
        <v>205</v>
      </c>
      <c r="C1444" s="6" t="s">
        <v>1371</v>
      </c>
      <c r="D1444" s="6" t="s">
        <v>42</v>
      </c>
      <c r="E1444" s="6" t="s">
        <v>30</v>
      </c>
      <c r="F1444" s="6" t="s">
        <v>18</v>
      </c>
      <c r="G1444" s="6" t="s">
        <v>19</v>
      </c>
      <c r="H1444" s="6" t="s">
        <v>1881</v>
      </c>
      <c r="I1444" s="6" t="n">
        <v>0</v>
      </c>
      <c r="J1444" s="6" t="n">
        <v>7.81</v>
      </c>
      <c r="K1444" s="3" t="str">
        <f aca="false">IF(I1444=1, "No","Yes")</f>
        <v>Yes</v>
      </c>
      <c r="L1444" s="7" t="n">
        <f aca="false">IF(I1444=1,-J1444,0.98)</f>
        <v>0.98</v>
      </c>
      <c r="M1444" s="8" t="s">
        <v>51</v>
      </c>
      <c r="N1444" s="56" t="n">
        <v>14.28</v>
      </c>
      <c r="O1444" s="50" t="n">
        <f aca="false">N1444*L1444</f>
        <v>13.9944</v>
      </c>
      <c r="P1444" s="14" t="n">
        <f aca="false">O1444+P1443</f>
        <v>825.367023993266</v>
      </c>
    </row>
    <row r="1445" customFormat="false" ht="12.8" hidden="false" customHeight="false" outlineLevel="0" collapsed="false">
      <c r="A1445" s="2" t="s">
        <v>1882</v>
      </c>
      <c r="B1445" s="2" t="s">
        <v>162</v>
      </c>
      <c r="C1445" s="0" t="s">
        <v>110</v>
      </c>
      <c r="D1445" s="0" t="s">
        <v>42</v>
      </c>
      <c r="E1445" s="0" t="s">
        <v>147</v>
      </c>
      <c r="F1445" s="0" t="s">
        <v>453</v>
      </c>
      <c r="G1445" s="0" t="s">
        <v>19</v>
      </c>
      <c r="H1445" s="0" t="s">
        <v>1883</v>
      </c>
      <c r="I1445" s="0" t="n">
        <v>4</v>
      </c>
      <c r="J1445" s="0" t="n">
        <v>2.2</v>
      </c>
      <c r="K1445" s="0" t="str">
        <f aca="false">IF(I1445=1,"Yes","No")</f>
        <v>No</v>
      </c>
      <c r="L1445" s="0" t="n">
        <f aca="false">IF(K1445="Yes",(J1445-1)*0.98,-1)</f>
        <v>-1</v>
      </c>
      <c r="M1445" s="5" t="s">
        <v>33</v>
      </c>
      <c r="N1445" s="56" t="n">
        <v>14.28</v>
      </c>
      <c r="O1445" s="50" t="n">
        <f aca="false">N1445*L1445</f>
        <v>-14.28</v>
      </c>
      <c r="P1445" s="14" t="n">
        <f aca="false">O1445+P1444</f>
        <v>811.087023993266</v>
      </c>
    </row>
    <row r="1446" customFormat="false" ht="12.8" hidden="false" customHeight="false" outlineLevel="0" collapsed="false">
      <c r="A1446" s="2" t="s">
        <v>1882</v>
      </c>
      <c r="B1446" s="2" t="s">
        <v>162</v>
      </c>
      <c r="C1446" s="0" t="s">
        <v>110</v>
      </c>
      <c r="D1446" s="0" t="s">
        <v>42</v>
      </c>
      <c r="E1446" s="0" t="s">
        <v>147</v>
      </c>
      <c r="F1446" s="0" t="s">
        <v>453</v>
      </c>
      <c r="G1446" s="0" t="s">
        <v>19</v>
      </c>
      <c r="H1446" s="0" t="s">
        <v>1884</v>
      </c>
      <c r="I1446" s="0" t="n">
        <v>0</v>
      </c>
      <c r="J1446" s="0" t="n">
        <v>1.28</v>
      </c>
      <c r="K1446" s="0" t="s">
        <v>19</v>
      </c>
      <c r="L1446" s="0" t="n">
        <f aca="false">IF(K1446="Yes",(J1446-1)*0.98,-1)</f>
        <v>-1</v>
      </c>
      <c r="M1446" s="11" t="s">
        <v>62</v>
      </c>
      <c r="N1446" s="56" t="n">
        <v>14.28</v>
      </c>
      <c r="O1446" s="50" t="n">
        <f aca="false">N1446*L1446</f>
        <v>-14.28</v>
      </c>
      <c r="P1446" s="14" t="n">
        <f aca="false">O1446+P1445</f>
        <v>796.807023993266</v>
      </c>
    </row>
    <row r="1447" customFormat="false" ht="12.8" hidden="false" customHeight="false" outlineLevel="0" collapsed="false">
      <c r="A1447" s="9" t="s">
        <v>1882</v>
      </c>
      <c r="B1447" s="9" t="s">
        <v>162</v>
      </c>
      <c r="C1447" s="6" t="s">
        <v>110</v>
      </c>
      <c r="D1447" s="6" t="s">
        <v>42</v>
      </c>
      <c r="E1447" s="6" t="s">
        <v>147</v>
      </c>
      <c r="F1447" s="6" t="s">
        <v>453</v>
      </c>
      <c r="G1447" s="6" t="s">
        <v>19</v>
      </c>
      <c r="H1447" s="6" t="s">
        <v>1885</v>
      </c>
      <c r="I1447" s="6" t="n">
        <v>2</v>
      </c>
      <c r="J1447" s="6" t="n">
        <v>2.36</v>
      </c>
      <c r="K1447" s="3" t="s">
        <v>21</v>
      </c>
      <c r="L1447" s="0" t="n">
        <f aca="false">IF(K1447="Yes",(J1447-1)*0.98,-1)</f>
        <v>1.3328</v>
      </c>
      <c r="M1447" s="13" t="s">
        <v>184</v>
      </c>
      <c r="N1447" s="56" t="n">
        <v>14.28</v>
      </c>
      <c r="O1447" s="50" t="n">
        <f aca="false">N1447*L1447</f>
        <v>19.032384</v>
      </c>
      <c r="P1447" s="14" t="n">
        <f aca="false">O1447+P1446</f>
        <v>815.839407993266</v>
      </c>
    </row>
    <row r="1448" customFormat="false" ht="12.8" hidden="false" customHeight="false" outlineLevel="0" collapsed="false">
      <c r="A1448" s="2" t="s">
        <v>1882</v>
      </c>
      <c r="B1448" s="2" t="s">
        <v>146</v>
      </c>
      <c r="C1448" s="0" t="s">
        <v>457</v>
      </c>
      <c r="D1448" s="0" t="s">
        <v>42</v>
      </c>
      <c r="E1448" s="0" t="s">
        <v>17</v>
      </c>
      <c r="F1448" s="0" t="s">
        <v>43</v>
      </c>
      <c r="G1448" s="0" t="s">
        <v>19</v>
      </c>
      <c r="H1448" s="0" t="s">
        <v>1886</v>
      </c>
      <c r="I1448" s="0" t="n">
        <v>3</v>
      </c>
      <c r="J1448" s="0" t="n">
        <v>3.84</v>
      </c>
      <c r="K1448" s="0" t="str">
        <f aca="false">IF(I1448=1,"Yes","No")</f>
        <v>No</v>
      </c>
      <c r="L1448" s="0" t="n">
        <f aca="false">IF(K1448="Yes",(J1448-1)*0.98,-1)</f>
        <v>-1</v>
      </c>
      <c r="M1448" s="5" t="s">
        <v>33</v>
      </c>
      <c r="N1448" s="56" t="n">
        <v>14.28</v>
      </c>
      <c r="O1448" s="50" t="n">
        <f aca="false">N1448*L1448</f>
        <v>-14.28</v>
      </c>
      <c r="P1448" s="14" t="n">
        <f aca="false">O1448+P1447</f>
        <v>801.559407993266</v>
      </c>
    </row>
    <row r="1449" customFormat="false" ht="12.8" hidden="false" customHeight="false" outlineLevel="0" collapsed="false">
      <c r="A1449" s="2" t="s">
        <v>1882</v>
      </c>
      <c r="B1449" s="2" t="s">
        <v>146</v>
      </c>
      <c r="C1449" s="0" t="s">
        <v>457</v>
      </c>
      <c r="D1449" s="0" t="s">
        <v>42</v>
      </c>
      <c r="E1449" s="0" t="s">
        <v>17</v>
      </c>
      <c r="F1449" s="0" t="s">
        <v>43</v>
      </c>
      <c r="G1449" s="0" t="s">
        <v>19</v>
      </c>
      <c r="H1449" s="0" t="s">
        <v>1887</v>
      </c>
      <c r="I1449" s="0" t="n">
        <v>2</v>
      </c>
      <c r="J1449" s="0" t="n">
        <v>1.67</v>
      </c>
      <c r="K1449" s="0" t="s">
        <v>21</v>
      </c>
      <c r="L1449" s="0" t="n">
        <f aca="false">IF(K1449="Yes",(J1449-1)*0.98,-1)</f>
        <v>0.6566</v>
      </c>
      <c r="M1449" s="11" t="s">
        <v>62</v>
      </c>
      <c r="N1449" s="56" t="n">
        <v>14.28</v>
      </c>
      <c r="O1449" s="50" t="n">
        <f aca="false">N1449*L1449</f>
        <v>9.376248</v>
      </c>
      <c r="P1449" s="14" t="n">
        <f aca="false">O1449+P1448</f>
        <v>810.935655993266</v>
      </c>
    </row>
    <row r="1450" customFormat="false" ht="12.8" hidden="false" customHeight="false" outlineLevel="0" collapsed="false">
      <c r="A1450" s="2" t="s">
        <v>1882</v>
      </c>
      <c r="B1450" s="2" t="s">
        <v>58</v>
      </c>
      <c r="C1450" s="0" t="s">
        <v>457</v>
      </c>
      <c r="D1450" s="0" t="s">
        <v>48</v>
      </c>
      <c r="E1450" s="0" t="s">
        <v>87</v>
      </c>
      <c r="F1450" s="0" t="s">
        <v>298</v>
      </c>
      <c r="G1450" s="0" t="s">
        <v>19</v>
      </c>
      <c r="H1450" s="0" t="s">
        <v>1888</v>
      </c>
      <c r="I1450" s="0" t="n">
        <v>1</v>
      </c>
      <c r="J1450" s="0" t="n">
        <v>4.1</v>
      </c>
      <c r="K1450" s="0" t="str">
        <f aca="false">IF(I1450=1,"Yes","No")</f>
        <v>Yes</v>
      </c>
      <c r="L1450" s="0" t="n">
        <f aca="false">IF(K1450="Yes",(J1450-1)*0.98,-1)</f>
        <v>3.038</v>
      </c>
      <c r="M1450" s="5" t="s">
        <v>33</v>
      </c>
      <c r="N1450" s="56" t="n">
        <v>14.28</v>
      </c>
      <c r="O1450" s="50" t="n">
        <f aca="false">N1450*L1450</f>
        <v>43.38264</v>
      </c>
      <c r="P1450" s="14" t="n">
        <f aca="false">O1450+P1449</f>
        <v>854.318295993267</v>
      </c>
    </row>
    <row r="1451" customFormat="false" ht="12.8" hidden="false" customHeight="false" outlineLevel="0" collapsed="false">
      <c r="A1451" s="2" t="s">
        <v>1882</v>
      </c>
      <c r="B1451" s="2" t="s">
        <v>480</v>
      </c>
      <c r="C1451" s="0" t="s">
        <v>1045</v>
      </c>
      <c r="D1451" s="0" t="s">
        <v>37</v>
      </c>
      <c r="E1451" s="0" t="s">
        <v>147</v>
      </c>
      <c r="G1451" s="0" t="s">
        <v>19</v>
      </c>
      <c r="H1451" s="0" t="s">
        <v>1889</v>
      </c>
      <c r="I1451" s="0" t="n">
        <v>2</v>
      </c>
      <c r="J1451" s="0" t="n">
        <v>2.66</v>
      </c>
      <c r="K1451" s="0" t="str">
        <f aca="false">IF(I1451=1,"Yes","No")</f>
        <v>No</v>
      </c>
      <c r="L1451" s="0" t="n">
        <f aca="false">IF(K1451="Yes",(J1451-1)*0.98,-1)</f>
        <v>-1</v>
      </c>
      <c r="M1451" s="5" t="s">
        <v>33</v>
      </c>
      <c r="N1451" s="56" t="n">
        <v>14.28</v>
      </c>
      <c r="O1451" s="50" t="n">
        <f aca="false">N1451*L1451</f>
        <v>-14.28</v>
      </c>
      <c r="P1451" s="14" t="n">
        <f aca="false">O1451+P1450</f>
        <v>840.038295993267</v>
      </c>
    </row>
    <row r="1452" customFormat="false" ht="12.8" hidden="false" customHeight="false" outlineLevel="0" collapsed="false">
      <c r="A1452" s="2" t="s">
        <v>1882</v>
      </c>
      <c r="B1452" s="2" t="s">
        <v>499</v>
      </c>
      <c r="C1452" s="0" t="s">
        <v>294</v>
      </c>
      <c r="D1452" s="0" t="s">
        <v>16</v>
      </c>
      <c r="E1452" s="0" t="s">
        <v>17</v>
      </c>
      <c r="F1452" s="0" t="s">
        <v>304</v>
      </c>
      <c r="G1452" s="0" t="s">
        <v>19</v>
      </c>
      <c r="H1452" s="0" t="s">
        <v>1890</v>
      </c>
      <c r="I1452" s="0" t="n">
        <v>2</v>
      </c>
      <c r="J1452" s="0" t="n">
        <v>1.2</v>
      </c>
      <c r="K1452" s="0" t="s">
        <v>21</v>
      </c>
      <c r="L1452" s="0" t="n">
        <f aca="false">IF(K1452="Yes",(J1452-1)*0.98,-1)</f>
        <v>0.196</v>
      </c>
      <c r="M1452" s="4" t="s">
        <v>22</v>
      </c>
      <c r="N1452" s="56" t="n">
        <v>14.28</v>
      </c>
      <c r="O1452" s="50" t="n">
        <f aca="false">N1452*L1452</f>
        <v>2.79888</v>
      </c>
      <c r="P1452" s="14" t="n">
        <f aca="false">O1452+P1451</f>
        <v>842.837175993267</v>
      </c>
    </row>
    <row r="1453" customFormat="false" ht="12.8" hidden="false" customHeight="false" outlineLevel="0" collapsed="false">
      <c r="A1453" s="2" t="s">
        <v>1882</v>
      </c>
      <c r="B1453" s="2" t="s">
        <v>499</v>
      </c>
      <c r="C1453" s="0" t="s">
        <v>294</v>
      </c>
      <c r="D1453" s="0" t="s">
        <v>16</v>
      </c>
      <c r="E1453" s="0" t="s">
        <v>17</v>
      </c>
      <c r="F1453" s="0" t="s">
        <v>304</v>
      </c>
      <c r="G1453" s="0" t="s">
        <v>19</v>
      </c>
      <c r="H1453" s="0" t="s">
        <v>1891</v>
      </c>
      <c r="I1453" s="0" t="n">
        <v>1</v>
      </c>
      <c r="J1453" s="0" t="n">
        <v>1.48</v>
      </c>
      <c r="K1453" s="0" t="s">
        <v>21</v>
      </c>
      <c r="L1453" s="0" t="n">
        <f aca="false">IF(K1453="Yes",(J1453-1)*0.98,-1)</f>
        <v>0.4704</v>
      </c>
      <c r="M1453" s="11" t="s">
        <v>62</v>
      </c>
      <c r="N1453" s="56" t="n">
        <v>14.28</v>
      </c>
      <c r="O1453" s="50" t="n">
        <f aca="false">N1453*L1453</f>
        <v>6.717312</v>
      </c>
      <c r="P1453" s="14" t="n">
        <f aca="false">O1453+P1452</f>
        <v>849.554487993267</v>
      </c>
    </row>
    <row r="1454" customFormat="false" ht="12.8" hidden="false" customHeight="false" outlineLevel="0" collapsed="false">
      <c r="A1454" s="9" t="s">
        <v>1882</v>
      </c>
      <c r="B1454" s="9" t="s">
        <v>499</v>
      </c>
      <c r="C1454" s="6" t="s">
        <v>294</v>
      </c>
      <c r="D1454" s="6" t="s">
        <v>16</v>
      </c>
      <c r="E1454" s="6" t="s">
        <v>17</v>
      </c>
      <c r="F1454" s="6" t="s">
        <v>304</v>
      </c>
      <c r="G1454" s="6" t="s">
        <v>19</v>
      </c>
      <c r="H1454" s="6" t="s">
        <v>1891</v>
      </c>
      <c r="I1454" s="6" t="n">
        <v>1</v>
      </c>
      <c r="J1454" s="6" t="n">
        <v>5.07</v>
      </c>
      <c r="K1454" s="3" t="str">
        <f aca="false">IF(I1454=1,"Yes","No")</f>
        <v>Yes</v>
      </c>
      <c r="L1454" s="7" t="n">
        <f aca="false">IF(K1454="Yes",(J1454-1)*0.98,-1)</f>
        <v>3.9886</v>
      </c>
      <c r="M1454" s="10" t="s">
        <v>53</v>
      </c>
      <c r="N1454" s="56" t="n">
        <v>14.28</v>
      </c>
      <c r="O1454" s="50" t="n">
        <f aca="false">N1454*L1454</f>
        <v>56.957208</v>
      </c>
      <c r="P1454" s="14" t="n">
        <f aca="false">O1454+P1453</f>
        <v>906.511695993267</v>
      </c>
    </row>
    <row r="1455" customFormat="false" ht="12.8" hidden="false" customHeight="false" outlineLevel="0" collapsed="false">
      <c r="A1455" s="2" t="s">
        <v>1882</v>
      </c>
      <c r="B1455" s="2" t="s">
        <v>400</v>
      </c>
      <c r="C1455" s="0" t="s">
        <v>294</v>
      </c>
      <c r="D1455" s="0" t="s">
        <v>16</v>
      </c>
      <c r="E1455" s="0" t="s">
        <v>17</v>
      </c>
      <c r="F1455" s="0" t="s">
        <v>18</v>
      </c>
      <c r="G1455" s="0" t="s">
        <v>19</v>
      </c>
      <c r="H1455" s="0" t="s">
        <v>1892</v>
      </c>
      <c r="I1455" s="0" t="n">
        <v>4</v>
      </c>
      <c r="J1455" s="0" t="n">
        <v>1.23</v>
      </c>
      <c r="K1455" s="0" t="s">
        <v>19</v>
      </c>
      <c r="L1455" s="0" t="n">
        <f aca="false">IF(K1455="Yes",(J1455-1)*0.98,-1)</f>
        <v>-1</v>
      </c>
      <c r="M1455" s="4" t="s">
        <v>22</v>
      </c>
      <c r="N1455" s="56" t="n">
        <v>14.28</v>
      </c>
      <c r="O1455" s="50" t="n">
        <f aca="false">N1455*L1455</f>
        <v>-14.28</v>
      </c>
      <c r="P1455" s="14" t="n">
        <f aca="false">O1455+P1454</f>
        <v>892.231695993267</v>
      </c>
    </row>
    <row r="1456" customFormat="false" ht="12.8" hidden="false" customHeight="false" outlineLevel="0" collapsed="false">
      <c r="A1456" s="2" t="s">
        <v>1893</v>
      </c>
      <c r="B1456" s="2" t="s">
        <v>310</v>
      </c>
      <c r="C1456" s="0" t="s">
        <v>611</v>
      </c>
      <c r="D1456" s="0" t="s">
        <v>102</v>
      </c>
      <c r="E1456" s="0" t="s">
        <v>147</v>
      </c>
      <c r="F1456" s="0" t="s">
        <v>49</v>
      </c>
      <c r="G1456" s="0" t="s">
        <v>19</v>
      </c>
      <c r="H1456" s="0" t="s">
        <v>1894</v>
      </c>
      <c r="I1456" s="0" t="n">
        <v>3</v>
      </c>
      <c r="J1456" s="0" t="n">
        <v>1.47</v>
      </c>
      <c r="K1456" s="0" t="s">
        <v>19</v>
      </c>
      <c r="L1456" s="0" t="n">
        <f aca="false">IF(K1456="Yes",(J1456-1)*0.98,-1)</f>
        <v>-1</v>
      </c>
      <c r="M1456" s="4" t="s">
        <v>22</v>
      </c>
      <c r="N1456" s="56" t="n">
        <v>14.28</v>
      </c>
      <c r="O1456" s="50" t="n">
        <f aca="false">N1456*L1456</f>
        <v>-14.28</v>
      </c>
      <c r="P1456" s="14" t="n">
        <f aca="false">O1456+P1455</f>
        <v>877.951695993267</v>
      </c>
    </row>
    <row r="1457" customFormat="false" ht="12.8" hidden="false" customHeight="false" outlineLevel="0" collapsed="false">
      <c r="A1457" s="2" t="s">
        <v>1893</v>
      </c>
      <c r="B1457" s="2" t="s">
        <v>310</v>
      </c>
      <c r="C1457" s="0" t="s">
        <v>611</v>
      </c>
      <c r="D1457" s="0" t="s">
        <v>102</v>
      </c>
      <c r="E1457" s="0" t="s">
        <v>147</v>
      </c>
      <c r="F1457" s="0" t="s">
        <v>49</v>
      </c>
      <c r="G1457" s="0" t="s">
        <v>19</v>
      </c>
      <c r="H1457" s="0" t="s">
        <v>1895</v>
      </c>
      <c r="I1457" s="0" t="n">
        <v>1</v>
      </c>
      <c r="J1457" s="0" t="n">
        <v>1.54</v>
      </c>
      <c r="K1457" s="0" t="s">
        <v>21</v>
      </c>
      <c r="L1457" s="0" t="n">
        <f aca="false">IF(K1457="Yes",(J1457-1)*0.98,-1)</f>
        <v>0.5292</v>
      </c>
      <c r="M1457" s="11" t="s">
        <v>62</v>
      </c>
      <c r="N1457" s="56" t="n">
        <v>14.28</v>
      </c>
      <c r="O1457" s="50" t="n">
        <f aca="false">N1457*L1457</f>
        <v>7.556976</v>
      </c>
      <c r="P1457" s="14" t="n">
        <f aca="false">O1457+P1456</f>
        <v>885.508671993267</v>
      </c>
    </row>
    <row r="1458" customFormat="false" ht="12.8" hidden="false" customHeight="false" outlineLevel="0" collapsed="false">
      <c r="A1458" s="9" t="s">
        <v>1893</v>
      </c>
      <c r="B1458" s="9" t="s">
        <v>310</v>
      </c>
      <c r="C1458" s="6" t="s">
        <v>611</v>
      </c>
      <c r="D1458" s="6" t="s">
        <v>102</v>
      </c>
      <c r="E1458" s="6" t="s">
        <v>147</v>
      </c>
      <c r="F1458" s="6" t="s">
        <v>49</v>
      </c>
      <c r="G1458" s="6" t="s">
        <v>19</v>
      </c>
      <c r="H1458" s="6" t="s">
        <v>1895</v>
      </c>
      <c r="I1458" s="6" t="n">
        <v>1</v>
      </c>
      <c r="J1458" s="6" t="n">
        <v>2.86</v>
      </c>
      <c r="K1458" s="3" t="str">
        <f aca="false">IF(I1458=1,"Yes","No")</f>
        <v>Yes</v>
      </c>
      <c r="L1458" s="7" t="n">
        <f aca="false">IF(K1458="Yes",(J1458-1)*0.98,-1)</f>
        <v>1.8228</v>
      </c>
      <c r="M1458" s="10" t="s">
        <v>53</v>
      </c>
      <c r="N1458" s="56" t="n">
        <v>14.28</v>
      </c>
      <c r="O1458" s="50" t="n">
        <f aca="false">N1458*L1458</f>
        <v>26.029584</v>
      </c>
      <c r="P1458" s="14" t="n">
        <f aca="false">O1458+P1457</f>
        <v>911.538255993267</v>
      </c>
    </row>
    <row r="1459" customFormat="false" ht="12.8" hidden="false" customHeight="false" outlineLevel="0" collapsed="false">
      <c r="A1459" s="2" t="s">
        <v>1893</v>
      </c>
      <c r="B1459" s="2" t="s">
        <v>364</v>
      </c>
      <c r="C1459" s="0" t="s">
        <v>287</v>
      </c>
      <c r="D1459" s="0" t="s">
        <v>16</v>
      </c>
      <c r="E1459" s="0" t="s">
        <v>17</v>
      </c>
      <c r="F1459" s="0" t="s">
        <v>18</v>
      </c>
      <c r="G1459" s="0" t="s">
        <v>19</v>
      </c>
      <c r="H1459" s="0" t="s">
        <v>1896</v>
      </c>
      <c r="I1459" s="0" t="n">
        <v>1</v>
      </c>
      <c r="J1459" s="0" t="n">
        <v>1.13</v>
      </c>
      <c r="K1459" s="0" t="s">
        <v>21</v>
      </c>
      <c r="L1459" s="0" t="n">
        <f aca="false">IF(K1459="Yes",(J1459-1)*0.98,-1)</f>
        <v>0.1274</v>
      </c>
      <c r="M1459" s="4" t="s">
        <v>22</v>
      </c>
      <c r="N1459" s="56" t="n">
        <v>14.28</v>
      </c>
      <c r="O1459" s="50" t="n">
        <f aca="false">N1459*L1459</f>
        <v>1.819272</v>
      </c>
      <c r="P1459" s="14" t="n">
        <f aca="false">O1459+P1458</f>
        <v>913.357527993267</v>
      </c>
    </row>
    <row r="1460" customFormat="false" ht="12.8" hidden="false" customHeight="false" outlineLevel="0" collapsed="false">
      <c r="A1460" s="2" t="s">
        <v>1897</v>
      </c>
      <c r="B1460" s="2" t="s">
        <v>162</v>
      </c>
      <c r="C1460" s="0" t="s">
        <v>403</v>
      </c>
      <c r="D1460" s="0" t="s">
        <v>29</v>
      </c>
      <c r="E1460" s="0" t="s">
        <v>147</v>
      </c>
      <c r="F1460" s="0" t="s">
        <v>453</v>
      </c>
      <c r="G1460" s="0" t="s">
        <v>19</v>
      </c>
      <c r="H1460" s="0" t="s">
        <v>1898</v>
      </c>
      <c r="I1460" s="0" t="n">
        <v>0</v>
      </c>
      <c r="J1460" s="0" t="n">
        <v>7.8</v>
      </c>
      <c r="K1460" s="0" t="str">
        <f aca="false">IF(I1460=1,"Yes","No")</f>
        <v>No</v>
      </c>
      <c r="L1460" s="0" t="n">
        <f aca="false">IF(K1460="Yes",(J1460-1)*0.98,-1)</f>
        <v>-1</v>
      </c>
      <c r="M1460" s="5" t="s">
        <v>33</v>
      </c>
      <c r="N1460" s="56" t="n">
        <v>14.28</v>
      </c>
      <c r="O1460" s="50" t="n">
        <f aca="false">N1460*L1460</f>
        <v>-14.28</v>
      </c>
      <c r="P1460" s="14" t="n">
        <f aca="false">O1460+P1459</f>
        <v>899.077527993267</v>
      </c>
    </row>
    <row r="1461" customFormat="false" ht="12.8" hidden="false" customHeight="false" outlineLevel="0" collapsed="false">
      <c r="A1461" s="2" t="s">
        <v>1897</v>
      </c>
      <c r="B1461" s="2" t="s">
        <v>162</v>
      </c>
      <c r="C1461" s="0" t="s">
        <v>403</v>
      </c>
      <c r="D1461" s="0" t="s">
        <v>29</v>
      </c>
      <c r="E1461" s="0" t="s">
        <v>147</v>
      </c>
      <c r="F1461" s="0" t="s">
        <v>453</v>
      </c>
      <c r="G1461" s="0" t="s">
        <v>19</v>
      </c>
      <c r="H1461" s="0" t="s">
        <v>1898</v>
      </c>
      <c r="I1461" s="0" t="n">
        <v>0</v>
      </c>
      <c r="J1461" s="0" t="n">
        <v>2.19</v>
      </c>
      <c r="K1461" s="0" t="s">
        <v>19</v>
      </c>
      <c r="L1461" s="0" t="n">
        <f aca="false">IF(K1461="Yes",(J1461-1)*0.98,-1)</f>
        <v>-1</v>
      </c>
      <c r="M1461" s="4" t="s">
        <v>22</v>
      </c>
      <c r="N1461" s="56" t="n">
        <v>14.28</v>
      </c>
      <c r="O1461" s="50" t="n">
        <f aca="false">N1461*L1461</f>
        <v>-14.28</v>
      </c>
      <c r="P1461" s="14" t="n">
        <f aca="false">O1461+P1460</f>
        <v>884.797527993267</v>
      </c>
    </row>
    <row r="1462" customFormat="false" ht="12.8" hidden="false" customHeight="false" outlineLevel="0" collapsed="false">
      <c r="A1462" s="2" t="s">
        <v>1897</v>
      </c>
      <c r="B1462" s="2" t="s">
        <v>162</v>
      </c>
      <c r="C1462" s="0" t="s">
        <v>403</v>
      </c>
      <c r="D1462" s="0" t="s">
        <v>29</v>
      </c>
      <c r="E1462" s="0" t="s">
        <v>147</v>
      </c>
      <c r="F1462" s="0" t="s">
        <v>453</v>
      </c>
      <c r="G1462" s="0" t="s">
        <v>19</v>
      </c>
      <c r="H1462" s="0" t="s">
        <v>1899</v>
      </c>
      <c r="I1462" s="0" t="n">
        <v>2</v>
      </c>
      <c r="J1462" s="0" t="n">
        <v>1.99</v>
      </c>
      <c r="K1462" s="0" t="s">
        <v>21</v>
      </c>
      <c r="L1462" s="0" t="n">
        <f aca="false">IF(K1462="Yes",(J1462-1)*0.98,-1)</f>
        <v>0.9702</v>
      </c>
      <c r="M1462" s="11" t="s">
        <v>62</v>
      </c>
      <c r="N1462" s="56" t="n">
        <v>14.28</v>
      </c>
      <c r="O1462" s="50" t="n">
        <f aca="false">N1462*L1462</f>
        <v>13.854456</v>
      </c>
      <c r="P1462" s="14" t="n">
        <f aca="false">O1462+P1461</f>
        <v>898.651983993267</v>
      </c>
    </row>
    <row r="1463" customFormat="false" ht="12.8" hidden="false" customHeight="false" outlineLevel="0" collapsed="false">
      <c r="A1463" s="9" t="s">
        <v>1897</v>
      </c>
      <c r="B1463" s="9" t="s">
        <v>162</v>
      </c>
      <c r="C1463" s="6" t="s">
        <v>403</v>
      </c>
      <c r="D1463" s="6" t="s">
        <v>29</v>
      </c>
      <c r="E1463" s="6" t="s">
        <v>147</v>
      </c>
      <c r="F1463" s="6" t="s">
        <v>453</v>
      </c>
      <c r="G1463" s="6" t="s">
        <v>19</v>
      </c>
      <c r="H1463" s="6" t="s">
        <v>1899</v>
      </c>
      <c r="I1463" s="6" t="n">
        <v>2</v>
      </c>
      <c r="J1463" s="6" t="n">
        <v>5.5</v>
      </c>
      <c r="K1463" s="3" t="str">
        <f aca="false">IF(I1463=1,"Yes","No")</f>
        <v>No</v>
      </c>
      <c r="L1463" s="7" t="n">
        <f aca="false">IF(K1463="Yes",(J1463-1)*0.98,-1)</f>
        <v>-1</v>
      </c>
      <c r="M1463" s="10" t="s">
        <v>53</v>
      </c>
      <c r="N1463" s="56" t="n">
        <v>14.28</v>
      </c>
      <c r="O1463" s="50" t="n">
        <f aca="false">N1463*L1463</f>
        <v>-14.28</v>
      </c>
      <c r="P1463" s="14" t="n">
        <f aca="false">O1463+P1462</f>
        <v>884.371983993267</v>
      </c>
    </row>
    <row r="1464" customFormat="false" ht="12.8" hidden="false" customHeight="false" outlineLevel="0" collapsed="false">
      <c r="A1464" s="2" t="s">
        <v>1897</v>
      </c>
      <c r="B1464" s="2" t="s">
        <v>46</v>
      </c>
      <c r="C1464" s="0" t="s">
        <v>403</v>
      </c>
      <c r="D1464" s="0" t="s">
        <v>29</v>
      </c>
      <c r="E1464" s="0" t="s">
        <v>147</v>
      </c>
      <c r="F1464" s="0" t="s">
        <v>453</v>
      </c>
      <c r="G1464" s="0" t="s">
        <v>19</v>
      </c>
      <c r="H1464" s="0" t="s">
        <v>1900</v>
      </c>
      <c r="I1464" s="0" t="n">
        <v>1</v>
      </c>
      <c r="J1464" s="0" t="n">
        <v>2.79</v>
      </c>
      <c r="K1464" s="0" t="str">
        <f aca="false">IF(I1464=1,"Yes","No")</f>
        <v>Yes</v>
      </c>
      <c r="L1464" s="0" t="n">
        <f aca="false">IF(K1464="Yes",(J1464-1)*0.98,-1)</f>
        <v>1.7542</v>
      </c>
      <c r="M1464" s="5" t="s">
        <v>33</v>
      </c>
      <c r="N1464" s="56" t="n">
        <v>14.28</v>
      </c>
      <c r="O1464" s="50" t="n">
        <f aca="false">N1464*L1464</f>
        <v>25.049976</v>
      </c>
      <c r="P1464" s="14" t="n">
        <f aca="false">O1464+P1463</f>
        <v>909.421959993267</v>
      </c>
    </row>
    <row r="1465" customFormat="false" ht="12.8" hidden="false" customHeight="false" outlineLevel="0" collapsed="false">
      <c r="A1465" s="2" t="s">
        <v>1897</v>
      </c>
      <c r="B1465" s="2" t="s">
        <v>46</v>
      </c>
      <c r="C1465" s="0" t="s">
        <v>403</v>
      </c>
      <c r="D1465" s="0" t="s">
        <v>29</v>
      </c>
      <c r="E1465" s="0" t="s">
        <v>147</v>
      </c>
      <c r="F1465" s="0" t="s">
        <v>453</v>
      </c>
      <c r="G1465" s="0" t="s">
        <v>19</v>
      </c>
      <c r="H1465" s="0" t="s">
        <v>1900</v>
      </c>
      <c r="I1465" s="0" t="n">
        <v>1</v>
      </c>
      <c r="J1465" s="0" t="n">
        <v>1.3</v>
      </c>
      <c r="K1465" s="0" t="s">
        <v>21</v>
      </c>
      <c r="L1465" s="0" t="n">
        <f aca="false">IF(K1465="Yes",(J1465-1)*0.98,-1)</f>
        <v>0.294</v>
      </c>
      <c r="M1465" s="4" t="s">
        <v>22</v>
      </c>
      <c r="N1465" s="56" t="n">
        <v>14.28</v>
      </c>
      <c r="O1465" s="50" t="n">
        <f aca="false">N1465*L1465</f>
        <v>4.19832</v>
      </c>
      <c r="P1465" s="14" t="n">
        <f aca="false">O1465+P1464</f>
        <v>913.620279993267</v>
      </c>
    </row>
    <row r="1466" customFormat="false" ht="12.8" hidden="false" customHeight="false" outlineLevel="0" collapsed="false">
      <c r="A1466" s="2" t="s">
        <v>1897</v>
      </c>
      <c r="B1466" s="2" t="s">
        <v>252</v>
      </c>
      <c r="C1466" s="0" t="s">
        <v>1192</v>
      </c>
      <c r="D1466" s="0" t="s">
        <v>37</v>
      </c>
      <c r="E1466" s="0" t="s">
        <v>147</v>
      </c>
      <c r="G1466" s="0" t="s">
        <v>19</v>
      </c>
      <c r="H1466" s="0" t="s">
        <v>1901</v>
      </c>
      <c r="I1466" s="0" t="n">
        <v>0</v>
      </c>
      <c r="J1466" s="0" t="n">
        <v>2.34</v>
      </c>
      <c r="K1466" s="0" t="str">
        <f aca="false">IF(I1466=1,"Yes","No")</f>
        <v>No</v>
      </c>
      <c r="L1466" s="0" t="n">
        <f aca="false">IF(K1466="Yes",(J1466-1)*0.98,-1)</f>
        <v>-1</v>
      </c>
      <c r="M1466" s="5" t="s">
        <v>33</v>
      </c>
      <c r="N1466" s="56" t="n">
        <v>14.28</v>
      </c>
      <c r="O1466" s="50" t="n">
        <f aca="false">N1466*L1466</f>
        <v>-14.28</v>
      </c>
      <c r="P1466" s="14" t="n">
        <f aca="false">O1466+P1465</f>
        <v>899.340279993267</v>
      </c>
    </row>
    <row r="1467" customFormat="false" ht="12.8" hidden="false" customHeight="false" outlineLevel="0" collapsed="false">
      <c r="A1467" s="2" t="s">
        <v>1902</v>
      </c>
      <c r="B1467" s="2" t="s">
        <v>35</v>
      </c>
      <c r="C1467" s="0" t="s">
        <v>639</v>
      </c>
      <c r="D1467" s="0" t="s">
        <v>42</v>
      </c>
      <c r="E1467" s="0" t="s">
        <v>147</v>
      </c>
      <c r="F1467" s="0" t="s">
        <v>453</v>
      </c>
      <c r="G1467" s="0" t="s">
        <v>19</v>
      </c>
      <c r="H1467" s="0" t="s">
        <v>1903</v>
      </c>
      <c r="I1467" s="0" t="n">
        <v>4</v>
      </c>
      <c r="J1467" s="0" t="n">
        <v>2.68</v>
      </c>
      <c r="K1467" s="0" t="str">
        <f aca="false">IF(I1467=1,"Yes","No")</f>
        <v>No</v>
      </c>
      <c r="L1467" s="0" t="n">
        <f aca="false">IF(K1467="Yes",(J1467-1)*0.98,-1)</f>
        <v>-1</v>
      </c>
      <c r="M1467" s="5" t="s">
        <v>33</v>
      </c>
      <c r="N1467" s="56" t="n">
        <v>14.28</v>
      </c>
      <c r="O1467" s="50" t="n">
        <f aca="false">N1467*L1467</f>
        <v>-14.28</v>
      </c>
      <c r="P1467" s="14" t="n">
        <f aca="false">O1467+P1466</f>
        <v>885.060279993267</v>
      </c>
    </row>
    <row r="1468" customFormat="false" ht="12.8" hidden="false" customHeight="false" outlineLevel="0" collapsed="false">
      <c r="A1468" s="2" t="s">
        <v>1902</v>
      </c>
      <c r="B1468" s="2" t="s">
        <v>35</v>
      </c>
      <c r="C1468" s="0" t="s">
        <v>639</v>
      </c>
      <c r="D1468" s="0" t="s">
        <v>42</v>
      </c>
      <c r="E1468" s="0" t="s">
        <v>147</v>
      </c>
      <c r="F1468" s="0" t="s">
        <v>453</v>
      </c>
      <c r="G1468" s="0" t="s">
        <v>19</v>
      </c>
      <c r="H1468" s="0" t="s">
        <v>1904</v>
      </c>
      <c r="I1468" s="0" t="n">
        <v>2</v>
      </c>
      <c r="J1468" s="0" t="n">
        <v>1.91</v>
      </c>
      <c r="K1468" s="0" t="s">
        <v>21</v>
      </c>
      <c r="L1468" s="0" t="n">
        <f aca="false">IF(K1468="Yes",(J1468-1)*0.98,-1)</f>
        <v>0.8918</v>
      </c>
      <c r="M1468" s="11" t="s">
        <v>62</v>
      </c>
      <c r="N1468" s="56" t="n">
        <v>14.28</v>
      </c>
      <c r="O1468" s="50" t="n">
        <f aca="false">N1468*L1468</f>
        <v>12.734904</v>
      </c>
      <c r="P1468" s="14" t="n">
        <f aca="false">O1468+P1467</f>
        <v>897.795183993267</v>
      </c>
    </row>
    <row r="1469" customFormat="false" ht="12.8" hidden="false" customHeight="false" outlineLevel="0" collapsed="false">
      <c r="A1469" s="9" t="s">
        <v>1902</v>
      </c>
      <c r="B1469" s="9" t="s">
        <v>96</v>
      </c>
      <c r="C1469" s="6" t="s">
        <v>297</v>
      </c>
      <c r="D1469" s="6" t="s">
        <v>42</v>
      </c>
      <c r="E1469" s="6" t="s">
        <v>17</v>
      </c>
      <c r="F1469" s="6" t="s">
        <v>304</v>
      </c>
      <c r="G1469" s="6" t="s">
        <v>19</v>
      </c>
      <c r="H1469" s="6" t="s">
        <v>1905</v>
      </c>
      <c r="I1469" s="6" t="n">
        <v>3</v>
      </c>
      <c r="J1469" s="6" t="n">
        <v>2.54</v>
      </c>
      <c r="K1469" s="3" t="str">
        <f aca="false">IF(I1469=1,"Yes","No")</f>
        <v>No</v>
      </c>
      <c r="L1469" s="7" t="n">
        <f aca="false">IF(K1469="Yes",(J1469-1)*0.98,-1)</f>
        <v>-1</v>
      </c>
      <c r="M1469" s="10" t="s">
        <v>53</v>
      </c>
      <c r="N1469" s="56" t="n">
        <v>14.28</v>
      </c>
      <c r="O1469" s="50" t="n">
        <f aca="false">N1469*L1469</f>
        <v>-14.28</v>
      </c>
      <c r="P1469" s="14" t="n">
        <f aca="false">O1469+P1468</f>
        <v>883.515183993267</v>
      </c>
    </row>
    <row r="1470" customFormat="false" ht="12.8" hidden="false" customHeight="false" outlineLevel="0" collapsed="false">
      <c r="A1470" s="2" t="s">
        <v>1902</v>
      </c>
      <c r="B1470" s="2" t="s">
        <v>289</v>
      </c>
      <c r="C1470" s="6" t="s">
        <v>639</v>
      </c>
      <c r="D1470" s="6" t="s">
        <v>42</v>
      </c>
      <c r="E1470" s="6" t="s">
        <v>147</v>
      </c>
      <c r="F1470" s="6" t="s">
        <v>43</v>
      </c>
      <c r="G1470" s="6" t="s">
        <v>19</v>
      </c>
      <c r="H1470" s="6" t="s">
        <v>1906</v>
      </c>
      <c r="I1470" s="6" t="n">
        <v>2</v>
      </c>
      <c r="J1470" s="6" t="n">
        <v>3.75</v>
      </c>
      <c r="K1470" s="3" t="str">
        <f aca="false">IF(I1470=1, "No","Yes")</f>
        <v>Yes</v>
      </c>
      <c r="L1470" s="7" t="n">
        <f aca="false">IF(I1470=1,-J1470,0.98)</f>
        <v>0.98</v>
      </c>
      <c r="M1470" s="8" t="s">
        <v>51</v>
      </c>
      <c r="N1470" s="56" t="n">
        <v>14.28</v>
      </c>
      <c r="O1470" s="50" t="n">
        <f aca="false">N1470*L1470</f>
        <v>13.9944</v>
      </c>
      <c r="P1470" s="14" t="n">
        <f aca="false">O1470+P1469</f>
        <v>897.509583993267</v>
      </c>
    </row>
    <row r="1471" customFormat="false" ht="12.8" hidden="false" customHeight="false" outlineLevel="0" collapsed="false">
      <c r="A1471" s="2" t="s">
        <v>1902</v>
      </c>
      <c r="B1471" s="2" t="s">
        <v>289</v>
      </c>
      <c r="C1471" s="6" t="s">
        <v>639</v>
      </c>
      <c r="D1471" s="6" t="s">
        <v>42</v>
      </c>
      <c r="E1471" s="6" t="s">
        <v>147</v>
      </c>
      <c r="F1471" s="6" t="s">
        <v>43</v>
      </c>
      <c r="G1471" s="6" t="s">
        <v>19</v>
      </c>
      <c r="H1471" s="6" t="s">
        <v>1906</v>
      </c>
      <c r="I1471" s="6" t="n">
        <v>2</v>
      </c>
      <c r="J1471" s="6" t="n">
        <v>3.75</v>
      </c>
      <c r="K1471" s="3" t="str">
        <f aca="false">IF(I1471=1, "No","Yes")</f>
        <v>Yes</v>
      </c>
      <c r="L1471" s="7" t="n">
        <f aca="false">IF(I1471=1,-J1471,0.98)</f>
        <v>0.98</v>
      </c>
      <c r="M1471" s="12" t="s">
        <v>128</v>
      </c>
      <c r="N1471" s="56" t="n">
        <v>14.28</v>
      </c>
      <c r="O1471" s="50" t="n">
        <f aca="false">N1471*L1471</f>
        <v>13.9944</v>
      </c>
      <c r="P1471" s="14" t="n">
        <f aca="false">O1471+P1470</f>
        <v>911.503983993267</v>
      </c>
    </row>
    <row r="1472" customFormat="false" ht="12.8" hidden="false" customHeight="false" outlineLevel="0" collapsed="false">
      <c r="A1472" s="2" t="s">
        <v>1902</v>
      </c>
      <c r="B1472" s="2" t="s">
        <v>536</v>
      </c>
      <c r="C1472" s="0" t="s">
        <v>639</v>
      </c>
      <c r="D1472" s="0" t="s">
        <v>42</v>
      </c>
      <c r="E1472" s="0" t="s">
        <v>147</v>
      </c>
      <c r="F1472" s="0" t="s">
        <v>65</v>
      </c>
      <c r="G1472" s="0" t="s">
        <v>21</v>
      </c>
      <c r="H1472" s="0" t="s">
        <v>1907</v>
      </c>
      <c r="I1472" s="0" t="n">
        <v>1</v>
      </c>
      <c r="J1472" s="0" t="n">
        <v>5.23</v>
      </c>
      <c r="K1472" s="0" t="str">
        <f aca="false">IF(I1472=1,"Yes","No")</f>
        <v>Yes</v>
      </c>
      <c r="L1472" s="0" t="n">
        <f aca="false">IF(K1472="Yes",(J1472-1)*0.98,-1)</f>
        <v>4.1454</v>
      </c>
      <c r="M1472" s="5" t="s">
        <v>33</v>
      </c>
      <c r="N1472" s="56" t="n">
        <v>14.28</v>
      </c>
      <c r="O1472" s="50" t="n">
        <f aca="false">N1472*L1472</f>
        <v>59.196312</v>
      </c>
      <c r="P1472" s="14" t="n">
        <f aca="false">O1472+P1471</f>
        <v>970.700295993267</v>
      </c>
    </row>
    <row r="1473" customFormat="false" ht="12.8" hidden="false" customHeight="false" outlineLevel="0" collapsed="false">
      <c r="A1473" s="2" t="s">
        <v>1902</v>
      </c>
      <c r="B1473" s="2" t="s">
        <v>536</v>
      </c>
      <c r="C1473" s="0" t="s">
        <v>639</v>
      </c>
      <c r="D1473" s="0" t="s">
        <v>42</v>
      </c>
      <c r="E1473" s="0" t="s">
        <v>147</v>
      </c>
      <c r="F1473" s="0" t="s">
        <v>65</v>
      </c>
      <c r="G1473" s="0" t="s">
        <v>21</v>
      </c>
      <c r="H1473" s="0" t="s">
        <v>1907</v>
      </c>
      <c r="I1473" s="0" t="n">
        <v>1</v>
      </c>
      <c r="J1473" s="0" t="n">
        <v>1.84</v>
      </c>
      <c r="K1473" s="0" t="s">
        <v>21</v>
      </c>
      <c r="L1473" s="0" t="n">
        <f aca="false">IF(K1473="Yes",(J1473-1)*0.98,-1)</f>
        <v>0.8232</v>
      </c>
      <c r="M1473" s="4" t="s">
        <v>22</v>
      </c>
      <c r="N1473" s="56" t="n">
        <v>14.28</v>
      </c>
      <c r="O1473" s="50" t="n">
        <f aca="false">N1473*L1473</f>
        <v>11.755296</v>
      </c>
      <c r="P1473" s="14" t="n">
        <f aca="false">O1473+P1472</f>
        <v>982.455591993267</v>
      </c>
    </row>
    <row r="1474" customFormat="false" ht="12.8" hidden="false" customHeight="false" outlineLevel="0" collapsed="false">
      <c r="A1474" s="2" t="s">
        <v>1902</v>
      </c>
      <c r="B1474" s="2" t="s">
        <v>245</v>
      </c>
      <c r="C1474" s="0" t="s">
        <v>86</v>
      </c>
      <c r="D1474" s="0" t="s">
        <v>16</v>
      </c>
      <c r="E1474" s="0" t="s">
        <v>17</v>
      </c>
      <c r="F1474" s="0" t="s">
        <v>18</v>
      </c>
      <c r="G1474" s="0" t="s">
        <v>19</v>
      </c>
      <c r="H1474" s="0" t="s">
        <v>1908</v>
      </c>
      <c r="I1474" s="0" t="n">
        <v>1</v>
      </c>
      <c r="J1474" s="0" t="n">
        <v>1.06</v>
      </c>
      <c r="K1474" s="0" t="s">
        <v>21</v>
      </c>
      <c r="L1474" s="0" t="n">
        <f aca="false">IF(K1474="Yes",(J1474-1)*0.98,-1)</f>
        <v>0.0588000000000001</v>
      </c>
      <c r="M1474" s="4" t="s">
        <v>22</v>
      </c>
      <c r="N1474" s="56" t="n">
        <v>14.28</v>
      </c>
      <c r="O1474" s="50" t="n">
        <f aca="false">N1474*L1474</f>
        <v>0.839664000000001</v>
      </c>
      <c r="P1474" s="14" t="n">
        <f aca="false">O1474+P1473</f>
        <v>983.295255993267</v>
      </c>
    </row>
    <row r="1475" customFormat="false" ht="12.8" hidden="false" customHeight="false" outlineLevel="0" collapsed="false">
      <c r="A1475" s="2" t="s">
        <v>1902</v>
      </c>
      <c r="B1475" s="2" t="s">
        <v>245</v>
      </c>
      <c r="C1475" s="0" t="s">
        <v>86</v>
      </c>
      <c r="D1475" s="0" t="s">
        <v>16</v>
      </c>
      <c r="E1475" s="0" t="s">
        <v>17</v>
      </c>
      <c r="F1475" s="0" t="s">
        <v>18</v>
      </c>
      <c r="G1475" s="0" t="s">
        <v>19</v>
      </c>
      <c r="H1475" s="0" t="s">
        <v>1909</v>
      </c>
      <c r="I1475" s="0" t="n">
        <v>2</v>
      </c>
      <c r="J1475" s="0" t="n">
        <v>1.43</v>
      </c>
      <c r="K1475" s="0" t="s">
        <v>21</v>
      </c>
      <c r="L1475" s="0" t="n">
        <f aca="false">IF(K1475="Yes",(J1475-1)*0.98,-1)</f>
        <v>0.4214</v>
      </c>
      <c r="M1475" s="11" t="s">
        <v>62</v>
      </c>
      <c r="N1475" s="56" t="n">
        <v>14.28</v>
      </c>
      <c r="O1475" s="50" t="n">
        <f aca="false">N1475*L1475</f>
        <v>6.017592</v>
      </c>
      <c r="P1475" s="14" t="n">
        <f aca="false">O1475+P1474</f>
        <v>989.312847993267</v>
      </c>
    </row>
    <row r="1476" customFormat="false" ht="12.8" hidden="false" customHeight="false" outlineLevel="0" collapsed="false">
      <c r="A1476" s="2" t="s">
        <v>1902</v>
      </c>
      <c r="B1476" s="2" t="s">
        <v>438</v>
      </c>
      <c r="C1476" s="0" t="s">
        <v>24</v>
      </c>
      <c r="D1476" s="0" t="s">
        <v>42</v>
      </c>
      <c r="E1476" s="0" t="s">
        <v>79</v>
      </c>
      <c r="F1476" s="0" t="s">
        <v>80</v>
      </c>
      <c r="G1476" s="0" t="s">
        <v>19</v>
      </c>
      <c r="H1476" s="0" t="s">
        <v>1910</v>
      </c>
      <c r="I1476" s="0" t="n">
        <v>1</v>
      </c>
      <c r="J1476" s="0" t="n">
        <v>1.5</v>
      </c>
      <c r="K1476" s="0" t="s">
        <v>21</v>
      </c>
      <c r="L1476" s="0" t="n">
        <f aca="false">IF(K1476="Yes",(J1476-1)*0.98,-1)</f>
        <v>0.49</v>
      </c>
      <c r="M1476" s="4" t="s">
        <v>22</v>
      </c>
      <c r="N1476" s="56" t="n">
        <v>14.28</v>
      </c>
      <c r="O1476" s="50" t="n">
        <f aca="false">N1476*L1476</f>
        <v>6.9972</v>
      </c>
      <c r="P1476" s="14" t="n">
        <f aca="false">O1476+P1475</f>
        <v>996.310047993267</v>
      </c>
    </row>
    <row r="1477" customFormat="false" ht="12.8" hidden="false" customHeight="false" outlineLevel="0" collapsed="false">
      <c r="A1477" s="9" t="s">
        <v>1911</v>
      </c>
      <c r="B1477" s="9" t="s">
        <v>193</v>
      </c>
      <c r="C1477" s="6" t="s">
        <v>218</v>
      </c>
      <c r="D1477" s="6" t="s">
        <v>42</v>
      </c>
      <c r="E1477" s="6" t="s">
        <v>87</v>
      </c>
      <c r="F1477" s="6" t="s">
        <v>152</v>
      </c>
      <c r="G1477" s="6" t="s">
        <v>19</v>
      </c>
      <c r="H1477" s="6" t="s">
        <v>900</v>
      </c>
      <c r="I1477" s="6" t="s">
        <v>133</v>
      </c>
      <c r="J1477" s="6" t="n">
        <v>34</v>
      </c>
      <c r="K1477" s="3" t="str">
        <f aca="false">IF(I1477=1,"Yes","No")</f>
        <v>No</v>
      </c>
      <c r="L1477" s="7" t="n">
        <f aca="false">IF(K1477="Yes",(J1477-1)*0.98,-1)</f>
        <v>-1</v>
      </c>
      <c r="M1477" s="10" t="s">
        <v>53</v>
      </c>
      <c r="N1477" s="56" t="n">
        <v>14.28</v>
      </c>
      <c r="O1477" s="50" t="n">
        <f aca="false">N1477*L1477</f>
        <v>-14.28</v>
      </c>
      <c r="P1477" s="14" t="n">
        <f aca="false">O1477+P1476</f>
        <v>982.030047993267</v>
      </c>
    </row>
    <row r="1478" customFormat="false" ht="12.8" hidden="false" customHeight="false" outlineLevel="0" collapsed="false">
      <c r="A1478" s="2" t="s">
        <v>1911</v>
      </c>
      <c r="B1478" s="2" t="s">
        <v>280</v>
      </c>
      <c r="C1478" s="0" t="s">
        <v>218</v>
      </c>
      <c r="D1478" s="0" t="s">
        <v>42</v>
      </c>
      <c r="E1478" s="0" t="s">
        <v>79</v>
      </c>
      <c r="F1478" s="0" t="s">
        <v>80</v>
      </c>
      <c r="G1478" s="0" t="s">
        <v>19</v>
      </c>
      <c r="H1478" s="0" t="s">
        <v>1912</v>
      </c>
      <c r="I1478" s="0" t="n">
        <v>1</v>
      </c>
      <c r="J1478" s="0" t="n">
        <v>1.35</v>
      </c>
      <c r="K1478" s="0" t="s">
        <v>21</v>
      </c>
      <c r="L1478" s="0" t="n">
        <f aca="false">IF(K1478="Yes",(J1478-1)*0.98,-1)</f>
        <v>0.343</v>
      </c>
      <c r="M1478" s="4" t="s">
        <v>22</v>
      </c>
      <c r="N1478" s="56" t="n">
        <v>14.28</v>
      </c>
      <c r="O1478" s="50" t="n">
        <f aca="false">N1478*L1478</f>
        <v>4.89804</v>
      </c>
      <c r="P1478" s="14" t="n">
        <f aca="false">O1478+P1477</f>
        <v>986.928087993267</v>
      </c>
    </row>
    <row r="1479" customFormat="false" ht="12.8" hidden="false" customHeight="false" outlineLevel="0" collapsed="false">
      <c r="A1479" s="2" t="s">
        <v>1911</v>
      </c>
      <c r="B1479" s="2" t="s">
        <v>1006</v>
      </c>
      <c r="C1479" s="0" t="s">
        <v>215</v>
      </c>
      <c r="D1479" s="0" t="s">
        <v>42</v>
      </c>
      <c r="E1479" s="0" t="s">
        <v>79</v>
      </c>
      <c r="F1479" s="0" t="s">
        <v>80</v>
      </c>
      <c r="G1479" s="0" t="s">
        <v>19</v>
      </c>
      <c r="H1479" s="0" t="s">
        <v>1913</v>
      </c>
      <c r="I1479" s="0" t="n">
        <v>3</v>
      </c>
      <c r="J1479" s="0" t="n">
        <v>2.36</v>
      </c>
      <c r="K1479" s="0" t="s">
        <v>21</v>
      </c>
      <c r="L1479" s="0" t="n">
        <f aca="false">IF(K1479="Yes",(J1479-1)*0.98,-1)</f>
        <v>1.3328</v>
      </c>
      <c r="M1479" s="4" t="s">
        <v>22</v>
      </c>
      <c r="N1479" s="56" t="n">
        <v>14.28</v>
      </c>
      <c r="O1479" s="50" t="n">
        <f aca="false">N1479*L1479</f>
        <v>19.032384</v>
      </c>
      <c r="P1479" s="14" t="n">
        <f aca="false">O1479+P1478</f>
        <v>1005.96047199327</v>
      </c>
    </row>
    <row r="1480" customFormat="false" ht="12.8" hidden="false" customHeight="false" outlineLevel="0" collapsed="false">
      <c r="A1480" s="2" t="s">
        <v>1914</v>
      </c>
      <c r="B1480" s="2" t="s">
        <v>296</v>
      </c>
      <c r="C1480" s="0" t="s">
        <v>56</v>
      </c>
      <c r="D1480" s="0" t="s">
        <v>42</v>
      </c>
      <c r="E1480" s="0" t="s">
        <v>17</v>
      </c>
      <c r="F1480" s="0" t="s">
        <v>43</v>
      </c>
      <c r="G1480" s="0" t="s">
        <v>19</v>
      </c>
      <c r="H1480" s="0" t="s">
        <v>1915</v>
      </c>
      <c r="I1480" s="0" t="n">
        <v>1</v>
      </c>
      <c r="J1480" s="0" t="n">
        <v>4.1</v>
      </c>
      <c r="K1480" s="0" t="str">
        <f aca="false">IF(I1480=1,"Yes","No")</f>
        <v>Yes</v>
      </c>
      <c r="L1480" s="0" t="n">
        <f aca="false">IF(K1480="Yes",(J1480-1)*0.98,-1)</f>
        <v>3.038</v>
      </c>
      <c r="M1480" s="5" t="s">
        <v>33</v>
      </c>
      <c r="N1480" s="56" t="n">
        <v>14.28</v>
      </c>
      <c r="O1480" s="50" t="n">
        <f aca="false">N1480*L1480</f>
        <v>43.38264</v>
      </c>
      <c r="P1480" s="14" t="n">
        <f aca="false">O1480+P1479</f>
        <v>1049.34311199327</v>
      </c>
    </row>
    <row r="1481" customFormat="false" ht="12.8" hidden="false" customHeight="false" outlineLevel="0" collapsed="false">
      <c r="A1481" s="2" t="s">
        <v>1914</v>
      </c>
      <c r="B1481" s="2" t="s">
        <v>296</v>
      </c>
      <c r="C1481" s="0" t="s">
        <v>56</v>
      </c>
      <c r="D1481" s="0" t="s">
        <v>42</v>
      </c>
      <c r="E1481" s="0" t="s">
        <v>17</v>
      </c>
      <c r="F1481" s="0" t="s">
        <v>43</v>
      </c>
      <c r="G1481" s="0" t="s">
        <v>19</v>
      </c>
      <c r="H1481" s="0" t="s">
        <v>1916</v>
      </c>
      <c r="I1481" s="0" t="n">
        <v>0</v>
      </c>
      <c r="J1481" s="0" t="n">
        <v>1.15</v>
      </c>
      <c r="K1481" s="0" t="s">
        <v>19</v>
      </c>
      <c r="L1481" s="0" t="n">
        <f aca="false">IF(K1481="Yes",(J1481-1)*0.98,-1)</f>
        <v>-1</v>
      </c>
      <c r="M1481" s="11" t="s">
        <v>62</v>
      </c>
      <c r="N1481" s="56" t="n">
        <v>14.28</v>
      </c>
      <c r="O1481" s="50" t="n">
        <f aca="false">N1481*L1481</f>
        <v>-14.28</v>
      </c>
      <c r="P1481" s="14" t="n">
        <f aca="false">O1481+P1480</f>
        <v>1035.06311199327</v>
      </c>
    </row>
    <row r="1482" customFormat="false" ht="12.8" hidden="false" customHeight="false" outlineLevel="0" collapsed="false">
      <c r="A1482" s="2" t="s">
        <v>1914</v>
      </c>
      <c r="B1482" s="2" t="s">
        <v>124</v>
      </c>
      <c r="C1482" s="0" t="s">
        <v>532</v>
      </c>
      <c r="D1482" s="0" t="s">
        <v>42</v>
      </c>
      <c r="E1482" s="0" t="s">
        <v>17</v>
      </c>
      <c r="F1482" s="0" t="s">
        <v>43</v>
      </c>
      <c r="G1482" s="0" t="s">
        <v>19</v>
      </c>
      <c r="H1482" s="0" t="s">
        <v>1917</v>
      </c>
      <c r="I1482" s="0" t="n">
        <v>1</v>
      </c>
      <c r="J1482" s="0" t="n">
        <v>1.8</v>
      </c>
      <c r="K1482" s="0" t="str">
        <f aca="false">IF(I1482=1,"Yes","No")</f>
        <v>Yes</v>
      </c>
      <c r="L1482" s="0" t="n">
        <f aca="false">IF(K1482="Yes",(J1482-1)*0.98,-1)</f>
        <v>0.784</v>
      </c>
      <c r="M1482" s="5" t="s">
        <v>33</v>
      </c>
      <c r="N1482" s="56" t="n">
        <v>14.28</v>
      </c>
      <c r="O1482" s="50" t="n">
        <f aca="false">N1482*L1482</f>
        <v>11.19552</v>
      </c>
      <c r="P1482" s="14" t="n">
        <f aca="false">O1482+P1481</f>
        <v>1046.25863199327</v>
      </c>
    </row>
    <row r="1483" customFormat="false" ht="12.8" hidden="false" customHeight="false" outlineLevel="0" collapsed="false">
      <c r="A1483" s="2" t="s">
        <v>1914</v>
      </c>
      <c r="B1483" s="2" t="s">
        <v>181</v>
      </c>
      <c r="C1483" s="0" t="s">
        <v>584</v>
      </c>
      <c r="D1483" s="0" t="s">
        <v>102</v>
      </c>
      <c r="E1483" s="0" t="s">
        <v>147</v>
      </c>
      <c r="F1483" s="0" t="s">
        <v>43</v>
      </c>
      <c r="G1483" s="0" t="s">
        <v>19</v>
      </c>
      <c r="H1483" s="0" t="s">
        <v>1918</v>
      </c>
      <c r="I1483" s="0" t="n">
        <v>1</v>
      </c>
      <c r="J1483" s="0" t="n">
        <v>2.69</v>
      </c>
      <c r="K1483" s="0" t="s">
        <v>21</v>
      </c>
      <c r="L1483" s="0" t="n">
        <f aca="false">IF(K1483="Yes",(J1483-1)*0.98,-1)</f>
        <v>1.6562</v>
      </c>
      <c r="M1483" s="11" t="s">
        <v>62</v>
      </c>
      <c r="N1483" s="56" t="n">
        <v>14.28</v>
      </c>
      <c r="O1483" s="50" t="n">
        <f aca="false">N1483*L1483</f>
        <v>23.650536</v>
      </c>
      <c r="P1483" s="14" t="n">
        <f aca="false">O1483+P1482</f>
        <v>1069.90916799327</v>
      </c>
    </row>
    <row r="1484" customFormat="false" ht="12.8" hidden="false" customHeight="false" outlineLevel="0" collapsed="false">
      <c r="A1484" s="9" t="s">
        <v>1914</v>
      </c>
      <c r="B1484" s="9" t="s">
        <v>181</v>
      </c>
      <c r="C1484" s="6" t="s">
        <v>584</v>
      </c>
      <c r="D1484" s="6" t="s">
        <v>102</v>
      </c>
      <c r="E1484" s="6" t="s">
        <v>147</v>
      </c>
      <c r="F1484" s="6" t="s">
        <v>43</v>
      </c>
      <c r="G1484" s="6" t="s">
        <v>19</v>
      </c>
      <c r="H1484" s="6" t="s">
        <v>1918</v>
      </c>
      <c r="I1484" s="6" t="n">
        <v>1</v>
      </c>
      <c r="J1484" s="6" t="n">
        <v>13</v>
      </c>
      <c r="K1484" s="3" t="str">
        <f aca="false">IF(I1484=1,"Yes","No")</f>
        <v>Yes</v>
      </c>
      <c r="L1484" s="7" t="n">
        <f aca="false">IF(K1484="Yes",(J1484-1)*0.98,-1)</f>
        <v>11.76</v>
      </c>
      <c r="M1484" s="10" t="s">
        <v>53</v>
      </c>
      <c r="N1484" s="56" t="n">
        <v>14.28</v>
      </c>
      <c r="O1484" s="50" t="n">
        <f aca="false">N1484*L1484</f>
        <v>167.9328</v>
      </c>
      <c r="P1484" s="14" t="n">
        <f aca="false">O1484+P1483</f>
        <v>1237.84196799327</v>
      </c>
    </row>
    <row r="1485" customFormat="false" ht="12.8" hidden="false" customHeight="false" outlineLevel="0" collapsed="false">
      <c r="A1485" s="2" t="s">
        <v>1914</v>
      </c>
      <c r="B1485" s="2" t="s">
        <v>267</v>
      </c>
      <c r="C1485" s="0" t="s">
        <v>125</v>
      </c>
      <c r="D1485" s="0" t="s">
        <v>102</v>
      </c>
      <c r="E1485" s="0" t="s">
        <v>30</v>
      </c>
      <c r="F1485" s="0" t="s">
        <v>65</v>
      </c>
      <c r="G1485" s="0" t="s">
        <v>21</v>
      </c>
      <c r="H1485" s="0" t="s">
        <v>1919</v>
      </c>
      <c r="I1485" s="0" t="n">
        <v>1</v>
      </c>
      <c r="J1485" s="0" t="n">
        <v>2.43</v>
      </c>
      <c r="K1485" s="0" t="s">
        <v>21</v>
      </c>
      <c r="L1485" s="0" t="n">
        <f aca="false">IF(K1485="Yes",(J1485-1)*0.98,-1)</f>
        <v>1.4014</v>
      </c>
      <c r="M1485" s="4" t="s">
        <v>22</v>
      </c>
      <c r="N1485" s="56" t="n">
        <v>14.28</v>
      </c>
      <c r="O1485" s="50" t="n">
        <f aca="false">N1485*L1485</f>
        <v>20.011992</v>
      </c>
      <c r="P1485" s="14" t="n">
        <f aca="false">O1485+P1484</f>
        <v>1257.85395999327</v>
      </c>
    </row>
    <row r="1486" customFormat="false" ht="12.8" hidden="false" customHeight="false" outlineLevel="0" collapsed="false">
      <c r="A1486" s="2" t="s">
        <v>1920</v>
      </c>
      <c r="B1486" s="2" t="s">
        <v>245</v>
      </c>
      <c r="C1486" s="0" t="s">
        <v>119</v>
      </c>
      <c r="D1486" s="0" t="s">
        <v>42</v>
      </c>
      <c r="E1486" s="0" t="s">
        <v>79</v>
      </c>
      <c r="F1486" s="0" t="s">
        <v>80</v>
      </c>
      <c r="G1486" s="0" t="s">
        <v>19</v>
      </c>
      <c r="H1486" s="0" t="s">
        <v>1921</v>
      </c>
      <c r="I1486" s="0" t="s">
        <v>133</v>
      </c>
      <c r="J1486" s="0" t="n">
        <v>1.59</v>
      </c>
      <c r="K1486" s="0" t="s">
        <v>19</v>
      </c>
      <c r="L1486" s="0" t="n">
        <f aca="false">IF(K1486="Yes",(J1486-1)*0.98,-1)</f>
        <v>-1</v>
      </c>
      <c r="M1486" s="4" t="s">
        <v>22</v>
      </c>
      <c r="N1486" s="56" t="n">
        <v>14.28</v>
      </c>
      <c r="O1486" s="50" t="n">
        <f aca="false">N1486*L1486</f>
        <v>-14.28</v>
      </c>
      <c r="P1486" s="14" t="n">
        <f aca="false">O1486+P1485</f>
        <v>1243.57395999327</v>
      </c>
    </row>
    <row r="1487" customFormat="false" ht="12.8" hidden="false" customHeight="false" outlineLevel="0" collapsed="false">
      <c r="A1487" s="2" t="s">
        <v>1922</v>
      </c>
      <c r="B1487" s="2" t="s">
        <v>113</v>
      </c>
      <c r="C1487" s="0" t="s">
        <v>294</v>
      </c>
      <c r="D1487" s="0" t="s">
        <v>16</v>
      </c>
      <c r="E1487" s="0" t="s">
        <v>17</v>
      </c>
      <c r="F1487" s="0" t="s">
        <v>18</v>
      </c>
      <c r="G1487" s="0" t="s">
        <v>19</v>
      </c>
      <c r="H1487" s="0" t="s">
        <v>1862</v>
      </c>
      <c r="I1487" s="0" t="n">
        <v>1</v>
      </c>
      <c r="J1487" s="0" t="n">
        <v>1.12</v>
      </c>
      <c r="K1487" s="0" t="s">
        <v>21</v>
      </c>
      <c r="L1487" s="0" t="n">
        <f aca="false">IF(K1487="Yes",(J1487-1)*0.98,-1)</f>
        <v>0.1176</v>
      </c>
      <c r="M1487" s="4" t="s">
        <v>22</v>
      </c>
      <c r="N1487" s="56" t="n">
        <v>14.28</v>
      </c>
      <c r="O1487" s="50" t="n">
        <f aca="false">N1487*L1487</f>
        <v>1.679328</v>
      </c>
      <c r="P1487" s="14" t="n">
        <f aca="false">O1487+P1486</f>
        <v>1245.25328799327</v>
      </c>
    </row>
    <row r="1488" customFormat="false" ht="12.8" hidden="false" customHeight="false" outlineLevel="0" collapsed="false">
      <c r="A1488" s="2" t="s">
        <v>1922</v>
      </c>
      <c r="B1488" s="2" t="s">
        <v>113</v>
      </c>
      <c r="C1488" s="0" t="s">
        <v>294</v>
      </c>
      <c r="D1488" s="0" t="s">
        <v>16</v>
      </c>
      <c r="E1488" s="0" t="s">
        <v>17</v>
      </c>
      <c r="F1488" s="0" t="s">
        <v>18</v>
      </c>
      <c r="G1488" s="0" t="s">
        <v>19</v>
      </c>
      <c r="H1488" s="0" t="s">
        <v>1923</v>
      </c>
      <c r="I1488" s="0" t="n">
        <v>0</v>
      </c>
      <c r="J1488" s="0" t="n">
        <v>2.45</v>
      </c>
      <c r="K1488" s="0" t="s">
        <v>19</v>
      </c>
      <c r="L1488" s="0" t="n">
        <f aca="false">IF(K1488="Yes",(J1488-1)*0.98,-1)</f>
        <v>-1</v>
      </c>
      <c r="M1488" s="11" t="s">
        <v>62</v>
      </c>
      <c r="N1488" s="56" t="n">
        <v>14.28</v>
      </c>
      <c r="O1488" s="50" t="n">
        <f aca="false">N1488*L1488</f>
        <v>-14.28</v>
      </c>
      <c r="P1488" s="14" t="n">
        <f aca="false">O1488+P1487</f>
        <v>1230.97328799327</v>
      </c>
    </row>
    <row r="1489" customFormat="false" ht="12.8" hidden="false" customHeight="false" outlineLevel="0" collapsed="false">
      <c r="A1489" s="2" t="s">
        <v>1922</v>
      </c>
      <c r="B1489" s="2" t="s">
        <v>280</v>
      </c>
      <c r="C1489" s="0" t="s">
        <v>294</v>
      </c>
      <c r="D1489" s="0" t="s">
        <v>42</v>
      </c>
      <c r="E1489" s="0" t="s">
        <v>79</v>
      </c>
      <c r="F1489" s="0" t="s">
        <v>80</v>
      </c>
      <c r="G1489" s="0" t="s">
        <v>19</v>
      </c>
      <c r="H1489" s="0" t="s">
        <v>1924</v>
      </c>
      <c r="I1489" s="0" t="n">
        <v>1</v>
      </c>
      <c r="J1489" s="0" t="n">
        <v>1.68</v>
      </c>
      <c r="K1489" s="0" t="s">
        <v>21</v>
      </c>
      <c r="L1489" s="0" t="n">
        <f aca="false">IF(K1489="Yes",(J1489-1)*0.98,-1)</f>
        <v>0.6664</v>
      </c>
      <c r="M1489" s="4" t="s">
        <v>22</v>
      </c>
      <c r="N1489" s="56" t="n">
        <v>14.28</v>
      </c>
      <c r="O1489" s="50" t="n">
        <f aca="false">N1489*L1489</f>
        <v>9.516192</v>
      </c>
      <c r="P1489" s="14" t="n">
        <f aca="false">O1489+P1488</f>
        <v>1240.48947999327</v>
      </c>
    </row>
    <row r="1490" customFormat="false" ht="12.8" hidden="false" customHeight="false" outlineLevel="0" collapsed="false">
      <c r="A1490" s="2" t="s">
        <v>1922</v>
      </c>
      <c r="B1490" s="2" t="s">
        <v>293</v>
      </c>
      <c r="C1490" s="6" t="s">
        <v>1082</v>
      </c>
      <c r="D1490" s="6" t="s">
        <v>37</v>
      </c>
      <c r="E1490" s="6" t="s">
        <v>147</v>
      </c>
      <c r="F1490" s="6" t="s">
        <v>43</v>
      </c>
      <c r="G1490" s="6" t="s">
        <v>19</v>
      </c>
      <c r="H1490" s="6" t="s">
        <v>1925</v>
      </c>
      <c r="I1490" s="6" t="n">
        <v>2</v>
      </c>
      <c r="J1490" s="6" t="n">
        <v>2.64</v>
      </c>
      <c r="K1490" s="3" t="str">
        <f aca="false">IF(I1490=1, "No","Yes")</f>
        <v>Yes</v>
      </c>
      <c r="L1490" s="7" t="n">
        <f aca="false">IF(I1490=1,-J1490,0.98)</f>
        <v>0.98</v>
      </c>
      <c r="M1490" s="8" t="s">
        <v>51</v>
      </c>
      <c r="N1490" s="56" t="n">
        <v>14.28</v>
      </c>
      <c r="O1490" s="50" t="n">
        <f aca="false">N1490*L1490</f>
        <v>13.9944</v>
      </c>
      <c r="P1490" s="14" t="n">
        <f aca="false">O1490+P1489</f>
        <v>1254.48387999327</v>
      </c>
    </row>
    <row r="1491" customFormat="false" ht="12.8" hidden="false" customHeight="false" outlineLevel="0" collapsed="false">
      <c r="A1491" s="2" t="s">
        <v>1922</v>
      </c>
      <c r="B1491" s="2" t="s">
        <v>293</v>
      </c>
      <c r="C1491" s="6" t="s">
        <v>1082</v>
      </c>
      <c r="D1491" s="6" t="s">
        <v>37</v>
      </c>
      <c r="E1491" s="6" t="s">
        <v>147</v>
      </c>
      <c r="F1491" s="6" t="s">
        <v>43</v>
      </c>
      <c r="G1491" s="6" t="s">
        <v>19</v>
      </c>
      <c r="H1491" s="6" t="s">
        <v>1925</v>
      </c>
      <c r="I1491" s="6" t="n">
        <v>2</v>
      </c>
      <c r="J1491" s="6" t="n">
        <v>2.64</v>
      </c>
      <c r="K1491" s="3" t="str">
        <f aca="false">IF(I1491=1, "No","Yes")</f>
        <v>Yes</v>
      </c>
      <c r="L1491" s="7" t="n">
        <f aca="false">IF(I1491=1,-J1491,0.98)</f>
        <v>0.98</v>
      </c>
      <c r="M1491" s="12" t="s">
        <v>128</v>
      </c>
      <c r="N1491" s="56" t="n">
        <v>14.28</v>
      </c>
      <c r="O1491" s="50" t="n">
        <f aca="false">N1491*L1491</f>
        <v>13.9944</v>
      </c>
      <c r="P1491" s="14" t="n">
        <f aca="false">O1491+P1490</f>
        <v>1268.47827999327</v>
      </c>
    </row>
    <row r="1492" customFormat="false" ht="12.8" hidden="false" customHeight="false" outlineLevel="0" collapsed="false">
      <c r="A1492" s="2" t="s">
        <v>1926</v>
      </c>
      <c r="B1492" s="2" t="s">
        <v>186</v>
      </c>
      <c r="C1492" s="0" t="s">
        <v>15</v>
      </c>
      <c r="D1492" s="0" t="s">
        <v>42</v>
      </c>
      <c r="E1492" s="0" t="s">
        <v>147</v>
      </c>
      <c r="F1492" s="0" t="s">
        <v>453</v>
      </c>
      <c r="G1492" s="0" t="s">
        <v>19</v>
      </c>
      <c r="H1492" s="0" t="s">
        <v>1927</v>
      </c>
      <c r="I1492" s="0" t="n">
        <v>1</v>
      </c>
      <c r="J1492" s="0" t="n">
        <v>2.34</v>
      </c>
      <c r="K1492" s="0" t="str">
        <f aca="false">IF(I1492=1,"Yes","No")</f>
        <v>Yes</v>
      </c>
      <c r="L1492" s="0" t="n">
        <f aca="false">IF(K1492="Yes",(J1492-1)*0.98,-1)</f>
        <v>1.3132</v>
      </c>
      <c r="M1492" s="5" t="s">
        <v>33</v>
      </c>
      <c r="N1492" s="56" t="n">
        <v>14.28</v>
      </c>
      <c r="O1492" s="50" t="n">
        <f aca="false">N1492*L1492</f>
        <v>18.752496</v>
      </c>
      <c r="P1492" s="14" t="n">
        <f aca="false">O1492+P1491</f>
        <v>1287.23077599327</v>
      </c>
    </row>
    <row r="1493" customFormat="false" ht="12.8" hidden="false" customHeight="false" outlineLevel="0" collapsed="false">
      <c r="A1493" s="2" t="s">
        <v>1926</v>
      </c>
      <c r="B1493" s="2" t="s">
        <v>96</v>
      </c>
      <c r="C1493" s="0" t="s">
        <v>131</v>
      </c>
      <c r="D1493" s="0" t="s">
        <v>42</v>
      </c>
      <c r="E1493" s="0" t="s">
        <v>17</v>
      </c>
      <c r="F1493" s="0" t="s">
        <v>65</v>
      </c>
      <c r="G1493" s="0" t="s">
        <v>21</v>
      </c>
      <c r="H1493" s="0" t="s">
        <v>1928</v>
      </c>
      <c r="I1493" s="0" t="n">
        <v>0</v>
      </c>
      <c r="J1493" s="0" t="n">
        <v>1.6</v>
      </c>
      <c r="K1493" s="0" t="s">
        <v>19</v>
      </c>
      <c r="L1493" s="0" t="n">
        <f aca="false">IF(K1493="Yes",(J1493-1)*0.98,-1)</f>
        <v>-1</v>
      </c>
      <c r="M1493" s="11" t="s">
        <v>62</v>
      </c>
      <c r="N1493" s="56" t="n">
        <v>14.28</v>
      </c>
      <c r="O1493" s="50" t="n">
        <f aca="false">N1493*L1493</f>
        <v>-14.28</v>
      </c>
      <c r="P1493" s="14" t="n">
        <f aca="false">O1493+P1492</f>
        <v>1272.95077599327</v>
      </c>
    </row>
    <row r="1494" customFormat="false" ht="12.8" hidden="false" customHeight="false" outlineLevel="0" collapsed="false">
      <c r="A1494" s="2" t="s">
        <v>1926</v>
      </c>
      <c r="B1494" s="2" t="s">
        <v>96</v>
      </c>
      <c r="C1494" s="6" t="s">
        <v>131</v>
      </c>
      <c r="D1494" s="6" t="s">
        <v>42</v>
      </c>
      <c r="E1494" s="6" t="s">
        <v>17</v>
      </c>
      <c r="F1494" s="6" t="s">
        <v>65</v>
      </c>
      <c r="G1494" s="6" t="s">
        <v>21</v>
      </c>
      <c r="H1494" s="6" t="s">
        <v>1929</v>
      </c>
      <c r="I1494" s="6" t="n">
        <v>2</v>
      </c>
      <c r="J1494" s="6" t="n">
        <v>19.56</v>
      </c>
      <c r="K1494" s="3" t="str">
        <f aca="false">IF(I1494=1, "No","Yes")</f>
        <v>Yes</v>
      </c>
      <c r="L1494" s="7" t="n">
        <f aca="false">IF(I1494=1,-J1494,0.98)</f>
        <v>0.98</v>
      </c>
      <c r="M1494" s="8" t="s">
        <v>51</v>
      </c>
      <c r="N1494" s="56" t="n">
        <v>14.28</v>
      </c>
      <c r="O1494" s="50" t="n">
        <f aca="false">N1494*L1494</f>
        <v>13.9944</v>
      </c>
      <c r="P1494" s="14" t="n">
        <f aca="false">O1494+P1493</f>
        <v>1286.94517599327</v>
      </c>
    </row>
    <row r="1495" customFormat="false" ht="12.8" hidden="false" customHeight="false" outlineLevel="0" collapsed="false">
      <c r="A1495" s="9" t="s">
        <v>1926</v>
      </c>
      <c r="B1495" s="9" t="s">
        <v>96</v>
      </c>
      <c r="C1495" s="6" t="s">
        <v>131</v>
      </c>
      <c r="D1495" s="6" t="s">
        <v>42</v>
      </c>
      <c r="E1495" s="6" t="s">
        <v>17</v>
      </c>
      <c r="F1495" s="6" t="s">
        <v>65</v>
      </c>
      <c r="G1495" s="6" t="s">
        <v>21</v>
      </c>
      <c r="H1495" s="6" t="s">
        <v>1929</v>
      </c>
      <c r="I1495" s="6" t="n">
        <v>2</v>
      </c>
      <c r="J1495" s="6" t="n">
        <v>4.1</v>
      </c>
      <c r="K1495" s="3" t="s">
        <v>21</v>
      </c>
      <c r="L1495" s="0" t="n">
        <f aca="false">IF(K1495="Yes",(J1495-1)*0.98,-1)</f>
        <v>3.038</v>
      </c>
      <c r="M1495" s="13" t="s">
        <v>184</v>
      </c>
      <c r="N1495" s="56" t="n">
        <v>14.28</v>
      </c>
      <c r="O1495" s="50" t="n">
        <f aca="false">N1495*L1495</f>
        <v>43.38264</v>
      </c>
      <c r="P1495" s="14" t="n">
        <f aca="false">O1495+P1494</f>
        <v>1330.32781599327</v>
      </c>
    </row>
    <row r="1496" customFormat="false" ht="12.8" hidden="false" customHeight="false" outlineLevel="0" collapsed="false">
      <c r="A1496" s="9" t="s">
        <v>1926</v>
      </c>
      <c r="B1496" s="9" t="s">
        <v>96</v>
      </c>
      <c r="C1496" s="6" t="s">
        <v>131</v>
      </c>
      <c r="D1496" s="6" t="s">
        <v>42</v>
      </c>
      <c r="E1496" s="6" t="s">
        <v>17</v>
      </c>
      <c r="F1496" s="6" t="s">
        <v>65</v>
      </c>
      <c r="G1496" s="6" t="s">
        <v>21</v>
      </c>
      <c r="H1496" s="6" t="s">
        <v>1928</v>
      </c>
      <c r="I1496" s="6" t="n">
        <v>0</v>
      </c>
      <c r="J1496" s="6" t="n">
        <v>6.4</v>
      </c>
      <c r="K1496" s="3" t="str">
        <f aca="false">IF(I1496=1,"Yes","No")</f>
        <v>No</v>
      </c>
      <c r="L1496" s="7" t="n">
        <f aca="false">IF(K1496="Yes",(J1496-1)*0.98,-1)</f>
        <v>-1</v>
      </c>
      <c r="M1496" s="10" t="s">
        <v>53</v>
      </c>
      <c r="N1496" s="56" t="n">
        <v>14.28</v>
      </c>
      <c r="O1496" s="50" t="n">
        <f aca="false">N1496*L1496</f>
        <v>-14.28</v>
      </c>
      <c r="P1496" s="14" t="n">
        <f aca="false">O1496+P1495</f>
        <v>1316.04781599327</v>
      </c>
    </row>
    <row r="1497" customFormat="false" ht="12.8" hidden="false" customHeight="false" outlineLevel="0" collapsed="false">
      <c r="A1497" s="2" t="s">
        <v>1930</v>
      </c>
      <c r="B1497" s="2" t="s">
        <v>71</v>
      </c>
      <c r="C1497" s="0" t="s">
        <v>359</v>
      </c>
      <c r="D1497" s="0" t="s">
        <v>42</v>
      </c>
      <c r="E1497" s="0" t="s">
        <v>17</v>
      </c>
      <c r="F1497" s="0" t="s">
        <v>43</v>
      </c>
      <c r="G1497" s="0" t="s">
        <v>19</v>
      </c>
      <c r="H1497" s="0" t="s">
        <v>1054</v>
      </c>
      <c r="I1497" s="0" t="n">
        <v>1</v>
      </c>
      <c r="J1497" s="0" t="n">
        <v>3.45</v>
      </c>
      <c r="K1497" s="0" t="str">
        <f aca="false">IF(I1497=1,"Yes","No")</f>
        <v>Yes</v>
      </c>
      <c r="L1497" s="0" t="n">
        <f aca="false">IF(K1497="Yes",(J1497-1)*0.98,-1)</f>
        <v>2.401</v>
      </c>
      <c r="M1497" s="5" t="s">
        <v>33</v>
      </c>
      <c r="N1497" s="56" t="n">
        <v>14.28</v>
      </c>
      <c r="O1497" s="50" t="n">
        <f aca="false">N1497*L1497</f>
        <v>34.28628</v>
      </c>
      <c r="P1497" s="14" t="n">
        <f aca="false">O1497+P1496</f>
        <v>1350.33409599327</v>
      </c>
    </row>
    <row r="1498" customFormat="false" ht="12.8" hidden="false" customHeight="false" outlineLevel="0" collapsed="false">
      <c r="A1498" s="2" t="s">
        <v>1930</v>
      </c>
      <c r="B1498" s="2" t="s">
        <v>71</v>
      </c>
      <c r="C1498" s="0" t="s">
        <v>359</v>
      </c>
      <c r="D1498" s="0" t="s">
        <v>42</v>
      </c>
      <c r="E1498" s="0" t="s">
        <v>17</v>
      </c>
      <c r="F1498" s="0" t="s">
        <v>43</v>
      </c>
      <c r="G1498" s="0" t="s">
        <v>19</v>
      </c>
      <c r="H1498" s="0" t="s">
        <v>1931</v>
      </c>
      <c r="I1498" s="0" t="n">
        <v>3</v>
      </c>
      <c r="J1498" s="0" t="n">
        <v>1.32</v>
      </c>
      <c r="K1498" s="0" t="s">
        <v>21</v>
      </c>
      <c r="L1498" s="0" t="n">
        <f aca="false">IF(K1498="Yes",(J1498-1)*0.98,-1)</f>
        <v>0.3136</v>
      </c>
      <c r="M1498" s="11" t="s">
        <v>62</v>
      </c>
      <c r="N1498" s="56" t="n">
        <v>14.28</v>
      </c>
      <c r="O1498" s="50" t="n">
        <f aca="false">N1498*L1498</f>
        <v>4.478208</v>
      </c>
      <c r="P1498" s="14" t="n">
        <f aca="false">O1498+P1497</f>
        <v>1354.81230399327</v>
      </c>
    </row>
    <row r="1499" customFormat="false" ht="12.8" hidden="false" customHeight="false" outlineLevel="0" collapsed="false">
      <c r="A1499" s="2" t="s">
        <v>1930</v>
      </c>
      <c r="B1499" s="2" t="s">
        <v>471</v>
      </c>
      <c r="C1499" s="0" t="s">
        <v>327</v>
      </c>
      <c r="D1499" s="0" t="s">
        <v>29</v>
      </c>
      <c r="E1499" s="0" t="s">
        <v>87</v>
      </c>
      <c r="F1499" s="0" t="s">
        <v>152</v>
      </c>
      <c r="G1499" s="0" t="s">
        <v>19</v>
      </c>
      <c r="H1499" s="0" t="s">
        <v>1051</v>
      </c>
      <c r="I1499" s="0" t="n">
        <v>2</v>
      </c>
      <c r="J1499" s="0" t="n">
        <v>1.12</v>
      </c>
      <c r="K1499" s="0" t="s">
        <v>21</v>
      </c>
      <c r="L1499" s="0" t="n">
        <f aca="false">IF(K1499="Yes",(J1499-1)*0.98,-1)</f>
        <v>0.1176</v>
      </c>
      <c r="M1499" s="4" t="s">
        <v>22</v>
      </c>
      <c r="N1499" s="56" t="n">
        <v>14.28</v>
      </c>
      <c r="O1499" s="50" t="n">
        <f aca="false">N1499*L1499</f>
        <v>1.679328</v>
      </c>
      <c r="P1499" s="14" t="n">
        <f aca="false">O1499+P1498</f>
        <v>1356.49163199327</v>
      </c>
    </row>
    <row r="1500" customFormat="false" ht="12.8" hidden="false" customHeight="false" outlineLevel="0" collapsed="false">
      <c r="A1500" s="2" t="s">
        <v>1930</v>
      </c>
      <c r="B1500" s="2" t="s">
        <v>471</v>
      </c>
      <c r="C1500" s="6" t="s">
        <v>327</v>
      </c>
      <c r="D1500" s="6" t="s">
        <v>29</v>
      </c>
      <c r="E1500" s="6" t="s">
        <v>87</v>
      </c>
      <c r="F1500" s="6" t="s">
        <v>152</v>
      </c>
      <c r="G1500" s="6" t="s">
        <v>19</v>
      </c>
      <c r="H1500" s="6" t="s">
        <v>1932</v>
      </c>
      <c r="I1500" s="6" t="n">
        <v>3</v>
      </c>
      <c r="J1500" s="6" t="n">
        <v>12</v>
      </c>
      <c r="K1500" s="3" t="str">
        <f aca="false">IF(I1500=1, "No","Yes")</f>
        <v>Yes</v>
      </c>
      <c r="L1500" s="7" t="n">
        <f aca="false">IF(I1500=1,-J1500,0.98)</f>
        <v>0.98</v>
      </c>
      <c r="M1500" s="8" t="s">
        <v>51</v>
      </c>
      <c r="N1500" s="56" t="n">
        <v>14.28</v>
      </c>
      <c r="O1500" s="50" t="n">
        <f aca="false">N1500*L1500</f>
        <v>13.9944</v>
      </c>
      <c r="P1500" s="14" t="n">
        <f aca="false">O1500+P1499</f>
        <v>1370.48603199327</v>
      </c>
    </row>
    <row r="1501" customFormat="false" ht="12.8" hidden="false" customHeight="false" outlineLevel="0" collapsed="false">
      <c r="A1501" s="9" t="s">
        <v>1930</v>
      </c>
      <c r="B1501" s="9" t="s">
        <v>471</v>
      </c>
      <c r="C1501" s="6" t="s">
        <v>327</v>
      </c>
      <c r="D1501" s="6" t="s">
        <v>29</v>
      </c>
      <c r="E1501" s="6" t="s">
        <v>87</v>
      </c>
      <c r="F1501" s="6" t="s">
        <v>152</v>
      </c>
      <c r="G1501" s="6" t="s">
        <v>19</v>
      </c>
      <c r="H1501" s="6" t="s">
        <v>1932</v>
      </c>
      <c r="I1501" s="6" t="n">
        <v>3</v>
      </c>
      <c r="J1501" s="6" t="n">
        <v>1.66</v>
      </c>
      <c r="K1501" s="3" t="s">
        <v>21</v>
      </c>
      <c r="L1501" s="0" t="n">
        <f aca="false">IF(K1501="Yes",(J1501-1)*0.98,-1)</f>
        <v>0.6468</v>
      </c>
      <c r="M1501" s="13" t="s">
        <v>184</v>
      </c>
      <c r="N1501" s="56" t="n">
        <v>14.28</v>
      </c>
      <c r="O1501" s="50" t="n">
        <f aca="false">N1501*L1501</f>
        <v>9.236304</v>
      </c>
      <c r="P1501" s="14" t="n">
        <f aca="false">O1501+P1500</f>
        <v>1379.72233599327</v>
      </c>
    </row>
    <row r="1502" customFormat="false" ht="12.8" hidden="false" customHeight="false" outlineLevel="0" collapsed="false">
      <c r="A1502" s="2" t="s">
        <v>1930</v>
      </c>
      <c r="B1502" s="2" t="s">
        <v>410</v>
      </c>
      <c r="C1502" s="0" t="s">
        <v>327</v>
      </c>
      <c r="D1502" s="0" t="s">
        <v>42</v>
      </c>
      <c r="E1502" s="0" t="s">
        <v>17</v>
      </c>
      <c r="F1502" s="0" t="s">
        <v>43</v>
      </c>
      <c r="G1502" s="0" t="s">
        <v>19</v>
      </c>
      <c r="H1502" s="0" t="s">
        <v>1933</v>
      </c>
      <c r="I1502" s="0" t="n">
        <v>1</v>
      </c>
      <c r="J1502" s="0" t="n">
        <v>1.05</v>
      </c>
      <c r="K1502" s="0" t="str">
        <f aca="false">IF(I1502=1,"Yes","No")</f>
        <v>Yes</v>
      </c>
      <c r="L1502" s="0" t="n">
        <f aca="false">IF(K1502="Yes",(J1502-1)*0.98,-1)</f>
        <v>0.049</v>
      </c>
      <c r="M1502" s="5" t="s">
        <v>33</v>
      </c>
      <c r="N1502" s="56" t="n">
        <v>14.28</v>
      </c>
      <c r="O1502" s="50" t="n">
        <f aca="false">N1502*L1502</f>
        <v>0.699720000000001</v>
      </c>
      <c r="P1502" s="14" t="n">
        <f aca="false">O1502+P1501</f>
        <v>1380.42205599327</v>
      </c>
    </row>
    <row r="1503" customFormat="false" ht="12.8" hidden="false" customHeight="false" outlineLevel="0" collapsed="false">
      <c r="A1503" s="2" t="s">
        <v>1930</v>
      </c>
      <c r="B1503" s="2" t="s">
        <v>410</v>
      </c>
      <c r="C1503" s="0" t="s">
        <v>327</v>
      </c>
      <c r="D1503" s="0" t="s">
        <v>42</v>
      </c>
      <c r="E1503" s="0" t="s">
        <v>17</v>
      </c>
      <c r="F1503" s="0" t="s">
        <v>43</v>
      </c>
      <c r="G1503" s="0" t="s">
        <v>19</v>
      </c>
      <c r="H1503" s="0" t="s">
        <v>1934</v>
      </c>
      <c r="I1503" s="0" t="n">
        <v>2</v>
      </c>
      <c r="J1503" s="0" t="n">
        <v>4.5</v>
      </c>
      <c r="K1503" s="0" t="s">
        <v>21</v>
      </c>
      <c r="L1503" s="0" t="n">
        <f aca="false">IF(K1503="Yes",(J1503-1)*0.98,-1)</f>
        <v>3.43</v>
      </c>
      <c r="M1503" s="11" t="s">
        <v>62</v>
      </c>
      <c r="N1503" s="56" t="n">
        <v>14.28</v>
      </c>
      <c r="O1503" s="50" t="n">
        <f aca="false">N1503*L1503</f>
        <v>48.9804</v>
      </c>
      <c r="P1503" s="14" t="n">
        <f aca="false">O1503+P1502</f>
        <v>1429.40245599327</v>
      </c>
    </row>
    <row r="1504" customFormat="false" ht="12.8" hidden="false" customHeight="false" outlineLevel="0" collapsed="false">
      <c r="A1504" s="2" t="s">
        <v>1930</v>
      </c>
      <c r="B1504" s="2" t="s">
        <v>410</v>
      </c>
      <c r="C1504" s="6" t="s">
        <v>327</v>
      </c>
      <c r="D1504" s="6" t="s">
        <v>42</v>
      </c>
      <c r="E1504" s="6" t="s">
        <v>17</v>
      </c>
      <c r="F1504" s="6" t="s">
        <v>43</v>
      </c>
      <c r="G1504" s="6" t="s">
        <v>19</v>
      </c>
      <c r="H1504" s="6" t="s">
        <v>1935</v>
      </c>
      <c r="I1504" s="6" t="s">
        <v>133</v>
      </c>
      <c r="J1504" s="6" t="n">
        <v>48</v>
      </c>
      <c r="K1504" s="3" t="str">
        <f aca="false">IF(I1504=1, "No","Yes")</f>
        <v>Yes</v>
      </c>
      <c r="L1504" s="7" t="n">
        <f aca="false">IF(I1504=1,-J1504,0.98)</f>
        <v>0.98</v>
      </c>
      <c r="M1504" s="8" t="s">
        <v>51</v>
      </c>
      <c r="N1504" s="56" t="n">
        <v>14.28</v>
      </c>
      <c r="O1504" s="50" t="n">
        <f aca="false">N1504*L1504</f>
        <v>13.9944</v>
      </c>
      <c r="P1504" s="14" t="n">
        <f aca="false">O1504+P1503</f>
        <v>1443.39685599327</v>
      </c>
    </row>
    <row r="1505" customFormat="false" ht="12.8" hidden="false" customHeight="false" outlineLevel="0" collapsed="false">
      <c r="A1505" s="2" t="s">
        <v>1936</v>
      </c>
      <c r="B1505" s="2" t="s">
        <v>186</v>
      </c>
      <c r="C1505" s="0" t="s">
        <v>311</v>
      </c>
      <c r="D1505" s="0" t="s">
        <v>16</v>
      </c>
      <c r="E1505" s="0" t="s">
        <v>17</v>
      </c>
      <c r="F1505" s="0" t="s">
        <v>18</v>
      </c>
      <c r="G1505" s="0" t="s">
        <v>19</v>
      </c>
      <c r="H1505" s="0" t="s">
        <v>1937</v>
      </c>
      <c r="I1505" s="0" t="n">
        <v>1</v>
      </c>
      <c r="J1505" s="0" t="n">
        <v>1.17</v>
      </c>
      <c r="K1505" s="0" t="s">
        <v>21</v>
      </c>
      <c r="L1505" s="0" t="n">
        <f aca="false">IF(K1505="Yes",(J1505-1)*0.98,-1)</f>
        <v>0.1666</v>
      </c>
      <c r="M1505" s="4" t="s">
        <v>22</v>
      </c>
      <c r="N1505" s="56" t="n">
        <v>14.28</v>
      </c>
      <c r="O1505" s="50" t="n">
        <f aca="false">N1505*L1505</f>
        <v>2.379048</v>
      </c>
      <c r="P1505" s="14" t="n">
        <f aca="false">O1505+P1504</f>
        <v>1445.77590399327</v>
      </c>
    </row>
    <row r="1506" customFormat="false" ht="12.8" hidden="false" customHeight="false" outlineLevel="0" collapsed="false">
      <c r="A1506" s="2" t="s">
        <v>1936</v>
      </c>
      <c r="B1506" s="2" t="s">
        <v>289</v>
      </c>
      <c r="C1506" s="0" t="s">
        <v>608</v>
      </c>
      <c r="D1506" s="0" t="s">
        <v>16</v>
      </c>
      <c r="E1506" s="0" t="s">
        <v>147</v>
      </c>
      <c r="F1506" s="0" t="s">
        <v>65</v>
      </c>
      <c r="G1506" s="0" t="s">
        <v>21</v>
      </c>
      <c r="H1506" s="0" t="s">
        <v>1938</v>
      </c>
      <c r="I1506" s="0" t="n">
        <v>2</v>
      </c>
      <c r="J1506" s="0" t="n">
        <v>1.91</v>
      </c>
      <c r="K1506" s="0" t="str">
        <f aca="false">IF(I1506=1,"Yes","No")</f>
        <v>No</v>
      </c>
      <c r="L1506" s="0" t="n">
        <f aca="false">IF(K1506="Yes",(J1506-1)*0.98,-1)</f>
        <v>-1</v>
      </c>
      <c r="M1506" s="5" t="s">
        <v>33</v>
      </c>
      <c r="N1506" s="56" t="n">
        <v>14.28</v>
      </c>
      <c r="O1506" s="50" t="n">
        <f aca="false">N1506*L1506</f>
        <v>-14.28</v>
      </c>
      <c r="P1506" s="14" t="n">
        <f aca="false">O1506+P1505</f>
        <v>1431.49590399327</v>
      </c>
    </row>
    <row r="1507" customFormat="false" ht="12.8" hidden="false" customHeight="false" outlineLevel="0" collapsed="false">
      <c r="A1507" s="2" t="s">
        <v>1936</v>
      </c>
      <c r="B1507" s="2" t="s">
        <v>289</v>
      </c>
      <c r="C1507" s="6" t="s">
        <v>608</v>
      </c>
      <c r="D1507" s="6" t="s">
        <v>16</v>
      </c>
      <c r="E1507" s="6" t="s">
        <v>147</v>
      </c>
      <c r="F1507" s="6" t="s">
        <v>65</v>
      </c>
      <c r="G1507" s="6" t="s">
        <v>21</v>
      </c>
      <c r="H1507" s="6" t="s">
        <v>1939</v>
      </c>
      <c r="I1507" s="6" t="n">
        <v>0</v>
      </c>
      <c r="J1507" s="6" t="n">
        <v>11</v>
      </c>
      <c r="K1507" s="3" t="str">
        <f aca="false">IF(I1507=1, "No","Yes")</f>
        <v>Yes</v>
      </c>
      <c r="L1507" s="7" t="n">
        <f aca="false">IF(I1507=1,-J1507,0.98)</f>
        <v>0.98</v>
      </c>
      <c r="M1507" s="8" t="s">
        <v>51</v>
      </c>
      <c r="N1507" s="56" t="n">
        <v>14.28</v>
      </c>
      <c r="O1507" s="50" t="n">
        <f aca="false">N1507*L1507</f>
        <v>13.9944</v>
      </c>
      <c r="P1507" s="14" t="n">
        <f aca="false">O1507+P1506</f>
        <v>1445.49030399327</v>
      </c>
    </row>
    <row r="1508" customFormat="false" ht="12.8" hidden="false" customHeight="false" outlineLevel="0" collapsed="false">
      <c r="A1508" s="2" t="s">
        <v>1940</v>
      </c>
      <c r="B1508" s="2" t="s">
        <v>324</v>
      </c>
      <c r="C1508" s="0" t="s">
        <v>373</v>
      </c>
      <c r="D1508" s="0" t="s">
        <v>29</v>
      </c>
      <c r="E1508" s="0" t="s">
        <v>87</v>
      </c>
      <c r="F1508" s="0" t="s">
        <v>152</v>
      </c>
      <c r="G1508" s="0" t="s">
        <v>19</v>
      </c>
      <c r="H1508" s="0" t="s">
        <v>1941</v>
      </c>
      <c r="I1508" s="0" t="n">
        <v>1</v>
      </c>
      <c r="J1508" s="0" t="n">
        <v>1.44</v>
      </c>
      <c r="K1508" s="0" t="s">
        <v>21</v>
      </c>
      <c r="L1508" s="0" t="n">
        <f aca="false">IF(K1508="Yes",(J1508-1)*0.98,-1)</f>
        <v>0.4312</v>
      </c>
      <c r="M1508" s="4" t="s">
        <v>22</v>
      </c>
      <c r="N1508" s="56" t="n">
        <v>14.28</v>
      </c>
      <c r="O1508" s="50" t="n">
        <f aca="false">N1508*L1508</f>
        <v>6.157536</v>
      </c>
      <c r="P1508" s="14" t="n">
        <f aca="false">O1508+P1507</f>
        <v>1451.64783999327</v>
      </c>
    </row>
    <row r="1509" customFormat="false" ht="12.8" hidden="false" customHeight="false" outlineLevel="0" collapsed="false">
      <c r="A1509" s="9" t="s">
        <v>1942</v>
      </c>
      <c r="B1509" s="9" t="s">
        <v>146</v>
      </c>
      <c r="C1509" s="6" t="s">
        <v>639</v>
      </c>
      <c r="D1509" s="6" t="s">
        <v>16</v>
      </c>
      <c r="E1509" s="6" t="s">
        <v>147</v>
      </c>
      <c r="F1509" s="6" t="s">
        <v>43</v>
      </c>
      <c r="G1509" s="6" t="s">
        <v>19</v>
      </c>
      <c r="H1509" s="6" t="s">
        <v>1943</v>
      </c>
      <c r="I1509" s="6" t="n">
        <v>3</v>
      </c>
      <c r="J1509" s="6" t="n">
        <v>3.18</v>
      </c>
      <c r="K1509" s="3" t="str">
        <f aca="false">IF(I1509=1,"Yes","No")</f>
        <v>No</v>
      </c>
      <c r="L1509" s="7" t="n">
        <f aca="false">IF(K1509="Yes",(J1509-1)*0.98,-1)</f>
        <v>-1</v>
      </c>
      <c r="M1509" s="10" t="s">
        <v>53</v>
      </c>
      <c r="N1509" s="56" t="n">
        <v>14.28</v>
      </c>
      <c r="O1509" s="50" t="n">
        <f aca="false">N1509*L1509</f>
        <v>-14.28</v>
      </c>
      <c r="P1509" s="14" t="n">
        <f aca="false">O1509+P1508</f>
        <v>1437.36783999327</v>
      </c>
    </row>
    <row r="1510" customFormat="false" ht="12.8" hidden="false" customHeight="false" outlineLevel="0" collapsed="false">
      <c r="A1510" s="2" t="s">
        <v>1942</v>
      </c>
      <c r="B1510" s="2" t="s">
        <v>205</v>
      </c>
      <c r="C1510" s="0" t="s">
        <v>256</v>
      </c>
      <c r="D1510" s="0" t="s">
        <v>42</v>
      </c>
      <c r="E1510" s="0" t="s">
        <v>79</v>
      </c>
      <c r="F1510" s="0" t="s">
        <v>80</v>
      </c>
      <c r="G1510" s="0" t="s">
        <v>19</v>
      </c>
      <c r="H1510" s="0" t="s">
        <v>1944</v>
      </c>
      <c r="I1510" s="0" t="n">
        <v>4</v>
      </c>
      <c r="J1510" s="0" t="n">
        <v>1.45</v>
      </c>
      <c r="K1510" s="0" t="s">
        <v>19</v>
      </c>
      <c r="L1510" s="0" t="n">
        <f aca="false">IF(K1510="Yes",(J1510-1)*0.98,-1)</f>
        <v>-1</v>
      </c>
      <c r="M1510" s="4" t="s">
        <v>22</v>
      </c>
      <c r="N1510" s="56" t="n">
        <v>14.28</v>
      </c>
      <c r="O1510" s="50" t="n">
        <f aca="false">N1510*L1510</f>
        <v>-14.28</v>
      </c>
      <c r="P1510" s="14" t="n">
        <f aca="false">O1510+P1509</f>
        <v>1423.08783999327</v>
      </c>
    </row>
    <row r="1511" customFormat="false" ht="12.8" hidden="false" customHeight="false" outlineLevel="0" collapsed="false">
      <c r="A1511" s="2" t="s">
        <v>1945</v>
      </c>
      <c r="B1511" s="2" t="s">
        <v>310</v>
      </c>
      <c r="C1511" s="0" t="s">
        <v>495</v>
      </c>
      <c r="D1511" s="0" t="s">
        <v>42</v>
      </c>
      <c r="E1511" s="0" t="s">
        <v>147</v>
      </c>
      <c r="F1511" s="0" t="s">
        <v>453</v>
      </c>
      <c r="G1511" s="0" t="s">
        <v>19</v>
      </c>
      <c r="H1511" s="0" t="s">
        <v>1946</v>
      </c>
      <c r="I1511" s="0" t="n">
        <v>2</v>
      </c>
      <c r="J1511" s="0" t="n">
        <v>3.05</v>
      </c>
      <c r="K1511" s="0" t="str">
        <f aca="false">IF(I1511=1,"Yes","No")</f>
        <v>No</v>
      </c>
      <c r="L1511" s="0" t="n">
        <f aca="false">IF(K1511="Yes",(J1511-1)*0.98,-1)</f>
        <v>-1</v>
      </c>
      <c r="M1511" s="5" t="s">
        <v>33</v>
      </c>
      <c r="N1511" s="56" t="n">
        <v>14.28</v>
      </c>
      <c r="O1511" s="50" t="n">
        <f aca="false">N1511*L1511</f>
        <v>-14.28</v>
      </c>
      <c r="P1511" s="14" t="n">
        <f aca="false">O1511+P1510</f>
        <v>1408.80783999327</v>
      </c>
    </row>
    <row r="1512" customFormat="false" ht="12.8" hidden="false" customHeight="false" outlineLevel="0" collapsed="false">
      <c r="A1512" s="2" t="s">
        <v>1945</v>
      </c>
      <c r="B1512" s="2" t="s">
        <v>310</v>
      </c>
      <c r="C1512" s="0" t="s">
        <v>495</v>
      </c>
      <c r="D1512" s="0" t="s">
        <v>42</v>
      </c>
      <c r="E1512" s="0" t="s">
        <v>147</v>
      </c>
      <c r="F1512" s="0" t="s">
        <v>453</v>
      </c>
      <c r="G1512" s="0" t="s">
        <v>19</v>
      </c>
      <c r="H1512" s="0" t="s">
        <v>1947</v>
      </c>
      <c r="I1512" s="0" t="n">
        <v>3</v>
      </c>
      <c r="J1512" s="0" t="n">
        <v>1.82</v>
      </c>
      <c r="K1512" s="0" t="s">
        <v>21</v>
      </c>
      <c r="L1512" s="0" t="n">
        <f aca="false">IF(K1512="Yes",(J1512-1)*0.98,-1)</f>
        <v>0.8036</v>
      </c>
      <c r="M1512" s="11" t="s">
        <v>62</v>
      </c>
      <c r="N1512" s="56" t="n">
        <v>14.28</v>
      </c>
      <c r="O1512" s="50" t="n">
        <f aca="false">N1512*L1512</f>
        <v>11.475408</v>
      </c>
      <c r="P1512" s="14" t="n">
        <f aca="false">O1512+P1511</f>
        <v>1420.28324799327</v>
      </c>
    </row>
    <row r="1513" customFormat="false" ht="12.8" hidden="false" customHeight="false" outlineLevel="0" collapsed="false">
      <c r="A1513" s="2" t="s">
        <v>1945</v>
      </c>
      <c r="B1513" s="2" t="s">
        <v>1185</v>
      </c>
      <c r="C1513" s="0" t="s">
        <v>271</v>
      </c>
      <c r="D1513" s="0" t="s">
        <v>16</v>
      </c>
      <c r="E1513" s="0" t="s">
        <v>147</v>
      </c>
      <c r="F1513" s="0" t="s">
        <v>65</v>
      </c>
      <c r="G1513" s="0" t="s">
        <v>21</v>
      </c>
      <c r="H1513" s="0" t="s">
        <v>1948</v>
      </c>
      <c r="I1513" s="0" t="n">
        <v>1</v>
      </c>
      <c r="J1513" s="0" t="n">
        <v>1.44</v>
      </c>
      <c r="K1513" s="0" t="str">
        <f aca="false">IF(I1513=1,"Yes","No")</f>
        <v>Yes</v>
      </c>
      <c r="L1513" s="0" t="n">
        <f aca="false">IF(K1513="Yes",(J1513-1)*0.98,-1)</f>
        <v>0.4312</v>
      </c>
      <c r="M1513" s="5" t="s">
        <v>33</v>
      </c>
      <c r="N1513" s="56" t="n">
        <v>14.28</v>
      </c>
      <c r="O1513" s="50" t="n">
        <f aca="false">N1513*L1513</f>
        <v>6.157536</v>
      </c>
      <c r="P1513" s="14" t="n">
        <f aca="false">O1513+P1512</f>
        <v>1426.44078399327</v>
      </c>
    </row>
    <row r="1514" customFormat="false" ht="12.8" hidden="false" customHeight="false" outlineLevel="0" collapsed="false">
      <c r="A1514" s="2" t="s">
        <v>1949</v>
      </c>
      <c r="B1514" s="2" t="s">
        <v>293</v>
      </c>
      <c r="C1514" s="0" t="s">
        <v>56</v>
      </c>
      <c r="D1514" s="0" t="s">
        <v>42</v>
      </c>
      <c r="E1514" s="0" t="s">
        <v>17</v>
      </c>
      <c r="F1514" s="0" t="s">
        <v>43</v>
      </c>
      <c r="G1514" s="0" t="s">
        <v>19</v>
      </c>
      <c r="H1514" s="0" t="s">
        <v>1002</v>
      </c>
      <c r="I1514" s="0" t="n">
        <v>0</v>
      </c>
      <c r="J1514" s="0" t="n">
        <v>2.16</v>
      </c>
      <c r="K1514" s="0" t="str">
        <f aca="false">IF(I1514=1,"Yes","No")</f>
        <v>No</v>
      </c>
      <c r="L1514" s="0" t="n">
        <f aca="false">IF(K1514="Yes",(J1514-1)*0.98,-1)</f>
        <v>-1</v>
      </c>
      <c r="M1514" s="5" t="s">
        <v>33</v>
      </c>
      <c r="N1514" s="56" t="n">
        <v>14.28</v>
      </c>
      <c r="O1514" s="50" t="n">
        <f aca="false">N1514*L1514</f>
        <v>-14.28</v>
      </c>
      <c r="P1514" s="14" t="n">
        <f aca="false">O1514+P1513</f>
        <v>1412.16078399327</v>
      </c>
    </row>
    <row r="1515" customFormat="false" ht="12.8" hidden="false" customHeight="false" outlineLevel="0" collapsed="false">
      <c r="A1515" s="2" t="s">
        <v>1949</v>
      </c>
      <c r="B1515" s="2" t="s">
        <v>239</v>
      </c>
      <c r="C1515" s="0" t="s">
        <v>294</v>
      </c>
      <c r="D1515" s="0" t="s">
        <v>16</v>
      </c>
      <c r="E1515" s="0" t="s">
        <v>17</v>
      </c>
      <c r="F1515" s="0" t="s">
        <v>18</v>
      </c>
      <c r="G1515" s="0" t="s">
        <v>19</v>
      </c>
      <c r="H1515" s="0" t="s">
        <v>1950</v>
      </c>
      <c r="I1515" s="0" t="n">
        <v>1</v>
      </c>
      <c r="J1515" s="0" t="n">
        <v>1.7</v>
      </c>
      <c r="K1515" s="0" t="s">
        <v>21</v>
      </c>
      <c r="L1515" s="0" t="n">
        <f aca="false">IF(K1515="Yes",(J1515-1)*0.98,-1)</f>
        <v>0.686</v>
      </c>
      <c r="M1515" s="4" t="s">
        <v>22</v>
      </c>
      <c r="N1515" s="56" t="n">
        <v>14.28</v>
      </c>
      <c r="O1515" s="50" t="n">
        <f aca="false">N1515*L1515</f>
        <v>9.79608</v>
      </c>
      <c r="P1515" s="14" t="n">
        <f aca="false">O1515+P1514</f>
        <v>1421.95686399327</v>
      </c>
    </row>
    <row r="1516" customFormat="false" ht="12.8" hidden="false" customHeight="false" outlineLevel="0" collapsed="false">
      <c r="A1516" s="2" t="s">
        <v>1949</v>
      </c>
      <c r="B1516" s="2" t="s">
        <v>239</v>
      </c>
      <c r="C1516" s="0" t="s">
        <v>294</v>
      </c>
      <c r="D1516" s="0" t="s">
        <v>16</v>
      </c>
      <c r="E1516" s="0" t="s">
        <v>17</v>
      </c>
      <c r="F1516" s="0" t="s">
        <v>18</v>
      </c>
      <c r="G1516" s="0" t="s">
        <v>19</v>
      </c>
      <c r="H1516" s="0" t="s">
        <v>1951</v>
      </c>
      <c r="I1516" s="0" t="n">
        <v>3</v>
      </c>
      <c r="J1516" s="0" t="n">
        <v>1.58</v>
      </c>
      <c r="K1516" s="0" t="s">
        <v>21</v>
      </c>
      <c r="L1516" s="0" t="n">
        <f aca="false">IF(K1516="Yes",(J1516-1)*0.98,-1)</f>
        <v>0.5684</v>
      </c>
      <c r="M1516" s="11" t="s">
        <v>62</v>
      </c>
      <c r="N1516" s="56" t="n">
        <v>14.28</v>
      </c>
      <c r="O1516" s="50" t="n">
        <f aca="false">N1516*L1516</f>
        <v>8.116752</v>
      </c>
      <c r="P1516" s="14" t="n">
        <f aca="false">O1516+P1515</f>
        <v>1430.07361599327</v>
      </c>
    </row>
    <row r="1517" customFormat="false" ht="12.8" hidden="false" customHeight="false" outlineLevel="0" collapsed="false">
      <c r="A1517" s="2" t="s">
        <v>1952</v>
      </c>
      <c r="B1517" s="2" t="s">
        <v>130</v>
      </c>
      <c r="C1517" s="0" t="s">
        <v>150</v>
      </c>
      <c r="D1517" s="0" t="s">
        <v>29</v>
      </c>
      <c r="E1517" s="0" t="s">
        <v>147</v>
      </c>
      <c r="F1517" s="0" t="s">
        <v>428</v>
      </c>
      <c r="G1517" s="0" t="s">
        <v>21</v>
      </c>
      <c r="H1517" s="0" t="s">
        <v>1953</v>
      </c>
      <c r="I1517" s="0" t="n">
        <v>1</v>
      </c>
      <c r="J1517" s="0" t="n">
        <v>1.91</v>
      </c>
      <c r="K1517" s="0" t="str">
        <f aca="false">IF(I1517=1,"Yes","No")</f>
        <v>Yes</v>
      </c>
      <c r="L1517" s="0" t="n">
        <f aca="false">IF(K1517="Yes",(J1517-1)*0.98,-1)</f>
        <v>0.8918</v>
      </c>
      <c r="M1517" s="5" t="s">
        <v>33</v>
      </c>
      <c r="N1517" s="56" t="n">
        <v>14.28</v>
      </c>
      <c r="O1517" s="50" t="n">
        <f aca="false">N1517*L1517</f>
        <v>12.734904</v>
      </c>
      <c r="P1517" s="14" t="n">
        <f aca="false">O1517+P1516</f>
        <v>1442.80851999327</v>
      </c>
    </row>
    <row r="1518" customFormat="false" ht="12.8" hidden="false" customHeight="false" outlineLevel="0" collapsed="false">
      <c r="A1518" s="2" t="s">
        <v>1952</v>
      </c>
      <c r="B1518" s="2" t="s">
        <v>1954</v>
      </c>
      <c r="C1518" s="0" t="s">
        <v>327</v>
      </c>
      <c r="D1518" s="0" t="s">
        <v>42</v>
      </c>
      <c r="E1518" s="0" t="s">
        <v>79</v>
      </c>
      <c r="F1518" s="0" t="s">
        <v>80</v>
      </c>
      <c r="G1518" s="0" t="s">
        <v>19</v>
      </c>
      <c r="H1518" s="0" t="s">
        <v>1955</v>
      </c>
      <c r="I1518" s="0" t="n">
        <v>2</v>
      </c>
      <c r="J1518" s="0" t="n">
        <v>1.71</v>
      </c>
      <c r="K1518" s="0" t="s">
        <v>21</v>
      </c>
      <c r="L1518" s="0" t="n">
        <f aca="false">IF(K1518="Yes",(J1518-1)*0.98,-1)</f>
        <v>0.6958</v>
      </c>
      <c r="M1518" s="4" t="s">
        <v>22</v>
      </c>
      <c r="N1518" s="56" t="n">
        <v>14.28</v>
      </c>
      <c r="O1518" s="50" t="n">
        <f aca="false">N1518*L1518</f>
        <v>9.936024</v>
      </c>
      <c r="P1518" s="14" t="n">
        <f aca="false">O1518+P1517</f>
        <v>1452.74454399327</v>
      </c>
    </row>
    <row r="1519" customFormat="false" ht="12.8" hidden="false" customHeight="false" outlineLevel="0" collapsed="false">
      <c r="A1519" s="2" t="s">
        <v>1956</v>
      </c>
      <c r="B1519" s="2" t="s">
        <v>170</v>
      </c>
      <c r="C1519" s="6" t="s">
        <v>264</v>
      </c>
      <c r="D1519" s="6" t="s">
        <v>42</v>
      </c>
      <c r="E1519" s="6" t="s">
        <v>147</v>
      </c>
      <c r="F1519" s="6" t="s">
        <v>18</v>
      </c>
      <c r="G1519" s="6" t="s">
        <v>19</v>
      </c>
      <c r="H1519" s="6" t="s">
        <v>1957</v>
      </c>
      <c r="I1519" s="6" t="n">
        <v>3</v>
      </c>
      <c r="J1519" s="6" t="n">
        <v>1.71</v>
      </c>
      <c r="K1519" s="3" t="str">
        <f aca="false">IF(I1519=1, "No","Yes")</f>
        <v>Yes</v>
      </c>
      <c r="L1519" s="7" t="n">
        <f aca="false">IF(I1519=1,-J1519,0.98)</f>
        <v>0.98</v>
      </c>
      <c r="M1519" s="8" t="s">
        <v>51</v>
      </c>
      <c r="N1519" s="56" t="n">
        <v>14.28</v>
      </c>
      <c r="O1519" s="50" t="n">
        <f aca="false">N1519*L1519</f>
        <v>13.9944</v>
      </c>
      <c r="P1519" s="14" t="n">
        <f aca="false">O1519+P1518</f>
        <v>1466.73894399327</v>
      </c>
    </row>
    <row r="1520" customFormat="false" ht="12.8" hidden="false" customHeight="false" outlineLevel="0" collapsed="false">
      <c r="A1520" s="2" t="s">
        <v>1956</v>
      </c>
      <c r="B1520" s="2" t="s">
        <v>170</v>
      </c>
      <c r="C1520" s="6" t="s">
        <v>264</v>
      </c>
      <c r="D1520" s="6" t="s">
        <v>42</v>
      </c>
      <c r="E1520" s="6" t="s">
        <v>147</v>
      </c>
      <c r="F1520" s="6" t="s">
        <v>18</v>
      </c>
      <c r="G1520" s="6" t="s">
        <v>19</v>
      </c>
      <c r="H1520" s="6" t="s">
        <v>1957</v>
      </c>
      <c r="I1520" s="6" t="n">
        <v>3</v>
      </c>
      <c r="J1520" s="6" t="n">
        <v>1.71</v>
      </c>
      <c r="K1520" s="3" t="str">
        <f aca="false">IF(I1520=1, "No","Yes")</f>
        <v>Yes</v>
      </c>
      <c r="L1520" s="7" t="n">
        <f aca="false">IF(I1520=1,-J1520,0.98)</f>
        <v>0.98</v>
      </c>
      <c r="M1520" s="12" t="s">
        <v>128</v>
      </c>
      <c r="N1520" s="56" t="n">
        <v>14.28</v>
      </c>
      <c r="O1520" s="50" t="n">
        <f aca="false">N1520*L1520</f>
        <v>13.9944</v>
      </c>
      <c r="P1520" s="14" t="n">
        <f aca="false">O1520+P1519</f>
        <v>1480.73334399327</v>
      </c>
    </row>
    <row r="1521" customFormat="false" ht="12.8" hidden="false" customHeight="false" outlineLevel="0" collapsed="false">
      <c r="A1521" s="2" t="s">
        <v>1956</v>
      </c>
      <c r="B1521" s="2" t="s">
        <v>14</v>
      </c>
      <c r="C1521" s="0" t="s">
        <v>264</v>
      </c>
      <c r="D1521" s="0" t="s">
        <v>29</v>
      </c>
      <c r="E1521" s="0" t="s">
        <v>147</v>
      </c>
      <c r="F1521" s="0" t="s">
        <v>65</v>
      </c>
      <c r="G1521" s="0" t="s">
        <v>21</v>
      </c>
      <c r="H1521" s="0" t="s">
        <v>1958</v>
      </c>
      <c r="I1521" s="0" t="n">
        <v>0</v>
      </c>
      <c r="J1521" s="0" t="n">
        <v>5.06</v>
      </c>
      <c r="K1521" s="0" t="s">
        <v>19</v>
      </c>
      <c r="L1521" s="0" t="n">
        <f aca="false">IF(K1521="Yes",(J1521-1)*0.98,-1)</f>
        <v>-1</v>
      </c>
      <c r="M1521" s="11" t="s">
        <v>62</v>
      </c>
      <c r="N1521" s="56" t="n">
        <v>14.28</v>
      </c>
      <c r="O1521" s="50" t="n">
        <f aca="false">N1521*L1521</f>
        <v>-14.28</v>
      </c>
      <c r="P1521" s="14" t="n">
        <f aca="false">O1521+P1520</f>
        <v>1466.45334399327</v>
      </c>
    </row>
    <row r="1522" customFormat="false" ht="12.8" hidden="false" customHeight="false" outlineLevel="0" collapsed="false">
      <c r="A1522" s="2" t="s">
        <v>1956</v>
      </c>
      <c r="B1522" s="2" t="s">
        <v>14</v>
      </c>
      <c r="C1522" s="0" t="s">
        <v>264</v>
      </c>
      <c r="D1522" s="0" t="s">
        <v>29</v>
      </c>
      <c r="E1522" s="0" t="s">
        <v>147</v>
      </c>
      <c r="F1522" s="0" t="s">
        <v>65</v>
      </c>
      <c r="G1522" s="0" t="s">
        <v>21</v>
      </c>
      <c r="H1522" s="0" t="s">
        <v>1959</v>
      </c>
      <c r="I1522" s="0" t="n">
        <v>1</v>
      </c>
      <c r="J1522" s="0" t="n">
        <v>1.7</v>
      </c>
      <c r="K1522" s="0" t="s">
        <v>21</v>
      </c>
      <c r="L1522" s="0" t="n">
        <f aca="false">IF(K1522="Yes",(J1522-1)*0.98,-1)</f>
        <v>0.686</v>
      </c>
      <c r="M1522" s="11" t="s">
        <v>62</v>
      </c>
      <c r="N1522" s="56" t="n">
        <v>14.28</v>
      </c>
      <c r="O1522" s="50" t="n">
        <f aca="false">N1522*L1522</f>
        <v>9.79608</v>
      </c>
      <c r="P1522" s="14" t="n">
        <f aca="false">O1522+P1521</f>
        <v>1476.24942399327</v>
      </c>
    </row>
    <row r="1523" customFormat="false" ht="12.8" hidden="false" customHeight="false" outlineLevel="0" collapsed="false">
      <c r="A1523" s="2" t="s">
        <v>1956</v>
      </c>
      <c r="B1523" s="2" t="s">
        <v>71</v>
      </c>
      <c r="C1523" s="0" t="s">
        <v>15</v>
      </c>
      <c r="D1523" s="0" t="s">
        <v>42</v>
      </c>
      <c r="E1523" s="0" t="s">
        <v>147</v>
      </c>
      <c r="F1523" s="0" t="s">
        <v>65</v>
      </c>
      <c r="G1523" s="0" t="s">
        <v>21</v>
      </c>
      <c r="H1523" s="0" t="s">
        <v>1960</v>
      </c>
      <c r="I1523" s="0" t="n">
        <v>0</v>
      </c>
      <c r="J1523" s="0" t="n">
        <v>6.69</v>
      </c>
      <c r="K1523" s="0" t="str">
        <f aca="false">IF(I1523=1,"Yes","No")</f>
        <v>No</v>
      </c>
      <c r="L1523" s="0" t="n">
        <f aca="false">IF(K1523="Yes",(J1523-1)*0.98,-1)</f>
        <v>-1</v>
      </c>
      <c r="M1523" s="5" t="s">
        <v>33</v>
      </c>
      <c r="N1523" s="56" t="n">
        <v>14.28</v>
      </c>
      <c r="O1523" s="50" t="n">
        <f aca="false">N1523*L1523</f>
        <v>-14.28</v>
      </c>
      <c r="P1523" s="14" t="n">
        <f aca="false">O1523+P1522</f>
        <v>1461.96942399327</v>
      </c>
    </row>
    <row r="1524" customFormat="false" ht="12.8" hidden="false" customHeight="false" outlineLevel="0" collapsed="false">
      <c r="A1524" s="2" t="s">
        <v>1956</v>
      </c>
      <c r="B1524" s="2" t="s">
        <v>71</v>
      </c>
      <c r="C1524" s="0" t="s">
        <v>15</v>
      </c>
      <c r="D1524" s="0" t="s">
        <v>42</v>
      </c>
      <c r="E1524" s="0" t="s">
        <v>147</v>
      </c>
      <c r="F1524" s="0" t="s">
        <v>65</v>
      </c>
      <c r="G1524" s="0" t="s">
        <v>21</v>
      </c>
      <c r="H1524" s="0" t="s">
        <v>1960</v>
      </c>
      <c r="I1524" s="0" t="n">
        <v>0</v>
      </c>
      <c r="J1524" s="0" t="n">
        <v>2.15</v>
      </c>
      <c r="K1524" s="0" t="s">
        <v>19</v>
      </c>
      <c r="L1524" s="0" t="n">
        <f aca="false">IF(K1524="Yes",(J1524-1)*0.98,-1)</f>
        <v>-1</v>
      </c>
      <c r="M1524" s="4" t="s">
        <v>22</v>
      </c>
      <c r="N1524" s="56" t="n">
        <v>14.28</v>
      </c>
      <c r="O1524" s="50" t="n">
        <f aca="false">N1524*L1524</f>
        <v>-14.28</v>
      </c>
      <c r="P1524" s="14" t="n">
        <f aca="false">O1524+P1523</f>
        <v>1447.68942399327</v>
      </c>
    </row>
    <row r="1525" customFormat="false" ht="12.8" hidden="false" customHeight="false" outlineLevel="0" collapsed="false">
      <c r="A1525" s="9" t="s">
        <v>1956</v>
      </c>
      <c r="B1525" s="9" t="s">
        <v>375</v>
      </c>
      <c r="C1525" s="6" t="s">
        <v>638</v>
      </c>
      <c r="D1525" s="6" t="s">
        <v>42</v>
      </c>
      <c r="E1525" s="6" t="s">
        <v>147</v>
      </c>
      <c r="F1525" s="6" t="s">
        <v>43</v>
      </c>
      <c r="G1525" s="6" t="s">
        <v>19</v>
      </c>
      <c r="H1525" s="6" t="s">
        <v>1961</v>
      </c>
      <c r="I1525" s="6" t="n">
        <v>1</v>
      </c>
      <c r="J1525" s="6" t="n">
        <v>8.25</v>
      </c>
      <c r="K1525" s="3" t="str">
        <f aca="false">IF(I1525=1,"Yes","No")</f>
        <v>Yes</v>
      </c>
      <c r="L1525" s="7" t="n">
        <f aca="false">IF(K1525="Yes",(J1525-1)*0.98,-1)</f>
        <v>7.105</v>
      </c>
      <c r="M1525" s="10" t="s">
        <v>53</v>
      </c>
      <c r="N1525" s="56" t="n">
        <v>14.28</v>
      </c>
      <c r="O1525" s="50" t="n">
        <f aca="false">N1525*L1525</f>
        <v>101.4594</v>
      </c>
      <c r="P1525" s="14" t="n">
        <f aca="false">O1525+P1524</f>
        <v>1549.14882399327</v>
      </c>
    </row>
    <row r="1526" customFormat="false" ht="12.8" hidden="false" customHeight="false" outlineLevel="0" collapsed="false">
      <c r="A1526" s="2" t="s">
        <v>1962</v>
      </c>
      <c r="B1526" s="2" t="s">
        <v>186</v>
      </c>
      <c r="C1526" s="0" t="s">
        <v>638</v>
      </c>
      <c r="D1526" s="0" t="s">
        <v>42</v>
      </c>
      <c r="E1526" s="0" t="s">
        <v>147</v>
      </c>
      <c r="F1526" s="0" t="s">
        <v>453</v>
      </c>
      <c r="G1526" s="0" t="s">
        <v>19</v>
      </c>
      <c r="H1526" s="0" t="s">
        <v>1963</v>
      </c>
      <c r="I1526" s="0" t="n">
        <v>2</v>
      </c>
      <c r="J1526" s="0" t="n">
        <v>2.9</v>
      </c>
      <c r="K1526" s="0" t="str">
        <f aca="false">IF(I1526=1,"Yes","No")</f>
        <v>No</v>
      </c>
      <c r="L1526" s="0" t="n">
        <f aca="false">IF(K1526="Yes",(J1526-1)*0.98,-1)</f>
        <v>-1</v>
      </c>
      <c r="M1526" s="5" t="s">
        <v>33</v>
      </c>
      <c r="N1526" s="56" t="n">
        <v>14.28</v>
      </c>
      <c r="O1526" s="50" t="n">
        <f aca="false">N1526*L1526</f>
        <v>-14.28</v>
      </c>
      <c r="P1526" s="14" t="n">
        <f aca="false">O1526+P1525</f>
        <v>1534.86882399327</v>
      </c>
    </row>
    <row r="1527" customFormat="false" ht="12.8" hidden="false" customHeight="false" outlineLevel="0" collapsed="false">
      <c r="A1527" s="2" t="s">
        <v>1962</v>
      </c>
      <c r="B1527" s="2" t="s">
        <v>186</v>
      </c>
      <c r="C1527" s="0" t="s">
        <v>638</v>
      </c>
      <c r="D1527" s="0" t="s">
        <v>42</v>
      </c>
      <c r="E1527" s="0" t="s">
        <v>147</v>
      </c>
      <c r="F1527" s="0" t="s">
        <v>453</v>
      </c>
      <c r="G1527" s="0" t="s">
        <v>19</v>
      </c>
      <c r="H1527" s="0" t="s">
        <v>1964</v>
      </c>
      <c r="I1527" s="0" t="n">
        <v>0</v>
      </c>
      <c r="J1527" s="0" t="n">
        <v>1.54</v>
      </c>
      <c r="K1527" s="0" t="s">
        <v>19</v>
      </c>
      <c r="L1527" s="0" t="n">
        <f aca="false">IF(K1527="Yes",(J1527-1)*0.98,-1)</f>
        <v>-1</v>
      </c>
      <c r="M1527" s="11" t="s">
        <v>62</v>
      </c>
      <c r="N1527" s="56" t="n">
        <v>14.28</v>
      </c>
      <c r="O1527" s="50" t="n">
        <f aca="false">N1527*L1527</f>
        <v>-14.28</v>
      </c>
      <c r="P1527" s="14" t="n">
        <f aca="false">O1527+P1526</f>
        <v>1520.58882399327</v>
      </c>
    </row>
    <row r="1528" customFormat="false" ht="12.8" hidden="false" customHeight="false" outlineLevel="0" collapsed="false">
      <c r="A1528" s="2" t="s">
        <v>1962</v>
      </c>
      <c r="B1528" s="2" t="s">
        <v>135</v>
      </c>
      <c r="C1528" s="0" t="s">
        <v>638</v>
      </c>
      <c r="D1528" s="0" t="s">
        <v>16</v>
      </c>
      <c r="E1528" s="0" t="s">
        <v>147</v>
      </c>
      <c r="F1528" s="0" t="s">
        <v>65</v>
      </c>
      <c r="G1528" s="0" t="s">
        <v>21</v>
      </c>
      <c r="H1528" s="0" t="s">
        <v>1965</v>
      </c>
      <c r="I1528" s="0" t="n">
        <v>0</v>
      </c>
      <c r="J1528" s="0" t="n">
        <v>2.74</v>
      </c>
      <c r="K1528" s="0" t="str">
        <f aca="false">IF(I1528=1,"Yes","No")</f>
        <v>No</v>
      </c>
      <c r="L1528" s="0" t="n">
        <f aca="false">IF(K1528="Yes",(J1528-1)*0.98,-1)</f>
        <v>-1</v>
      </c>
      <c r="M1528" s="5" t="s">
        <v>33</v>
      </c>
      <c r="N1528" s="56" t="n">
        <v>14.28</v>
      </c>
      <c r="O1528" s="50" t="n">
        <f aca="false">N1528*L1528</f>
        <v>-14.28</v>
      </c>
      <c r="P1528" s="14" t="n">
        <f aca="false">O1528+P1527</f>
        <v>1506.30882399327</v>
      </c>
    </row>
    <row r="1529" customFormat="false" ht="12.8" hidden="false" customHeight="false" outlineLevel="0" collapsed="false">
      <c r="A1529" s="2" t="s">
        <v>1962</v>
      </c>
      <c r="B1529" s="2" t="s">
        <v>135</v>
      </c>
      <c r="C1529" s="6" t="s">
        <v>638</v>
      </c>
      <c r="D1529" s="6" t="s">
        <v>16</v>
      </c>
      <c r="E1529" s="6" t="s">
        <v>147</v>
      </c>
      <c r="F1529" s="6" t="s">
        <v>65</v>
      </c>
      <c r="G1529" s="6" t="s">
        <v>21</v>
      </c>
      <c r="H1529" s="6" t="s">
        <v>1966</v>
      </c>
      <c r="I1529" s="6" t="n">
        <v>3</v>
      </c>
      <c r="J1529" s="6" t="n">
        <v>3.93</v>
      </c>
      <c r="K1529" s="3" t="str">
        <f aca="false">IF(I1529=1, "No","Yes")</f>
        <v>Yes</v>
      </c>
      <c r="L1529" s="7" t="n">
        <f aca="false">IF(I1529=1,-J1529,0.98)</f>
        <v>0.98</v>
      </c>
      <c r="M1529" s="8" t="s">
        <v>51</v>
      </c>
      <c r="N1529" s="56" t="n">
        <v>14.28</v>
      </c>
      <c r="O1529" s="50" t="n">
        <f aca="false">N1529*L1529</f>
        <v>13.9944</v>
      </c>
      <c r="P1529" s="14" t="n">
        <f aca="false">O1529+P1528</f>
        <v>1520.30322399327</v>
      </c>
    </row>
    <row r="1530" customFormat="false" ht="12.8" hidden="false" customHeight="false" outlineLevel="0" collapsed="false">
      <c r="A1530" s="2" t="s">
        <v>1962</v>
      </c>
      <c r="B1530" s="2" t="s">
        <v>563</v>
      </c>
      <c r="C1530" s="0" t="s">
        <v>1302</v>
      </c>
      <c r="D1530" s="0" t="s">
        <v>37</v>
      </c>
      <c r="E1530" s="0" t="s">
        <v>147</v>
      </c>
      <c r="F1530" s="0" t="s">
        <v>1413</v>
      </c>
      <c r="G1530" s="0" t="s">
        <v>19</v>
      </c>
      <c r="H1530" s="0" t="s">
        <v>1967</v>
      </c>
      <c r="I1530" s="0" t="n">
        <v>2</v>
      </c>
      <c r="J1530" s="0" t="n">
        <v>1.69</v>
      </c>
      <c r="K1530" s="0" t="s">
        <v>21</v>
      </c>
      <c r="L1530" s="0" t="n">
        <f aca="false">IF(K1530="Yes",(J1530-1)*0.98,-1)</f>
        <v>0.6762</v>
      </c>
      <c r="M1530" s="11" t="s">
        <v>62</v>
      </c>
      <c r="N1530" s="56" t="n">
        <v>14.28</v>
      </c>
      <c r="O1530" s="50" t="n">
        <f aca="false">N1530*L1530</f>
        <v>9.656136</v>
      </c>
      <c r="P1530" s="14" t="n">
        <f aca="false">O1530+P1529</f>
        <v>1529.95935999327</v>
      </c>
    </row>
    <row r="1531" customFormat="false" ht="12.8" hidden="false" customHeight="false" outlineLevel="0" collapsed="false">
      <c r="A1531" s="9" t="s">
        <v>1962</v>
      </c>
      <c r="B1531" s="9" t="s">
        <v>563</v>
      </c>
      <c r="C1531" s="6" t="s">
        <v>1302</v>
      </c>
      <c r="D1531" s="6" t="s">
        <v>37</v>
      </c>
      <c r="E1531" s="6" t="s">
        <v>147</v>
      </c>
      <c r="F1531" s="6" t="s">
        <v>1413</v>
      </c>
      <c r="G1531" s="6" t="s">
        <v>19</v>
      </c>
      <c r="H1531" s="6" t="s">
        <v>1967</v>
      </c>
      <c r="I1531" s="6" t="n">
        <v>2</v>
      </c>
      <c r="J1531" s="6" t="n">
        <v>17.06</v>
      </c>
      <c r="K1531" s="3" t="str">
        <f aca="false">IF(I1531=1,"Yes","No")</f>
        <v>No</v>
      </c>
      <c r="L1531" s="7" t="n">
        <f aca="false">IF(K1531="Yes",(J1531-1)*0.98,-1)</f>
        <v>-1</v>
      </c>
      <c r="M1531" s="10" t="s">
        <v>53</v>
      </c>
      <c r="N1531" s="56" t="n">
        <v>14.28</v>
      </c>
      <c r="O1531" s="50" t="n">
        <f aca="false">N1531*L1531</f>
        <v>-14.28</v>
      </c>
      <c r="P1531" s="14" t="n">
        <f aca="false">O1531+P1530</f>
        <v>1515.67935999327</v>
      </c>
    </row>
    <row r="1532" customFormat="false" ht="12.8" hidden="false" customHeight="false" outlineLevel="0" collapsed="false">
      <c r="A1532" s="2" t="s">
        <v>1962</v>
      </c>
      <c r="B1532" s="2" t="s">
        <v>273</v>
      </c>
      <c r="C1532" s="0" t="s">
        <v>532</v>
      </c>
      <c r="D1532" s="0" t="s">
        <v>16</v>
      </c>
      <c r="E1532" s="0" t="s">
        <v>17</v>
      </c>
      <c r="F1532" s="0" t="s">
        <v>18</v>
      </c>
      <c r="G1532" s="0" t="s">
        <v>19</v>
      </c>
      <c r="H1532" s="0" t="s">
        <v>1968</v>
      </c>
      <c r="I1532" s="0" t="n">
        <v>2</v>
      </c>
      <c r="J1532" s="0" t="n">
        <v>1.1</v>
      </c>
      <c r="K1532" s="0" t="s">
        <v>21</v>
      </c>
      <c r="L1532" s="0" t="n">
        <f aca="false">IF(K1532="Yes",(J1532-1)*0.98,-1)</f>
        <v>0.0980000000000001</v>
      </c>
      <c r="M1532" s="4" t="s">
        <v>22</v>
      </c>
      <c r="N1532" s="56" t="n">
        <v>14.28</v>
      </c>
      <c r="O1532" s="50" t="n">
        <f aca="false">N1532*L1532</f>
        <v>1.39944</v>
      </c>
      <c r="P1532" s="14" t="n">
        <f aca="false">O1532+P1531</f>
        <v>1517.07879999327</v>
      </c>
    </row>
    <row r="1533" customFormat="false" ht="12.8" hidden="false" customHeight="false" outlineLevel="0" collapsed="false">
      <c r="A1533" s="2" t="s">
        <v>1969</v>
      </c>
      <c r="B1533" s="2" t="s">
        <v>657</v>
      </c>
      <c r="C1533" s="0" t="s">
        <v>1082</v>
      </c>
      <c r="D1533" s="0" t="s">
        <v>37</v>
      </c>
      <c r="E1533" s="0" t="s">
        <v>147</v>
      </c>
      <c r="G1533" s="0" t="s">
        <v>19</v>
      </c>
      <c r="H1533" s="0" t="s">
        <v>1970</v>
      </c>
      <c r="I1533" s="0" t="n">
        <v>3</v>
      </c>
      <c r="J1533" s="0" t="n">
        <v>3.15</v>
      </c>
      <c r="K1533" s="0" t="str">
        <f aca="false">IF(I1533=1,"Yes","No")</f>
        <v>No</v>
      </c>
      <c r="L1533" s="0" t="n">
        <f aca="false">IF(K1533="Yes",(J1533-1)*0.98,-1)</f>
        <v>-1</v>
      </c>
      <c r="M1533" s="5" t="s">
        <v>33</v>
      </c>
      <c r="N1533" s="56" t="n">
        <v>14.28</v>
      </c>
      <c r="O1533" s="50" t="n">
        <f aca="false">N1533*L1533</f>
        <v>-14.28</v>
      </c>
      <c r="P1533" s="14" t="n">
        <f aca="false">O1533+P1532</f>
        <v>1502.79879999327</v>
      </c>
    </row>
    <row r="1534" customFormat="false" ht="12.8" hidden="false" customHeight="false" outlineLevel="0" collapsed="false">
      <c r="A1534" s="2" t="s">
        <v>1969</v>
      </c>
      <c r="B1534" s="2" t="s">
        <v>193</v>
      </c>
      <c r="C1534" s="0" t="s">
        <v>1082</v>
      </c>
      <c r="D1534" s="0" t="s">
        <v>37</v>
      </c>
      <c r="E1534" s="0" t="s">
        <v>147</v>
      </c>
      <c r="G1534" s="0" t="s">
        <v>19</v>
      </c>
      <c r="H1534" s="0" t="s">
        <v>1971</v>
      </c>
      <c r="I1534" s="0" t="n">
        <v>2</v>
      </c>
      <c r="J1534" s="0" t="n">
        <v>2.06</v>
      </c>
      <c r="K1534" s="0" t="str">
        <f aca="false">IF(I1534=1,"Yes","No")</f>
        <v>No</v>
      </c>
      <c r="L1534" s="0" t="n">
        <f aca="false">IF(K1534="Yes",(J1534-1)*0.98,-1)</f>
        <v>-1</v>
      </c>
      <c r="M1534" s="5" t="s">
        <v>33</v>
      </c>
      <c r="N1534" s="56" t="n">
        <v>14.28</v>
      </c>
      <c r="O1534" s="50" t="n">
        <f aca="false">N1534*L1534</f>
        <v>-14.28</v>
      </c>
      <c r="P1534" s="14" t="n">
        <f aca="false">O1534+P1533</f>
        <v>1488.51879999327</v>
      </c>
    </row>
    <row r="1535" customFormat="false" ht="12.8" hidden="false" customHeight="false" outlineLevel="0" collapsed="false">
      <c r="A1535" s="2" t="s">
        <v>1969</v>
      </c>
      <c r="B1535" s="2" t="s">
        <v>376</v>
      </c>
      <c r="C1535" s="0" t="s">
        <v>555</v>
      </c>
      <c r="D1535" s="0" t="s">
        <v>16</v>
      </c>
      <c r="E1535" s="0" t="s">
        <v>147</v>
      </c>
      <c r="F1535" s="0" t="s">
        <v>18</v>
      </c>
      <c r="G1535" s="0" t="s">
        <v>19</v>
      </c>
      <c r="H1535" s="0" t="s">
        <v>1972</v>
      </c>
      <c r="I1535" s="0" t="n">
        <v>3</v>
      </c>
      <c r="J1535" s="0" t="n">
        <v>1.48</v>
      </c>
      <c r="K1535" s="0" t="s">
        <v>19</v>
      </c>
      <c r="L1535" s="0" t="n">
        <f aca="false">IF(K1535="Yes",(J1535-1)*0.98,-1)</f>
        <v>-1</v>
      </c>
      <c r="M1535" s="11" t="s">
        <v>62</v>
      </c>
      <c r="N1535" s="56" t="n">
        <v>14.28</v>
      </c>
      <c r="O1535" s="50" t="n">
        <f aca="false">N1535*L1535</f>
        <v>-14.28</v>
      </c>
      <c r="P1535" s="14" t="n">
        <f aca="false">O1535+P1534</f>
        <v>1474.23879999327</v>
      </c>
    </row>
    <row r="1536" customFormat="false" ht="12.8" hidden="false" customHeight="false" outlineLevel="0" collapsed="false">
      <c r="A1536" s="9" t="s">
        <v>1969</v>
      </c>
      <c r="B1536" s="9" t="s">
        <v>376</v>
      </c>
      <c r="C1536" s="6" t="s">
        <v>555</v>
      </c>
      <c r="D1536" s="6" t="s">
        <v>16</v>
      </c>
      <c r="E1536" s="6" t="s">
        <v>147</v>
      </c>
      <c r="F1536" s="6" t="s">
        <v>18</v>
      </c>
      <c r="G1536" s="6" t="s">
        <v>19</v>
      </c>
      <c r="H1536" s="6" t="s">
        <v>1972</v>
      </c>
      <c r="I1536" s="6" t="n">
        <v>3</v>
      </c>
      <c r="J1536" s="6" t="n">
        <v>9.42</v>
      </c>
      <c r="K1536" s="3" t="str">
        <f aca="false">IF(I1536=1,"Yes","No")</f>
        <v>No</v>
      </c>
      <c r="L1536" s="7" t="n">
        <f aca="false">IF(K1536="Yes",(J1536-1)*0.98,-1)</f>
        <v>-1</v>
      </c>
      <c r="M1536" s="10" t="s">
        <v>53</v>
      </c>
      <c r="N1536" s="56" t="n">
        <v>14.28</v>
      </c>
      <c r="O1536" s="50" t="n">
        <f aca="false">N1536*L1536</f>
        <v>-14.28</v>
      </c>
      <c r="P1536" s="14" t="n">
        <f aca="false">O1536+P1535</f>
        <v>1459.95879999327</v>
      </c>
    </row>
    <row r="1537" customFormat="false" ht="12.8" hidden="false" customHeight="false" outlineLevel="0" collapsed="false">
      <c r="A1537" s="2" t="s">
        <v>1973</v>
      </c>
      <c r="B1537" s="2" t="s">
        <v>310</v>
      </c>
      <c r="C1537" s="6" t="s">
        <v>125</v>
      </c>
      <c r="D1537" s="6" t="s">
        <v>42</v>
      </c>
      <c r="E1537" s="6" t="s">
        <v>30</v>
      </c>
      <c r="F1537" s="6" t="s">
        <v>453</v>
      </c>
      <c r="G1537" s="6" t="s">
        <v>19</v>
      </c>
      <c r="H1537" s="6" t="s">
        <v>1974</v>
      </c>
      <c r="I1537" s="6" t="n">
        <v>0</v>
      </c>
      <c r="J1537" s="6" t="n">
        <v>4.99</v>
      </c>
      <c r="K1537" s="3" t="str">
        <f aca="false">IF(I1537=1, "No","Yes")</f>
        <v>Yes</v>
      </c>
      <c r="L1537" s="7" t="n">
        <f aca="false">IF(I1537=1,-J1537,0.98)</f>
        <v>0.98</v>
      </c>
      <c r="M1537" s="8" t="s">
        <v>51</v>
      </c>
      <c r="N1537" s="56" t="n">
        <v>14.28</v>
      </c>
      <c r="O1537" s="50" t="n">
        <f aca="false">N1537*L1537</f>
        <v>13.9944</v>
      </c>
      <c r="P1537" s="14" t="n">
        <f aca="false">O1537+P1536</f>
        <v>1473.95319999327</v>
      </c>
    </row>
    <row r="1538" customFormat="false" ht="12.8" hidden="false" customHeight="false" outlineLevel="0" collapsed="false">
      <c r="A1538" s="2" t="s">
        <v>1975</v>
      </c>
      <c r="B1538" s="2" t="s">
        <v>527</v>
      </c>
      <c r="C1538" s="0" t="s">
        <v>150</v>
      </c>
      <c r="D1538" s="0" t="s">
        <v>16</v>
      </c>
      <c r="E1538" s="0" t="s">
        <v>87</v>
      </c>
      <c r="F1538" s="0" t="s">
        <v>18</v>
      </c>
      <c r="G1538" s="0" t="s">
        <v>19</v>
      </c>
      <c r="H1538" s="0" t="s">
        <v>1976</v>
      </c>
      <c r="I1538" s="0" t="n">
        <v>1</v>
      </c>
      <c r="J1538" s="0" t="n">
        <v>1.18</v>
      </c>
      <c r="K1538" s="0" t="s">
        <v>21</v>
      </c>
      <c r="L1538" s="0" t="n">
        <f aca="false">IF(K1538="Yes",(J1538-1)*0.98,-1)</f>
        <v>0.1764</v>
      </c>
      <c r="M1538" s="4" t="s">
        <v>22</v>
      </c>
      <c r="N1538" s="56" t="n">
        <v>14.28</v>
      </c>
      <c r="O1538" s="50" t="n">
        <f aca="false">N1538*L1538</f>
        <v>2.518992</v>
      </c>
      <c r="P1538" s="14" t="n">
        <f aca="false">O1538+P1537</f>
        <v>1476.47219199327</v>
      </c>
    </row>
    <row r="1539" customFormat="false" ht="12.8" hidden="false" customHeight="false" outlineLevel="0" collapsed="false">
      <c r="A1539" s="2" t="s">
        <v>1975</v>
      </c>
      <c r="B1539" s="2" t="s">
        <v>527</v>
      </c>
      <c r="C1539" s="6" t="s">
        <v>150</v>
      </c>
      <c r="D1539" s="6" t="s">
        <v>16</v>
      </c>
      <c r="E1539" s="6" t="s">
        <v>87</v>
      </c>
      <c r="F1539" s="6" t="s">
        <v>18</v>
      </c>
      <c r="G1539" s="6" t="s">
        <v>19</v>
      </c>
      <c r="H1539" s="6" t="s">
        <v>1977</v>
      </c>
      <c r="I1539" s="6" t="n">
        <v>2</v>
      </c>
      <c r="J1539" s="6" t="n">
        <v>12.45</v>
      </c>
      <c r="K1539" s="3" t="str">
        <f aca="false">IF(I1539=1, "No","Yes")</f>
        <v>Yes</v>
      </c>
      <c r="L1539" s="7" t="n">
        <f aca="false">IF(I1539=1,-J1539,0.98)</f>
        <v>0.98</v>
      </c>
      <c r="M1539" s="8" t="s">
        <v>51</v>
      </c>
      <c r="N1539" s="56" t="n">
        <v>14.28</v>
      </c>
      <c r="O1539" s="50" t="n">
        <f aca="false">N1539*L1539</f>
        <v>13.9944</v>
      </c>
      <c r="P1539" s="14" t="n">
        <f aca="false">O1539+P1538</f>
        <v>1490.46659199327</v>
      </c>
    </row>
    <row r="1540" customFormat="false" ht="12.8" hidden="false" customHeight="false" outlineLevel="0" collapsed="false">
      <c r="A1540" s="9" t="s">
        <v>1975</v>
      </c>
      <c r="B1540" s="9" t="s">
        <v>527</v>
      </c>
      <c r="C1540" s="6" t="s">
        <v>150</v>
      </c>
      <c r="D1540" s="6" t="s">
        <v>16</v>
      </c>
      <c r="E1540" s="6" t="s">
        <v>87</v>
      </c>
      <c r="F1540" s="6" t="s">
        <v>18</v>
      </c>
      <c r="G1540" s="6" t="s">
        <v>19</v>
      </c>
      <c r="H1540" s="6" t="s">
        <v>1977</v>
      </c>
      <c r="I1540" s="6" t="n">
        <v>2</v>
      </c>
      <c r="J1540" s="6" t="n">
        <v>2.82</v>
      </c>
      <c r="K1540" s="3" t="s">
        <v>21</v>
      </c>
      <c r="L1540" s="0" t="n">
        <f aca="false">IF(K1540="Yes",(J1540-1)*0.98,-1)</f>
        <v>1.7836</v>
      </c>
      <c r="M1540" s="13" t="s">
        <v>184</v>
      </c>
      <c r="N1540" s="56" t="n">
        <v>14.28</v>
      </c>
      <c r="O1540" s="50" t="n">
        <f aca="false">N1540*L1540</f>
        <v>25.469808</v>
      </c>
      <c r="P1540" s="14" t="n">
        <f aca="false">O1540+P1539</f>
        <v>1515.93639999327</v>
      </c>
    </row>
    <row r="1541" customFormat="false" ht="12.8" hidden="false" customHeight="false" outlineLevel="0" collapsed="false">
      <c r="A1541" s="9" t="s">
        <v>1975</v>
      </c>
      <c r="B1541" s="9" t="s">
        <v>527</v>
      </c>
      <c r="C1541" s="6" t="s">
        <v>150</v>
      </c>
      <c r="D1541" s="6" t="s">
        <v>16</v>
      </c>
      <c r="E1541" s="6" t="s">
        <v>87</v>
      </c>
      <c r="F1541" s="6" t="s">
        <v>18</v>
      </c>
      <c r="G1541" s="6" t="s">
        <v>19</v>
      </c>
      <c r="H1541" s="6" t="s">
        <v>1978</v>
      </c>
      <c r="I1541" s="6" t="n">
        <v>3</v>
      </c>
      <c r="J1541" s="6" t="n">
        <v>6</v>
      </c>
      <c r="K1541" s="3" t="str">
        <f aca="false">IF(I1541=1,"Yes","No")</f>
        <v>No</v>
      </c>
      <c r="L1541" s="7" t="n">
        <f aca="false">IF(K1541="Yes",(J1541-1)*0.98,-1)</f>
        <v>-1</v>
      </c>
      <c r="M1541" s="10" t="s">
        <v>53</v>
      </c>
      <c r="N1541" s="56" t="n">
        <v>14.28</v>
      </c>
      <c r="O1541" s="50" t="n">
        <f aca="false">N1541*L1541</f>
        <v>-14.28</v>
      </c>
      <c r="P1541" s="14" t="n">
        <f aca="false">O1541+P1540</f>
        <v>1501.65639999327</v>
      </c>
    </row>
    <row r="1542" customFormat="false" ht="12.8" hidden="false" customHeight="false" outlineLevel="0" collapsed="false">
      <c r="A1542" s="2" t="s">
        <v>1979</v>
      </c>
      <c r="B1542" s="2" t="s">
        <v>149</v>
      </c>
      <c r="C1542" s="0" t="s">
        <v>611</v>
      </c>
      <c r="D1542" s="0" t="s">
        <v>16</v>
      </c>
      <c r="E1542" s="0" t="s">
        <v>147</v>
      </c>
      <c r="F1542" s="0" t="s">
        <v>65</v>
      </c>
      <c r="G1542" s="0" t="s">
        <v>21</v>
      </c>
      <c r="H1542" s="0" t="s">
        <v>1980</v>
      </c>
      <c r="I1542" s="0" t="n">
        <v>2</v>
      </c>
      <c r="J1542" s="0" t="n">
        <v>2.95</v>
      </c>
      <c r="K1542" s="0" t="str">
        <f aca="false">IF(I1542=1,"Yes","No")</f>
        <v>No</v>
      </c>
      <c r="L1542" s="0" t="n">
        <f aca="false">IF(K1542="Yes",(J1542-1)*0.98,-1)</f>
        <v>-1</v>
      </c>
      <c r="M1542" s="5" t="s">
        <v>33</v>
      </c>
      <c r="N1542" s="56" t="n">
        <v>14.28</v>
      </c>
      <c r="O1542" s="50" t="n">
        <f aca="false">N1542*L1542</f>
        <v>-14.28</v>
      </c>
      <c r="P1542" s="14" t="n">
        <f aca="false">O1542+P1541</f>
        <v>1487.37639999327</v>
      </c>
    </row>
    <row r="1543" customFormat="false" ht="12.8" hidden="false" customHeight="false" outlineLevel="0" collapsed="false">
      <c r="A1543" s="2" t="s">
        <v>1979</v>
      </c>
      <c r="B1543" s="2" t="s">
        <v>337</v>
      </c>
      <c r="C1543" s="0" t="s">
        <v>1378</v>
      </c>
      <c r="D1543" s="0" t="s">
        <v>37</v>
      </c>
      <c r="E1543" s="0" t="s">
        <v>147</v>
      </c>
      <c r="G1543" s="0" t="s">
        <v>19</v>
      </c>
      <c r="H1543" s="0" t="s">
        <v>1981</v>
      </c>
      <c r="I1543" s="0" t="n">
        <v>1</v>
      </c>
      <c r="J1543" s="0" t="n">
        <v>1.15</v>
      </c>
      <c r="K1543" s="0" t="str">
        <f aca="false">IF(I1543=1,"Yes","No")</f>
        <v>Yes</v>
      </c>
      <c r="L1543" s="0" t="n">
        <f aca="false">IF(K1543="Yes",(J1543-1)*0.98,-1)</f>
        <v>0.147</v>
      </c>
      <c r="M1543" s="5" t="s">
        <v>33</v>
      </c>
      <c r="N1543" s="56" t="n">
        <v>14.28</v>
      </c>
      <c r="O1543" s="50" t="n">
        <f aca="false">N1543*L1543</f>
        <v>2.09916</v>
      </c>
      <c r="P1543" s="14" t="n">
        <f aca="false">O1543+P1542</f>
        <v>1489.47555999327</v>
      </c>
      <c r="Q1543" s="47" t="n">
        <f aca="false">0.8*(P1543-713.84)</f>
        <v>620.508447994615</v>
      </c>
      <c r="R1543" s="47" t="n">
        <f aca="false">P1543-Q1543</f>
        <v>868.967111998654</v>
      </c>
      <c r="S1543" s="47" t="n">
        <f aca="false">R1543/50</f>
        <v>17.3793422399731</v>
      </c>
      <c r="T1543" s="47" t="n">
        <f aca="false">855.36+Q1543</f>
        <v>1475.86844799461</v>
      </c>
      <c r="U1543" s="48" t="s">
        <v>21</v>
      </c>
    </row>
    <row r="1544" customFormat="false" ht="12.8" hidden="false" customHeight="false" outlineLevel="0" collapsed="false">
      <c r="A1544" s="2" t="s">
        <v>1982</v>
      </c>
      <c r="B1544" s="2" t="s">
        <v>135</v>
      </c>
      <c r="C1544" s="0" t="s">
        <v>526</v>
      </c>
      <c r="D1544" s="0" t="s">
        <v>195</v>
      </c>
      <c r="E1544" s="0" t="s">
        <v>147</v>
      </c>
      <c r="G1544" s="0" t="s">
        <v>19</v>
      </c>
      <c r="H1544" s="0" t="s">
        <v>1983</v>
      </c>
      <c r="I1544" s="0" t="n">
        <v>1</v>
      </c>
      <c r="J1544" s="0" t="n">
        <v>1.32</v>
      </c>
      <c r="K1544" s="0" t="str">
        <f aca="false">IF(I1544=1,"Yes","No")</f>
        <v>Yes</v>
      </c>
      <c r="L1544" s="0" t="n">
        <f aca="false">IF(K1544="Yes",(J1544-1)*0.98,-1)</f>
        <v>0.3136</v>
      </c>
      <c r="M1544" s="5" t="s">
        <v>33</v>
      </c>
      <c r="N1544" s="53" t="n">
        <v>17.38</v>
      </c>
      <c r="O1544" s="50" t="n">
        <f aca="false">N1544*L1544</f>
        <v>5.450368</v>
      </c>
      <c r="P1544" s="51" t="n">
        <f aca="false">R1543+O1544</f>
        <v>874.417479998654</v>
      </c>
    </row>
    <row r="1545" customFormat="false" ht="12.8" hidden="false" customHeight="false" outlineLevel="0" collapsed="false">
      <c r="A1545" s="2" t="s">
        <v>1982</v>
      </c>
      <c r="B1545" s="2" t="s">
        <v>167</v>
      </c>
      <c r="C1545" s="0" t="s">
        <v>15</v>
      </c>
      <c r="D1545" s="0" t="s">
        <v>16</v>
      </c>
      <c r="E1545" s="0" t="s">
        <v>147</v>
      </c>
      <c r="F1545" s="0" t="s">
        <v>65</v>
      </c>
      <c r="G1545" s="0" t="s">
        <v>21</v>
      </c>
      <c r="H1545" s="0" t="s">
        <v>1984</v>
      </c>
      <c r="I1545" s="0" t="n">
        <v>1</v>
      </c>
      <c r="J1545" s="0" t="n">
        <v>2.54</v>
      </c>
      <c r="K1545" s="0" t="str">
        <f aca="false">IF(I1545=1,"Yes","No")</f>
        <v>Yes</v>
      </c>
      <c r="L1545" s="0" t="n">
        <f aca="false">IF(K1545="Yes",(J1545-1)*0.98,-1)</f>
        <v>1.5092</v>
      </c>
      <c r="M1545" s="5" t="s">
        <v>33</v>
      </c>
      <c r="N1545" s="53" t="n">
        <v>17.38</v>
      </c>
      <c r="O1545" s="50" t="n">
        <f aca="false">N1545*L1545</f>
        <v>26.229896</v>
      </c>
      <c r="P1545" s="14" t="n">
        <f aca="false">O1545+P1544</f>
        <v>900.647375998654</v>
      </c>
    </row>
    <row r="1546" customFormat="false" ht="12.8" hidden="false" customHeight="false" outlineLevel="0" collapsed="false">
      <c r="A1546" s="2" t="s">
        <v>1982</v>
      </c>
      <c r="B1546" s="2" t="s">
        <v>337</v>
      </c>
      <c r="C1546" s="6" t="s">
        <v>382</v>
      </c>
      <c r="D1546" s="6" t="s">
        <v>42</v>
      </c>
      <c r="E1546" s="6" t="s">
        <v>147</v>
      </c>
      <c r="F1546" s="6" t="s">
        <v>18</v>
      </c>
      <c r="G1546" s="6" t="s">
        <v>19</v>
      </c>
      <c r="H1546" s="6" t="s">
        <v>1985</v>
      </c>
      <c r="I1546" s="6" t="n">
        <v>3</v>
      </c>
      <c r="J1546" s="6" t="n">
        <v>101.25</v>
      </c>
      <c r="K1546" s="3" t="str">
        <f aca="false">IF(I1546=1, "No","Yes")</f>
        <v>Yes</v>
      </c>
      <c r="L1546" s="7" t="n">
        <f aca="false">IF(I1546=1,-J1546,0.98)</f>
        <v>0.98</v>
      </c>
      <c r="M1546" s="8" t="s">
        <v>51</v>
      </c>
      <c r="N1546" s="53" t="n">
        <v>17.38</v>
      </c>
      <c r="O1546" s="50" t="n">
        <f aca="false">N1546*L1546</f>
        <v>17.0324</v>
      </c>
      <c r="P1546" s="14" t="n">
        <f aca="false">O1546+P1545</f>
        <v>917.679775998654</v>
      </c>
    </row>
    <row r="1547" customFormat="false" ht="12.8" hidden="false" customHeight="false" outlineLevel="0" collapsed="false">
      <c r="A1547" s="2" t="s">
        <v>1982</v>
      </c>
      <c r="B1547" s="2" t="s">
        <v>425</v>
      </c>
      <c r="C1547" s="0" t="s">
        <v>68</v>
      </c>
      <c r="D1547" s="0" t="s">
        <v>42</v>
      </c>
      <c r="E1547" s="0" t="s">
        <v>147</v>
      </c>
      <c r="F1547" s="0" t="s">
        <v>1653</v>
      </c>
      <c r="G1547" s="0" t="s">
        <v>21</v>
      </c>
      <c r="H1547" s="0" t="s">
        <v>1986</v>
      </c>
      <c r="I1547" s="0" t="n">
        <v>1</v>
      </c>
      <c r="J1547" s="0" t="n">
        <v>4.2</v>
      </c>
      <c r="K1547" s="0" t="str">
        <f aca="false">IF(I1547=1,"Yes","No")</f>
        <v>Yes</v>
      </c>
      <c r="L1547" s="0" t="n">
        <f aca="false">IF(K1547="Yes",(J1547-1)*0.98,-1)</f>
        <v>3.136</v>
      </c>
      <c r="M1547" s="5" t="s">
        <v>33</v>
      </c>
      <c r="N1547" s="53" t="n">
        <v>17.38</v>
      </c>
      <c r="O1547" s="50" t="n">
        <f aca="false">N1547*L1547</f>
        <v>54.50368</v>
      </c>
      <c r="P1547" s="14" t="n">
        <f aca="false">O1547+P1546</f>
        <v>972.183455998654</v>
      </c>
    </row>
    <row r="1548" customFormat="false" ht="12.8" hidden="false" customHeight="false" outlineLevel="0" collapsed="false">
      <c r="A1548" s="2" t="s">
        <v>1987</v>
      </c>
      <c r="B1548" s="2" t="s">
        <v>14</v>
      </c>
      <c r="C1548" s="0" t="s">
        <v>41</v>
      </c>
      <c r="D1548" s="0" t="s">
        <v>102</v>
      </c>
      <c r="E1548" s="0" t="s">
        <v>147</v>
      </c>
      <c r="F1548" s="0" t="s">
        <v>49</v>
      </c>
      <c r="G1548" s="0" t="s">
        <v>19</v>
      </c>
      <c r="H1548" s="0" t="s">
        <v>1988</v>
      </c>
      <c r="I1548" s="0" t="n">
        <v>1</v>
      </c>
      <c r="J1548" s="0" t="n">
        <v>1.88</v>
      </c>
      <c r="K1548" s="0" t="s">
        <v>21</v>
      </c>
      <c r="L1548" s="0" t="n">
        <f aca="false">IF(K1548="Yes",(J1548-1)*0.98,-1)</f>
        <v>0.8624</v>
      </c>
      <c r="M1548" s="4" t="s">
        <v>22</v>
      </c>
      <c r="N1548" s="53" t="n">
        <v>17.38</v>
      </c>
      <c r="O1548" s="50" t="n">
        <f aca="false">N1548*L1548</f>
        <v>14.988512</v>
      </c>
      <c r="P1548" s="14" t="n">
        <f aca="false">O1548+P1547</f>
        <v>987.171967998654</v>
      </c>
    </row>
    <row r="1549" customFormat="false" ht="12.8" hidden="false" customHeight="false" outlineLevel="0" collapsed="false">
      <c r="A1549" s="2" t="s">
        <v>1987</v>
      </c>
      <c r="B1549" s="2" t="s">
        <v>14</v>
      </c>
      <c r="C1549" s="0" t="s">
        <v>41</v>
      </c>
      <c r="D1549" s="0" t="s">
        <v>102</v>
      </c>
      <c r="E1549" s="0" t="s">
        <v>147</v>
      </c>
      <c r="F1549" s="0" t="s">
        <v>49</v>
      </c>
      <c r="G1549" s="0" t="s">
        <v>19</v>
      </c>
      <c r="H1549" s="0" t="s">
        <v>1989</v>
      </c>
      <c r="I1549" s="0" t="n">
        <v>2</v>
      </c>
      <c r="J1549" s="0" t="n">
        <v>1.69</v>
      </c>
      <c r="K1549" s="0" t="s">
        <v>21</v>
      </c>
      <c r="L1549" s="0" t="n">
        <f aca="false">IF(K1549="Yes",(J1549-1)*0.98,-1)</f>
        <v>0.6762</v>
      </c>
      <c r="M1549" s="11" t="s">
        <v>62</v>
      </c>
      <c r="N1549" s="53" t="n">
        <v>17.38</v>
      </c>
      <c r="O1549" s="50" t="n">
        <f aca="false">N1549*L1549</f>
        <v>11.752356</v>
      </c>
      <c r="P1549" s="14" t="n">
        <f aca="false">O1549+P1548</f>
        <v>998.924323998654</v>
      </c>
    </row>
    <row r="1550" customFormat="false" ht="12.8" hidden="false" customHeight="false" outlineLevel="0" collapsed="false">
      <c r="A1550" s="9" t="s">
        <v>1987</v>
      </c>
      <c r="B1550" s="9" t="s">
        <v>14</v>
      </c>
      <c r="C1550" s="6" t="s">
        <v>41</v>
      </c>
      <c r="D1550" s="6" t="s">
        <v>102</v>
      </c>
      <c r="E1550" s="6" t="s">
        <v>147</v>
      </c>
      <c r="F1550" s="6" t="s">
        <v>49</v>
      </c>
      <c r="G1550" s="6" t="s">
        <v>19</v>
      </c>
      <c r="H1550" s="6" t="s">
        <v>1989</v>
      </c>
      <c r="I1550" s="6" t="n">
        <v>2</v>
      </c>
      <c r="J1550" s="6" t="n">
        <v>2.6</v>
      </c>
      <c r="K1550" s="3" t="str">
        <f aca="false">IF(I1550=1,"Yes","No")</f>
        <v>No</v>
      </c>
      <c r="L1550" s="7" t="n">
        <f aca="false">IF(K1550="Yes",(J1550-1)*0.98,-1)</f>
        <v>-1</v>
      </c>
      <c r="M1550" s="10" t="s">
        <v>53</v>
      </c>
      <c r="N1550" s="53" t="n">
        <v>17.38</v>
      </c>
      <c r="O1550" s="50" t="n">
        <f aca="false">N1550*L1550</f>
        <v>-17.38</v>
      </c>
      <c r="P1550" s="14" t="n">
        <f aca="false">O1550+P1549</f>
        <v>981.544323998654</v>
      </c>
    </row>
    <row r="1551" customFormat="false" ht="12.8" hidden="false" customHeight="false" outlineLevel="0" collapsed="false">
      <c r="A1551" s="2" t="s">
        <v>1987</v>
      </c>
      <c r="B1551" s="2" t="s">
        <v>456</v>
      </c>
      <c r="C1551" s="0" t="s">
        <v>1404</v>
      </c>
      <c r="D1551" s="0" t="s">
        <v>37</v>
      </c>
      <c r="E1551" s="0" t="s">
        <v>147</v>
      </c>
      <c r="G1551" s="0" t="s">
        <v>19</v>
      </c>
      <c r="H1551" s="0" t="s">
        <v>1990</v>
      </c>
      <c r="I1551" s="0" t="n">
        <v>1</v>
      </c>
      <c r="J1551" s="0" t="n">
        <v>3.35</v>
      </c>
      <c r="K1551" s="0" t="str">
        <f aca="false">IF(I1551=1,"Yes","No")</f>
        <v>Yes</v>
      </c>
      <c r="L1551" s="0" t="n">
        <f aca="false">IF(K1551="Yes",(J1551-1)*0.98,-1)</f>
        <v>2.303</v>
      </c>
      <c r="M1551" s="5" t="s">
        <v>33</v>
      </c>
      <c r="N1551" s="53" t="n">
        <v>17.38</v>
      </c>
      <c r="O1551" s="50" t="n">
        <f aca="false">N1551*L1551</f>
        <v>40.02614</v>
      </c>
      <c r="P1551" s="14" t="n">
        <f aca="false">O1551+P1550</f>
        <v>1021.57046399865</v>
      </c>
    </row>
    <row r="1552" customFormat="false" ht="12.8" hidden="false" customHeight="false" outlineLevel="0" collapsed="false">
      <c r="A1552" s="2" t="s">
        <v>1991</v>
      </c>
      <c r="B1552" s="2" t="s">
        <v>205</v>
      </c>
      <c r="C1552" s="0" t="s">
        <v>406</v>
      </c>
      <c r="D1552" s="0" t="s">
        <v>16</v>
      </c>
      <c r="E1552" s="0" t="s">
        <v>79</v>
      </c>
      <c r="F1552" s="0" t="s">
        <v>80</v>
      </c>
      <c r="G1552" s="0" t="s">
        <v>19</v>
      </c>
      <c r="H1552" s="0" t="s">
        <v>1992</v>
      </c>
      <c r="I1552" s="0" t="n">
        <v>4</v>
      </c>
      <c r="J1552" s="0" t="n">
        <v>1.25</v>
      </c>
      <c r="K1552" s="0" t="s">
        <v>19</v>
      </c>
      <c r="L1552" s="0" t="n">
        <f aca="false">IF(K1552="Yes",(J1552-1)*0.98,-1)</f>
        <v>-1</v>
      </c>
      <c r="M1552" s="4" t="s">
        <v>22</v>
      </c>
      <c r="N1552" s="53" t="n">
        <v>17.38</v>
      </c>
      <c r="O1552" s="50" t="n">
        <f aca="false">N1552*L1552</f>
        <v>-17.38</v>
      </c>
      <c r="P1552" s="14" t="n">
        <f aca="false">O1552+P1551</f>
        <v>1004.19046399865</v>
      </c>
    </row>
    <row r="1553" customFormat="false" ht="12.8" hidden="false" customHeight="false" outlineLevel="0" collapsed="false">
      <c r="A1553" s="2" t="s">
        <v>1991</v>
      </c>
      <c r="B1553" s="2" t="s">
        <v>205</v>
      </c>
      <c r="C1553" s="0" t="s">
        <v>406</v>
      </c>
      <c r="D1553" s="0" t="s">
        <v>16</v>
      </c>
      <c r="E1553" s="0" t="s">
        <v>79</v>
      </c>
      <c r="F1553" s="0" t="s">
        <v>80</v>
      </c>
      <c r="G1553" s="0" t="s">
        <v>19</v>
      </c>
      <c r="H1553" s="0" t="s">
        <v>1993</v>
      </c>
      <c r="I1553" s="0" t="n">
        <v>1</v>
      </c>
      <c r="J1553" s="0" t="n">
        <v>1.53</v>
      </c>
      <c r="K1553" s="0" t="s">
        <v>21</v>
      </c>
      <c r="L1553" s="0" t="n">
        <f aca="false">IF(K1553="Yes",(J1553-1)*0.98,-1)</f>
        <v>0.5194</v>
      </c>
      <c r="M1553" s="11" t="s">
        <v>62</v>
      </c>
      <c r="N1553" s="53" t="n">
        <v>17.38</v>
      </c>
      <c r="O1553" s="50" t="n">
        <f aca="false">N1553*L1553</f>
        <v>9.027172</v>
      </c>
      <c r="P1553" s="14" t="n">
        <f aca="false">O1553+P1552</f>
        <v>1013.21763599865</v>
      </c>
    </row>
    <row r="1554" customFormat="false" ht="12.8" hidden="false" customHeight="false" outlineLevel="0" collapsed="false">
      <c r="A1554" s="9" t="s">
        <v>1991</v>
      </c>
      <c r="B1554" s="9" t="s">
        <v>205</v>
      </c>
      <c r="C1554" s="6" t="s">
        <v>406</v>
      </c>
      <c r="D1554" s="6" t="s">
        <v>16</v>
      </c>
      <c r="E1554" s="6" t="s">
        <v>79</v>
      </c>
      <c r="F1554" s="6" t="s">
        <v>80</v>
      </c>
      <c r="G1554" s="6" t="s">
        <v>19</v>
      </c>
      <c r="H1554" s="6" t="s">
        <v>1994</v>
      </c>
      <c r="I1554" s="6" t="n">
        <v>2</v>
      </c>
      <c r="J1554" s="6" t="n">
        <v>2.7</v>
      </c>
      <c r="K1554" s="3" t="s">
        <v>21</v>
      </c>
      <c r="L1554" s="0" t="n">
        <f aca="false">IF(K1554="Yes",(J1554-1)*0.98,-1)</f>
        <v>1.666</v>
      </c>
      <c r="M1554" s="13" t="s">
        <v>184</v>
      </c>
      <c r="N1554" s="53" t="n">
        <v>17.38</v>
      </c>
      <c r="O1554" s="50" t="n">
        <f aca="false">N1554*L1554</f>
        <v>28.95508</v>
      </c>
      <c r="P1554" s="14" t="n">
        <f aca="false">O1554+P1553</f>
        <v>1042.17271599865</v>
      </c>
    </row>
    <row r="1555" customFormat="false" ht="12.8" hidden="false" customHeight="false" outlineLevel="0" collapsed="false">
      <c r="A1555" s="2" t="s">
        <v>1995</v>
      </c>
      <c r="B1555" s="2" t="s">
        <v>71</v>
      </c>
      <c r="C1555" s="0" t="s">
        <v>1996</v>
      </c>
      <c r="D1555" s="0" t="s">
        <v>37</v>
      </c>
      <c r="E1555" s="0" t="s">
        <v>17</v>
      </c>
      <c r="F1555" s="0" t="s">
        <v>65</v>
      </c>
      <c r="G1555" s="0" t="s">
        <v>21</v>
      </c>
      <c r="H1555" s="0" t="s">
        <v>1997</v>
      </c>
      <c r="I1555" s="0" t="n">
        <v>4</v>
      </c>
      <c r="J1555" s="0" t="n">
        <v>5.4</v>
      </c>
      <c r="K1555" s="0" t="str">
        <f aca="false">IF(I1555=1,"Yes","No")</f>
        <v>No</v>
      </c>
      <c r="L1555" s="0" t="n">
        <f aca="false">IF(K1555="Yes",(J1555-1)*0.98,-1)</f>
        <v>-1</v>
      </c>
      <c r="M1555" s="5" t="s">
        <v>33</v>
      </c>
      <c r="N1555" s="53" t="n">
        <v>17.38</v>
      </c>
      <c r="O1555" s="50" t="n">
        <f aca="false">N1555*L1555</f>
        <v>-17.38</v>
      </c>
      <c r="P1555" s="14" t="n">
        <f aca="false">O1555+P1554</f>
        <v>1024.79271599865</v>
      </c>
    </row>
    <row r="1556" customFormat="false" ht="12.8" hidden="false" customHeight="false" outlineLevel="0" collapsed="false">
      <c r="A1556" s="2" t="s">
        <v>1995</v>
      </c>
      <c r="B1556" s="2" t="s">
        <v>71</v>
      </c>
      <c r="C1556" s="0" t="s">
        <v>1996</v>
      </c>
      <c r="D1556" s="0" t="s">
        <v>37</v>
      </c>
      <c r="E1556" s="0" t="s">
        <v>17</v>
      </c>
      <c r="F1556" s="0" t="s">
        <v>65</v>
      </c>
      <c r="G1556" s="0" t="s">
        <v>21</v>
      </c>
      <c r="H1556" s="0" t="s">
        <v>1997</v>
      </c>
      <c r="I1556" s="0" t="n">
        <v>4</v>
      </c>
      <c r="J1556" s="0" t="n">
        <v>1.88</v>
      </c>
      <c r="K1556" s="0" t="s">
        <v>21</v>
      </c>
      <c r="L1556" s="0" t="n">
        <f aca="false">IF(K1556="Yes",(J1556-1)*0.98,-1)</f>
        <v>0.8624</v>
      </c>
      <c r="M1556" s="4" t="s">
        <v>22</v>
      </c>
      <c r="N1556" s="53" t="n">
        <v>17.38</v>
      </c>
      <c r="O1556" s="50" t="n">
        <f aca="false">N1556*L1556</f>
        <v>14.988512</v>
      </c>
      <c r="P1556" s="14" t="n">
        <f aca="false">O1556+P1555</f>
        <v>1039.78122799865</v>
      </c>
    </row>
    <row r="1557" customFormat="false" ht="12.8" hidden="false" customHeight="false" outlineLevel="0" collapsed="false">
      <c r="A1557" s="2" t="s">
        <v>1995</v>
      </c>
      <c r="B1557" s="2" t="s">
        <v>167</v>
      </c>
      <c r="C1557" s="6" t="s">
        <v>271</v>
      </c>
      <c r="D1557" s="6" t="s">
        <v>16</v>
      </c>
      <c r="E1557" s="6" t="s">
        <v>147</v>
      </c>
      <c r="F1557" s="6" t="s">
        <v>43</v>
      </c>
      <c r="G1557" s="6" t="s">
        <v>19</v>
      </c>
      <c r="H1557" s="6" t="s">
        <v>1998</v>
      </c>
      <c r="I1557" s="6" t="n">
        <v>0</v>
      </c>
      <c r="J1557" s="6" t="n">
        <v>12.22</v>
      </c>
      <c r="K1557" s="3" t="str">
        <f aca="false">IF(I1557=1, "No","Yes")</f>
        <v>Yes</v>
      </c>
      <c r="L1557" s="7" t="n">
        <f aca="false">IF(I1557=1,-J1557,0.98)</f>
        <v>0.98</v>
      </c>
      <c r="M1557" s="8" t="s">
        <v>51</v>
      </c>
      <c r="N1557" s="53" t="n">
        <v>17.38</v>
      </c>
      <c r="O1557" s="50" t="n">
        <f aca="false">N1557*L1557</f>
        <v>17.0324</v>
      </c>
      <c r="P1557" s="14" t="n">
        <f aca="false">O1557+P1556</f>
        <v>1056.81362799865</v>
      </c>
    </row>
    <row r="1558" customFormat="false" ht="12.8" hidden="false" customHeight="false" outlineLevel="0" collapsed="false">
      <c r="A1558" s="2" t="s">
        <v>1995</v>
      </c>
      <c r="B1558" s="2" t="s">
        <v>167</v>
      </c>
      <c r="C1558" s="6" t="s">
        <v>271</v>
      </c>
      <c r="D1558" s="6" t="s">
        <v>16</v>
      </c>
      <c r="E1558" s="6" t="s">
        <v>147</v>
      </c>
      <c r="F1558" s="6" t="s">
        <v>43</v>
      </c>
      <c r="G1558" s="6" t="s">
        <v>19</v>
      </c>
      <c r="H1558" s="6" t="s">
        <v>1998</v>
      </c>
      <c r="I1558" s="6" t="n">
        <v>0</v>
      </c>
      <c r="J1558" s="6" t="n">
        <v>12.22</v>
      </c>
      <c r="K1558" s="3" t="str">
        <f aca="false">IF(I1558=1, "No","Yes")</f>
        <v>Yes</v>
      </c>
      <c r="L1558" s="7" t="n">
        <f aca="false">IF(I1558=1,-J1558,0.98)</f>
        <v>0.98</v>
      </c>
      <c r="M1558" s="12" t="s">
        <v>128</v>
      </c>
      <c r="N1558" s="53" t="n">
        <v>17.38</v>
      </c>
      <c r="O1558" s="50" t="n">
        <f aca="false">N1558*L1558</f>
        <v>17.0324</v>
      </c>
      <c r="P1558" s="14" t="n">
        <f aca="false">O1558+P1557</f>
        <v>1073.84602799865</v>
      </c>
    </row>
    <row r="1559" customFormat="false" ht="12.8" hidden="false" customHeight="false" outlineLevel="0" collapsed="false">
      <c r="A1559" s="9" t="s">
        <v>1995</v>
      </c>
      <c r="B1559" s="9" t="s">
        <v>167</v>
      </c>
      <c r="C1559" s="6" t="s">
        <v>271</v>
      </c>
      <c r="D1559" s="6" t="s">
        <v>16</v>
      </c>
      <c r="E1559" s="6" t="s">
        <v>147</v>
      </c>
      <c r="F1559" s="6" t="s">
        <v>43</v>
      </c>
      <c r="G1559" s="6" t="s">
        <v>19</v>
      </c>
      <c r="H1559" s="6" t="s">
        <v>1998</v>
      </c>
      <c r="I1559" s="6" t="n">
        <v>0</v>
      </c>
      <c r="J1559" s="6" t="n">
        <v>2.38</v>
      </c>
      <c r="K1559" s="3" t="s">
        <v>19</v>
      </c>
      <c r="L1559" s="0" t="n">
        <f aca="false">IF(K1559="Yes",(J1559-1)*0.98,-1)</f>
        <v>-1</v>
      </c>
      <c r="M1559" s="13" t="s">
        <v>184</v>
      </c>
      <c r="N1559" s="53" t="n">
        <v>17.38</v>
      </c>
      <c r="O1559" s="50" t="n">
        <f aca="false">N1559*L1559</f>
        <v>-17.38</v>
      </c>
      <c r="P1559" s="14" t="n">
        <f aca="false">O1559+P1558</f>
        <v>1056.46602799865</v>
      </c>
    </row>
    <row r="1560" customFormat="false" ht="12.8" hidden="false" customHeight="false" outlineLevel="0" collapsed="false">
      <c r="A1560" s="9" t="s">
        <v>1995</v>
      </c>
      <c r="B1560" s="9" t="s">
        <v>167</v>
      </c>
      <c r="C1560" s="6" t="s">
        <v>271</v>
      </c>
      <c r="D1560" s="6" t="s">
        <v>16</v>
      </c>
      <c r="E1560" s="6" t="s">
        <v>147</v>
      </c>
      <c r="F1560" s="6" t="s">
        <v>43</v>
      </c>
      <c r="G1560" s="6" t="s">
        <v>19</v>
      </c>
      <c r="H1560" s="6" t="s">
        <v>1999</v>
      </c>
      <c r="I1560" s="6" t="n">
        <v>2</v>
      </c>
      <c r="J1560" s="6" t="n">
        <v>5.5</v>
      </c>
      <c r="K1560" s="3" t="str">
        <f aca="false">IF(I1560=1,"Yes","No")</f>
        <v>No</v>
      </c>
      <c r="L1560" s="7" t="n">
        <f aca="false">IF(K1560="Yes",(J1560-1)*0.98,-1)</f>
        <v>-1</v>
      </c>
      <c r="M1560" s="10" t="s">
        <v>53</v>
      </c>
      <c r="N1560" s="53" t="n">
        <v>17.38</v>
      </c>
      <c r="O1560" s="50" t="n">
        <f aca="false">N1560*L1560</f>
        <v>-17.38</v>
      </c>
      <c r="P1560" s="14" t="n">
        <f aca="false">O1560+P1559</f>
        <v>1039.08602799865</v>
      </c>
    </row>
    <row r="1561" customFormat="false" ht="12.8" hidden="false" customHeight="false" outlineLevel="0" collapsed="false">
      <c r="A1561" s="2" t="s">
        <v>2000</v>
      </c>
      <c r="B1561" s="2" t="s">
        <v>421</v>
      </c>
      <c r="C1561" s="0" t="s">
        <v>327</v>
      </c>
      <c r="D1561" s="0" t="s">
        <v>42</v>
      </c>
      <c r="E1561" s="0" t="s">
        <v>17</v>
      </c>
      <c r="F1561" s="0" t="s">
        <v>43</v>
      </c>
      <c r="G1561" s="0" t="s">
        <v>19</v>
      </c>
      <c r="H1561" s="0" t="s">
        <v>1916</v>
      </c>
      <c r="I1561" s="0" t="n">
        <v>1</v>
      </c>
      <c r="J1561" s="0" t="n">
        <v>1.37</v>
      </c>
      <c r="K1561" s="0" t="str">
        <f aca="false">IF(I1561=1,"Yes","No")</f>
        <v>Yes</v>
      </c>
      <c r="L1561" s="0" t="n">
        <f aca="false">IF(K1561="Yes",(J1561-1)*0.98,-1)</f>
        <v>0.3626</v>
      </c>
      <c r="M1561" s="5" t="s">
        <v>33</v>
      </c>
      <c r="N1561" s="53" t="n">
        <v>17.38</v>
      </c>
      <c r="O1561" s="50" t="n">
        <f aca="false">N1561*L1561</f>
        <v>6.301988</v>
      </c>
      <c r="P1561" s="14" t="n">
        <f aca="false">O1561+P1560</f>
        <v>1045.38801599865</v>
      </c>
    </row>
    <row r="1562" customFormat="false" ht="12.8" hidden="false" customHeight="false" outlineLevel="0" collapsed="false">
      <c r="A1562" s="2" t="s">
        <v>2000</v>
      </c>
      <c r="B1562" s="2" t="s">
        <v>697</v>
      </c>
      <c r="C1562" s="0" t="s">
        <v>327</v>
      </c>
      <c r="D1562" s="0" t="s">
        <v>16</v>
      </c>
      <c r="E1562" s="0" t="s">
        <v>17</v>
      </c>
      <c r="F1562" s="0" t="s">
        <v>18</v>
      </c>
      <c r="G1562" s="0" t="s">
        <v>19</v>
      </c>
      <c r="H1562" s="0" t="s">
        <v>2001</v>
      </c>
      <c r="I1562" s="0" t="n">
        <v>0</v>
      </c>
      <c r="J1562" s="0" t="n">
        <v>1.1</v>
      </c>
      <c r="K1562" s="0" t="s">
        <v>19</v>
      </c>
      <c r="L1562" s="0" t="n">
        <f aca="false">IF(K1562="Yes",(J1562-1)*0.98,-1)</f>
        <v>-1</v>
      </c>
      <c r="M1562" s="4" t="s">
        <v>22</v>
      </c>
      <c r="N1562" s="53" t="n">
        <v>17.38</v>
      </c>
      <c r="O1562" s="50" t="n">
        <f aca="false">N1562*L1562</f>
        <v>-17.38</v>
      </c>
      <c r="P1562" s="14" t="n">
        <f aca="false">O1562+P1561</f>
        <v>1028.00801599865</v>
      </c>
    </row>
    <row r="1563" customFormat="false" ht="12.8" hidden="false" customHeight="false" outlineLevel="0" collapsed="false">
      <c r="A1563" s="2" t="s">
        <v>2002</v>
      </c>
      <c r="B1563" s="2" t="s">
        <v>186</v>
      </c>
      <c r="C1563" s="0" t="s">
        <v>611</v>
      </c>
      <c r="D1563" s="0" t="s">
        <v>16</v>
      </c>
      <c r="E1563" s="0" t="s">
        <v>147</v>
      </c>
      <c r="F1563" s="0" t="s">
        <v>453</v>
      </c>
      <c r="G1563" s="0" t="s">
        <v>19</v>
      </c>
      <c r="H1563" s="0" t="s">
        <v>2003</v>
      </c>
      <c r="I1563" s="0" t="n">
        <v>0</v>
      </c>
      <c r="J1563" s="0" t="n">
        <v>3.4</v>
      </c>
      <c r="K1563" s="0" t="str">
        <f aca="false">IF(I1563=1,"Yes","No")</f>
        <v>No</v>
      </c>
      <c r="L1563" s="0" t="n">
        <f aca="false">IF(K1563="Yes",(J1563-1)*0.98,-1)</f>
        <v>-1</v>
      </c>
      <c r="M1563" s="5" t="s">
        <v>33</v>
      </c>
      <c r="N1563" s="53" t="n">
        <v>17.38</v>
      </c>
      <c r="O1563" s="50" t="n">
        <f aca="false">N1563*L1563</f>
        <v>-17.38</v>
      </c>
      <c r="P1563" s="14" t="n">
        <f aca="false">O1563+P1562</f>
        <v>1010.62801599865</v>
      </c>
    </row>
    <row r="1564" customFormat="false" ht="12.8" hidden="false" customHeight="false" outlineLevel="0" collapsed="false">
      <c r="A1564" s="2" t="s">
        <v>2002</v>
      </c>
      <c r="B1564" s="2" t="s">
        <v>186</v>
      </c>
      <c r="C1564" s="0" t="s">
        <v>611</v>
      </c>
      <c r="D1564" s="0" t="s">
        <v>16</v>
      </c>
      <c r="E1564" s="0" t="s">
        <v>147</v>
      </c>
      <c r="F1564" s="0" t="s">
        <v>453</v>
      </c>
      <c r="G1564" s="0" t="s">
        <v>19</v>
      </c>
      <c r="H1564" s="0" t="s">
        <v>2004</v>
      </c>
      <c r="I1564" s="0" t="n">
        <v>0</v>
      </c>
      <c r="J1564" s="0" t="n">
        <v>1.66</v>
      </c>
      <c r="K1564" s="0" t="s">
        <v>19</v>
      </c>
      <c r="L1564" s="0" t="n">
        <f aca="false">IF(K1564="Yes",(J1564-1)*0.98,-1)</f>
        <v>-1</v>
      </c>
      <c r="M1564" s="11" t="s">
        <v>62</v>
      </c>
      <c r="N1564" s="53" t="n">
        <v>17.38</v>
      </c>
      <c r="O1564" s="50" t="n">
        <f aca="false">N1564*L1564</f>
        <v>-17.38</v>
      </c>
      <c r="P1564" s="14" t="n">
        <f aca="false">O1564+P1563</f>
        <v>993.248015998653</v>
      </c>
    </row>
    <row r="1565" customFormat="false" ht="12.8" hidden="false" customHeight="false" outlineLevel="0" collapsed="false">
      <c r="A1565" s="9" t="s">
        <v>2002</v>
      </c>
      <c r="B1565" s="9" t="s">
        <v>186</v>
      </c>
      <c r="C1565" s="6" t="s">
        <v>611</v>
      </c>
      <c r="D1565" s="6" t="s">
        <v>16</v>
      </c>
      <c r="E1565" s="6" t="s">
        <v>147</v>
      </c>
      <c r="F1565" s="6" t="s">
        <v>453</v>
      </c>
      <c r="G1565" s="6" t="s">
        <v>19</v>
      </c>
      <c r="H1565" s="6" t="s">
        <v>2005</v>
      </c>
      <c r="I1565" s="6" t="n">
        <v>1</v>
      </c>
      <c r="J1565" s="6" t="n">
        <v>1.78</v>
      </c>
      <c r="K1565" s="3" t="s">
        <v>21</v>
      </c>
      <c r="L1565" s="0" t="n">
        <f aca="false">IF(K1565="Yes",(J1565-1)*0.98,-1)</f>
        <v>0.7644</v>
      </c>
      <c r="M1565" s="13" t="s">
        <v>184</v>
      </c>
      <c r="N1565" s="53" t="n">
        <v>17.38</v>
      </c>
      <c r="O1565" s="50" t="n">
        <f aca="false">N1565*L1565</f>
        <v>13.285272</v>
      </c>
      <c r="P1565" s="14" t="n">
        <f aca="false">O1565+P1564</f>
        <v>1006.53328799865</v>
      </c>
    </row>
    <row r="1566" customFormat="false" ht="12.8" hidden="false" customHeight="false" outlineLevel="0" collapsed="false">
      <c r="A1566" s="2" t="s">
        <v>2002</v>
      </c>
      <c r="B1566" s="2" t="s">
        <v>331</v>
      </c>
      <c r="C1566" s="0" t="s">
        <v>611</v>
      </c>
      <c r="D1566" s="0" t="s">
        <v>29</v>
      </c>
      <c r="E1566" s="0" t="s">
        <v>147</v>
      </c>
      <c r="F1566" s="0" t="s">
        <v>428</v>
      </c>
      <c r="G1566" s="0" t="s">
        <v>21</v>
      </c>
      <c r="H1566" s="0" t="s">
        <v>2006</v>
      </c>
      <c r="I1566" s="0" t="n">
        <v>1</v>
      </c>
      <c r="J1566" s="0" t="n">
        <v>1.4</v>
      </c>
      <c r="K1566" s="0" t="str">
        <f aca="false">IF(I1566=1,"Yes","No")</f>
        <v>Yes</v>
      </c>
      <c r="L1566" s="0" t="n">
        <f aca="false">IF(K1566="Yes",(J1566-1)*0.98,-1)</f>
        <v>0.392</v>
      </c>
      <c r="M1566" s="5" t="s">
        <v>33</v>
      </c>
      <c r="N1566" s="53" t="n">
        <v>17.38</v>
      </c>
      <c r="O1566" s="50" t="n">
        <f aca="false">N1566*L1566</f>
        <v>6.81296</v>
      </c>
      <c r="P1566" s="14" t="n">
        <f aca="false">O1566+P1565</f>
        <v>1013.34624799865</v>
      </c>
    </row>
    <row r="1567" customFormat="false" ht="12.8" hidden="false" customHeight="false" outlineLevel="0" collapsed="false">
      <c r="A1567" s="2" t="s">
        <v>2007</v>
      </c>
      <c r="B1567" s="2" t="s">
        <v>167</v>
      </c>
      <c r="C1567" s="0" t="s">
        <v>506</v>
      </c>
      <c r="D1567" s="0" t="s">
        <v>42</v>
      </c>
      <c r="E1567" s="0" t="s">
        <v>147</v>
      </c>
      <c r="F1567" s="0" t="s">
        <v>65</v>
      </c>
      <c r="G1567" s="0" t="s">
        <v>21</v>
      </c>
      <c r="H1567" s="0" t="s">
        <v>2008</v>
      </c>
      <c r="I1567" s="0" t="n">
        <v>4</v>
      </c>
      <c r="J1567" s="0" t="n">
        <v>5.41</v>
      </c>
      <c r="K1567" s="0" t="str">
        <f aca="false">IF(I1567=1,"Yes","No")</f>
        <v>No</v>
      </c>
      <c r="L1567" s="0" t="n">
        <f aca="false">IF(K1567="Yes",(J1567-1)*0.98,-1)</f>
        <v>-1</v>
      </c>
      <c r="M1567" s="5" t="s">
        <v>33</v>
      </c>
      <c r="N1567" s="53" t="n">
        <v>17.38</v>
      </c>
      <c r="O1567" s="50" t="n">
        <f aca="false">N1567*L1567</f>
        <v>-17.38</v>
      </c>
      <c r="P1567" s="14" t="n">
        <f aca="false">O1567+P1566</f>
        <v>995.966247998653</v>
      </c>
    </row>
    <row r="1568" customFormat="false" ht="12.8" hidden="false" customHeight="false" outlineLevel="0" collapsed="false">
      <c r="A1568" s="2" t="s">
        <v>2007</v>
      </c>
      <c r="B1568" s="2" t="s">
        <v>167</v>
      </c>
      <c r="C1568" s="0" t="s">
        <v>506</v>
      </c>
      <c r="D1568" s="0" t="s">
        <v>42</v>
      </c>
      <c r="E1568" s="0" t="s">
        <v>147</v>
      </c>
      <c r="F1568" s="0" t="s">
        <v>65</v>
      </c>
      <c r="G1568" s="0" t="s">
        <v>21</v>
      </c>
      <c r="H1568" s="0" t="s">
        <v>2008</v>
      </c>
      <c r="I1568" s="0" t="n">
        <v>4</v>
      </c>
      <c r="J1568" s="0" t="n">
        <v>2.04</v>
      </c>
      <c r="K1568" s="0" t="s">
        <v>19</v>
      </c>
      <c r="L1568" s="0" t="n">
        <f aca="false">IF(K1568="Yes",(J1568-1)*0.98,-1)</f>
        <v>-1</v>
      </c>
      <c r="M1568" s="4" t="s">
        <v>22</v>
      </c>
      <c r="N1568" s="53" t="n">
        <v>17.38</v>
      </c>
      <c r="O1568" s="50" t="n">
        <f aca="false">N1568*L1568</f>
        <v>-17.38</v>
      </c>
      <c r="P1568" s="14" t="n">
        <f aca="false">O1568+P1567</f>
        <v>978.586247998653</v>
      </c>
    </row>
    <row r="1569" customFormat="false" ht="12.8" hidden="false" customHeight="false" outlineLevel="0" collapsed="false">
      <c r="A1569" s="2" t="s">
        <v>2007</v>
      </c>
      <c r="B1569" s="2" t="s">
        <v>167</v>
      </c>
      <c r="C1569" s="6" t="s">
        <v>506</v>
      </c>
      <c r="D1569" s="6" t="s">
        <v>42</v>
      </c>
      <c r="E1569" s="6" t="s">
        <v>147</v>
      </c>
      <c r="F1569" s="6" t="s">
        <v>65</v>
      </c>
      <c r="G1569" s="6" t="s">
        <v>21</v>
      </c>
      <c r="H1569" s="6" t="s">
        <v>2009</v>
      </c>
      <c r="I1569" s="6" t="n">
        <v>2</v>
      </c>
      <c r="J1569" s="6" t="n">
        <v>7.82</v>
      </c>
      <c r="K1569" s="3" t="str">
        <f aca="false">IF(I1569=1, "No","Yes")</f>
        <v>Yes</v>
      </c>
      <c r="L1569" s="7" t="n">
        <f aca="false">IF(I1569=1,-J1569,0.98)</f>
        <v>0.98</v>
      </c>
      <c r="M1569" s="8" t="s">
        <v>51</v>
      </c>
      <c r="N1569" s="53" t="n">
        <v>17.38</v>
      </c>
      <c r="O1569" s="50" t="n">
        <f aca="false">N1569*L1569</f>
        <v>17.0324</v>
      </c>
      <c r="P1569" s="14" t="n">
        <f aca="false">O1569+P1568</f>
        <v>995.618647998653</v>
      </c>
    </row>
    <row r="1570" customFormat="false" ht="12.8" hidden="false" customHeight="false" outlineLevel="0" collapsed="false">
      <c r="A1570" s="2" t="s">
        <v>2007</v>
      </c>
      <c r="B1570" s="2" t="s">
        <v>167</v>
      </c>
      <c r="C1570" s="6" t="s">
        <v>506</v>
      </c>
      <c r="D1570" s="6" t="s">
        <v>42</v>
      </c>
      <c r="E1570" s="6" t="s">
        <v>147</v>
      </c>
      <c r="F1570" s="6" t="s">
        <v>65</v>
      </c>
      <c r="G1570" s="6" t="s">
        <v>21</v>
      </c>
      <c r="H1570" s="6" t="s">
        <v>2009</v>
      </c>
      <c r="I1570" s="6" t="n">
        <v>2</v>
      </c>
      <c r="J1570" s="6" t="n">
        <v>7.82</v>
      </c>
      <c r="K1570" s="3" t="str">
        <f aca="false">IF(I1570=1, "No","Yes")</f>
        <v>Yes</v>
      </c>
      <c r="L1570" s="7" t="n">
        <f aca="false">IF(I1570=1,-J1570,0.98)</f>
        <v>0.98</v>
      </c>
      <c r="M1570" s="12" t="s">
        <v>128</v>
      </c>
      <c r="N1570" s="53" t="n">
        <v>17.38</v>
      </c>
      <c r="O1570" s="50" t="n">
        <f aca="false">N1570*L1570</f>
        <v>17.0324</v>
      </c>
      <c r="P1570" s="14" t="n">
        <f aca="false">O1570+P1569</f>
        <v>1012.65104799865</v>
      </c>
    </row>
    <row r="1571" customFormat="false" ht="12.8" hidden="false" customHeight="false" outlineLevel="0" collapsed="false">
      <c r="A1571" s="2" t="s">
        <v>2007</v>
      </c>
      <c r="B1571" s="2" t="s">
        <v>1117</v>
      </c>
      <c r="C1571" s="0" t="s">
        <v>179</v>
      </c>
      <c r="D1571" s="0" t="s">
        <v>42</v>
      </c>
      <c r="E1571" s="0" t="s">
        <v>147</v>
      </c>
      <c r="F1571" s="0" t="s">
        <v>65</v>
      </c>
      <c r="G1571" s="0" t="s">
        <v>21</v>
      </c>
      <c r="H1571" s="0" t="s">
        <v>2010</v>
      </c>
      <c r="I1571" s="0" t="n">
        <v>1</v>
      </c>
      <c r="J1571" s="0" t="n">
        <v>5.74</v>
      </c>
      <c r="K1571" s="0" t="str">
        <f aca="false">IF(I1571=1,"Yes","No")</f>
        <v>Yes</v>
      </c>
      <c r="L1571" s="0" t="n">
        <f aca="false">IF(K1571="Yes",(J1571-1)*0.98,-1)</f>
        <v>4.6452</v>
      </c>
      <c r="M1571" s="5" t="s">
        <v>33</v>
      </c>
      <c r="N1571" s="53" t="n">
        <v>17.38</v>
      </c>
      <c r="O1571" s="50" t="n">
        <f aca="false">N1571*L1571</f>
        <v>80.733576</v>
      </c>
      <c r="P1571" s="14" t="n">
        <f aca="false">O1571+P1570</f>
        <v>1093.38462399865</v>
      </c>
    </row>
    <row r="1572" customFormat="false" ht="12.8" hidden="false" customHeight="false" outlineLevel="0" collapsed="false">
      <c r="A1572" s="2" t="s">
        <v>2007</v>
      </c>
      <c r="B1572" s="2" t="s">
        <v>1117</v>
      </c>
      <c r="C1572" s="0" t="s">
        <v>179</v>
      </c>
      <c r="D1572" s="0" t="s">
        <v>42</v>
      </c>
      <c r="E1572" s="0" t="s">
        <v>147</v>
      </c>
      <c r="F1572" s="0" t="s">
        <v>65</v>
      </c>
      <c r="G1572" s="0" t="s">
        <v>21</v>
      </c>
      <c r="H1572" s="0" t="s">
        <v>2010</v>
      </c>
      <c r="I1572" s="0" t="n">
        <v>1</v>
      </c>
      <c r="J1572" s="0" t="n">
        <v>1.74</v>
      </c>
      <c r="K1572" s="0" t="s">
        <v>21</v>
      </c>
      <c r="L1572" s="0" t="n">
        <f aca="false">IF(K1572="Yes",(J1572-1)*0.98,-1)</f>
        <v>0.7252</v>
      </c>
      <c r="M1572" s="4" t="s">
        <v>22</v>
      </c>
      <c r="N1572" s="53" t="n">
        <v>17.38</v>
      </c>
      <c r="O1572" s="50" t="n">
        <f aca="false">N1572*L1572</f>
        <v>12.603976</v>
      </c>
      <c r="P1572" s="14" t="n">
        <f aca="false">O1572+P1571</f>
        <v>1105.98859999865</v>
      </c>
    </row>
    <row r="1573" customFormat="false" ht="12.8" hidden="false" customHeight="false" outlineLevel="0" collapsed="false">
      <c r="A1573" s="2" t="s">
        <v>2011</v>
      </c>
      <c r="B1573" s="2" t="s">
        <v>280</v>
      </c>
      <c r="C1573" s="0" t="s">
        <v>1317</v>
      </c>
      <c r="D1573" s="0" t="s">
        <v>37</v>
      </c>
      <c r="E1573" s="0" t="s">
        <v>17</v>
      </c>
      <c r="F1573" s="0" t="s">
        <v>43</v>
      </c>
      <c r="G1573" s="0" t="s">
        <v>19</v>
      </c>
      <c r="H1573" s="0" t="s">
        <v>2012</v>
      </c>
      <c r="I1573" s="0" t="n">
        <v>0</v>
      </c>
      <c r="J1573" s="0" t="n">
        <v>2.28</v>
      </c>
      <c r="K1573" s="0" t="s">
        <v>19</v>
      </c>
      <c r="L1573" s="0" t="n">
        <f aca="false">IF(K1573="Yes",(J1573-1)*0.98,-1)</f>
        <v>-1</v>
      </c>
      <c r="M1573" s="11" t="s">
        <v>62</v>
      </c>
      <c r="N1573" s="53" t="n">
        <v>17.38</v>
      </c>
      <c r="O1573" s="50" t="n">
        <f aca="false">N1573*L1573</f>
        <v>-17.38</v>
      </c>
      <c r="P1573" s="14" t="n">
        <f aca="false">O1573+P1572</f>
        <v>1088.60859999865</v>
      </c>
    </row>
    <row r="1574" customFormat="false" ht="12.8" hidden="false" customHeight="false" outlineLevel="0" collapsed="false">
      <c r="A1574" s="2" t="s">
        <v>2013</v>
      </c>
      <c r="B1574" s="2" t="s">
        <v>364</v>
      </c>
      <c r="C1574" s="0" t="s">
        <v>403</v>
      </c>
      <c r="D1574" s="0" t="s">
        <v>102</v>
      </c>
      <c r="E1574" s="0" t="s">
        <v>147</v>
      </c>
      <c r="F1574" s="0" t="s">
        <v>49</v>
      </c>
      <c r="G1574" s="0" t="s">
        <v>19</v>
      </c>
      <c r="H1574" s="0" t="s">
        <v>1988</v>
      </c>
      <c r="I1574" s="0" t="n">
        <v>0</v>
      </c>
      <c r="J1574" s="0" t="n">
        <v>1.85</v>
      </c>
      <c r="K1574" s="0" t="s">
        <v>19</v>
      </c>
      <c r="L1574" s="0" t="n">
        <f aca="false">IF(K1574="Yes",(J1574-1)*0.98,-1)</f>
        <v>-1</v>
      </c>
      <c r="M1574" s="4" t="s">
        <v>22</v>
      </c>
      <c r="N1574" s="53" t="n">
        <v>17.38</v>
      </c>
      <c r="O1574" s="50" t="n">
        <f aca="false">N1574*L1574</f>
        <v>-17.38</v>
      </c>
      <c r="P1574" s="14" t="n">
        <f aca="false">O1574+P1573</f>
        <v>1071.22859999865</v>
      </c>
    </row>
    <row r="1575" customFormat="false" ht="12.8" hidden="false" customHeight="false" outlineLevel="0" collapsed="false">
      <c r="A1575" s="2" t="s">
        <v>2013</v>
      </c>
      <c r="B1575" s="2" t="s">
        <v>364</v>
      </c>
      <c r="C1575" s="0" t="s">
        <v>403</v>
      </c>
      <c r="D1575" s="0" t="s">
        <v>102</v>
      </c>
      <c r="E1575" s="0" t="s">
        <v>147</v>
      </c>
      <c r="F1575" s="0" t="s">
        <v>49</v>
      </c>
      <c r="G1575" s="0" t="s">
        <v>19</v>
      </c>
      <c r="H1575" s="0" t="s">
        <v>1918</v>
      </c>
      <c r="I1575" s="0" t="n">
        <v>0</v>
      </c>
      <c r="J1575" s="0" t="n">
        <v>1.81</v>
      </c>
      <c r="K1575" s="0" t="s">
        <v>19</v>
      </c>
      <c r="L1575" s="0" t="n">
        <f aca="false">IF(K1575="Yes",(J1575-1)*0.98,-1)</f>
        <v>-1</v>
      </c>
      <c r="M1575" s="11" t="s">
        <v>62</v>
      </c>
      <c r="N1575" s="53" t="n">
        <v>17.38</v>
      </c>
      <c r="O1575" s="50" t="n">
        <f aca="false">N1575*L1575</f>
        <v>-17.38</v>
      </c>
      <c r="P1575" s="14" t="n">
        <f aca="false">O1575+P1574</f>
        <v>1053.84859999865</v>
      </c>
    </row>
    <row r="1576" customFormat="false" ht="12.8" hidden="false" customHeight="false" outlineLevel="0" collapsed="false">
      <c r="A1576" s="9" t="s">
        <v>2013</v>
      </c>
      <c r="B1576" s="9" t="s">
        <v>364</v>
      </c>
      <c r="C1576" s="6" t="s">
        <v>403</v>
      </c>
      <c r="D1576" s="6" t="s">
        <v>102</v>
      </c>
      <c r="E1576" s="6" t="s">
        <v>147</v>
      </c>
      <c r="F1576" s="6" t="s">
        <v>49</v>
      </c>
      <c r="G1576" s="6" t="s">
        <v>19</v>
      </c>
      <c r="H1576" s="6" t="s">
        <v>1918</v>
      </c>
      <c r="I1576" s="6" t="n">
        <v>0</v>
      </c>
      <c r="J1576" s="6" t="n">
        <v>5.09</v>
      </c>
      <c r="K1576" s="3" t="str">
        <f aca="false">IF(I1576=1,"Yes","No")</f>
        <v>No</v>
      </c>
      <c r="L1576" s="7" t="n">
        <f aca="false">IF(K1576="Yes",(J1576-1)*0.98,-1)</f>
        <v>-1</v>
      </c>
      <c r="M1576" s="10" t="s">
        <v>53</v>
      </c>
      <c r="N1576" s="53" t="n">
        <v>17.38</v>
      </c>
      <c r="O1576" s="50" t="n">
        <f aca="false">N1576*L1576</f>
        <v>-17.38</v>
      </c>
      <c r="P1576" s="14" t="n">
        <f aca="false">O1576+P1575</f>
        <v>1036.46859999865</v>
      </c>
    </row>
    <row r="1577" customFormat="false" ht="12.8" hidden="false" customHeight="false" outlineLevel="0" collapsed="false">
      <c r="A1577" s="2" t="s">
        <v>2013</v>
      </c>
      <c r="B1577" s="2" t="s">
        <v>124</v>
      </c>
      <c r="C1577" s="0" t="s">
        <v>1082</v>
      </c>
      <c r="D1577" s="0" t="s">
        <v>37</v>
      </c>
      <c r="E1577" s="0" t="s">
        <v>147</v>
      </c>
      <c r="F1577" s="0" t="s">
        <v>1413</v>
      </c>
      <c r="G1577" s="0" t="s">
        <v>19</v>
      </c>
      <c r="H1577" s="0" t="s">
        <v>2014</v>
      </c>
      <c r="I1577" s="0" t="n">
        <v>1</v>
      </c>
      <c r="J1577" s="0" t="n">
        <v>3.35</v>
      </c>
      <c r="K1577" s="0" t="s">
        <v>21</v>
      </c>
      <c r="L1577" s="0" t="n">
        <f aca="false">IF(K1577="Yes",(J1577-1)*0.98,-1)</f>
        <v>2.303</v>
      </c>
      <c r="M1577" s="11" t="s">
        <v>62</v>
      </c>
      <c r="N1577" s="53" t="n">
        <v>17.38</v>
      </c>
      <c r="O1577" s="50" t="n">
        <f aca="false">N1577*L1577</f>
        <v>40.02614</v>
      </c>
      <c r="P1577" s="14" t="n">
        <f aca="false">O1577+P1576</f>
        <v>1076.49473999865</v>
      </c>
    </row>
    <row r="1578" customFormat="false" ht="12.8" hidden="false" customHeight="false" outlineLevel="0" collapsed="false">
      <c r="A1578" s="9" t="s">
        <v>2013</v>
      </c>
      <c r="B1578" s="9" t="s">
        <v>124</v>
      </c>
      <c r="C1578" s="6" t="s">
        <v>1082</v>
      </c>
      <c r="D1578" s="6" t="s">
        <v>37</v>
      </c>
      <c r="E1578" s="6" t="s">
        <v>147</v>
      </c>
      <c r="F1578" s="6" t="s">
        <v>1413</v>
      </c>
      <c r="G1578" s="6" t="s">
        <v>19</v>
      </c>
      <c r="H1578" s="6" t="s">
        <v>2014</v>
      </c>
      <c r="I1578" s="6" t="n">
        <v>1</v>
      </c>
      <c r="J1578" s="6" t="n">
        <v>9.47</v>
      </c>
      <c r="K1578" s="3" t="str">
        <f aca="false">IF(I1578=1,"Yes","No")</f>
        <v>Yes</v>
      </c>
      <c r="L1578" s="7" t="n">
        <f aca="false">IF(K1578="Yes",(J1578-1)*0.98,-1)</f>
        <v>8.3006</v>
      </c>
      <c r="M1578" s="10" t="s">
        <v>53</v>
      </c>
      <c r="N1578" s="53" t="n">
        <v>17.38</v>
      </c>
      <c r="O1578" s="50" t="n">
        <f aca="false">N1578*L1578</f>
        <v>144.264428</v>
      </c>
      <c r="P1578" s="14" t="n">
        <f aca="false">O1578+P1577</f>
        <v>1220.75916799865</v>
      </c>
    </row>
    <row r="1579" customFormat="false" ht="12.8" hidden="false" customHeight="false" outlineLevel="0" collapsed="false">
      <c r="A1579" s="2" t="s">
        <v>2013</v>
      </c>
      <c r="B1579" s="2" t="s">
        <v>480</v>
      </c>
      <c r="C1579" s="0" t="s">
        <v>1246</v>
      </c>
      <c r="D1579" s="0" t="s">
        <v>42</v>
      </c>
      <c r="E1579" s="0" t="s">
        <v>147</v>
      </c>
      <c r="F1579" s="0" t="s">
        <v>65</v>
      </c>
      <c r="G1579" s="0" t="s">
        <v>21</v>
      </c>
      <c r="H1579" s="0" t="s">
        <v>2015</v>
      </c>
      <c r="I1579" s="0" t="n">
        <v>1</v>
      </c>
      <c r="J1579" s="0" t="n">
        <v>2.32</v>
      </c>
      <c r="K1579" s="0" t="str">
        <f aca="false">IF(I1579=1,"Yes","No")</f>
        <v>Yes</v>
      </c>
      <c r="L1579" s="0" t="n">
        <f aca="false">IF(K1579="Yes",(J1579-1)*0.98,-1)</f>
        <v>1.2936</v>
      </c>
      <c r="M1579" s="5" t="s">
        <v>33</v>
      </c>
      <c r="N1579" s="53" t="n">
        <v>17.38</v>
      </c>
      <c r="O1579" s="50" t="n">
        <f aca="false">N1579*L1579</f>
        <v>22.482768</v>
      </c>
      <c r="P1579" s="14" t="n">
        <f aca="false">O1579+P1578</f>
        <v>1243.24193599865</v>
      </c>
    </row>
    <row r="1580" customFormat="false" ht="12.8" hidden="false" customHeight="false" outlineLevel="0" collapsed="false">
      <c r="A1580" s="2" t="s">
        <v>2013</v>
      </c>
      <c r="B1580" s="2" t="s">
        <v>480</v>
      </c>
      <c r="C1580" s="0" t="s">
        <v>1246</v>
      </c>
      <c r="D1580" s="0" t="s">
        <v>42</v>
      </c>
      <c r="E1580" s="0" t="s">
        <v>147</v>
      </c>
      <c r="F1580" s="0" t="s">
        <v>65</v>
      </c>
      <c r="G1580" s="0" t="s">
        <v>21</v>
      </c>
      <c r="H1580" s="0" t="s">
        <v>2015</v>
      </c>
      <c r="I1580" s="0" t="n">
        <v>1</v>
      </c>
      <c r="J1580" s="0" t="n">
        <v>1.22</v>
      </c>
      <c r="K1580" s="0" t="s">
        <v>21</v>
      </c>
      <c r="L1580" s="0" t="n">
        <f aca="false">IF(K1580="Yes",(J1580-1)*0.98,-1)</f>
        <v>0.2156</v>
      </c>
      <c r="M1580" s="4" t="s">
        <v>22</v>
      </c>
      <c r="N1580" s="53" t="n">
        <v>17.38</v>
      </c>
      <c r="O1580" s="50" t="n">
        <f aca="false">N1580*L1580</f>
        <v>3.747128</v>
      </c>
      <c r="P1580" s="14" t="n">
        <f aca="false">O1580+P1579</f>
        <v>1246.98906399865</v>
      </c>
    </row>
    <row r="1581" customFormat="false" ht="12.8" hidden="false" customHeight="false" outlineLevel="0" collapsed="false">
      <c r="A1581" s="2" t="s">
        <v>2016</v>
      </c>
      <c r="B1581" s="2" t="s">
        <v>135</v>
      </c>
      <c r="C1581" s="0" t="s">
        <v>638</v>
      </c>
      <c r="D1581" s="0" t="s">
        <v>48</v>
      </c>
      <c r="E1581" s="0" t="s">
        <v>147</v>
      </c>
      <c r="F1581" s="0" t="s">
        <v>304</v>
      </c>
      <c r="G1581" s="0" t="s">
        <v>19</v>
      </c>
      <c r="H1581" s="0" t="s">
        <v>2017</v>
      </c>
      <c r="I1581" s="0" t="n">
        <v>2</v>
      </c>
      <c r="J1581" s="0" t="n">
        <v>2.92</v>
      </c>
      <c r="K1581" s="0" t="s">
        <v>21</v>
      </c>
      <c r="L1581" s="0" t="n">
        <f aca="false">IF(K1581="Yes",(J1581-1)*0.98,-1)</f>
        <v>1.8816</v>
      </c>
      <c r="M1581" s="4" t="s">
        <v>22</v>
      </c>
      <c r="N1581" s="53" t="n">
        <v>17.38</v>
      </c>
      <c r="O1581" s="50" t="n">
        <f aca="false">N1581*L1581</f>
        <v>32.702208</v>
      </c>
      <c r="P1581" s="14" t="n">
        <f aca="false">O1581+P1580</f>
        <v>1279.69127199865</v>
      </c>
    </row>
    <row r="1582" customFormat="false" ht="12.8" hidden="false" customHeight="false" outlineLevel="0" collapsed="false">
      <c r="A1582" s="2" t="s">
        <v>2018</v>
      </c>
      <c r="B1582" s="2" t="s">
        <v>46</v>
      </c>
      <c r="C1582" s="0" t="s">
        <v>734</v>
      </c>
      <c r="D1582" s="0" t="s">
        <v>42</v>
      </c>
      <c r="E1582" s="0" t="s">
        <v>147</v>
      </c>
      <c r="F1582" s="0" t="s">
        <v>453</v>
      </c>
      <c r="G1582" s="0" t="s">
        <v>19</v>
      </c>
      <c r="H1582" s="0" t="s">
        <v>2019</v>
      </c>
      <c r="I1582" s="0" t="n">
        <v>1</v>
      </c>
      <c r="J1582" s="0" t="n">
        <v>2.46</v>
      </c>
      <c r="K1582" s="0" t="str">
        <f aca="false">IF(I1582=1,"Yes","No")</f>
        <v>Yes</v>
      </c>
      <c r="L1582" s="0" t="n">
        <f aca="false">IF(K1582="Yes",(J1582-1)*0.98,-1)</f>
        <v>1.4308</v>
      </c>
      <c r="M1582" s="5" t="s">
        <v>33</v>
      </c>
      <c r="N1582" s="53" t="n">
        <v>17.38</v>
      </c>
      <c r="O1582" s="50" t="n">
        <f aca="false">N1582*L1582</f>
        <v>24.867304</v>
      </c>
      <c r="P1582" s="14" t="n">
        <f aca="false">O1582+P1581</f>
        <v>1304.55857599865</v>
      </c>
    </row>
    <row r="1583" customFormat="false" ht="12.8" hidden="false" customHeight="false" outlineLevel="0" collapsed="false">
      <c r="A1583" s="2" t="s">
        <v>2018</v>
      </c>
      <c r="B1583" s="2" t="s">
        <v>46</v>
      </c>
      <c r="C1583" s="0" t="s">
        <v>734</v>
      </c>
      <c r="D1583" s="0" t="s">
        <v>42</v>
      </c>
      <c r="E1583" s="0" t="s">
        <v>147</v>
      </c>
      <c r="F1583" s="0" t="s">
        <v>453</v>
      </c>
      <c r="G1583" s="0" t="s">
        <v>19</v>
      </c>
      <c r="H1583" s="0" t="s">
        <v>2020</v>
      </c>
      <c r="I1583" s="0" t="n">
        <v>3</v>
      </c>
      <c r="J1583" s="0" t="n">
        <v>1.54</v>
      </c>
      <c r="K1583" s="0" t="s">
        <v>19</v>
      </c>
      <c r="L1583" s="0" t="n">
        <f aca="false">IF(K1583="Yes",(J1583-1)*0.98,-1)</f>
        <v>-1</v>
      </c>
      <c r="M1583" s="11" t="s">
        <v>62</v>
      </c>
      <c r="N1583" s="53" t="n">
        <v>17.38</v>
      </c>
      <c r="O1583" s="50" t="n">
        <f aca="false">N1583*L1583</f>
        <v>-17.38</v>
      </c>
      <c r="P1583" s="14" t="n">
        <f aca="false">O1583+P1582</f>
        <v>1287.17857599865</v>
      </c>
    </row>
    <row r="1584" customFormat="false" ht="12.8" hidden="false" customHeight="false" outlineLevel="0" collapsed="false">
      <c r="A1584" s="2" t="s">
        <v>2021</v>
      </c>
      <c r="B1584" s="2" t="s">
        <v>280</v>
      </c>
      <c r="C1584" s="0" t="s">
        <v>639</v>
      </c>
      <c r="D1584" s="0" t="s">
        <v>29</v>
      </c>
      <c r="E1584" s="0" t="s">
        <v>147</v>
      </c>
      <c r="F1584" s="0" t="s">
        <v>65</v>
      </c>
      <c r="G1584" s="0" t="s">
        <v>21</v>
      </c>
      <c r="H1584" s="0" t="s">
        <v>2022</v>
      </c>
      <c r="I1584" s="0" t="n">
        <v>2</v>
      </c>
      <c r="J1584" s="0" t="n">
        <v>2.2</v>
      </c>
      <c r="K1584" s="0" t="s">
        <v>21</v>
      </c>
      <c r="L1584" s="0" t="n">
        <f aca="false">IF(K1584="Yes",(J1584-1)*0.98,-1)</f>
        <v>1.176</v>
      </c>
      <c r="M1584" s="11" t="s">
        <v>62</v>
      </c>
      <c r="N1584" s="53" t="n">
        <v>17.38</v>
      </c>
      <c r="O1584" s="50" t="n">
        <f aca="false">N1584*L1584</f>
        <v>20.43888</v>
      </c>
      <c r="P1584" s="14" t="n">
        <f aca="false">O1584+P1583</f>
        <v>1307.61745599865</v>
      </c>
    </row>
    <row r="1585" customFormat="false" ht="12.8" hidden="false" customHeight="false" outlineLevel="0" collapsed="false">
      <c r="A1585" s="2" t="s">
        <v>2021</v>
      </c>
      <c r="B1585" s="2" t="s">
        <v>505</v>
      </c>
      <c r="C1585" s="6" t="s">
        <v>264</v>
      </c>
      <c r="D1585" s="6" t="s">
        <v>42</v>
      </c>
      <c r="E1585" s="6" t="s">
        <v>147</v>
      </c>
      <c r="F1585" s="6" t="s">
        <v>18</v>
      </c>
      <c r="G1585" s="6" t="s">
        <v>19</v>
      </c>
      <c r="H1585" s="6" t="s">
        <v>2023</v>
      </c>
      <c r="I1585" s="6" t="n">
        <v>2</v>
      </c>
      <c r="J1585" s="6" t="n">
        <v>4.64</v>
      </c>
      <c r="K1585" s="3" t="str">
        <f aca="false">IF(I1585=1, "No","Yes")</f>
        <v>Yes</v>
      </c>
      <c r="L1585" s="7" t="n">
        <f aca="false">IF(I1585=1,-J1585,0.98)</f>
        <v>0.98</v>
      </c>
      <c r="M1585" s="8" t="s">
        <v>51</v>
      </c>
      <c r="N1585" s="53" t="n">
        <v>17.38</v>
      </c>
      <c r="O1585" s="50" t="n">
        <f aca="false">N1585*L1585</f>
        <v>17.0324</v>
      </c>
      <c r="P1585" s="14" t="n">
        <f aca="false">O1585+P1584</f>
        <v>1324.64985599865</v>
      </c>
    </row>
    <row r="1586" customFormat="false" ht="12.8" hidden="false" customHeight="false" outlineLevel="0" collapsed="false">
      <c r="A1586" s="2" t="s">
        <v>2021</v>
      </c>
      <c r="B1586" s="2" t="s">
        <v>505</v>
      </c>
      <c r="C1586" s="6" t="s">
        <v>264</v>
      </c>
      <c r="D1586" s="6" t="s">
        <v>42</v>
      </c>
      <c r="E1586" s="6" t="s">
        <v>147</v>
      </c>
      <c r="F1586" s="6" t="s">
        <v>18</v>
      </c>
      <c r="G1586" s="6" t="s">
        <v>19</v>
      </c>
      <c r="H1586" s="6" t="s">
        <v>2023</v>
      </c>
      <c r="I1586" s="6" t="n">
        <v>2</v>
      </c>
      <c r="J1586" s="6" t="n">
        <v>4.64</v>
      </c>
      <c r="K1586" s="3" t="str">
        <f aca="false">IF(I1586=1, "No","Yes")</f>
        <v>Yes</v>
      </c>
      <c r="L1586" s="7" t="n">
        <f aca="false">IF(I1586=1,-J1586,0.98)</f>
        <v>0.98</v>
      </c>
      <c r="M1586" s="12" t="s">
        <v>128</v>
      </c>
      <c r="N1586" s="53" t="n">
        <v>17.38</v>
      </c>
      <c r="O1586" s="50" t="n">
        <f aca="false">N1586*L1586</f>
        <v>17.0324</v>
      </c>
      <c r="P1586" s="14" t="n">
        <f aca="false">O1586+P1585</f>
        <v>1341.68225599865</v>
      </c>
    </row>
    <row r="1587" customFormat="false" ht="12.8" hidden="false" customHeight="false" outlineLevel="0" collapsed="false">
      <c r="A1587" s="2" t="s">
        <v>2024</v>
      </c>
      <c r="B1587" s="2" t="s">
        <v>130</v>
      </c>
      <c r="C1587" s="0" t="s">
        <v>223</v>
      </c>
      <c r="D1587" s="0" t="s">
        <v>29</v>
      </c>
      <c r="E1587" s="0" t="s">
        <v>147</v>
      </c>
      <c r="F1587" s="0" t="s">
        <v>428</v>
      </c>
      <c r="G1587" s="0" t="s">
        <v>21</v>
      </c>
      <c r="H1587" s="0" t="s">
        <v>2025</v>
      </c>
      <c r="I1587" s="0" t="n">
        <v>1</v>
      </c>
      <c r="J1587" s="0" t="n">
        <v>1.93</v>
      </c>
      <c r="K1587" s="0" t="str">
        <f aca="false">IF(I1587=1,"Yes","No")</f>
        <v>Yes</v>
      </c>
      <c r="L1587" s="0" t="n">
        <f aca="false">IF(K1587="Yes",(J1587-1)*0.98,-1)</f>
        <v>0.9114</v>
      </c>
      <c r="M1587" s="5" t="s">
        <v>33</v>
      </c>
      <c r="N1587" s="53" t="n">
        <v>17.38</v>
      </c>
      <c r="O1587" s="50" t="n">
        <f aca="false">N1587*L1587</f>
        <v>15.840132</v>
      </c>
      <c r="P1587" s="14" t="n">
        <f aca="false">O1587+P1586</f>
        <v>1357.52238799865</v>
      </c>
    </row>
    <row r="1588" customFormat="false" ht="12.8" hidden="false" customHeight="false" outlineLevel="0" collapsed="false">
      <c r="A1588" s="2" t="s">
        <v>2024</v>
      </c>
      <c r="B1588" s="2" t="s">
        <v>471</v>
      </c>
      <c r="C1588" s="0" t="s">
        <v>611</v>
      </c>
      <c r="D1588" s="0" t="s">
        <v>42</v>
      </c>
      <c r="E1588" s="0" t="s">
        <v>147</v>
      </c>
      <c r="F1588" s="0" t="s">
        <v>453</v>
      </c>
      <c r="G1588" s="0" t="s">
        <v>19</v>
      </c>
      <c r="H1588" s="0" t="s">
        <v>2026</v>
      </c>
      <c r="I1588" s="0" t="n">
        <v>1</v>
      </c>
      <c r="J1588" s="0" t="n">
        <v>2.4</v>
      </c>
      <c r="K1588" s="0" t="str">
        <f aca="false">IF(I1588=1,"Yes","No")</f>
        <v>Yes</v>
      </c>
      <c r="L1588" s="0" t="n">
        <f aca="false">IF(K1588="Yes",(J1588-1)*0.98,-1)</f>
        <v>1.372</v>
      </c>
      <c r="M1588" s="5" t="s">
        <v>33</v>
      </c>
      <c r="N1588" s="53" t="n">
        <v>17.38</v>
      </c>
      <c r="O1588" s="50" t="n">
        <f aca="false">N1588*L1588</f>
        <v>23.84536</v>
      </c>
      <c r="P1588" s="14" t="n">
        <f aca="false">O1588+P1587</f>
        <v>1381.36774799865</v>
      </c>
    </row>
    <row r="1589" customFormat="false" ht="12.8" hidden="false" customHeight="false" outlineLevel="0" collapsed="false">
      <c r="A1589" s="2" t="s">
        <v>2024</v>
      </c>
      <c r="B1589" s="2" t="s">
        <v>505</v>
      </c>
      <c r="C1589" s="0" t="s">
        <v>1094</v>
      </c>
      <c r="D1589" s="0" t="s">
        <v>37</v>
      </c>
      <c r="E1589" s="0" t="s">
        <v>17</v>
      </c>
      <c r="F1589" s="0" t="s">
        <v>43</v>
      </c>
      <c r="G1589" s="0" t="s">
        <v>19</v>
      </c>
      <c r="H1589" s="0" t="s">
        <v>2027</v>
      </c>
      <c r="I1589" s="0" t="n">
        <v>0</v>
      </c>
      <c r="J1589" s="0" t="n">
        <v>1.9</v>
      </c>
      <c r="K1589" s="0" t="s">
        <v>19</v>
      </c>
      <c r="L1589" s="0" t="n">
        <f aca="false">IF(K1589="Yes",(J1589-1)*0.98,-1)</f>
        <v>-1</v>
      </c>
      <c r="M1589" s="11" t="s">
        <v>62</v>
      </c>
      <c r="N1589" s="53" t="n">
        <v>17.38</v>
      </c>
      <c r="O1589" s="50" t="n">
        <f aca="false">N1589*L1589</f>
        <v>-17.38</v>
      </c>
      <c r="P1589" s="14" t="n">
        <f aca="false">O1589+P1588</f>
        <v>1363.98774799865</v>
      </c>
    </row>
    <row r="1590" customFormat="false" ht="12.8" hidden="false" customHeight="false" outlineLevel="0" collapsed="false">
      <c r="A1590" s="2" t="s">
        <v>2028</v>
      </c>
      <c r="B1590" s="2" t="s">
        <v>563</v>
      </c>
      <c r="C1590" s="0" t="s">
        <v>223</v>
      </c>
      <c r="D1590" s="0" t="s">
        <v>42</v>
      </c>
      <c r="E1590" s="0" t="s">
        <v>79</v>
      </c>
      <c r="F1590" s="0" t="s">
        <v>80</v>
      </c>
      <c r="G1590" s="0" t="s">
        <v>19</v>
      </c>
      <c r="H1590" s="0" t="s">
        <v>2029</v>
      </c>
      <c r="I1590" s="0" t="n">
        <v>1</v>
      </c>
      <c r="J1590" s="0" t="n">
        <v>1.13</v>
      </c>
      <c r="K1590" s="0" t="s">
        <v>21</v>
      </c>
      <c r="L1590" s="0" t="n">
        <f aca="false">IF(K1590="Yes",(J1590-1)*0.98,-1)</f>
        <v>0.1274</v>
      </c>
      <c r="M1590" s="4" t="s">
        <v>22</v>
      </c>
      <c r="N1590" s="53" t="n">
        <v>17.38</v>
      </c>
      <c r="O1590" s="50" t="n">
        <f aca="false">N1590*L1590</f>
        <v>2.214212</v>
      </c>
      <c r="P1590" s="14" t="n">
        <f aca="false">O1590+P1589</f>
        <v>1366.20195999865</v>
      </c>
    </row>
    <row r="1591" customFormat="false" ht="12.8" hidden="false" customHeight="false" outlineLevel="0" collapsed="false">
      <c r="A1591" s="2" t="s">
        <v>2030</v>
      </c>
      <c r="B1591" s="2" t="s">
        <v>96</v>
      </c>
      <c r="C1591" s="0" t="s">
        <v>311</v>
      </c>
      <c r="D1591" s="0" t="s">
        <v>16</v>
      </c>
      <c r="E1591" s="0" t="s">
        <v>17</v>
      </c>
      <c r="F1591" s="0" t="s">
        <v>18</v>
      </c>
      <c r="G1591" s="0" t="s">
        <v>19</v>
      </c>
      <c r="H1591" s="0" t="s">
        <v>1933</v>
      </c>
      <c r="I1591" s="0" t="n">
        <v>1</v>
      </c>
      <c r="J1591" s="0" t="n">
        <v>1.1</v>
      </c>
      <c r="K1591" s="0" t="s">
        <v>21</v>
      </c>
      <c r="L1591" s="0" t="n">
        <f aca="false">IF(K1591="Yes",(J1591-1)*0.98,-1)</f>
        <v>0.0980000000000001</v>
      </c>
      <c r="M1591" s="4" t="s">
        <v>22</v>
      </c>
      <c r="N1591" s="53" t="n">
        <v>17.38</v>
      </c>
      <c r="O1591" s="50" t="n">
        <f aca="false">N1591*L1591</f>
        <v>1.70324</v>
      </c>
      <c r="P1591" s="14" t="n">
        <f aca="false">O1591+P1590</f>
        <v>1367.90519999865</v>
      </c>
    </row>
    <row r="1592" customFormat="false" ht="12.8" hidden="false" customHeight="false" outlineLevel="0" collapsed="false">
      <c r="A1592" s="2" t="s">
        <v>2030</v>
      </c>
      <c r="B1592" s="2" t="s">
        <v>96</v>
      </c>
      <c r="C1592" s="0" t="s">
        <v>311</v>
      </c>
      <c r="D1592" s="0" t="s">
        <v>16</v>
      </c>
      <c r="E1592" s="0" t="s">
        <v>17</v>
      </c>
      <c r="F1592" s="0" t="s">
        <v>18</v>
      </c>
      <c r="G1592" s="0" t="s">
        <v>19</v>
      </c>
      <c r="H1592" s="0" t="s">
        <v>2031</v>
      </c>
      <c r="I1592" s="0" t="n">
        <v>3</v>
      </c>
      <c r="J1592" s="0" t="n">
        <v>1.31</v>
      </c>
      <c r="K1592" s="0" t="s">
        <v>21</v>
      </c>
      <c r="L1592" s="0" t="n">
        <f aca="false">IF(K1592="Yes",(J1592-1)*0.98,-1)</f>
        <v>0.3038</v>
      </c>
      <c r="M1592" s="11" t="s">
        <v>62</v>
      </c>
      <c r="N1592" s="53" t="n">
        <v>17.38</v>
      </c>
      <c r="O1592" s="50" t="n">
        <f aca="false">N1592*L1592</f>
        <v>5.280044</v>
      </c>
      <c r="P1592" s="14" t="n">
        <f aca="false">O1592+P1591</f>
        <v>1373.18524399865</v>
      </c>
    </row>
    <row r="1593" customFormat="false" ht="12.8" hidden="false" customHeight="false" outlineLevel="0" collapsed="false">
      <c r="A1593" s="2" t="s">
        <v>2030</v>
      </c>
      <c r="B1593" s="2" t="s">
        <v>810</v>
      </c>
      <c r="C1593" s="0" t="s">
        <v>481</v>
      </c>
      <c r="D1593" s="0" t="s">
        <v>48</v>
      </c>
      <c r="E1593" s="0" t="s">
        <v>147</v>
      </c>
      <c r="F1593" s="0" t="s">
        <v>304</v>
      </c>
      <c r="G1593" s="0" t="s">
        <v>19</v>
      </c>
      <c r="H1593" s="0" t="s">
        <v>2032</v>
      </c>
      <c r="I1593" s="0" t="n">
        <v>2</v>
      </c>
      <c r="J1593" s="0" t="n">
        <v>1.47</v>
      </c>
      <c r="K1593" s="0" t="s">
        <v>21</v>
      </c>
      <c r="L1593" s="0" t="n">
        <f aca="false">IF(K1593="Yes",(J1593-1)*0.98,-1)</f>
        <v>0.4606</v>
      </c>
      <c r="M1593" s="4" t="s">
        <v>22</v>
      </c>
      <c r="N1593" s="53" t="n">
        <v>17.38</v>
      </c>
      <c r="O1593" s="50" t="n">
        <f aca="false">N1593*L1593</f>
        <v>8.005228</v>
      </c>
      <c r="P1593" s="14" t="n">
        <f aca="false">O1593+P1592</f>
        <v>1381.19047199865</v>
      </c>
    </row>
    <row r="1594" customFormat="false" ht="12.8" hidden="false" customHeight="false" outlineLevel="0" collapsed="false">
      <c r="A1594" s="2" t="s">
        <v>2030</v>
      </c>
      <c r="B1594" s="2" t="s">
        <v>252</v>
      </c>
      <c r="C1594" s="0" t="s">
        <v>311</v>
      </c>
      <c r="D1594" s="0" t="s">
        <v>16</v>
      </c>
      <c r="E1594" s="0" t="s">
        <v>17</v>
      </c>
      <c r="F1594" s="0" t="s">
        <v>18</v>
      </c>
      <c r="G1594" s="0" t="s">
        <v>19</v>
      </c>
      <c r="H1594" s="0" t="s">
        <v>1781</v>
      </c>
      <c r="I1594" s="0" t="n">
        <v>2</v>
      </c>
      <c r="J1594" s="0" t="n">
        <v>1.11</v>
      </c>
      <c r="K1594" s="0" t="s">
        <v>21</v>
      </c>
      <c r="L1594" s="0" t="n">
        <f aca="false">IF(K1594="Yes",(J1594-1)*0.98,-1)</f>
        <v>0.1078</v>
      </c>
      <c r="M1594" s="4" t="s">
        <v>22</v>
      </c>
      <c r="N1594" s="53" t="n">
        <v>17.38</v>
      </c>
      <c r="O1594" s="50" t="n">
        <f aca="false">N1594*L1594</f>
        <v>1.873564</v>
      </c>
      <c r="P1594" s="14" t="n">
        <f aca="false">O1594+P1593</f>
        <v>1383.06403599865</v>
      </c>
    </row>
    <row r="1595" customFormat="false" ht="12.8" hidden="false" customHeight="false" outlineLevel="0" collapsed="false">
      <c r="A1595" s="2" t="s">
        <v>2030</v>
      </c>
      <c r="B1595" s="2" t="s">
        <v>255</v>
      </c>
      <c r="C1595" s="0" t="s">
        <v>179</v>
      </c>
      <c r="D1595" s="0" t="s">
        <v>16</v>
      </c>
      <c r="E1595" s="0" t="s">
        <v>147</v>
      </c>
      <c r="F1595" s="0" t="s">
        <v>65</v>
      </c>
      <c r="G1595" s="0" t="s">
        <v>21</v>
      </c>
      <c r="H1595" s="0" t="s">
        <v>2033</v>
      </c>
      <c r="I1595" s="0" t="n">
        <v>1</v>
      </c>
      <c r="J1595" s="0" t="n">
        <v>2.84</v>
      </c>
      <c r="K1595" s="0" t="str">
        <f aca="false">IF(I1595=1,"Yes","No")</f>
        <v>Yes</v>
      </c>
      <c r="L1595" s="0" t="n">
        <f aca="false">IF(K1595="Yes",(J1595-1)*0.98,-1)</f>
        <v>1.8032</v>
      </c>
      <c r="M1595" s="5" t="s">
        <v>33</v>
      </c>
      <c r="N1595" s="53" t="n">
        <v>17.38</v>
      </c>
      <c r="O1595" s="50" t="n">
        <f aca="false">N1595*L1595</f>
        <v>31.339616</v>
      </c>
      <c r="P1595" s="14" t="n">
        <f aca="false">O1595+P1594</f>
        <v>1414.40365199865</v>
      </c>
    </row>
    <row r="1596" customFormat="false" ht="12.8" hidden="false" customHeight="false" outlineLevel="0" collapsed="false">
      <c r="A1596" s="2" t="s">
        <v>2030</v>
      </c>
      <c r="B1596" s="2" t="s">
        <v>528</v>
      </c>
      <c r="C1596" s="0" t="s">
        <v>638</v>
      </c>
      <c r="D1596" s="0" t="s">
        <v>42</v>
      </c>
      <c r="E1596" s="0" t="s">
        <v>17</v>
      </c>
      <c r="F1596" s="0" t="s">
        <v>43</v>
      </c>
      <c r="G1596" s="0" t="s">
        <v>19</v>
      </c>
      <c r="H1596" s="0" t="s">
        <v>2034</v>
      </c>
      <c r="I1596" s="0" t="n">
        <v>1</v>
      </c>
      <c r="J1596" s="0" t="n">
        <v>2.22</v>
      </c>
      <c r="K1596" s="0" t="str">
        <f aca="false">IF(I1596=1,"Yes","No")</f>
        <v>Yes</v>
      </c>
      <c r="L1596" s="0" t="n">
        <f aca="false">IF(K1596="Yes",(J1596-1)*0.98,-1)</f>
        <v>1.1956</v>
      </c>
      <c r="M1596" s="5" t="s">
        <v>33</v>
      </c>
      <c r="N1596" s="53" t="n">
        <v>17.38</v>
      </c>
      <c r="O1596" s="50" t="n">
        <f aca="false">N1596*L1596</f>
        <v>20.779528</v>
      </c>
      <c r="P1596" s="14" t="n">
        <f aca="false">O1596+P1595</f>
        <v>1435.18317999865</v>
      </c>
    </row>
    <row r="1597" customFormat="false" ht="12.8" hidden="false" customHeight="false" outlineLevel="0" collapsed="false">
      <c r="A1597" s="2" t="s">
        <v>2035</v>
      </c>
      <c r="B1597" s="2" t="s">
        <v>23</v>
      </c>
      <c r="C1597" s="0" t="s">
        <v>382</v>
      </c>
      <c r="D1597" s="0" t="s">
        <v>29</v>
      </c>
      <c r="E1597" s="0" t="s">
        <v>147</v>
      </c>
      <c r="F1597" s="0" t="s">
        <v>65</v>
      </c>
      <c r="G1597" s="0" t="s">
        <v>21</v>
      </c>
      <c r="H1597" s="0" t="s">
        <v>2036</v>
      </c>
      <c r="I1597" s="0" t="n">
        <v>3</v>
      </c>
      <c r="J1597" s="0" t="n">
        <v>2.24</v>
      </c>
      <c r="K1597" s="0" t="s">
        <v>21</v>
      </c>
      <c r="L1597" s="0" t="n">
        <f aca="false">IF(K1597="Yes",(J1597-1)*0.98,-1)</f>
        <v>1.2152</v>
      </c>
      <c r="M1597" s="11" t="s">
        <v>62</v>
      </c>
      <c r="N1597" s="53" t="n">
        <v>17.38</v>
      </c>
      <c r="O1597" s="50" t="n">
        <f aca="false">N1597*L1597</f>
        <v>21.120176</v>
      </c>
      <c r="P1597" s="14" t="n">
        <f aca="false">O1597+P1596</f>
        <v>1456.30335599865</v>
      </c>
    </row>
    <row r="1598" customFormat="false" ht="12.8" hidden="false" customHeight="false" outlineLevel="0" collapsed="false">
      <c r="A1598" s="2" t="s">
        <v>2037</v>
      </c>
      <c r="B1598" s="2" t="s">
        <v>276</v>
      </c>
      <c r="C1598" s="0" t="s">
        <v>555</v>
      </c>
      <c r="D1598" s="0" t="s">
        <v>29</v>
      </c>
      <c r="E1598" s="0" t="s">
        <v>147</v>
      </c>
      <c r="F1598" s="0" t="s">
        <v>428</v>
      </c>
      <c r="G1598" s="0" t="s">
        <v>21</v>
      </c>
      <c r="H1598" s="0" t="s">
        <v>2038</v>
      </c>
      <c r="I1598" s="0" t="n">
        <v>1</v>
      </c>
      <c r="J1598" s="0" t="n">
        <v>2.83</v>
      </c>
      <c r="K1598" s="0" t="str">
        <f aca="false">IF(I1598=1,"Yes","No")</f>
        <v>Yes</v>
      </c>
      <c r="L1598" s="0" t="n">
        <f aca="false">IF(K1598="Yes",(J1598-1)*0.98,-1)</f>
        <v>1.7934</v>
      </c>
      <c r="M1598" s="5" t="s">
        <v>33</v>
      </c>
      <c r="N1598" s="53" t="n">
        <v>17.38</v>
      </c>
      <c r="O1598" s="50" t="n">
        <f aca="false">N1598*L1598</f>
        <v>31.169292</v>
      </c>
      <c r="P1598" s="14" t="n">
        <f aca="false">O1598+P1597</f>
        <v>1487.47264799865</v>
      </c>
    </row>
    <row r="1599" customFormat="false" ht="12.8" hidden="false" customHeight="false" outlineLevel="0" collapsed="false">
      <c r="A1599" s="2" t="s">
        <v>2039</v>
      </c>
      <c r="B1599" s="2" t="s">
        <v>186</v>
      </c>
      <c r="C1599" s="0" t="s">
        <v>248</v>
      </c>
      <c r="D1599" s="0" t="s">
        <v>42</v>
      </c>
      <c r="E1599" s="0" t="s">
        <v>147</v>
      </c>
      <c r="F1599" s="0" t="s">
        <v>453</v>
      </c>
      <c r="G1599" s="0" t="s">
        <v>19</v>
      </c>
      <c r="H1599" s="0" t="s">
        <v>2040</v>
      </c>
      <c r="I1599" s="0" t="n">
        <v>1</v>
      </c>
      <c r="J1599" s="0" t="n">
        <v>1.23</v>
      </c>
      <c r="K1599" s="0" t="str">
        <f aca="false">IF(I1599=1,"Yes","No")</f>
        <v>Yes</v>
      </c>
      <c r="L1599" s="0" t="n">
        <f aca="false">IF(K1599="Yes",(J1599-1)*0.98,-1)</f>
        <v>0.2254</v>
      </c>
      <c r="M1599" s="5" t="s">
        <v>33</v>
      </c>
      <c r="N1599" s="53" t="n">
        <v>17.38</v>
      </c>
      <c r="O1599" s="50" t="n">
        <f aca="false">N1599*L1599</f>
        <v>3.917452</v>
      </c>
      <c r="P1599" s="14" t="n">
        <f aca="false">O1599+P1598</f>
        <v>1491.39009999865</v>
      </c>
    </row>
    <row r="1600" customFormat="false" ht="12.8" hidden="false" customHeight="false" outlineLevel="0" collapsed="false">
      <c r="A1600" s="2" t="s">
        <v>2039</v>
      </c>
      <c r="B1600" s="2" t="s">
        <v>331</v>
      </c>
      <c r="C1600" s="0" t="s">
        <v>230</v>
      </c>
      <c r="D1600" s="0" t="s">
        <v>42</v>
      </c>
      <c r="E1600" s="0" t="s">
        <v>147</v>
      </c>
      <c r="F1600" s="0" t="s">
        <v>65</v>
      </c>
      <c r="G1600" s="0" t="s">
        <v>21</v>
      </c>
      <c r="H1600" s="0" t="s">
        <v>2041</v>
      </c>
      <c r="I1600" s="0" t="n">
        <v>1</v>
      </c>
      <c r="J1600" s="0" t="n">
        <v>3.51</v>
      </c>
      <c r="K1600" s="0" t="str">
        <f aca="false">IF(I1600=1,"Yes","No")</f>
        <v>Yes</v>
      </c>
      <c r="L1600" s="0" t="n">
        <f aca="false">IF(K1600="Yes",(J1600-1)*0.98,-1)</f>
        <v>2.4598</v>
      </c>
      <c r="M1600" s="5" t="s">
        <v>33</v>
      </c>
      <c r="N1600" s="53" t="n">
        <v>17.38</v>
      </c>
      <c r="O1600" s="50" t="n">
        <f aca="false">N1600*L1600</f>
        <v>42.751324</v>
      </c>
      <c r="P1600" s="14" t="n">
        <f aca="false">O1600+P1599</f>
        <v>1534.14142399865</v>
      </c>
    </row>
    <row r="1601" customFormat="false" ht="12.8" hidden="false" customHeight="false" outlineLevel="0" collapsed="false">
      <c r="A1601" s="2" t="s">
        <v>2039</v>
      </c>
      <c r="B1601" s="2" t="s">
        <v>331</v>
      </c>
      <c r="C1601" s="0" t="s">
        <v>230</v>
      </c>
      <c r="D1601" s="0" t="s">
        <v>42</v>
      </c>
      <c r="E1601" s="0" t="s">
        <v>147</v>
      </c>
      <c r="F1601" s="0" t="s">
        <v>65</v>
      </c>
      <c r="G1601" s="0" t="s">
        <v>21</v>
      </c>
      <c r="H1601" s="0" t="s">
        <v>2041</v>
      </c>
      <c r="I1601" s="0" t="n">
        <v>1</v>
      </c>
      <c r="J1601" s="0" t="n">
        <v>1.48</v>
      </c>
      <c r="K1601" s="0" t="s">
        <v>21</v>
      </c>
      <c r="L1601" s="0" t="n">
        <f aca="false">IF(K1601="Yes",(J1601-1)*0.98,-1)</f>
        <v>0.4704</v>
      </c>
      <c r="M1601" s="4" t="s">
        <v>22</v>
      </c>
      <c r="N1601" s="53" t="n">
        <v>17.38</v>
      </c>
      <c r="O1601" s="50" t="n">
        <f aca="false">N1601*L1601</f>
        <v>8.175552</v>
      </c>
      <c r="P1601" s="14" t="n">
        <f aca="false">O1601+P1600</f>
        <v>1542.31697599865</v>
      </c>
    </row>
    <row r="1602" customFormat="false" ht="12.8" hidden="false" customHeight="false" outlineLevel="0" collapsed="false">
      <c r="A1602" s="2" t="s">
        <v>2039</v>
      </c>
      <c r="B1602" s="2" t="s">
        <v>376</v>
      </c>
      <c r="C1602" s="0" t="s">
        <v>576</v>
      </c>
      <c r="D1602" s="0" t="s">
        <v>42</v>
      </c>
      <c r="E1602" s="0" t="s">
        <v>147</v>
      </c>
      <c r="F1602" s="0" t="s">
        <v>453</v>
      </c>
      <c r="G1602" s="0" t="s">
        <v>19</v>
      </c>
      <c r="H1602" s="0" t="s">
        <v>2042</v>
      </c>
      <c r="I1602" s="0" t="n">
        <v>2</v>
      </c>
      <c r="J1602" s="0" t="n">
        <v>3.95</v>
      </c>
      <c r="K1602" s="0" t="str">
        <f aca="false">IF(I1602=1,"Yes","No")</f>
        <v>No</v>
      </c>
      <c r="L1602" s="0" t="n">
        <f aca="false">IF(K1602="Yes",(J1602-1)*0.98,-1)</f>
        <v>-1</v>
      </c>
      <c r="M1602" s="5" t="s">
        <v>33</v>
      </c>
      <c r="N1602" s="53" t="n">
        <v>17.38</v>
      </c>
      <c r="O1602" s="50" t="n">
        <f aca="false">N1602*L1602</f>
        <v>-17.38</v>
      </c>
      <c r="P1602" s="14" t="n">
        <f aca="false">O1602+P1601</f>
        <v>1524.93697599865</v>
      </c>
    </row>
    <row r="1603" customFormat="false" ht="12.8" hidden="false" customHeight="false" outlineLevel="0" collapsed="false">
      <c r="A1603" s="2" t="s">
        <v>2039</v>
      </c>
      <c r="B1603" s="2" t="s">
        <v>376</v>
      </c>
      <c r="C1603" s="0" t="s">
        <v>576</v>
      </c>
      <c r="D1603" s="0" t="s">
        <v>42</v>
      </c>
      <c r="E1603" s="0" t="s">
        <v>147</v>
      </c>
      <c r="F1603" s="0" t="s">
        <v>453</v>
      </c>
      <c r="G1603" s="0" t="s">
        <v>19</v>
      </c>
      <c r="H1603" s="0" t="s">
        <v>2043</v>
      </c>
      <c r="I1603" s="0" t="n">
        <v>4</v>
      </c>
      <c r="J1603" s="0" t="n">
        <v>1.47</v>
      </c>
      <c r="K1603" s="0" t="s">
        <v>19</v>
      </c>
      <c r="L1603" s="0" t="n">
        <f aca="false">IF(K1603="Yes",(J1603-1)*0.98,-1)</f>
        <v>-1</v>
      </c>
      <c r="M1603" s="11" t="s">
        <v>62</v>
      </c>
      <c r="N1603" s="53" t="n">
        <v>17.38</v>
      </c>
      <c r="O1603" s="50" t="n">
        <f aca="false">N1603*L1603</f>
        <v>-17.38</v>
      </c>
      <c r="P1603" s="14" t="n">
        <f aca="false">O1603+P1602</f>
        <v>1507.55697599865</v>
      </c>
    </row>
    <row r="1604" customFormat="false" ht="12.8" hidden="false" customHeight="false" outlineLevel="0" collapsed="false">
      <c r="A1604" s="9" t="s">
        <v>2039</v>
      </c>
      <c r="B1604" s="9" t="s">
        <v>376</v>
      </c>
      <c r="C1604" s="6" t="s">
        <v>576</v>
      </c>
      <c r="D1604" s="6" t="s">
        <v>42</v>
      </c>
      <c r="E1604" s="6" t="s">
        <v>147</v>
      </c>
      <c r="F1604" s="6" t="s">
        <v>453</v>
      </c>
      <c r="G1604" s="6" t="s">
        <v>19</v>
      </c>
      <c r="H1604" s="6" t="s">
        <v>2044</v>
      </c>
      <c r="I1604" s="6" t="n">
        <v>3</v>
      </c>
      <c r="J1604" s="6" t="n">
        <v>1.94</v>
      </c>
      <c r="K1604" s="3" t="s">
        <v>21</v>
      </c>
      <c r="L1604" s="0" t="n">
        <f aca="false">IF(K1604="Yes",(J1604-1)*0.98,-1)</f>
        <v>0.9212</v>
      </c>
      <c r="M1604" s="13" t="s">
        <v>184</v>
      </c>
      <c r="N1604" s="53" t="n">
        <v>17.38</v>
      </c>
      <c r="O1604" s="50" t="n">
        <f aca="false">N1604*L1604</f>
        <v>16.010456</v>
      </c>
      <c r="P1604" s="14" t="n">
        <f aca="false">O1604+P1603</f>
        <v>1523.56743199865</v>
      </c>
    </row>
    <row r="1605" customFormat="false" ht="12.8" hidden="false" customHeight="false" outlineLevel="0" collapsed="false">
      <c r="A1605" s="2" t="s">
        <v>2039</v>
      </c>
      <c r="B1605" s="2" t="s">
        <v>471</v>
      </c>
      <c r="C1605" s="6" t="s">
        <v>370</v>
      </c>
      <c r="D1605" s="6" t="s">
        <v>42</v>
      </c>
      <c r="E1605" s="6" t="s">
        <v>147</v>
      </c>
      <c r="F1605" s="6" t="s">
        <v>18</v>
      </c>
      <c r="G1605" s="6" t="s">
        <v>19</v>
      </c>
      <c r="H1605" s="6" t="s">
        <v>2045</v>
      </c>
      <c r="I1605" s="6" t="n">
        <v>4</v>
      </c>
      <c r="J1605" s="6" t="n">
        <v>16.77</v>
      </c>
      <c r="K1605" s="3" t="str">
        <f aca="false">IF(I1605=1, "No","Yes")</f>
        <v>Yes</v>
      </c>
      <c r="L1605" s="7" t="n">
        <f aca="false">IF(I1605=1,-J1605,0.98)</f>
        <v>0.98</v>
      </c>
      <c r="M1605" s="8" t="s">
        <v>51</v>
      </c>
      <c r="N1605" s="53" t="n">
        <v>17.38</v>
      </c>
      <c r="O1605" s="50" t="n">
        <f aca="false">N1605*L1605</f>
        <v>17.0324</v>
      </c>
      <c r="P1605" s="14" t="n">
        <f aca="false">O1605+P1604</f>
        <v>1540.59983199865</v>
      </c>
    </row>
    <row r="1606" customFormat="false" ht="12.8" hidden="false" customHeight="false" outlineLevel="0" collapsed="false">
      <c r="A1606" s="2" t="s">
        <v>2039</v>
      </c>
      <c r="B1606" s="2" t="s">
        <v>471</v>
      </c>
      <c r="C1606" s="6" t="s">
        <v>370</v>
      </c>
      <c r="D1606" s="6" t="s">
        <v>42</v>
      </c>
      <c r="E1606" s="6" t="s">
        <v>147</v>
      </c>
      <c r="F1606" s="6" t="s">
        <v>18</v>
      </c>
      <c r="G1606" s="6" t="s">
        <v>19</v>
      </c>
      <c r="H1606" s="6" t="s">
        <v>2045</v>
      </c>
      <c r="I1606" s="6" t="n">
        <v>4</v>
      </c>
      <c r="J1606" s="6" t="n">
        <v>16.77</v>
      </c>
      <c r="K1606" s="3" t="str">
        <f aca="false">IF(I1606=1, "No","Yes")</f>
        <v>Yes</v>
      </c>
      <c r="L1606" s="7" t="n">
        <f aca="false">IF(I1606=1,-J1606,0.98)</f>
        <v>0.98</v>
      </c>
      <c r="M1606" s="12" t="s">
        <v>128</v>
      </c>
      <c r="N1606" s="53" t="n">
        <v>17.38</v>
      </c>
      <c r="O1606" s="50" t="n">
        <f aca="false">N1606*L1606</f>
        <v>17.0324</v>
      </c>
      <c r="P1606" s="14" t="n">
        <f aca="false">O1606+P1605</f>
        <v>1557.63223199865</v>
      </c>
    </row>
    <row r="1607" customFormat="false" ht="12.8" hidden="false" customHeight="false" outlineLevel="0" collapsed="false">
      <c r="A1607" s="2" t="s">
        <v>2039</v>
      </c>
      <c r="B1607" s="2" t="s">
        <v>1185</v>
      </c>
      <c r="C1607" s="0" t="s">
        <v>370</v>
      </c>
      <c r="D1607" s="0" t="s">
        <v>42</v>
      </c>
      <c r="E1607" s="0" t="s">
        <v>147</v>
      </c>
      <c r="F1607" s="0" t="s">
        <v>304</v>
      </c>
      <c r="G1607" s="0" t="s">
        <v>19</v>
      </c>
      <c r="H1607" s="0" t="s">
        <v>2046</v>
      </c>
      <c r="I1607" s="0" t="n">
        <v>0</v>
      </c>
      <c r="J1607" s="0" t="n">
        <v>2.84</v>
      </c>
      <c r="K1607" s="0" t="str">
        <f aca="false">IF(I1607=1,"Yes","No")</f>
        <v>No</v>
      </c>
      <c r="L1607" s="0" t="n">
        <f aca="false">IF(K1607="Yes",(J1607-1)*0.98,-1)</f>
        <v>-1</v>
      </c>
      <c r="M1607" s="5" t="s">
        <v>33</v>
      </c>
      <c r="N1607" s="53" t="n">
        <v>17.38</v>
      </c>
      <c r="O1607" s="50" t="n">
        <f aca="false">N1607*L1607</f>
        <v>-17.38</v>
      </c>
      <c r="P1607" s="14" t="n">
        <f aca="false">O1607+P1606</f>
        <v>1540.25223199865</v>
      </c>
    </row>
    <row r="1608" customFormat="false" ht="12.8" hidden="false" customHeight="false" outlineLevel="0" collapsed="false">
      <c r="A1608" s="2" t="s">
        <v>2047</v>
      </c>
      <c r="B1608" s="2" t="s">
        <v>23</v>
      </c>
      <c r="C1608" s="0" t="s">
        <v>492</v>
      </c>
      <c r="D1608" s="0" t="s">
        <v>16</v>
      </c>
      <c r="E1608" s="0" t="s">
        <v>17</v>
      </c>
      <c r="F1608" s="0" t="s">
        <v>18</v>
      </c>
      <c r="G1608" s="0" t="s">
        <v>19</v>
      </c>
      <c r="H1608" s="0" t="s">
        <v>2048</v>
      </c>
      <c r="I1608" s="0" t="n">
        <v>1</v>
      </c>
      <c r="J1608" s="0" t="n">
        <v>1.1</v>
      </c>
      <c r="K1608" s="0" t="s">
        <v>21</v>
      </c>
      <c r="L1608" s="0" t="n">
        <f aca="false">IF(K1608="Yes",(J1608-1)*0.98,-1)</f>
        <v>0.0980000000000001</v>
      </c>
      <c r="M1608" s="4" t="s">
        <v>22</v>
      </c>
      <c r="N1608" s="53" t="n">
        <v>17.38</v>
      </c>
      <c r="O1608" s="50" t="n">
        <f aca="false">N1608*L1608</f>
        <v>1.70324</v>
      </c>
      <c r="P1608" s="14" t="n">
        <f aca="false">O1608+P1607</f>
        <v>1541.95547199865</v>
      </c>
    </row>
    <row r="1609" customFormat="false" ht="12.8" hidden="false" customHeight="false" outlineLevel="0" collapsed="false">
      <c r="A1609" s="2" t="s">
        <v>2047</v>
      </c>
      <c r="B1609" s="2" t="s">
        <v>23</v>
      </c>
      <c r="C1609" s="0" t="s">
        <v>492</v>
      </c>
      <c r="D1609" s="0" t="s">
        <v>16</v>
      </c>
      <c r="E1609" s="0" t="s">
        <v>17</v>
      </c>
      <c r="F1609" s="0" t="s">
        <v>18</v>
      </c>
      <c r="G1609" s="0" t="s">
        <v>19</v>
      </c>
      <c r="H1609" s="0" t="s">
        <v>2049</v>
      </c>
      <c r="I1609" s="0" t="n">
        <v>2</v>
      </c>
      <c r="J1609" s="0" t="n">
        <v>1.27</v>
      </c>
      <c r="K1609" s="0" t="s">
        <v>21</v>
      </c>
      <c r="L1609" s="0" t="n">
        <f aca="false">IF(K1609="Yes",(J1609-1)*0.98,-1)</f>
        <v>0.2646</v>
      </c>
      <c r="M1609" s="11" t="s">
        <v>62</v>
      </c>
      <c r="N1609" s="53" t="n">
        <v>17.38</v>
      </c>
      <c r="O1609" s="50" t="n">
        <f aca="false">N1609*L1609</f>
        <v>4.598748</v>
      </c>
      <c r="P1609" s="14" t="n">
        <f aca="false">O1609+P1608</f>
        <v>1546.55421999865</v>
      </c>
    </row>
    <row r="1610" customFormat="false" ht="12.8" hidden="false" customHeight="false" outlineLevel="0" collapsed="false">
      <c r="A1610" s="2" t="s">
        <v>2047</v>
      </c>
      <c r="B1610" s="2" t="s">
        <v>293</v>
      </c>
      <c r="C1610" s="0" t="s">
        <v>734</v>
      </c>
      <c r="D1610" s="0" t="s">
        <v>42</v>
      </c>
      <c r="E1610" s="0" t="s">
        <v>147</v>
      </c>
      <c r="F1610" s="0" t="s">
        <v>65</v>
      </c>
      <c r="G1610" s="0" t="s">
        <v>21</v>
      </c>
      <c r="H1610" s="0" t="s">
        <v>2050</v>
      </c>
      <c r="I1610" s="0" t="n">
        <v>2</v>
      </c>
      <c r="J1610" s="0" t="n">
        <v>1.9</v>
      </c>
      <c r="K1610" s="0" t="str">
        <f aca="false">IF(I1610=1,"Yes","No")</f>
        <v>No</v>
      </c>
      <c r="L1610" s="0" t="n">
        <f aca="false">IF(K1610="Yes",(J1610-1)*0.98,-1)</f>
        <v>-1</v>
      </c>
      <c r="M1610" s="5" t="s">
        <v>33</v>
      </c>
      <c r="N1610" s="53" t="n">
        <v>17.38</v>
      </c>
      <c r="O1610" s="50" t="n">
        <f aca="false">N1610*L1610</f>
        <v>-17.38</v>
      </c>
      <c r="P1610" s="14" t="n">
        <f aca="false">O1610+P1609</f>
        <v>1529.17421999865</v>
      </c>
    </row>
    <row r="1611" customFormat="false" ht="12.8" hidden="false" customHeight="false" outlineLevel="0" collapsed="false">
      <c r="A1611" s="2" t="s">
        <v>2047</v>
      </c>
      <c r="B1611" s="2" t="s">
        <v>293</v>
      </c>
      <c r="C1611" s="0" t="s">
        <v>734</v>
      </c>
      <c r="D1611" s="0" t="s">
        <v>42</v>
      </c>
      <c r="E1611" s="0" t="s">
        <v>147</v>
      </c>
      <c r="F1611" s="0" t="s">
        <v>65</v>
      </c>
      <c r="G1611" s="0" t="s">
        <v>21</v>
      </c>
      <c r="H1611" s="0" t="s">
        <v>2050</v>
      </c>
      <c r="I1611" s="0" t="n">
        <v>2</v>
      </c>
      <c r="J1611" s="0" t="n">
        <v>1.4</v>
      </c>
      <c r="K1611" s="0" t="s">
        <v>21</v>
      </c>
      <c r="L1611" s="0" t="n">
        <f aca="false">IF(K1611="Yes",(J1611-1)*0.98,-1)</f>
        <v>0.392</v>
      </c>
      <c r="M1611" s="4" t="s">
        <v>22</v>
      </c>
      <c r="N1611" s="53" t="n">
        <v>17.38</v>
      </c>
      <c r="O1611" s="50" t="n">
        <f aca="false">N1611*L1611</f>
        <v>6.81296</v>
      </c>
      <c r="P1611" s="14" t="n">
        <f aca="false">O1611+P1610</f>
        <v>1535.98717999865</v>
      </c>
    </row>
    <row r="1612" customFormat="false" ht="12.8" hidden="false" customHeight="false" outlineLevel="0" collapsed="false">
      <c r="A1612" s="2" t="s">
        <v>2047</v>
      </c>
      <c r="B1612" s="2" t="s">
        <v>471</v>
      </c>
      <c r="C1612" s="0" t="s">
        <v>403</v>
      </c>
      <c r="D1612" s="0" t="s">
        <v>42</v>
      </c>
      <c r="E1612" s="0" t="s">
        <v>147</v>
      </c>
      <c r="F1612" s="0" t="s">
        <v>453</v>
      </c>
      <c r="G1612" s="0" t="s">
        <v>19</v>
      </c>
      <c r="H1612" s="0" t="s">
        <v>2051</v>
      </c>
      <c r="I1612" s="0" t="n">
        <v>1</v>
      </c>
      <c r="J1612" s="0" t="n">
        <v>2</v>
      </c>
      <c r="K1612" s="0" t="str">
        <f aca="false">IF(I1612=1,"Yes","No")</f>
        <v>Yes</v>
      </c>
      <c r="L1612" s="0" t="n">
        <f aca="false">IF(K1612="Yes",(J1612-1)*0.98,-1)</f>
        <v>0.98</v>
      </c>
      <c r="M1612" s="5" t="s">
        <v>33</v>
      </c>
      <c r="N1612" s="53" t="n">
        <v>17.38</v>
      </c>
      <c r="O1612" s="50" t="n">
        <f aca="false">N1612*L1612</f>
        <v>17.0324</v>
      </c>
      <c r="P1612" s="14" t="n">
        <f aca="false">O1612+P1611</f>
        <v>1553.01957999865</v>
      </c>
    </row>
    <row r="1613" customFormat="false" ht="12.8" hidden="false" customHeight="false" outlineLevel="0" collapsed="false">
      <c r="A1613" s="2" t="s">
        <v>2047</v>
      </c>
      <c r="B1613" s="2" t="s">
        <v>471</v>
      </c>
      <c r="C1613" s="0" t="s">
        <v>403</v>
      </c>
      <c r="D1613" s="0" t="s">
        <v>42</v>
      </c>
      <c r="E1613" s="0" t="s">
        <v>147</v>
      </c>
      <c r="F1613" s="0" t="s">
        <v>453</v>
      </c>
      <c r="G1613" s="0" t="s">
        <v>19</v>
      </c>
      <c r="H1613" s="0" t="s">
        <v>2052</v>
      </c>
      <c r="I1613" s="0" t="n">
        <v>3</v>
      </c>
      <c r="J1613" s="0" t="n">
        <v>1.56</v>
      </c>
      <c r="K1613" s="0" t="s">
        <v>21</v>
      </c>
      <c r="L1613" s="0" t="n">
        <f aca="false">IF(K1613="Yes",(J1613-1)*0.98,-1)</f>
        <v>0.5488</v>
      </c>
      <c r="M1613" s="11" t="s">
        <v>62</v>
      </c>
      <c r="N1613" s="53" t="n">
        <v>17.38</v>
      </c>
      <c r="O1613" s="50" t="n">
        <f aca="false">N1613*L1613</f>
        <v>9.538144</v>
      </c>
      <c r="P1613" s="14" t="n">
        <f aca="false">O1613+P1612</f>
        <v>1562.55772399865</v>
      </c>
    </row>
    <row r="1614" customFormat="false" ht="12.8" hidden="false" customHeight="false" outlineLevel="0" collapsed="false">
      <c r="A1614" s="2" t="s">
        <v>2047</v>
      </c>
      <c r="B1614" s="2" t="s">
        <v>652</v>
      </c>
      <c r="C1614" s="6" t="s">
        <v>403</v>
      </c>
      <c r="D1614" s="6" t="s">
        <v>42</v>
      </c>
      <c r="E1614" s="6" t="s">
        <v>147</v>
      </c>
      <c r="F1614" s="6" t="s">
        <v>43</v>
      </c>
      <c r="G1614" s="6" t="s">
        <v>19</v>
      </c>
      <c r="H1614" s="6" t="s">
        <v>2053</v>
      </c>
      <c r="I1614" s="6" t="n">
        <v>1</v>
      </c>
      <c r="J1614" s="6" t="n">
        <v>6.4</v>
      </c>
      <c r="K1614" s="3" t="str">
        <f aca="false">IF(I1614=1, "No","Yes")</f>
        <v>No</v>
      </c>
      <c r="L1614" s="7" t="n">
        <f aca="false">IF(I1614=1,-J1614,0.98)</f>
        <v>-6.4</v>
      </c>
      <c r="M1614" s="8" t="s">
        <v>51</v>
      </c>
      <c r="N1614" s="53" t="n">
        <v>17.38</v>
      </c>
      <c r="O1614" s="50" t="n">
        <f aca="false">N1614*L1614</f>
        <v>-111.232</v>
      </c>
      <c r="P1614" s="14" t="n">
        <f aca="false">O1614+P1613</f>
        <v>1451.32572399865</v>
      </c>
    </row>
    <row r="1615" customFormat="false" ht="12.8" hidden="false" customHeight="false" outlineLevel="0" collapsed="false">
      <c r="A1615" s="9" t="s">
        <v>2047</v>
      </c>
      <c r="B1615" s="9" t="s">
        <v>652</v>
      </c>
      <c r="C1615" s="6" t="s">
        <v>403</v>
      </c>
      <c r="D1615" s="6" t="s">
        <v>42</v>
      </c>
      <c r="E1615" s="6" t="s">
        <v>147</v>
      </c>
      <c r="F1615" s="6" t="s">
        <v>43</v>
      </c>
      <c r="G1615" s="6" t="s">
        <v>19</v>
      </c>
      <c r="H1615" s="6" t="s">
        <v>2054</v>
      </c>
      <c r="I1615" s="6" t="n">
        <v>2</v>
      </c>
      <c r="J1615" s="6" t="n">
        <v>8.28</v>
      </c>
      <c r="K1615" s="3" t="str">
        <f aca="false">IF(I1615=1,"Yes","No")</f>
        <v>No</v>
      </c>
      <c r="L1615" s="7" t="n">
        <f aca="false">IF(K1615="Yes",(J1615-1)*0.98,-1)</f>
        <v>-1</v>
      </c>
      <c r="M1615" s="10" t="s">
        <v>53</v>
      </c>
      <c r="N1615" s="53" t="n">
        <v>17.38</v>
      </c>
      <c r="O1615" s="50" t="n">
        <f aca="false">N1615*L1615</f>
        <v>-17.38</v>
      </c>
      <c r="P1615" s="14" t="n">
        <f aca="false">O1615+P1614</f>
        <v>1433.94572399865</v>
      </c>
    </row>
    <row r="1616" customFormat="false" ht="12.8" hidden="false" customHeight="false" outlineLevel="0" collapsed="false">
      <c r="A1616" s="2" t="s">
        <v>2055</v>
      </c>
      <c r="B1616" s="2" t="s">
        <v>159</v>
      </c>
      <c r="C1616" s="0" t="s">
        <v>433</v>
      </c>
      <c r="D1616" s="0" t="s">
        <v>195</v>
      </c>
      <c r="E1616" s="0" t="s">
        <v>147</v>
      </c>
      <c r="G1616" s="0" t="s">
        <v>19</v>
      </c>
      <c r="H1616" s="0" t="s">
        <v>1983</v>
      </c>
      <c r="I1616" s="0" t="n">
        <v>2</v>
      </c>
      <c r="J1616" s="0" t="n">
        <v>1.45</v>
      </c>
      <c r="K1616" s="0" t="str">
        <f aca="false">IF(I1616=1,"Yes","No")</f>
        <v>No</v>
      </c>
      <c r="L1616" s="0" t="n">
        <f aca="false">IF(K1616="Yes",(J1616-1)*0.98,-1)</f>
        <v>-1</v>
      </c>
      <c r="M1616" s="5" t="s">
        <v>33</v>
      </c>
      <c r="N1616" s="53" t="n">
        <v>17.38</v>
      </c>
      <c r="O1616" s="50" t="n">
        <f aca="false">N1616*L1616</f>
        <v>-17.38</v>
      </c>
      <c r="P1616" s="14" t="n">
        <f aca="false">O1616+P1615</f>
        <v>1416.56572399865</v>
      </c>
    </row>
    <row r="1617" customFormat="false" ht="12.8" hidden="false" customHeight="false" outlineLevel="0" collapsed="false">
      <c r="A1617" s="2" t="s">
        <v>2056</v>
      </c>
      <c r="B1617" s="2" t="s">
        <v>157</v>
      </c>
      <c r="C1617" s="0" t="s">
        <v>433</v>
      </c>
      <c r="D1617" s="0" t="s">
        <v>195</v>
      </c>
      <c r="E1617" s="0" t="s">
        <v>147</v>
      </c>
      <c r="G1617" s="0" t="s">
        <v>19</v>
      </c>
      <c r="H1617" s="0" t="s">
        <v>2057</v>
      </c>
      <c r="I1617" s="0" t="n">
        <v>2</v>
      </c>
      <c r="J1617" s="0" t="n">
        <v>3.68</v>
      </c>
      <c r="K1617" s="0" t="str">
        <f aca="false">IF(I1617=1,"Yes","No")</f>
        <v>No</v>
      </c>
      <c r="L1617" s="0" t="n">
        <f aca="false">IF(K1617="Yes",(J1617-1)*0.98,-1)</f>
        <v>-1</v>
      </c>
      <c r="M1617" s="5" t="s">
        <v>33</v>
      </c>
      <c r="N1617" s="53" t="n">
        <v>17.38</v>
      </c>
      <c r="O1617" s="50" t="n">
        <f aca="false">N1617*L1617</f>
        <v>-17.38</v>
      </c>
      <c r="P1617" s="14" t="n">
        <f aca="false">O1617+P1616</f>
        <v>1399.18572399865</v>
      </c>
    </row>
    <row r="1618" customFormat="false" ht="12.8" hidden="false" customHeight="false" outlineLevel="0" collapsed="false">
      <c r="A1618" s="2" t="s">
        <v>2056</v>
      </c>
      <c r="B1618" s="2" t="s">
        <v>181</v>
      </c>
      <c r="C1618" s="0" t="s">
        <v>125</v>
      </c>
      <c r="D1618" s="0" t="s">
        <v>16</v>
      </c>
      <c r="E1618" s="0" t="s">
        <v>30</v>
      </c>
      <c r="F1618" s="0" t="s">
        <v>453</v>
      </c>
      <c r="G1618" s="0" t="s">
        <v>19</v>
      </c>
      <c r="H1618" s="0" t="s">
        <v>2058</v>
      </c>
      <c r="I1618" s="0" t="n">
        <v>2</v>
      </c>
      <c r="J1618" s="0" t="n">
        <v>2.66</v>
      </c>
      <c r="K1618" s="0" t="s">
        <v>21</v>
      </c>
      <c r="L1618" s="0" t="n">
        <f aca="false">IF(K1618="Yes",(J1618-1)*0.98,-1)</f>
        <v>1.6268</v>
      </c>
      <c r="M1618" s="11" t="s">
        <v>62</v>
      </c>
      <c r="N1618" s="53" t="n">
        <v>17.38</v>
      </c>
      <c r="O1618" s="50" t="n">
        <f aca="false">N1618*L1618</f>
        <v>28.273784</v>
      </c>
      <c r="P1618" s="14" t="n">
        <f aca="false">O1618+P1617</f>
        <v>1427.45950799865</v>
      </c>
    </row>
    <row r="1619" customFormat="false" ht="12.8" hidden="false" customHeight="false" outlineLevel="0" collapsed="false">
      <c r="A1619" s="2" t="s">
        <v>2056</v>
      </c>
      <c r="B1619" s="2" t="s">
        <v>337</v>
      </c>
      <c r="C1619" s="0" t="s">
        <v>47</v>
      </c>
      <c r="D1619" s="0" t="s">
        <v>29</v>
      </c>
      <c r="E1619" s="0" t="s">
        <v>30</v>
      </c>
      <c r="F1619" s="0" t="s">
        <v>304</v>
      </c>
      <c r="G1619" s="0" t="s">
        <v>19</v>
      </c>
      <c r="H1619" s="0" t="s">
        <v>2059</v>
      </c>
      <c r="I1619" s="0" t="n">
        <v>1</v>
      </c>
      <c r="J1619" s="0" t="n">
        <v>1.08</v>
      </c>
      <c r="K1619" s="0" t="s">
        <v>21</v>
      </c>
      <c r="L1619" s="0" t="n">
        <f aca="false">IF(K1619="Yes",(J1619-1)*0.98,-1)</f>
        <v>0.0784000000000001</v>
      </c>
      <c r="M1619" s="4" t="s">
        <v>22</v>
      </c>
      <c r="N1619" s="53" t="n">
        <v>17.38</v>
      </c>
      <c r="O1619" s="50" t="n">
        <f aca="false">N1619*L1619</f>
        <v>1.362592</v>
      </c>
      <c r="P1619" s="14" t="n">
        <f aca="false">O1619+P1618</f>
        <v>1428.82209999865</v>
      </c>
    </row>
    <row r="1620" customFormat="false" ht="12.8" hidden="false" customHeight="false" outlineLevel="0" collapsed="false">
      <c r="A1620" s="2" t="s">
        <v>2056</v>
      </c>
      <c r="B1620" s="2" t="s">
        <v>337</v>
      </c>
      <c r="C1620" s="0" t="s">
        <v>47</v>
      </c>
      <c r="D1620" s="0" t="s">
        <v>29</v>
      </c>
      <c r="E1620" s="0" t="s">
        <v>30</v>
      </c>
      <c r="F1620" s="0" t="s">
        <v>304</v>
      </c>
      <c r="G1620" s="0" t="s">
        <v>19</v>
      </c>
      <c r="H1620" s="0" t="s">
        <v>2060</v>
      </c>
      <c r="I1620" s="0" t="n">
        <v>2</v>
      </c>
      <c r="J1620" s="0" t="n">
        <v>1.22</v>
      </c>
      <c r="K1620" s="0" t="s">
        <v>21</v>
      </c>
      <c r="L1620" s="0" t="n">
        <f aca="false">IF(K1620="Yes",(J1620-1)*0.98,-1)</f>
        <v>0.2156</v>
      </c>
      <c r="M1620" s="11" t="s">
        <v>62</v>
      </c>
      <c r="N1620" s="53" t="n">
        <v>17.38</v>
      </c>
      <c r="O1620" s="50" t="n">
        <f aca="false">N1620*L1620</f>
        <v>3.747128</v>
      </c>
      <c r="P1620" s="14" t="n">
        <f aca="false">O1620+P1619</f>
        <v>1432.56922799865</v>
      </c>
    </row>
    <row r="1621" customFormat="false" ht="12.8" hidden="false" customHeight="false" outlineLevel="0" collapsed="false">
      <c r="A1621" s="9" t="s">
        <v>2056</v>
      </c>
      <c r="B1621" s="9" t="s">
        <v>337</v>
      </c>
      <c r="C1621" s="6" t="s">
        <v>47</v>
      </c>
      <c r="D1621" s="6" t="s">
        <v>29</v>
      </c>
      <c r="E1621" s="6" t="s">
        <v>30</v>
      </c>
      <c r="F1621" s="6" t="s">
        <v>304</v>
      </c>
      <c r="G1621" s="6" t="s">
        <v>19</v>
      </c>
      <c r="H1621" s="6" t="s">
        <v>2060</v>
      </c>
      <c r="I1621" s="6" t="n">
        <v>2</v>
      </c>
      <c r="J1621" s="6" t="n">
        <v>3.87</v>
      </c>
      <c r="K1621" s="3" t="str">
        <f aca="false">IF(I1621=1,"Yes","No")</f>
        <v>No</v>
      </c>
      <c r="L1621" s="7" t="n">
        <f aca="false">IF(K1621="Yes",(J1621-1)*0.98,-1)</f>
        <v>-1</v>
      </c>
      <c r="M1621" s="10" t="s">
        <v>53</v>
      </c>
      <c r="N1621" s="53" t="n">
        <v>17.38</v>
      </c>
      <c r="O1621" s="50" t="n">
        <f aca="false">N1621*L1621</f>
        <v>-17.38</v>
      </c>
      <c r="P1621" s="14" t="n">
        <f aca="false">O1621+P1620</f>
        <v>1415.18922799865</v>
      </c>
    </row>
    <row r="1622" customFormat="false" ht="12.8" hidden="false" customHeight="false" outlineLevel="0" collapsed="false">
      <c r="A1622" s="9" t="s">
        <v>2061</v>
      </c>
      <c r="B1622" s="9" t="s">
        <v>35</v>
      </c>
      <c r="C1622" s="6" t="s">
        <v>495</v>
      </c>
      <c r="D1622" s="6" t="s">
        <v>29</v>
      </c>
      <c r="E1622" s="6" t="s">
        <v>147</v>
      </c>
      <c r="F1622" s="6" t="s">
        <v>304</v>
      </c>
      <c r="G1622" s="6" t="s">
        <v>19</v>
      </c>
      <c r="H1622" s="6" t="s">
        <v>2062</v>
      </c>
      <c r="I1622" s="6" t="n">
        <v>1</v>
      </c>
      <c r="J1622" s="6" t="n">
        <v>3.25</v>
      </c>
      <c r="K1622" s="3" t="s">
        <v>21</v>
      </c>
      <c r="L1622" s="0" t="n">
        <f aca="false">IF(K1622="Yes",(J1622-1)*0.98,-1)</f>
        <v>2.205</v>
      </c>
      <c r="M1622" s="13" t="s">
        <v>184</v>
      </c>
      <c r="N1622" s="53" t="n">
        <v>17.38</v>
      </c>
      <c r="O1622" s="50" t="n">
        <f aca="false">N1622*L1622</f>
        <v>38.3229</v>
      </c>
      <c r="P1622" s="14" t="n">
        <f aca="false">O1622+P1621</f>
        <v>1453.51212799865</v>
      </c>
    </row>
    <row r="1623" customFormat="false" ht="12.8" hidden="false" customHeight="false" outlineLevel="0" collapsed="false">
      <c r="A1623" s="2" t="s">
        <v>2061</v>
      </c>
      <c r="B1623" s="2" t="s">
        <v>245</v>
      </c>
      <c r="C1623" s="0" t="s">
        <v>1031</v>
      </c>
      <c r="D1623" s="0" t="s">
        <v>37</v>
      </c>
      <c r="E1623" s="0" t="s">
        <v>147</v>
      </c>
      <c r="F1623" s="0" t="s">
        <v>31</v>
      </c>
      <c r="G1623" s="0" t="s">
        <v>19</v>
      </c>
      <c r="H1623" s="0" t="s">
        <v>2063</v>
      </c>
      <c r="I1623" s="0" t="n">
        <v>1</v>
      </c>
      <c r="J1623" s="0" t="n">
        <v>2.52</v>
      </c>
      <c r="K1623" s="0" t="s">
        <v>21</v>
      </c>
      <c r="L1623" s="0" t="n">
        <f aca="false">IF(K1623="Yes",(J1623-1)*0.98,-1)</f>
        <v>1.4896</v>
      </c>
      <c r="M1623" s="11" t="s">
        <v>62</v>
      </c>
      <c r="N1623" s="53" t="n">
        <v>17.38</v>
      </c>
      <c r="O1623" s="50" t="n">
        <f aca="false">N1623*L1623</f>
        <v>25.889248</v>
      </c>
      <c r="P1623" s="14" t="n">
        <f aca="false">O1623+P1622</f>
        <v>1479.40137599865</v>
      </c>
    </row>
    <row r="1624" customFormat="false" ht="12.8" hidden="false" customHeight="false" outlineLevel="0" collapsed="false">
      <c r="A1624" s="2" t="s">
        <v>2061</v>
      </c>
      <c r="B1624" s="2" t="s">
        <v>245</v>
      </c>
      <c r="C1624" s="6" t="s">
        <v>1031</v>
      </c>
      <c r="D1624" s="6" t="s">
        <v>37</v>
      </c>
      <c r="E1624" s="6" t="s">
        <v>147</v>
      </c>
      <c r="F1624" s="6" t="s">
        <v>31</v>
      </c>
      <c r="G1624" s="6" t="s">
        <v>19</v>
      </c>
      <c r="H1624" s="6" t="s">
        <v>2064</v>
      </c>
      <c r="I1624" s="6" t="n">
        <v>0</v>
      </c>
      <c r="J1624" s="6" t="n">
        <v>6.44</v>
      </c>
      <c r="K1624" s="3" t="str">
        <f aca="false">IF(I1624=1, "No","Yes")</f>
        <v>Yes</v>
      </c>
      <c r="L1624" s="7" t="n">
        <f aca="false">IF(I1624=1,-J1624,0.98)</f>
        <v>0.98</v>
      </c>
      <c r="M1624" s="8" t="s">
        <v>51</v>
      </c>
      <c r="N1624" s="53" t="n">
        <v>17.38</v>
      </c>
      <c r="O1624" s="50" t="n">
        <f aca="false">N1624*L1624</f>
        <v>17.0324</v>
      </c>
      <c r="P1624" s="14" t="n">
        <f aca="false">O1624+P1623</f>
        <v>1496.43377599865</v>
      </c>
    </row>
    <row r="1625" customFormat="false" ht="12.8" hidden="false" customHeight="false" outlineLevel="0" collapsed="false">
      <c r="A1625" s="9" t="s">
        <v>2061</v>
      </c>
      <c r="B1625" s="9" t="s">
        <v>245</v>
      </c>
      <c r="C1625" s="6" t="s">
        <v>1031</v>
      </c>
      <c r="D1625" s="6" t="s">
        <v>37</v>
      </c>
      <c r="E1625" s="6" t="s">
        <v>147</v>
      </c>
      <c r="F1625" s="6" t="s">
        <v>31</v>
      </c>
      <c r="G1625" s="6" t="s">
        <v>19</v>
      </c>
      <c r="H1625" s="6" t="s">
        <v>2063</v>
      </c>
      <c r="I1625" s="6" t="n">
        <v>1</v>
      </c>
      <c r="J1625" s="6" t="n">
        <v>9.34</v>
      </c>
      <c r="K1625" s="3" t="str">
        <f aca="false">IF(I1625=1,"Yes","No")</f>
        <v>Yes</v>
      </c>
      <c r="L1625" s="7" t="n">
        <f aca="false">IF(K1625="Yes",(J1625-1)*0.98,-1)</f>
        <v>8.1732</v>
      </c>
      <c r="M1625" s="10" t="s">
        <v>53</v>
      </c>
      <c r="N1625" s="53" t="n">
        <v>17.38</v>
      </c>
      <c r="O1625" s="50" t="n">
        <f aca="false">N1625*L1625</f>
        <v>142.050216</v>
      </c>
      <c r="P1625" s="14" t="n">
        <f aca="false">O1625+P1624</f>
        <v>1638.48399199865</v>
      </c>
    </row>
    <row r="1626" customFormat="false" ht="12.8" hidden="false" customHeight="false" outlineLevel="0" collapsed="false">
      <c r="A1626" s="2" t="s">
        <v>2061</v>
      </c>
      <c r="B1626" s="2" t="s">
        <v>293</v>
      </c>
      <c r="C1626" s="0" t="s">
        <v>110</v>
      </c>
      <c r="D1626" s="0" t="s">
        <v>42</v>
      </c>
      <c r="E1626" s="0" t="s">
        <v>147</v>
      </c>
      <c r="F1626" s="0" t="s">
        <v>453</v>
      </c>
      <c r="G1626" s="0" t="s">
        <v>19</v>
      </c>
      <c r="H1626" s="0" t="s">
        <v>2065</v>
      </c>
      <c r="I1626" s="0" t="n">
        <v>3</v>
      </c>
      <c r="J1626" s="0" t="n">
        <v>2.12</v>
      </c>
      <c r="K1626" s="0" t="str">
        <f aca="false">IF(I1626=1,"Yes","No")</f>
        <v>No</v>
      </c>
      <c r="L1626" s="0" t="n">
        <f aca="false">IF(K1626="Yes",(J1626-1)*0.98,-1)</f>
        <v>-1</v>
      </c>
      <c r="M1626" s="5" t="s">
        <v>33</v>
      </c>
      <c r="N1626" s="53" t="n">
        <v>17.38</v>
      </c>
      <c r="O1626" s="50" t="n">
        <f aca="false">N1626*L1626</f>
        <v>-17.38</v>
      </c>
      <c r="P1626" s="14" t="n">
        <f aca="false">O1626+P1625</f>
        <v>1621.10399199865</v>
      </c>
    </row>
    <row r="1627" customFormat="false" ht="12.8" hidden="false" customHeight="false" outlineLevel="0" collapsed="false">
      <c r="A1627" s="2" t="s">
        <v>2061</v>
      </c>
      <c r="B1627" s="2" t="s">
        <v>293</v>
      </c>
      <c r="C1627" s="0" t="s">
        <v>110</v>
      </c>
      <c r="D1627" s="0" t="s">
        <v>42</v>
      </c>
      <c r="E1627" s="0" t="s">
        <v>147</v>
      </c>
      <c r="F1627" s="0" t="s">
        <v>453</v>
      </c>
      <c r="G1627" s="0" t="s">
        <v>19</v>
      </c>
      <c r="H1627" s="0" t="s">
        <v>2066</v>
      </c>
      <c r="I1627" s="0" t="n">
        <v>1</v>
      </c>
      <c r="J1627" s="0" t="n">
        <v>1.62</v>
      </c>
      <c r="K1627" s="0" t="s">
        <v>21</v>
      </c>
      <c r="L1627" s="0" t="n">
        <f aca="false">IF(K1627="Yes",(J1627-1)*0.98,-1)</f>
        <v>0.6076</v>
      </c>
      <c r="M1627" s="11" t="s">
        <v>62</v>
      </c>
      <c r="N1627" s="53" t="n">
        <v>17.38</v>
      </c>
      <c r="O1627" s="50" t="n">
        <f aca="false">N1627*L1627</f>
        <v>10.560088</v>
      </c>
      <c r="P1627" s="14" t="n">
        <f aca="false">O1627+P1626</f>
        <v>1631.66407999865</v>
      </c>
    </row>
    <row r="1628" customFormat="false" ht="12.8" hidden="false" customHeight="false" outlineLevel="0" collapsed="false">
      <c r="A1628" s="2" t="s">
        <v>2067</v>
      </c>
      <c r="B1628" s="2" t="s">
        <v>239</v>
      </c>
      <c r="C1628" s="0" t="s">
        <v>264</v>
      </c>
      <c r="D1628" s="0" t="s">
        <v>42</v>
      </c>
      <c r="E1628" s="0" t="s">
        <v>147</v>
      </c>
      <c r="F1628" s="0" t="s">
        <v>65</v>
      </c>
      <c r="G1628" s="0" t="s">
        <v>21</v>
      </c>
      <c r="H1628" s="0" t="s">
        <v>2068</v>
      </c>
      <c r="I1628" s="0" t="n">
        <v>1</v>
      </c>
      <c r="J1628" s="0" t="n">
        <v>3.05</v>
      </c>
      <c r="K1628" s="0" t="str">
        <f aca="false">IF(I1628=1,"Yes","No")</f>
        <v>Yes</v>
      </c>
      <c r="L1628" s="0" t="n">
        <f aca="false">IF(K1628="Yes",(J1628-1)*0.98,-1)</f>
        <v>2.009</v>
      </c>
      <c r="M1628" s="5" t="s">
        <v>33</v>
      </c>
      <c r="N1628" s="53" t="n">
        <v>17.38</v>
      </c>
      <c r="O1628" s="50" t="n">
        <f aca="false">N1628*L1628</f>
        <v>34.91642</v>
      </c>
      <c r="P1628" s="14" t="n">
        <f aca="false">O1628+P1627</f>
        <v>1666.58049999865</v>
      </c>
    </row>
    <row r="1629" customFormat="false" ht="12.8" hidden="false" customHeight="false" outlineLevel="0" collapsed="false">
      <c r="A1629" s="2" t="s">
        <v>2067</v>
      </c>
      <c r="B1629" s="2" t="s">
        <v>239</v>
      </c>
      <c r="C1629" s="0" t="s">
        <v>264</v>
      </c>
      <c r="D1629" s="0" t="s">
        <v>42</v>
      </c>
      <c r="E1629" s="0" t="s">
        <v>147</v>
      </c>
      <c r="F1629" s="0" t="s">
        <v>65</v>
      </c>
      <c r="G1629" s="0" t="s">
        <v>21</v>
      </c>
      <c r="H1629" s="0" t="s">
        <v>2068</v>
      </c>
      <c r="I1629" s="0" t="n">
        <v>1</v>
      </c>
      <c r="J1629" s="0" t="n">
        <v>1.88</v>
      </c>
      <c r="K1629" s="0" t="s">
        <v>21</v>
      </c>
      <c r="L1629" s="0" t="n">
        <f aca="false">IF(K1629="Yes",(J1629-1)*0.98,-1)</f>
        <v>0.8624</v>
      </c>
      <c r="M1629" s="4" t="s">
        <v>22</v>
      </c>
      <c r="N1629" s="53" t="n">
        <v>17.38</v>
      </c>
      <c r="O1629" s="50" t="n">
        <f aca="false">N1629*L1629</f>
        <v>14.988512</v>
      </c>
      <c r="P1629" s="14" t="n">
        <f aca="false">O1629+P1628</f>
        <v>1681.56901199865</v>
      </c>
    </row>
    <row r="1630" customFormat="false" ht="12.8" hidden="false" customHeight="false" outlineLevel="0" collapsed="false">
      <c r="A1630" s="2" t="s">
        <v>2067</v>
      </c>
      <c r="B1630" s="2" t="s">
        <v>73</v>
      </c>
      <c r="C1630" s="0" t="s">
        <v>264</v>
      </c>
      <c r="D1630" s="0" t="s">
        <v>29</v>
      </c>
      <c r="E1630" s="0" t="s">
        <v>147</v>
      </c>
      <c r="F1630" s="0" t="s">
        <v>43</v>
      </c>
      <c r="G1630" s="0" t="s">
        <v>19</v>
      </c>
      <c r="H1630" s="0" t="s">
        <v>2069</v>
      </c>
      <c r="I1630" s="0" t="n">
        <v>1</v>
      </c>
      <c r="J1630" s="0" t="n">
        <v>1.98</v>
      </c>
      <c r="K1630" s="0" t="str">
        <f aca="false">IF(I1630=1,"Yes","No")</f>
        <v>Yes</v>
      </c>
      <c r="L1630" s="0" t="n">
        <f aca="false">IF(K1630="Yes",(J1630-1)*0.98,-1)</f>
        <v>0.9604</v>
      </c>
      <c r="M1630" s="5" t="s">
        <v>33</v>
      </c>
      <c r="N1630" s="53" t="n">
        <v>17.38</v>
      </c>
      <c r="O1630" s="50" t="n">
        <f aca="false">N1630*L1630</f>
        <v>16.691752</v>
      </c>
      <c r="P1630" s="14" t="n">
        <f aca="false">O1630+P1629</f>
        <v>1698.26076399865</v>
      </c>
    </row>
    <row r="1631" customFormat="false" ht="12.8" hidden="false" customHeight="false" outlineLevel="0" collapsed="false">
      <c r="A1631" s="2" t="s">
        <v>2070</v>
      </c>
      <c r="B1631" s="2" t="s">
        <v>23</v>
      </c>
      <c r="C1631" s="0" t="s">
        <v>294</v>
      </c>
      <c r="D1631" s="0" t="s">
        <v>16</v>
      </c>
      <c r="E1631" s="0" t="s">
        <v>87</v>
      </c>
      <c r="F1631" s="0" t="s">
        <v>18</v>
      </c>
      <c r="G1631" s="0" t="s">
        <v>19</v>
      </c>
      <c r="H1631" s="0" t="s">
        <v>2071</v>
      </c>
      <c r="I1631" s="0" t="n">
        <v>2</v>
      </c>
      <c r="J1631" s="0" t="n">
        <v>1.09</v>
      </c>
      <c r="K1631" s="0" t="s">
        <v>21</v>
      </c>
      <c r="L1631" s="0" t="n">
        <f aca="false">IF(K1631="Yes",(J1631-1)*0.98,-1)</f>
        <v>0.0882000000000001</v>
      </c>
      <c r="M1631" s="4" t="s">
        <v>22</v>
      </c>
      <c r="N1631" s="53" t="n">
        <v>17.38</v>
      </c>
      <c r="O1631" s="50" t="n">
        <f aca="false">N1631*L1631</f>
        <v>1.532916</v>
      </c>
      <c r="P1631" s="14" t="n">
        <f aca="false">O1631+P1630</f>
        <v>1699.79367999865</v>
      </c>
    </row>
    <row r="1632" customFormat="false" ht="12.8" hidden="false" customHeight="false" outlineLevel="0" collapsed="false">
      <c r="A1632" s="2" t="s">
        <v>2070</v>
      </c>
      <c r="B1632" s="2" t="s">
        <v>135</v>
      </c>
      <c r="C1632" s="0" t="s">
        <v>532</v>
      </c>
      <c r="D1632" s="0" t="s">
        <v>42</v>
      </c>
      <c r="E1632" s="0" t="s">
        <v>17</v>
      </c>
      <c r="F1632" s="0" t="s">
        <v>31</v>
      </c>
      <c r="G1632" s="0" t="s">
        <v>19</v>
      </c>
      <c r="H1632" s="0" t="s">
        <v>2072</v>
      </c>
      <c r="I1632" s="0" t="n">
        <v>2</v>
      </c>
      <c r="J1632" s="0" t="n">
        <v>2.71</v>
      </c>
      <c r="K1632" s="0" t="str">
        <f aca="false">IF(I1632=1,"Yes","No")</f>
        <v>No</v>
      </c>
      <c r="L1632" s="0" t="n">
        <f aca="false">IF(K1632="Yes",(J1632-1)*0.98,-1)</f>
        <v>-1</v>
      </c>
      <c r="M1632" s="5" t="s">
        <v>33</v>
      </c>
      <c r="N1632" s="53" t="n">
        <v>17.38</v>
      </c>
      <c r="O1632" s="50" t="n">
        <f aca="false">N1632*L1632</f>
        <v>-17.38</v>
      </c>
      <c r="P1632" s="14" t="n">
        <f aca="false">O1632+P1631</f>
        <v>1682.41367999865</v>
      </c>
    </row>
    <row r="1633" customFormat="false" ht="12.8" hidden="false" customHeight="false" outlineLevel="0" collapsed="false">
      <c r="A1633" s="2" t="s">
        <v>2070</v>
      </c>
      <c r="B1633" s="2" t="s">
        <v>135</v>
      </c>
      <c r="C1633" s="0" t="s">
        <v>532</v>
      </c>
      <c r="D1633" s="0" t="s">
        <v>42</v>
      </c>
      <c r="E1633" s="0" t="s">
        <v>17</v>
      </c>
      <c r="F1633" s="0" t="s">
        <v>31</v>
      </c>
      <c r="G1633" s="0" t="s">
        <v>19</v>
      </c>
      <c r="H1633" s="0" t="s">
        <v>2072</v>
      </c>
      <c r="I1633" s="0" t="n">
        <v>2</v>
      </c>
      <c r="J1633" s="0" t="n">
        <v>1.3</v>
      </c>
      <c r="K1633" s="0" t="s">
        <v>21</v>
      </c>
      <c r="L1633" s="0" t="n">
        <f aca="false">IF(K1633="Yes",(J1633-1)*0.98,-1)</f>
        <v>0.294</v>
      </c>
      <c r="M1633" s="4" t="s">
        <v>22</v>
      </c>
      <c r="N1633" s="53" t="n">
        <v>17.38</v>
      </c>
      <c r="O1633" s="50" t="n">
        <f aca="false">N1633*L1633</f>
        <v>5.10972</v>
      </c>
      <c r="P1633" s="14" t="n">
        <f aca="false">O1633+P1632</f>
        <v>1687.52339999865</v>
      </c>
    </row>
    <row r="1634" customFormat="false" ht="12.8" hidden="false" customHeight="false" outlineLevel="0" collapsed="false">
      <c r="A1634" s="2" t="s">
        <v>2070</v>
      </c>
      <c r="B1634" s="2" t="s">
        <v>252</v>
      </c>
      <c r="C1634" s="0" t="s">
        <v>430</v>
      </c>
      <c r="D1634" s="0" t="s">
        <v>16</v>
      </c>
      <c r="E1634" s="0" t="s">
        <v>147</v>
      </c>
      <c r="F1634" s="0" t="s">
        <v>65</v>
      </c>
      <c r="G1634" s="0" t="s">
        <v>21</v>
      </c>
      <c r="H1634" s="0" t="s">
        <v>2073</v>
      </c>
      <c r="I1634" s="0" t="n">
        <v>1</v>
      </c>
      <c r="J1634" s="0" t="n">
        <v>4.2</v>
      </c>
      <c r="K1634" s="0" t="str">
        <f aca="false">IF(I1634=1,"Yes","No")</f>
        <v>Yes</v>
      </c>
      <c r="L1634" s="0" t="n">
        <f aca="false">IF(K1634="Yes",(J1634-1)*0.98,-1)</f>
        <v>3.136</v>
      </c>
      <c r="M1634" s="5" t="s">
        <v>33</v>
      </c>
      <c r="N1634" s="53" t="n">
        <v>17.38</v>
      </c>
      <c r="O1634" s="50" t="n">
        <f aca="false">N1634*L1634</f>
        <v>54.50368</v>
      </c>
      <c r="P1634" s="14" t="n">
        <f aca="false">O1634+P1633</f>
        <v>1742.02707999865</v>
      </c>
    </row>
    <row r="1635" customFormat="false" ht="12.8" hidden="false" customHeight="false" outlineLevel="0" collapsed="false">
      <c r="A1635" s="2" t="s">
        <v>2070</v>
      </c>
      <c r="B1635" s="2" t="s">
        <v>255</v>
      </c>
      <c r="C1635" s="0" t="s">
        <v>294</v>
      </c>
      <c r="D1635" s="0" t="s">
        <v>42</v>
      </c>
      <c r="E1635" s="0" t="s">
        <v>79</v>
      </c>
      <c r="F1635" s="0" t="s">
        <v>80</v>
      </c>
      <c r="G1635" s="0" t="s">
        <v>19</v>
      </c>
      <c r="H1635" s="0" t="s">
        <v>1993</v>
      </c>
      <c r="I1635" s="0" t="n">
        <v>2</v>
      </c>
      <c r="J1635" s="0" t="n">
        <v>1.36</v>
      </c>
      <c r="K1635" s="0" t="s">
        <v>21</v>
      </c>
      <c r="L1635" s="0" t="n">
        <f aca="false">IF(K1635="Yes",(J1635-1)*0.98,-1)</f>
        <v>0.3528</v>
      </c>
      <c r="M1635" s="4" t="s">
        <v>22</v>
      </c>
      <c r="N1635" s="53" t="n">
        <v>17.38</v>
      </c>
      <c r="O1635" s="50" t="n">
        <f aca="false">N1635*L1635</f>
        <v>6.131664</v>
      </c>
      <c r="P1635" s="14" t="n">
        <f aca="false">O1635+P1634</f>
        <v>1748.15874399865</v>
      </c>
    </row>
    <row r="1636" customFormat="false" ht="12.8" hidden="false" customHeight="false" outlineLevel="0" collapsed="false">
      <c r="A1636" s="9" t="s">
        <v>2070</v>
      </c>
      <c r="B1636" s="9" t="s">
        <v>255</v>
      </c>
      <c r="C1636" s="6" t="s">
        <v>294</v>
      </c>
      <c r="D1636" s="6" t="s">
        <v>42</v>
      </c>
      <c r="E1636" s="6" t="s">
        <v>79</v>
      </c>
      <c r="F1636" s="6" t="s">
        <v>80</v>
      </c>
      <c r="G1636" s="6" t="s">
        <v>19</v>
      </c>
      <c r="H1636" s="6" t="s">
        <v>2074</v>
      </c>
      <c r="I1636" s="6" t="n">
        <v>0</v>
      </c>
      <c r="J1636" s="6" t="n">
        <v>10.5</v>
      </c>
      <c r="K1636" s="3" t="str">
        <f aca="false">IF(I1636=1,"Yes","No")</f>
        <v>No</v>
      </c>
      <c r="L1636" s="7" t="n">
        <f aca="false">IF(K1636="Yes",(J1636-1)*0.98,-1)</f>
        <v>-1</v>
      </c>
      <c r="M1636" s="10" t="s">
        <v>53</v>
      </c>
      <c r="N1636" s="53" t="n">
        <v>17.38</v>
      </c>
      <c r="O1636" s="50" t="n">
        <f aca="false">N1636*L1636</f>
        <v>-17.38</v>
      </c>
      <c r="P1636" s="14" t="n">
        <f aca="false">O1636+P1635</f>
        <v>1730.77874399865</v>
      </c>
    </row>
    <row r="1637" customFormat="false" ht="12.8" hidden="false" customHeight="false" outlineLevel="0" collapsed="false">
      <c r="A1637" s="2" t="s">
        <v>2075</v>
      </c>
      <c r="B1637" s="2" t="s">
        <v>186</v>
      </c>
      <c r="C1637" s="0" t="s">
        <v>403</v>
      </c>
      <c r="D1637" s="0" t="s">
        <v>42</v>
      </c>
      <c r="E1637" s="0" t="s">
        <v>147</v>
      </c>
      <c r="F1637" s="0" t="s">
        <v>453</v>
      </c>
      <c r="G1637" s="0" t="s">
        <v>19</v>
      </c>
      <c r="H1637" s="0" t="s">
        <v>2051</v>
      </c>
      <c r="I1637" s="0" t="n">
        <v>1</v>
      </c>
      <c r="J1637" s="0" t="n">
        <v>1.06</v>
      </c>
      <c r="K1637" s="0" t="str">
        <f aca="false">IF(I1637=1,"Yes","No")</f>
        <v>Yes</v>
      </c>
      <c r="L1637" s="0" t="n">
        <f aca="false">IF(K1637="Yes",(J1637-1)*0.98,-1)</f>
        <v>0.0588000000000001</v>
      </c>
      <c r="M1637" s="5" t="s">
        <v>33</v>
      </c>
      <c r="N1637" s="53" t="n">
        <v>17.38</v>
      </c>
      <c r="O1637" s="50" t="n">
        <f aca="false">N1637*L1637</f>
        <v>1.021944</v>
      </c>
      <c r="P1637" s="14" t="n">
        <f aca="false">O1637+P1636</f>
        <v>1731.80068799865</v>
      </c>
    </row>
    <row r="1638" customFormat="false" ht="12.8" hidden="false" customHeight="false" outlineLevel="0" collapsed="false">
      <c r="A1638" s="2" t="s">
        <v>2075</v>
      </c>
      <c r="B1638" s="2" t="s">
        <v>512</v>
      </c>
      <c r="C1638" s="0" t="s">
        <v>734</v>
      </c>
      <c r="D1638" s="0" t="s">
        <v>42</v>
      </c>
      <c r="E1638" s="0" t="s">
        <v>147</v>
      </c>
      <c r="F1638" s="0" t="s">
        <v>65</v>
      </c>
      <c r="G1638" s="0" t="s">
        <v>21</v>
      </c>
      <c r="H1638" s="0" t="s">
        <v>2076</v>
      </c>
      <c r="I1638" s="0" t="n">
        <v>1</v>
      </c>
      <c r="J1638" s="0" t="n">
        <v>1.37</v>
      </c>
      <c r="K1638" s="0" t="str">
        <f aca="false">IF(I1638=1,"Yes","No")</f>
        <v>Yes</v>
      </c>
      <c r="L1638" s="0" t="n">
        <f aca="false">IF(K1638="Yes",(J1638-1)*0.98,-1)</f>
        <v>0.3626</v>
      </c>
      <c r="M1638" s="5" t="s">
        <v>33</v>
      </c>
      <c r="N1638" s="53" t="n">
        <v>17.38</v>
      </c>
      <c r="O1638" s="50" t="n">
        <f aca="false">N1638*L1638</f>
        <v>6.301988</v>
      </c>
      <c r="P1638" s="14" t="n">
        <f aca="false">O1638+P1637</f>
        <v>1738.10267599865</v>
      </c>
    </row>
    <row r="1639" customFormat="false" ht="12.8" hidden="false" customHeight="false" outlineLevel="0" collapsed="false">
      <c r="A1639" s="2" t="s">
        <v>2077</v>
      </c>
      <c r="B1639" s="2" t="s">
        <v>255</v>
      </c>
      <c r="C1639" s="0" t="s">
        <v>532</v>
      </c>
      <c r="D1639" s="0" t="s">
        <v>16</v>
      </c>
      <c r="E1639" s="0" t="s">
        <v>17</v>
      </c>
      <c r="F1639" s="0" t="s">
        <v>18</v>
      </c>
      <c r="G1639" s="0" t="s">
        <v>19</v>
      </c>
      <c r="H1639" s="0" t="s">
        <v>1813</v>
      </c>
      <c r="I1639" s="0" t="n">
        <v>1</v>
      </c>
      <c r="J1639" s="0" t="n">
        <v>1.28</v>
      </c>
      <c r="K1639" s="0" t="s">
        <v>21</v>
      </c>
      <c r="L1639" s="0" t="n">
        <f aca="false">IF(K1639="Yes",(J1639-1)*0.98,-1)</f>
        <v>0.2744</v>
      </c>
      <c r="M1639" s="4" t="s">
        <v>22</v>
      </c>
      <c r="N1639" s="53" t="n">
        <v>17.38</v>
      </c>
      <c r="O1639" s="50" t="n">
        <f aca="false">N1639*L1639</f>
        <v>4.769072</v>
      </c>
      <c r="P1639" s="14" t="n">
        <f aca="false">O1639+P1638</f>
        <v>1742.87174799865</v>
      </c>
    </row>
    <row r="1640" customFormat="false" ht="12.8" hidden="false" customHeight="false" outlineLevel="0" collapsed="false">
      <c r="A1640" s="2" t="s">
        <v>2077</v>
      </c>
      <c r="B1640" s="2" t="s">
        <v>255</v>
      </c>
      <c r="C1640" s="0" t="s">
        <v>532</v>
      </c>
      <c r="D1640" s="0" t="s">
        <v>16</v>
      </c>
      <c r="E1640" s="0" t="s">
        <v>17</v>
      </c>
      <c r="F1640" s="0" t="s">
        <v>18</v>
      </c>
      <c r="G1640" s="0" t="s">
        <v>19</v>
      </c>
      <c r="H1640" s="0" t="s">
        <v>2078</v>
      </c>
      <c r="I1640" s="0" t="n">
        <v>2</v>
      </c>
      <c r="J1640" s="0" t="n">
        <v>1.29</v>
      </c>
      <c r="K1640" s="0" t="s">
        <v>21</v>
      </c>
      <c r="L1640" s="0" t="n">
        <f aca="false">IF(K1640="Yes",(J1640-1)*0.98,-1)</f>
        <v>0.2842</v>
      </c>
      <c r="M1640" s="11" t="s">
        <v>62</v>
      </c>
      <c r="N1640" s="53" t="n">
        <v>17.38</v>
      </c>
      <c r="O1640" s="50" t="n">
        <f aca="false">N1640*L1640</f>
        <v>4.939396</v>
      </c>
      <c r="P1640" s="14" t="n">
        <f aca="false">O1640+P1639</f>
        <v>1747.81114399865</v>
      </c>
    </row>
    <row r="1641" customFormat="false" ht="12.8" hidden="false" customHeight="false" outlineLevel="0" collapsed="false">
      <c r="A1641" s="2" t="s">
        <v>2077</v>
      </c>
      <c r="B1641" s="2" t="s">
        <v>331</v>
      </c>
      <c r="C1641" s="0" t="s">
        <v>230</v>
      </c>
      <c r="D1641" s="0" t="s">
        <v>16</v>
      </c>
      <c r="E1641" s="0" t="s">
        <v>147</v>
      </c>
      <c r="F1641" s="0" t="s">
        <v>65</v>
      </c>
      <c r="G1641" s="0" t="s">
        <v>21</v>
      </c>
      <c r="H1641" s="0" t="s">
        <v>2079</v>
      </c>
      <c r="I1641" s="0" t="n">
        <v>1</v>
      </c>
      <c r="J1641" s="0" t="n">
        <v>2.81</v>
      </c>
      <c r="K1641" s="0" t="str">
        <f aca="false">IF(I1641=1,"Yes","No")</f>
        <v>Yes</v>
      </c>
      <c r="L1641" s="0" t="n">
        <f aca="false">IF(K1641="Yes",(J1641-1)*0.98,-1)</f>
        <v>1.7738</v>
      </c>
      <c r="M1641" s="5" t="s">
        <v>33</v>
      </c>
      <c r="N1641" s="53" t="n">
        <v>17.38</v>
      </c>
      <c r="O1641" s="50" t="n">
        <f aca="false">N1641*L1641</f>
        <v>30.828644</v>
      </c>
      <c r="P1641" s="14" t="n">
        <f aca="false">O1641+P1640</f>
        <v>1778.63978799865</v>
      </c>
    </row>
    <row r="1642" customFormat="false" ht="12.8" hidden="false" customHeight="false" outlineLevel="0" collapsed="false">
      <c r="A1642" s="2" t="s">
        <v>2077</v>
      </c>
      <c r="B1642" s="2" t="s">
        <v>331</v>
      </c>
      <c r="C1642" s="6" t="s">
        <v>230</v>
      </c>
      <c r="D1642" s="6" t="s">
        <v>16</v>
      </c>
      <c r="E1642" s="6" t="s">
        <v>147</v>
      </c>
      <c r="F1642" s="6" t="s">
        <v>65</v>
      </c>
      <c r="G1642" s="6" t="s">
        <v>21</v>
      </c>
      <c r="H1642" s="6" t="s">
        <v>2080</v>
      </c>
      <c r="I1642" s="6" t="n">
        <v>3</v>
      </c>
      <c r="J1642" s="6" t="n">
        <v>5.4</v>
      </c>
      <c r="K1642" s="3" t="str">
        <f aca="false">IF(I1642=1, "No","Yes")</f>
        <v>Yes</v>
      </c>
      <c r="L1642" s="7" t="n">
        <f aca="false">IF(I1642=1,-J1642,0.98)</f>
        <v>0.98</v>
      </c>
      <c r="M1642" s="8" t="s">
        <v>51</v>
      </c>
      <c r="N1642" s="53" t="n">
        <v>17.38</v>
      </c>
      <c r="O1642" s="50" t="n">
        <f aca="false">N1642*L1642</f>
        <v>17.0324</v>
      </c>
      <c r="P1642" s="14" t="n">
        <f aca="false">O1642+P1641</f>
        <v>1795.67218799865</v>
      </c>
    </row>
    <row r="1643" customFormat="false" ht="12.8" hidden="false" customHeight="false" outlineLevel="0" collapsed="false">
      <c r="A1643" s="2" t="s">
        <v>2077</v>
      </c>
      <c r="B1643" s="2" t="s">
        <v>601</v>
      </c>
      <c r="C1643" s="6" t="s">
        <v>1192</v>
      </c>
      <c r="D1643" s="6" t="s">
        <v>37</v>
      </c>
      <c r="E1643" s="6" t="s">
        <v>147</v>
      </c>
      <c r="F1643" s="6" t="s">
        <v>43</v>
      </c>
      <c r="G1643" s="6" t="s">
        <v>19</v>
      </c>
      <c r="H1643" s="6" t="s">
        <v>2081</v>
      </c>
      <c r="I1643" s="6" t="n">
        <v>0</v>
      </c>
      <c r="J1643" s="6" t="n">
        <v>4.7</v>
      </c>
      <c r="K1643" s="3" t="str">
        <f aca="false">IF(I1643=1, "No","Yes")</f>
        <v>Yes</v>
      </c>
      <c r="L1643" s="7" t="n">
        <f aca="false">IF(I1643=1,-J1643,0.98)</f>
        <v>0.98</v>
      </c>
      <c r="M1643" s="8" t="s">
        <v>51</v>
      </c>
      <c r="N1643" s="53" t="n">
        <v>17.38</v>
      </c>
      <c r="O1643" s="50" t="n">
        <f aca="false">N1643*L1643</f>
        <v>17.0324</v>
      </c>
      <c r="P1643" s="14" t="n">
        <f aca="false">O1643+P1642</f>
        <v>1812.70458799865</v>
      </c>
    </row>
    <row r="1644" customFormat="false" ht="12.8" hidden="false" customHeight="false" outlineLevel="0" collapsed="false">
      <c r="A1644" s="2" t="s">
        <v>2082</v>
      </c>
      <c r="B1644" s="2" t="s">
        <v>109</v>
      </c>
      <c r="C1644" s="0" t="s">
        <v>1246</v>
      </c>
      <c r="D1644" s="0" t="s">
        <v>42</v>
      </c>
      <c r="E1644" s="0" t="s">
        <v>147</v>
      </c>
      <c r="F1644" s="0" t="s">
        <v>65</v>
      </c>
      <c r="G1644" s="0" t="s">
        <v>21</v>
      </c>
      <c r="H1644" s="0" t="s">
        <v>2083</v>
      </c>
      <c r="I1644" s="0" t="n">
        <v>0</v>
      </c>
      <c r="J1644" s="0" t="n">
        <v>2.22</v>
      </c>
      <c r="K1644" s="0" t="str">
        <f aca="false">IF(I1644=1,"Yes","No")</f>
        <v>No</v>
      </c>
      <c r="L1644" s="0" t="n">
        <f aca="false">IF(K1644="Yes",(J1644-1)*0.98,-1)</f>
        <v>-1</v>
      </c>
      <c r="M1644" s="5" t="s">
        <v>33</v>
      </c>
      <c r="N1644" s="53" t="n">
        <v>17.38</v>
      </c>
      <c r="O1644" s="50" t="n">
        <f aca="false">N1644*L1644</f>
        <v>-17.38</v>
      </c>
      <c r="P1644" s="14" t="n">
        <f aca="false">O1644+P1643</f>
        <v>1795.32458799865</v>
      </c>
    </row>
    <row r="1645" customFormat="false" ht="12.8" hidden="false" customHeight="false" outlineLevel="0" collapsed="false">
      <c r="A1645" s="2" t="s">
        <v>2082</v>
      </c>
      <c r="B1645" s="2" t="s">
        <v>109</v>
      </c>
      <c r="C1645" s="0" t="s">
        <v>1246</v>
      </c>
      <c r="D1645" s="0" t="s">
        <v>42</v>
      </c>
      <c r="E1645" s="0" t="s">
        <v>147</v>
      </c>
      <c r="F1645" s="0" t="s">
        <v>65</v>
      </c>
      <c r="G1645" s="0" t="s">
        <v>21</v>
      </c>
      <c r="H1645" s="0" t="s">
        <v>2083</v>
      </c>
      <c r="I1645" s="0" t="n">
        <v>0</v>
      </c>
      <c r="J1645" s="0" t="n">
        <v>1.22</v>
      </c>
      <c r="K1645" s="0" t="s">
        <v>19</v>
      </c>
      <c r="L1645" s="0" t="n">
        <f aca="false">IF(K1645="Yes",(J1645-1)*0.98,-1)</f>
        <v>-1</v>
      </c>
      <c r="M1645" s="4" t="s">
        <v>22</v>
      </c>
      <c r="N1645" s="53" t="n">
        <v>17.38</v>
      </c>
      <c r="O1645" s="50" t="n">
        <f aca="false">N1645*L1645</f>
        <v>-17.38</v>
      </c>
      <c r="P1645" s="14" t="n">
        <f aca="false">O1645+P1644</f>
        <v>1777.94458799865</v>
      </c>
    </row>
    <row r="1646" customFormat="false" ht="12.8" hidden="false" customHeight="false" outlineLevel="0" collapsed="false">
      <c r="A1646" s="2" t="s">
        <v>2084</v>
      </c>
      <c r="B1646" s="2" t="s">
        <v>130</v>
      </c>
      <c r="C1646" s="0" t="s">
        <v>608</v>
      </c>
      <c r="D1646" s="0" t="s">
        <v>16</v>
      </c>
      <c r="E1646" s="0" t="s">
        <v>147</v>
      </c>
      <c r="F1646" s="0" t="s">
        <v>18</v>
      </c>
      <c r="G1646" s="0" t="s">
        <v>19</v>
      </c>
      <c r="H1646" s="0" t="s">
        <v>2085</v>
      </c>
      <c r="I1646" s="0" t="n">
        <v>1</v>
      </c>
      <c r="J1646" s="0" t="n">
        <v>1.04</v>
      </c>
      <c r="K1646" s="0" t="s">
        <v>21</v>
      </c>
      <c r="L1646" s="0" t="n">
        <f aca="false">IF(K1646="Yes",(J1646-1)*0.98,-1)</f>
        <v>0.0392</v>
      </c>
      <c r="M1646" s="11" t="s">
        <v>62</v>
      </c>
      <c r="N1646" s="53" t="n">
        <v>17.38</v>
      </c>
      <c r="O1646" s="50" t="n">
        <f aca="false">N1646*L1646</f>
        <v>0.681296000000001</v>
      </c>
      <c r="P1646" s="14" t="n">
        <f aca="false">O1646+P1645</f>
        <v>1778.62588399865</v>
      </c>
    </row>
    <row r="1647" customFormat="false" ht="12.8" hidden="false" customHeight="false" outlineLevel="0" collapsed="false">
      <c r="A1647" s="9" t="s">
        <v>2084</v>
      </c>
      <c r="B1647" s="9" t="s">
        <v>130</v>
      </c>
      <c r="C1647" s="6" t="s">
        <v>608</v>
      </c>
      <c r="D1647" s="6" t="s">
        <v>16</v>
      </c>
      <c r="E1647" s="6" t="s">
        <v>147</v>
      </c>
      <c r="F1647" s="6" t="s">
        <v>18</v>
      </c>
      <c r="G1647" s="6" t="s">
        <v>19</v>
      </c>
      <c r="H1647" s="6" t="s">
        <v>2085</v>
      </c>
      <c r="I1647" s="6" t="n">
        <v>1</v>
      </c>
      <c r="J1647" s="6" t="n">
        <v>1.13</v>
      </c>
      <c r="K1647" s="3" t="str">
        <f aca="false">IF(I1647=1,"Yes","No")</f>
        <v>Yes</v>
      </c>
      <c r="L1647" s="7" t="n">
        <f aca="false">IF(K1647="Yes",(J1647-1)*0.98,-1)</f>
        <v>0.1274</v>
      </c>
      <c r="M1647" s="10" t="s">
        <v>53</v>
      </c>
      <c r="N1647" s="53" t="n">
        <v>17.38</v>
      </c>
      <c r="O1647" s="50" t="n">
        <f aca="false">N1647*L1647</f>
        <v>2.214212</v>
      </c>
      <c r="P1647" s="14" t="n">
        <f aca="false">O1647+P1646</f>
        <v>1780.84009599865</v>
      </c>
    </row>
    <row r="1648" customFormat="false" ht="12.8" hidden="false" customHeight="false" outlineLevel="0" collapsed="false">
      <c r="A1648" s="2" t="s">
        <v>2084</v>
      </c>
      <c r="B1648" s="2" t="s">
        <v>77</v>
      </c>
      <c r="C1648" s="6" t="s">
        <v>68</v>
      </c>
      <c r="D1648" s="6" t="s">
        <v>42</v>
      </c>
      <c r="E1648" s="6" t="s">
        <v>147</v>
      </c>
      <c r="F1648" s="6" t="s">
        <v>18</v>
      </c>
      <c r="G1648" s="6" t="s">
        <v>19</v>
      </c>
      <c r="H1648" s="6" t="s">
        <v>2086</v>
      </c>
      <c r="I1648" s="6" t="n">
        <v>3</v>
      </c>
      <c r="J1648" s="6" t="n">
        <v>8</v>
      </c>
      <c r="K1648" s="3" t="str">
        <f aca="false">IF(I1648=1, "No","Yes")</f>
        <v>Yes</v>
      </c>
      <c r="L1648" s="7" t="n">
        <f aca="false">IF(I1648=1,-J1648,0.98)</f>
        <v>0.98</v>
      </c>
      <c r="M1648" s="8" t="s">
        <v>51</v>
      </c>
      <c r="N1648" s="53" t="n">
        <v>17.38</v>
      </c>
      <c r="O1648" s="50" t="n">
        <f aca="false">N1648*L1648</f>
        <v>17.0324</v>
      </c>
      <c r="P1648" s="14" t="n">
        <f aca="false">O1648+P1647</f>
        <v>1797.87249599865</v>
      </c>
    </row>
    <row r="1649" customFormat="false" ht="12.8" hidden="false" customHeight="false" outlineLevel="0" collapsed="false">
      <c r="A1649" s="2" t="s">
        <v>2084</v>
      </c>
      <c r="B1649" s="2" t="s">
        <v>77</v>
      </c>
      <c r="C1649" s="6" t="s">
        <v>68</v>
      </c>
      <c r="D1649" s="6" t="s">
        <v>42</v>
      </c>
      <c r="E1649" s="6" t="s">
        <v>147</v>
      </c>
      <c r="F1649" s="6" t="s">
        <v>18</v>
      </c>
      <c r="G1649" s="6" t="s">
        <v>19</v>
      </c>
      <c r="H1649" s="6" t="s">
        <v>2086</v>
      </c>
      <c r="I1649" s="6" t="n">
        <v>3</v>
      </c>
      <c r="J1649" s="6" t="n">
        <v>8</v>
      </c>
      <c r="K1649" s="3" t="str">
        <f aca="false">IF(I1649=1, "No","Yes")</f>
        <v>Yes</v>
      </c>
      <c r="L1649" s="7" t="n">
        <f aca="false">IF(I1649=1,-J1649,0.98)</f>
        <v>0.98</v>
      </c>
      <c r="M1649" s="12" t="s">
        <v>128</v>
      </c>
      <c r="N1649" s="53" t="n">
        <v>17.38</v>
      </c>
      <c r="O1649" s="50" t="n">
        <f aca="false">N1649*L1649</f>
        <v>17.0324</v>
      </c>
      <c r="P1649" s="14" t="n">
        <f aca="false">O1649+P1648</f>
        <v>1814.90489599865</v>
      </c>
    </row>
    <row r="1650" customFormat="false" ht="12.8" hidden="false" customHeight="false" outlineLevel="0" collapsed="false">
      <c r="A1650" s="2" t="s">
        <v>2084</v>
      </c>
      <c r="B1650" s="2" t="s">
        <v>239</v>
      </c>
      <c r="C1650" s="6" t="s">
        <v>1082</v>
      </c>
      <c r="D1650" s="6" t="s">
        <v>37</v>
      </c>
      <c r="E1650" s="6" t="s">
        <v>147</v>
      </c>
      <c r="F1650" s="6" t="s">
        <v>43</v>
      </c>
      <c r="G1650" s="6" t="s">
        <v>19</v>
      </c>
      <c r="H1650" s="6" t="s">
        <v>2087</v>
      </c>
      <c r="I1650" s="6" t="n">
        <v>1</v>
      </c>
      <c r="J1650" s="6" t="n">
        <v>3.55</v>
      </c>
      <c r="K1650" s="3" t="str">
        <f aca="false">IF(I1650=1, "No","Yes")</f>
        <v>No</v>
      </c>
      <c r="L1650" s="7" t="n">
        <f aca="false">IF(I1650=1,-J1650,0.98)</f>
        <v>-3.55</v>
      </c>
      <c r="M1650" s="8" t="s">
        <v>51</v>
      </c>
      <c r="N1650" s="53" t="n">
        <v>17.38</v>
      </c>
      <c r="O1650" s="50" t="n">
        <f aca="false">N1650*L1650</f>
        <v>-61.699</v>
      </c>
      <c r="P1650" s="14" t="n">
        <f aca="false">O1650+P1649</f>
        <v>1753.20589599865</v>
      </c>
    </row>
    <row r="1651" customFormat="false" ht="12.8" hidden="false" customHeight="false" outlineLevel="0" collapsed="false">
      <c r="A1651" s="2" t="s">
        <v>2088</v>
      </c>
      <c r="B1651" s="2" t="s">
        <v>23</v>
      </c>
      <c r="C1651" s="0" t="s">
        <v>1246</v>
      </c>
      <c r="D1651" s="0" t="s">
        <v>16</v>
      </c>
      <c r="E1651" s="0" t="s">
        <v>147</v>
      </c>
      <c r="F1651" s="0" t="s">
        <v>65</v>
      </c>
      <c r="G1651" s="0" t="s">
        <v>21</v>
      </c>
      <c r="H1651" s="0" t="s">
        <v>2089</v>
      </c>
      <c r="I1651" s="0" t="n">
        <v>2</v>
      </c>
      <c r="J1651" s="0" t="n">
        <v>2.06</v>
      </c>
      <c r="K1651" s="0" t="str">
        <f aca="false">IF(I1651=1,"Yes","No")</f>
        <v>No</v>
      </c>
      <c r="L1651" s="0" t="n">
        <f aca="false">IF(K1651="Yes",(J1651-1)*0.98,-1)</f>
        <v>-1</v>
      </c>
      <c r="M1651" s="5" t="s">
        <v>33</v>
      </c>
      <c r="N1651" s="53" t="n">
        <v>17.38</v>
      </c>
      <c r="O1651" s="50" t="n">
        <f aca="false">N1651*L1651</f>
        <v>-17.38</v>
      </c>
      <c r="P1651" s="14" t="n">
        <f aca="false">O1651+P1650</f>
        <v>1735.82589599865</v>
      </c>
    </row>
    <row r="1652" customFormat="false" ht="12.8" hidden="false" customHeight="false" outlineLevel="0" collapsed="false">
      <c r="A1652" s="2" t="s">
        <v>2088</v>
      </c>
      <c r="B1652" s="2" t="s">
        <v>23</v>
      </c>
      <c r="C1652" s="6" t="s">
        <v>1246</v>
      </c>
      <c r="D1652" s="6" t="s">
        <v>16</v>
      </c>
      <c r="E1652" s="6" t="s">
        <v>147</v>
      </c>
      <c r="F1652" s="6" t="s">
        <v>65</v>
      </c>
      <c r="G1652" s="6" t="s">
        <v>21</v>
      </c>
      <c r="H1652" s="6" t="s">
        <v>2090</v>
      </c>
      <c r="I1652" s="6" t="n">
        <v>3</v>
      </c>
      <c r="J1652" s="6" t="n">
        <v>8.89</v>
      </c>
      <c r="K1652" s="3" t="str">
        <f aca="false">IF(I1652=1, "No","Yes")</f>
        <v>Yes</v>
      </c>
      <c r="L1652" s="7" t="n">
        <f aca="false">IF(I1652=1,-J1652,0.98)</f>
        <v>0.98</v>
      </c>
      <c r="M1652" s="8" t="s">
        <v>51</v>
      </c>
      <c r="N1652" s="53" t="n">
        <v>17.38</v>
      </c>
      <c r="O1652" s="50" t="n">
        <f aca="false">N1652*L1652</f>
        <v>17.0324</v>
      </c>
      <c r="P1652" s="14" t="n">
        <f aca="false">O1652+P1651</f>
        <v>1752.85829599865</v>
      </c>
    </row>
    <row r="1653" customFormat="false" ht="12.8" hidden="false" customHeight="false" outlineLevel="0" collapsed="false">
      <c r="A1653" s="2" t="s">
        <v>2088</v>
      </c>
      <c r="B1653" s="2" t="s">
        <v>101</v>
      </c>
      <c r="C1653" s="0" t="s">
        <v>1082</v>
      </c>
      <c r="D1653" s="0" t="s">
        <v>37</v>
      </c>
      <c r="E1653" s="0" t="s">
        <v>147</v>
      </c>
      <c r="F1653" s="0" t="s">
        <v>1413</v>
      </c>
      <c r="G1653" s="0" t="s">
        <v>19</v>
      </c>
      <c r="H1653" s="0" t="s">
        <v>2091</v>
      </c>
      <c r="I1653" s="0" t="n">
        <v>4</v>
      </c>
      <c r="J1653" s="0" t="n">
        <v>2.05</v>
      </c>
      <c r="K1653" s="0" t="s">
        <v>19</v>
      </c>
      <c r="L1653" s="0" t="n">
        <f aca="false">IF(K1653="Yes",(J1653-1)*0.98,-1)</f>
        <v>-1</v>
      </c>
      <c r="M1653" s="11" t="s">
        <v>62</v>
      </c>
      <c r="N1653" s="53" t="n">
        <v>17.38</v>
      </c>
      <c r="O1653" s="50" t="n">
        <f aca="false">N1653*L1653</f>
        <v>-17.38</v>
      </c>
      <c r="P1653" s="14" t="n">
        <f aca="false">O1653+P1652</f>
        <v>1735.47829599865</v>
      </c>
    </row>
    <row r="1654" customFormat="false" ht="12.8" hidden="false" customHeight="false" outlineLevel="0" collapsed="false">
      <c r="A1654" s="9" t="s">
        <v>2088</v>
      </c>
      <c r="B1654" s="9" t="s">
        <v>101</v>
      </c>
      <c r="C1654" s="6" t="s">
        <v>1082</v>
      </c>
      <c r="D1654" s="6" t="s">
        <v>37</v>
      </c>
      <c r="E1654" s="6" t="s">
        <v>147</v>
      </c>
      <c r="F1654" s="6" t="s">
        <v>1413</v>
      </c>
      <c r="G1654" s="6" t="s">
        <v>19</v>
      </c>
      <c r="H1654" s="6" t="s">
        <v>2091</v>
      </c>
      <c r="I1654" s="6" t="n">
        <v>4</v>
      </c>
      <c r="J1654" s="6" t="n">
        <v>7.65</v>
      </c>
      <c r="K1654" s="3" t="str">
        <f aca="false">IF(I1654=1,"Yes","No")</f>
        <v>No</v>
      </c>
      <c r="L1654" s="7" t="n">
        <f aca="false">IF(K1654="Yes",(J1654-1)*0.98,-1)</f>
        <v>-1</v>
      </c>
      <c r="M1654" s="10" t="s">
        <v>53</v>
      </c>
      <c r="N1654" s="53" t="n">
        <v>17.38</v>
      </c>
      <c r="O1654" s="50" t="n">
        <f aca="false">N1654*L1654</f>
        <v>-17.38</v>
      </c>
      <c r="P1654" s="14" t="n">
        <f aca="false">O1654+P1653</f>
        <v>1718.09829599865</v>
      </c>
    </row>
    <row r="1655" customFormat="false" ht="12.8" hidden="false" customHeight="false" outlineLevel="0" collapsed="false">
      <c r="A1655" s="2" t="s">
        <v>2088</v>
      </c>
      <c r="B1655" s="2" t="s">
        <v>71</v>
      </c>
      <c r="C1655" s="0" t="s">
        <v>370</v>
      </c>
      <c r="D1655" s="0" t="s">
        <v>102</v>
      </c>
      <c r="E1655" s="0" t="s">
        <v>147</v>
      </c>
      <c r="F1655" s="0" t="s">
        <v>49</v>
      </c>
      <c r="G1655" s="0" t="s">
        <v>19</v>
      </c>
      <c r="H1655" s="0" t="s">
        <v>2092</v>
      </c>
      <c r="I1655" s="0" t="n">
        <v>2</v>
      </c>
      <c r="J1655" s="0" t="n">
        <v>1.08</v>
      </c>
      <c r="K1655" s="0" t="s">
        <v>21</v>
      </c>
      <c r="L1655" s="0" t="n">
        <f aca="false">IF(K1655="Yes",(J1655-1)*0.98,-1)</f>
        <v>0.0784000000000001</v>
      </c>
      <c r="M1655" s="4" t="s">
        <v>22</v>
      </c>
      <c r="N1655" s="53" t="n">
        <v>17.38</v>
      </c>
      <c r="O1655" s="50" t="n">
        <f aca="false">N1655*L1655</f>
        <v>1.362592</v>
      </c>
      <c r="P1655" s="14" t="n">
        <f aca="false">O1655+P1654</f>
        <v>1719.46088799865</v>
      </c>
    </row>
    <row r="1656" customFormat="false" ht="12.8" hidden="false" customHeight="false" outlineLevel="0" collapsed="false">
      <c r="A1656" s="2" t="s">
        <v>2088</v>
      </c>
      <c r="B1656" s="2" t="s">
        <v>364</v>
      </c>
      <c r="C1656" s="0" t="s">
        <v>1371</v>
      </c>
      <c r="D1656" s="0" t="s">
        <v>16</v>
      </c>
      <c r="E1656" s="0" t="s">
        <v>30</v>
      </c>
      <c r="F1656" s="0" t="s">
        <v>31</v>
      </c>
      <c r="G1656" s="0" t="s">
        <v>19</v>
      </c>
      <c r="H1656" s="0" t="s">
        <v>2093</v>
      </c>
      <c r="I1656" s="0" t="n">
        <v>1</v>
      </c>
      <c r="J1656" s="0" t="n">
        <v>2.98</v>
      </c>
      <c r="K1656" s="0" t="str">
        <f aca="false">IF(I1656=1,"Yes","No")</f>
        <v>Yes</v>
      </c>
      <c r="L1656" s="0" t="n">
        <f aca="false">IF(K1656="Yes",(J1656-1)*0.98,-1)</f>
        <v>1.9404</v>
      </c>
      <c r="M1656" s="5" t="s">
        <v>33</v>
      </c>
      <c r="N1656" s="53" t="n">
        <v>17.38</v>
      </c>
      <c r="O1656" s="50" t="n">
        <f aca="false">N1656*L1656</f>
        <v>33.724152</v>
      </c>
      <c r="P1656" s="14" t="n">
        <f aca="false">O1656+P1655</f>
        <v>1753.18503999865</v>
      </c>
    </row>
    <row r="1657" customFormat="false" ht="12.8" hidden="false" customHeight="false" outlineLevel="0" collapsed="false">
      <c r="A1657" s="2" t="s">
        <v>2088</v>
      </c>
      <c r="B1657" s="2" t="s">
        <v>364</v>
      </c>
      <c r="C1657" s="0" t="s">
        <v>1371</v>
      </c>
      <c r="D1657" s="0" t="s">
        <v>16</v>
      </c>
      <c r="E1657" s="0" t="s">
        <v>30</v>
      </c>
      <c r="F1657" s="0" t="s">
        <v>31</v>
      </c>
      <c r="G1657" s="0" t="s">
        <v>19</v>
      </c>
      <c r="H1657" s="0" t="s">
        <v>2093</v>
      </c>
      <c r="I1657" s="0" t="n">
        <v>1</v>
      </c>
      <c r="J1657" s="0" t="n">
        <v>1.5</v>
      </c>
      <c r="K1657" s="0" t="s">
        <v>21</v>
      </c>
      <c r="L1657" s="0" t="n">
        <f aca="false">IF(K1657="Yes",(J1657-1)*0.98,-1)</f>
        <v>0.49</v>
      </c>
      <c r="M1657" s="4" t="s">
        <v>22</v>
      </c>
      <c r="N1657" s="53" t="n">
        <v>17.38</v>
      </c>
      <c r="O1657" s="50" t="n">
        <f aca="false">N1657*L1657</f>
        <v>8.5162</v>
      </c>
      <c r="P1657" s="14" t="n">
        <f aca="false">O1657+P1656</f>
        <v>1761.70123999865</v>
      </c>
    </row>
    <row r="1658" customFormat="false" ht="12.8" hidden="false" customHeight="false" outlineLevel="0" collapsed="false">
      <c r="A1658" s="2" t="s">
        <v>2088</v>
      </c>
      <c r="B1658" s="2" t="s">
        <v>364</v>
      </c>
      <c r="C1658" s="6" t="s">
        <v>1371</v>
      </c>
      <c r="D1658" s="6" t="s">
        <v>16</v>
      </c>
      <c r="E1658" s="6" t="s">
        <v>30</v>
      </c>
      <c r="F1658" s="6" t="s">
        <v>31</v>
      </c>
      <c r="G1658" s="6" t="s">
        <v>19</v>
      </c>
      <c r="H1658" s="6" t="s">
        <v>2094</v>
      </c>
      <c r="I1658" s="6" t="n">
        <v>4</v>
      </c>
      <c r="J1658" s="6" t="n">
        <v>7.6</v>
      </c>
      <c r="K1658" s="3" t="str">
        <f aca="false">IF(I1658=1, "No","Yes")</f>
        <v>Yes</v>
      </c>
      <c r="L1658" s="7" t="n">
        <f aca="false">IF(I1658=1,-J1658,0.98)</f>
        <v>0.98</v>
      </c>
      <c r="M1658" s="8" t="s">
        <v>51</v>
      </c>
      <c r="N1658" s="53" t="n">
        <v>17.38</v>
      </c>
      <c r="O1658" s="50" t="n">
        <f aca="false">N1658*L1658</f>
        <v>17.0324</v>
      </c>
      <c r="P1658" s="14" t="n">
        <f aca="false">O1658+P1657</f>
        <v>1778.73363999865</v>
      </c>
      <c r="Q1658" s="47" t="n">
        <f aca="false">0.8*(P1658-868.97)</f>
        <v>727.810911998921</v>
      </c>
      <c r="R1658" s="47" t="n">
        <f aca="false">P1658-Q1658</f>
        <v>1050.92272799973</v>
      </c>
      <c r="S1658" s="47" t="n">
        <f aca="false">R1658/50</f>
        <v>21.0184545599946</v>
      </c>
      <c r="T1658" s="47" t="n">
        <f aca="false">1475.87+Q1658</f>
        <v>2203.68091199892</v>
      </c>
      <c r="U1658" s="48" t="s">
        <v>21</v>
      </c>
    </row>
    <row r="1659" customFormat="false" ht="12.8" hidden="false" customHeight="false" outlineLevel="0" collapsed="false">
      <c r="A1659" s="2" t="s">
        <v>2095</v>
      </c>
      <c r="B1659" s="2" t="s">
        <v>96</v>
      </c>
      <c r="C1659" s="0" t="s">
        <v>579</v>
      </c>
      <c r="D1659" s="0" t="s">
        <v>16</v>
      </c>
      <c r="E1659" s="0" t="s">
        <v>17</v>
      </c>
      <c r="F1659" s="0" t="s">
        <v>18</v>
      </c>
      <c r="G1659" s="0" t="s">
        <v>19</v>
      </c>
      <c r="H1659" s="0" t="s">
        <v>1266</v>
      </c>
      <c r="I1659" s="0" t="n">
        <v>1</v>
      </c>
      <c r="J1659" s="0" t="n">
        <v>1.12</v>
      </c>
      <c r="K1659" s="0" t="s">
        <v>21</v>
      </c>
      <c r="L1659" s="0" t="n">
        <f aca="false">IF(K1659="Yes",(J1659-1)*0.98,-1)</f>
        <v>0.1176</v>
      </c>
      <c r="M1659" s="4" t="s">
        <v>22</v>
      </c>
      <c r="N1659" s="50" t="n">
        <v>21.02</v>
      </c>
      <c r="O1659" s="50" t="n">
        <f aca="false">N1659*L1659</f>
        <v>2.471952</v>
      </c>
      <c r="P1659" s="51" t="n">
        <f aca="false">R1658+O1659</f>
        <v>1053.39467999973</v>
      </c>
    </row>
    <row r="1660" customFormat="false" ht="12.8" hidden="false" customHeight="false" outlineLevel="0" collapsed="false">
      <c r="A1660" s="2" t="s">
        <v>2095</v>
      </c>
      <c r="B1660" s="2" t="s">
        <v>657</v>
      </c>
      <c r="C1660" s="0" t="s">
        <v>370</v>
      </c>
      <c r="D1660" s="0" t="s">
        <v>16</v>
      </c>
      <c r="E1660" s="0" t="s">
        <v>147</v>
      </c>
      <c r="F1660" s="0" t="s">
        <v>18</v>
      </c>
      <c r="G1660" s="0" t="s">
        <v>19</v>
      </c>
      <c r="H1660" s="0" t="s">
        <v>2096</v>
      </c>
      <c r="I1660" s="0" t="n">
        <v>4</v>
      </c>
      <c r="J1660" s="0" t="n">
        <v>2.18</v>
      </c>
      <c r="K1660" s="0" t="s">
        <v>19</v>
      </c>
      <c r="L1660" s="0" t="n">
        <f aca="false">IF(K1660="Yes",(J1660-1)*0.98,-1)</f>
        <v>-1</v>
      </c>
      <c r="M1660" s="11" t="s">
        <v>62</v>
      </c>
      <c r="N1660" s="50" t="n">
        <v>21.02</v>
      </c>
      <c r="O1660" s="50" t="n">
        <f aca="false">N1660*L1660</f>
        <v>-21.02</v>
      </c>
      <c r="P1660" s="14" t="n">
        <f aca="false">O1660+P1659</f>
        <v>1032.37467999973</v>
      </c>
    </row>
    <row r="1661" customFormat="false" ht="12.8" hidden="false" customHeight="false" outlineLevel="0" collapsed="false">
      <c r="A1661" s="9" t="s">
        <v>2095</v>
      </c>
      <c r="B1661" s="9" t="s">
        <v>657</v>
      </c>
      <c r="C1661" s="6" t="s">
        <v>370</v>
      </c>
      <c r="D1661" s="6" t="s">
        <v>16</v>
      </c>
      <c r="E1661" s="6" t="s">
        <v>147</v>
      </c>
      <c r="F1661" s="6" t="s">
        <v>18</v>
      </c>
      <c r="G1661" s="6" t="s">
        <v>19</v>
      </c>
      <c r="H1661" s="6" t="s">
        <v>2096</v>
      </c>
      <c r="I1661" s="6" t="n">
        <v>4</v>
      </c>
      <c r="J1661" s="6" t="n">
        <v>7.42</v>
      </c>
      <c r="K1661" s="3" t="str">
        <f aca="false">IF(I1661=1,"Yes","No")</f>
        <v>No</v>
      </c>
      <c r="L1661" s="7" t="n">
        <f aca="false">IF(K1661="Yes",(J1661-1)*0.98,-1)</f>
        <v>-1</v>
      </c>
      <c r="M1661" s="10" t="s">
        <v>53</v>
      </c>
      <c r="N1661" s="50" t="n">
        <v>21.02</v>
      </c>
      <c r="O1661" s="50" t="n">
        <f aca="false">N1661*L1661</f>
        <v>-21.02</v>
      </c>
      <c r="P1661" s="14" t="n">
        <f aca="false">O1661+P1660</f>
        <v>1011.35467999973</v>
      </c>
    </row>
    <row r="1662" customFormat="false" ht="12.8" hidden="false" customHeight="false" outlineLevel="0" collapsed="false">
      <c r="A1662" s="2" t="s">
        <v>2097</v>
      </c>
      <c r="B1662" s="2" t="s">
        <v>186</v>
      </c>
      <c r="C1662" s="0" t="s">
        <v>734</v>
      </c>
      <c r="D1662" s="0" t="s">
        <v>29</v>
      </c>
      <c r="E1662" s="0" t="s">
        <v>147</v>
      </c>
      <c r="F1662" s="0" t="s">
        <v>65</v>
      </c>
      <c r="G1662" s="0" t="s">
        <v>21</v>
      </c>
      <c r="H1662" s="0" t="s">
        <v>2098</v>
      </c>
      <c r="I1662" s="0" t="n">
        <v>2</v>
      </c>
      <c r="J1662" s="0" t="n">
        <v>1.67</v>
      </c>
      <c r="K1662" s="0" t="s">
        <v>21</v>
      </c>
      <c r="L1662" s="0" t="n">
        <f aca="false">IF(K1662="Yes",(J1662-1)*0.98,-1)</f>
        <v>0.6566</v>
      </c>
      <c r="M1662" s="11" t="s">
        <v>62</v>
      </c>
      <c r="N1662" s="50" t="n">
        <v>21.02</v>
      </c>
      <c r="O1662" s="50" t="n">
        <f aca="false">N1662*L1662</f>
        <v>13.801732</v>
      </c>
      <c r="P1662" s="14" t="n">
        <f aca="false">O1662+P1661</f>
        <v>1025.15641199973</v>
      </c>
    </row>
    <row r="1663" customFormat="false" ht="12.8" hidden="false" customHeight="false" outlineLevel="0" collapsed="false">
      <c r="A1663" s="2" t="s">
        <v>2097</v>
      </c>
      <c r="B1663" s="2" t="s">
        <v>71</v>
      </c>
      <c r="C1663" s="6" t="s">
        <v>734</v>
      </c>
      <c r="D1663" s="6" t="s">
        <v>42</v>
      </c>
      <c r="E1663" s="6" t="s">
        <v>147</v>
      </c>
      <c r="F1663" s="6" t="s">
        <v>18</v>
      </c>
      <c r="G1663" s="6" t="s">
        <v>19</v>
      </c>
      <c r="H1663" s="6" t="s">
        <v>2099</v>
      </c>
      <c r="I1663" s="6" t="n">
        <v>3</v>
      </c>
      <c r="J1663" s="6" t="n">
        <v>7.47</v>
      </c>
      <c r="K1663" s="3" t="str">
        <f aca="false">IF(I1663=1, "No","Yes")</f>
        <v>Yes</v>
      </c>
      <c r="L1663" s="7" t="n">
        <f aca="false">IF(I1663=1,-J1663,0.98)</f>
        <v>0.98</v>
      </c>
      <c r="M1663" s="8" t="s">
        <v>51</v>
      </c>
      <c r="N1663" s="50" t="n">
        <v>21.02</v>
      </c>
      <c r="O1663" s="50" t="n">
        <f aca="false">N1663*L1663</f>
        <v>20.5996</v>
      </c>
      <c r="P1663" s="14" t="n">
        <f aca="false">O1663+P1662</f>
        <v>1045.75601199973</v>
      </c>
    </row>
    <row r="1664" customFormat="false" ht="12.8" hidden="false" customHeight="false" outlineLevel="0" collapsed="false">
      <c r="A1664" s="2" t="s">
        <v>2097</v>
      </c>
      <c r="B1664" s="2" t="s">
        <v>331</v>
      </c>
      <c r="C1664" s="0" t="s">
        <v>734</v>
      </c>
      <c r="D1664" s="0" t="s">
        <v>42</v>
      </c>
      <c r="E1664" s="0" t="s">
        <v>147</v>
      </c>
      <c r="F1664" s="0" t="s">
        <v>65</v>
      </c>
      <c r="G1664" s="0" t="s">
        <v>21</v>
      </c>
      <c r="H1664" s="0" t="s">
        <v>1745</v>
      </c>
      <c r="I1664" s="0" t="n">
        <v>1</v>
      </c>
      <c r="J1664" s="0" t="n">
        <v>1.58</v>
      </c>
      <c r="K1664" s="0" t="str">
        <f aca="false">IF(I1664=1,"Yes","No")</f>
        <v>Yes</v>
      </c>
      <c r="L1664" s="0" t="n">
        <f aca="false">IF(K1664="Yes",(J1664-1)*0.98,-1)</f>
        <v>0.5684</v>
      </c>
      <c r="M1664" s="5" t="s">
        <v>33</v>
      </c>
      <c r="N1664" s="50" t="n">
        <v>21.02</v>
      </c>
      <c r="O1664" s="50" t="n">
        <f aca="false">N1664*L1664</f>
        <v>11.947768</v>
      </c>
      <c r="P1664" s="14" t="n">
        <f aca="false">O1664+P1663</f>
        <v>1057.70377999973</v>
      </c>
    </row>
    <row r="1665" customFormat="false" ht="12.8" hidden="false" customHeight="false" outlineLevel="0" collapsed="false">
      <c r="A1665" s="2" t="s">
        <v>2097</v>
      </c>
      <c r="B1665" s="2" t="s">
        <v>331</v>
      </c>
      <c r="C1665" s="6" t="s">
        <v>734</v>
      </c>
      <c r="D1665" s="6" t="s">
        <v>42</v>
      </c>
      <c r="E1665" s="6" t="s">
        <v>147</v>
      </c>
      <c r="F1665" s="6" t="s">
        <v>65</v>
      </c>
      <c r="G1665" s="6" t="s">
        <v>21</v>
      </c>
      <c r="H1665" s="6" t="s">
        <v>2100</v>
      </c>
      <c r="I1665" s="6" t="n">
        <v>2</v>
      </c>
      <c r="J1665" s="6" t="n">
        <v>6.8</v>
      </c>
      <c r="K1665" s="3" t="str">
        <f aca="false">IF(I1665=1, "No","Yes")</f>
        <v>Yes</v>
      </c>
      <c r="L1665" s="7" t="n">
        <f aca="false">IF(I1665=1,-J1665,0.98)</f>
        <v>0.98</v>
      </c>
      <c r="M1665" s="8" t="s">
        <v>51</v>
      </c>
      <c r="N1665" s="50" t="n">
        <v>21.02</v>
      </c>
      <c r="O1665" s="50" t="n">
        <f aca="false">N1665*L1665</f>
        <v>20.5996</v>
      </c>
      <c r="P1665" s="14" t="n">
        <f aca="false">O1665+P1664</f>
        <v>1078.30337999973</v>
      </c>
    </row>
    <row r="1666" customFormat="false" ht="12.8" hidden="false" customHeight="false" outlineLevel="0" collapsed="false">
      <c r="A1666" s="2" t="s">
        <v>2097</v>
      </c>
      <c r="B1666" s="2" t="s">
        <v>343</v>
      </c>
      <c r="C1666" s="0" t="s">
        <v>78</v>
      </c>
      <c r="D1666" s="0" t="s">
        <v>42</v>
      </c>
      <c r="E1666" s="0" t="s">
        <v>147</v>
      </c>
      <c r="F1666" s="0" t="s">
        <v>65</v>
      </c>
      <c r="G1666" s="0" t="s">
        <v>21</v>
      </c>
      <c r="H1666" s="0" t="s">
        <v>2101</v>
      </c>
      <c r="I1666" s="0" t="n">
        <v>1</v>
      </c>
      <c r="J1666" s="0" t="n">
        <v>3.05</v>
      </c>
      <c r="K1666" s="0" t="str">
        <f aca="false">IF(I1666=1,"Yes","No")</f>
        <v>Yes</v>
      </c>
      <c r="L1666" s="0" t="n">
        <f aca="false">IF(K1666="Yes",(J1666-1)*0.98,-1)</f>
        <v>2.009</v>
      </c>
      <c r="M1666" s="5" t="s">
        <v>33</v>
      </c>
      <c r="N1666" s="50" t="n">
        <v>21.02</v>
      </c>
      <c r="O1666" s="50" t="n">
        <f aca="false">N1666*L1666</f>
        <v>42.22918</v>
      </c>
      <c r="P1666" s="14" t="n">
        <f aca="false">O1666+P1665</f>
        <v>1120.53255999973</v>
      </c>
    </row>
    <row r="1667" customFormat="false" ht="12.8" hidden="false" customHeight="false" outlineLevel="0" collapsed="false">
      <c r="A1667" s="2" t="s">
        <v>2097</v>
      </c>
      <c r="B1667" s="2" t="s">
        <v>343</v>
      </c>
      <c r="C1667" s="0" t="s">
        <v>78</v>
      </c>
      <c r="D1667" s="0" t="s">
        <v>42</v>
      </c>
      <c r="E1667" s="0" t="s">
        <v>147</v>
      </c>
      <c r="F1667" s="0" t="s">
        <v>65</v>
      </c>
      <c r="G1667" s="0" t="s">
        <v>21</v>
      </c>
      <c r="H1667" s="0" t="s">
        <v>2101</v>
      </c>
      <c r="I1667" s="0" t="n">
        <v>1</v>
      </c>
      <c r="J1667" s="0" t="n">
        <v>1.85</v>
      </c>
      <c r="K1667" s="0" t="s">
        <v>21</v>
      </c>
      <c r="L1667" s="0" t="n">
        <f aca="false">IF(K1667="Yes",(J1667-1)*0.98,-1)</f>
        <v>0.833</v>
      </c>
      <c r="M1667" s="4" t="s">
        <v>22</v>
      </c>
      <c r="N1667" s="50" t="n">
        <v>21.02</v>
      </c>
      <c r="O1667" s="50" t="n">
        <f aca="false">N1667*L1667</f>
        <v>17.50966</v>
      </c>
      <c r="P1667" s="14" t="n">
        <f aca="false">O1667+P1666</f>
        <v>1138.04221999973</v>
      </c>
    </row>
    <row r="1668" customFormat="false" ht="12.8" hidden="false" customHeight="false" outlineLevel="0" collapsed="false">
      <c r="A1668" s="2" t="s">
        <v>2097</v>
      </c>
      <c r="B1668" s="2" t="s">
        <v>1250</v>
      </c>
      <c r="C1668" s="0" t="s">
        <v>78</v>
      </c>
      <c r="D1668" s="0" t="s">
        <v>16</v>
      </c>
      <c r="E1668" s="0" t="s">
        <v>147</v>
      </c>
      <c r="F1668" s="0" t="s">
        <v>18</v>
      </c>
      <c r="G1668" s="0" t="s">
        <v>19</v>
      </c>
      <c r="H1668" s="0" t="s">
        <v>2102</v>
      </c>
      <c r="I1668" s="0" t="n">
        <v>4</v>
      </c>
      <c r="J1668" s="0" t="n">
        <v>1.91</v>
      </c>
      <c r="K1668" s="0" t="s">
        <v>19</v>
      </c>
      <c r="L1668" s="0" t="n">
        <f aca="false">IF(K1668="Yes",(J1668-1)*0.98,-1)</f>
        <v>-1</v>
      </c>
      <c r="M1668" s="11" t="s">
        <v>62</v>
      </c>
      <c r="N1668" s="50" t="n">
        <v>21.02</v>
      </c>
      <c r="O1668" s="50" t="n">
        <f aca="false">N1668*L1668</f>
        <v>-21.02</v>
      </c>
      <c r="P1668" s="14" t="n">
        <f aca="false">O1668+P1667</f>
        <v>1117.02221999973</v>
      </c>
    </row>
    <row r="1669" customFormat="false" ht="12.8" hidden="false" customHeight="false" outlineLevel="0" collapsed="false">
      <c r="A1669" s="9" t="s">
        <v>2097</v>
      </c>
      <c r="B1669" s="9" t="s">
        <v>1250</v>
      </c>
      <c r="C1669" s="6" t="s">
        <v>78</v>
      </c>
      <c r="D1669" s="6" t="s">
        <v>16</v>
      </c>
      <c r="E1669" s="6" t="s">
        <v>147</v>
      </c>
      <c r="F1669" s="6" t="s">
        <v>18</v>
      </c>
      <c r="G1669" s="6" t="s">
        <v>19</v>
      </c>
      <c r="H1669" s="6" t="s">
        <v>2102</v>
      </c>
      <c r="I1669" s="6" t="n">
        <v>4</v>
      </c>
      <c r="J1669" s="6" t="n">
        <v>8.4</v>
      </c>
      <c r="K1669" s="3" t="str">
        <f aca="false">IF(I1669=1,"Yes","No")</f>
        <v>No</v>
      </c>
      <c r="L1669" s="7" t="n">
        <f aca="false">IF(K1669="Yes",(J1669-1)*0.98,-1)</f>
        <v>-1</v>
      </c>
      <c r="M1669" s="10" t="s">
        <v>53</v>
      </c>
      <c r="N1669" s="50" t="n">
        <v>21.02</v>
      </c>
      <c r="O1669" s="50" t="n">
        <f aca="false">N1669*L1669</f>
        <v>-21.02</v>
      </c>
      <c r="P1669" s="14" t="n">
        <f aca="false">O1669+P1668</f>
        <v>1096.00221999973</v>
      </c>
    </row>
    <row r="1670" customFormat="false" ht="12.8" hidden="false" customHeight="false" outlineLevel="0" collapsed="false">
      <c r="A1670" s="2" t="s">
        <v>2103</v>
      </c>
      <c r="B1670" s="2" t="s">
        <v>149</v>
      </c>
      <c r="C1670" s="0" t="s">
        <v>41</v>
      </c>
      <c r="D1670" s="0" t="s">
        <v>16</v>
      </c>
      <c r="E1670" s="0" t="s">
        <v>147</v>
      </c>
      <c r="F1670" s="0" t="s">
        <v>65</v>
      </c>
      <c r="G1670" s="0" t="s">
        <v>21</v>
      </c>
      <c r="H1670" s="0" t="s">
        <v>2104</v>
      </c>
      <c r="I1670" s="0" t="n">
        <v>1</v>
      </c>
      <c r="J1670" s="0" t="n">
        <v>5.72</v>
      </c>
      <c r="K1670" s="0" t="str">
        <f aca="false">IF(I1670=1,"Yes","No")</f>
        <v>Yes</v>
      </c>
      <c r="L1670" s="0" t="n">
        <f aca="false">IF(K1670="Yes",(J1670-1)*0.98,-1)</f>
        <v>4.6256</v>
      </c>
      <c r="M1670" s="5" t="s">
        <v>33</v>
      </c>
      <c r="N1670" s="50" t="n">
        <v>21.02</v>
      </c>
      <c r="O1670" s="50" t="n">
        <f aca="false">N1670*L1670</f>
        <v>97.230112</v>
      </c>
      <c r="P1670" s="14" t="n">
        <f aca="false">O1670+P1669</f>
        <v>1193.23233199973</v>
      </c>
    </row>
    <row r="1671" customFormat="false" ht="12.8" hidden="false" customHeight="false" outlineLevel="0" collapsed="false">
      <c r="A1671" s="2" t="s">
        <v>2103</v>
      </c>
      <c r="B1671" s="2" t="s">
        <v>239</v>
      </c>
      <c r="C1671" s="6" t="s">
        <v>2105</v>
      </c>
      <c r="D1671" s="6" t="s">
        <v>37</v>
      </c>
      <c r="E1671" s="6" t="s">
        <v>147</v>
      </c>
      <c r="F1671" s="6" t="s">
        <v>43</v>
      </c>
      <c r="G1671" s="6" t="s">
        <v>19</v>
      </c>
      <c r="H1671" s="6" t="s">
        <v>2106</v>
      </c>
      <c r="I1671" s="6" t="n">
        <v>3</v>
      </c>
      <c r="J1671" s="6" t="n">
        <v>14</v>
      </c>
      <c r="K1671" s="3" t="str">
        <f aca="false">IF(I1671=1, "No","Yes")</f>
        <v>Yes</v>
      </c>
      <c r="L1671" s="7" t="n">
        <f aca="false">IF(I1671=1,-J1671,0.98)</f>
        <v>0.98</v>
      </c>
      <c r="M1671" s="8" t="s">
        <v>51</v>
      </c>
      <c r="N1671" s="50" t="n">
        <v>21.02</v>
      </c>
      <c r="O1671" s="50" t="n">
        <f aca="false">N1671*L1671</f>
        <v>20.5996</v>
      </c>
      <c r="P1671" s="14" t="n">
        <f aca="false">O1671+P1670</f>
        <v>1213.83193199973</v>
      </c>
    </row>
    <row r="1672" customFormat="false" ht="12.8" hidden="false" customHeight="false" outlineLevel="0" collapsed="false">
      <c r="A1672" s="2" t="s">
        <v>2103</v>
      </c>
      <c r="B1672" s="2" t="s">
        <v>337</v>
      </c>
      <c r="C1672" s="0" t="s">
        <v>91</v>
      </c>
      <c r="D1672" s="0" t="s">
        <v>42</v>
      </c>
      <c r="E1672" s="0" t="s">
        <v>30</v>
      </c>
      <c r="F1672" s="0" t="s">
        <v>18</v>
      </c>
      <c r="G1672" s="0" t="s">
        <v>19</v>
      </c>
      <c r="H1672" s="0" t="s">
        <v>2107</v>
      </c>
      <c r="I1672" s="0" t="n">
        <v>0</v>
      </c>
      <c r="J1672" s="0" t="n">
        <v>2.92</v>
      </c>
      <c r="K1672" s="0" t="s">
        <v>19</v>
      </c>
      <c r="L1672" s="0" t="n">
        <f aca="false">IF(K1672="Yes",(J1672-1)*0.98,-1)</f>
        <v>-1</v>
      </c>
      <c r="M1672" s="11" t="s">
        <v>62</v>
      </c>
      <c r="N1672" s="50" t="n">
        <v>21.02</v>
      </c>
      <c r="O1672" s="50" t="n">
        <f aca="false">N1672*L1672</f>
        <v>-21.02</v>
      </c>
      <c r="P1672" s="14" t="n">
        <f aca="false">O1672+P1671</f>
        <v>1192.81193199973</v>
      </c>
    </row>
    <row r="1673" customFormat="false" ht="12.8" hidden="false" customHeight="false" outlineLevel="0" collapsed="false">
      <c r="A1673" s="2" t="s">
        <v>2103</v>
      </c>
      <c r="B1673" s="2" t="s">
        <v>173</v>
      </c>
      <c r="C1673" s="0" t="s">
        <v>382</v>
      </c>
      <c r="D1673" s="0" t="s">
        <v>16</v>
      </c>
      <c r="E1673" s="0" t="s">
        <v>147</v>
      </c>
      <c r="F1673" s="0" t="s">
        <v>18</v>
      </c>
      <c r="G1673" s="0" t="s">
        <v>19</v>
      </c>
      <c r="H1673" s="0" t="s">
        <v>2108</v>
      </c>
      <c r="I1673" s="0" t="n">
        <v>3</v>
      </c>
      <c r="J1673" s="0" t="n">
        <v>1.37</v>
      </c>
      <c r="K1673" s="0" t="s">
        <v>19</v>
      </c>
      <c r="L1673" s="0" t="n">
        <f aca="false">IF(K1673="Yes",(J1673-1)*0.98,-1)</f>
        <v>-1</v>
      </c>
      <c r="M1673" s="11" t="s">
        <v>62</v>
      </c>
      <c r="N1673" s="50" t="n">
        <v>21.02</v>
      </c>
      <c r="O1673" s="50" t="n">
        <f aca="false">N1673*L1673</f>
        <v>-21.02</v>
      </c>
      <c r="P1673" s="14" t="n">
        <f aca="false">O1673+P1672</f>
        <v>1171.79193199973</v>
      </c>
    </row>
    <row r="1674" customFormat="false" ht="12.8" hidden="false" customHeight="false" outlineLevel="0" collapsed="false">
      <c r="A1674" s="9" t="s">
        <v>2103</v>
      </c>
      <c r="B1674" s="9" t="s">
        <v>173</v>
      </c>
      <c r="C1674" s="6" t="s">
        <v>382</v>
      </c>
      <c r="D1674" s="6" t="s">
        <v>16</v>
      </c>
      <c r="E1674" s="6" t="s">
        <v>147</v>
      </c>
      <c r="F1674" s="6" t="s">
        <v>18</v>
      </c>
      <c r="G1674" s="6" t="s">
        <v>19</v>
      </c>
      <c r="H1674" s="6" t="s">
        <v>2109</v>
      </c>
      <c r="I1674" s="6" t="n">
        <v>2</v>
      </c>
      <c r="J1674" s="6" t="n">
        <v>3.55</v>
      </c>
      <c r="K1674" s="3" t="s">
        <v>21</v>
      </c>
      <c r="L1674" s="0" t="n">
        <f aca="false">IF(K1674="Yes",(J1674-1)*0.98,-1)</f>
        <v>2.499</v>
      </c>
      <c r="M1674" s="13" t="s">
        <v>184</v>
      </c>
      <c r="N1674" s="50" t="n">
        <v>21.02</v>
      </c>
      <c r="O1674" s="50" t="n">
        <f aca="false">N1674*L1674</f>
        <v>52.52898</v>
      </c>
      <c r="P1674" s="14" t="n">
        <f aca="false">O1674+P1673</f>
        <v>1224.32091199973</v>
      </c>
    </row>
    <row r="1675" customFormat="false" ht="12.8" hidden="false" customHeight="false" outlineLevel="0" collapsed="false">
      <c r="A1675" s="9" t="s">
        <v>2103</v>
      </c>
      <c r="B1675" s="9" t="s">
        <v>173</v>
      </c>
      <c r="C1675" s="6" t="s">
        <v>382</v>
      </c>
      <c r="D1675" s="6" t="s">
        <v>16</v>
      </c>
      <c r="E1675" s="6" t="s">
        <v>147</v>
      </c>
      <c r="F1675" s="6" t="s">
        <v>18</v>
      </c>
      <c r="G1675" s="6" t="s">
        <v>19</v>
      </c>
      <c r="H1675" s="6" t="s">
        <v>2108</v>
      </c>
      <c r="I1675" s="6" t="n">
        <v>3</v>
      </c>
      <c r="J1675" s="6" t="n">
        <v>9</v>
      </c>
      <c r="K1675" s="3" t="str">
        <f aca="false">IF(I1675=1,"Yes","No")</f>
        <v>No</v>
      </c>
      <c r="L1675" s="7" t="n">
        <f aca="false">IF(K1675="Yes",(J1675-1)*0.98,-1)</f>
        <v>-1</v>
      </c>
      <c r="M1675" s="10" t="s">
        <v>53</v>
      </c>
      <c r="N1675" s="50" t="n">
        <v>21.02</v>
      </c>
      <c r="O1675" s="50" t="n">
        <f aca="false">N1675*L1675</f>
        <v>-21.02</v>
      </c>
      <c r="P1675" s="14" t="n">
        <f aca="false">O1675+P1674</f>
        <v>1203.30091199973</v>
      </c>
    </row>
    <row r="1676" customFormat="false" ht="12.8" hidden="false" customHeight="false" outlineLevel="0" collapsed="false">
      <c r="A1676" s="2" t="s">
        <v>2103</v>
      </c>
      <c r="B1676" s="2" t="s">
        <v>425</v>
      </c>
      <c r="C1676" s="0" t="s">
        <v>382</v>
      </c>
      <c r="D1676" s="0" t="s">
        <v>29</v>
      </c>
      <c r="E1676" s="0" t="s">
        <v>147</v>
      </c>
      <c r="F1676" s="0" t="s">
        <v>65</v>
      </c>
      <c r="G1676" s="0" t="s">
        <v>21</v>
      </c>
      <c r="H1676" s="0" t="s">
        <v>2110</v>
      </c>
      <c r="I1676" s="0" t="n">
        <v>3</v>
      </c>
      <c r="J1676" s="0" t="n">
        <v>1.58</v>
      </c>
      <c r="K1676" s="0" t="s">
        <v>21</v>
      </c>
      <c r="L1676" s="0" t="n">
        <f aca="false">IF(K1676="Yes",(J1676-1)*0.98,-1)</f>
        <v>0.5684</v>
      </c>
      <c r="M1676" s="11" t="s">
        <v>62</v>
      </c>
      <c r="N1676" s="50" t="n">
        <v>21.02</v>
      </c>
      <c r="O1676" s="50" t="n">
        <f aca="false">N1676*L1676</f>
        <v>11.947768</v>
      </c>
      <c r="P1676" s="14" t="n">
        <f aca="false">O1676+P1675</f>
        <v>1215.24867999973</v>
      </c>
    </row>
    <row r="1677" customFormat="false" ht="12.8" hidden="false" customHeight="false" outlineLevel="0" collapsed="false">
      <c r="A1677" s="2" t="s">
        <v>2111</v>
      </c>
      <c r="B1677" s="2" t="s">
        <v>109</v>
      </c>
      <c r="C1677" s="0" t="s">
        <v>608</v>
      </c>
      <c r="D1677" s="0" t="s">
        <v>42</v>
      </c>
      <c r="E1677" s="0" t="s">
        <v>147</v>
      </c>
      <c r="F1677" s="0" t="s">
        <v>65</v>
      </c>
      <c r="G1677" s="0" t="s">
        <v>21</v>
      </c>
      <c r="H1677" s="0" t="s">
        <v>2112</v>
      </c>
      <c r="I1677" s="0" t="n">
        <v>1</v>
      </c>
      <c r="J1677" s="0" t="n">
        <v>2.76</v>
      </c>
      <c r="K1677" s="0" t="str">
        <f aca="false">IF(I1677=1,"Yes","No")</f>
        <v>Yes</v>
      </c>
      <c r="L1677" s="0" t="n">
        <f aca="false">IF(K1677="Yes",(J1677-1)*0.98,-1)</f>
        <v>1.7248</v>
      </c>
      <c r="M1677" s="5" t="s">
        <v>33</v>
      </c>
      <c r="N1677" s="50" t="n">
        <v>21.02</v>
      </c>
      <c r="O1677" s="50" t="n">
        <f aca="false">N1677*L1677</f>
        <v>36.255296</v>
      </c>
      <c r="P1677" s="14" t="n">
        <f aca="false">O1677+P1676</f>
        <v>1251.50397599973</v>
      </c>
    </row>
    <row r="1678" customFormat="false" ht="12.8" hidden="false" customHeight="false" outlineLevel="0" collapsed="false">
      <c r="A1678" s="2" t="s">
        <v>2111</v>
      </c>
      <c r="B1678" s="2" t="s">
        <v>109</v>
      </c>
      <c r="C1678" s="0" t="s">
        <v>608</v>
      </c>
      <c r="D1678" s="0" t="s">
        <v>42</v>
      </c>
      <c r="E1678" s="0" t="s">
        <v>147</v>
      </c>
      <c r="F1678" s="0" t="s">
        <v>65</v>
      </c>
      <c r="G1678" s="0" t="s">
        <v>21</v>
      </c>
      <c r="H1678" s="0" t="s">
        <v>2112</v>
      </c>
      <c r="I1678" s="0" t="n">
        <v>1</v>
      </c>
      <c r="J1678" s="0" t="n">
        <v>1.71</v>
      </c>
      <c r="K1678" s="0" t="s">
        <v>21</v>
      </c>
      <c r="L1678" s="0" t="n">
        <f aca="false">IF(K1678="Yes",(J1678-1)*0.98,-1)</f>
        <v>0.6958</v>
      </c>
      <c r="M1678" s="4" t="s">
        <v>22</v>
      </c>
      <c r="N1678" s="50" t="n">
        <v>21.02</v>
      </c>
      <c r="O1678" s="50" t="n">
        <f aca="false">N1678*L1678</f>
        <v>14.625716</v>
      </c>
      <c r="P1678" s="14" t="n">
        <f aca="false">O1678+P1677</f>
        <v>1266.12969199973</v>
      </c>
    </row>
    <row r="1679" customFormat="false" ht="12.8" hidden="false" customHeight="false" outlineLevel="0" collapsed="false">
      <c r="A1679" s="2" t="s">
        <v>2111</v>
      </c>
      <c r="B1679" s="2" t="s">
        <v>109</v>
      </c>
      <c r="C1679" s="6" t="s">
        <v>608</v>
      </c>
      <c r="D1679" s="6" t="s">
        <v>42</v>
      </c>
      <c r="E1679" s="6" t="s">
        <v>147</v>
      </c>
      <c r="F1679" s="6" t="s">
        <v>65</v>
      </c>
      <c r="G1679" s="6" t="s">
        <v>21</v>
      </c>
      <c r="H1679" s="6" t="s">
        <v>2113</v>
      </c>
      <c r="I1679" s="6" t="n">
        <v>0</v>
      </c>
      <c r="J1679" s="6" t="n">
        <v>6.8</v>
      </c>
      <c r="K1679" s="3" t="str">
        <f aca="false">IF(I1679=1, "No","Yes")</f>
        <v>Yes</v>
      </c>
      <c r="L1679" s="7" t="n">
        <f aca="false">IF(I1679=1,-J1679,0.98)</f>
        <v>0.98</v>
      </c>
      <c r="M1679" s="8" t="s">
        <v>51</v>
      </c>
      <c r="N1679" s="50" t="n">
        <v>21.02</v>
      </c>
      <c r="O1679" s="50" t="n">
        <f aca="false">N1679*L1679</f>
        <v>20.5996</v>
      </c>
      <c r="P1679" s="14" t="n">
        <f aca="false">O1679+P1678</f>
        <v>1286.72929199973</v>
      </c>
    </row>
    <row r="1680" customFormat="false" ht="12.8" hidden="false" customHeight="false" outlineLevel="0" collapsed="false">
      <c r="A1680" s="2" t="s">
        <v>2111</v>
      </c>
      <c r="B1680" s="2" t="s">
        <v>245</v>
      </c>
      <c r="C1680" s="6" t="s">
        <v>2105</v>
      </c>
      <c r="D1680" s="6" t="s">
        <v>37</v>
      </c>
      <c r="E1680" s="6" t="s">
        <v>147</v>
      </c>
      <c r="F1680" s="6" t="s">
        <v>43</v>
      </c>
      <c r="G1680" s="6" t="s">
        <v>19</v>
      </c>
      <c r="H1680" s="6" t="s">
        <v>2114</v>
      </c>
      <c r="I1680" s="6" t="n">
        <v>2</v>
      </c>
      <c r="J1680" s="6" t="n">
        <v>14.5</v>
      </c>
      <c r="K1680" s="3" t="str">
        <f aca="false">IF(I1680=1, "No","Yes")</f>
        <v>Yes</v>
      </c>
      <c r="L1680" s="7" t="n">
        <f aca="false">IF(I1680=1,-J1680,0.98)</f>
        <v>0.98</v>
      </c>
      <c r="M1680" s="8" t="s">
        <v>51</v>
      </c>
      <c r="N1680" s="50" t="n">
        <v>21.02</v>
      </c>
      <c r="O1680" s="50" t="n">
        <f aca="false">N1680*L1680</f>
        <v>20.5996</v>
      </c>
      <c r="P1680" s="14" t="n">
        <f aca="false">O1680+P1679</f>
        <v>1307.32889199973</v>
      </c>
    </row>
    <row r="1681" customFormat="false" ht="12.8" hidden="false" customHeight="false" outlineLevel="0" collapsed="false">
      <c r="A1681" s="2" t="s">
        <v>2111</v>
      </c>
      <c r="B1681" s="2" t="s">
        <v>105</v>
      </c>
      <c r="C1681" s="0" t="s">
        <v>194</v>
      </c>
      <c r="D1681" s="0" t="s">
        <v>16</v>
      </c>
      <c r="E1681" s="0" t="s">
        <v>147</v>
      </c>
      <c r="F1681" s="0" t="s">
        <v>18</v>
      </c>
      <c r="G1681" s="0" t="s">
        <v>19</v>
      </c>
      <c r="H1681" s="0" t="s">
        <v>2115</v>
      </c>
      <c r="I1681" s="0" t="n">
        <v>1</v>
      </c>
      <c r="J1681" s="0" t="n">
        <v>1.31</v>
      </c>
      <c r="K1681" s="0" t="s">
        <v>21</v>
      </c>
      <c r="L1681" s="0" t="n">
        <f aca="false">IF(K1681="Yes",(J1681-1)*0.98,-1)</f>
        <v>0.3038</v>
      </c>
      <c r="M1681" s="11" t="s">
        <v>62</v>
      </c>
      <c r="N1681" s="50" t="n">
        <v>21.02</v>
      </c>
      <c r="O1681" s="50" t="n">
        <f aca="false">N1681*L1681</f>
        <v>6.385876</v>
      </c>
      <c r="P1681" s="14" t="n">
        <f aca="false">O1681+P1680</f>
        <v>1313.71476799973</v>
      </c>
    </row>
    <row r="1682" customFormat="false" ht="12.8" hidden="false" customHeight="false" outlineLevel="0" collapsed="false">
      <c r="A1682" s="2" t="s">
        <v>2111</v>
      </c>
      <c r="B1682" s="2" t="s">
        <v>105</v>
      </c>
      <c r="C1682" s="6" t="s">
        <v>194</v>
      </c>
      <c r="D1682" s="6" t="s">
        <v>16</v>
      </c>
      <c r="E1682" s="6" t="s">
        <v>147</v>
      </c>
      <c r="F1682" s="6" t="s">
        <v>18</v>
      </c>
      <c r="G1682" s="6" t="s">
        <v>19</v>
      </c>
      <c r="H1682" s="6" t="s">
        <v>2116</v>
      </c>
      <c r="I1682" s="6" t="n">
        <v>3</v>
      </c>
      <c r="J1682" s="6" t="n">
        <v>9.8</v>
      </c>
      <c r="K1682" s="3" t="str">
        <f aca="false">IF(I1682=1, "No","Yes")</f>
        <v>Yes</v>
      </c>
      <c r="L1682" s="7" t="n">
        <f aca="false">IF(I1682=1,-J1682,0.98)</f>
        <v>0.98</v>
      </c>
      <c r="M1682" s="12" t="s">
        <v>128</v>
      </c>
      <c r="N1682" s="50" t="n">
        <v>21.02</v>
      </c>
      <c r="O1682" s="50" t="n">
        <f aca="false">N1682*L1682</f>
        <v>20.5996</v>
      </c>
      <c r="P1682" s="14" t="n">
        <f aca="false">O1682+P1681</f>
        <v>1334.31436799973</v>
      </c>
    </row>
    <row r="1683" customFormat="false" ht="12.8" hidden="false" customHeight="false" outlineLevel="0" collapsed="false">
      <c r="A1683" s="9" t="s">
        <v>2111</v>
      </c>
      <c r="B1683" s="9" t="s">
        <v>105</v>
      </c>
      <c r="C1683" s="6" t="s">
        <v>194</v>
      </c>
      <c r="D1683" s="6" t="s">
        <v>16</v>
      </c>
      <c r="E1683" s="6" t="s">
        <v>147</v>
      </c>
      <c r="F1683" s="6" t="s">
        <v>18</v>
      </c>
      <c r="G1683" s="6" t="s">
        <v>19</v>
      </c>
      <c r="H1683" s="6" t="s">
        <v>2116</v>
      </c>
      <c r="I1683" s="6" t="n">
        <v>3</v>
      </c>
      <c r="J1683" s="6" t="n">
        <v>2.8</v>
      </c>
      <c r="K1683" s="3" t="s">
        <v>21</v>
      </c>
      <c r="L1683" s="0" t="n">
        <f aca="false">IF(K1683="Yes",(J1683-1)*0.98,-1)</f>
        <v>1.764</v>
      </c>
      <c r="M1683" s="13" t="s">
        <v>184</v>
      </c>
      <c r="N1683" s="50" t="n">
        <v>21.02</v>
      </c>
      <c r="O1683" s="50" t="n">
        <f aca="false">N1683*L1683</f>
        <v>37.07928</v>
      </c>
      <c r="P1683" s="14" t="n">
        <f aca="false">O1683+P1682</f>
        <v>1371.39364799973</v>
      </c>
    </row>
    <row r="1684" customFormat="false" ht="12.8" hidden="false" customHeight="false" outlineLevel="0" collapsed="false">
      <c r="A1684" s="9" t="s">
        <v>2111</v>
      </c>
      <c r="B1684" s="9" t="s">
        <v>105</v>
      </c>
      <c r="C1684" s="6" t="s">
        <v>194</v>
      </c>
      <c r="D1684" s="6" t="s">
        <v>16</v>
      </c>
      <c r="E1684" s="6" t="s">
        <v>147</v>
      </c>
      <c r="F1684" s="6" t="s">
        <v>18</v>
      </c>
      <c r="G1684" s="6" t="s">
        <v>19</v>
      </c>
      <c r="H1684" s="6" t="s">
        <v>2115</v>
      </c>
      <c r="I1684" s="6" t="n">
        <v>1</v>
      </c>
      <c r="J1684" s="6" t="n">
        <v>2.88</v>
      </c>
      <c r="K1684" s="3" t="str">
        <f aca="false">IF(I1684=1,"Yes","No")</f>
        <v>Yes</v>
      </c>
      <c r="L1684" s="7" t="n">
        <f aca="false">IF(K1684="Yes",(J1684-1)*0.98,-1)</f>
        <v>1.8424</v>
      </c>
      <c r="M1684" s="10" t="s">
        <v>53</v>
      </c>
      <c r="N1684" s="50" t="n">
        <v>21.02</v>
      </c>
      <c r="O1684" s="50" t="n">
        <f aca="false">N1684*L1684</f>
        <v>38.727248</v>
      </c>
      <c r="P1684" s="14" t="n">
        <f aca="false">O1684+P1683</f>
        <v>1410.12089599973</v>
      </c>
    </row>
    <row r="1685" customFormat="false" ht="12.8" hidden="false" customHeight="false" outlineLevel="0" collapsed="false">
      <c r="A1685" s="2" t="s">
        <v>2111</v>
      </c>
      <c r="B1685" s="2" t="s">
        <v>605</v>
      </c>
      <c r="C1685" s="0" t="s">
        <v>2117</v>
      </c>
      <c r="D1685" s="0" t="s">
        <v>37</v>
      </c>
      <c r="E1685" s="0" t="s">
        <v>147</v>
      </c>
      <c r="F1685" s="0" t="s">
        <v>1413</v>
      </c>
      <c r="G1685" s="0" t="s">
        <v>19</v>
      </c>
      <c r="H1685" s="0" t="s">
        <v>2118</v>
      </c>
      <c r="I1685" s="0" t="n">
        <v>4</v>
      </c>
      <c r="J1685" s="0" t="n">
        <v>3.24</v>
      </c>
      <c r="K1685" s="0" t="s">
        <v>19</v>
      </c>
      <c r="L1685" s="0" t="n">
        <f aca="false">IF(K1685="Yes",(J1685-1)*0.98,-1)</f>
        <v>-1</v>
      </c>
      <c r="M1685" s="11" t="s">
        <v>62</v>
      </c>
      <c r="N1685" s="50" t="n">
        <v>21.02</v>
      </c>
      <c r="O1685" s="50" t="n">
        <f aca="false">N1685*L1685</f>
        <v>-21.02</v>
      </c>
      <c r="P1685" s="14" t="n">
        <f aca="false">O1685+P1684</f>
        <v>1389.10089599973</v>
      </c>
    </row>
    <row r="1686" customFormat="false" ht="12.8" hidden="false" customHeight="false" outlineLevel="0" collapsed="false">
      <c r="A1686" s="9" t="s">
        <v>2111</v>
      </c>
      <c r="B1686" s="9" t="s">
        <v>605</v>
      </c>
      <c r="C1686" s="6" t="s">
        <v>2117</v>
      </c>
      <c r="D1686" s="6" t="s">
        <v>37</v>
      </c>
      <c r="E1686" s="6" t="s">
        <v>147</v>
      </c>
      <c r="F1686" s="6" t="s">
        <v>1413</v>
      </c>
      <c r="G1686" s="6" t="s">
        <v>19</v>
      </c>
      <c r="H1686" s="6" t="s">
        <v>2118</v>
      </c>
      <c r="I1686" s="6" t="n">
        <v>4</v>
      </c>
      <c r="J1686" s="6" t="n">
        <v>21</v>
      </c>
      <c r="K1686" s="3" t="str">
        <f aca="false">IF(I1686=1,"Yes","No")</f>
        <v>No</v>
      </c>
      <c r="L1686" s="7" t="n">
        <f aca="false">IF(K1686="Yes",(J1686-1)*0.98,-1)</f>
        <v>-1</v>
      </c>
      <c r="M1686" s="10" t="s">
        <v>53</v>
      </c>
      <c r="N1686" s="50" t="n">
        <v>21.02</v>
      </c>
      <c r="O1686" s="50" t="n">
        <f aca="false">N1686*L1686</f>
        <v>-21.02</v>
      </c>
      <c r="P1686" s="14" t="n">
        <f aca="false">O1686+P1685</f>
        <v>1368.08089599973</v>
      </c>
    </row>
    <row r="1687" customFormat="false" ht="12.8" hidden="false" customHeight="false" outlineLevel="0" collapsed="false">
      <c r="A1687" s="2" t="s">
        <v>2119</v>
      </c>
      <c r="B1687" s="2" t="s">
        <v>197</v>
      </c>
      <c r="C1687" s="0" t="s">
        <v>311</v>
      </c>
      <c r="D1687" s="0" t="s">
        <v>42</v>
      </c>
      <c r="E1687" s="0" t="s">
        <v>79</v>
      </c>
      <c r="F1687" s="0" t="s">
        <v>80</v>
      </c>
      <c r="G1687" s="0" t="s">
        <v>19</v>
      </c>
      <c r="H1687" s="0" t="s">
        <v>2120</v>
      </c>
      <c r="I1687" s="0" t="n">
        <v>1</v>
      </c>
      <c r="J1687" s="0" t="n">
        <v>1.21</v>
      </c>
      <c r="K1687" s="0" t="s">
        <v>21</v>
      </c>
      <c r="L1687" s="0" t="n">
        <f aca="false">IF(K1687="Yes",(J1687-1)*0.98,-1)</f>
        <v>0.2058</v>
      </c>
      <c r="M1687" s="4" t="s">
        <v>22</v>
      </c>
      <c r="N1687" s="50" t="n">
        <v>21.02</v>
      </c>
      <c r="O1687" s="50" t="n">
        <f aca="false">N1687*L1687</f>
        <v>4.325916</v>
      </c>
      <c r="P1687" s="14" t="n">
        <f aca="false">O1687+P1686</f>
        <v>1372.40681199973</v>
      </c>
    </row>
    <row r="1688" customFormat="false" ht="12.8" hidden="false" customHeight="false" outlineLevel="0" collapsed="false">
      <c r="A1688" s="2" t="s">
        <v>2119</v>
      </c>
      <c r="B1688" s="2" t="s">
        <v>625</v>
      </c>
      <c r="C1688" s="0" t="s">
        <v>403</v>
      </c>
      <c r="D1688" s="0" t="s">
        <v>16</v>
      </c>
      <c r="E1688" s="0" t="s">
        <v>147</v>
      </c>
      <c r="F1688" s="0" t="s">
        <v>18</v>
      </c>
      <c r="G1688" s="0" t="s">
        <v>19</v>
      </c>
      <c r="H1688" s="0" t="s">
        <v>2121</v>
      </c>
      <c r="I1688" s="0" t="n">
        <v>1</v>
      </c>
      <c r="J1688" s="0" t="n">
        <v>1.33</v>
      </c>
      <c r="K1688" s="0" t="s">
        <v>21</v>
      </c>
      <c r="L1688" s="0" t="n">
        <f aca="false">IF(K1688="Yes",(J1688-1)*0.98,-1)</f>
        <v>0.3234</v>
      </c>
      <c r="M1688" s="11" t="s">
        <v>62</v>
      </c>
      <c r="N1688" s="50" t="n">
        <v>21.02</v>
      </c>
      <c r="O1688" s="50" t="n">
        <f aca="false">N1688*L1688</f>
        <v>6.797868</v>
      </c>
      <c r="P1688" s="14" t="n">
        <f aca="false">O1688+P1687</f>
        <v>1379.20467999973</v>
      </c>
    </row>
    <row r="1689" customFormat="false" ht="12.8" hidden="false" customHeight="false" outlineLevel="0" collapsed="false">
      <c r="A1689" s="9" t="s">
        <v>2119</v>
      </c>
      <c r="B1689" s="9" t="s">
        <v>625</v>
      </c>
      <c r="C1689" s="6" t="s">
        <v>403</v>
      </c>
      <c r="D1689" s="6" t="s">
        <v>16</v>
      </c>
      <c r="E1689" s="6" t="s">
        <v>147</v>
      </c>
      <c r="F1689" s="6" t="s">
        <v>18</v>
      </c>
      <c r="G1689" s="6" t="s">
        <v>19</v>
      </c>
      <c r="H1689" s="6" t="s">
        <v>2121</v>
      </c>
      <c r="I1689" s="6" t="n">
        <v>1</v>
      </c>
      <c r="J1689" s="6" t="n">
        <v>3.22</v>
      </c>
      <c r="K1689" s="3" t="str">
        <f aca="false">IF(I1689=1,"Yes","No")</f>
        <v>Yes</v>
      </c>
      <c r="L1689" s="7" t="n">
        <f aca="false">IF(K1689="Yes",(J1689-1)*0.98,-1)</f>
        <v>2.1756</v>
      </c>
      <c r="M1689" s="10" t="s">
        <v>53</v>
      </c>
      <c r="N1689" s="50" t="n">
        <v>21.02</v>
      </c>
      <c r="O1689" s="50" t="n">
        <f aca="false">N1689*L1689</f>
        <v>45.731112</v>
      </c>
      <c r="P1689" s="14" t="n">
        <f aca="false">O1689+P1688</f>
        <v>1424.93579199973</v>
      </c>
    </row>
    <row r="1690" customFormat="false" ht="12.8" hidden="false" customHeight="false" outlineLevel="0" collapsed="false">
      <c r="A1690" s="2" t="s">
        <v>2119</v>
      </c>
      <c r="B1690" s="2" t="s">
        <v>1185</v>
      </c>
      <c r="C1690" s="0" t="s">
        <v>1164</v>
      </c>
      <c r="D1690" s="0" t="s">
        <v>37</v>
      </c>
      <c r="E1690" s="0" t="s">
        <v>87</v>
      </c>
      <c r="F1690" s="0" t="s">
        <v>18</v>
      </c>
      <c r="G1690" s="0" t="s">
        <v>19</v>
      </c>
      <c r="H1690" s="0" t="s">
        <v>2122</v>
      </c>
      <c r="I1690" s="0" t="n">
        <v>1</v>
      </c>
      <c r="J1690" s="0" t="n">
        <v>1.05</v>
      </c>
      <c r="K1690" s="0" t="s">
        <v>21</v>
      </c>
      <c r="L1690" s="0" t="n">
        <f aca="false">IF(K1690="Yes",(J1690-1)*0.98,-1)</f>
        <v>0.049</v>
      </c>
      <c r="M1690" s="4" t="s">
        <v>22</v>
      </c>
      <c r="N1690" s="50" t="n">
        <v>21.02</v>
      </c>
      <c r="O1690" s="50" t="n">
        <f aca="false">N1690*L1690</f>
        <v>1.02998</v>
      </c>
      <c r="P1690" s="14" t="n">
        <f aca="false">O1690+P1689</f>
        <v>1425.96577199973</v>
      </c>
    </row>
    <row r="1691" customFormat="false" ht="12.8" hidden="false" customHeight="false" outlineLevel="0" collapsed="false">
      <c r="A1691" s="2" t="s">
        <v>2123</v>
      </c>
      <c r="B1691" s="2" t="s">
        <v>276</v>
      </c>
      <c r="C1691" s="0" t="s">
        <v>271</v>
      </c>
      <c r="D1691" s="0" t="s">
        <v>42</v>
      </c>
      <c r="E1691" s="0" t="s">
        <v>147</v>
      </c>
      <c r="F1691" s="0" t="s">
        <v>304</v>
      </c>
      <c r="G1691" s="0" t="s">
        <v>19</v>
      </c>
      <c r="H1691" s="0" t="s">
        <v>2124</v>
      </c>
      <c r="I1691" s="0" t="n">
        <v>1</v>
      </c>
      <c r="J1691" s="0" t="n">
        <v>16</v>
      </c>
      <c r="K1691" s="0" t="str">
        <f aca="false">IF(I1691=1,"Yes","No")</f>
        <v>Yes</v>
      </c>
      <c r="L1691" s="0" t="n">
        <f aca="false">IF(K1691="Yes",(J1691-1)*0.98,-1)</f>
        <v>14.7</v>
      </c>
      <c r="M1691" s="5" t="s">
        <v>33</v>
      </c>
      <c r="N1691" s="50" t="n">
        <v>21.02</v>
      </c>
      <c r="O1691" s="50" t="n">
        <f aca="false">N1691*L1691</f>
        <v>308.994</v>
      </c>
      <c r="P1691" s="14" t="n">
        <f aca="false">O1691+P1690</f>
        <v>1734.95977199973</v>
      </c>
    </row>
    <row r="1692" customFormat="false" ht="12.8" hidden="false" customHeight="false" outlineLevel="0" collapsed="false">
      <c r="A1692" s="2" t="s">
        <v>2123</v>
      </c>
      <c r="B1692" s="2" t="s">
        <v>101</v>
      </c>
      <c r="C1692" s="0" t="s">
        <v>1192</v>
      </c>
      <c r="D1692" s="0" t="s">
        <v>37</v>
      </c>
      <c r="E1692" s="0" t="s">
        <v>147</v>
      </c>
      <c r="G1692" s="0" t="s">
        <v>19</v>
      </c>
      <c r="H1692" s="0" t="s">
        <v>2125</v>
      </c>
      <c r="I1692" s="0" t="n">
        <v>1</v>
      </c>
      <c r="J1692" s="0" t="n">
        <v>2.25</v>
      </c>
      <c r="K1692" s="0" t="str">
        <f aca="false">IF(I1692=1,"Yes","No")</f>
        <v>Yes</v>
      </c>
      <c r="L1692" s="0" t="n">
        <f aca="false">IF(K1692="Yes",(J1692-1)*0.98,-1)</f>
        <v>1.225</v>
      </c>
      <c r="M1692" s="5" t="s">
        <v>33</v>
      </c>
      <c r="N1692" s="50" t="n">
        <v>21.02</v>
      </c>
      <c r="O1692" s="50" t="n">
        <f aca="false">N1692*L1692</f>
        <v>25.7495</v>
      </c>
      <c r="P1692" s="14" t="n">
        <f aca="false">O1692+P1691</f>
        <v>1760.70927199973</v>
      </c>
    </row>
    <row r="1693" customFormat="false" ht="12.8" hidden="false" customHeight="false" outlineLevel="0" collapsed="false">
      <c r="A1693" s="2" t="s">
        <v>2123</v>
      </c>
      <c r="B1693" s="2" t="s">
        <v>255</v>
      </c>
      <c r="C1693" s="0" t="s">
        <v>403</v>
      </c>
      <c r="D1693" s="0" t="s">
        <v>42</v>
      </c>
      <c r="E1693" s="0" t="s">
        <v>147</v>
      </c>
      <c r="F1693" s="0" t="s">
        <v>65</v>
      </c>
      <c r="G1693" s="0" t="s">
        <v>21</v>
      </c>
      <c r="H1693" s="0" t="s">
        <v>2126</v>
      </c>
      <c r="I1693" s="0" t="n">
        <v>2</v>
      </c>
      <c r="J1693" s="0" t="n">
        <v>2.06</v>
      </c>
      <c r="K1693" s="0" t="str">
        <f aca="false">IF(I1693=1,"Yes","No")</f>
        <v>No</v>
      </c>
      <c r="L1693" s="0" t="n">
        <f aca="false">IF(K1693="Yes",(J1693-1)*0.98,-1)</f>
        <v>-1</v>
      </c>
      <c r="M1693" s="5" t="s">
        <v>33</v>
      </c>
      <c r="N1693" s="50" t="n">
        <v>21.02</v>
      </c>
      <c r="O1693" s="50" t="n">
        <f aca="false">N1693*L1693</f>
        <v>-21.02</v>
      </c>
      <c r="P1693" s="14" t="n">
        <f aca="false">O1693+P1692</f>
        <v>1739.68927199973</v>
      </c>
    </row>
    <row r="1694" customFormat="false" ht="12.8" hidden="false" customHeight="false" outlineLevel="0" collapsed="false">
      <c r="A1694" s="2" t="s">
        <v>2123</v>
      </c>
      <c r="B1694" s="2" t="s">
        <v>255</v>
      </c>
      <c r="C1694" s="0" t="s">
        <v>403</v>
      </c>
      <c r="D1694" s="0" t="s">
        <v>42</v>
      </c>
      <c r="E1694" s="0" t="s">
        <v>147</v>
      </c>
      <c r="F1694" s="0" t="s">
        <v>65</v>
      </c>
      <c r="G1694" s="0" t="s">
        <v>21</v>
      </c>
      <c r="H1694" s="0" t="s">
        <v>2126</v>
      </c>
      <c r="I1694" s="0" t="n">
        <v>2</v>
      </c>
      <c r="J1694" s="0" t="n">
        <v>1.44</v>
      </c>
      <c r="K1694" s="0" t="s">
        <v>21</v>
      </c>
      <c r="L1694" s="0" t="n">
        <f aca="false">IF(K1694="Yes",(J1694-1)*0.98,-1)</f>
        <v>0.4312</v>
      </c>
      <c r="M1694" s="4" t="s">
        <v>22</v>
      </c>
      <c r="N1694" s="50" t="n">
        <v>21.02</v>
      </c>
      <c r="O1694" s="50" t="n">
        <f aca="false">N1694*L1694</f>
        <v>9.063824</v>
      </c>
      <c r="P1694" s="14" t="n">
        <f aca="false">O1694+P1693</f>
        <v>1748.75309599973</v>
      </c>
    </row>
    <row r="1695" customFormat="false" ht="12.8" hidden="false" customHeight="false" outlineLevel="0" collapsed="false">
      <c r="A1695" s="2" t="s">
        <v>2123</v>
      </c>
      <c r="B1695" s="2" t="s">
        <v>410</v>
      </c>
      <c r="C1695" s="0" t="s">
        <v>230</v>
      </c>
      <c r="D1695" s="0" t="s">
        <v>42</v>
      </c>
      <c r="E1695" s="0" t="s">
        <v>147</v>
      </c>
      <c r="F1695" s="0" t="s">
        <v>65</v>
      </c>
      <c r="G1695" s="0" t="s">
        <v>21</v>
      </c>
      <c r="H1695" s="0" t="s">
        <v>2127</v>
      </c>
      <c r="I1695" s="0" t="n">
        <v>3</v>
      </c>
      <c r="J1695" s="0" t="n">
        <v>3.65</v>
      </c>
      <c r="K1695" s="0" t="str">
        <f aca="false">IF(I1695=1,"Yes","No")</f>
        <v>No</v>
      </c>
      <c r="L1695" s="0" t="n">
        <f aca="false">IF(K1695="Yes",(J1695-1)*0.98,-1)</f>
        <v>-1</v>
      </c>
      <c r="M1695" s="5" t="s">
        <v>33</v>
      </c>
      <c r="N1695" s="50" t="n">
        <v>21.02</v>
      </c>
      <c r="O1695" s="50" t="n">
        <f aca="false">N1695*L1695</f>
        <v>-21.02</v>
      </c>
      <c r="P1695" s="14" t="n">
        <f aca="false">O1695+P1694</f>
        <v>1727.73309599973</v>
      </c>
    </row>
    <row r="1696" customFormat="false" ht="12.8" hidden="false" customHeight="false" outlineLevel="0" collapsed="false">
      <c r="A1696" s="2" t="s">
        <v>2123</v>
      </c>
      <c r="B1696" s="2" t="s">
        <v>410</v>
      </c>
      <c r="C1696" s="0" t="s">
        <v>230</v>
      </c>
      <c r="D1696" s="0" t="s">
        <v>42</v>
      </c>
      <c r="E1696" s="0" t="s">
        <v>147</v>
      </c>
      <c r="F1696" s="0" t="s">
        <v>65</v>
      </c>
      <c r="G1696" s="0" t="s">
        <v>21</v>
      </c>
      <c r="H1696" s="0" t="s">
        <v>2127</v>
      </c>
      <c r="I1696" s="0" t="n">
        <v>3</v>
      </c>
      <c r="J1696" s="0" t="n">
        <v>1.83</v>
      </c>
      <c r="K1696" s="0" t="s">
        <v>19</v>
      </c>
      <c r="L1696" s="0" t="n">
        <f aca="false">IF(K1696="Yes",(J1696-1)*0.98,-1)</f>
        <v>-1</v>
      </c>
      <c r="M1696" s="4" t="s">
        <v>22</v>
      </c>
      <c r="N1696" s="50" t="n">
        <v>21.02</v>
      </c>
      <c r="O1696" s="50" t="n">
        <f aca="false">N1696*L1696</f>
        <v>-21.02</v>
      </c>
      <c r="P1696" s="14" t="n">
        <f aca="false">O1696+P1695</f>
        <v>1706.71309599973</v>
      </c>
    </row>
    <row r="1697" customFormat="false" ht="12.8" hidden="false" customHeight="false" outlineLevel="0" collapsed="false">
      <c r="A1697" s="9" t="s">
        <v>2123</v>
      </c>
      <c r="B1697" s="9" t="s">
        <v>601</v>
      </c>
      <c r="C1697" s="6" t="s">
        <v>230</v>
      </c>
      <c r="D1697" s="6" t="s">
        <v>42</v>
      </c>
      <c r="E1697" s="6" t="s">
        <v>147</v>
      </c>
      <c r="F1697" s="6" t="s">
        <v>43</v>
      </c>
      <c r="G1697" s="6" t="s">
        <v>19</v>
      </c>
      <c r="H1697" s="6" t="s">
        <v>2128</v>
      </c>
      <c r="I1697" s="6" t="n">
        <v>2</v>
      </c>
      <c r="J1697" s="6" t="n">
        <v>12.13</v>
      </c>
      <c r="K1697" s="3" t="str">
        <f aca="false">IF(I1697=1,"Yes","No")</f>
        <v>No</v>
      </c>
      <c r="L1697" s="7" t="n">
        <f aca="false">IF(K1697="Yes",(J1697-1)*0.98,-1)</f>
        <v>-1</v>
      </c>
      <c r="M1697" s="10" t="s">
        <v>53</v>
      </c>
      <c r="N1697" s="50" t="n">
        <v>21.02</v>
      </c>
      <c r="O1697" s="50" t="n">
        <f aca="false">N1697*L1697</f>
        <v>-21.02</v>
      </c>
      <c r="P1697" s="14" t="n">
        <f aca="false">O1697+P1696</f>
        <v>1685.69309599973</v>
      </c>
    </row>
    <row r="1698" customFormat="false" ht="12.8" hidden="false" customHeight="false" outlineLevel="0" collapsed="false">
      <c r="A1698" s="2" t="s">
        <v>2129</v>
      </c>
      <c r="B1698" s="2" t="s">
        <v>222</v>
      </c>
      <c r="C1698" s="6" t="s">
        <v>248</v>
      </c>
      <c r="D1698" s="6" t="s">
        <v>42</v>
      </c>
      <c r="E1698" s="6" t="s">
        <v>147</v>
      </c>
      <c r="F1698" s="6" t="s">
        <v>18</v>
      </c>
      <c r="G1698" s="6" t="s">
        <v>19</v>
      </c>
      <c r="H1698" s="6" t="s">
        <v>2130</v>
      </c>
      <c r="I1698" s="6" t="n">
        <v>3</v>
      </c>
      <c r="J1698" s="6" t="n">
        <v>120</v>
      </c>
      <c r="K1698" s="3" t="str">
        <f aca="false">IF(I1698=1, "No","Yes")</f>
        <v>Yes</v>
      </c>
      <c r="L1698" s="7" t="n">
        <f aca="false">IF(I1698=1,-J1698,0.98)</f>
        <v>0.98</v>
      </c>
      <c r="M1698" s="8" t="s">
        <v>51</v>
      </c>
      <c r="N1698" s="50" t="n">
        <v>21.02</v>
      </c>
      <c r="O1698" s="50" t="n">
        <f aca="false">N1698*L1698</f>
        <v>20.5996</v>
      </c>
      <c r="P1698" s="14" t="n">
        <f aca="false">O1698+P1697</f>
        <v>1706.29269599973</v>
      </c>
    </row>
    <row r="1699" customFormat="false" ht="12.8" hidden="false" customHeight="false" outlineLevel="0" collapsed="false">
      <c r="A1699" s="2" t="s">
        <v>2129</v>
      </c>
      <c r="B1699" s="2" t="s">
        <v>149</v>
      </c>
      <c r="C1699" s="0" t="s">
        <v>1378</v>
      </c>
      <c r="D1699" s="0" t="s">
        <v>37</v>
      </c>
      <c r="E1699" s="0" t="s">
        <v>147</v>
      </c>
      <c r="G1699" s="0" t="s">
        <v>19</v>
      </c>
      <c r="H1699" s="0" t="s">
        <v>2131</v>
      </c>
      <c r="I1699" s="0" t="n">
        <v>2</v>
      </c>
      <c r="J1699" s="0" t="n">
        <v>2.06</v>
      </c>
      <c r="K1699" s="0" t="str">
        <f aca="false">IF(I1699=1,"Yes","No")</f>
        <v>No</v>
      </c>
      <c r="L1699" s="0" t="n">
        <f aca="false">IF(K1699="Yes",(J1699-1)*0.98,-1)</f>
        <v>-1</v>
      </c>
      <c r="M1699" s="5" t="s">
        <v>33</v>
      </c>
      <c r="N1699" s="50" t="n">
        <v>21.02</v>
      </c>
      <c r="O1699" s="50" t="n">
        <f aca="false">N1699*L1699</f>
        <v>-21.02</v>
      </c>
      <c r="P1699" s="14" t="n">
        <f aca="false">O1699+P1698</f>
        <v>1685.27269599973</v>
      </c>
    </row>
    <row r="1700" customFormat="false" ht="12.8" hidden="false" customHeight="false" outlineLevel="0" collapsed="false">
      <c r="A1700" s="2" t="s">
        <v>2132</v>
      </c>
      <c r="B1700" s="2" t="s">
        <v>888</v>
      </c>
      <c r="C1700" s="0" t="s">
        <v>532</v>
      </c>
      <c r="D1700" s="0" t="s">
        <v>16</v>
      </c>
      <c r="E1700" s="0" t="s">
        <v>17</v>
      </c>
      <c r="F1700" s="0" t="s">
        <v>18</v>
      </c>
      <c r="G1700" s="0" t="s">
        <v>19</v>
      </c>
      <c r="H1700" s="0" t="s">
        <v>1133</v>
      </c>
      <c r="I1700" s="0" t="n">
        <v>3</v>
      </c>
      <c r="J1700" s="0" t="n">
        <v>1.29</v>
      </c>
      <c r="K1700" s="0" t="s">
        <v>19</v>
      </c>
      <c r="L1700" s="0" t="n">
        <f aca="false">IF(K1700="Yes",(J1700-1)*0.98,-1)</f>
        <v>-1</v>
      </c>
      <c r="M1700" s="4" t="s">
        <v>22</v>
      </c>
      <c r="N1700" s="50" t="n">
        <v>21.02</v>
      </c>
      <c r="O1700" s="50" t="n">
        <f aca="false">N1700*L1700</f>
        <v>-21.02</v>
      </c>
      <c r="P1700" s="14" t="n">
        <f aca="false">O1700+P1699</f>
        <v>1664.25269599973</v>
      </c>
    </row>
    <row r="1701" customFormat="false" ht="12.8" hidden="false" customHeight="false" outlineLevel="0" collapsed="false">
      <c r="A1701" s="2" t="s">
        <v>2132</v>
      </c>
      <c r="B1701" s="2" t="s">
        <v>527</v>
      </c>
      <c r="C1701" s="6" t="s">
        <v>370</v>
      </c>
      <c r="D1701" s="6" t="s">
        <v>42</v>
      </c>
      <c r="E1701" s="6" t="s">
        <v>147</v>
      </c>
      <c r="F1701" s="6" t="s">
        <v>18</v>
      </c>
      <c r="G1701" s="6" t="s">
        <v>19</v>
      </c>
      <c r="H1701" s="6" t="s">
        <v>2133</v>
      </c>
      <c r="I1701" s="6" t="n">
        <v>1</v>
      </c>
      <c r="J1701" s="6" t="n">
        <v>2.43</v>
      </c>
      <c r="K1701" s="3" t="str">
        <f aca="false">IF(I1701=1, "No","Yes")</f>
        <v>No</v>
      </c>
      <c r="L1701" s="7" t="n">
        <f aca="false">IF(I1701=1,-J1701,0.98)</f>
        <v>-2.43</v>
      </c>
      <c r="M1701" s="8" t="s">
        <v>51</v>
      </c>
      <c r="N1701" s="50" t="n">
        <v>21.02</v>
      </c>
      <c r="O1701" s="50" t="n">
        <f aca="false">N1701*L1701</f>
        <v>-51.0786</v>
      </c>
      <c r="P1701" s="14" t="n">
        <f aca="false">O1701+P1700</f>
        <v>1613.17409599973</v>
      </c>
    </row>
    <row r="1702" customFormat="false" ht="12.8" hidden="false" customHeight="false" outlineLevel="0" collapsed="false">
      <c r="A1702" s="2" t="s">
        <v>2132</v>
      </c>
      <c r="B1702" s="2" t="s">
        <v>471</v>
      </c>
      <c r="C1702" s="0" t="s">
        <v>506</v>
      </c>
      <c r="D1702" s="0" t="s">
        <v>42</v>
      </c>
      <c r="E1702" s="0" t="s">
        <v>147</v>
      </c>
      <c r="F1702" s="0" t="s">
        <v>453</v>
      </c>
      <c r="G1702" s="0" t="s">
        <v>19</v>
      </c>
      <c r="H1702" s="0" t="s">
        <v>2134</v>
      </c>
      <c r="I1702" s="0" t="n">
        <v>1</v>
      </c>
      <c r="J1702" s="0" t="n">
        <v>1.86</v>
      </c>
      <c r="K1702" s="0" t="str">
        <f aca="false">IF(I1702=1,"Yes","No")</f>
        <v>Yes</v>
      </c>
      <c r="L1702" s="0" t="n">
        <f aca="false">IF(K1702="Yes",(J1702-1)*0.98,-1)</f>
        <v>0.8428</v>
      </c>
      <c r="M1702" s="5" t="s">
        <v>33</v>
      </c>
      <c r="N1702" s="50" t="n">
        <v>21.02</v>
      </c>
      <c r="O1702" s="50" t="n">
        <f aca="false">N1702*L1702</f>
        <v>17.715656</v>
      </c>
      <c r="P1702" s="14" t="n">
        <f aca="false">O1702+P1701</f>
        <v>1630.88975199973</v>
      </c>
    </row>
    <row r="1703" customFormat="false" ht="12.8" hidden="false" customHeight="false" outlineLevel="0" collapsed="false">
      <c r="A1703" s="2" t="s">
        <v>2135</v>
      </c>
      <c r="B1703" s="2" t="s">
        <v>527</v>
      </c>
      <c r="C1703" s="6" t="s">
        <v>734</v>
      </c>
      <c r="D1703" s="6" t="s">
        <v>42</v>
      </c>
      <c r="E1703" s="6" t="s">
        <v>147</v>
      </c>
      <c r="F1703" s="6" t="s">
        <v>18</v>
      </c>
      <c r="G1703" s="6" t="s">
        <v>19</v>
      </c>
      <c r="H1703" s="6" t="s">
        <v>2136</v>
      </c>
      <c r="I1703" s="6" t="n">
        <v>3</v>
      </c>
      <c r="J1703" s="6" t="n">
        <v>178.22</v>
      </c>
      <c r="K1703" s="3" t="str">
        <f aca="false">IF(I1703=1, "No","Yes")</f>
        <v>Yes</v>
      </c>
      <c r="L1703" s="7" t="n">
        <f aca="false">IF(I1703=1,-J1703,0.98)</f>
        <v>0.98</v>
      </c>
      <c r="M1703" s="8" t="s">
        <v>51</v>
      </c>
      <c r="N1703" s="50" t="n">
        <v>21.02</v>
      </c>
      <c r="O1703" s="50" t="n">
        <f aca="false">N1703*L1703</f>
        <v>20.5996</v>
      </c>
      <c r="P1703" s="14" t="n">
        <f aca="false">O1703+P1702</f>
        <v>1651.48935199973</v>
      </c>
    </row>
    <row r="1704" customFormat="false" ht="12.8" hidden="false" customHeight="false" outlineLevel="0" collapsed="false">
      <c r="A1704" s="2" t="s">
        <v>2137</v>
      </c>
      <c r="B1704" s="2" t="s">
        <v>23</v>
      </c>
      <c r="C1704" s="0" t="s">
        <v>608</v>
      </c>
      <c r="D1704" s="0" t="s">
        <v>42</v>
      </c>
      <c r="E1704" s="0" t="s">
        <v>147</v>
      </c>
      <c r="F1704" s="0" t="s">
        <v>65</v>
      </c>
      <c r="G1704" s="0" t="s">
        <v>21</v>
      </c>
      <c r="H1704" s="0" t="s">
        <v>2126</v>
      </c>
      <c r="I1704" s="0" t="n">
        <v>2</v>
      </c>
      <c r="J1704" s="0" t="n">
        <v>1.84</v>
      </c>
      <c r="K1704" s="0" t="str">
        <f aca="false">IF(I1704=1,"Yes","No")</f>
        <v>No</v>
      </c>
      <c r="L1704" s="0" t="n">
        <f aca="false">IF(K1704="Yes",(J1704-1)*0.98,-1)</f>
        <v>-1</v>
      </c>
      <c r="M1704" s="5" t="s">
        <v>33</v>
      </c>
      <c r="N1704" s="50" t="n">
        <v>21.02</v>
      </c>
      <c r="O1704" s="50" t="n">
        <f aca="false">N1704*L1704</f>
        <v>-21.02</v>
      </c>
      <c r="P1704" s="14" t="n">
        <f aca="false">O1704+P1703</f>
        <v>1630.46935199973</v>
      </c>
    </row>
    <row r="1705" customFormat="false" ht="12.8" hidden="false" customHeight="false" outlineLevel="0" collapsed="false">
      <c r="A1705" s="2" t="s">
        <v>2137</v>
      </c>
      <c r="B1705" s="2" t="s">
        <v>23</v>
      </c>
      <c r="C1705" s="6" t="s">
        <v>608</v>
      </c>
      <c r="D1705" s="6" t="s">
        <v>42</v>
      </c>
      <c r="E1705" s="6" t="s">
        <v>147</v>
      </c>
      <c r="F1705" s="6" t="s">
        <v>65</v>
      </c>
      <c r="G1705" s="6" t="s">
        <v>21</v>
      </c>
      <c r="H1705" s="6" t="s">
        <v>2138</v>
      </c>
      <c r="I1705" s="6" t="n">
        <v>1</v>
      </c>
      <c r="J1705" s="6" t="n">
        <v>8</v>
      </c>
      <c r="K1705" s="3" t="str">
        <f aca="false">IF(I1705=1, "No","Yes")</f>
        <v>No</v>
      </c>
      <c r="L1705" s="7" t="n">
        <f aca="false">IF(I1705=1,-J1705,0.98)</f>
        <v>-8</v>
      </c>
      <c r="M1705" s="8" t="s">
        <v>51</v>
      </c>
      <c r="N1705" s="50" t="n">
        <v>21.02</v>
      </c>
      <c r="O1705" s="50" t="n">
        <f aca="false">N1705*L1705</f>
        <v>-168.16</v>
      </c>
      <c r="P1705" s="14" t="n">
        <f aca="false">O1705+P1704</f>
        <v>1462.30935199973</v>
      </c>
    </row>
    <row r="1706" customFormat="false" ht="12.8" hidden="false" customHeight="false" outlineLevel="0" collapsed="false">
      <c r="A1706" s="2" t="s">
        <v>2137</v>
      </c>
      <c r="B1706" s="2" t="s">
        <v>101</v>
      </c>
      <c r="C1706" s="0" t="s">
        <v>608</v>
      </c>
      <c r="D1706" s="0" t="s">
        <v>42</v>
      </c>
      <c r="E1706" s="0" t="s">
        <v>147</v>
      </c>
      <c r="F1706" s="0" t="s">
        <v>453</v>
      </c>
      <c r="G1706" s="0" t="s">
        <v>19</v>
      </c>
      <c r="H1706" s="0" t="s">
        <v>2139</v>
      </c>
      <c r="I1706" s="0" t="n">
        <v>1</v>
      </c>
      <c r="J1706" s="0" t="n">
        <v>1.77</v>
      </c>
      <c r="K1706" s="0" t="str">
        <f aca="false">IF(I1706=1,"Yes","No")</f>
        <v>Yes</v>
      </c>
      <c r="L1706" s="0" t="n">
        <f aca="false">IF(K1706="Yes",(J1706-1)*0.98,-1)</f>
        <v>0.7546</v>
      </c>
      <c r="M1706" s="5" t="s">
        <v>33</v>
      </c>
      <c r="N1706" s="50" t="n">
        <v>21.02</v>
      </c>
      <c r="O1706" s="50" t="n">
        <f aca="false">N1706*L1706</f>
        <v>15.861692</v>
      </c>
      <c r="P1706" s="14" t="n">
        <f aca="false">O1706+P1705</f>
        <v>1478.17104399973</v>
      </c>
    </row>
    <row r="1707" customFormat="false" ht="12.8" hidden="false" customHeight="false" outlineLevel="0" collapsed="false">
      <c r="A1707" s="2" t="s">
        <v>2137</v>
      </c>
      <c r="B1707" s="2" t="s">
        <v>101</v>
      </c>
      <c r="C1707" s="0" t="s">
        <v>608</v>
      </c>
      <c r="D1707" s="0" t="s">
        <v>42</v>
      </c>
      <c r="E1707" s="0" t="s">
        <v>147</v>
      </c>
      <c r="F1707" s="0" t="s">
        <v>453</v>
      </c>
      <c r="G1707" s="0" t="s">
        <v>19</v>
      </c>
      <c r="H1707" s="0" t="s">
        <v>2140</v>
      </c>
      <c r="I1707" s="0" t="n">
        <v>2</v>
      </c>
      <c r="J1707" s="0" t="n">
        <v>2.14</v>
      </c>
      <c r="K1707" s="0" t="s">
        <v>21</v>
      </c>
      <c r="L1707" s="0" t="n">
        <f aca="false">IF(K1707="Yes",(J1707-1)*0.98,-1)</f>
        <v>1.1172</v>
      </c>
      <c r="M1707" s="11" t="s">
        <v>62</v>
      </c>
      <c r="N1707" s="50" t="n">
        <v>21.02</v>
      </c>
      <c r="O1707" s="50" t="n">
        <f aca="false">N1707*L1707</f>
        <v>23.483544</v>
      </c>
      <c r="P1707" s="14" t="n">
        <f aca="false">O1707+P1706</f>
        <v>1501.65458799973</v>
      </c>
    </row>
    <row r="1708" customFormat="false" ht="12.8" hidden="false" customHeight="false" outlineLevel="0" collapsed="false">
      <c r="A1708" s="2" t="s">
        <v>2137</v>
      </c>
      <c r="B1708" s="2" t="s">
        <v>135</v>
      </c>
      <c r="C1708" s="0" t="s">
        <v>15</v>
      </c>
      <c r="D1708" s="0" t="s">
        <v>16</v>
      </c>
      <c r="E1708" s="0" t="s">
        <v>147</v>
      </c>
      <c r="F1708" s="0" t="s">
        <v>770</v>
      </c>
      <c r="G1708" s="0" t="s">
        <v>21</v>
      </c>
      <c r="H1708" s="0" t="s">
        <v>2141</v>
      </c>
      <c r="I1708" s="0" t="n">
        <v>2</v>
      </c>
      <c r="J1708" s="0" t="n">
        <v>2.57</v>
      </c>
      <c r="K1708" s="0" t="s">
        <v>21</v>
      </c>
      <c r="L1708" s="0" t="n">
        <f aca="false">IF(K1708="Yes",(J1708-1)*0.98,-1)</f>
        <v>1.5386</v>
      </c>
      <c r="M1708" s="11" t="s">
        <v>62</v>
      </c>
      <c r="N1708" s="50" t="n">
        <v>21.02</v>
      </c>
      <c r="O1708" s="50" t="n">
        <f aca="false">N1708*L1708</f>
        <v>32.341372</v>
      </c>
      <c r="P1708" s="14" t="n">
        <f aca="false">O1708+P1707</f>
        <v>1533.99595999973</v>
      </c>
    </row>
    <row r="1709" customFormat="false" ht="12.8" hidden="false" customHeight="false" outlineLevel="0" collapsed="false">
      <c r="A1709" s="9" t="s">
        <v>2137</v>
      </c>
      <c r="B1709" s="9" t="s">
        <v>135</v>
      </c>
      <c r="C1709" s="6" t="s">
        <v>15</v>
      </c>
      <c r="D1709" s="6" t="s">
        <v>16</v>
      </c>
      <c r="E1709" s="6" t="s">
        <v>147</v>
      </c>
      <c r="F1709" s="6" t="s">
        <v>770</v>
      </c>
      <c r="G1709" s="6" t="s">
        <v>21</v>
      </c>
      <c r="H1709" s="6" t="s">
        <v>2141</v>
      </c>
      <c r="I1709" s="6" t="n">
        <v>2</v>
      </c>
      <c r="J1709" s="6" t="n">
        <v>6.4</v>
      </c>
      <c r="K1709" s="3" t="str">
        <f aca="false">IF(I1709=1,"Yes","No")</f>
        <v>No</v>
      </c>
      <c r="L1709" s="7" t="n">
        <f aca="false">IF(K1709="Yes",(J1709-1)*0.98,-1)</f>
        <v>-1</v>
      </c>
      <c r="M1709" s="10" t="s">
        <v>53</v>
      </c>
      <c r="N1709" s="50" t="n">
        <v>21.02</v>
      </c>
      <c r="O1709" s="50" t="n">
        <f aca="false">N1709*L1709</f>
        <v>-21.02</v>
      </c>
      <c r="P1709" s="14" t="n">
        <f aca="false">O1709+P1708</f>
        <v>1512.97595999973</v>
      </c>
    </row>
    <row r="1710" customFormat="false" ht="12.8" hidden="false" customHeight="false" outlineLevel="0" collapsed="false">
      <c r="A1710" s="2" t="s">
        <v>2137</v>
      </c>
      <c r="B1710" s="2" t="s">
        <v>157</v>
      </c>
      <c r="C1710" s="0" t="s">
        <v>15</v>
      </c>
      <c r="D1710" s="0" t="s">
        <v>42</v>
      </c>
      <c r="E1710" s="0" t="s">
        <v>147</v>
      </c>
      <c r="F1710" s="0" t="s">
        <v>65</v>
      </c>
      <c r="G1710" s="0" t="s">
        <v>21</v>
      </c>
      <c r="H1710" s="0" t="s">
        <v>2142</v>
      </c>
      <c r="I1710" s="0" t="n">
        <v>1</v>
      </c>
      <c r="J1710" s="0" t="n">
        <v>2.55</v>
      </c>
      <c r="K1710" s="0" t="str">
        <f aca="false">IF(I1710=1,"Yes","No")</f>
        <v>Yes</v>
      </c>
      <c r="L1710" s="0" t="n">
        <f aca="false">IF(K1710="Yes",(J1710-1)*0.98,-1)</f>
        <v>1.519</v>
      </c>
      <c r="M1710" s="5" t="s">
        <v>33</v>
      </c>
      <c r="N1710" s="50" t="n">
        <v>21.02</v>
      </c>
      <c r="O1710" s="50" t="n">
        <f aca="false">N1710*L1710</f>
        <v>31.92938</v>
      </c>
      <c r="P1710" s="14" t="n">
        <f aca="false">O1710+P1709</f>
        <v>1544.90533999973</v>
      </c>
    </row>
    <row r="1711" customFormat="false" ht="12.8" hidden="false" customHeight="false" outlineLevel="0" collapsed="false">
      <c r="A1711" s="2" t="s">
        <v>2137</v>
      </c>
      <c r="B1711" s="2" t="s">
        <v>157</v>
      </c>
      <c r="C1711" s="0" t="s">
        <v>15</v>
      </c>
      <c r="D1711" s="0" t="s">
        <v>42</v>
      </c>
      <c r="E1711" s="0" t="s">
        <v>147</v>
      </c>
      <c r="F1711" s="0" t="s">
        <v>65</v>
      </c>
      <c r="G1711" s="0" t="s">
        <v>21</v>
      </c>
      <c r="H1711" s="0" t="s">
        <v>2142</v>
      </c>
      <c r="I1711" s="0" t="n">
        <v>1</v>
      </c>
      <c r="J1711" s="0" t="n">
        <v>1.31</v>
      </c>
      <c r="K1711" s="0" t="s">
        <v>21</v>
      </c>
      <c r="L1711" s="0" t="n">
        <f aca="false">IF(K1711="Yes",(J1711-1)*0.98,-1)</f>
        <v>0.3038</v>
      </c>
      <c r="M1711" s="4" t="s">
        <v>22</v>
      </c>
      <c r="N1711" s="50" t="n">
        <v>21.02</v>
      </c>
      <c r="O1711" s="50" t="n">
        <f aca="false">N1711*L1711</f>
        <v>6.385876</v>
      </c>
      <c r="P1711" s="14" t="n">
        <f aca="false">O1711+P1710</f>
        <v>1551.29121599973</v>
      </c>
    </row>
    <row r="1712" customFormat="false" ht="12.8" hidden="false" customHeight="false" outlineLevel="0" collapsed="false">
      <c r="A1712" s="2" t="s">
        <v>2137</v>
      </c>
      <c r="B1712" s="2" t="s">
        <v>159</v>
      </c>
      <c r="C1712" s="0" t="s">
        <v>608</v>
      </c>
      <c r="D1712" s="0" t="s">
        <v>42</v>
      </c>
      <c r="E1712" s="0" t="s">
        <v>147</v>
      </c>
      <c r="F1712" s="0" t="s">
        <v>453</v>
      </c>
      <c r="G1712" s="0" t="s">
        <v>19</v>
      </c>
      <c r="H1712" s="0" t="s">
        <v>2143</v>
      </c>
      <c r="I1712" s="0" t="n">
        <v>2</v>
      </c>
      <c r="J1712" s="0" t="n">
        <v>1.7</v>
      </c>
      <c r="K1712" s="0" t="str">
        <f aca="false">IF(I1712=1,"Yes","No")</f>
        <v>No</v>
      </c>
      <c r="L1712" s="0" t="n">
        <f aca="false">IF(K1712="Yes",(J1712-1)*0.98,-1)</f>
        <v>-1</v>
      </c>
      <c r="M1712" s="5" t="s">
        <v>33</v>
      </c>
      <c r="N1712" s="50" t="n">
        <v>21.02</v>
      </c>
      <c r="O1712" s="50" t="n">
        <f aca="false">N1712*L1712</f>
        <v>-21.02</v>
      </c>
      <c r="P1712" s="14" t="n">
        <f aca="false">O1712+P1711</f>
        <v>1530.27121599973</v>
      </c>
    </row>
    <row r="1713" customFormat="false" ht="12.8" hidden="false" customHeight="false" outlineLevel="0" collapsed="false">
      <c r="A1713" s="2" t="s">
        <v>2137</v>
      </c>
      <c r="B1713" s="2" t="s">
        <v>159</v>
      </c>
      <c r="C1713" s="0" t="s">
        <v>608</v>
      </c>
      <c r="D1713" s="0" t="s">
        <v>42</v>
      </c>
      <c r="E1713" s="0" t="s">
        <v>147</v>
      </c>
      <c r="F1713" s="0" t="s">
        <v>453</v>
      </c>
      <c r="G1713" s="0" t="s">
        <v>19</v>
      </c>
      <c r="H1713" s="0" t="s">
        <v>2144</v>
      </c>
      <c r="I1713" s="0" t="n">
        <v>1</v>
      </c>
      <c r="J1713" s="0" t="n">
        <v>1.52</v>
      </c>
      <c r="K1713" s="0" t="s">
        <v>21</v>
      </c>
      <c r="L1713" s="0" t="n">
        <f aca="false">IF(K1713="Yes",(J1713-1)*0.98,-1)</f>
        <v>0.5096</v>
      </c>
      <c r="M1713" s="11" t="s">
        <v>62</v>
      </c>
      <c r="N1713" s="50" t="n">
        <v>21.02</v>
      </c>
      <c r="O1713" s="50" t="n">
        <f aca="false">N1713*L1713</f>
        <v>10.711792</v>
      </c>
      <c r="P1713" s="14" t="n">
        <f aca="false">O1713+P1712</f>
        <v>1540.98300799973</v>
      </c>
    </row>
    <row r="1714" customFormat="false" ht="12.8" hidden="false" customHeight="false" outlineLevel="0" collapsed="false">
      <c r="A1714" s="2" t="s">
        <v>2137</v>
      </c>
      <c r="B1714" s="2" t="s">
        <v>375</v>
      </c>
      <c r="C1714" s="0" t="s">
        <v>608</v>
      </c>
      <c r="D1714" s="0" t="s">
        <v>29</v>
      </c>
      <c r="E1714" s="0" t="s">
        <v>147</v>
      </c>
      <c r="F1714" s="0" t="s">
        <v>65</v>
      </c>
      <c r="G1714" s="0" t="s">
        <v>21</v>
      </c>
      <c r="H1714" s="0" t="s">
        <v>2145</v>
      </c>
      <c r="I1714" s="0" t="n">
        <v>3</v>
      </c>
      <c r="J1714" s="0" t="n">
        <v>1.13</v>
      </c>
      <c r="K1714" s="0" t="s">
        <v>19</v>
      </c>
      <c r="L1714" s="0" t="n">
        <f aca="false">IF(K1714="Yes",(J1714-1)*0.98,-1)</f>
        <v>-1</v>
      </c>
      <c r="M1714" s="11" t="s">
        <v>62</v>
      </c>
      <c r="N1714" s="50" t="n">
        <v>21.02</v>
      </c>
      <c r="O1714" s="50" t="n">
        <f aca="false">N1714*L1714</f>
        <v>-21.02</v>
      </c>
      <c r="P1714" s="14" t="n">
        <f aca="false">O1714+P1713</f>
        <v>1519.96300799973</v>
      </c>
    </row>
    <row r="1715" customFormat="false" ht="12.8" hidden="false" customHeight="false" outlineLevel="0" collapsed="false">
      <c r="A1715" s="2" t="s">
        <v>2137</v>
      </c>
      <c r="B1715" s="2" t="s">
        <v>375</v>
      </c>
      <c r="C1715" s="6" t="s">
        <v>608</v>
      </c>
      <c r="D1715" s="6" t="s">
        <v>29</v>
      </c>
      <c r="E1715" s="6" t="s">
        <v>147</v>
      </c>
      <c r="F1715" s="6" t="s">
        <v>65</v>
      </c>
      <c r="G1715" s="6" t="s">
        <v>21</v>
      </c>
      <c r="H1715" s="6" t="s">
        <v>2146</v>
      </c>
      <c r="I1715" s="6" t="n">
        <v>4</v>
      </c>
      <c r="J1715" s="6" t="n">
        <v>4.9</v>
      </c>
      <c r="K1715" s="3" t="str">
        <f aca="false">IF(I1715=1, "No","Yes")</f>
        <v>Yes</v>
      </c>
      <c r="L1715" s="7" t="n">
        <f aca="false">IF(I1715=1,-J1715,0.98)</f>
        <v>0.98</v>
      </c>
      <c r="M1715" s="8" t="s">
        <v>51</v>
      </c>
      <c r="N1715" s="50" t="n">
        <v>21.02</v>
      </c>
      <c r="O1715" s="50" t="n">
        <f aca="false">N1715*L1715</f>
        <v>20.5996</v>
      </c>
      <c r="P1715" s="14" t="n">
        <f aca="false">O1715+P1714</f>
        <v>1540.56260799973</v>
      </c>
    </row>
    <row r="1716" customFormat="false" ht="12.8" hidden="false" customHeight="false" outlineLevel="0" collapsed="false">
      <c r="A1716" s="9" t="s">
        <v>2137</v>
      </c>
      <c r="B1716" s="9" t="s">
        <v>375</v>
      </c>
      <c r="C1716" s="6" t="s">
        <v>608</v>
      </c>
      <c r="D1716" s="6" t="s">
        <v>29</v>
      </c>
      <c r="E1716" s="6" t="s">
        <v>147</v>
      </c>
      <c r="F1716" s="6" t="s">
        <v>65</v>
      </c>
      <c r="G1716" s="6" t="s">
        <v>21</v>
      </c>
      <c r="H1716" s="6" t="s">
        <v>2146</v>
      </c>
      <c r="I1716" s="6" t="n">
        <v>4</v>
      </c>
      <c r="J1716" s="6" t="n">
        <v>1.58</v>
      </c>
      <c r="K1716" s="3" t="s">
        <v>19</v>
      </c>
      <c r="L1716" s="0" t="n">
        <f aca="false">IF(K1716="Yes",(J1716-1)*0.98,-1)</f>
        <v>-1</v>
      </c>
      <c r="M1716" s="13" t="s">
        <v>184</v>
      </c>
      <c r="N1716" s="50" t="n">
        <v>21.02</v>
      </c>
      <c r="O1716" s="50" t="n">
        <f aca="false">N1716*L1716</f>
        <v>-21.02</v>
      </c>
      <c r="P1716" s="14" t="n">
        <f aca="false">O1716+P1715</f>
        <v>1519.54260799973</v>
      </c>
    </row>
    <row r="1717" customFormat="false" ht="12.8" hidden="false" customHeight="false" outlineLevel="0" collapsed="false">
      <c r="A1717" s="2" t="s">
        <v>2137</v>
      </c>
      <c r="B1717" s="2" t="s">
        <v>197</v>
      </c>
      <c r="C1717" s="0" t="s">
        <v>264</v>
      </c>
      <c r="D1717" s="0" t="s">
        <v>29</v>
      </c>
      <c r="E1717" s="0" t="s">
        <v>147</v>
      </c>
      <c r="F1717" s="0" t="s">
        <v>453</v>
      </c>
      <c r="G1717" s="0" t="s">
        <v>19</v>
      </c>
      <c r="H1717" s="0" t="s">
        <v>2147</v>
      </c>
      <c r="I1717" s="0" t="n">
        <v>2</v>
      </c>
      <c r="J1717" s="0" t="n">
        <v>2.34</v>
      </c>
      <c r="K1717" s="0" t="str">
        <f aca="false">IF(I1717=1,"Yes","No")</f>
        <v>No</v>
      </c>
      <c r="L1717" s="0" t="n">
        <f aca="false">IF(K1717="Yes",(J1717-1)*0.98,-1)</f>
        <v>-1</v>
      </c>
      <c r="M1717" s="5" t="s">
        <v>33</v>
      </c>
      <c r="N1717" s="50" t="n">
        <v>21.02</v>
      </c>
      <c r="O1717" s="50" t="n">
        <f aca="false">N1717*L1717</f>
        <v>-21.02</v>
      </c>
      <c r="P1717" s="14" t="n">
        <f aca="false">O1717+P1716</f>
        <v>1498.52260799973</v>
      </c>
    </row>
    <row r="1718" customFormat="false" ht="12.8" hidden="false" customHeight="false" outlineLevel="0" collapsed="false">
      <c r="A1718" s="2" t="s">
        <v>2137</v>
      </c>
      <c r="B1718" s="2" t="s">
        <v>197</v>
      </c>
      <c r="C1718" s="0" t="s">
        <v>264</v>
      </c>
      <c r="D1718" s="0" t="s">
        <v>29</v>
      </c>
      <c r="E1718" s="0" t="s">
        <v>147</v>
      </c>
      <c r="F1718" s="0" t="s">
        <v>453</v>
      </c>
      <c r="G1718" s="0" t="s">
        <v>19</v>
      </c>
      <c r="H1718" s="0" t="s">
        <v>2147</v>
      </c>
      <c r="I1718" s="0" t="n">
        <v>2</v>
      </c>
      <c r="J1718" s="0" t="n">
        <v>1.35</v>
      </c>
      <c r="K1718" s="0" t="s">
        <v>21</v>
      </c>
      <c r="L1718" s="0" t="n">
        <f aca="false">IF(K1718="Yes",(J1718-1)*0.98,-1)</f>
        <v>0.343</v>
      </c>
      <c r="M1718" s="4" t="s">
        <v>22</v>
      </c>
      <c r="N1718" s="50" t="n">
        <v>21.02</v>
      </c>
      <c r="O1718" s="50" t="n">
        <f aca="false">N1718*L1718</f>
        <v>7.20986</v>
      </c>
      <c r="P1718" s="14" t="n">
        <f aca="false">O1718+P1717</f>
        <v>1505.73246799973</v>
      </c>
    </row>
    <row r="1719" customFormat="false" ht="12.8" hidden="false" customHeight="false" outlineLevel="0" collapsed="false">
      <c r="A1719" s="2" t="s">
        <v>2137</v>
      </c>
      <c r="B1719" s="2" t="s">
        <v>197</v>
      </c>
      <c r="C1719" s="0" t="s">
        <v>264</v>
      </c>
      <c r="D1719" s="0" t="s">
        <v>29</v>
      </c>
      <c r="E1719" s="0" t="s">
        <v>147</v>
      </c>
      <c r="F1719" s="0" t="s">
        <v>453</v>
      </c>
      <c r="G1719" s="0" t="s">
        <v>19</v>
      </c>
      <c r="H1719" s="0" t="s">
        <v>2148</v>
      </c>
      <c r="I1719" s="0" t="n">
        <v>1</v>
      </c>
      <c r="J1719" s="0" t="n">
        <v>1.57</v>
      </c>
      <c r="K1719" s="0" t="s">
        <v>21</v>
      </c>
      <c r="L1719" s="0" t="n">
        <f aca="false">IF(K1719="Yes",(J1719-1)*0.98,-1)</f>
        <v>0.5586</v>
      </c>
      <c r="M1719" s="11" t="s">
        <v>62</v>
      </c>
      <c r="N1719" s="50" t="n">
        <v>21.02</v>
      </c>
      <c r="O1719" s="50" t="n">
        <f aca="false">N1719*L1719</f>
        <v>11.741772</v>
      </c>
      <c r="P1719" s="14" t="n">
        <f aca="false">O1719+P1718</f>
        <v>1517.47423999973</v>
      </c>
    </row>
    <row r="1720" customFormat="false" ht="12.8" hidden="false" customHeight="false" outlineLevel="0" collapsed="false">
      <c r="A1720" s="9" t="s">
        <v>2137</v>
      </c>
      <c r="B1720" s="9" t="s">
        <v>197</v>
      </c>
      <c r="C1720" s="6" t="s">
        <v>264</v>
      </c>
      <c r="D1720" s="6" t="s">
        <v>29</v>
      </c>
      <c r="E1720" s="6" t="s">
        <v>147</v>
      </c>
      <c r="F1720" s="6" t="s">
        <v>453</v>
      </c>
      <c r="G1720" s="6" t="s">
        <v>19</v>
      </c>
      <c r="H1720" s="6" t="s">
        <v>2148</v>
      </c>
      <c r="I1720" s="6" t="n">
        <v>1</v>
      </c>
      <c r="J1720" s="6" t="n">
        <v>2.97</v>
      </c>
      <c r="K1720" s="3" t="str">
        <f aca="false">IF(I1720=1,"Yes","No")</f>
        <v>Yes</v>
      </c>
      <c r="L1720" s="7" t="n">
        <f aca="false">IF(K1720="Yes",(J1720-1)*0.98,-1)</f>
        <v>1.9306</v>
      </c>
      <c r="M1720" s="10" t="s">
        <v>53</v>
      </c>
      <c r="N1720" s="50" t="n">
        <v>21.02</v>
      </c>
      <c r="O1720" s="50" t="n">
        <f aca="false">N1720*L1720</f>
        <v>40.581212</v>
      </c>
      <c r="P1720" s="14" t="n">
        <f aca="false">O1720+P1719</f>
        <v>1558.05545199973</v>
      </c>
    </row>
    <row r="1721" customFormat="false" ht="12.8" hidden="false" customHeight="false" outlineLevel="0" collapsed="false">
      <c r="A1721" s="2" t="s">
        <v>2137</v>
      </c>
      <c r="B1721" s="2" t="s">
        <v>425</v>
      </c>
      <c r="C1721" s="0" t="s">
        <v>382</v>
      </c>
      <c r="D1721" s="0" t="s">
        <v>29</v>
      </c>
      <c r="E1721" s="0" t="s">
        <v>147</v>
      </c>
      <c r="F1721" s="0" t="s">
        <v>65</v>
      </c>
      <c r="G1721" s="0" t="s">
        <v>21</v>
      </c>
      <c r="H1721" s="0" t="s">
        <v>2149</v>
      </c>
      <c r="I1721" s="0" t="n">
        <v>4</v>
      </c>
      <c r="J1721" s="0" t="n">
        <v>2.07</v>
      </c>
      <c r="K1721" s="0" t="s">
        <v>19</v>
      </c>
      <c r="L1721" s="0" t="n">
        <f aca="false">IF(K1721="Yes",(J1721-1)*0.98,-1)</f>
        <v>-1</v>
      </c>
      <c r="M1721" s="11" t="s">
        <v>62</v>
      </c>
      <c r="N1721" s="50" t="n">
        <v>21.02</v>
      </c>
      <c r="O1721" s="50" t="n">
        <f aca="false">N1721*L1721</f>
        <v>-21.02</v>
      </c>
      <c r="P1721" s="14" t="n">
        <f aca="false">O1721+P1720</f>
        <v>1537.03545199973</v>
      </c>
    </row>
    <row r="1722" customFormat="false" ht="12.8" hidden="false" customHeight="false" outlineLevel="0" collapsed="false">
      <c r="A1722" s="2" t="s">
        <v>2150</v>
      </c>
      <c r="B1722" s="2" t="s">
        <v>306</v>
      </c>
      <c r="C1722" s="0" t="s">
        <v>74</v>
      </c>
      <c r="D1722" s="0" t="s">
        <v>37</v>
      </c>
      <c r="E1722" s="0" t="s">
        <v>30</v>
      </c>
      <c r="F1722" s="0" t="s">
        <v>43</v>
      </c>
      <c r="G1722" s="0" t="s">
        <v>19</v>
      </c>
      <c r="H1722" s="0" t="s">
        <v>2151</v>
      </c>
      <c r="I1722" s="0" t="n">
        <v>2</v>
      </c>
      <c r="J1722" s="0" t="n">
        <v>1.06</v>
      </c>
      <c r="K1722" s="0" t="s">
        <v>21</v>
      </c>
      <c r="L1722" s="0" t="n">
        <f aca="false">IF(K1722="Yes",(J1722-1)*0.98,-1)</f>
        <v>0.0588000000000001</v>
      </c>
      <c r="M1722" s="4" t="s">
        <v>22</v>
      </c>
      <c r="N1722" s="50" t="n">
        <v>21.02</v>
      </c>
      <c r="O1722" s="50" t="n">
        <f aca="false">N1722*L1722</f>
        <v>1.235976</v>
      </c>
      <c r="P1722" s="14" t="n">
        <f aca="false">O1722+P1721</f>
        <v>1538.27142799973</v>
      </c>
    </row>
    <row r="1723" customFormat="false" ht="12.8" hidden="false" customHeight="false" outlineLevel="0" collapsed="false">
      <c r="A1723" s="2" t="s">
        <v>2150</v>
      </c>
      <c r="B1723" s="2" t="s">
        <v>306</v>
      </c>
      <c r="C1723" s="0" t="s">
        <v>74</v>
      </c>
      <c r="D1723" s="0" t="s">
        <v>37</v>
      </c>
      <c r="E1723" s="0" t="s">
        <v>30</v>
      </c>
      <c r="F1723" s="0" t="s">
        <v>43</v>
      </c>
      <c r="G1723" s="0" t="s">
        <v>19</v>
      </c>
      <c r="H1723" s="0" t="s">
        <v>2152</v>
      </c>
      <c r="I1723" s="0" t="n">
        <v>1</v>
      </c>
      <c r="J1723" s="0" t="n">
        <v>1.26</v>
      </c>
      <c r="K1723" s="0" t="s">
        <v>21</v>
      </c>
      <c r="L1723" s="0" t="n">
        <f aca="false">IF(K1723="Yes",(J1723-1)*0.98,-1)</f>
        <v>0.2548</v>
      </c>
      <c r="M1723" s="11" t="s">
        <v>62</v>
      </c>
      <c r="N1723" s="50" t="n">
        <v>21.02</v>
      </c>
      <c r="O1723" s="50" t="n">
        <f aca="false">N1723*L1723</f>
        <v>5.355896</v>
      </c>
      <c r="P1723" s="14" t="n">
        <f aca="false">O1723+P1722</f>
        <v>1543.62732399973</v>
      </c>
    </row>
    <row r="1724" customFormat="false" ht="12.8" hidden="false" customHeight="false" outlineLevel="0" collapsed="false">
      <c r="A1724" s="9" t="s">
        <v>2150</v>
      </c>
      <c r="B1724" s="9" t="s">
        <v>306</v>
      </c>
      <c r="C1724" s="6" t="s">
        <v>74</v>
      </c>
      <c r="D1724" s="6" t="s">
        <v>37</v>
      </c>
      <c r="E1724" s="6" t="s">
        <v>30</v>
      </c>
      <c r="F1724" s="6" t="s">
        <v>43</v>
      </c>
      <c r="G1724" s="6" t="s">
        <v>19</v>
      </c>
      <c r="H1724" s="6" t="s">
        <v>2152</v>
      </c>
      <c r="I1724" s="6" t="n">
        <v>1</v>
      </c>
      <c r="J1724" s="6" t="n">
        <v>9.2</v>
      </c>
      <c r="K1724" s="3" t="str">
        <f aca="false">IF(I1724=1,"Yes","No")</f>
        <v>Yes</v>
      </c>
      <c r="L1724" s="7" t="n">
        <f aca="false">IF(K1724="Yes",(J1724-1)*0.98,-1)</f>
        <v>8.036</v>
      </c>
      <c r="M1724" s="10" t="s">
        <v>53</v>
      </c>
      <c r="N1724" s="50" t="n">
        <v>21.02</v>
      </c>
      <c r="O1724" s="50" t="n">
        <f aca="false">N1724*L1724</f>
        <v>168.91672</v>
      </c>
      <c r="P1724" s="14" t="n">
        <f aca="false">O1724+P1723</f>
        <v>1712.54404399973</v>
      </c>
    </row>
    <row r="1725" customFormat="false" ht="12.8" hidden="false" customHeight="false" outlineLevel="0" collapsed="false">
      <c r="A1725" s="2" t="s">
        <v>2150</v>
      </c>
      <c r="B1725" s="2" t="s">
        <v>536</v>
      </c>
      <c r="C1725" s="0" t="s">
        <v>74</v>
      </c>
      <c r="D1725" s="0" t="s">
        <v>37</v>
      </c>
      <c r="E1725" s="0" t="s">
        <v>30</v>
      </c>
      <c r="F1725" s="0" t="s">
        <v>43</v>
      </c>
      <c r="G1725" s="0" t="s">
        <v>19</v>
      </c>
      <c r="H1725" s="0" t="s">
        <v>2153</v>
      </c>
      <c r="I1725" s="0" t="n">
        <v>1</v>
      </c>
      <c r="J1725" s="0" t="n">
        <v>1.13</v>
      </c>
      <c r="K1725" s="0" t="s">
        <v>21</v>
      </c>
      <c r="L1725" s="0" t="n">
        <f aca="false">IF(K1725="Yes",(J1725-1)*0.98,-1)</f>
        <v>0.1274</v>
      </c>
      <c r="M1725" s="4" t="s">
        <v>22</v>
      </c>
      <c r="N1725" s="50" t="n">
        <v>21.02</v>
      </c>
      <c r="O1725" s="50" t="n">
        <f aca="false">N1725*L1725</f>
        <v>2.677948</v>
      </c>
      <c r="P1725" s="14" t="n">
        <f aca="false">O1725+P1724</f>
        <v>1715.22199199973</v>
      </c>
    </row>
    <row r="1726" customFormat="false" ht="12.8" hidden="false" customHeight="false" outlineLevel="0" collapsed="false">
      <c r="A1726" s="2" t="s">
        <v>2150</v>
      </c>
      <c r="B1726" s="2" t="s">
        <v>2154</v>
      </c>
      <c r="C1726" s="0" t="s">
        <v>194</v>
      </c>
      <c r="D1726" s="0" t="s">
        <v>42</v>
      </c>
      <c r="E1726" s="0" t="s">
        <v>147</v>
      </c>
      <c r="F1726" s="0" t="s">
        <v>453</v>
      </c>
      <c r="G1726" s="0" t="s">
        <v>19</v>
      </c>
      <c r="H1726" s="0" t="s">
        <v>2155</v>
      </c>
      <c r="I1726" s="0" t="n">
        <v>2</v>
      </c>
      <c r="J1726" s="0" t="n">
        <v>2.14</v>
      </c>
      <c r="K1726" s="0" t="str">
        <f aca="false">IF(I1726=1,"Yes","No")</f>
        <v>No</v>
      </c>
      <c r="L1726" s="0" t="n">
        <f aca="false">IF(K1726="Yes",(J1726-1)*0.98,-1)</f>
        <v>-1</v>
      </c>
      <c r="M1726" s="5" t="s">
        <v>33</v>
      </c>
      <c r="N1726" s="50" t="n">
        <v>21.02</v>
      </c>
      <c r="O1726" s="50" t="n">
        <f aca="false">N1726*L1726</f>
        <v>-21.02</v>
      </c>
      <c r="P1726" s="14" t="n">
        <f aca="false">O1726+P1725</f>
        <v>1694.20199199973</v>
      </c>
    </row>
    <row r="1727" customFormat="false" ht="12.8" hidden="false" customHeight="false" outlineLevel="0" collapsed="false">
      <c r="A1727" s="9" t="s">
        <v>2156</v>
      </c>
      <c r="B1727" s="9" t="s">
        <v>310</v>
      </c>
      <c r="C1727" s="6" t="s">
        <v>481</v>
      </c>
      <c r="D1727" s="6" t="s">
        <v>48</v>
      </c>
      <c r="E1727" s="6" t="s">
        <v>147</v>
      </c>
      <c r="F1727" s="6" t="s">
        <v>18</v>
      </c>
      <c r="G1727" s="6" t="s">
        <v>19</v>
      </c>
      <c r="H1727" s="6" t="s">
        <v>2157</v>
      </c>
      <c r="I1727" s="6" t="n">
        <v>1</v>
      </c>
      <c r="J1727" s="6" t="n">
        <v>6.41</v>
      </c>
      <c r="K1727" s="3" t="s">
        <v>21</v>
      </c>
      <c r="L1727" s="0" t="n">
        <f aca="false">IF(K1727="Yes",(J1727-1)*0.98,-1)</f>
        <v>5.3018</v>
      </c>
      <c r="M1727" s="13" t="s">
        <v>184</v>
      </c>
      <c r="N1727" s="50" t="n">
        <v>21.02</v>
      </c>
      <c r="O1727" s="50" t="n">
        <f aca="false">N1727*L1727</f>
        <v>111.443836</v>
      </c>
      <c r="P1727" s="14" t="n">
        <f aca="false">O1727+P1726</f>
        <v>1805.64582799973</v>
      </c>
    </row>
    <row r="1728" customFormat="false" ht="12.8" hidden="false" customHeight="false" outlineLevel="0" collapsed="false">
      <c r="A1728" s="2" t="s">
        <v>2156</v>
      </c>
      <c r="B1728" s="2" t="s">
        <v>364</v>
      </c>
      <c r="C1728" s="0" t="s">
        <v>481</v>
      </c>
      <c r="D1728" s="0" t="s">
        <v>195</v>
      </c>
      <c r="E1728" s="0" t="s">
        <v>147</v>
      </c>
      <c r="G1728" s="0" t="s">
        <v>19</v>
      </c>
      <c r="H1728" s="0" t="s">
        <v>2131</v>
      </c>
      <c r="I1728" s="0" t="n">
        <v>0</v>
      </c>
      <c r="J1728" s="0" t="n">
        <v>2.89</v>
      </c>
      <c r="K1728" s="0" t="str">
        <f aca="false">IF(I1728=1,"Yes","No")</f>
        <v>No</v>
      </c>
      <c r="L1728" s="0" t="n">
        <f aca="false">IF(K1728="Yes",(J1728-1)*0.98,-1)</f>
        <v>-1</v>
      </c>
      <c r="M1728" s="5" t="s">
        <v>33</v>
      </c>
      <c r="N1728" s="50" t="n">
        <v>21.02</v>
      </c>
      <c r="O1728" s="50" t="n">
        <f aca="false">N1728*L1728</f>
        <v>-21.02</v>
      </c>
      <c r="P1728" s="14" t="n">
        <f aca="false">O1728+P1727</f>
        <v>1784.62582799973</v>
      </c>
    </row>
    <row r="1729" customFormat="false" ht="12.8" hidden="false" customHeight="false" outlineLevel="0" collapsed="false">
      <c r="A1729" s="2" t="s">
        <v>2156</v>
      </c>
      <c r="B1729" s="2" t="s">
        <v>1250</v>
      </c>
      <c r="C1729" s="0" t="s">
        <v>78</v>
      </c>
      <c r="D1729" s="0" t="s">
        <v>42</v>
      </c>
      <c r="E1729" s="0" t="s">
        <v>147</v>
      </c>
      <c r="F1729" s="0" t="s">
        <v>65</v>
      </c>
      <c r="G1729" s="0" t="s">
        <v>21</v>
      </c>
      <c r="H1729" s="0" t="s">
        <v>2158</v>
      </c>
      <c r="I1729" s="0" t="n">
        <v>2</v>
      </c>
      <c r="J1729" s="0" t="n">
        <v>2.81</v>
      </c>
      <c r="K1729" s="0" t="str">
        <f aca="false">IF(I1729=1,"Yes","No")</f>
        <v>No</v>
      </c>
      <c r="L1729" s="0" t="n">
        <f aca="false">IF(K1729="Yes",(J1729-1)*0.98,-1)</f>
        <v>-1</v>
      </c>
      <c r="M1729" s="5" t="s">
        <v>33</v>
      </c>
      <c r="N1729" s="50" t="n">
        <v>21.02</v>
      </c>
      <c r="O1729" s="50" t="n">
        <f aca="false">N1729*L1729</f>
        <v>-21.02</v>
      </c>
      <c r="P1729" s="14" t="n">
        <f aca="false">O1729+P1728</f>
        <v>1763.60582799973</v>
      </c>
    </row>
    <row r="1730" customFormat="false" ht="12.8" hidden="false" customHeight="false" outlineLevel="0" collapsed="false">
      <c r="A1730" s="2" t="s">
        <v>2156</v>
      </c>
      <c r="B1730" s="2" t="s">
        <v>1250</v>
      </c>
      <c r="C1730" s="0" t="s">
        <v>78</v>
      </c>
      <c r="D1730" s="0" t="s">
        <v>42</v>
      </c>
      <c r="E1730" s="0" t="s">
        <v>147</v>
      </c>
      <c r="F1730" s="0" t="s">
        <v>65</v>
      </c>
      <c r="G1730" s="0" t="s">
        <v>21</v>
      </c>
      <c r="H1730" s="0" t="s">
        <v>2158</v>
      </c>
      <c r="I1730" s="0" t="n">
        <v>2</v>
      </c>
      <c r="J1730" s="0" t="n">
        <v>1.7</v>
      </c>
      <c r="K1730" s="0" t="s">
        <v>21</v>
      </c>
      <c r="L1730" s="0" t="n">
        <f aca="false">IF(K1730="Yes",(J1730-1)*0.98,-1)</f>
        <v>0.686</v>
      </c>
      <c r="M1730" s="4" t="s">
        <v>22</v>
      </c>
      <c r="N1730" s="50" t="n">
        <v>21.02</v>
      </c>
      <c r="O1730" s="50" t="n">
        <f aca="false">N1730*L1730</f>
        <v>14.41972</v>
      </c>
      <c r="P1730" s="14" t="n">
        <f aca="false">O1730+P1729</f>
        <v>1778.02554799973</v>
      </c>
    </row>
    <row r="1731" customFormat="false" ht="12.8" hidden="false" customHeight="false" outlineLevel="0" collapsed="false">
      <c r="A1731" s="2" t="s">
        <v>2156</v>
      </c>
      <c r="B1731" s="2" t="s">
        <v>1006</v>
      </c>
      <c r="C1731" s="0" t="s">
        <v>78</v>
      </c>
      <c r="D1731" s="0" t="s">
        <v>42</v>
      </c>
      <c r="E1731" s="0" t="s">
        <v>147</v>
      </c>
      <c r="F1731" s="0" t="s">
        <v>65</v>
      </c>
      <c r="G1731" s="0" t="s">
        <v>21</v>
      </c>
      <c r="H1731" s="0" t="s">
        <v>2159</v>
      </c>
      <c r="I1731" s="0" t="n">
        <v>2</v>
      </c>
      <c r="J1731" s="0" t="n">
        <v>2.45</v>
      </c>
      <c r="K1731" s="0" t="str">
        <f aca="false">IF(I1731=1,"Yes","No")</f>
        <v>No</v>
      </c>
      <c r="L1731" s="0" t="n">
        <f aca="false">IF(K1731="Yes",(J1731-1)*0.98,-1)</f>
        <v>-1</v>
      </c>
      <c r="M1731" s="5" t="s">
        <v>33</v>
      </c>
      <c r="N1731" s="50" t="n">
        <v>21.02</v>
      </c>
      <c r="O1731" s="50" t="n">
        <f aca="false">N1731*L1731</f>
        <v>-21.02</v>
      </c>
      <c r="P1731" s="14" t="n">
        <f aca="false">O1731+P1730</f>
        <v>1757.00554799973</v>
      </c>
    </row>
    <row r="1732" customFormat="false" ht="12.8" hidden="false" customHeight="false" outlineLevel="0" collapsed="false">
      <c r="A1732" s="2" t="s">
        <v>2156</v>
      </c>
      <c r="B1732" s="2" t="s">
        <v>1006</v>
      </c>
      <c r="C1732" s="0" t="s">
        <v>78</v>
      </c>
      <c r="D1732" s="0" t="s">
        <v>42</v>
      </c>
      <c r="E1732" s="0" t="s">
        <v>147</v>
      </c>
      <c r="F1732" s="0" t="s">
        <v>65</v>
      </c>
      <c r="G1732" s="0" t="s">
        <v>21</v>
      </c>
      <c r="H1732" s="0" t="s">
        <v>2159</v>
      </c>
      <c r="I1732" s="0" t="n">
        <v>2</v>
      </c>
      <c r="J1732" s="0" t="n">
        <v>1.55</v>
      </c>
      <c r="K1732" s="0" t="s">
        <v>21</v>
      </c>
      <c r="L1732" s="0" t="n">
        <f aca="false">IF(K1732="Yes",(J1732-1)*0.98,-1)</f>
        <v>0.539</v>
      </c>
      <c r="M1732" s="4" t="s">
        <v>22</v>
      </c>
      <c r="N1732" s="50" t="n">
        <v>21.02</v>
      </c>
      <c r="O1732" s="50" t="n">
        <f aca="false">N1732*L1732</f>
        <v>11.32978</v>
      </c>
      <c r="P1732" s="14" t="n">
        <f aca="false">O1732+P1731</f>
        <v>1768.33532799973</v>
      </c>
    </row>
    <row r="1733" customFormat="false" ht="12.8" hidden="false" customHeight="false" outlineLevel="0" collapsed="false">
      <c r="A1733" s="2" t="s">
        <v>2160</v>
      </c>
      <c r="B1733" s="2" t="s">
        <v>35</v>
      </c>
      <c r="C1733" s="0" t="s">
        <v>433</v>
      </c>
      <c r="D1733" s="0" t="s">
        <v>16</v>
      </c>
      <c r="E1733" s="0" t="s">
        <v>147</v>
      </c>
      <c r="F1733" s="0" t="s">
        <v>453</v>
      </c>
      <c r="G1733" s="0" t="s">
        <v>19</v>
      </c>
      <c r="H1733" s="0" t="s">
        <v>2161</v>
      </c>
      <c r="I1733" s="0" t="n">
        <v>3</v>
      </c>
      <c r="J1733" s="0" t="n">
        <v>2.9</v>
      </c>
      <c r="K1733" s="0" t="str">
        <f aca="false">IF(I1733=1,"Yes","No")</f>
        <v>No</v>
      </c>
      <c r="L1733" s="0" t="n">
        <f aca="false">IF(K1733="Yes",(J1733-1)*0.98,-1)</f>
        <v>-1</v>
      </c>
      <c r="M1733" s="5" t="s">
        <v>33</v>
      </c>
      <c r="N1733" s="50" t="n">
        <v>21.02</v>
      </c>
      <c r="O1733" s="50" t="n">
        <f aca="false">N1733*L1733</f>
        <v>-21.02</v>
      </c>
      <c r="P1733" s="14" t="n">
        <f aca="false">O1733+P1732</f>
        <v>1747.31532799973</v>
      </c>
    </row>
    <row r="1734" customFormat="false" ht="12.8" hidden="false" customHeight="false" outlineLevel="0" collapsed="false">
      <c r="A1734" s="2" t="s">
        <v>2160</v>
      </c>
      <c r="B1734" s="2" t="s">
        <v>149</v>
      </c>
      <c r="C1734" s="6" t="s">
        <v>1404</v>
      </c>
      <c r="D1734" s="6" t="s">
        <v>37</v>
      </c>
      <c r="E1734" s="6" t="s">
        <v>147</v>
      </c>
      <c r="F1734" s="6" t="s">
        <v>43</v>
      </c>
      <c r="G1734" s="6" t="s">
        <v>19</v>
      </c>
      <c r="H1734" s="6" t="s">
        <v>2162</v>
      </c>
      <c r="I1734" s="6" t="n">
        <v>0</v>
      </c>
      <c r="J1734" s="6" t="n">
        <v>14.88</v>
      </c>
      <c r="K1734" s="3" t="str">
        <f aca="false">IF(I1734=1, "No","Yes")</f>
        <v>Yes</v>
      </c>
      <c r="L1734" s="7" t="n">
        <f aca="false">IF(I1734=1,-J1734,0.98)</f>
        <v>0.98</v>
      </c>
      <c r="M1734" s="8" t="s">
        <v>51</v>
      </c>
      <c r="N1734" s="50" t="n">
        <v>21.02</v>
      </c>
      <c r="O1734" s="50" t="n">
        <f aca="false">N1734*L1734</f>
        <v>20.5996</v>
      </c>
      <c r="P1734" s="14" t="n">
        <f aca="false">O1734+P1733</f>
        <v>1767.91492799973</v>
      </c>
    </row>
    <row r="1735" customFormat="false" ht="12.8" hidden="false" customHeight="false" outlineLevel="0" collapsed="false">
      <c r="A1735" s="2" t="s">
        <v>2160</v>
      </c>
      <c r="B1735" s="2" t="s">
        <v>375</v>
      </c>
      <c r="C1735" s="0" t="s">
        <v>584</v>
      </c>
      <c r="D1735" s="0" t="s">
        <v>16</v>
      </c>
      <c r="E1735" s="0" t="s">
        <v>147</v>
      </c>
      <c r="F1735" s="0" t="s">
        <v>65</v>
      </c>
      <c r="G1735" s="0" t="s">
        <v>21</v>
      </c>
      <c r="H1735" s="0" t="s">
        <v>2163</v>
      </c>
      <c r="I1735" s="0" t="n">
        <v>3</v>
      </c>
      <c r="J1735" s="0" t="n">
        <v>2.28</v>
      </c>
      <c r="K1735" s="0" t="str">
        <f aca="false">IF(I1735=1,"Yes","No")</f>
        <v>No</v>
      </c>
      <c r="L1735" s="0" t="n">
        <f aca="false">IF(K1735="Yes",(J1735-1)*0.98,-1)</f>
        <v>-1</v>
      </c>
      <c r="M1735" s="5" t="s">
        <v>33</v>
      </c>
      <c r="N1735" s="50" t="n">
        <v>21.02</v>
      </c>
      <c r="O1735" s="50" t="n">
        <f aca="false">N1735*L1735</f>
        <v>-21.02</v>
      </c>
      <c r="P1735" s="14" t="n">
        <f aca="false">O1735+P1734</f>
        <v>1746.89492799973</v>
      </c>
    </row>
    <row r="1736" customFormat="false" ht="12.8" hidden="false" customHeight="false" outlineLevel="0" collapsed="false">
      <c r="A1736" s="2" t="s">
        <v>2160</v>
      </c>
      <c r="B1736" s="2" t="s">
        <v>239</v>
      </c>
      <c r="C1736" s="0" t="s">
        <v>611</v>
      </c>
      <c r="D1736" s="0" t="s">
        <v>16</v>
      </c>
      <c r="E1736" s="0" t="s">
        <v>147</v>
      </c>
      <c r="F1736" s="0" t="s">
        <v>453</v>
      </c>
      <c r="G1736" s="0" t="s">
        <v>19</v>
      </c>
      <c r="H1736" s="0" t="s">
        <v>2164</v>
      </c>
      <c r="I1736" s="0" t="n">
        <v>1</v>
      </c>
      <c r="J1736" s="0" t="n">
        <v>1.87</v>
      </c>
      <c r="K1736" s="0" t="str">
        <f aca="false">IF(I1736=1,"Yes","No")</f>
        <v>Yes</v>
      </c>
      <c r="L1736" s="0" t="n">
        <f aca="false">IF(K1736="Yes",(J1736-1)*0.98,-1)</f>
        <v>0.8526</v>
      </c>
      <c r="M1736" s="5" t="s">
        <v>33</v>
      </c>
      <c r="N1736" s="50" t="n">
        <v>21.02</v>
      </c>
      <c r="O1736" s="50" t="n">
        <f aca="false">N1736*L1736</f>
        <v>17.921652</v>
      </c>
      <c r="P1736" s="14" t="n">
        <f aca="false">O1736+P1735</f>
        <v>1764.81657999973</v>
      </c>
    </row>
    <row r="1737" customFormat="false" ht="12.8" hidden="false" customHeight="false" outlineLevel="0" collapsed="false">
      <c r="A1737" s="2" t="s">
        <v>2160</v>
      </c>
      <c r="B1737" s="2" t="s">
        <v>239</v>
      </c>
      <c r="C1737" s="0" t="s">
        <v>611</v>
      </c>
      <c r="D1737" s="0" t="s">
        <v>16</v>
      </c>
      <c r="E1737" s="0" t="s">
        <v>147</v>
      </c>
      <c r="F1737" s="0" t="s">
        <v>453</v>
      </c>
      <c r="G1737" s="0" t="s">
        <v>19</v>
      </c>
      <c r="H1737" s="0" t="s">
        <v>2165</v>
      </c>
      <c r="I1737" s="0" t="n">
        <v>2</v>
      </c>
      <c r="J1737" s="0" t="n">
        <v>2.13</v>
      </c>
      <c r="K1737" s="0" t="s">
        <v>21</v>
      </c>
      <c r="L1737" s="0" t="n">
        <f aca="false">IF(K1737="Yes",(J1737-1)*0.98,-1)</f>
        <v>1.1074</v>
      </c>
      <c r="M1737" s="11" t="s">
        <v>62</v>
      </c>
      <c r="N1737" s="50" t="n">
        <v>21.02</v>
      </c>
      <c r="O1737" s="50" t="n">
        <f aca="false">N1737*L1737</f>
        <v>23.277548</v>
      </c>
      <c r="P1737" s="14" t="n">
        <f aca="false">O1737+P1736</f>
        <v>1788.09412799973</v>
      </c>
    </row>
    <row r="1738" customFormat="false" ht="12.8" hidden="false" customHeight="false" outlineLevel="0" collapsed="false">
      <c r="A1738" s="2" t="s">
        <v>2166</v>
      </c>
      <c r="B1738" s="2" t="s">
        <v>46</v>
      </c>
      <c r="C1738" s="0" t="s">
        <v>406</v>
      </c>
      <c r="D1738" s="0" t="s">
        <v>16</v>
      </c>
      <c r="E1738" s="0" t="s">
        <v>87</v>
      </c>
      <c r="F1738" s="0" t="s">
        <v>18</v>
      </c>
      <c r="G1738" s="0" t="s">
        <v>21</v>
      </c>
      <c r="H1738" s="0" t="s">
        <v>2167</v>
      </c>
      <c r="I1738" s="0" t="n">
        <v>2</v>
      </c>
      <c r="J1738" s="0" t="n">
        <v>1.65</v>
      </c>
      <c r="K1738" s="0" t="s">
        <v>21</v>
      </c>
      <c r="L1738" s="0" t="n">
        <f aca="false">IF(K1738="Yes",(J1738-1)*0.98,-1)</f>
        <v>0.637</v>
      </c>
      <c r="M1738" s="11" t="s">
        <v>62</v>
      </c>
      <c r="N1738" s="50" t="n">
        <v>21.02</v>
      </c>
      <c r="O1738" s="50" t="n">
        <f aca="false">N1738*L1738</f>
        <v>13.38974</v>
      </c>
      <c r="P1738" s="14" t="n">
        <f aca="false">O1738+P1737</f>
        <v>1801.48386799973</v>
      </c>
    </row>
    <row r="1739" customFormat="false" ht="12.8" hidden="false" customHeight="false" outlineLevel="0" collapsed="false">
      <c r="A1739" s="9" t="s">
        <v>2166</v>
      </c>
      <c r="B1739" s="9" t="s">
        <v>46</v>
      </c>
      <c r="C1739" s="6" t="s">
        <v>406</v>
      </c>
      <c r="D1739" s="6" t="s">
        <v>16</v>
      </c>
      <c r="E1739" s="6" t="s">
        <v>87</v>
      </c>
      <c r="F1739" s="6" t="s">
        <v>18</v>
      </c>
      <c r="G1739" s="6" t="s">
        <v>21</v>
      </c>
      <c r="H1739" s="6" t="s">
        <v>2167</v>
      </c>
      <c r="I1739" s="6" t="n">
        <v>2</v>
      </c>
      <c r="J1739" s="6" t="n">
        <v>2.87</v>
      </c>
      <c r="K1739" s="3" t="str">
        <f aca="false">IF(I1739=1,"Yes","No")</f>
        <v>No</v>
      </c>
      <c r="L1739" s="7" t="n">
        <f aca="false">IF(K1739="Yes",(J1739-1)*0.98,-1)</f>
        <v>-1</v>
      </c>
      <c r="M1739" s="10" t="s">
        <v>53</v>
      </c>
      <c r="N1739" s="50" t="n">
        <v>21.02</v>
      </c>
      <c r="O1739" s="50" t="n">
        <f aca="false">N1739*L1739</f>
        <v>-21.02</v>
      </c>
      <c r="P1739" s="14" t="n">
        <f aca="false">O1739+P1738</f>
        <v>1780.46386799973</v>
      </c>
    </row>
    <row r="1740" customFormat="false" ht="12.8" hidden="false" customHeight="false" outlineLevel="0" collapsed="false">
      <c r="A1740" s="2" t="s">
        <v>2166</v>
      </c>
      <c r="B1740" s="2" t="s">
        <v>296</v>
      </c>
      <c r="C1740" s="0" t="s">
        <v>1314</v>
      </c>
      <c r="D1740" s="0" t="s">
        <v>37</v>
      </c>
      <c r="E1740" s="0" t="s">
        <v>17</v>
      </c>
      <c r="F1740" s="0" t="s">
        <v>43</v>
      </c>
      <c r="G1740" s="0" t="s">
        <v>19</v>
      </c>
      <c r="H1740" s="0" t="s">
        <v>2168</v>
      </c>
      <c r="I1740" s="0" t="n">
        <v>3</v>
      </c>
      <c r="J1740" s="0" t="n">
        <v>2.28</v>
      </c>
      <c r="K1740" s="0" t="s">
        <v>21</v>
      </c>
      <c r="L1740" s="0" t="n">
        <f aca="false">IF(K1740="Yes",(J1740-1)*0.98,-1)</f>
        <v>1.2544</v>
      </c>
      <c r="M1740" s="11" t="s">
        <v>62</v>
      </c>
      <c r="N1740" s="50" t="n">
        <v>21.02</v>
      </c>
      <c r="O1740" s="50" t="n">
        <f aca="false">N1740*L1740</f>
        <v>26.367488</v>
      </c>
      <c r="P1740" s="14" t="n">
        <f aca="false">O1740+P1739</f>
        <v>1806.83135599973</v>
      </c>
    </row>
    <row r="1741" customFormat="false" ht="12.8" hidden="false" customHeight="false" outlineLevel="0" collapsed="false">
      <c r="A1741" s="2" t="s">
        <v>2166</v>
      </c>
      <c r="B1741" s="2" t="s">
        <v>364</v>
      </c>
      <c r="C1741" s="0" t="s">
        <v>492</v>
      </c>
      <c r="D1741" s="0" t="s">
        <v>16</v>
      </c>
      <c r="E1741" s="0" t="s">
        <v>17</v>
      </c>
      <c r="F1741" s="0" t="s">
        <v>18</v>
      </c>
      <c r="G1741" s="0" t="s">
        <v>19</v>
      </c>
      <c r="H1741" s="0" t="s">
        <v>1002</v>
      </c>
      <c r="I1741" s="0" t="n">
        <v>1</v>
      </c>
      <c r="J1741" s="0" t="n">
        <v>1.08</v>
      </c>
      <c r="K1741" s="0" t="s">
        <v>21</v>
      </c>
      <c r="L1741" s="0" t="n">
        <f aca="false">IF(K1741="Yes",(J1741-1)*0.98,-1)</f>
        <v>0.0784000000000001</v>
      </c>
      <c r="M1741" s="4" t="s">
        <v>22</v>
      </c>
      <c r="N1741" s="50" t="n">
        <v>21.02</v>
      </c>
      <c r="O1741" s="50" t="n">
        <f aca="false">N1741*L1741</f>
        <v>1.647968</v>
      </c>
      <c r="P1741" s="14" t="n">
        <f aca="false">O1741+P1740</f>
        <v>1808.47932399973</v>
      </c>
    </row>
    <row r="1742" customFormat="false" ht="12.8" hidden="false" customHeight="false" outlineLevel="0" collapsed="false">
      <c r="A1742" s="2" t="s">
        <v>2166</v>
      </c>
      <c r="B1742" s="2" t="s">
        <v>167</v>
      </c>
      <c r="C1742" s="0" t="s">
        <v>406</v>
      </c>
      <c r="D1742" s="0" t="s">
        <v>16</v>
      </c>
      <c r="E1742" s="0" t="s">
        <v>17</v>
      </c>
      <c r="F1742" s="0" t="s">
        <v>18</v>
      </c>
      <c r="G1742" s="0" t="s">
        <v>19</v>
      </c>
      <c r="H1742" s="0" t="s">
        <v>2048</v>
      </c>
      <c r="I1742" s="0" t="n">
        <v>3</v>
      </c>
      <c r="J1742" s="0" t="n">
        <v>1.09</v>
      </c>
      <c r="K1742" s="0" t="s">
        <v>21</v>
      </c>
      <c r="L1742" s="0" t="n">
        <f aca="false">IF(K1742="Yes",(J1742-1)*0.98,-1)</f>
        <v>0.0882000000000001</v>
      </c>
      <c r="M1742" s="4" t="s">
        <v>22</v>
      </c>
      <c r="N1742" s="50" t="n">
        <v>21.02</v>
      </c>
      <c r="O1742" s="50" t="n">
        <f aca="false">N1742*L1742</f>
        <v>1.853964</v>
      </c>
      <c r="P1742" s="14" t="n">
        <f aca="false">O1742+P1741</f>
        <v>1810.33328799973</v>
      </c>
    </row>
    <row r="1743" customFormat="false" ht="12.8" hidden="false" customHeight="false" outlineLevel="0" collapsed="false">
      <c r="A1743" s="2" t="s">
        <v>2166</v>
      </c>
      <c r="B1743" s="2" t="s">
        <v>167</v>
      </c>
      <c r="C1743" s="0" t="s">
        <v>406</v>
      </c>
      <c r="D1743" s="0" t="s">
        <v>16</v>
      </c>
      <c r="E1743" s="0" t="s">
        <v>17</v>
      </c>
      <c r="F1743" s="0" t="s">
        <v>18</v>
      </c>
      <c r="G1743" s="0" t="s">
        <v>19</v>
      </c>
      <c r="H1743" s="0" t="s">
        <v>2169</v>
      </c>
      <c r="I1743" s="0" t="n">
        <v>1</v>
      </c>
      <c r="J1743" s="0" t="n">
        <v>1.44</v>
      </c>
      <c r="K1743" s="0" t="s">
        <v>21</v>
      </c>
      <c r="L1743" s="0" t="n">
        <f aca="false">IF(K1743="Yes",(J1743-1)*0.98,-1)</f>
        <v>0.4312</v>
      </c>
      <c r="M1743" s="11" t="s">
        <v>62</v>
      </c>
      <c r="N1743" s="50" t="n">
        <v>21.02</v>
      </c>
      <c r="O1743" s="50" t="n">
        <f aca="false">N1743*L1743</f>
        <v>9.063824</v>
      </c>
      <c r="P1743" s="14" t="n">
        <f aca="false">O1743+P1742</f>
        <v>1819.39711199973</v>
      </c>
    </row>
    <row r="1744" customFormat="false" ht="12.8" hidden="false" customHeight="false" outlineLevel="0" collapsed="false">
      <c r="A1744" s="2" t="s">
        <v>2170</v>
      </c>
      <c r="B1744" s="2" t="s">
        <v>527</v>
      </c>
      <c r="C1744" s="6" t="s">
        <v>59</v>
      </c>
      <c r="D1744" s="6" t="s">
        <v>42</v>
      </c>
      <c r="E1744" s="6" t="s">
        <v>30</v>
      </c>
      <c r="F1744" s="6" t="s">
        <v>453</v>
      </c>
      <c r="G1744" s="6" t="s">
        <v>19</v>
      </c>
      <c r="H1744" s="6" t="s">
        <v>2171</v>
      </c>
      <c r="I1744" s="6" t="n">
        <v>2</v>
      </c>
      <c r="J1744" s="6" t="n">
        <v>3.4</v>
      </c>
      <c r="K1744" s="3" t="str">
        <f aca="false">IF(I1744=1, "No","Yes")</f>
        <v>Yes</v>
      </c>
      <c r="L1744" s="7" t="n">
        <f aca="false">IF(I1744=1,-J1744,0.98)</f>
        <v>0.98</v>
      </c>
      <c r="M1744" s="8" t="s">
        <v>51</v>
      </c>
      <c r="N1744" s="50" t="n">
        <v>21.02</v>
      </c>
      <c r="O1744" s="50" t="n">
        <f aca="false">N1744*L1744</f>
        <v>20.5996</v>
      </c>
      <c r="P1744" s="14" t="n">
        <f aca="false">O1744+P1743</f>
        <v>1839.99671199973</v>
      </c>
    </row>
    <row r="1745" customFormat="false" ht="12.8" hidden="false" customHeight="false" outlineLevel="0" collapsed="false">
      <c r="A1745" s="2" t="s">
        <v>2170</v>
      </c>
      <c r="B1745" s="2" t="s">
        <v>1185</v>
      </c>
      <c r="C1745" s="6" t="s">
        <v>1088</v>
      </c>
      <c r="D1745" s="6" t="s">
        <v>37</v>
      </c>
      <c r="E1745" s="6" t="s">
        <v>147</v>
      </c>
      <c r="F1745" s="6" t="s">
        <v>65</v>
      </c>
      <c r="G1745" s="6" t="s">
        <v>21</v>
      </c>
      <c r="H1745" s="6" t="s">
        <v>2172</v>
      </c>
      <c r="I1745" s="6" t="n">
        <v>2</v>
      </c>
      <c r="J1745" s="6" t="n">
        <v>3.8</v>
      </c>
      <c r="K1745" s="3" t="str">
        <f aca="false">IF(I1745=1, "No","Yes")</f>
        <v>Yes</v>
      </c>
      <c r="L1745" s="7" t="n">
        <f aca="false">IF(I1745=1,-J1745,0.98)</f>
        <v>0.98</v>
      </c>
      <c r="M1745" s="8" t="s">
        <v>51</v>
      </c>
      <c r="N1745" s="50" t="n">
        <v>21.02</v>
      </c>
      <c r="O1745" s="50" t="n">
        <f aca="false">N1745*L1745</f>
        <v>20.5996</v>
      </c>
      <c r="P1745" s="14" t="n">
        <f aca="false">O1745+P1744</f>
        <v>1860.59631199973</v>
      </c>
    </row>
    <row r="1746" customFormat="false" ht="12.8" hidden="false" customHeight="false" outlineLevel="0" collapsed="false">
      <c r="A1746" s="2" t="s">
        <v>2173</v>
      </c>
      <c r="B1746" s="2" t="s">
        <v>149</v>
      </c>
      <c r="C1746" s="0" t="s">
        <v>403</v>
      </c>
      <c r="D1746" s="0" t="s">
        <v>16</v>
      </c>
      <c r="E1746" s="0" t="s">
        <v>147</v>
      </c>
      <c r="F1746" s="0" t="s">
        <v>65</v>
      </c>
      <c r="G1746" s="0" t="s">
        <v>21</v>
      </c>
      <c r="H1746" s="0" t="s">
        <v>2174</v>
      </c>
      <c r="I1746" s="0" t="n">
        <v>1</v>
      </c>
      <c r="J1746" s="0" t="n">
        <v>3.83</v>
      </c>
      <c r="K1746" s="0" t="str">
        <f aca="false">IF(I1746=1,"Yes","No")</f>
        <v>Yes</v>
      </c>
      <c r="L1746" s="0" t="n">
        <f aca="false">IF(K1746="Yes",(J1746-1)*0.98,-1)</f>
        <v>2.7734</v>
      </c>
      <c r="M1746" s="5" t="s">
        <v>33</v>
      </c>
      <c r="N1746" s="50" t="n">
        <v>21.02</v>
      </c>
      <c r="O1746" s="50" t="n">
        <f aca="false">N1746*L1746</f>
        <v>58.296868</v>
      </c>
      <c r="P1746" s="14" t="n">
        <f aca="false">O1746+P1745</f>
        <v>1918.89317999973</v>
      </c>
    </row>
    <row r="1747" customFormat="false" ht="12.8" hidden="false" customHeight="false" outlineLevel="0" collapsed="false">
      <c r="A1747" s="2" t="s">
        <v>2173</v>
      </c>
      <c r="B1747" s="2" t="s">
        <v>471</v>
      </c>
      <c r="C1747" s="6" t="s">
        <v>1088</v>
      </c>
      <c r="D1747" s="6" t="s">
        <v>37</v>
      </c>
      <c r="E1747" s="6" t="s">
        <v>147</v>
      </c>
      <c r="F1747" s="6" t="s">
        <v>43</v>
      </c>
      <c r="G1747" s="6" t="s">
        <v>19</v>
      </c>
      <c r="H1747" s="6" t="s">
        <v>2175</v>
      </c>
      <c r="I1747" s="6" t="n">
        <v>0</v>
      </c>
      <c r="J1747" s="6" t="n">
        <v>18.5</v>
      </c>
      <c r="K1747" s="3" t="str">
        <f aca="false">IF(I1747=1, "No","Yes")</f>
        <v>Yes</v>
      </c>
      <c r="L1747" s="7" t="n">
        <f aca="false">IF(I1747=1,-J1747,0.98)</f>
        <v>0.98</v>
      </c>
      <c r="M1747" s="8" t="s">
        <v>51</v>
      </c>
      <c r="N1747" s="50" t="n">
        <v>21.02</v>
      </c>
      <c r="O1747" s="50" t="n">
        <f aca="false">N1747*L1747</f>
        <v>20.5996</v>
      </c>
      <c r="P1747" s="14" t="n">
        <f aca="false">O1747+P1746</f>
        <v>1939.49277999973</v>
      </c>
    </row>
    <row r="1748" customFormat="false" ht="12.8" hidden="false" customHeight="false" outlineLevel="0" collapsed="false">
      <c r="A1748" s="2" t="s">
        <v>2176</v>
      </c>
      <c r="B1748" s="2" t="s">
        <v>96</v>
      </c>
      <c r="C1748" s="0" t="s">
        <v>47</v>
      </c>
      <c r="D1748" s="0" t="s">
        <v>42</v>
      </c>
      <c r="E1748" s="0" t="s">
        <v>30</v>
      </c>
      <c r="F1748" s="0" t="s">
        <v>18</v>
      </c>
      <c r="G1748" s="0" t="s">
        <v>19</v>
      </c>
      <c r="H1748" s="0" t="s">
        <v>2177</v>
      </c>
      <c r="I1748" s="0" t="n">
        <v>0</v>
      </c>
      <c r="J1748" s="0" t="n">
        <v>1.12</v>
      </c>
      <c r="K1748" s="0" t="s">
        <v>19</v>
      </c>
      <c r="L1748" s="0" t="n">
        <f aca="false">IF(K1748="Yes",(J1748-1)*0.98,-1)</f>
        <v>-1</v>
      </c>
      <c r="M1748" s="11" t="s">
        <v>62</v>
      </c>
      <c r="N1748" s="50" t="n">
        <v>21.02</v>
      </c>
      <c r="O1748" s="50" t="n">
        <f aca="false">N1748*L1748</f>
        <v>-21.02</v>
      </c>
      <c r="P1748" s="14" t="n">
        <f aca="false">O1748+P1747</f>
        <v>1918.47277999973</v>
      </c>
    </row>
    <row r="1749" customFormat="false" ht="12.8" hidden="false" customHeight="false" outlineLevel="0" collapsed="false">
      <c r="A1749" s="2" t="s">
        <v>2176</v>
      </c>
      <c r="B1749" s="2" t="s">
        <v>77</v>
      </c>
      <c r="C1749" s="0" t="s">
        <v>15</v>
      </c>
      <c r="D1749" s="0" t="s">
        <v>29</v>
      </c>
      <c r="E1749" s="0" t="s">
        <v>147</v>
      </c>
      <c r="F1749" s="0" t="s">
        <v>43</v>
      </c>
      <c r="G1749" s="0" t="s">
        <v>19</v>
      </c>
      <c r="H1749" s="0" t="s">
        <v>2178</v>
      </c>
      <c r="I1749" s="0" t="n">
        <v>1</v>
      </c>
      <c r="J1749" s="0" t="n">
        <v>2.31</v>
      </c>
      <c r="K1749" s="0" t="str">
        <f aca="false">IF(I1749=1,"Yes","No")</f>
        <v>Yes</v>
      </c>
      <c r="L1749" s="0" t="n">
        <f aca="false">IF(K1749="Yes",(J1749-1)*0.98,-1)</f>
        <v>1.2838</v>
      </c>
      <c r="M1749" s="5" t="s">
        <v>33</v>
      </c>
      <c r="N1749" s="50" t="n">
        <v>21.02</v>
      </c>
      <c r="O1749" s="50" t="n">
        <f aca="false">N1749*L1749</f>
        <v>26.985476</v>
      </c>
      <c r="P1749" s="14" t="n">
        <f aca="false">O1749+P1748</f>
        <v>1945.45825599973</v>
      </c>
    </row>
    <row r="1750" customFormat="false" ht="12.8" hidden="false" customHeight="false" outlineLevel="0" collapsed="false">
      <c r="A1750" s="9" t="s">
        <v>2176</v>
      </c>
      <c r="B1750" s="9" t="s">
        <v>77</v>
      </c>
      <c r="C1750" s="6" t="s">
        <v>15</v>
      </c>
      <c r="D1750" s="6" t="s">
        <v>29</v>
      </c>
      <c r="E1750" s="6" t="s">
        <v>147</v>
      </c>
      <c r="F1750" s="6" t="s">
        <v>43</v>
      </c>
      <c r="G1750" s="6" t="s">
        <v>19</v>
      </c>
      <c r="H1750" s="6" t="s">
        <v>2179</v>
      </c>
      <c r="I1750" s="6" t="n">
        <v>2</v>
      </c>
      <c r="J1750" s="6" t="n">
        <v>3.25</v>
      </c>
      <c r="K1750" s="3" t="s">
        <v>21</v>
      </c>
      <c r="L1750" s="0" t="n">
        <f aca="false">IF(K1750="Yes",(J1750-1)*0.98,-1)</f>
        <v>2.205</v>
      </c>
      <c r="M1750" s="13" t="s">
        <v>184</v>
      </c>
      <c r="N1750" s="50" t="n">
        <v>21.02</v>
      </c>
      <c r="O1750" s="50" t="n">
        <f aca="false">N1750*L1750</f>
        <v>46.3491</v>
      </c>
      <c r="P1750" s="14" t="n">
        <f aca="false">O1750+P1749</f>
        <v>1991.80735599973</v>
      </c>
    </row>
    <row r="1751" customFormat="false" ht="12.8" hidden="false" customHeight="false" outlineLevel="0" collapsed="false">
      <c r="A1751" s="2" t="s">
        <v>2176</v>
      </c>
      <c r="B1751" s="2" t="s">
        <v>331</v>
      </c>
      <c r="C1751" s="0" t="s">
        <v>15</v>
      </c>
      <c r="D1751" s="0" t="s">
        <v>29</v>
      </c>
      <c r="E1751" s="0" t="s">
        <v>147</v>
      </c>
      <c r="F1751" s="0" t="s">
        <v>18</v>
      </c>
      <c r="G1751" s="0" t="s">
        <v>21</v>
      </c>
      <c r="H1751" s="0" t="s">
        <v>2180</v>
      </c>
      <c r="I1751" s="0" t="n">
        <v>3</v>
      </c>
      <c r="J1751" s="0" t="n">
        <v>1.57</v>
      </c>
      <c r="K1751" s="0" t="s">
        <v>21</v>
      </c>
      <c r="L1751" s="0" t="n">
        <f aca="false">IF(K1751="Yes",(J1751-1)*0.98,-1)</f>
        <v>0.5586</v>
      </c>
      <c r="M1751" s="4" t="s">
        <v>22</v>
      </c>
      <c r="N1751" s="50" t="n">
        <v>21.02</v>
      </c>
      <c r="O1751" s="50" t="n">
        <f aca="false">N1751*L1751</f>
        <v>11.741772</v>
      </c>
      <c r="P1751" s="14" t="n">
        <f aca="false">O1751+P1750</f>
        <v>2003.54912799973</v>
      </c>
    </row>
    <row r="1752" customFormat="false" ht="12.8" hidden="false" customHeight="false" outlineLevel="0" collapsed="false">
      <c r="A1752" s="2" t="s">
        <v>2176</v>
      </c>
      <c r="B1752" s="2" t="s">
        <v>343</v>
      </c>
      <c r="C1752" s="6" t="s">
        <v>1378</v>
      </c>
      <c r="D1752" s="6" t="s">
        <v>37</v>
      </c>
      <c r="E1752" s="6" t="s">
        <v>147</v>
      </c>
      <c r="F1752" s="6" t="s">
        <v>43</v>
      </c>
      <c r="G1752" s="6" t="s">
        <v>19</v>
      </c>
      <c r="H1752" s="6" t="s">
        <v>2181</v>
      </c>
      <c r="I1752" s="6" t="n">
        <v>4</v>
      </c>
      <c r="J1752" s="6" t="n">
        <v>36.41</v>
      </c>
      <c r="K1752" s="3" t="str">
        <f aca="false">IF(I1752=1, "No","Yes")</f>
        <v>Yes</v>
      </c>
      <c r="L1752" s="7" t="n">
        <f aca="false">IF(I1752=1,-J1752,0.98)</f>
        <v>0.98</v>
      </c>
      <c r="M1752" s="8" t="s">
        <v>51</v>
      </c>
      <c r="N1752" s="50" t="n">
        <v>21.02</v>
      </c>
      <c r="O1752" s="50" t="n">
        <f aca="false">N1752*L1752</f>
        <v>20.5996</v>
      </c>
      <c r="P1752" s="14" t="n">
        <f aca="false">O1752+P1751</f>
        <v>2024.14872799973</v>
      </c>
    </row>
    <row r="1753" customFormat="false" ht="12.8" hidden="false" customHeight="false" outlineLevel="0" collapsed="false">
      <c r="A1753" s="2" t="s">
        <v>2176</v>
      </c>
      <c r="B1753" s="2" t="s">
        <v>343</v>
      </c>
      <c r="C1753" s="6" t="s">
        <v>1378</v>
      </c>
      <c r="D1753" s="6" t="s">
        <v>37</v>
      </c>
      <c r="E1753" s="6" t="s">
        <v>147</v>
      </c>
      <c r="F1753" s="6" t="s">
        <v>43</v>
      </c>
      <c r="G1753" s="6" t="s">
        <v>19</v>
      </c>
      <c r="H1753" s="6" t="s">
        <v>2181</v>
      </c>
      <c r="I1753" s="6" t="n">
        <v>4</v>
      </c>
      <c r="J1753" s="6" t="n">
        <v>36.41</v>
      </c>
      <c r="K1753" s="3" t="str">
        <f aca="false">IF(I1753=1, "No","Yes")</f>
        <v>Yes</v>
      </c>
      <c r="L1753" s="7" t="n">
        <f aca="false">IF(I1753=1,-J1753,0.98)</f>
        <v>0.98</v>
      </c>
      <c r="M1753" s="12" t="s">
        <v>128</v>
      </c>
      <c r="N1753" s="50" t="n">
        <v>21.02</v>
      </c>
      <c r="O1753" s="50" t="n">
        <f aca="false">N1753*L1753</f>
        <v>20.5996</v>
      </c>
      <c r="P1753" s="14" t="n">
        <f aca="false">O1753+P1752</f>
        <v>2044.74832799973</v>
      </c>
    </row>
    <row r="1754" customFormat="false" ht="12.8" hidden="false" customHeight="false" outlineLevel="0" collapsed="false">
      <c r="A1754" s="2" t="s">
        <v>2176</v>
      </c>
      <c r="B1754" s="2" t="s">
        <v>471</v>
      </c>
      <c r="C1754" s="0" t="s">
        <v>1088</v>
      </c>
      <c r="D1754" s="0" t="s">
        <v>37</v>
      </c>
      <c r="E1754" s="0" t="s">
        <v>87</v>
      </c>
      <c r="F1754" s="0" t="s">
        <v>1189</v>
      </c>
      <c r="G1754" s="0" t="s">
        <v>19</v>
      </c>
      <c r="H1754" s="0" t="s">
        <v>2182</v>
      </c>
      <c r="I1754" s="0" t="n">
        <v>1</v>
      </c>
      <c r="J1754" s="0" t="n">
        <v>1.94</v>
      </c>
      <c r="K1754" s="0" t="str">
        <f aca="false">IF(I1754=1,"Yes","No")</f>
        <v>Yes</v>
      </c>
      <c r="L1754" s="0" t="n">
        <f aca="false">IF(K1754="Yes",(J1754-1)*0.98,-1)</f>
        <v>0.9212</v>
      </c>
      <c r="M1754" s="5" t="s">
        <v>33</v>
      </c>
      <c r="N1754" s="50" t="n">
        <v>21.02</v>
      </c>
      <c r="O1754" s="50" t="n">
        <f aca="false">N1754*L1754</f>
        <v>19.363624</v>
      </c>
      <c r="P1754" s="14" t="n">
        <f aca="false">O1754+P1753</f>
        <v>2064.11195199973</v>
      </c>
    </row>
    <row r="1755" customFormat="false" ht="12.8" hidden="false" customHeight="false" outlineLevel="0" collapsed="false">
      <c r="A1755" s="2" t="s">
        <v>2176</v>
      </c>
      <c r="B1755" s="2" t="s">
        <v>471</v>
      </c>
      <c r="C1755" s="0" t="s">
        <v>1088</v>
      </c>
      <c r="D1755" s="0" t="s">
        <v>37</v>
      </c>
      <c r="E1755" s="0" t="s">
        <v>87</v>
      </c>
      <c r="F1755" s="0" t="s">
        <v>1189</v>
      </c>
      <c r="G1755" s="0" t="s">
        <v>19</v>
      </c>
      <c r="H1755" s="0" t="s">
        <v>2182</v>
      </c>
      <c r="I1755" s="0" t="n">
        <v>1</v>
      </c>
      <c r="J1755" s="0" t="n">
        <v>1.37</v>
      </c>
      <c r="K1755" s="0" t="s">
        <v>21</v>
      </c>
      <c r="L1755" s="0" t="n">
        <f aca="false">IF(K1755="Yes",(J1755-1)*0.98,-1)</f>
        <v>0.3626</v>
      </c>
      <c r="M1755" s="4" t="s">
        <v>22</v>
      </c>
      <c r="N1755" s="50" t="n">
        <v>21.02</v>
      </c>
      <c r="O1755" s="50" t="n">
        <f aca="false">N1755*L1755</f>
        <v>7.621852</v>
      </c>
      <c r="P1755" s="14" t="n">
        <f aca="false">O1755+P1754</f>
        <v>2071.73380399973</v>
      </c>
    </row>
    <row r="1756" customFormat="false" ht="12.8" hidden="false" customHeight="false" outlineLevel="0" collapsed="false">
      <c r="A1756" s="2" t="s">
        <v>2176</v>
      </c>
      <c r="B1756" s="2" t="s">
        <v>438</v>
      </c>
      <c r="C1756" s="0" t="s">
        <v>608</v>
      </c>
      <c r="D1756" s="0" t="s">
        <v>42</v>
      </c>
      <c r="E1756" s="0" t="s">
        <v>147</v>
      </c>
      <c r="F1756" s="0" t="s">
        <v>65</v>
      </c>
      <c r="G1756" s="0" t="s">
        <v>21</v>
      </c>
      <c r="H1756" s="0" t="s">
        <v>2183</v>
      </c>
      <c r="I1756" s="0" t="n">
        <v>2</v>
      </c>
      <c r="J1756" s="0" t="n">
        <v>2.42</v>
      </c>
      <c r="K1756" s="0" t="str">
        <f aca="false">IF(I1756=1,"Yes","No")</f>
        <v>No</v>
      </c>
      <c r="L1756" s="0" t="n">
        <f aca="false">IF(K1756="Yes",(J1756-1)*0.98,-1)</f>
        <v>-1</v>
      </c>
      <c r="M1756" s="5" t="s">
        <v>33</v>
      </c>
      <c r="N1756" s="50" t="n">
        <v>21.02</v>
      </c>
      <c r="O1756" s="50" t="n">
        <f aca="false">N1756*L1756</f>
        <v>-21.02</v>
      </c>
      <c r="P1756" s="14" t="n">
        <f aca="false">O1756+P1755</f>
        <v>2050.71380399973</v>
      </c>
    </row>
    <row r="1757" customFormat="false" ht="12.8" hidden="false" customHeight="false" outlineLevel="0" collapsed="false">
      <c r="A1757" s="2" t="s">
        <v>2176</v>
      </c>
      <c r="B1757" s="2" t="s">
        <v>438</v>
      </c>
      <c r="C1757" s="0" t="s">
        <v>608</v>
      </c>
      <c r="D1757" s="0" t="s">
        <v>42</v>
      </c>
      <c r="E1757" s="0" t="s">
        <v>147</v>
      </c>
      <c r="F1757" s="0" t="s">
        <v>65</v>
      </c>
      <c r="G1757" s="0" t="s">
        <v>21</v>
      </c>
      <c r="H1757" s="0" t="s">
        <v>2183</v>
      </c>
      <c r="I1757" s="0" t="n">
        <v>2</v>
      </c>
      <c r="J1757" s="0" t="n">
        <v>1.4</v>
      </c>
      <c r="K1757" s="0" t="s">
        <v>21</v>
      </c>
      <c r="L1757" s="0" t="n">
        <f aca="false">IF(K1757="Yes",(J1757-1)*0.98,-1)</f>
        <v>0.392</v>
      </c>
      <c r="M1757" s="4" t="s">
        <v>22</v>
      </c>
      <c r="N1757" s="50" t="n">
        <v>21.02</v>
      </c>
      <c r="O1757" s="50" t="n">
        <f aca="false">N1757*L1757</f>
        <v>8.23984</v>
      </c>
      <c r="P1757" s="14" t="n">
        <f aca="false">O1757+P1756</f>
        <v>2058.95364399973</v>
      </c>
    </row>
    <row r="1758" customFormat="false" ht="12.8" hidden="false" customHeight="false" outlineLevel="0" collapsed="false">
      <c r="A1758" s="2" t="s">
        <v>2184</v>
      </c>
      <c r="B1758" s="2" t="s">
        <v>135</v>
      </c>
      <c r="C1758" s="0" t="s">
        <v>78</v>
      </c>
      <c r="D1758" s="0" t="s">
        <v>29</v>
      </c>
      <c r="E1758" s="0" t="s">
        <v>147</v>
      </c>
      <c r="F1758" s="0" t="s">
        <v>453</v>
      </c>
      <c r="G1758" s="0" t="s">
        <v>19</v>
      </c>
      <c r="H1758" s="0" t="s">
        <v>2185</v>
      </c>
      <c r="I1758" s="0" t="n">
        <v>1</v>
      </c>
      <c r="J1758" s="0" t="n">
        <v>1.51</v>
      </c>
      <c r="K1758" s="0" t="str">
        <f aca="false">IF(I1758=1,"Yes","No")</f>
        <v>Yes</v>
      </c>
      <c r="L1758" s="0" t="n">
        <f aca="false">IF(K1758="Yes",(J1758-1)*0.98,-1)</f>
        <v>0.4998</v>
      </c>
      <c r="M1758" s="5" t="s">
        <v>33</v>
      </c>
      <c r="N1758" s="50" t="n">
        <v>21.02</v>
      </c>
      <c r="O1758" s="50" t="n">
        <f aca="false">N1758*L1758</f>
        <v>10.505796</v>
      </c>
      <c r="P1758" s="14" t="n">
        <f aca="false">O1758+P1757</f>
        <v>2069.45943999973</v>
      </c>
    </row>
    <row r="1759" customFormat="false" ht="12.8" hidden="false" customHeight="false" outlineLevel="0" collapsed="false">
      <c r="A1759" s="2" t="s">
        <v>2184</v>
      </c>
      <c r="B1759" s="2" t="s">
        <v>135</v>
      </c>
      <c r="C1759" s="0" t="s">
        <v>78</v>
      </c>
      <c r="D1759" s="0" t="s">
        <v>29</v>
      </c>
      <c r="E1759" s="0" t="s">
        <v>147</v>
      </c>
      <c r="F1759" s="0" t="s">
        <v>453</v>
      </c>
      <c r="G1759" s="0" t="s">
        <v>19</v>
      </c>
      <c r="H1759" s="0" t="s">
        <v>2185</v>
      </c>
      <c r="I1759" s="0" t="n">
        <v>1</v>
      </c>
      <c r="J1759" s="0" t="n">
        <v>1.12</v>
      </c>
      <c r="K1759" s="0" t="s">
        <v>21</v>
      </c>
      <c r="L1759" s="0" t="n">
        <f aca="false">IF(K1759="Yes",(J1759-1)*0.98,-1)</f>
        <v>0.1176</v>
      </c>
      <c r="M1759" s="4" t="s">
        <v>22</v>
      </c>
      <c r="N1759" s="50" t="n">
        <v>21.02</v>
      </c>
      <c r="O1759" s="50" t="n">
        <f aca="false">N1759*L1759</f>
        <v>2.471952</v>
      </c>
      <c r="P1759" s="14" t="n">
        <f aca="false">O1759+P1758</f>
        <v>2071.93139199973</v>
      </c>
    </row>
    <row r="1760" customFormat="false" ht="12.8" hidden="false" customHeight="false" outlineLevel="0" collapsed="false">
      <c r="A1760" s="2" t="s">
        <v>2184</v>
      </c>
      <c r="B1760" s="2" t="s">
        <v>135</v>
      </c>
      <c r="C1760" s="0" t="s">
        <v>78</v>
      </c>
      <c r="D1760" s="0" t="s">
        <v>29</v>
      </c>
      <c r="E1760" s="0" t="s">
        <v>147</v>
      </c>
      <c r="F1760" s="0" t="s">
        <v>453</v>
      </c>
      <c r="G1760" s="0" t="s">
        <v>19</v>
      </c>
      <c r="H1760" s="0" t="s">
        <v>2069</v>
      </c>
      <c r="I1760" s="0" t="n">
        <v>3</v>
      </c>
      <c r="J1760" s="0" t="n">
        <v>1.51</v>
      </c>
      <c r="K1760" s="0" t="s">
        <v>19</v>
      </c>
      <c r="L1760" s="0" t="n">
        <f aca="false">IF(K1760="Yes",(J1760-1)*0.98,-1)</f>
        <v>-1</v>
      </c>
      <c r="M1760" s="11" t="s">
        <v>62</v>
      </c>
      <c r="N1760" s="50" t="n">
        <v>21.02</v>
      </c>
      <c r="O1760" s="50" t="n">
        <f aca="false">N1760*L1760</f>
        <v>-21.02</v>
      </c>
      <c r="P1760" s="14" t="n">
        <f aca="false">O1760+P1759</f>
        <v>2050.91139199973</v>
      </c>
    </row>
    <row r="1761" customFormat="false" ht="12.8" hidden="false" customHeight="false" outlineLevel="0" collapsed="false">
      <c r="A1761" s="9" t="s">
        <v>2184</v>
      </c>
      <c r="B1761" s="9" t="s">
        <v>135</v>
      </c>
      <c r="C1761" s="6" t="s">
        <v>78</v>
      </c>
      <c r="D1761" s="6" t="s">
        <v>29</v>
      </c>
      <c r="E1761" s="6" t="s">
        <v>147</v>
      </c>
      <c r="F1761" s="6" t="s">
        <v>453</v>
      </c>
      <c r="G1761" s="6" t="s">
        <v>19</v>
      </c>
      <c r="H1761" s="6" t="s">
        <v>2069</v>
      </c>
      <c r="I1761" s="6" t="n">
        <v>3</v>
      </c>
      <c r="J1761" s="6" t="n">
        <v>4.08</v>
      </c>
      <c r="K1761" s="3" t="str">
        <f aca="false">IF(I1761=1,"Yes","No")</f>
        <v>No</v>
      </c>
      <c r="L1761" s="7" t="n">
        <f aca="false">IF(K1761="Yes",(J1761-1)*0.98,-1)</f>
        <v>-1</v>
      </c>
      <c r="M1761" s="10" t="s">
        <v>53</v>
      </c>
      <c r="N1761" s="50" t="n">
        <v>21.02</v>
      </c>
      <c r="O1761" s="50" t="n">
        <f aca="false">N1761*L1761</f>
        <v>-21.02</v>
      </c>
      <c r="P1761" s="14" t="n">
        <f aca="false">O1761+P1760</f>
        <v>2029.89139199973</v>
      </c>
    </row>
    <row r="1762" customFormat="false" ht="12.8" hidden="false" customHeight="false" outlineLevel="0" collapsed="false">
      <c r="A1762" s="2" t="s">
        <v>2184</v>
      </c>
      <c r="B1762" s="2" t="s">
        <v>157</v>
      </c>
      <c r="C1762" s="0" t="s">
        <v>78</v>
      </c>
      <c r="D1762" s="0" t="s">
        <v>16</v>
      </c>
      <c r="E1762" s="0" t="s">
        <v>147</v>
      </c>
      <c r="F1762" s="0" t="s">
        <v>65</v>
      </c>
      <c r="G1762" s="0" t="s">
        <v>21</v>
      </c>
      <c r="H1762" s="0" t="s">
        <v>2186</v>
      </c>
      <c r="I1762" s="0" t="n">
        <v>3</v>
      </c>
      <c r="J1762" s="0" t="n">
        <v>1.84</v>
      </c>
      <c r="K1762" s="0" t="str">
        <f aca="false">IF(I1762=1,"Yes","No")</f>
        <v>No</v>
      </c>
      <c r="L1762" s="0" t="n">
        <f aca="false">IF(K1762="Yes",(J1762-1)*0.98,-1)</f>
        <v>-1</v>
      </c>
      <c r="M1762" s="5" t="s">
        <v>33</v>
      </c>
      <c r="N1762" s="50" t="n">
        <v>21.02</v>
      </c>
      <c r="O1762" s="50" t="n">
        <f aca="false">N1762*L1762</f>
        <v>-21.02</v>
      </c>
      <c r="P1762" s="14" t="n">
        <f aca="false">O1762+P1761</f>
        <v>2008.87139199973</v>
      </c>
    </row>
    <row r="1763" customFormat="false" ht="12.8" hidden="false" customHeight="false" outlineLevel="0" collapsed="false">
      <c r="A1763" s="2" t="s">
        <v>2184</v>
      </c>
      <c r="B1763" s="2" t="s">
        <v>456</v>
      </c>
      <c r="C1763" s="0" t="s">
        <v>78</v>
      </c>
      <c r="D1763" s="0" t="s">
        <v>29</v>
      </c>
      <c r="E1763" s="0" t="s">
        <v>147</v>
      </c>
      <c r="F1763" s="0" t="s">
        <v>428</v>
      </c>
      <c r="G1763" s="0" t="s">
        <v>21</v>
      </c>
      <c r="H1763" s="0" t="s">
        <v>569</v>
      </c>
      <c r="I1763" s="0" t="n">
        <v>1</v>
      </c>
      <c r="J1763" s="0" t="n">
        <v>3.85</v>
      </c>
      <c r="K1763" s="0" t="str">
        <f aca="false">IF(I1763=1,"Yes","No")</f>
        <v>Yes</v>
      </c>
      <c r="L1763" s="0" t="n">
        <f aca="false">IF(K1763="Yes",(J1763-1)*0.98,-1)</f>
        <v>2.793</v>
      </c>
      <c r="M1763" s="5" t="s">
        <v>33</v>
      </c>
      <c r="N1763" s="50" t="n">
        <v>21.02</v>
      </c>
      <c r="O1763" s="50" t="n">
        <f aca="false">N1763*L1763</f>
        <v>58.70886</v>
      </c>
      <c r="P1763" s="14" t="n">
        <f aca="false">O1763+P1762</f>
        <v>2067.58025199973</v>
      </c>
    </row>
    <row r="1764" customFormat="false" ht="12.8" hidden="false" customHeight="false" outlineLevel="0" collapsed="false">
      <c r="A1764" s="2" t="s">
        <v>2184</v>
      </c>
      <c r="B1764" s="2" t="s">
        <v>536</v>
      </c>
      <c r="C1764" s="0" t="s">
        <v>271</v>
      </c>
      <c r="D1764" s="0" t="s">
        <v>29</v>
      </c>
      <c r="E1764" s="0" t="s">
        <v>147</v>
      </c>
      <c r="F1764" s="0" t="s">
        <v>428</v>
      </c>
      <c r="G1764" s="0" t="s">
        <v>21</v>
      </c>
      <c r="H1764" s="0" t="s">
        <v>2187</v>
      </c>
      <c r="I1764" s="0" t="n">
        <v>0</v>
      </c>
      <c r="J1764" s="0" t="n">
        <v>3.57</v>
      </c>
      <c r="K1764" s="0" t="str">
        <f aca="false">IF(I1764=1,"Yes","No")</f>
        <v>No</v>
      </c>
      <c r="L1764" s="0" t="n">
        <f aca="false">IF(K1764="Yes",(J1764-1)*0.98,-1)</f>
        <v>-1</v>
      </c>
      <c r="M1764" s="5" t="s">
        <v>33</v>
      </c>
      <c r="N1764" s="50" t="n">
        <v>21.02</v>
      </c>
      <c r="O1764" s="50" t="n">
        <f aca="false">N1764*L1764</f>
        <v>-21.02</v>
      </c>
      <c r="P1764" s="14" t="n">
        <f aca="false">O1764+P1763</f>
        <v>2046.56025199973</v>
      </c>
    </row>
    <row r="1765" customFormat="false" ht="12.8" hidden="false" customHeight="false" outlineLevel="0" collapsed="false">
      <c r="A1765" s="2" t="s">
        <v>2188</v>
      </c>
      <c r="B1765" s="2" t="s">
        <v>471</v>
      </c>
      <c r="C1765" s="0" t="s">
        <v>430</v>
      </c>
      <c r="D1765" s="0" t="s">
        <v>16</v>
      </c>
      <c r="E1765" s="0" t="s">
        <v>147</v>
      </c>
      <c r="F1765" s="0" t="s">
        <v>453</v>
      </c>
      <c r="G1765" s="0" t="s">
        <v>19</v>
      </c>
      <c r="H1765" s="0" t="s">
        <v>2189</v>
      </c>
      <c r="I1765" s="0" t="n">
        <v>4</v>
      </c>
      <c r="J1765" s="0" t="n">
        <v>1.71</v>
      </c>
      <c r="K1765" s="0" t="str">
        <f aca="false">IF(I1765=1,"Yes","No")</f>
        <v>No</v>
      </c>
      <c r="L1765" s="0" t="n">
        <f aca="false">IF(K1765="Yes",(J1765-1)*0.98,-1)</f>
        <v>-1</v>
      </c>
      <c r="M1765" s="5" t="s">
        <v>33</v>
      </c>
      <c r="N1765" s="50" t="n">
        <v>21.02</v>
      </c>
      <c r="O1765" s="50" t="n">
        <f aca="false">N1765*L1765</f>
        <v>-21.02</v>
      </c>
      <c r="P1765" s="14" t="n">
        <f aca="false">O1765+P1764</f>
        <v>2025.54025199973</v>
      </c>
    </row>
    <row r="1766" customFormat="false" ht="12.8" hidden="false" customHeight="false" outlineLevel="0" collapsed="false">
      <c r="A1766" s="2" t="s">
        <v>2188</v>
      </c>
      <c r="B1766" s="2" t="s">
        <v>605</v>
      </c>
      <c r="C1766" s="0" t="s">
        <v>611</v>
      </c>
      <c r="D1766" s="0" t="s">
        <v>16</v>
      </c>
      <c r="E1766" s="0" t="s">
        <v>147</v>
      </c>
      <c r="F1766" s="0" t="s">
        <v>65</v>
      </c>
      <c r="G1766" s="0" t="s">
        <v>21</v>
      </c>
      <c r="H1766" s="0" t="s">
        <v>2104</v>
      </c>
      <c r="I1766" s="0" t="n">
        <v>3</v>
      </c>
      <c r="J1766" s="0" t="n">
        <v>3.4</v>
      </c>
      <c r="K1766" s="0" t="str">
        <f aca="false">IF(I1766=1,"Yes","No")</f>
        <v>No</v>
      </c>
      <c r="L1766" s="0" t="n">
        <f aca="false">IF(K1766="Yes",(J1766-1)*0.98,-1)</f>
        <v>-1</v>
      </c>
      <c r="M1766" s="5" t="s">
        <v>33</v>
      </c>
      <c r="N1766" s="50" t="n">
        <v>21.02</v>
      </c>
      <c r="O1766" s="50" t="n">
        <f aca="false">N1766*L1766</f>
        <v>-21.02</v>
      </c>
      <c r="P1766" s="14" t="n">
        <f aca="false">O1766+P1765</f>
        <v>2004.52025199973</v>
      </c>
    </row>
    <row r="1767" customFormat="false" ht="12.8" hidden="false" customHeight="false" outlineLevel="0" collapsed="false">
      <c r="A1767" s="2" t="s">
        <v>2188</v>
      </c>
      <c r="B1767" s="2" t="s">
        <v>1387</v>
      </c>
      <c r="C1767" s="0" t="s">
        <v>611</v>
      </c>
      <c r="D1767" s="0" t="s">
        <v>42</v>
      </c>
      <c r="E1767" s="0" t="s">
        <v>147</v>
      </c>
      <c r="F1767" s="0" t="s">
        <v>65</v>
      </c>
      <c r="G1767" s="0" t="s">
        <v>21</v>
      </c>
      <c r="H1767" s="0" t="s">
        <v>2190</v>
      </c>
      <c r="I1767" s="0" t="n">
        <v>2</v>
      </c>
      <c r="J1767" s="0" t="n">
        <v>3.7</v>
      </c>
      <c r="K1767" s="0" t="str">
        <f aca="false">IF(I1767=1,"Yes","No")</f>
        <v>No</v>
      </c>
      <c r="L1767" s="0" t="n">
        <f aca="false">IF(K1767="Yes",(J1767-1)*0.98,-1)</f>
        <v>-1</v>
      </c>
      <c r="M1767" s="5" t="s">
        <v>33</v>
      </c>
      <c r="N1767" s="50" t="n">
        <v>21.02</v>
      </c>
      <c r="O1767" s="50" t="n">
        <f aca="false">N1767*L1767</f>
        <v>-21.02</v>
      </c>
      <c r="P1767" s="14" t="n">
        <f aca="false">O1767+P1766</f>
        <v>1983.50025199973</v>
      </c>
    </row>
    <row r="1768" customFormat="false" ht="12.8" hidden="false" customHeight="false" outlineLevel="0" collapsed="false">
      <c r="A1768" s="2" t="s">
        <v>2188</v>
      </c>
      <c r="B1768" s="2" t="s">
        <v>1387</v>
      </c>
      <c r="C1768" s="0" t="s">
        <v>611</v>
      </c>
      <c r="D1768" s="0" t="s">
        <v>42</v>
      </c>
      <c r="E1768" s="0" t="s">
        <v>147</v>
      </c>
      <c r="F1768" s="0" t="s">
        <v>65</v>
      </c>
      <c r="G1768" s="0" t="s">
        <v>21</v>
      </c>
      <c r="H1768" s="0" t="s">
        <v>2190</v>
      </c>
      <c r="I1768" s="0" t="n">
        <v>2</v>
      </c>
      <c r="J1768" s="0" t="n">
        <v>1.61</v>
      </c>
      <c r="K1768" s="0" t="s">
        <v>21</v>
      </c>
      <c r="L1768" s="0" t="n">
        <f aca="false">IF(K1768="Yes",(J1768-1)*0.98,-1)</f>
        <v>0.5978</v>
      </c>
      <c r="M1768" s="4" t="s">
        <v>22</v>
      </c>
      <c r="N1768" s="50" t="n">
        <v>21.02</v>
      </c>
      <c r="O1768" s="50" t="n">
        <f aca="false">N1768*L1768</f>
        <v>12.565756</v>
      </c>
      <c r="P1768" s="14" t="n">
        <f aca="false">O1768+P1767</f>
        <v>1996.06600799973</v>
      </c>
    </row>
    <row r="1769" customFormat="false" ht="12.8" hidden="false" customHeight="false" outlineLevel="0" collapsed="false">
      <c r="A1769" s="2" t="s">
        <v>2188</v>
      </c>
      <c r="B1769" s="2" t="s">
        <v>601</v>
      </c>
      <c r="C1769" s="6" t="s">
        <v>1282</v>
      </c>
      <c r="D1769" s="6" t="s">
        <v>37</v>
      </c>
      <c r="E1769" s="6" t="s">
        <v>79</v>
      </c>
      <c r="F1769" s="6" t="s">
        <v>80</v>
      </c>
      <c r="G1769" s="6" t="s">
        <v>19</v>
      </c>
      <c r="H1769" s="6" t="s">
        <v>2191</v>
      </c>
      <c r="I1769" s="6" t="n">
        <v>2</v>
      </c>
      <c r="J1769" s="6" t="n">
        <v>5.3</v>
      </c>
      <c r="K1769" s="3" t="str">
        <f aca="false">IF(I1769=1, "No","Yes")</f>
        <v>Yes</v>
      </c>
      <c r="L1769" s="7" t="n">
        <f aca="false">IF(I1769=1,-J1769,0.98)</f>
        <v>0.98</v>
      </c>
      <c r="M1769" s="8" t="s">
        <v>51</v>
      </c>
      <c r="N1769" s="50" t="n">
        <v>21.02</v>
      </c>
      <c r="O1769" s="50" t="n">
        <f aca="false">N1769*L1769</f>
        <v>20.5996</v>
      </c>
      <c r="P1769" s="14" t="n">
        <f aca="false">O1769+P1768</f>
        <v>2016.66560799973</v>
      </c>
    </row>
    <row r="1770" customFormat="false" ht="12.8" hidden="false" customHeight="false" outlineLevel="0" collapsed="false">
      <c r="A1770" s="2" t="s">
        <v>2192</v>
      </c>
      <c r="B1770" s="2" t="s">
        <v>810</v>
      </c>
      <c r="C1770" s="0" t="s">
        <v>506</v>
      </c>
      <c r="D1770" s="0" t="s">
        <v>16</v>
      </c>
      <c r="E1770" s="0" t="s">
        <v>147</v>
      </c>
      <c r="F1770" s="0" t="s">
        <v>18</v>
      </c>
      <c r="G1770" s="0" t="s">
        <v>19</v>
      </c>
      <c r="H1770" s="0" t="s">
        <v>2193</v>
      </c>
      <c r="I1770" s="0" t="n">
        <v>2</v>
      </c>
      <c r="J1770" s="0" t="n">
        <v>1.45</v>
      </c>
      <c r="K1770" s="0" t="s">
        <v>21</v>
      </c>
      <c r="L1770" s="0" t="n">
        <f aca="false">IF(K1770="Yes",(J1770-1)*0.98,-1)</f>
        <v>0.441</v>
      </c>
      <c r="M1770" s="11" t="s">
        <v>62</v>
      </c>
      <c r="N1770" s="50" t="n">
        <v>21.02</v>
      </c>
      <c r="O1770" s="50" t="n">
        <f aca="false">N1770*L1770</f>
        <v>9.26982</v>
      </c>
      <c r="P1770" s="14" t="n">
        <f aca="false">O1770+P1769</f>
        <v>2025.93542799973</v>
      </c>
    </row>
    <row r="1771" customFormat="false" ht="12.8" hidden="false" customHeight="false" outlineLevel="0" collapsed="false">
      <c r="A1771" s="9" t="s">
        <v>2192</v>
      </c>
      <c r="B1771" s="9" t="s">
        <v>810</v>
      </c>
      <c r="C1771" s="6" t="s">
        <v>506</v>
      </c>
      <c r="D1771" s="6" t="s">
        <v>16</v>
      </c>
      <c r="E1771" s="6" t="s">
        <v>147</v>
      </c>
      <c r="F1771" s="6" t="s">
        <v>18</v>
      </c>
      <c r="G1771" s="6" t="s">
        <v>19</v>
      </c>
      <c r="H1771" s="6" t="s">
        <v>2193</v>
      </c>
      <c r="I1771" s="6" t="n">
        <v>2</v>
      </c>
      <c r="J1771" s="6" t="n">
        <v>4.7</v>
      </c>
      <c r="K1771" s="3" t="str">
        <f aca="false">IF(I1771=1,"Yes","No")</f>
        <v>No</v>
      </c>
      <c r="L1771" s="7" t="n">
        <f aca="false">IF(K1771="Yes",(J1771-1)*0.98,-1)</f>
        <v>-1</v>
      </c>
      <c r="M1771" s="10" t="s">
        <v>53</v>
      </c>
      <c r="N1771" s="50" t="n">
        <v>21.02</v>
      </c>
      <c r="O1771" s="50" t="n">
        <f aca="false">N1771*L1771</f>
        <v>-21.02</v>
      </c>
      <c r="P1771" s="14" t="n">
        <f aca="false">O1771+P1770</f>
        <v>2004.91542799973</v>
      </c>
    </row>
    <row r="1772" customFormat="false" ht="12.8" hidden="false" customHeight="false" outlineLevel="0" collapsed="false">
      <c r="A1772" s="2" t="s">
        <v>2192</v>
      </c>
      <c r="B1772" s="2" t="s">
        <v>159</v>
      </c>
      <c r="C1772" s="0" t="s">
        <v>1082</v>
      </c>
      <c r="D1772" s="0" t="s">
        <v>37</v>
      </c>
      <c r="E1772" s="0" t="s">
        <v>147</v>
      </c>
      <c r="G1772" s="0" t="s">
        <v>19</v>
      </c>
      <c r="H1772" s="0" t="s">
        <v>2194</v>
      </c>
      <c r="I1772" s="0" t="n">
        <v>1</v>
      </c>
      <c r="J1772" s="0" t="n">
        <v>5.54</v>
      </c>
      <c r="K1772" s="0" t="str">
        <f aca="false">IF(I1772=1,"Yes","No")</f>
        <v>Yes</v>
      </c>
      <c r="L1772" s="0" t="n">
        <f aca="false">IF(K1772="Yes",(J1772-1)*0.98,-1)</f>
        <v>4.4492</v>
      </c>
      <c r="M1772" s="5" t="s">
        <v>33</v>
      </c>
      <c r="N1772" s="50" t="n">
        <v>21.02</v>
      </c>
      <c r="O1772" s="50" t="n">
        <f aca="false">N1772*L1772</f>
        <v>93.522184</v>
      </c>
      <c r="P1772" s="14" t="n">
        <f aca="false">O1772+P1771</f>
        <v>2098.43761199973</v>
      </c>
    </row>
    <row r="1773" customFormat="false" ht="12.8" hidden="false" customHeight="false" outlineLevel="0" collapsed="false">
      <c r="A1773" s="2" t="s">
        <v>2192</v>
      </c>
      <c r="B1773" s="2" t="s">
        <v>324</v>
      </c>
      <c r="C1773" s="0" t="s">
        <v>264</v>
      </c>
      <c r="D1773" s="0" t="s">
        <v>42</v>
      </c>
      <c r="E1773" s="0" t="s">
        <v>147</v>
      </c>
      <c r="F1773" s="0" t="s">
        <v>65</v>
      </c>
      <c r="G1773" s="0" t="s">
        <v>21</v>
      </c>
      <c r="H1773" s="0" t="s">
        <v>2195</v>
      </c>
      <c r="I1773" s="0" t="n">
        <v>3</v>
      </c>
      <c r="J1773" s="0" t="n">
        <v>2.19</v>
      </c>
      <c r="K1773" s="0" t="str">
        <f aca="false">IF(I1773=1,"Yes","No")</f>
        <v>No</v>
      </c>
      <c r="L1773" s="0" t="n">
        <f aca="false">IF(K1773="Yes",(J1773-1)*0.98,-1)</f>
        <v>-1</v>
      </c>
      <c r="M1773" s="5" t="s">
        <v>33</v>
      </c>
      <c r="N1773" s="50" t="n">
        <v>21.02</v>
      </c>
      <c r="O1773" s="50" t="n">
        <f aca="false">N1773*L1773</f>
        <v>-21.02</v>
      </c>
      <c r="P1773" s="14" t="n">
        <f aca="false">O1773+P1772</f>
        <v>2077.41761199973</v>
      </c>
    </row>
    <row r="1774" customFormat="false" ht="12.8" hidden="false" customHeight="false" outlineLevel="0" collapsed="false">
      <c r="A1774" s="2" t="s">
        <v>2192</v>
      </c>
      <c r="B1774" s="2" t="s">
        <v>324</v>
      </c>
      <c r="C1774" s="0" t="s">
        <v>264</v>
      </c>
      <c r="D1774" s="0" t="s">
        <v>42</v>
      </c>
      <c r="E1774" s="0" t="s">
        <v>147</v>
      </c>
      <c r="F1774" s="0" t="s">
        <v>65</v>
      </c>
      <c r="G1774" s="0" t="s">
        <v>21</v>
      </c>
      <c r="H1774" s="0" t="s">
        <v>2195</v>
      </c>
      <c r="I1774" s="0" t="n">
        <v>3</v>
      </c>
      <c r="J1774" s="0" t="n">
        <v>1.4</v>
      </c>
      <c r="K1774" s="0" t="s">
        <v>19</v>
      </c>
      <c r="L1774" s="0" t="n">
        <f aca="false">IF(K1774="Yes",(J1774-1)*0.98,-1)</f>
        <v>-1</v>
      </c>
      <c r="M1774" s="4" t="s">
        <v>22</v>
      </c>
      <c r="N1774" s="50" t="n">
        <v>21.02</v>
      </c>
      <c r="O1774" s="50" t="n">
        <f aca="false">N1774*L1774</f>
        <v>-21.02</v>
      </c>
      <c r="P1774" s="14" t="n">
        <f aca="false">O1774+P1773</f>
        <v>2056.39761199973</v>
      </c>
    </row>
    <row r="1775" customFormat="false" ht="12.8" hidden="false" customHeight="false" outlineLevel="0" collapsed="false">
      <c r="A1775" s="2" t="s">
        <v>2196</v>
      </c>
      <c r="B1775" s="2" t="s">
        <v>423</v>
      </c>
      <c r="C1775" s="6" t="s">
        <v>370</v>
      </c>
      <c r="D1775" s="6" t="s">
        <v>42</v>
      </c>
      <c r="E1775" s="6" t="s">
        <v>147</v>
      </c>
      <c r="F1775" s="6" t="s">
        <v>43</v>
      </c>
      <c r="G1775" s="6" t="s">
        <v>19</v>
      </c>
      <c r="H1775" s="6" t="s">
        <v>2197</v>
      </c>
      <c r="I1775" s="6" t="n">
        <v>3</v>
      </c>
      <c r="J1775" s="6" t="n">
        <v>6.61</v>
      </c>
      <c r="K1775" s="3" t="str">
        <f aca="false">IF(I1775=1, "No","Yes")</f>
        <v>Yes</v>
      </c>
      <c r="L1775" s="7" t="n">
        <f aca="false">IF(I1775=1,-J1775,0.98)</f>
        <v>0.98</v>
      </c>
      <c r="M1775" s="8" t="s">
        <v>51</v>
      </c>
      <c r="N1775" s="50" t="n">
        <v>21.02</v>
      </c>
      <c r="O1775" s="50" t="n">
        <f aca="false">N1775*L1775</f>
        <v>20.5996</v>
      </c>
      <c r="P1775" s="14" t="n">
        <f aca="false">O1775+P1774</f>
        <v>2076.99721199973</v>
      </c>
    </row>
    <row r="1776" customFormat="false" ht="12.8" hidden="false" customHeight="false" outlineLevel="0" collapsed="false">
      <c r="A1776" s="2" t="s">
        <v>2196</v>
      </c>
      <c r="B1776" s="2" t="s">
        <v>423</v>
      </c>
      <c r="C1776" s="6" t="s">
        <v>370</v>
      </c>
      <c r="D1776" s="6" t="s">
        <v>42</v>
      </c>
      <c r="E1776" s="6" t="s">
        <v>147</v>
      </c>
      <c r="F1776" s="6" t="s">
        <v>43</v>
      </c>
      <c r="G1776" s="6" t="s">
        <v>19</v>
      </c>
      <c r="H1776" s="6" t="s">
        <v>2197</v>
      </c>
      <c r="I1776" s="6" t="n">
        <v>3</v>
      </c>
      <c r="J1776" s="6" t="n">
        <v>6.61</v>
      </c>
      <c r="K1776" s="3" t="str">
        <f aca="false">IF(I1776=1, "No","Yes")</f>
        <v>Yes</v>
      </c>
      <c r="L1776" s="7" t="n">
        <f aca="false">IF(I1776=1,-J1776,0.98)</f>
        <v>0.98</v>
      </c>
      <c r="M1776" s="12" t="s">
        <v>128</v>
      </c>
      <c r="N1776" s="50" t="n">
        <v>21.02</v>
      </c>
      <c r="O1776" s="50" t="n">
        <f aca="false">N1776*L1776</f>
        <v>20.5996</v>
      </c>
      <c r="P1776" s="14" t="n">
        <f aca="false">O1776+P1775</f>
        <v>2097.59681199973</v>
      </c>
    </row>
    <row r="1777" customFormat="false" ht="12.8" hidden="false" customHeight="false" outlineLevel="0" collapsed="false">
      <c r="A1777" s="9" t="s">
        <v>2196</v>
      </c>
      <c r="B1777" s="9" t="s">
        <v>423</v>
      </c>
      <c r="C1777" s="6" t="s">
        <v>370</v>
      </c>
      <c r="D1777" s="6" t="s">
        <v>42</v>
      </c>
      <c r="E1777" s="6" t="s">
        <v>147</v>
      </c>
      <c r="F1777" s="6" t="s">
        <v>43</v>
      </c>
      <c r="G1777" s="6" t="s">
        <v>19</v>
      </c>
      <c r="H1777" s="6" t="s">
        <v>2198</v>
      </c>
      <c r="I1777" s="6" t="n">
        <v>1</v>
      </c>
      <c r="J1777" s="6" t="n">
        <v>1.86</v>
      </c>
      <c r="K1777" s="3" t="str">
        <f aca="false">IF(I1777=1,"Yes","No")</f>
        <v>Yes</v>
      </c>
      <c r="L1777" s="7" t="n">
        <f aca="false">IF(K1777="Yes",(J1777-1)*0.98,-1)</f>
        <v>0.8428</v>
      </c>
      <c r="M1777" s="10" t="s">
        <v>53</v>
      </c>
      <c r="N1777" s="50" t="n">
        <v>21.02</v>
      </c>
      <c r="O1777" s="50" t="n">
        <f aca="false">N1777*L1777</f>
        <v>17.715656</v>
      </c>
      <c r="P1777" s="14" t="n">
        <f aca="false">O1777+P1776</f>
        <v>2115.31246799973</v>
      </c>
    </row>
    <row r="1778" customFormat="false" ht="12.8" hidden="false" customHeight="false" outlineLevel="0" collapsed="false">
      <c r="A1778" s="2" t="s">
        <v>2199</v>
      </c>
      <c r="B1778" s="2" t="s">
        <v>252</v>
      </c>
      <c r="C1778" s="0" t="s">
        <v>41</v>
      </c>
      <c r="D1778" s="0" t="s">
        <v>42</v>
      </c>
      <c r="E1778" s="0" t="s">
        <v>147</v>
      </c>
      <c r="F1778" s="0" t="s">
        <v>65</v>
      </c>
      <c r="G1778" s="0" t="s">
        <v>21</v>
      </c>
      <c r="H1778" s="0" t="s">
        <v>2200</v>
      </c>
      <c r="I1778" s="0" t="n">
        <v>2</v>
      </c>
      <c r="J1778" s="0" t="n">
        <v>1.97</v>
      </c>
      <c r="K1778" s="0" t="str">
        <f aca="false">IF(I1778=1,"Yes","No")</f>
        <v>No</v>
      </c>
      <c r="L1778" s="0" t="n">
        <f aca="false">IF(K1778="Yes",(J1778-1)*0.98,-1)</f>
        <v>-1</v>
      </c>
      <c r="M1778" s="5" t="s">
        <v>33</v>
      </c>
      <c r="N1778" s="50" t="n">
        <v>21.02</v>
      </c>
      <c r="O1778" s="50" t="n">
        <f aca="false">N1778*L1778</f>
        <v>-21.02</v>
      </c>
      <c r="P1778" s="14" t="n">
        <f aca="false">O1778+P1777</f>
        <v>2094.29246799973</v>
      </c>
    </row>
    <row r="1779" customFormat="false" ht="12.8" hidden="false" customHeight="false" outlineLevel="0" collapsed="false">
      <c r="A1779" s="2" t="s">
        <v>2199</v>
      </c>
      <c r="B1779" s="2" t="s">
        <v>252</v>
      </c>
      <c r="C1779" s="0" t="s">
        <v>41</v>
      </c>
      <c r="D1779" s="0" t="s">
        <v>42</v>
      </c>
      <c r="E1779" s="0" t="s">
        <v>147</v>
      </c>
      <c r="F1779" s="0" t="s">
        <v>65</v>
      </c>
      <c r="G1779" s="0" t="s">
        <v>21</v>
      </c>
      <c r="H1779" s="0" t="s">
        <v>2200</v>
      </c>
      <c r="I1779" s="0" t="n">
        <v>2</v>
      </c>
      <c r="J1779" s="0" t="n">
        <v>1.38</v>
      </c>
      <c r="K1779" s="0" t="s">
        <v>21</v>
      </c>
      <c r="L1779" s="0" t="n">
        <f aca="false">IF(K1779="Yes",(J1779-1)*0.98,-1)</f>
        <v>0.3724</v>
      </c>
      <c r="M1779" s="4" t="s">
        <v>22</v>
      </c>
      <c r="N1779" s="50" t="n">
        <v>21.02</v>
      </c>
      <c r="O1779" s="50" t="n">
        <f aca="false">N1779*L1779</f>
        <v>7.827848</v>
      </c>
      <c r="P1779" s="14" t="n">
        <f aca="false">O1779+P1778</f>
        <v>2102.12031599973</v>
      </c>
    </row>
    <row r="1780" customFormat="false" ht="12.8" hidden="false" customHeight="false" outlineLevel="0" collapsed="false">
      <c r="A1780" s="2" t="s">
        <v>2199</v>
      </c>
      <c r="B1780" s="2" t="s">
        <v>239</v>
      </c>
      <c r="C1780" s="0" t="s">
        <v>576</v>
      </c>
      <c r="D1780" s="0" t="s">
        <v>42</v>
      </c>
      <c r="E1780" s="0" t="s">
        <v>147</v>
      </c>
      <c r="F1780" s="0" t="s">
        <v>453</v>
      </c>
      <c r="G1780" s="0" t="s">
        <v>19</v>
      </c>
      <c r="H1780" s="0" t="s">
        <v>2201</v>
      </c>
      <c r="I1780" s="0" t="n">
        <v>1</v>
      </c>
      <c r="J1780" s="0" t="n">
        <v>2.54</v>
      </c>
      <c r="K1780" s="0" t="str">
        <f aca="false">IF(I1780=1,"Yes","No")</f>
        <v>Yes</v>
      </c>
      <c r="L1780" s="0" t="n">
        <f aca="false">IF(K1780="Yes",(J1780-1)*0.98,-1)</f>
        <v>1.5092</v>
      </c>
      <c r="M1780" s="5" t="s">
        <v>33</v>
      </c>
      <c r="N1780" s="50" t="n">
        <v>21.02</v>
      </c>
      <c r="O1780" s="50" t="n">
        <f aca="false">N1780*L1780</f>
        <v>31.723384</v>
      </c>
      <c r="P1780" s="14" t="n">
        <f aca="false">O1780+P1779</f>
        <v>2133.84369999973</v>
      </c>
    </row>
    <row r="1781" customFormat="false" ht="12.8" hidden="false" customHeight="false" outlineLevel="0" collapsed="false">
      <c r="A1781" s="2" t="s">
        <v>2199</v>
      </c>
      <c r="B1781" s="2" t="s">
        <v>1117</v>
      </c>
      <c r="C1781" s="0" t="s">
        <v>125</v>
      </c>
      <c r="D1781" s="0" t="s">
        <v>16</v>
      </c>
      <c r="E1781" s="0" t="s">
        <v>30</v>
      </c>
      <c r="F1781" s="0" t="s">
        <v>65</v>
      </c>
      <c r="G1781" s="0" t="s">
        <v>21</v>
      </c>
      <c r="H1781" s="0" t="s">
        <v>2202</v>
      </c>
      <c r="I1781" s="0" t="n">
        <v>2</v>
      </c>
      <c r="J1781" s="0" t="n">
        <v>1.37</v>
      </c>
      <c r="K1781" s="0" t="s">
        <v>21</v>
      </c>
      <c r="L1781" s="0" t="n">
        <f aca="false">IF(K1781="Yes",(J1781-1)*0.98,-1)</f>
        <v>0.3626</v>
      </c>
      <c r="M1781" s="4" t="s">
        <v>22</v>
      </c>
      <c r="N1781" s="50" t="n">
        <v>21.02</v>
      </c>
      <c r="O1781" s="50" t="n">
        <f aca="false">N1781*L1781</f>
        <v>7.621852</v>
      </c>
      <c r="P1781" s="14" t="n">
        <f aca="false">O1781+P1780</f>
        <v>2141.46555199973</v>
      </c>
    </row>
    <row r="1782" customFormat="false" ht="12.8" hidden="false" customHeight="false" outlineLevel="0" collapsed="false">
      <c r="A1782" s="2" t="s">
        <v>2199</v>
      </c>
      <c r="B1782" s="2" t="s">
        <v>1117</v>
      </c>
      <c r="C1782" s="6" t="s">
        <v>125</v>
      </c>
      <c r="D1782" s="6" t="s">
        <v>16</v>
      </c>
      <c r="E1782" s="6" t="s">
        <v>30</v>
      </c>
      <c r="F1782" s="6" t="s">
        <v>65</v>
      </c>
      <c r="G1782" s="6" t="s">
        <v>21</v>
      </c>
      <c r="H1782" s="6" t="s">
        <v>2203</v>
      </c>
      <c r="I1782" s="6" t="n">
        <v>4</v>
      </c>
      <c r="J1782" s="6" t="n">
        <v>6.9</v>
      </c>
      <c r="K1782" s="3" t="str">
        <f aca="false">IF(I1782=1, "No","Yes")</f>
        <v>Yes</v>
      </c>
      <c r="L1782" s="7" t="n">
        <f aca="false">IF(I1782=1,-J1782,0.98)</f>
        <v>0.98</v>
      </c>
      <c r="M1782" s="8" t="s">
        <v>51</v>
      </c>
      <c r="N1782" s="50" t="n">
        <v>21.02</v>
      </c>
      <c r="O1782" s="50" t="n">
        <f aca="false">N1782*L1782</f>
        <v>20.5996</v>
      </c>
      <c r="P1782" s="14" t="n">
        <f aca="false">O1782+P1781</f>
        <v>2162.06515199973</v>
      </c>
    </row>
    <row r="1783" customFormat="false" ht="12.8" hidden="false" customHeight="false" outlineLevel="0" collapsed="false">
      <c r="A1783" s="2" t="s">
        <v>2204</v>
      </c>
      <c r="B1783" s="2" t="s">
        <v>58</v>
      </c>
      <c r="C1783" s="0" t="s">
        <v>264</v>
      </c>
      <c r="D1783" s="0" t="s">
        <v>29</v>
      </c>
      <c r="E1783" s="0" t="s">
        <v>147</v>
      </c>
      <c r="F1783" s="0" t="s">
        <v>31</v>
      </c>
      <c r="G1783" s="0" t="s">
        <v>19</v>
      </c>
      <c r="H1783" s="0" t="s">
        <v>2205</v>
      </c>
      <c r="I1783" s="0" t="n">
        <v>2</v>
      </c>
      <c r="J1783" s="0" t="n">
        <v>3.74</v>
      </c>
      <c r="K1783" s="0" t="s">
        <v>21</v>
      </c>
      <c r="L1783" s="0" t="n">
        <f aca="false">IF(K1783="Yes",(J1783-1)*0.98,-1)</f>
        <v>2.6852</v>
      </c>
      <c r="M1783" s="11" t="s">
        <v>62</v>
      </c>
      <c r="N1783" s="50" t="n">
        <v>21.02</v>
      </c>
      <c r="O1783" s="50" t="n">
        <f aca="false">N1783*L1783</f>
        <v>56.442904</v>
      </c>
      <c r="P1783" s="14" t="n">
        <f aca="false">O1783+P1782</f>
        <v>2218.50805599973</v>
      </c>
    </row>
    <row r="1784" customFormat="false" ht="12.8" hidden="false" customHeight="false" outlineLevel="0" collapsed="false">
      <c r="A1784" s="2" t="s">
        <v>2204</v>
      </c>
      <c r="B1784" s="2" t="s">
        <v>58</v>
      </c>
      <c r="C1784" s="6" t="s">
        <v>264</v>
      </c>
      <c r="D1784" s="6" t="s">
        <v>29</v>
      </c>
      <c r="E1784" s="6" t="s">
        <v>147</v>
      </c>
      <c r="F1784" s="6" t="s">
        <v>31</v>
      </c>
      <c r="G1784" s="6" t="s">
        <v>19</v>
      </c>
      <c r="H1784" s="6" t="s">
        <v>2206</v>
      </c>
      <c r="I1784" s="6" t="n">
        <v>3</v>
      </c>
      <c r="J1784" s="6" t="n">
        <v>3.5</v>
      </c>
      <c r="K1784" s="3" t="str">
        <f aca="false">IF(I1784=1, "No","Yes")</f>
        <v>Yes</v>
      </c>
      <c r="L1784" s="7" t="n">
        <f aca="false">IF(I1784=1,-J1784,0.98)</f>
        <v>0.98</v>
      </c>
      <c r="M1784" s="8" t="s">
        <v>51</v>
      </c>
      <c r="N1784" s="50" t="n">
        <v>21.02</v>
      </c>
      <c r="O1784" s="50" t="n">
        <f aca="false">N1784*L1784</f>
        <v>20.5996</v>
      </c>
      <c r="P1784" s="14" t="n">
        <f aca="false">O1784+P1783</f>
        <v>2239.10765599973</v>
      </c>
    </row>
    <row r="1785" customFormat="false" ht="12.8" hidden="false" customHeight="false" outlineLevel="0" collapsed="false">
      <c r="A1785" s="9" t="s">
        <v>2204</v>
      </c>
      <c r="B1785" s="9" t="s">
        <v>58</v>
      </c>
      <c r="C1785" s="6" t="s">
        <v>264</v>
      </c>
      <c r="D1785" s="6" t="s">
        <v>29</v>
      </c>
      <c r="E1785" s="6" t="s">
        <v>147</v>
      </c>
      <c r="F1785" s="6" t="s">
        <v>31</v>
      </c>
      <c r="G1785" s="6" t="s">
        <v>19</v>
      </c>
      <c r="H1785" s="6" t="s">
        <v>2205</v>
      </c>
      <c r="I1785" s="6" t="n">
        <v>2</v>
      </c>
      <c r="J1785" s="6" t="n">
        <v>9.75</v>
      </c>
      <c r="K1785" s="3" t="str">
        <f aca="false">IF(I1785=1,"Yes","No")</f>
        <v>No</v>
      </c>
      <c r="L1785" s="7" t="n">
        <f aca="false">IF(K1785="Yes",(J1785-1)*0.98,-1)</f>
        <v>-1</v>
      </c>
      <c r="M1785" s="10" t="s">
        <v>53</v>
      </c>
      <c r="N1785" s="50" t="n">
        <v>21.02</v>
      </c>
      <c r="O1785" s="50" t="n">
        <f aca="false">N1785*L1785</f>
        <v>-21.02</v>
      </c>
      <c r="P1785" s="14" t="n">
        <f aca="false">O1785+P1784</f>
        <v>2218.08765599973</v>
      </c>
    </row>
    <row r="1786" customFormat="false" ht="12.8" hidden="false" customHeight="false" outlineLevel="0" collapsed="false">
      <c r="A1786" s="9" t="s">
        <v>2204</v>
      </c>
      <c r="B1786" s="9" t="s">
        <v>149</v>
      </c>
      <c r="C1786" s="6" t="s">
        <v>382</v>
      </c>
      <c r="D1786" s="6" t="s">
        <v>16</v>
      </c>
      <c r="E1786" s="6" t="s">
        <v>147</v>
      </c>
      <c r="F1786" s="6" t="s">
        <v>18</v>
      </c>
      <c r="G1786" s="6" t="s">
        <v>19</v>
      </c>
      <c r="H1786" s="6" t="s">
        <v>2207</v>
      </c>
      <c r="I1786" s="6" t="n">
        <v>1</v>
      </c>
      <c r="J1786" s="6" t="n">
        <v>4.8</v>
      </c>
      <c r="K1786" s="3" t="str">
        <f aca="false">IF(I1786=1,"Yes","No")</f>
        <v>Yes</v>
      </c>
      <c r="L1786" s="7" t="n">
        <f aca="false">IF(K1786="Yes",(J1786-1)*0.98,-1)</f>
        <v>3.724</v>
      </c>
      <c r="M1786" s="10" t="s">
        <v>53</v>
      </c>
      <c r="N1786" s="50" t="n">
        <v>21.02</v>
      </c>
      <c r="O1786" s="50" t="n">
        <f aca="false">N1786*L1786</f>
        <v>78.27848</v>
      </c>
      <c r="P1786" s="14" t="n">
        <f aca="false">O1786+P1785</f>
        <v>2296.36613599973</v>
      </c>
    </row>
    <row r="1787" customFormat="false" ht="12.8" hidden="false" customHeight="false" outlineLevel="0" collapsed="false">
      <c r="A1787" s="2" t="s">
        <v>2204</v>
      </c>
      <c r="B1787" s="2" t="s">
        <v>157</v>
      </c>
      <c r="C1787" s="0" t="s">
        <v>15</v>
      </c>
      <c r="D1787" s="0" t="s">
        <v>29</v>
      </c>
      <c r="E1787" s="0" t="s">
        <v>147</v>
      </c>
      <c r="F1787" s="0" t="s">
        <v>31</v>
      </c>
      <c r="G1787" s="0" t="s">
        <v>19</v>
      </c>
      <c r="H1787" s="0" t="s">
        <v>2208</v>
      </c>
      <c r="I1787" s="0" t="n">
        <v>1</v>
      </c>
      <c r="J1787" s="0" t="n">
        <v>1.58</v>
      </c>
      <c r="K1787" s="0" t="s">
        <v>21</v>
      </c>
      <c r="L1787" s="0" t="n">
        <f aca="false">IF(K1787="Yes",(J1787-1)*0.98,-1)</f>
        <v>0.5684</v>
      </c>
      <c r="M1787" s="11" t="s">
        <v>62</v>
      </c>
      <c r="N1787" s="50" t="n">
        <v>21.02</v>
      </c>
      <c r="O1787" s="50" t="n">
        <f aca="false">N1787*L1787</f>
        <v>11.947768</v>
      </c>
      <c r="P1787" s="14" t="n">
        <f aca="false">O1787+P1786</f>
        <v>2308.31390399973</v>
      </c>
    </row>
    <row r="1788" customFormat="false" ht="12.8" hidden="false" customHeight="false" outlineLevel="0" collapsed="false">
      <c r="A1788" s="2" t="s">
        <v>2204</v>
      </c>
      <c r="B1788" s="2" t="s">
        <v>157</v>
      </c>
      <c r="C1788" s="6" t="s">
        <v>15</v>
      </c>
      <c r="D1788" s="6" t="s">
        <v>29</v>
      </c>
      <c r="E1788" s="6" t="s">
        <v>147</v>
      </c>
      <c r="F1788" s="6" t="s">
        <v>31</v>
      </c>
      <c r="G1788" s="6" t="s">
        <v>19</v>
      </c>
      <c r="H1788" s="6" t="s">
        <v>2209</v>
      </c>
      <c r="I1788" s="6" t="n">
        <v>2</v>
      </c>
      <c r="J1788" s="6" t="n">
        <v>5.18</v>
      </c>
      <c r="K1788" s="3" t="str">
        <f aca="false">IF(I1788=1, "No","Yes")</f>
        <v>Yes</v>
      </c>
      <c r="L1788" s="7" t="n">
        <f aca="false">IF(I1788=1,-J1788,0.98)</f>
        <v>0.98</v>
      </c>
      <c r="M1788" s="8" t="s">
        <v>51</v>
      </c>
      <c r="N1788" s="50" t="n">
        <v>21.02</v>
      </c>
      <c r="O1788" s="50" t="n">
        <f aca="false">N1788*L1788</f>
        <v>20.5996</v>
      </c>
      <c r="P1788" s="14" t="n">
        <f aca="false">O1788+P1787</f>
        <v>2328.91350399973</v>
      </c>
    </row>
    <row r="1789" customFormat="false" ht="12.8" hidden="false" customHeight="false" outlineLevel="0" collapsed="false">
      <c r="A1789" s="9" t="s">
        <v>2204</v>
      </c>
      <c r="B1789" s="9" t="s">
        <v>157</v>
      </c>
      <c r="C1789" s="6" t="s">
        <v>15</v>
      </c>
      <c r="D1789" s="6" t="s">
        <v>29</v>
      </c>
      <c r="E1789" s="6" t="s">
        <v>147</v>
      </c>
      <c r="F1789" s="6" t="s">
        <v>31</v>
      </c>
      <c r="G1789" s="6" t="s">
        <v>19</v>
      </c>
      <c r="H1789" s="6" t="s">
        <v>2208</v>
      </c>
      <c r="I1789" s="6" t="n">
        <v>1</v>
      </c>
      <c r="J1789" s="6" t="n">
        <v>3.7</v>
      </c>
      <c r="K1789" s="3" t="str">
        <f aca="false">IF(I1789=1,"Yes","No")</f>
        <v>Yes</v>
      </c>
      <c r="L1789" s="7" t="n">
        <f aca="false">IF(K1789="Yes",(J1789-1)*0.98,-1)</f>
        <v>2.646</v>
      </c>
      <c r="M1789" s="10" t="s">
        <v>53</v>
      </c>
      <c r="N1789" s="50" t="n">
        <v>21.02</v>
      </c>
      <c r="O1789" s="50" t="n">
        <f aca="false">N1789*L1789</f>
        <v>55.61892</v>
      </c>
      <c r="P1789" s="14" t="n">
        <f aca="false">O1789+P1788</f>
        <v>2384.53242399973</v>
      </c>
    </row>
    <row r="1790" customFormat="false" ht="12.8" hidden="false" customHeight="false" outlineLevel="0" collapsed="false">
      <c r="A1790" s="2" t="s">
        <v>2204</v>
      </c>
      <c r="B1790" s="2" t="s">
        <v>109</v>
      </c>
      <c r="C1790" s="0" t="s">
        <v>264</v>
      </c>
      <c r="D1790" s="0" t="s">
        <v>48</v>
      </c>
      <c r="E1790" s="0" t="s">
        <v>147</v>
      </c>
      <c r="F1790" s="0" t="s">
        <v>815</v>
      </c>
      <c r="G1790" s="0" t="s">
        <v>19</v>
      </c>
      <c r="H1790" s="0" t="s">
        <v>2210</v>
      </c>
      <c r="I1790" s="0" t="n">
        <v>1</v>
      </c>
      <c r="J1790" s="0" t="n">
        <v>1.92</v>
      </c>
      <c r="K1790" s="0" t="str">
        <f aca="false">IF(I1790=1,"Yes","No")</f>
        <v>Yes</v>
      </c>
      <c r="L1790" s="0" t="n">
        <f aca="false">IF(K1790="Yes",(J1790-1)*0.98,-1)</f>
        <v>0.9016</v>
      </c>
      <c r="M1790" s="5" t="s">
        <v>33</v>
      </c>
      <c r="N1790" s="50" t="n">
        <v>21.02</v>
      </c>
      <c r="O1790" s="50" t="n">
        <f aca="false">N1790*L1790</f>
        <v>18.951632</v>
      </c>
      <c r="P1790" s="14" t="n">
        <f aca="false">O1790+P1789</f>
        <v>2403.48405599973</v>
      </c>
    </row>
    <row r="1791" customFormat="false" ht="12.8" hidden="false" customHeight="false" outlineLevel="0" collapsed="false">
      <c r="A1791" s="2" t="s">
        <v>2204</v>
      </c>
      <c r="B1791" s="2" t="s">
        <v>109</v>
      </c>
      <c r="C1791" s="0" t="s">
        <v>264</v>
      </c>
      <c r="D1791" s="0" t="s">
        <v>48</v>
      </c>
      <c r="E1791" s="0" t="s">
        <v>147</v>
      </c>
      <c r="F1791" s="0" t="s">
        <v>815</v>
      </c>
      <c r="G1791" s="0" t="s">
        <v>19</v>
      </c>
      <c r="H1791" s="0" t="s">
        <v>2210</v>
      </c>
      <c r="I1791" s="0" t="n">
        <v>1</v>
      </c>
      <c r="J1791" s="0" t="n">
        <v>1.28</v>
      </c>
      <c r="K1791" s="0" t="s">
        <v>21</v>
      </c>
      <c r="L1791" s="0" t="n">
        <f aca="false">IF(K1791="Yes",(J1791-1)*0.98,-1)</f>
        <v>0.2744</v>
      </c>
      <c r="M1791" s="4" t="s">
        <v>22</v>
      </c>
      <c r="N1791" s="50" t="n">
        <v>21.02</v>
      </c>
      <c r="O1791" s="50" t="n">
        <f aca="false">N1791*L1791</f>
        <v>5.767888</v>
      </c>
      <c r="P1791" s="14" t="n">
        <f aca="false">O1791+P1790</f>
        <v>2409.25194399973</v>
      </c>
    </row>
    <row r="1792" customFormat="false" ht="12.8" hidden="false" customHeight="false" outlineLevel="0" collapsed="false">
      <c r="A1792" s="2" t="s">
        <v>2204</v>
      </c>
      <c r="B1792" s="2" t="s">
        <v>159</v>
      </c>
      <c r="C1792" s="0" t="s">
        <v>264</v>
      </c>
      <c r="D1792" s="0" t="s">
        <v>29</v>
      </c>
      <c r="E1792" s="0" t="s">
        <v>147</v>
      </c>
      <c r="F1792" s="0" t="s">
        <v>453</v>
      </c>
      <c r="G1792" s="0" t="s">
        <v>19</v>
      </c>
      <c r="H1792" s="0" t="s">
        <v>2211</v>
      </c>
      <c r="I1792" s="0" t="n">
        <v>4</v>
      </c>
      <c r="J1792" s="0" t="n">
        <v>2.71</v>
      </c>
      <c r="K1792" s="0" t="str">
        <f aca="false">IF(I1792=1,"Yes","No")</f>
        <v>No</v>
      </c>
      <c r="L1792" s="0" t="n">
        <f aca="false">IF(K1792="Yes",(J1792-1)*0.98,-1)</f>
        <v>-1</v>
      </c>
      <c r="M1792" s="5" t="s">
        <v>33</v>
      </c>
      <c r="N1792" s="50" t="n">
        <v>21.02</v>
      </c>
      <c r="O1792" s="50" t="n">
        <f aca="false">N1792*L1792</f>
        <v>-21.02</v>
      </c>
      <c r="P1792" s="14" t="n">
        <f aca="false">O1792+P1791</f>
        <v>2388.23194399973</v>
      </c>
    </row>
    <row r="1793" customFormat="false" ht="12.8" hidden="false" customHeight="false" outlineLevel="0" collapsed="false">
      <c r="A1793" s="2" t="s">
        <v>2204</v>
      </c>
      <c r="B1793" s="2" t="s">
        <v>159</v>
      </c>
      <c r="C1793" s="0" t="s">
        <v>264</v>
      </c>
      <c r="D1793" s="0" t="s">
        <v>29</v>
      </c>
      <c r="E1793" s="0" t="s">
        <v>147</v>
      </c>
      <c r="F1793" s="0" t="s">
        <v>453</v>
      </c>
      <c r="G1793" s="0" t="s">
        <v>19</v>
      </c>
      <c r="H1793" s="0" t="s">
        <v>2211</v>
      </c>
      <c r="I1793" s="0" t="n">
        <v>4</v>
      </c>
      <c r="J1793" s="0" t="n">
        <v>1.23</v>
      </c>
      <c r="K1793" s="0" t="s">
        <v>19</v>
      </c>
      <c r="L1793" s="0" t="n">
        <f aca="false">IF(K1793="Yes",(J1793-1)*0.98,-1)</f>
        <v>-1</v>
      </c>
      <c r="M1793" s="4" t="s">
        <v>22</v>
      </c>
      <c r="N1793" s="50" t="n">
        <v>21.02</v>
      </c>
      <c r="O1793" s="50" t="n">
        <f aca="false">N1793*L1793</f>
        <v>-21.02</v>
      </c>
      <c r="P1793" s="14" t="n">
        <f aca="false">O1793+P1792</f>
        <v>2367.21194399973</v>
      </c>
    </row>
    <row r="1794" customFormat="false" ht="12.8" hidden="false" customHeight="false" outlineLevel="0" collapsed="false">
      <c r="A1794" s="9" t="s">
        <v>2204</v>
      </c>
      <c r="B1794" s="9" t="s">
        <v>337</v>
      </c>
      <c r="C1794" s="6" t="s">
        <v>179</v>
      </c>
      <c r="D1794" s="6" t="s">
        <v>42</v>
      </c>
      <c r="E1794" s="6" t="s">
        <v>147</v>
      </c>
      <c r="F1794" s="6" t="s">
        <v>43</v>
      </c>
      <c r="G1794" s="6" t="s">
        <v>19</v>
      </c>
      <c r="H1794" s="6" t="s">
        <v>2212</v>
      </c>
      <c r="I1794" s="6" t="n">
        <v>0</v>
      </c>
      <c r="J1794" s="6" t="n">
        <v>14.58</v>
      </c>
      <c r="K1794" s="3" t="str">
        <f aca="false">IF(I1794=1,"Yes","No")</f>
        <v>No</v>
      </c>
      <c r="L1794" s="7" t="n">
        <f aca="false">IF(K1794="Yes",(J1794-1)*0.98,-1)</f>
        <v>-1</v>
      </c>
      <c r="M1794" s="10" t="s">
        <v>53</v>
      </c>
      <c r="N1794" s="50" t="n">
        <v>21.02</v>
      </c>
      <c r="O1794" s="50" t="n">
        <f aca="false">N1794*L1794</f>
        <v>-21.02</v>
      </c>
      <c r="P1794" s="14" t="n">
        <f aca="false">O1794+P1793</f>
        <v>2346.19194399973</v>
      </c>
    </row>
    <row r="1795" customFormat="false" ht="12.8" hidden="false" customHeight="false" outlineLevel="0" collapsed="false">
      <c r="A1795" s="2" t="s">
        <v>2213</v>
      </c>
      <c r="B1795" s="2" t="s">
        <v>46</v>
      </c>
      <c r="C1795" s="0" t="s">
        <v>608</v>
      </c>
      <c r="D1795" s="0" t="s">
        <v>16</v>
      </c>
      <c r="E1795" s="0" t="s">
        <v>147</v>
      </c>
      <c r="F1795" s="0" t="s">
        <v>453</v>
      </c>
      <c r="G1795" s="0" t="s">
        <v>19</v>
      </c>
      <c r="H1795" s="0" t="s">
        <v>2139</v>
      </c>
      <c r="I1795" s="0" t="n">
        <v>2</v>
      </c>
      <c r="J1795" s="0" t="n">
        <v>2.84</v>
      </c>
      <c r="K1795" s="0" t="str">
        <f aca="false">IF(I1795=1,"Yes","No")</f>
        <v>No</v>
      </c>
      <c r="L1795" s="0" t="n">
        <f aca="false">IF(K1795="Yes",(J1795-1)*0.98,-1)</f>
        <v>-1</v>
      </c>
      <c r="M1795" s="5" t="s">
        <v>33</v>
      </c>
      <c r="N1795" s="50" t="n">
        <v>21.02</v>
      </c>
      <c r="O1795" s="50" t="n">
        <f aca="false">N1795*L1795</f>
        <v>-21.02</v>
      </c>
      <c r="P1795" s="14" t="n">
        <f aca="false">O1795+P1794</f>
        <v>2325.17194399973</v>
      </c>
    </row>
    <row r="1796" customFormat="false" ht="12.8" hidden="false" customHeight="false" outlineLevel="0" collapsed="false">
      <c r="A1796" s="2" t="s">
        <v>2213</v>
      </c>
      <c r="B1796" s="2" t="s">
        <v>512</v>
      </c>
      <c r="C1796" s="0" t="s">
        <v>532</v>
      </c>
      <c r="D1796" s="0" t="s">
        <v>16</v>
      </c>
      <c r="E1796" s="0" t="s">
        <v>17</v>
      </c>
      <c r="F1796" s="0" t="s">
        <v>18</v>
      </c>
      <c r="G1796" s="0" t="s">
        <v>19</v>
      </c>
      <c r="H1796" s="0" t="s">
        <v>2214</v>
      </c>
      <c r="I1796" s="0" t="n">
        <v>1</v>
      </c>
      <c r="J1796" s="0" t="n">
        <v>1.08</v>
      </c>
      <c r="K1796" s="0" t="s">
        <v>21</v>
      </c>
      <c r="L1796" s="0" t="n">
        <f aca="false">IF(K1796="Yes",(J1796-1)*0.98,-1)</f>
        <v>0.0784000000000001</v>
      </c>
      <c r="M1796" s="4" t="s">
        <v>22</v>
      </c>
      <c r="N1796" s="50" t="n">
        <v>21.02</v>
      </c>
      <c r="O1796" s="50" t="n">
        <f aca="false">N1796*L1796</f>
        <v>1.647968</v>
      </c>
      <c r="P1796" s="14" t="n">
        <f aca="false">O1796+P1795</f>
        <v>2326.81991199973</v>
      </c>
    </row>
    <row r="1797" customFormat="false" ht="12.8" hidden="false" customHeight="false" outlineLevel="0" collapsed="false">
      <c r="A1797" s="2" t="s">
        <v>2213</v>
      </c>
      <c r="B1797" s="2" t="s">
        <v>159</v>
      </c>
      <c r="C1797" s="0" t="s">
        <v>532</v>
      </c>
      <c r="D1797" s="0" t="s">
        <v>16</v>
      </c>
      <c r="E1797" s="0" t="s">
        <v>17</v>
      </c>
      <c r="F1797" s="0" t="s">
        <v>18</v>
      </c>
      <c r="G1797" s="0" t="s">
        <v>19</v>
      </c>
      <c r="H1797" s="0" t="s">
        <v>2215</v>
      </c>
      <c r="I1797" s="0" t="n">
        <v>1</v>
      </c>
      <c r="J1797" s="0" t="n">
        <v>1.09</v>
      </c>
      <c r="K1797" s="0" t="s">
        <v>21</v>
      </c>
      <c r="L1797" s="0" t="n">
        <f aca="false">IF(K1797="Yes",(J1797-1)*0.98,-1)</f>
        <v>0.0882000000000001</v>
      </c>
      <c r="M1797" s="4" t="s">
        <v>22</v>
      </c>
      <c r="N1797" s="50" t="n">
        <v>21.02</v>
      </c>
      <c r="O1797" s="50" t="n">
        <f aca="false">N1797*L1797</f>
        <v>1.853964</v>
      </c>
      <c r="P1797" s="14" t="n">
        <f aca="false">O1797+P1796</f>
        <v>2328.67387599973</v>
      </c>
    </row>
    <row r="1798" customFormat="false" ht="12.8" hidden="false" customHeight="false" outlineLevel="0" collapsed="false">
      <c r="A1798" s="2" t="s">
        <v>2213</v>
      </c>
      <c r="B1798" s="2" t="s">
        <v>245</v>
      </c>
      <c r="C1798" s="0" t="s">
        <v>1302</v>
      </c>
      <c r="D1798" s="0" t="s">
        <v>37</v>
      </c>
      <c r="E1798" s="0" t="s">
        <v>147</v>
      </c>
      <c r="F1798" s="0" t="s">
        <v>31</v>
      </c>
      <c r="G1798" s="0" t="s">
        <v>19</v>
      </c>
      <c r="H1798" s="0" t="s">
        <v>2216</v>
      </c>
      <c r="I1798" s="0" t="n">
        <v>0</v>
      </c>
      <c r="J1798" s="0" t="n">
        <v>1.53</v>
      </c>
      <c r="K1798" s="0" t="s">
        <v>19</v>
      </c>
      <c r="L1798" s="0" t="n">
        <f aca="false">IF(K1798="Yes",(J1798-1)*0.98,-1)</f>
        <v>-1</v>
      </c>
      <c r="M1798" s="11" t="s">
        <v>62</v>
      </c>
      <c r="N1798" s="50" t="n">
        <v>21.02</v>
      </c>
      <c r="O1798" s="50" t="n">
        <f aca="false">N1798*L1798</f>
        <v>-21.02</v>
      </c>
      <c r="P1798" s="14" t="n">
        <f aca="false">O1798+P1797</f>
        <v>2307.65387599973</v>
      </c>
    </row>
    <row r="1799" customFormat="false" ht="12.8" hidden="false" customHeight="false" outlineLevel="0" collapsed="false">
      <c r="A1799" s="9" t="s">
        <v>2213</v>
      </c>
      <c r="B1799" s="9" t="s">
        <v>245</v>
      </c>
      <c r="C1799" s="6" t="s">
        <v>1302</v>
      </c>
      <c r="D1799" s="6" t="s">
        <v>37</v>
      </c>
      <c r="E1799" s="6" t="s">
        <v>147</v>
      </c>
      <c r="F1799" s="6" t="s">
        <v>31</v>
      </c>
      <c r="G1799" s="6" t="s">
        <v>19</v>
      </c>
      <c r="H1799" s="6" t="s">
        <v>2216</v>
      </c>
      <c r="I1799" s="6" t="n">
        <v>0</v>
      </c>
      <c r="J1799" s="6" t="n">
        <v>2.4</v>
      </c>
      <c r="K1799" s="3" t="str">
        <f aca="false">IF(I1799=1,"Yes","No")</f>
        <v>No</v>
      </c>
      <c r="L1799" s="7" t="n">
        <f aca="false">IF(K1799="Yes",(J1799-1)*0.98,-1)</f>
        <v>-1</v>
      </c>
      <c r="M1799" s="10" t="s">
        <v>53</v>
      </c>
      <c r="N1799" s="50" t="n">
        <v>21.02</v>
      </c>
      <c r="O1799" s="50" t="n">
        <f aca="false">N1799*L1799</f>
        <v>-21.02</v>
      </c>
      <c r="P1799" s="14" t="n">
        <f aca="false">O1799+P1798</f>
        <v>2286.63387599973</v>
      </c>
    </row>
    <row r="1800" customFormat="false" ht="12.8" hidden="false" customHeight="false" outlineLevel="0" collapsed="false">
      <c r="A1800" s="2" t="s">
        <v>2213</v>
      </c>
      <c r="B1800" s="2" t="s">
        <v>625</v>
      </c>
      <c r="C1800" s="0" t="s">
        <v>1302</v>
      </c>
      <c r="D1800" s="0" t="s">
        <v>37</v>
      </c>
      <c r="E1800" s="0" t="s">
        <v>147</v>
      </c>
      <c r="G1800" s="0" t="s">
        <v>19</v>
      </c>
      <c r="H1800" s="0" t="s">
        <v>2217</v>
      </c>
      <c r="I1800" s="0" t="n">
        <v>1</v>
      </c>
      <c r="J1800" s="0" t="n">
        <v>17.5</v>
      </c>
      <c r="K1800" s="0" t="str">
        <f aca="false">IF(I1800=1,"Yes","No")</f>
        <v>Yes</v>
      </c>
      <c r="L1800" s="0" t="n">
        <f aca="false">IF(K1800="Yes",(J1800-1)*0.98,-1)</f>
        <v>16.17</v>
      </c>
      <c r="M1800" s="5" t="s">
        <v>33</v>
      </c>
      <c r="N1800" s="50" t="n">
        <v>21.02</v>
      </c>
      <c r="O1800" s="50" t="n">
        <f aca="false">N1800*L1800</f>
        <v>339.8934</v>
      </c>
      <c r="P1800" s="14" t="n">
        <f aca="false">O1800+P1799</f>
        <v>2626.52727599973</v>
      </c>
    </row>
    <row r="1801" customFormat="false" ht="12.8" hidden="false" customHeight="false" outlineLevel="0" collapsed="false">
      <c r="A1801" s="2" t="s">
        <v>2213</v>
      </c>
      <c r="B1801" s="2" t="s">
        <v>1099</v>
      </c>
      <c r="C1801" s="0" t="s">
        <v>1031</v>
      </c>
      <c r="D1801" s="0" t="s">
        <v>37</v>
      </c>
      <c r="E1801" s="0" t="s">
        <v>17</v>
      </c>
      <c r="G1801" s="0" t="s">
        <v>19</v>
      </c>
      <c r="H1801" s="0" t="s">
        <v>2218</v>
      </c>
      <c r="I1801" s="0" t="n">
        <v>1</v>
      </c>
      <c r="J1801" s="0" t="n">
        <v>2.02</v>
      </c>
      <c r="K1801" s="0" t="s">
        <v>21</v>
      </c>
      <c r="L1801" s="0" t="n">
        <f aca="false">IF(K1801="Yes",(J1801-1)*0.98,-1)</f>
        <v>0.9996</v>
      </c>
      <c r="M1801" s="11" t="s">
        <v>62</v>
      </c>
      <c r="N1801" s="50" t="n">
        <v>21.02</v>
      </c>
      <c r="O1801" s="50" t="n">
        <f aca="false">N1801*L1801</f>
        <v>21.011592</v>
      </c>
      <c r="P1801" s="14" t="n">
        <f aca="false">O1801+P1800</f>
        <v>2647.53886799973</v>
      </c>
    </row>
    <row r="1802" customFormat="false" ht="12.8" hidden="false" customHeight="false" outlineLevel="0" collapsed="false">
      <c r="A1802" s="9" t="s">
        <v>2213</v>
      </c>
      <c r="B1802" s="9" t="s">
        <v>1099</v>
      </c>
      <c r="C1802" s="6" t="s">
        <v>1031</v>
      </c>
      <c r="D1802" s="6" t="s">
        <v>37</v>
      </c>
      <c r="E1802" s="6" t="s">
        <v>17</v>
      </c>
      <c r="F1802" s="6"/>
      <c r="G1802" s="6" t="s">
        <v>19</v>
      </c>
      <c r="H1802" s="6" t="s">
        <v>2218</v>
      </c>
      <c r="I1802" s="6" t="n">
        <v>1</v>
      </c>
      <c r="J1802" s="6" t="n">
        <v>3.33</v>
      </c>
      <c r="K1802" s="3" t="str">
        <f aca="false">IF(I1802=1,"Yes","No")</f>
        <v>Yes</v>
      </c>
      <c r="L1802" s="7" t="n">
        <f aca="false">IF(K1802="Yes",(J1802-1)*0.98,-1)</f>
        <v>2.2834</v>
      </c>
      <c r="M1802" s="10" t="s">
        <v>53</v>
      </c>
      <c r="N1802" s="50" t="n">
        <v>21.02</v>
      </c>
      <c r="O1802" s="50" t="n">
        <f aca="false">N1802*L1802</f>
        <v>47.997068</v>
      </c>
      <c r="P1802" s="14" t="n">
        <f aca="false">O1802+P1801</f>
        <v>2695.53593599973</v>
      </c>
    </row>
    <row r="1803" customFormat="false" ht="12.8" hidden="false" customHeight="false" outlineLevel="0" collapsed="false">
      <c r="A1803" s="2" t="s">
        <v>2213</v>
      </c>
      <c r="B1803" s="2" t="s">
        <v>438</v>
      </c>
      <c r="C1803" s="0" t="s">
        <v>194</v>
      </c>
      <c r="D1803" s="0" t="s">
        <v>16</v>
      </c>
      <c r="E1803" s="0" t="s">
        <v>147</v>
      </c>
      <c r="F1803" s="0" t="s">
        <v>65</v>
      </c>
      <c r="G1803" s="0" t="s">
        <v>21</v>
      </c>
      <c r="H1803" s="0" t="s">
        <v>2219</v>
      </c>
      <c r="I1803" s="0" t="n">
        <v>1</v>
      </c>
      <c r="J1803" s="0" t="n">
        <v>2.29</v>
      </c>
      <c r="K1803" s="0" t="str">
        <f aca="false">IF(I1803=1,"Yes","No")</f>
        <v>Yes</v>
      </c>
      <c r="L1803" s="0" t="n">
        <f aca="false">IF(K1803="Yes",(J1803-1)*0.98,-1)</f>
        <v>1.2642</v>
      </c>
      <c r="M1803" s="5" t="s">
        <v>33</v>
      </c>
      <c r="N1803" s="50" t="n">
        <v>21.02</v>
      </c>
      <c r="O1803" s="50" t="n">
        <f aca="false">N1803*L1803</f>
        <v>26.573484</v>
      </c>
      <c r="P1803" s="14" t="n">
        <f aca="false">O1803+P1802</f>
        <v>2722.10941999973</v>
      </c>
    </row>
    <row r="1804" customFormat="false" ht="12.8" hidden="false" customHeight="false" outlineLevel="0" collapsed="false">
      <c r="A1804" s="2" t="s">
        <v>2220</v>
      </c>
      <c r="B1804" s="2" t="s">
        <v>197</v>
      </c>
      <c r="C1804" s="0" t="s">
        <v>457</v>
      </c>
      <c r="D1804" s="0" t="s">
        <v>42</v>
      </c>
      <c r="E1804" s="0" t="s">
        <v>79</v>
      </c>
      <c r="F1804" s="0" t="s">
        <v>80</v>
      </c>
      <c r="G1804" s="0" t="s">
        <v>19</v>
      </c>
      <c r="H1804" s="0" t="s">
        <v>2120</v>
      </c>
      <c r="I1804" s="0" t="n">
        <v>2</v>
      </c>
      <c r="J1804" s="0" t="n">
        <v>1.45</v>
      </c>
      <c r="K1804" s="0" t="s">
        <v>21</v>
      </c>
      <c r="L1804" s="0" t="n">
        <f aca="false">IF(K1804="Yes",(J1804-1)*0.98,-1)</f>
        <v>0.441</v>
      </c>
      <c r="M1804" s="4" t="s">
        <v>22</v>
      </c>
      <c r="N1804" s="50" t="n">
        <v>21.02</v>
      </c>
      <c r="O1804" s="50" t="n">
        <f aca="false">N1804*L1804</f>
        <v>9.26982</v>
      </c>
      <c r="P1804" s="14" t="n">
        <f aca="false">O1804+P1803</f>
        <v>2731.37923999973</v>
      </c>
    </row>
    <row r="1805" customFormat="false" ht="12.8" hidden="false" customHeight="false" outlineLevel="0" collapsed="false">
      <c r="A1805" s="2" t="s">
        <v>2221</v>
      </c>
      <c r="B1805" s="2" t="s">
        <v>27</v>
      </c>
      <c r="C1805" s="6" t="s">
        <v>1338</v>
      </c>
      <c r="D1805" s="6" t="s">
        <v>37</v>
      </c>
      <c r="E1805" s="6" t="s">
        <v>147</v>
      </c>
      <c r="F1805" s="6" t="s">
        <v>43</v>
      </c>
      <c r="G1805" s="6" t="s">
        <v>19</v>
      </c>
      <c r="H1805" s="6" t="s">
        <v>2222</v>
      </c>
      <c r="I1805" s="6" t="n">
        <v>0</v>
      </c>
      <c r="J1805" s="6" t="n">
        <v>24</v>
      </c>
      <c r="K1805" s="3" t="str">
        <f aca="false">IF(I1805=1, "No","Yes")</f>
        <v>Yes</v>
      </c>
      <c r="L1805" s="7" t="n">
        <f aca="false">IF(I1805=1,-J1805,0.98)</f>
        <v>0.98</v>
      </c>
      <c r="M1805" s="8" t="s">
        <v>51</v>
      </c>
      <c r="N1805" s="50" t="n">
        <v>21.02</v>
      </c>
      <c r="O1805" s="50" t="n">
        <f aca="false">N1805*L1805</f>
        <v>20.5996</v>
      </c>
      <c r="P1805" s="14" t="n">
        <f aca="false">O1805+P1804</f>
        <v>2751.97883999973</v>
      </c>
    </row>
    <row r="1806" customFormat="false" ht="12.8" hidden="false" customHeight="false" outlineLevel="0" collapsed="false">
      <c r="A1806" s="2" t="s">
        <v>2221</v>
      </c>
      <c r="B1806" s="2" t="s">
        <v>27</v>
      </c>
      <c r="C1806" s="6" t="s">
        <v>1338</v>
      </c>
      <c r="D1806" s="6" t="s">
        <v>37</v>
      </c>
      <c r="E1806" s="6" t="s">
        <v>147</v>
      </c>
      <c r="F1806" s="6" t="s">
        <v>43</v>
      </c>
      <c r="G1806" s="6" t="s">
        <v>19</v>
      </c>
      <c r="H1806" s="6" t="s">
        <v>2222</v>
      </c>
      <c r="I1806" s="6" t="n">
        <v>0</v>
      </c>
      <c r="J1806" s="6" t="n">
        <v>24</v>
      </c>
      <c r="K1806" s="3" t="str">
        <f aca="false">IF(I1806=1, "No","Yes")</f>
        <v>Yes</v>
      </c>
      <c r="L1806" s="7" t="n">
        <f aca="false">IF(I1806=1,-J1806,0.98)</f>
        <v>0.98</v>
      </c>
      <c r="M1806" s="12" t="s">
        <v>128</v>
      </c>
      <c r="N1806" s="50" t="n">
        <v>21.02</v>
      </c>
      <c r="O1806" s="50" t="n">
        <f aca="false">N1806*L1806</f>
        <v>20.5996</v>
      </c>
      <c r="P1806" s="14" t="n">
        <f aca="false">O1806+P1805</f>
        <v>2772.57843999973</v>
      </c>
    </row>
    <row r="1807" customFormat="false" ht="12.8" hidden="false" customHeight="false" outlineLevel="0" collapsed="false">
      <c r="A1807" s="2" t="s">
        <v>2221</v>
      </c>
      <c r="B1807" s="2" t="s">
        <v>35</v>
      </c>
      <c r="C1807" s="0" t="s">
        <v>433</v>
      </c>
      <c r="D1807" s="0" t="s">
        <v>195</v>
      </c>
      <c r="E1807" s="0" t="s">
        <v>147</v>
      </c>
      <c r="G1807" s="0" t="s">
        <v>19</v>
      </c>
      <c r="H1807" s="0" t="s">
        <v>2223</v>
      </c>
      <c r="I1807" s="0" t="n">
        <v>1</v>
      </c>
      <c r="J1807" s="0" t="n">
        <v>4.06</v>
      </c>
      <c r="K1807" s="0" t="str">
        <f aca="false">IF(I1807=1,"Yes","No")</f>
        <v>Yes</v>
      </c>
      <c r="L1807" s="0" t="n">
        <f aca="false">IF(K1807="Yes",(J1807-1)*0.98,-1)</f>
        <v>2.9988</v>
      </c>
      <c r="M1807" s="5" t="s">
        <v>33</v>
      </c>
      <c r="N1807" s="50" t="n">
        <v>21.02</v>
      </c>
      <c r="O1807" s="50" t="n">
        <f aca="false">N1807*L1807</f>
        <v>63.034776</v>
      </c>
      <c r="P1807" s="14" t="n">
        <f aca="false">O1807+P1806</f>
        <v>2835.61321599973</v>
      </c>
    </row>
    <row r="1808" customFormat="false" ht="12.8" hidden="false" customHeight="false" outlineLevel="0" collapsed="false">
      <c r="A1808" s="2" t="s">
        <v>2221</v>
      </c>
      <c r="B1808" s="2" t="s">
        <v>146</v>
      </c>
      <c r="C1808" s="0" t="s">
        <v>1371</v>
      </c>
      <c r="D1808" s="0" t="s">
        <v>16</v>
      </c>
      <c r="E1808" s="0" t="s">
        <v>30</v>
      </c>
      <c r="F1808" s="0" t="s">
        <v>65</v>
      </c>
      <c r="G1808" s="0" t="s">
        <v>21</v>
      </c>
      <c r="H1808" s="0" t="s">
        <v>2224</v>
      </c>
      <c r="I1808" s="0" t="n">
        <v>4</v>
      </c>
      <c r="J1808" s="0" t="n">
        <v>1.8</v>
      </c>
      <c r="K1808" s="0" t="s">
        <v>19</v>
      </c>
      <c r="L1808" s="0" t="n">
        <f aca="false">IF(K1808="Yes",(J1808-1)*0.98,-1)</f>
        <v>-1</v>
      </c>
      <c r="M1808" s="4" t="s">
        <v>22</v>
      </c>
      <c r="N1808" s="50" t="n">
        <v>21.02</v>
      </c>
      <c r="O1808" s="50" t="n">
        <f aca="false">N1808*L1808</f>
        <v>-21.02</v>
      </c>
      <c r="P1808" s="14" t="n">
        <f aca="false">O1808+P1807</f>
        <v>2814.59321599973</v>
      </c>
    </row>
    <row r="1809" customFormat="false" ht="12.8" hidden="false" customHeight="false" outlineLevel="0" collapsed="false">
      <c r="A1809" s="2" t="s">
        <v>2225</v>
      </c>
      <c r="B1809" s="2" t="s">
        <v>23</v>
      </c>
      <c r="C1809" s="0" t="s">
        <v>59</v>
      </c>
      <c r="D1809" s="0" t="s">
        <v>42</v>
      </c>
      <c r="E1809" s="0" t="s">
        <v>30</v>
      </c>
      <c r="F1809" s="0" t="s">
        <v>18</v>
      </c>
      <c r="G1809" s="0" t="s">
        <v>19</v>
      </c>
      <c r="H1809" s="0" t="s">
        <v>2226</v>
      </c>
      <c r="I1809" s="0" t="n">
        <v>1</v>
      </c>
      <c r="J1809" s="0" t="n">
        <v>1.21</v>
      </c>
      <c r="K1809" s="0" t="s">
        <v>21</v>
      </c>
      <c r="L1809" s="0" t="n">
        <f aca="false">IF(K1809="Yes",(J1809-1)*0.98,-1)</f>
        <v>0.2058</v>
      </c>
      <c r="M1809" s="11" t="s">
        <v>62</v>
      </c>
      <c r="N1809" s="50" t="n">
        <v>21.02</v>
      </c>
      <c r="O1809" s="50" t="n">
        <f aca="false">N1809*L1809</f>
        <v>4.325916</v>
      </c>
      <c r="P1809" s="14" t="n">
        <f aca="false">O1809+P1808</f>
        <v>2818.91913199973</v>
      </c>
    </row>
    <row r="1810" customFormat="false" ht="12.8" hidden="false" customHeight="false" outlineLevel="0" collapsed="false">
      <c r="A1810" s="2" t="s">
        <v>2225</v>
      </c>
      <c r="B1810" s="2" t="s">
        <v>135</v>
      </c>
      <c r="C1810" s="0" t="s">
        <v>457</v>
      </c>
      <c r="D1810" s="0" t="s">
        <v>48</v>
      </c>
      <c r="E1810" s="0" t="s">
        <v>87</v>
      </c>
      <c r="F1810" s="0" t="s">
        <v>18</v>
      </c>
      <c r="G1810" s="0" t="s">
        <v>19</v>
      </c>
      <c r="H1810" s="0" t="s">
        <v>2227</v>
      </c>
      <c r="I1810" s="0" t="n">
        <v>1</v>
      </c>
      <c r="J1810" s="0" t="n">
        <v>3.25</v>
      </c>
      <c r="K1810" s="0" t="str">
        <f aca="false">IF(I1810=1,"Yes","No")</f>
        <v>Yes</v>
      </c>
      <c r="L1810" s="0" t="n">
        <f aca="false">IF(K1810="Yes",(J1810-1)*0.98,-1)</f>
        <v>2.205</v>
      </c>
      <c r="M1810" s="5" t="s">
        <v>33</v>
      </c>
      <c r="N1810" s="50" t="n">
        <v>21.02</v>
      </c>
      <c r="O1810" s="50" t="n">
        <f aca="false">N1810*L1810</f>
        <v>46.3491</v>
      </c>
      <c r="P1810" s="14" t="n">
        <f aca="false">O1810+P1809</f>
        <v>2865.26823199973</v>
      </c>
    </row>
    <row r="1811" customFormat="false" ht="12.8" hidden="false" customHeight="false" outlineLevel="0" collapsed="false">
      <c r="A1811" s="2" t="s">
        <v>2225</v>
      </c>
      <c r="B1811" s="2" t="s">
        <v>193</v>
      </c>
      <c r="C1811" s="0" t="s">
        <v>457</v>
      </c>
      <c r="D1811" s="0" t="s">
        <v>16</v>
      </c>
      <c r="E1811" s="0" t="s">
        <v>17</v>
      </c>
      <c r="F1811" s="0" t="s">
        <v>18</v>
      </c>
      <c r="G1811" s="0" t="s">
        <v>19</v>
      </c>
      <c r="H1811" s="0" t="s">
        <v>1497</v>
      </c>
      <c r="I1811" s="0" t="n">
        <v>1</v>
      </c>
      <c r="J1811" s="0" t="n">
        <v>1.37</v>
      </c>
      <c r="K1811" s="0" t="s">
        <v>21</v>
      </c>
      <c r="L1811" s="0" t="n">
        <f aca="false">IF(K1811="Yes",(J1811-1)*0.98,-1)</f>
        <v>0.3626</v>
      </c>
      <c r="M1811" s="4" t="s">
        <v>22</v>
      </c>
      <c r="N1811" s="50" t="n">
        <v>21.02</v>
      </c>
      <c r="O1811" s="50" t="n">
        <f aca="false">N1811*L1811</f>
        <v>7.621852</v>
      </c>
      <c r="P1811" s="14" t="n">
        <f aca="false">O1811+P1810</f>
        <v>2872.89008399973</v>
      </c>
    </row>
    <row r="1812" customFormat="false" ht="12.8" hidden="false" customHeight="false" outlineLevel="0" collapsed="false">
      <c r="A1812" s="2" t="s">
        <v>2228</v>
      </c>
      <c r="B1812" s="2" t="s">
        <v>142</v>
      </c>
      <c r="C1812" s="0" t="s">
        <v>47</v>
      </c>
      <c r="D1812" s="0" t="s">
        <v>42</v>
      </c>
      <c r="E1812" s="0" t="s">
        <v>30</v>
      </c>
      <c r="F1812" s="0" t="s">
        <v>18</v>
      </c>
      <c r="G1812" s="0" t="s">
        <v>19</v>
      </c>
      <c r="H1812" s="0" t="s">
        <v>2229</v>
      </c>
      <c r="I1812" s="0" t="n">
        <v>1</v>
      </c>
      <c r="J1812" s="0" t="n">
        <v>1.45</v>
      </c>
      <c r="K1812" s="0" t="s">
        <v>21</v>
      </c>
      <c r="L1812" s="0" t="n">
        <f aca="false">IF(K1812="Yes",(J1812-1)*0.98,-1)</f>
        <v>0.441</v>
      </c>
      <c r="M1812" s="11" t="s">
        <v>62</v>
      </c>
      <c r="N1812" s="50" t="n">
        <v>21.02</v>
      </c>
      <c r="O1812" s="50" t="n">
        <f aca="false">N1812*L1812</f>
        <v>9.26982</v>
      </c>
      <c r="P1812" s="14" t="n">
        <f aca="false">O1812+P1811</f>
        <v>2882.15990399973</v>
      </c>
    </row>
    <row r="1813" customFormat="false" ht="12.8" hidden="false" customHeight="false" outlineLevel="0" collapsed="false">
      <c r="A1813" s="2" t="s">
        <v>2228</v>
      </c>
      <c r="B1813" s="2" t="s">
        <v>170</v>
      </c>
      <c r="C1813" s="0" t="s">
        <v>311</v>
      </c>
      <c r="D1813" s="0" t="s">
        <v>16</v>
      </c>
      <c r="E1813" s="0" t="s">
        <v>17</v>
      </c>
      <c r="F1813" s="0" t="s">
        <v>18</v>
      </c>
      <c r="G1813" s="0" t="s">
        <v>19</v>
      </c>
      <c r="H1813" s="0" t="s">
        <v>2230</v>
      </c>
      <c r="I1813" s="0" t="n">
        <v>2</v>
      </c>
      <c r="J1813" s="0" t="n">
        <v>1.05</v>
      </c>
      <c r="K1813" s="0" t="s">
        <v>21</v>
      </c>
      <c r="L1813" s="0" t="n">
        <f aca="false">IF(K1813="Yes",(J1813-1)*0.98,-1)</f>
        <v>0.049</v>
      </c>
      <c r="M1813" s="4" t="s">
        <v>22</v>
      </c>
      <c r="N1813" s="50" t="n">
        <v>21.02</v>
      </c>
      <c r="O1813" s="50" t="n">
        <f aca="false">N1813*L1813</f>
        <v>1.02998</v>
      </c>
      <c r="P1813" s="14" t="n">
        <f aca="false">O1813+P1812</f>
        <v>2883.18988399973</v>
      </c>
    </row>
    <row r="1814" customFormat="false" ht="12.8" hidden="false" customHeight="false" outlineLevel="0" collapsed="false">
      <c r="A1814" s="2" t="s">
        <v>2228</v>
      </c>
      <c r="B1814" s="2" t="s">
        <v>170</v>
      </c>
      <c r="C1814" s="0" t="s">
        <v>311</v>
      </c>
      <c r="D1814" s="0" t="s">
        <v>16</v>
      </c>
      <c r="E1814" s="0" t="s">
        <v>17</v>
      </c>
      <c r="F1814" s="0" t="s">
        <v>18</v>
      </c>
      <c r="G1814" s="0" t="s">
        <v>19</v>
      </c>
      <c r="H1814" s="0" t="s">
        <v>1916</v>
      </c>
      <c r="I1814" s="0" t="n">
        <v>1</v>
      </c>
      <c r="J1814" s="0" t="n">
        <v>1.16</v>
      </c>
      <c r="K1814" s="0" t="s">
        <v>21</v>
      </c>
      <c r="L1814" s="0" t="n">
        <f aca="false">IF(K1814="Yes",(J1814-1)*0.98,-1)</f>
        <v>0.1568</v>
      </c>
      <c r="M1814" s="11" t="s">
        <v>62</v>
      </c>
      <c r="N1814" s="50" t="n">
        <v>21.02</v>
      </c>
      <c r="O1814" s="50" t="n">
        <f aca="false">N1814*L1814</f>
        <v>3.295936</v>
      </c>
      <c r="P1814" s="14" t="n">
        <f aca="false">O1814+P1813</f>
        <v>2886.48581999973</v>
      </c>
    </row>
    <row r="1815" customFormat="false" ht="12.8" hidden="false" customHeight="false" outlineLevel="0" collapsed="false">
      <c r="A1815" s="2" t="s">
        <v>2231</v>
      </c>
      <c r="B1815" s="2" t="s">
        <v>364</v>
      </c>
      <c r="C1815" s="0" t="s">
        <v>403</v>
      </c>
      <c r="D1815" s="0" t="s">
        <v>42</v>
      </c>
      <c r="E1815" s="0" t="s">
        <v>147</v>
      </c>
      <c r="F1815" s="0" t="s">
        <v>453</v>
      </c>
      <c r="G1815" s="0" t="s">
        <v>19</v>
      </c>
      <c r="H1815" s="0" t="s">
        <v>2232</v>
      </c>
      <c r="I1815" s="0" t="n">
        <v>4</v>
      </c>
      <c r="J1815" s="0" t="n">
        <v>18</v>
      </c>
      <c r="K1815" s="0" t="str">
        <f aca="false">IF(I1815=1,"Yes","No")</f>
        <v>No</v>
      </c>
      <c r="L1815" s="0" t="n">
        <f aca="false">IF(K1815="Yes",(J1815-1)*0.98,-1)</f>
        <v>-1</v>
      </c>
      <c r="M1815" s="5" t="s">
        <v>33</v>
      </c>
      <c r="N1815" s="50" t="n">
        <v>21.02</v>
      </c>
      <c r="O1815" s="50" t="n">
        <f aca="false">N1815*L1815</f>
        <v>-21.02</v>
      </c>
      <c r="P1815" s="14" t="n">
        <f aca="false">O1815+P1814</f>
        <v>2865.46581999973</v>
      </c>
    </row>
    <row r="1816" customFormat="false" ht="12.8" hidden="false" customHeight="false" outlineLevel="0" collapsed="false">
      <c r="A1816" s="2" t="s">
        <v>2231</v>
      </c>
      <c r="B1816" s="2" t="s">
        <v>324</v>
      </c>
      <c r="C1816" s="0" t="s">
        <v>406</v>
      </c>
      <c r="D1816" s="0" t="s">
        <v>16</v>
      </c>
      <c r="E1816" s="0" t="s">
        <v>17</v>
      </c>
      <c r="F1816" s="0" t="s">
        <v>18</v>
      </c>
      <c r="G1816" s="0" t="s">
        <v>19</v>
      </c>
      <c r="H1816" s="0" t="s">
        <v>2233</v>
      </c>
      <c r="I1816" s="0" t="n">
        <v>1</v>
      </c>
      <c r="J1816" s="0" t="n">
        <v>1.28</v>
      </c>
      <c r="K1816" s="0" t="s">
        <v>21</v>
      </c>
      <c r="L1816" s="0" t="n">
        <f aca="false">IF(K1816="Yes",(J1816-1)*0.98,-1)</f>
        <v>0.2744</v>
      </c>
      <c r="M1816" s="4" t="s">
        <v>22</v>
      </c>
      <c r="N1816" s="50" t="n">
        <v>21.02</v>
      </c>
      <c r="O1816" s="50" t="n">
        <f aca="false">N1816*L1816</f>
        <v>5.767888</v>
      </c>
      <c r="P1816" s="14" t="n">
        <f aca="false">O1816+P1815</f>
        <v>2871.23370799973</v>
      </c>
    </row>
    <row r="1817" customFormat="false" ht="12.8" hidden="false" customHeight="false" outlineLevel="0" collapsed="false">
      <c r="A1817" s="2" t="s">
        <v>2231</v>
      </c>
      <c r="B1817" s="2" t="s">
        <v>324</v>
      </c>
      <c r="C1817" s="0" t="s">
        <v>406</v>
      </c>
      <c r="D1817" s="0" t="s">
        <v>16</v>
      </c>
      <c r="E1817" s="0" t="s">
        <v>17</v>
      </c>
      <c r="F1817" s="0" t="s">
        <v>18</v>
      </c>
      <c r="G1817" s="0" t="s">
        <v>19</v>
      </c>
      <c r="H1817" s="0" t="s">
        <v>2169</v>
      </c>
      <c r="I1817" s="0" t="n">
        <v>2</v>
      </c>
      <c r="J1817" s="0" t="n">
        <v>2.56</v>
      </c>
      <c r="K1817" s="0" t="s">
        <v>21</v>
      </c>
      <c r="L1817" s="0" t="n">
        <f aca="false">IF(K1817="Yes",(J1817-1)*0.98,-1)</f>
        <v>1.5288</v>
      </c>
      <c r="M1817" s="11" t="s">
        <v>62</v>
      </c>
      <c r="N1817" s="50" t="n">
        <v>21.02</v>
      </c>
      <c r="O1817" s="50" t="n">
        <f aca="false">N1817*L1817</f>
        <v>32.135376</v>
      </c>
      <c r="P1817" s="14" t="n">
        <f aca="false">O1817+P1816</f>
        <v>2903.36908399973</v>
      </c>
      <c r="Q1817" s="47" t="n">
        <f aca="false">0.8*(P1817-1050.92)</f>
        <v>1481.95926719978</v>
      </c>
      <c r="R1817" s="47" t="n">
        <f aca="false">P1817-Q1817</f>
        <v>1421.40981679995</v>
      </c>
      <c r="S1817" s="47" t="n">
        <f aca="false">R1817/50</f>
        <v>28.4281963359989</v>
      </c>
      <c r="T1817" s="47" t="n">
        <f aca="false">2203.68+Q1817</f>
        <v>3685.63926719978</v>
      </c>
      <c r="U1817" s="48" t="s">
        <v>21</v>
      </c>
    </row>
    <row r="1818" customFormat="false" ht="12.8" hidden="false" customHeight="false" outlineLevel="0" collapsed="false">
      <c r="A1818" s="2" t="s">
        <v>2234</v>
      </c>
      <c r="B1818" s="2" t="s">
        <v>71</v>
      </c>
      <c r="C1818" s="0" t="s">
        <v>638</v>
      </c>
      <c r="D1818" s="0" t="s">
        <v>195</v>
      </c>
      <c r="E1818" s="0" t="s">
        <v>147</v>
      </c>
      <c r="G1818" s="0" t="s">
        <v>19</v>
      </c>
      <c r="H1818" s="0" t="s">
        <v>2235</v>
      </c>
      <c r="I1818" s="0" t="n">
        <v>3</v>
      </c>
      <c r="J1818" s="0" t="n">
        <v>2.6</v>
      </c>
      <c r="K1818" s="0" t="str">
        <f aca="false">IF(I1818=1,"Yes","No")</f>
        <v>No</v>
      </c>
      <c r="L1818" s="0" t="n">
        <f aca="false">IF(K1818="Yes",(J1818-1)*0.98,-1)</f>
        <v>-1</v>
      </c>
      <c r="M1818" s="5" t="s">
        <v>33</v>
      </c>
      <c r="N1818" s="53" t="n">
        <v>28.43</v>
      </c>
      <c r="O1818" s="50" t="n">
        <f aca="false">N1818*L1818</f>
        <v>-28.43</v>
      </c>
      <c r="P1818" s="51" t="n">
        <f aca="false">R1817+O1818</f>
        <v>1392.97981679995</v>
      </c>
    </row>
    <row r="1819" customFormat="false" ht="12.8" hidden="false" customHeight="false" outlineLevel="0" collapsed="false">
      <c r="A1819" s="2" t="s">
        <v>2234</v>
      </c>
      <c r="B1819" s="2" t="s">
        <v>536</v>
      </c>
      <c r="C1819" s="0" t="s">
        <v>406</v>
      </c>
      <c r="D1819" s="0" t="s">
        <v>16</v>
      </c>
      <c r="E1819" s="0" t="s">
        <v>79</v>
      </c>
      <c r="F1819" s="0" t="s">
        <v>206</v>
      </c>
      <c r="G1819" s="0" t="s">
        <v>19</v>
      </c>
      <c r="H1819" s="0" t="s">
        <v>2236</v>
      </c>
      <c r="I1819" s="0" t="n">
        <v>1</v>
      </c>
      <c r="J1819" s="0" t="n">
        <v>1.06</v>
      </c>
      <c r="K1819" s="0" t="s">
        <v>21</v>
      </c>
      <c r="L1819" s="0" t="n">
        <f aca="false">IF(K1819="Yes",(J1819-1)*0.98,-1)</f>
        <v>0.0588000000000001</v>
      </c>
      <c r="M1819" s="4" t="s">
        <v>22</v>
      </c>
      <c r="N1819" s="53" t="n">
        <v>28.43</v>
      </c>
      <c r="O1819" s="50" t="n">
        <f aca="false">N1819*L1819</f>
        <v>1.671684</v>
      </c>
      <c r="P1819" s="14" t="n">
        <f aca="false">O1819+P1818</f>
        <v>1394.65150079995</v>
      </c>
    </row>
    <row r="1820" customFormat="false" ht="12.8" hidden="false" customHeight="false" outlineLevel="0" collapsed="false">
      <c r="A1820" s="2" t="s">
        <v>2237</v>
      </c>
      <c r="B1820" s="2" t="s">
        <v>499</v>
      </c>
      <c r="C1820" s="0" t="s">
        <v>576</v>
      </c>
      <c r="D1820" s="0" t="s">
        <v>29</v>
      </c>
      <c r="E1820" s="0" t="s">
        <v>17</v>
      </c>
      <c r="F1820" s="0" t="s">
        <v>65</v>
      </c>
      <c r="G1820" s="0" t="s">
        <v>21</v>
      </c>
      <c r="H1820" s="0" t="s">
        <v>2238</v>
      </c>
      <c r="I1820" s="0" t="n">
        <v>1</v>
      </c>
      <c r="J1820" s="0" t="n">
        <v>2.7</v>
      </c>
      <c r="K1820" s="0" t="str">
        <f aca="false">IF(I1820=1,"Yes","No")</f>
        <v>Yes</v>
      </c>
      <c r="L1820" s="0" t="n">
        <f aca="false">IF(K1820="Yes",(J1820-1)*0.98,-1)</f>
        <v>1.666</v>
      </c>
      <c r="M1820" s="5" t="s">
        <v>33</v>
      </c>
      <c r="N1820" s="53" t="n">
        <v>28.43</v>
      </c>
      <c r="O1820" s="50" t="n">
        <f aca="false">N1820*L1820</f>
        <v>47.36438</v>
      </c>
      <c r="P1820" s="14" t="n">
        <f aca="false">O1820+P1819</f>
        <v>1442.01588079995</v>
      </c>
    </row>
    <row r="1821" customFormat="false" ht="12.8" hidden="false" customHeight="false" outlineLevel="0" collapsed="false">
      <c r="A1821" s="2" t="s">
        <v>2237</v>
      </c>
      <c r="B1821" s="2" t="s">
        <v>499</v>
      </c>
      <c r="C1821" s="0" t="s">
        <v>576</v>
      </c>
      <c r="D1821" s="0" t="s">
        <v>29</v>
      </c>
      <c r="E1821" s="0" t="s">
        <v>17</v>
      </c>
      <c r="F1821" s="0" t="s">
        <v>65</v>
      </c>
      <c r="G1821" s="0" t="s">
        <v>21</v>
      </c>
      <c r="H1821" s="0" t="s">
        <v>2238</v>
      </c>
      <c r="I1821" s="0" t="n">
        <v>1</v>
      </c>
      <c r="J1821" s="0" t="n">
        <v>1.37</v>
      </c>
      <c r="K1821" s="0" t="s">
        <v>21</v>
      </c>
      <c r="L1821" s="0" t="n">
        <f aca="false">IF(K1821="Yes",(J1821-1)*0.98,-1)</f>
        <v>0.3626</v>
      </c>
      <c r="M1821" s="4" t="s">
        <v>22</v>
      </c>
      <c r="N1821" s="53" t="n">
        <v>28.43</v>
      </c>
      <c r="O1821" s="50" t="n">
        <f aca="false">N1821*L1821</f>
        <v>10.308718</v>
      </c>
      <c r="P1821" s="14" t="n">
        <f aca="false">O1821+P1820</f>
        <v>1452.32459879995</v>
      </c>
    </row>
    <row r="1822" customFormat="false" ht="12.8" hidden="false" customHeight="false" outlineLevel="0" collapsed="false">
      <c r="A1822" s="9" t="s">
        <v>2237</v>
      </c>
      <c r="B1822" s="9" t="s">
        <v>688</v>
      </c>
      <c r="C1822" s="6" t="s">
        <v>332</v>
      </c>
      <c r="D1822" s="6" t="s">
        <v>42</v>
      </c>
      <c r="E1822" s="6" t="s">
        <v>147</v>
      </c>
      <c r="F1822" s="6" t="s">
        <v>43</v>
      </c>
      <c r="G1822" s="6" t="s">
        <v>19</v>
      </c>
      <c r="H1822" s="6" t="s">
        <v>2239</v>
      </c>
      <c r="I1822" s="6" t="n">
        <v>0</v>
      </c>
      <c r="J1822" s="6" t="n">
        <v>5.8</v>
      </c>
      <c r="K1822" s="3" t="str">
        <f aca="false">IF(I1822=1,"Yes","No")</f>
        <v>No</v>
      </c>
      <c r="L1822" s="7" t="n">
        <f aca="false">IF(K1822="Yes",(J1822-1)*0.98,-1)</f>
        <v>-1</v>
      </c>
      <c r="M1822" s="10" t="s">
        <v>53</v>
      </c>
      <c r="N1822" s="53" t="n">
        <v>28.43</v>
      </c>
      <c r="O1822" s="50" t="n">
        <f aca="false">N1822*L1822</f>
        <v>-28.43</v>
      </c>
      <c r="P1822" s="14" t="n">
        <f aca="false">O1822+P1821</f>
        <v>1423.89459879995</v>
      </c>
    </row>
    <row r="1823" customFormat="false" ht="12.8" hidden="false" customHeight="false" outlineLevel="0" collapsed="false">
      <c r="A1823" s="2" t="s">
        <v>2237</v>
      </c>
      <c r="B1823" s="2" t="s">
        <v>73</v>
      </c>
      <c r="C1823" s="0" t="s">
        <v>526</v>
      </c>
      <c r="D1823" s="0" t="s">
        <v>16</v>
      </c>
      <c r="E1823" s="0" t="s">
        <v>147</v>
      </c>
      <c r="F1823" s="0" t="s">
        <v>65</v>
      </c>
      <c r="G1823" s="0" t="s">
        <v>21</v>
      </c>
      <c r="H1823" s="0" t="s">
        <v>2240</v>
      </c>
      <c r="I1823" s="0" t="n">
        <v>1</v>
      </c>
      <c r="J1823" s="0" t="n">
        <v>2.31</v>
      </c>
      <c r="K1823" s="0" t="str">
        <f aca="false">IF(I1823=1,"Yes","No")</f>
        <v>Yes</v>
      </c>
      <c r="L1823" s="0" t="n">
        <f aca="false">IF(K1823="Yes",(J1823-1)*0.98,-1)</f>
        <v>1.2838</v>
      </c>
      <c r="M1823" s="5" t="s">
        <v>33</v>
      </c>
      <c r="N1823" s="53" t="n">
        <v>28.43</v>
      </c>
      <c r="O1823" s="50" t="n">
        <f aca="false">N1823*L1823</f>
        <v>36.498434</v>
      </c>
      <c r="P1823" s="14" t="n">
        <f aca="false">O1823+P1822</f>
        <v>1460.39303279995</v>
      </c>
    </row>
    <row r="1824" customFormat="false" ht="12.8" hidden="false" customHeight="false" outlineLevel="0" collapsed="false">
      <c r="A1824" s="2" t="s">
        <v>2241</v>
      </c>
      <c r="B1824" s="2" t="s">
        <v>135</v>
      </c>
      <c r="C1824" s="0" t="s">
        <v>256</v>
      </c>
      <c r="D1824" s="0" t="s">
        <v>16</v>
      </c>
      <c r="E1824" s="0" t="s">
        <v>17</v>
      </c>
      <c r="F1824" s="0" t="s">
        <v>18</v>
      </c>
      <c r="G1824" s="0" t="s">
        <v>19</v>
      </c>
      <c r="H1824" s="0" t="s">
        <v>1781</v>
      </c>
      <c r="I1824" s="0" t="n">
        <v>1</v>
      </c>
      <c r="J1824" s="0" t="n">
        <v>1.16</v>
      </c>
      <c r="K1824" s="0" t="s">
        <v>21</v>
      </c>
      <c r="L1824" s="0" t="n">
        <f aca="false">IF(K1824="Yes",(J1824-1)*0.98,-1)</f>
        <v>0.1568</v>
      </c>
      <c r="M1824" s="4" t="s">
        <v>22</v>
      </c>
      <c r="N1824" s="53" t="n">
        <v>28.43</v>
      </c>
      <c r="O1824" s="50" t="n">
        <f aca="false">N1824*L1824</f>
        <v>4.457824</v>
      </c>
      <c r="P1824" s="14" t="n">
        <f aca="false">O1824+P1823</f>
        <v>1464.85085679995</v>
      </c>
    </row>
    <row r="1825" customFormat="false" ht="12.8" hidden="false" customHeight="false" outlineLevel="0" collapsed="false">
      <c r="A1825" s="2" t="s">
        <v>2241</v>
      </c>
      <c r="B1825" s="2" t="s">
        <v>135</v>
      </c>
      <c r="C1825" s="0" t="s">
        <v>256</v>
      </c>
      <c r="D1825" s="0" t="s">
        <v>16</v>
      </c>
      <c r="E1825" s="0" t="s">
        <v>17</v>
      </c>
      <c r="F1825" s="0" t="s">
        <v>18</v>
      </c>
      <c r="G1825" s="0" t="s">
        <v>19</v>
      </c>
      <c r="H1825" s="0" t="s">
        <v>571</v>
      </c>
      <c r="I1825" s="0" t="n">
        <v>3</v>
      </c>
      <c r="J1825" s="0" t="n">
        <v>1.46</v>
      </c>
      <c r="K1825" s="0" t="s">
        <v>21</v>
      </c>
      <c r="L1825" s="0" t="n">
        <f aca="false">IF(K1825="Yes",(J1825-1)*0.98,-1)</f>
        <v>0.4508</v>
      </c>
      <c r="M1825" s="11" t="s">
        <v>62</v>
      </c>
      <c r="N1825" s="53" t="n">
        <v>28.43</v>
      </c>
      <c r="O1825" s="50" t="n">
        <f aca="false">N1825*L1825</f>
        <v>12.816244</v>
      </c>
      <c r="P1825" s="14" t="n">
        <f aca="false">O1825+P1824</f>
        <v>1477.66710079995</v>
      </c>
    </row>
    <row r="1826" customFormat="false" ht="12.8" hidden="false" customHeight="false" outlineLevel="0" collapsed="false">
      <c r="A1826" s="2" t="s">
        <v>2241</v>
      </c>
      <c r="B1826" s="2" t="s">
        <v>657</v>
      </c>
      <c r="C1826" s="0" t="s">
        <v>638</v>
      </c>
      <c r="D1826" s="0" t="s">
        <v>195</v>
      </c>
      <c r="E1826" s="0" t="s">
        <v>147</v>
      </c>
      <c r="G1826" s="0" t="s">
        <v>19</v>
      </c>
      <c r="H1826" s="0" t="s">
        <v>2242</v>
      </c>
      <c r="I1826" s="0" t="n">
        <v>1</v>
      </c>
      <c r="J1826" s="0" t="n">
        <v>1.83</v>
      </c>
      <c r="K1826" s="0" t="str">
        <f aca="false">IF(I1826=1,"Yes","No")</f>
        <v>Yes</v>
      </c>
      <c r="L1826" s="0" t="n">
        <f aca="false">IF(K1826="Yes",(J1826-1)*0.98,-1)</f>
        <v>0.8134</v>
      </c>
      <c r="M1826" s="5" t="s">
        <v>33</v>
      </c>
      <c r="N1826" s="53" t="n">
        <v>28.43</v>
      </c>
      <c r="O1826" s="50" t="n">
        <f aca="false">N1826*L1826</f>
        <v>23.124962</v>
      </c>
      <c r="P1826" s="14" t="n">
        <f aca="false">O1826+P1825</f>
        <v>1500.79206279995</v>
      </c>
    </row>
    <row r="1827" customFormat="false" ht="12.8" hidden="false" customHeight="false" outlineLevel="0" collapsed="false">
      <c r="A1827" s="2" t="s">
        <v>2241</v>
      </c>
      <c r="B1827" s="2" t="s">
        <v>527</v>
      </c>
      <c r="C1827" s="0" t="s">
        <v>41</v>
      </c>
      <c r="D1827" s="0" t="s">
        <v>42</v>
      </c>
      <c r="E1827" s="0" t="s">
        <v>147</v>
      </c>
      <c r="F1827" s="0" t="s">
        <v>453</v>
      </c>
      <c r="G1827" s="0" t="s">
        <v>19</v>
      </c>
      <c r="H1827" s="0" t="s">
        <v>2243</v>
      </c>
      <c r="I1827" s="0" t="n">
        <v>1</v>
      </c>
      <c r="J1827" s="0" t="n">
        <v>3.8</v>
      </c>
      <c r="K1827" s="0" t="str">
        <f aca="false">IF(I1827=1,"Yes","No")</f>
        <v>Yes</v>
      </c>
      <c r="L1827" s="0" t="n">
        <f aca="false">IF(K1827="Yes",(J1827-1)*0.98,-1)</f>
        <v>2.744</v>
      </c>
      <c r="M1827" s="5" t="s">
        <v>33</v>
      </c>
      <c r="N1827" s="53" t="n">
        <v>28.43</v>
      </c>
      <c r="O1827" s="50" t="n">
        <f aca="false">N1827*L1827</f>
        <v>78.01192</v>
      </c>
      <c r="P1827" s="14" t="n">
        <f aca="false">O1827+P1826</f>
        <v>1578.80398279995</v>
      </c>
    </row>
    <row r="1828" customFormat="false" ht="12.8" hidden="false" customHeight="false" outlineLevel="0" collapsed="false">
      <c r="A1828" s="2" t="s">
        <v>2241</v>
      </c>
      <c r="B1828" s="2" t="s">
        <v>527</v>
      </c>
      <c r="C1828" s="0" t="s">
        <v>41</v>
      </c>
      <c r="D1828" s="0" t="s">
        <v>42</v>
      </c>
      <c r="E1828" s="0" t="s">
        <v>147</v>
      </c>
      <c r="F1828" s="0" t="s">
        <v>453</v>
      </c>
      <c r="G1828" s="0" t="s">
        <v>19</v>
      </c>
      <c r="H1828" s="0" t="s">
        <v>2244</v>
      </c>
      <c r="I1828" s="0" t="n">
        <v>0</v>
      </c>
      <c r="J1828" s="0" t="n">
        <v>3.54</v>
      </c>
      <c r="K1828" s="0" t="s">
        <v>19</v>
      </c>
      <c r="L1828" s="0" t="n">
        <f aca="false">IF(K1828="Yes",(J1828-1)*0.98,-1)</f>
        <v>-1</v>
      </c>
      <c r="M1828" s="11" t="s">
        <v>62</v>
      </c>
      <c r="N1828" s="53" t="n">
        <v>28.43</v>
      </c>
      <c r="O1828" s="50" t="n">
        <f aca="false">N1828*L1828</f>
        <v>-28.43</v>
      </c>
      <c r="P1828" s="14" t="n">
        <f aca="false">O1828+P1827</f>
        <v>1550.37398279995</v>
      </c>
    </row>
    <row r="1829" customFormat="false" ht="12.8" hidden="false" customHeight="false" outlineLevel="0" collapsed="false">
      <c r="A1829" s="2" t="s">
        <v>2245</v>
      </c>
      <c r="B1829" s="2" t="s">
        <v>480</v>
      </c>
      <c r="C1829" s="6" t="s">
        <v>638</v>
      </c>
      <c r="D1829" s="6" t="s">
        <v>102</v>
      </c>
      <c r="E1829" s="6" t="s">
        <v>147</v>
      </c>
      <c r="F1829" s="6" t="s">
        <v>43</v>
      </c>
      <c r="G1829" s="6" t="s">
        <v>19</v>
      </c>
      <c r="H1829" s="6" t="s">
        <v>2246</v>
      </c>
      <c r="I1829" s="6" t="n">
        <v>0</v>
      </c>
      <c r="J1829" s="6" t="n">
        <v>16</v>
      </c>
      <c r="K1829" s="3" t="str">
        <f aca="false">IF(I1829=1, "No","Yes")</f>
        <v>Yes</v>
      </c>
      <c r="L1829" s="7" t="n">
        <f aca="false">IF(I1829=1,-J1829,0.98)</f>
        <v>0.98</v>
      </c>
      <c r="M1829" s="8" t="s">
        <v>51</v>
      </c>
      <c r="N1829" s="53" t="n">
        <v>28.43</v>
      </c>
      <c r="O1829" s="50" t="n">
        <f aca="false">N1829*L1829</f>
        <v>27.8614</v>
      </c>
      <c r="P1829" s="14" t="n">
        <f aca="false">O1829+P1828</f>
        <v>1578.23538279995</v>
      </c>
    </row>
    <row r="1830" customFormat="false" ht="12.8" hidden="false" customHeight="false" outlineLevel="0" collapsed="false">
      <c r="A1830" s="2" t="s">
        <v>2245</v>
      </c>
      <c r="B1830" s="2" t="s">
        <v>480</v>
      </c>
      <c r="C1830" s="6" t="s">
        <v>638</v>
      </c>
      <c r="D1830" s="6" t="s">
        <v>102</v>
      </c>
      <c r="E1830" s="6" t="s">
        <v>147</v>
      </c>
      <c r="F1830" s="6" t="s">
        <v>43</v>
      </c>
      <c r="G1830" s="6" t="s">
        <v>19</v>
      </c>
      <c r="H1830" s="6" t="s">
        <v>2246</v>
      </c>
      <c r="I1830" s="6" t="n">
        <v>0</v>
      </c>
      <c r="J1830" s="6" t="n">
        <v>16</v>
      </c>
      <c r="K1830" s="3" t="str">
        <f aca="false">IF(I1830=1, "No","Yes")</f>
        <v>Yes</v>
      </c>
      <c r="L1830" s="7" t="n">
        <f aca="false">IF(I1830=1,-J1830,0.98)</f>
        <v>0.98</v>
      </c>
      <c r="M1830" s="12" t="s">
        <v>128</v>
      </c>
      <c r="N1830" s="53" t="n">
        <v>28.43</v>
      </c>
      <c r="O1830" s="50" t="n">
        <f aca="false">N1830*L1830</f>
        <v>27.8614</v>
      </c>
      <c r="P1830" s="14" t="n">
        <f aca="false">O1830+P1829</f>
        <v>1606.09678279995</v>
      </c>
    </row>
    <row r="1831" customFormat="false" ht="12.8" hidden="false" customHeight="false" outlineLevel="0" collapsed="false">
      <c r="A1831" s="9" t="s">
        <v>2245</v>
      </c>
      <c r="B1831" s="9" t="s">
        <v>480</v>
      </c>
      <c r="C1831" s="6" t="s">
        <v>638</v>
      </c>
      <c r="D1831" s="6" t="s">
        <v>102</v>
      </c>
      <c r="E1831" s="6" t="s">
        <v>147</v>
      </c>
      <c r="F1831" s="6" t="s">
        <v>43</v>
      </c>
      <c r="G1831" s="6" t="s">
        <v>19</v>
      </c>
      <c r="H1831" s="6" t="s">
        <v>2246</v>
      </c>
      <c r="I1831" s="6" t="n">
        <v>0</v>
      </c>
      <c r="J1831" s="6" t="n">
        <v>3.2</v>
      </c>
      <c r="K1831" s="3" t="s">
        <v>19</v>
      </c>
      <c r="L1831" s="0" t="n">
        <f aca="false">IF(K1831="Yes",(J1831-1)*0.98,-1)</f>
        <v>-1</v>
      </c>
      <c r="M1831" s="13" t="s">
        <v>184</v>
      </c>
      <c r="N1831" s="53" t="n">
        <v>28.43</v>
      </c>
      <c r="O1831" s="50" t="n">
        <f aca="false">N1831*L1831</f>
        <v>-28.43</v>
      </c>
      <c r="P1831" s="14" t="n">
        <f aca="false">O1831+P1830</f>
        <v>1577.66678279995</v>
      </c>
    </row>
    <row r="1832" customFormat="false" ht="12.8" hidden="false" customHeight="false" outlineLevel="0" collapsed="false">
      <c r="A1832" s="2" t="s">
        <v>2245</v>
      </c>
      <c r="B1832" s="2" t="s">
        <v>337</v>
      </c>
      <c r="C1832" s="6" t="s">
        <v>611</v>
      </c>
      <c r="D1832" s="6" t="s">
        <v>42</v>
      </c>
      <c r="E1832" s="6" t="s">
        <v>147</v>
      </c>
      <c r="F1832" s="6" t="s">
        <v>18</v>
      </c>
      <c r="G1832" s="6" t="s">
        <v>19</v>
      </c>
      <c r="H1832" s="6" t="s">
        <v>2247</v>
      </c>
      <c r="I1832" s="6" t="n">
        <v>3</v>
      </c>
      <c r="J1832" s="6" t="n">
        <v>40</v>
      </c>
      <c r="K1832" s="3" t="str">
        <f aca="false">IF(I1832=1, "No","Yes")</f>
        <v>Yes</v>
      </c>
      <c r="L1832" s="7" t="n">
        <f aca="false">IF(I1832=1,-J1832,0.98)</f>
        <v>0.98</v>
      </c>
      <c r="M1832" s="8" t="s">
        <v>51</v>
      </c>
      <c r="N1832" s="53" t="n">
        <v>28.43</v>
      </c>
      <c r="O1832" s="50" t="n">
        <f aca="false">N1832*L1832</f>
        <v>27.8614</v>
      </c>
      <c r="P1832" s="14" t="n">
        <f aca="false">O1832+P1831</f>
        <v>1605.52818279995</v>
      </c>
    </row>
    <row r="1833" customFormat="false" ht="12.8" hidden="false" customHeight="false" outlineLevel="0" collapsed="false">
      <c r="A1833" s="2" t="s">
        <v>2245</v>
      </c>
      <c r="B1833" s="2" t="s">
        <v>625</v>
      </c>
      <c r="C1833" s="0" t="s">
        <v>264</v>
      </c>
      <c r="D1833" s="0" t="s">
        <v>29</v>
      </c>
      <c r="E1833" s="0" t="s">
        <v>147</v>
      </c>
      <c r="F1833" s="0" t="s">
        <v>453</v>
      </c>
      <c r="G1833" s="0" t="s">
        <v>19</v>
      </c>
      <c r="H1833" s="0" t="s">
        <v>2069</v>
      </c>
      <c r="I1833" s="0" t="n">
        <v>3</v>
      </c>
      <c r="J1833" s="0" t="n">
        <v>2.32</v>
      </c>
      <c r="K1833" s="0" t="str">
        <f aca="false">IF(I1833=1,"Yes","No")</f>
        <v>No</v>
      </c>
      <c r="L1833" s="0" t="n">
        <f aca="false">IF(K1833="Yes",(J1833-1)*0.98,-1)</f>
        <v>-1</v>
      </c>
      <c r="M1833" s="5" t="s">
        <v>33</v>
      </c>
      <c r="N1833" s="53" t="n">
        <v>28.43</v>
      </c>
      <c r="O1833" s="50" t="n">
        <f aca="false">N1833*L1833</f>
        <v>-28.43</v>
      </c>
      <c r="P1833" s="14" t="n">
        <f aca="false">O1833+P1832</f>
        <v>1577.09818279995</v>
      </c>
    </row>
    <row r="1834" customFormat="false" ht="12.8" hidden="false" customHeight="false" outlineLevel="0" collapsed="false">
      <c r="A1834" s="2" t="s">
        <v>2245</v>
      </c>
      <c r="B1834" s="2" t="s">
        <v>625</v>
      </c>
      <c r="C1834" s="0" t="s">
        <v>264</v>
      </c>
      <c r="D1834" s="0" t="s">
        <v>29</v>
      </c>
      <c r="E1834" s="0" t="s">
        <v>147</v>
      </c>
      <c r="F1834" s="0" t="s">
        <v>453</v>
      </c>
      <c r="G1834" s="0" t="s">
        <v>19</v>
      </c>
      <c r="H1834" s="0" t="s">
        <v>2069</v>
      </c>
      <c r="I1834" s="0" t="n">
        <v>3</v>
      </c>
      <c r="J1834" s="0" t="n">
        <v>1.16</v>
      </c>
      <c r="K1834" s="0" t="s">
        <v>21</v>
      </c>
      <c r="L1834" s="0" t="n">
        <f aca="false">IF(K1834="Yes",(J1834-1)*0.98,-1)</f>
        <v>0.1568</v>
      </c>
      <c r="M1834" s="4" t="s">
        <v>22</v>
      </c>
      <c r="N1834" s="53" t="n">
        <v>28.43</v>
      </c>
      <c r="O1834" s="50" t="n">
        <f aca="false">N1834*L1834</f>
        <v>4.457824</v>
      </c>
      <c r="P1834" s="14" t="n">
        <f aca="false">O1834+P1833</f>
        <v>1581.55600679995</v>
      </c>
    </row>
    <row r="1835" customFormat="false" ht="12.8" hidden="false" customHeight="false" outlineLevel="0" collapsed="false">
      <c r="A1835" s="2" t="s">
        <v>2245</v>
      </c>
      <c r="B1835" s="2" t="s">
        <v>625</v>
      </c>
      <c r="C1835" s="0" t="s">
        <v>264</v>
      </c>
      <c r="D1835" s="0" t="s">
        <v>29</v>
      </c>
      <c r="E1835" s="0" t="s">
        <v>147</v>
      </c>
      <c r="F1835" s="0" t="s">
        <v>453</v>
      </c>
      <c r="G1835" s="0" t="s">
        <v>19</v>
      </c>
      <c r="H1835" s="0" t="s">
        <v>2248</v>
      </c>
      <c r="I1835" s="0" t="n">
        <v>2</v>
      </c>
      <c r="J1835" s="0" t="n">
        <v>1.19</v>
      </c>
      <c r="K1835" s="0" t="s">
        <v>21</v>
      </c>
      <c r="L1835" s="0" t="n">
        <f aca="false">IF(K1835="Yes",(J1835-1)*0.98,-1)</f>
        <v>0.1862</v>
      </c>
      <c r="M1835" s="11" t="s">
        <v>62</v>
      </c>
      <c r="N1835" s="53" t="n">
        <v>28.43</v>
      </c>
      <c r="O1835" s="50" t="n">
        <f aca="false">N1835*L1835</f>
        <v>5.293666</v>
      </c>
      <c r="P1835" s="14" t="n">
        <f aca="false">O1835+P1834</f>
        <v>1586.84967279995</v>
      </c>
    </row>
    <row r="1836" customFormat="false" ht="12.8" hidden="false" customHeight="false" outlineLevel="0" collapsed="false">
      <c r="A1836" s="2" t="s">
        <v>2245</v>
      </c>
      <c r="B1836" s="2" t="s">
        <v>625</v>
      </c>
      <c r="C1836" s="6" t="s">
        <v>264</v>
      </c>
      <c r="D1836" s="6" t="s">
        <v>29</v>
      </c>
      <c r="E1836" s="6" t="s">
        <v>147</v>
      </c>
      <c r="F1836" s="6" t="s">
        <v>453</v>
      </c>
      <c r="G1836" s="6" t="s">
        <v>19</v>
      </c>
      <c r="H1836" s="6" t="s">
        <v>2249</v>
      </c>
      <c r="I1836" s="6" t="n">
        <v>0</v>
      </c>
      <c r="J1836" s="6" t="n">
        <v>22</v>
      </c>
      <c r="K1836" s="3" t="str">
        <f aca="false">IF(I1836=1, "No","Yes")</f>
        <v>Yes</v>
      </c>
      <c r="L1836" s="7" t="n">
        <f aca="false">IF(I1836=1,-J1836,0.98)</f>
        <v>0.98</v>
      </c>
      <c r="M1836" s="8" t="s">
        <v>51</v>
      </c>
      <c r="N1836" s="53" t="n">
        <v>28.43</v>
      </c>
      <c r="O1836" s="50" t="n">
        <f aca="false">N1836*L1836</f>
        <v>27.8614</v>
      </c>
      <c r="P1836" s="14" t="n">
        <f aca="false">O1836+P1835</f>
        <v>1614.71107279995</v>
      </c>
    </row>
    <row r="1837" customFormat="false" ht="12.8" hidden="false" customHeight="false" outlineLevel="0" collapsed="false">
      <c r="A1837" s="9" t="s">
        <v>2245</v>
      </c>
      <c r="B1837" s="9" t="s">
        <v>625</v>
      </c>
      <c r="C1837" s="6" t="s">
        <v>264</v>
      </c>
      <c r="D1837" s="6" t="s">
        <v>29</v>
      </c>
      <c r="E1837" s="6" t="s">
        <v>147</v>
      </c>
      <c r="F1837" s="6" t="s">
        <v>453</v>
      </c>
      <c r="G1837" s="6" t="s">
        <v>19</v>
      </c>
      <c r="H1837" s="6" t="s">
        <v>2248</v>
      </c>
      <c r="I1837" s="6" t="n">
        <v>2</v>
      </c>
      <c r="J1837" s="6" t="n">
        <v>2.83</v>
      </c>
      <c r="K1837" s="3" t="str">
        <f aca="false">IF(I1837=1,"Yes","No")</f>
        <v>No</v>
      </c>
      <c r="L1837" s="7" t="n">
        <f aca="false">IF(K1837="Yes",(J1837-1)*0.98,-1)</f>
        <v>-1</v>
      </c>
      <c r="M1837" s="10" t="s">
        <v>53</v>
      </c>
      <c r="N1837" s="53" t="n">
        <v>28.43</v>
      </c>
      <c r="O1837" s="50" t="n">
        <f aca="false">N1837*L1837</f>
        <v>-28.43</v>
      </c>
      <c r="P1837" s="14" t="n">
        <f aca="false">O1837+P1836</f>
        <v>1586.28107279995</v>
      </c>
    </row>
    <row r="1838" customFormat="false" ht="12.8" hidden="false" customHeight="false" outlineLevel="0" collapsed="false">
      <c r="A1838" s="2" t="s">
        <v>2250</v>
      </c>
      <c r="B1838" s="2" t="s">
        <v>237</v>
      </c>
      <c r="C1838" s="0" t="s">
        <v>119</v>
      </c>
      <c r="D1838" s="0" t="s">
        <v>16</v>
      </c>
      <c r="E1838" s="0" t="s">
        <v>79</v>
      </c>
      <c r="F1838" s="0" t="s">
        <v>80</v>
      </c>
      <c r="G1838" s="0" t="s">
        <v>19</v>
      </c>
      <c r="H1838" s="0" t="s">
        <v>2251</v>
      </c>
      <c r="I1838" s="0" t="n">
        <v>1</v>
      </c>
      <c r="J1838" s="0" t="n">
        <v>1.1</v>
      </c>
      <c r="K1838" s="0" t="s">
        <v>21</v>
      </c>
      <c r="L1838" s="0" t="n">
        <f aca="false">IF(K1838="Yes",(J1838-1)*0.98,-1)</f>
        <v>0.0980000000000001</v>
      </c>
      <c r="M1838" s="4" t="s">
        <v>22</v>
      </c>
      <c r="N1838" s="53" t="n">
        <v>28.43</v>
      </c>
      <c r="O1838" s="50" t="n">
        <f aca="false">N1838*L1838</f>
        <v>2.78614</v>
      </c>
      <c r="P1838" s="14" t="n">
        <f aca="false">O1838+P1837</f>
        <v>1589.06721279995</v>
      </c>
    </row>
    <row r="1839" customFormat="false" ht="12.8" hidden="false" customHeight="false" outlineLevel="0" collapsed="false">
      <c r="A1839" s="2" t="s">
        <v>2250</v>
      </c>
      <c r="B1839" s="2" t="s">
        <v>237</v>
      </c>
      <c r="C1839" s="0" t="s">
        <v>119</v>
      </c>
      <c r="D1839" s="0" t="s">
        <v>16</v>
      </c>
      <c r="E1839" s="0" t="s">
        <v>79</v>
      </c>
      <c r="F1839" s="0" t="s">
        <v>80</v>
      </c>
      <c r="G1839" s="0" t="s">
        <v>19</v>
      </c>
      <c r="H1839" s="0" t="s">
        <v>2252</v>
      </c>
      <c r="I1839" s="0" t="n">
        <v>2</v>
      </c>
      <c r="J1839" s="0" t="n">
        <v>2.24</v>
      </c>
      <c r="K1839" s="0" t="s">
        <v>21</v>
      </c>
      <c r="L1839" s="0" t="n">
        <f aca="false">IF(K1839="Yes",(J1839-1)*0.98,-1)</f>
        <v>1.2152</v>
      </c>
      <c r="M1839" s="11" t="s">
        <v>62</v>
      </c>
      <c r="N1839" s="53" t="n">
        <v>28.43</v>
      </c>
      <c r="O1839" s="50" t="n">
        <f aca="false">N1839*L1839</f>
        <v>34.548136</v>
      </c>
      <c r="P1839" s="14" t="n">
        <f aca="false">O1839+P1838</f>
        <v>1623.61534879995</v>
      </c>
    </row>
    <row r="1840" customFormat="false" ht="12.8" hidden="false" customHeight="false" outlineLevel="0" collapsed="false">
      <c r="A1840" s="2" t="s">
        <v>2253</v>
      </c>
      <c r="B1840" s="2" t="s">
        <v>239</v>
      </c>
      <c r="C1840" s="6" t="s">
        <v>370</v>
      </c>
      <c r="D1840" s="6" t="s">
        <v>42</v>
      </c>
      <c r="E1840" s="6" t="s">
        <v>147</v>
      </c>
      <c r="F1840" s="6" t="s">
        <v>43</v>
      </c>
      <c r="G1840" s="6" t="s">
        <v>19</v>
      </c>
      <c r="H1840" s="6" t="s">
        <v>2254</v>
      </c>
      <c r="I1840" s="6" t="n">
        <v>0</v>
      </c>
      <c r="J1840" s="6" t="n">
        <v>7.98</v>
      </c>
      <c r="K1840" s="3" t="str">
        <f aca="false">IF(I1840=1, "No","Yes")</f>
        <v>Yes</v>
      </c>
      <c r="L1840" s="7" t="n">
        <f aca="false">IF(I1840=1,-J1840,0.98)</f>
        <v>0.98</v>
      </c>
      <c r="M1840" s="8" t="s">
        <v>51</v>
      </c>
      <c r="N1840" s="53" t="n">
        <v>28.43</v>
      </c>
      <c r="O1840" s="50" t="n">
        <f aca="false">N1840*L1840</f>
        <v>27.8614</v>
      </c>
      <c r="P1840" s="14" t="n">
        <f aca="false">O1840+P1839</f>
        <v>1651.47674879995</v>
      </c>
    </row>
    <row r="1841" customFormat="false" ht="12.8" hidden="false" customHeight="false" outlineLevel="0" collapsed="false">
      <c r="A1841" s="2" t="s">
        <v>2253</v>
      </c>
      <c r="B1841" s="2" t="s">
        <v>239</v>
      </c>
      <c r="C1841" s="6" t="s">
        <v>370</v>
      </c>
      <c r="D1841" s="6" t="s">
        <v>42</v>
      </c>
      <c r="E1841" s="6" t="s">
        <v>147</v>
      </c>
      <c r="F1841" s="6" t="s">
        <v>43</v>
      </c>
      <c r="G1841" s="6" t="s">
        <v>19</v>
      </c>
      <c r="H1841" s="6" t="s">
        <v>2254</v>
      </c>
      <c r="I1841" s="6" t="n">
        <v>0</v>
      </c>
      <c r="J1841" s="6" t="n">
        <v>7.98</v>
      </c>
      <c r="K1841" s="3" t="str">
        <f aca="false">IF(I1841=1, "No","Yes")</f>
        <v>Yes</v>
      </c>
      <c r="L1841" s="7" t="n">
        <f aca="false">IF(I1841=1,-J1841,0.98)</f>
        <v>0.98</v>
      </c>
      <c r="M1841" s="12" t="s">
        <v>128</v>
      </c>
      <c r="N1841" s="53" t="n">
        <v>28.43</v>
      </c>
      <c r="O1841" s="50" t="n">
        <f aca="false">N1841*L1841</f>
        <v>27.8614</v>
      </c>
      <c r="P1841" s="14" t="n">
        <f aca="false">O1841+P1840</f>
        <v>1679.33814879995</v>
      </c>
    </row>
    <row r="1842" customFormat="false" ht="12.8" hidden="false" customHeight="false" outlineLevel="0" collapsed="false">
      <c r="A1842" s="9" t="s">
        <v>2253</v>
      </c>
      <c r="B1842" s="9" t="s">
        <v>239</v>
      </c>
      <c r="C1842" s="6" t="s">
        <v>370</v>
      </c>
      <c r="D1842" s="6" t="s">
        <v>42</v>
      </c>
      <c r="E1842" s="6" t="s">
        <v>147</v>
      </c>
      <c r="F1842" s="6" t="s">
        <v>43</v>
      </c>
      <c r="G1842" s="6" t="s">
        <v>19</v>
      </c>
      <c r="H1842" s="6" t="s">
        <v>2255</v>
      </c>
      <c r="I1842" s="6" t="n">
        <v>2</v>
      </c>
      <c r="J1842" s="6" t="n">
        <v>13.27</v>
      </c>
      <c r="K1842" s="3" t="str">
        <f aca="false">IF(I1842=1,"Yes","No")</f>
        <v>No</v>
      </c>
      <c r="L1842" s="7" t="n">
        <f aca="false">IF(K1842="Yes",(J1842-1)*0.98,-1)</f>
        <v>-1</v>
      </c>
      <c r="M1842" s="10" t="s">
        <v>53</v>
      </c>
      <c r="N1842" s="53" t="n">
        <v>28.43</v>
      </c>
      <c r="O1842" s="50" t="n">
        <f aca="false">N1842*L1842</f>
        <v>-28.43</v>
      </c>
      <c r="P1842" s="14" t="n">
        <f aca="false">O1842+P1841</f>
        <v>1650.90814879995</v>
      </c>
    </row>
    <row r="1843" customFormat="false" ht="12.8" hidden="false" customHeight="false" outlineLevel="0" collapsed="false">
      <c r="A1843" s="9" t="s">
        <v>2256</v>
      </c>
      <c r="B1843" s="9" t="s">
        <v>101</v>
      </c>
      <c r="C1843" s="6" t="s">
        <v>194</v>
      </c>
      <c r="D1843" s="6" t="s">
        <v>42</v>
      </c>
      <c r="E1843" s="6" t="s">
        <v>147</v>
      </c>
      <c r="F1843" s="6" t="s">
        <v>43</v>
      </c>
      <c r="G1843" s="6" t="s">
        <v>19</v>
      </c>
      <c r="H1843" s="6" t="s">
        <v>2257</v>
      </c>
      <c r="I1843" s="6" t="n">
        <v>4</v>
      </c>
      <c r="J1843" s="6" t="n">
        <v>14.5</v>
      </c>
      <c r="K1843" s="3" t="str">
        <f aca="false">IF(I1843=1,"Yes","No")</f>
        <v>No</v>
      </c>
      <c r="L1843" s="7" t="n">
        <f aca="false">IF(K1843="Yes",(J1843-1)*0.98,-1)</f>
        <v>-1</v>
      </c>
      <c r="M1843" s="10" t="s">
        <v>53</v>
      </c>
      <c r="N1843" s="53" t="n">
        <v>28.43</v>
      </c>
      <c r="O1843" s="50" t="n">
        <f aca="false">N1843*L1843</f>
        <v>-28.43</v>
      </c>
      <c r="P1843" s="14" t="n">
        <f aca="false">O1843+P1842</f>
        <v>1622.47814879995</v>
      </c>
    </row>
    <row r="1844" customFormat="false" ht="12.8" hidden="false" customHeight="false" outlineLevel="0" collapsed="false">
      <c r="A1844" s="2" t="s">
        <v>2258</v>
      </c>
      <c r="B1844" s="2" t="s">
        <v>23</v>
      </c>
      <c r="C1844" s="0" t="s">
        <v>430</v>
      </c>
      <c r="D1844" s="0" t="s">
        <v>42</v>
      </c>
      <c r="E1844" s="0" t="s">
        <v>147</v>
      </c>
      <c r="F1844" s="0" t="s">
        <v>1055</v>
      </c>
      <c r="G1844" s="0" t="s">
        <v>21</v>
      </c>
      <c r="H1844" s="0" t="s">
        <v>2259</v>
      </c>
      <c r="I1844" s="0" t="n">
        <v>2</v>
      </c>
      <c r="J1844" s="0" t="n">
        <v>1.15</v>
      </c>
      <c r="K1844" s="0" t="s">
        <v>21</v>
      </c>
      <c r="L1844" s="0" t="n">
        <f aca="false">IF(K1844="Yes",(J1844-1)*0.98,-1)</f>
        <v>0.147</v>
      </c>
      <c r="M1844" s="4" t="s">
        <v>22</v>
      </c>
      <c r="N1844" s="53" t="n">
        <v>28.43</v>
      </c>
      <c r="O1844" s="50" t="n">
        <f aca="false">N1844*L1844</f>
        <v>4.17921</v>
      </c>
      <c r="P1844" s="14" t="n">
        <f aca="false">O1844+P1843</f>
        <v>1626.65735879995</v>
      </c>
    </row>
    <row r="1845" customFormat="false" ht="12.8" hidden="false" customHeight="false" outlineLevel="0" collapsed="false">
      <c r="A1845" s="2" t="s">
        <v>2258</v>
      </c>
      <c r="B1845" s="2" t="s">
        <v>101</v>
      </c>
      <c r="C1845" s="0" t="s">
        <v>430</v>
      </c>
      <c r="D1845" s="0" t="s">
        <v>16</v>
      </c>
      <c r="E1845" s="0" t="s">
        <v>147</v>
      </c>
      <c r="F1845" s="0" t="s">
        <v>18</v>
      </c>
      <c r="G1845" s="0" t="s">
        <v>19</v>
      </c>
      <c r="H1845" s="0" t="s">
        <v>2260</v>
      </c>
      <c r="I1845" s="0" t="n">
        <v>3</v>
      </c>
      <c r="J1845" s="0" t="n">
        <v>1.53</v>
      </c>
      <c r="K1845" s="0" t="s">
        <v>21</v>
      </c>
      <c r="L1845" s="0" t="n">
        <f aca="false">IF(K1845="Yes",(J1845-1)*0.98,-1)</f>
        <v>0.5194</v>
      </c>
      <c r="M1845" s="11" t="s">
        <v>62</v>
      </c>
      <c r="N1845" s="53" t="n">
        <v>28.43</v>
      </c>
      <c r="O1845" s="50" t="n">
        <f aca="false">N1845*L1845</f>
        <v>14.766542</v>
      </c>
      <c r="P1845" s="14" t="n">
        <f aca="false">O1845+P1844</f>
        <v>1641.42390079995</v>
      </c>
    </row>
    <row r="1846" customFormat="false" ht="12.8" hidden="false" customHeight="false" outlineLevel="0" collapsed="false">
      <c r="A1846" s="9" t="s">
        <v>2258</v>
      </c>
      <c r="B1846" s="9" t="s">
        <v>101</v>
      </c>
      <c r="C1846" s="6" t="s">
        <v>430</v>
      </c>
      <c r="D1846" s="6" t="s">
        <v>16</v>
      </c>
      <c r="E1846" s="6" t="s">
        <v>147</v>
      </c>
      <c r="F1846" s="6" t="s">
        <v>18</v>
      </c>
      <c r="G1846" s="6" t="s">
        <v>19</v>
      </c>
      <c r="H1846" s="6" t="s">
        <v>2260</v>
      </c>
      <c r="I1846" s="6" t="n">
        <v>3</v>
      </c>
      <c r="J1846" s="6" t="n">
        <v>4.06</v>
      </c>
      <c r="K1846" s="3" t="str">
        <f aca="false">IF(I1846=1,"Yes","No")</f>
        <v>No</v>
      </c>
      <c r="L1846" s="7" t="n">
        <f aca="false">IF(K1846="Yes",(J1846-1)*0.98,-1)</f>
        <v>-1</v>
      </c>
      <c r="M1846" s="10" t="s">
        <v>53</v>
      </c>
      <c r="N1846" s="53" t="n">
        <v>28.43</v>
      </c>
      <c r="O1846" s="50" t="n">
        <f aca="false">N1846*L1846</f>
        <v>-28.43</v>
      </c>
      <c r="P1846" s="14" t="n">
        <f aca="false">O1846+P1845</f>
        <v>1612.99390079995</v>
      </c>
    </row>
    <row r="1847" customFormat="false" ht="12.8" hidden="false" customHeight="false" outlineLevel="0" collapsed="false">
      <c r="A1847" s="2" t="s">
        <v>2258</v>
      </c>
      <c r="B1847" s="2" t="s">
        <v>159</v>
      </c>
      <c r="C1847" s="0" t="s">
        <v>430</v>
      </c>
      <c r="D1847" s="0" t="s">
        <v>42</v>
      </c>
      <c r="E1847" s="0" t="s">
        <v>147</v>
      </c>
      <c r="F1847" s="0" t="s">
        <v>65</v>
      </c>
      <c r="G1847" s="0" t="s">
        <v>21</v>
      </c>
      <c r="H1847" s="0" t="s">
        <v>1734</v>
      </c>
      <c r="I1847" s="0" t="n">
        <v>1</v>
      </c>
      <c r="J1847" s="0" t="n">
        <v>2.86</v>
      </c>
      <c r="K1847" s="0" t="str">
        <f aca="false">IF(I1847=1,"Yes","No")</f>
        <v>Yes</v>
      </c>
      <c r="L1847" s="0" t="n">
        <f aca="false">IF(K1847="Yes",(J1847-1)*0.98,-1)</f>
        <v>1.8228</v>
      </c>
      <c r="M1847" s="5" t="s">
        <v>33</v>
      </c>
      <c r="N1847" s="53" t="n">
        <v>28.43</v>
      </c>
      <c r="O1847" s="50" t="n">
        <f aca="false">N1847*L1847</f>
        <v>51.822204</v>
      </c>
      <c r="P1847" s="14" t="n">
        <f aca="false">O1847+P1846</f>
        <v>1664.81610479995</v>
      </c>
    </row>
    <row r="1848" customFormat="false" ht="12.8" hidden="false" customHeight="false" outlineLevel="0" collapsed="false">
      <c r="A1848" s="2" t="s">
        <v>2258</v>
      </c>
      <c r="B1848" s="2" t="s">
        <v>159</v>
      </c>
      <c r="C1848" s="0" t="s">
        <v>430</v>
      </c>
      <c r="D1848" s="0" t="s">
        <v>42</v>
      </c>
      <c r="E1848" s="0" t="s">
        <v>147</v>
      </c>
      <c r="F1848" s="0" t="s">
        <v>65</v>
      </c>
      <c r="G1848" s="0" t="s">
        <v>21</v>
      </c>
      <c r="H1848" s="0" t="s">
        <v>1734</v>
      </c>
      <c r="I1848" s="0" t="n">
        <v>1</v>
      </c>
      <c r="J1848" s="0" t="n">
        <v>1.95</v>
      </c>
      <c r="K1848" s="0" t="s">
        <v>21</v>
      </c>
      <c r="L1848" s="0" t="n">
        <f aca="false">IF(K1848="Yes",(J1848-1)*0.98,-1)</f>
        <v>0.931</v>
      </c>
      <c r="M1848" s="4" t="s">
        <v>22</v>
      </c>
      <c r="N1848" s="53" t="n">
        <v>28.43</v>
      </c>
      <c r="O1848" s="50" t="n">
        <f aca="false">N1848*L1848</f>
        <v>26.46833</v>
      </c>
      <c r="P1848" s="14" t="n">
        <f aca="false">O1848+P1847</f>
        <v>1691.28443479995</v>
      </c>
    </row>
    <row r="1849" customFormat="false" ht="12.8" hidden="false" customHeight="false" outlineLevel="0" collapsed="false">
      <c r="A1849" s="2" t="s">
        <v>2258</v>
      </c>
      <c r="B1849" s="2" t="s">
        <v>331</v>
      </c>
      <c r="C1849" s="0" t="s">
        <v>78</v>
      </c>
      <c r="D1849" s="0" t="s">
        <v>29</v>
      </c>
      <c r="E1849" s="0" t="s">
        <v>147</v>
      </c>
      <c r="F1849" s="0" t="s">
        <v>65</v>
      </c>
      <c r="G1849" s="0" t="s">
        <v>21</v>
      </c>
      <c r="H1849" s="0" t="s">
        <v>2261</v>
      </c>
      <c r="I1849" s="0" t="n">
        <v>2</v>
      </c>
      <c r="J1849" s="0" t="n">
        <v>1.38</v>
      </c>
      <c r="K1849" s="0" t="s">
        <v>21</v>
      </c>
      <c r="L1849" s="0" t="n">
        <f aca="false">IF(K1849="Yes",(J1849-1)*0.98,-1)</f>
        <v>0.3724</v>
      </c>
      <c r="M1849" s="11" t="s">
        <v>62</v>
      </c>
      <c r="N1849" s="53" t="n">
        <v>28.43</v>
      </c>
      <c r="O1849" s="50" t="n">
        <f aca="false">N1849*L1849</f>
        <v>10.587332</v>
      </c>
      <c r="P1849" s="14" t="n">
        <f aca="false">O1849+P1848</f>
        <v>1701.87176679995</v>
      </c>
    </row>
    <row r="1850" customFormat="false" ht="12.8" hidden="false" customHeight="false" outlineLevel="0" collapsed="false">
      <c r="A1850" s="2" t="s">
        <v>2258</v>
      </c>
      <c r="B1850" s="2" t="s">
        <v>438</v>
      </c>
      <c r="C1850" s="0" t="s">
        <v>608</v>
      </c>
      <c r="D1850" s="0" t="s">
        <v>42</v>
      </c>
      <c r="E1850" s="0" t="s">
        <v>147</v>
      </c>
      <c r="F1850" s="0" t="s">
        <v>65</v>
      </c>
      <c r="G1850" s="0" t="s">
        <v>21</v>
      </c>
      <c r="H1850" s="0" t="s">
        <v>2262</v>
      </c>
      <c r="I1850" s="0" t="n">
        <v>1</v>
      </c>
      <c r="J1850" s="0" t="n">
        <v>1.85</v>
      </c>
      <c r="K1850" s="0" t="str">
        <f aca="false">IF(I1850=1,"Yes","No")</f>
        <v>Yes</v>
      </c>
      <c r="L1850" s="0" t="n">
        <f aca="false">IF(K1850="Yes",(J1850-1)*0.98,-1)</f>
        <v>0.833</v>
      </c>
      <c r="M1850" s="5" t="s">
        <v>33</v>
      </c>
      <c r="N1850" s="53" t="n">
        <v>28.43</v>
      </c>
      <c r="O1850" s="50" t="n">
        <f aca="false">N1850*L1850</f>
        <v>23.68219</v>
      </c>
      <c r="P1850" s="14" t="n">
        <f aca="false">O1850+P1849</f>
        <v>1725.55395679995</v>
      </c>
    </row>
    <row r="1851" customFormat="false" ht="12.8" hidden="false" customHeight="false" outlineLevel="0" collapsed="false">
      <c r="A1851" s="2" t="s">
        <v>2258</v>
      </c>
      <c r="B1851" s="2" t="s">
        <v>425</v>
      </c>
      <c r="C1851" s="6" t="s">
        <v>91</v>
      </c>
      <c r="D1851" s="6" t="s">
        <v>42</v>
      </c>
      <c r="E1851" s="6" t="s">
        <v>30</v>
      </c>
      <c r="F1851" s="6" t="s">
        <v>65</v>
      </c>
      <c r="G1851" s="6" t="s">
        <v>21</v>
      </c>
      <c r="H1851" s="6" t="s">
        <v>2263</v>
      </c>
      <c r="I1851" s="6" t="n">
        <v>0</v>
      </c>
      <c r="J1851" s="6" t="n">
        <v>141.83</v>
      </c>
      <c r="K1851" s="3" t="str">
        <f aca="false">IF(I1851=1, "No","Yes")</f>
        <v>Yes</v>
      </c>
      <c r="L1851" s="7" t="n">
        <f aca="false">IF(I1851=1,-J1851,0.98)</f>
        <v>0.98</v>
      </c>
      <c r="M1851" s="12" t="s">
        <v>128</v>
      </c>
      <c r="N1851" s="53" t="n">
        <v>28.43</v>
      </c>
      <c r="O1851" s="50" t="n">
        <f aca="false">N1851*L1851</f>
        <v>27.8614</v>
      </c>
      <c r="P1851" s="14" t="n">
        <f aca="false">O1851+P1850</f>
        <v>1753.41535679995</v>
      </c>
    </row>
    <row r="1852" customFormat="false" ht="12.8" hidden="false" customHeight="false" outlineLevel="0" collapsed="false">
      <c r="A1852" s="2" t="s">
        <v>2264</v>
      </c>
      <c r="B1852" s="2" t="s">
        <v>331</v>
      </c>
      <c r="C1852" s="0" t="s">
        <v>734</v>
      </c>
      <c r="D1852" s="0" t="s">
        <v>16</v>
      </c>
      <c r="E1852" s="0" t="s">
        <v>147</v>
      </c>
      <c r="F1852" s="0" t="s">
        <v>65</v>
      </c>
      <c r="G1852" s="0" t="s">
        <v>21</v>
      </c>
      <c r="H1852" s="0" t="s">
        <v>2265</v>
      </c>
      <c r="I1852" s="0" t="n">
        <v>3</v>
      </c>
      <c r="J1852" s="0" t="n">
        <v>2.53</v>
      </c>
      <c r="K1852" s="0" t="str">
        <f aca="false">IF(I1852=1,"Yes","No")</f>
        <v>No</v>
      </c>
      <c r="L1852" s="0" t="n">
        <f aca="false">IF(K1852="Yes",(J1852-1)*0.98,-1)</f>
        <v>-1</v>
      </c>
      <c r="M1852" s="5" t="s">
        <v>33</v>
      </c>
      <c r="N1852" s="53" t="n">
        <v>28.43</v>
      </c>
      <c r="O1852" s="50" t="n">
        <f aca="false">N1852*L1852</f>
        <v>-28.43</v>
      </c>
      <c r="P1852" s="14" t="n">
        <f aca="false">O1852+P1851</f>
        <v>1724.98535679995</v>
      </c>
    </row>
    <row r="1853" customFormat="false" ht="12.8" hidden="false" customHeight="false" outlineLevel="0" collapsed="false">
      <c r="A1853" s="2" t="s">
        <v>2266</v>
      </c>
      <c r="B1853" s="2" t="s">
        <v>186</v>
      </c>
      <c r="C1853" s="0" t="s">
        <v>125</v>
      </c>
      <c r="D1853" s="0" t="s">
        <v>16</v>
      </c>
      <c r="E1853" s="0" t="s">
        <v>30</v>
      </c>
      <c r="F1853" s="0" t="s">
        <v>43</v>
      </c>
      <c r="G1853" s="0" t="s">
        <v>19</v>
      </c>
      <c r="H1853" s="0" t="s">
        <v>2267</v>
      </c>
      <c r="I1853" s="0" t="n">
        <v>2</v>
      </c>
      <c r="J1853" s="0" t="n">
        <v>1.53</v>
      </c>
      <c r="K1853" s="0" t="s">
        <v>21</v>
      </c>
      <c r="L1853" s="0" t="n">
        <f aca="false">IF(K1853="Yes",(J1853-1)*0.98,-1)</f>
        <v>0.5194</v>
      </c>
      <c r="M1853" s="4" t="s">
        <v>22</v>
      </c>
      <c r="N1853" s="53" t="n">
        <v>28.43</v>
      </c>
      <c r="O1853" s="50" t="n">
        <f aca="false">N1853*L1853</f>
        <v>14.766542</v>
      </c>
      <c r="P1853" s="14" t="n">
        <f aca="false">O1853+P1852</f>
        <v>1739.75189879995</v>
      </c>
    </row>
    <row r="1854" customFormat="false" ht="12.8" hidden="false" customHeight="false" outlineLevel="0" collapsed="false">
      <c r="A1854" s="2" t="s">
        <v>2268</v>
      </c>
      <c r="B1854" s="2" t="s">
        <v>23</v>
      </c>
      <c r="C1854" s="0" t="s">
        <v>311</v>
      </c>
      <c r="D1854" s="0" t="s">
        <v>48</v>
      </c>
      <c r="E1854" s="0" t="s">
        <v>17</v>
      </c>
      <c r="F1854" s="0" t="s">
        <v>103</v>
      </c>
      <c r="G1854" s="0" t="s">
        <v>19</v>
      </c>
      <c r="H1854" s="0" t="s">
        <v>2269</v>
      </c>
      <c r="I1854" s="0" t="n">
        <v>1</v>
      </c>
      <c r="J1854" s="0" t="n">
        <v>1.08</v>
      </c>
      <c r="K1854" s="0" t="s">
        <v>21</v>
      </c>
      <c r="L1854" s="0" t="n">
        <f aca="false">IF(K1854="Yes",(J1854-1)*0.98,-1)</f>
        <v>0.0784000000000001</v>
      </c>
      <c r="M1854" s="4" t="s">
        <v>22</v>
      </c>
      <c r="N1854" s="53" t="n">
        <v>28.43</v>
      </c>
      <c r="O1854" s="50" t="n">
        <f aca="false">N1854*L1854</f>
        <v>2.228912</v>
      </c>
      <c r="P1854" s="14" t="n">
        <f aca="false">O1854+P1853</f>
        <v>1741.98081079995</v>
      </c>
    </row>
    <row r="1855" customFormat="false" ht="12.8" hidden="false" customHeight="false" outlineLevel="0" collapsed="false">
      <c r="A1855" s="2" t="s">
        <v>2268</v>
      </c>
      <c r="B1855" s="2" t="s">
        <v>205</v>
      </c>
      <c r="C1855" s="0" t="s">
        <v>1338</v>
      </c>
      <c r="D1855" s="0" t="s">
        <v>37</v>
      </c>
      <c r="E1855" s="0" t="s">
        <v>147</v>
      </c>
      <c r="F1855" s="0" t="s">
        <v>770</v>
      </c>
      <c r="G1855" s="0" t="s">
        <v>21</v>
      </c>
      <c r="H1855" s="0" t="s">
        <v>2270</v>
      </c>
      <c r="I1855" s="0" t="n">
        <v>3</v>
      </c>
      <c r="J1855" s="0" t="n">
        <v>1.67</v>
      </c>
      <c r="K1855" s="0" t="s">
        <v>19</v>
      </c>
      <c r="L1855" s="0" t="n">
        <f aca="false">IF(K1855="Yes",(J1855-1)*0.98,-1)</f>
        <v>-1</v>
      </c>
      <c r="M1855" s="4" t="s">
        <v>22</v>
      </c>
      <c r="N1855" s="53" t="n">
        <v>28.43</v>
      </c>
      <c r="O1855" s="50" t="n">
        <f aca="false">N1855*L1855</f>
        <v>-28.43</v>
      </c>
      <c r="P1855" s="14" t="n">
        <f aca="false">O1855+P1854</f>
        <v>1713.55081079995</v>
      </c>
    </row>
    <row r="1856" customFormat="false" ht="12.8" hidden="false" customHeight="false" outlineLevel="0" collapsed="false">
      <c r="A1856" s="2" t="s">
        <v>2268</v>
      </c>
      <c r="B1856" s="2" t="s">
        <v>376</v>
      </c>
      <c r="C1856" s="0" t="s">
        <v>532</v>
      </c>
      <c r="D1856" s="0" t="s">
        <v>16</v>
      </c>
      <c r="E1856" s="0" t="s">
        <v>87</v>
      </c>
      <c r="F1856" s="0" t="s">
        <v>18</v>
      </c>
      <c r="G1856" s="0" t="s">
        <v>21</v>
      </c>
      <c r="H1856" s="0" t="s">
        <v>2271</v>
      </c>
      <c r="I1856" s="0" t="n">
        <v>0</v>
      </c>
      <c r="J1856" s="0" t="n">
        <v>1.73</v>
      </c>
      <c r="K1856" s="0" t="s">
        <v>19</v>
      </c>
      <c r="L1856" s="0" t="n">
        <f aca="false">IF(K1856="Yes",(J1856-1)*0.98,-1)</f>
        <v>-1</v>
      </c>
      <c r="M1856" s="4" t="s">
        <v>22</v>
      </c>
      <c r="N1856" s="53" t="n">
        <v>28.43</v>
      </c>
      <c r="O1856" s="50" t="n">
        <f aca="false">N1856*L1856</f>
        <v>-28.43</v>
      </c>
      <c r="P1856" s="14" t="n">
        <f aca="false">O1856+P1855</f>
        <v>1685.12081079995</v>
      </c>
    </row>
    <row r="1857" customFormat="false" ht="12.8" hidden="false" customHeight="false" outlineLevel="0" collapsed="false">
      <c r="A1857" s="2" t="s">
        <v>2268</v>
      </c>
      <c r="B1857" s="2" t="s">
        <v>471</v>
      </c>
      <c r="C1857" s="0" t="s">
        <v>91</v>
      </c>
      <c r="D1857" s="0" t="s">
        <v>16</v>
      </c>
      <c r="E1857" s="0" t="s">
        <v>30</v>
      </c>
      <c r="F1857" s="0" t="s">
        <v>770</v>
      </c>
      <c r="G1857" s="0" t="s">
        <v>21</v>
      </c>
      <c r="H1857" s="0" t="s">
        <v>2272</v>
      </c>
      <c r="I1857" s="0" t="n">
        <v>1</v>
      </c>
      <c r="J1857" s="0" t="n">
        <v>1.67</v>
      </c>
      <c r="K1857" s="0" t="str">
        <f aca="false">IF(I1857=1,"Yes","No")</f>
        <v>Yes</v>
      </c>
      <c r="L1857" s="0" t="n">
        <f aca="false">IF(K1857="Yes",(J1857-1)*0.98,-1)</f>
        <v>0.6566</v>
      </c>
      <c r="M1857" s="5" t="s">
        <v>33</v>
      </c>
      <c r="N1857" s="53" t="n">
        <v>28.43</v>
      </c>
      <c r="O1857" s="50" t="n">
        <f aca="false">N1857*L1857</f>
        <v>18.667138</v>
      </c>
      <c r="P1857" s="14" t="n">
        <f aca="false">O1857+P1856</f>
        <v>1703.78794879995</v>
      </c>
    </row>
    <row r="1858" customFormat="false" ht="12.8" hidden="false" customHeight="false" outlineLevel="0" collapsed="false">
      <c r="A1858" s="2" t="s">
        <v>2268</v>
      </c>
      <c r="B1858" s="2" t="s">
        <v>505</v>
      </c>
      <c r="C1858" s="0" t="s">
        <v>532</v>
      </c>
      <c r="D1858" s="0" t="s">
        <v>16</v>
      </c>
      <c r="E1858" s="0" t="s">
        <v>17</v>
      </c>
      <c r="F1858" s="0" t="s">
        <v>18</v>
      </c>
      <c r="G1858" s="0" t="s">
        <v>19</v>
      </c>
      <c r="H1858" s="0" t="s">
        <v>2273</v>
      </c>
      <c r="I1858" s="0" t="n">
        <v>3</v>
      </c>
      <c r="J1858" s="0" t="n">
        <v>1.19</v>
      </c>
      <c r="K1858" s="0" t="s">
        <v>19</v>
      </c>
      <c r="L1858" s="0" t="n">
        <f aca="false">IF(K1858="Yes",(J1858-1)*0.98,-1)</f>
        <v>-1</v>
      </c>
      <c r="M1858" s="4" t="s">
        <v>22</v>
      </c>
      <c r="N1858" s="53" t="n">
        <v>28.43</v>
      </c>
      <c r="O1858" s="50" t="n">
        <f aca="false">N1858*L1858</f>
        <v>-28.43</v>
      </c>
      <c r="P1858" s="14" t="n">
        <f aca="false">O1858+P1857</f>
        <v>1675.35794879995</v>
      </c>
    </row>
    <row r="1859" customFormat="false" ht="12.8" hidden="false" customHeight="false" outlineLevel="0" collapsed="false">
      <c r="A1859" s="2" t="s">
        <v>2274</v>
      </c>
      <c r="B1859" s="2" t="s">
        <v>35</v>
      </c>
      <c r="C1859" s="0" t="s">
        <v>59</v>
      </c>
      <c r="D1859" s="0" t="s">
        <v>42</v>
      </c>
      <c r="E1859" s="0" t="s">
        <v>30</v>
      </c>
      <c r="F1859" s="0" t="s">
        <v>18</v>
      </c>
      <c r="G1859" s="0" t="s">
        <v>19</v>
      </c>
      <c r="H1859" s="0" t="s">
        <v>2275</v>
      </c>
      <c r="I1859" s="0" t="n">
        <v>4</v>
      </c>
      <c r="J1859" s="0" t="n">
        <v>1.64</v>
      </c>
      <c r="K1859" s="0" t="s">
        <v>19</v>
      </c>
      <c r="L1859" s="0" t="n">
        <f aca="false">IF(K1859="Yes",(J1859-1)*0.98,-1)</f>
        <v>-1</v>
      </c>
      <c r="M1859" s="11" t="s">
        <v>62</v>
      </c>
      <c r="N1859" s="53" t="n">
        <v>28.43</v>
      </c>
      <c r="O1859" s="50" t="n">
        <f aca="false">N1859*L1859</f>
        <v>-28.43</v>
      </c>
      <c r="P1859" s="14" t="n">
        <f aca="false">O1859+P1858</f>
        <v>1646.92794879995</v>
      </c>
    </row>
    <row r="1860" customFormat="false" ht="12.8" hidden="false" customHeight="false" outlineLevel="0" collapsed="false">
      <c r="A1860" s="2" t="s">
        <v>2274</v>
      </c>
      <c r="B1860" s="2" t="s">
        <v>35</v>
      </c>
      <c r="C1860" s="6" t="s">
        <v>59</v>
      </c>
      <c r="D1860" s="6" t="s">
        <v>42</v>
      </c>
      <c r="E1860" s="6" t="s">
        <v>30</v>
      </c>
      <c r="F1860" s="6" t="s">
        <v>18</v>
      </c>
      <c r="G1860" s="6" t="s">
        <v>19</v>
      </c>
      <c r="H1860" s="6" t="s">
        <v>2276</v>
      </c>
      <c r="I1860" s="6" t="n">
        <v>1</v>
      </c>
      <c r="J1860" s="6" t="n">
        <v>10.5</v>
      </c>
      <c r="K1860" s="3" t="str">
        <f aca="false">IF(I1860=1, "No","Yes")</f>
        <v>No</v>
      </c>
      <c r="L1860" s="7" t="n">
        <f aca="false">IF(I1860=1,-J1860,0.98)</f>
        <v>-10.5</v>
      </c>
      <c r="M1860" s="8" t="s">
        <v>51</v>
      </c>
      <c r="N1860" s="53" t="n">
        <v>28.43</v>
      </c>
      <c r="O1860" s="50" t="n">
        <f aca="false">N1860*L1860</f>
        <v>-298.515</v>
      </c>
      <c r="P1860" s="14" t="n">
        <f aca="false">O1860+P1859</f>
        <v>1348.41294879995</v>
      </c>
    </row>
    <row r="1861" customFormat="false" ht="12.8" hidden="false" customHeight="false" outlineLevel="0" collapsed="false">
      <c r="A1861" s="2" t="s">
        <v>2277</v>
      </c>
      <c r="B1861" s="2" t="s">
        <v>280</v>
      </c>
      <c r="C1861" s="0" t="s">
        <v>576</v>
      </c>
      <c r="D1861" s="0" t="s">
        <v>29</v>
      </c>
      <c r="E1861" s="0" t="s">
        <v>147</v>
      </c>
      <c r="F1861" s="0" t="s">
        <v>18</v>
      </c>
      <c r="G1861" s="0" t="s">
        <v>21</v>
      </c>
      <c r="H1861" s="0" t="s">
        <v>2278</v>
      </c>
      <c r="I1861" s="0" t="n">
        <v>4</v>
      </c>
      <c r="J1861" s="0" t="n">
        <v>1.27</v>
      </c>
      <c r="K1861" s="0" t="s">
        <v>19</v>
      </c>
      <c r="L1861" s="0" t="n">
        <f aca="false">IF(K1861="Yes",(J1861-1)*0.98,-1)</f>
        <v>-1</v>
      </c>
      <c r="M1861" s="4" t="s">
        <v>22</v>
      </c>
      <c r="N1861" s="53" t="n">
        <v>28.43</v>
      </c>
      <c r="O1861" s="50" t="n">
        <f aca="false">N1861*L1861</f>
        <v>-28.43</v>
      </c>
      <c r="P1861" s="14" t="n">
        <f aca="false">O1861+P1860</f>
        <v>1319.98294879995</v>
      </c>
    </row>
    <row r="1862" customFormat="false" ht="12.8" hidden="false" customHeight="false" outlineLevel="0" collapsed="false">
      <c r="A1862" s="2" t="s">
        <v>2277</v>
      </c>
      <c r="B1862" s="2" t="s">
        <v>1127</v>
      </c>
      <c r="C1862" s="0" t="s">
        <v>74</v>
      </c>
      <c r="D1862" s="0" t="s">
        <v>37</v>
      </c>
      <c r="E1862" s="0" t="s">
        <v>30</v>
      </c>
      <c r="F1862" s="0" t="s">
        <v>43</v>
      </c>
      <c r="G1862" s="0" t="s">
        <v>19</v>
      </c>
      <c r="H1862" s="0" t="s">
        <v>2279</v>
      </c>
      <c r="I1862" s="0" t="n">
        <v>1</v>
      </c>
      <c r="J1862" s="0" t="n">
        <v>1.17</v>
      </c>
      <c r="K1862" s="0" t="s">
        <v>21</v>
      </c>
      <c r="L1862" s="0" t="n">
        <f aca="false">IF(K1862="Yes",(J1862-1)*0.98,-1)</f>
        <v>0.1666</v>
      </c>
      <c r="M1862" s="4" t="s">
        <v>22</v>
      </c>
      <c r="N1862" s="53" t="n">
        <v>28.43</v>
      </c>
      <c r="O1862" s="50" t="n">
        <f aca="false">N1862*L1862</f>
        <v>4.736438</v>
      </c>
      <c r="P1862" s="14" t="n">
        <f aca="false">O1862+P1861</f>
        <v>1324.71938679995</v>
      </c>
    </row>
    <row r="1863" customFormat="false" ht="12.8" hidden="false" customHeight="false" outlineLevel="0" collapsed="false">
      <c r="A1863" s="2" t="s">
        <v>2280</v>
      </c>
      <c r="B1863" s="2" t="s">
        <v>35</v>
      </c>
      <c r="C1863" s="0" t="s">
        <v>194</v>
      </c>
      <c r="D1863" s="0" t="s">
        <v>42</v>
      </c>
      <c r="E1863" s="0" t="s">
        <v>147</v>
      </c>
      <c r="F1863" s="0" t="s">
        <v>65</v>
      </c>
      <c r="G1863" s="0" t="s">
        <v>21</v>
      </c>
      <c r="H1863" s="0" t="s">
        <v>2281</v>
      </c>
      <c r="I1863" s="0" t="n">
        <v>1</v>
      </c>
      <c r="J1863" s="0" t="n">
        <v>2.46</v>
      </c>
      <c r="K1863" s="0" t="str">
        <f aca="false">IF(I1863=1,"Yes","No")</f>
        <v>Yes</v>
      </c>
      <c r="L1863" s="0" t="n">
        <f aca="false">IF(K1863="Yes",(J1863-1)*0.98,-1)</f>
        <v>1.4308</v>
      </c>
      <c r="M1863" s="5" t="s">
        <v>33</v>
      </c>
      <c r="N1863" s="53" t="n">
        <v>28.43</v>
      </c>
      <c r="O1863" s="50" t="n">
        <f aca="false">N1863*L1863</f>
        <v>40.677644</v>
      </c>
      <c r="P1863" s="14" t="n">
        <f aca="false">O1863+P1862</f>
        <v>1365.39703079995</v>
      </c>
    </row>
    <row r="1864" customFormat="false" ht="12.8" hidden="false" customHeight="false" outlineLevel="0" collapsed="false">
      <c r="A1864" s="2" t="s">
        <v>2280</v>
      </c>
      <c r="B1864" s="2" t="s">
        <v>35</v>
      </c>
      <c r="C1864" s="0" t="s">
        <v>194</v>
      </c>
      <c r="D1864" s="0" t="s">
        <v>42</v>
      </c>
      <c r="E1864" s="0" t="s">
        <v>147</v>
      </c>
      <c r="F1864" s="0" t="s">
        <v>65</v>
      </c>
      <c r="G1864" s="0" t="s">
        <v>21</v>
      </c>
      <c r="H1864" s="0" t="s">
        <v>2281</v>
      </c>
      <c r="I1864" s="0" t="n">
        <v>1</v>
      </c>
      <c r="J1864" s="0" t="n">
        <v>1.6</v>
      </c>
      <c r="K1864" s="0" t="s">
        <v>21</v>
      </c>
      <c r="L1864" s="0" t="n">
        <f aca="false">IF(K1864="Yes",(J1864-1)*0.98,-1)</f>
        <v>0.588</v>
      </c>
      <c r="M1864" s="4" t="s">
        <v>22</v>
      </c>
      <c r="N1864" s="53" t="n">
        <v>28.43</v>
      </c>
      <c r="O1864" s="50" t="n">
        <f aca="false">N1864*L1864</f>
        <v>16.71684</v>
      </c>
      <c r="P1864" s="14" t="n">
        <f aca="false">O1864+P1863</f>
        <v>1382.11387079995</v>
      </c>
    </row>
    <row r="1865" customFormat="false" ht="12.8" hidden="false" customHeight="false" outlineLevel="0" collapsed="false">
      <c r="A1865" s="2" t="s">
        <v>2280</v>
      </c>
      <c r="B1865" s="2" t="s">
        <v>205</v>
      </c>
      <c r="C1865" s="0" t="s">
        <v>78</v>
      </c>
      <c r="D1865" s="0" t="s">
        <v>42</v>
      </c>
      <c r="E1865" s="0" t="s">
        <v>147</v>
      </c>
      <c r="F1865" s="0" t="s">
        <v>65</v>
      </c>
      <c r="G1865" s="0" t="s">
        <v>21</v>
      </c>
      <c r="H1865" s="0" t="s">
        <v>2282</v>
      </c>
      <c r="I1865" s="0" t="n">
        <v>2</v>
      </c>
      <c r="J1865" s="0" t="n">
        <v>2.5</v>
      </c>
      <c r="K1865" s="0" t="str">
        <f aca="false">IF(I1865=1,"Yes","No")</f>
        <v>No</v>
      </c>
      <c r="L1865" s="0" t="n">
        <f aca="false">IF(K1865="Yes",(J1865-1)*0.98,-1)</f>
        <v>-1</v>
      </c>
      <c r="M1865" s="5" t="s">
        <v>33</v>
      </c>
      <c r="N1865" s="53" t="n">
        <v>28.43</v>
      </c>
      <c r="O1865" s="50" t="n">
        <f aca="false">N1865*L1865</f>
        <v>-28.43</v>
      </c>
      <c r="P1865" s="14" t="n">
        <f aca="false">O1865+P1864</f>
        <v>1353.68387079995</v>
      </c>
    </row>
    <row r="1866" customFormat="false" ht="12.8" hidden="false" customHeight="false" outlineLevel="0" collapsed="false">
      <c r="A1866" s="2" t="s">
        <v>2283</v>
      </c>
      <c r="B1866" s="2" t="s">
        <v>186</v>
      </c>
      <c r="C1866" s="0" t="s">
        <v>430</v>
      </c>
      <c r="D1866" s="0" t="s">
        <v>16</v>
      </c>
      <c r="E1866" s="0" t="s">
        <v>147</v>
      </c>
      <c r="F1866" s="0" t="s">
        <v>18</v>
      </c>
      <c r="G1866" s="0" t="s">
        <v>19</v>
      </c>
      <c r="H1866" s="0" t="s">
        <v>2284</v>
      </c>
      <c r="I1866" s="0" t="n">
        <v>2</v>
      </c>
      <c r="J1866" s="0" t="n">
        <v>1.83</v>
      </c>
      <c r="K1866" s="0" t="s">
        <v>21</v>
      </c>
      <c r="L1866" s="0" t="n">
        <f aca="false">IF(K1866="Yes",(J1866-1)*0.98,-1)</f>
        <v>0.8134</v>
      </c>
      <c r="M1866" s="11" t="s">
        <v>62</v>
      </c>
      <c r="N1866" s="53" t="n">
        <v>28.43</v>
      </c>
      <c r="O1866" s="50" t="n">
        <f aca="false">N1866*L1866</f>
        <v>23.124962</v>
      </c>
      <c r="P1866" s="14" t="n">
        <f aca="false">O1866+P1865</f>
        <v>1376.80883279995</v>
      </c>
    </row>
    <row r="1867" customFormat="false" ht="12.8" hidden="false" customHeight="false" outlineLevel="0" collapsed="false">
      <c r="A1867" s="9" t="s">
        <v>2283</v>
      </c>
      <c r="B1867" s="9" t="s">
        <v>186</v>
      </c>
      <c r="C1867" s="6" t="s">
        <v>430</v>
      </c>
      <c r="D1867" s="6" t="s">
        <v>16</v>
      </c>
      <c r="E1867" s="6" t="s">
        <v>147</v>
      </c>
      <c r="F1867" s="6" t="s">
        <v>18</v>
      </c>
      <c r="G1867" s="6" t="s">
        <v>19</v>
      </c>
      <c r="H1867" s="6" t="s">
        <v>2284</v>
      </c>
      <c r="I1867" s="6" t="n">
        <v>2</v>
      </c>
      <c r="J1867" s="6" t="n">
        <v>4.53</v>
      </c>
      <c r="K1867" s="3" t="str">
        <f aca="false">IF(I1867=1,"Yes","No")</f>
        <v>No</v>
      </c>
      <c r="L1867" s="7" t="n">
        <f aca="false">IF(K1867="Yes",(J1867-1)*0.98,-1)</f>
        <v>-1</v>
      </c>
      <c r="M1867" s="10" t="s">
        <v>53</v>
      </c>
      <c r="N1867" s="53" t="n">
        <v>28.43</v>
      </c>
      <c r="O1867" s="50" t="n">
        <f aca="false">N1867*L1867</f>
        <v>-28.43</v>
      </c>
      <c r="P1867" s="14" t="n">
        <f aca="false">O1867+P1866</f>
        <v>1348.37883279995</v>
      </c>
    </row>
    <row r="1868" customFormat="false" ht="12.8" hidden="false" customHeight="false" outlineLevel="0" collapsed="false">
      <c r="A1868" s="2" t="s">
        <v>2283</v>
      </c>
      <c r="B1868" s="2" t="s">
        <v>245</v>
      </c>
      <c r="C1868" s="0" t="s">
        <v>327</v>
      </c>
      <c r="D1868" s="0" t="s">
        <v>16</v>
      </c>
      <c r="E1868" s="0" t="s">
        <v>17</v>
      </c>
      <c r="F1868" s="0" t="s">
        <v>18</v>
      </c>
      <c r="G1868" s="0" t="s">
        <v>19</v>
      </c>
      <c r="H1868" s="0" t="s">
        <v>1497</v>
      </c>
      <c r="I1868" s="0" t="n">
        <v>3</v>
      </c>
      <c r="J1868" s="0" t="n">
        <v>1.42</v>
      </c>
      <c r="K1868" s="0" t="s">
        <v>21</v>
      </c>
      <c r="L1868" s="0" t="n">
        <f aca="false">IF(K1868="Yes",(J1868-1)*0.98,-1)</f>
        <v>0.4116</v>
      </c>
      <c r="M1868" s="4" t="s">
        <v>22</v>
      </c>
      <c r="N1868" s="53" t="n">
        <v>28.43</v>
      </c>
      <c r="O1868" s="50" t="n">
        <f aca="false">N1868*L1868</f>
        <v>11.701788</v>
      </c>
      <c r="P1868" s="14" t="n">
        <f aca="false">O1868+P1867</f>
        <v>1360.08062079995</v>
      </c>
    </row>
    <row r="1869" customFormat="false" ht="12.8" hidden="false" customHeight="false" outlineLevel="0" collapsed="false">
      <c r="A1869" s="2" t="s">
        <v>2283</v>
      </c>
      <c r="B1869" s="2" t="s">
        <v>245</v>
      </c>
      <c r="C1869" s="0" t="s">
        <v>327</v>
      </c>
      <c r="D1869" s="0" t="s">
        <v>16</v>
      </c>
      <c r="E1869" s="0" t="s">
        <v>17</v>
      </c>
      <c r="F1869" s="0" t="s">
        <v>18</v>
      </c>
      <c r="G1869" s="0" t="s">
        <v>19</v>
      </c>
      <c r="H1869" s="0" t="s">
        <v>2285</v>
      </c>
      <c r="I1869" s="0" t="n">
        <v>1</v>
      </c>
      <c r="J1869" s="0" t="n">
        <v>1.98</v>
      </c>
      <c r="K1869" s="0" t="s">
        <v>21</v>
      </c>
      <c r="L1869" s="0" t="n">
        <f aca="false">IF(K1869="Yes",(J1869-1)*0.98,-1)</f>
        <v>0.9604</v>
      </c>
      <c r="M1869" s="11" t="s">
        <v>62</v>
      </c>
      <c r="N1869" s="53" t="n">
        <v>28.43</v>
      </c>
      <c r="O1869" s="50" t="n">
        <f aca="false">N1869*L1869</f>
        <v>27.304172</v>
      </c>
      <c r="P1869" s="14" t="n">
        <f aca="false">O1869+P1868</f>
        <v>1387.38479279995</v>
      </c>
    </row>
    <row r="1870" customFormat="false" ht="12.8" hidden="false" customHeight="false" outlineLevel="0" collapsed="false">
      <c r="A1870" s="2" t="s">
        <v>2286</v>
      </c>
      <c r="B1870" s="2" t="s">
        <v>142</v>
      </c>
      <c r="C1870" s="6" t="s">
        <v>611</v>
      </c>
      <c r="D1870" s="6" t="s">
        <v>16</v>
      </c>
      <c r="E1870" s="6" t="s">
        <v>147</v>
      </c>
      <c r="F1870" s="6" t="s">
        <v>43</v>
      </c>
      <c r="G1870" s="6" t="s">
        <v>19</v>
      </c>
      <c r="H1870" s="6" t="s">
        <v>2287</v>
      </c>
      <c r="I1870" s="6" t="n">
        <v>1</v>
      </c>
      <c r="J1870" s="6" t="n">
        <v>2.68</v>
      </c>
      <c r="K1870" s="3" t="str">
        <f aca="false">IF(I1870=1, "No","Yes")</f>
        <v>No</v>
      </c>
      <c r="L1870" s="7" t="n">
        <f aca="false">IF(I1870=1,-J1870,0.98)</f>
        <v>-2.68</v>
      </c>
      <c r="M1870" s="8" t="s">
        <v>51</v>
      </c>
      <c r="N1870" s="53" t="n">
        <v>28.43</v>
      </c>
      <c r="O1870" s="50" t="n">
        <f aca="false">N1870*L1870</f>
        <v>-76.1924</v>
      </c>
      <c r="P1870" s="14" t="n">
        <f aca="false">O1870+P1869</f>
        <v>1311.19239279995</v>
      </c>
    </row>
    <row r="1871" customFormat="false" ht="12.8" hidden="false" customHeight="false" outlineLevel="0" collapsed="false">
      <c r="A1871" s="9" t="s">
        <v>2286</v>
      </c>
      <c r="B1871" s="9" t="s">
        <v>142</v>
      </c>
      <c r="C1871" s="6" t="s">
        <v>611</v>
      </c>
      <c r="D1871" s="6" t="s">
        <v>16</v>
      </c>
      <c r="E1871" s="6" t="s">
        <v>147</v>
      </c>
      <c r="F1871" s="6" t="s">
        <v>43</v>
      </c>
      <c r="G1871" s="6" t="s">
        <v>19</v>
      </c>
      <c r="H1871" s="6" t="s">
        <v>2287</v>
      </c>
      <c r="I1871" s="6" t="n">
        <v>1</v>
      </c>
      <c r="J1871" s="6" t="n">
        <v>1.49</v>
      </c>
      <c r="K1871" s="3" t="s">
        <v>21</v>
      </c>
      <c r="L1871" s="0" t="n">
        <f aca="false">IF(K1871="Yes",(J1871-1)*0.98,-1)</f>
        <v>0.4802</v>
      </c>
      <c r="M1871" s="13" t="s">
        <v>184</v>
      </c>
      <c r="N1871" s="53" t="n">
        <v>28.43</v>
      </c>
      <c r="O1871" s="50" t="n">
        <f aca="false">N1871*L1871</f>
        <v>13.652086</v>
      </c>
      <c r="P1871" s="14" t="n">
        <f aca="false">O1871+P1870</f>
        <v>1324.84447879995</v>
      </c>
    </row>
    <row r="1872" customFormat="false" ht="12.8" hidden="false" customHeight="false" outlineLevel="0" collapsed="false">
      <c r="A1872" s="9" t="s">
        <v>2286</v>
      </c>
      <c r="B1872" s="9" t="s">
        <v>142</v>
      </c>
      <c r="C1872" s="6" t="s">
        <v>611</v>
      </c>
      <c r="D1872" s="6" t="s">
        <v>16</v>
      </c>
      <c r="E1872" s="6" t="s">
        <v>147</v>
      </c>
      <c r="F1872" s="6" t="s">
        <v>43</v>
      </c>
      <c r="G1872" s="6" t="s">
        <v>19</v>
      </c>
      <c r="H1872" s="6" t="s">
        <v>2288</v>
      </c>
      <c r="I1872" s="6" t="n">
        <v>2</v>
      </c>
      <c r="J1872" s="6" t="n">
        <v>10.83</v>
      </c>
      <c r="K1872" s="3" t="str">
        <f aca="false">IF(I1872=1,"Yes","No")</f>
        <v>No</v>
      </c>
      <c r="L1872" s="7" t="n">
        <f aca="false">IF(K1872="Yes",(J1872-1)*0.98,-1)</f>
        <v>-1</v>
      </c>
      <c r="M1872" s="10" t="s">
        <v>53</v>
      </c>
      <c r="N1872" s="53" t="n">
        <v>28.43</v>
      </c>
      <c r="O1872" s="50" t="n">
        <f aca="false">N1872*L1872</f>
        <v>-28.43</v>
      </c>
      <c r="P1872" s="14" t="n">
        <f aca="false">O1872+P1871</f>
        <v>1296.41447879995</v>
      </c>
    </row>
    <row r="1873" customFormat="false" ht="12.8" hidden="false" customHeight="false" outlineLevel="0" collapsed="false">
      <c r="A1873" s="2" t="s">
        <v>2286</v>
      </c>
      <c r="B1873" s="2" t="s">
        <v>1185</v>
      </c>
      <c r="C1873" s="0" t="s">
        <v>311</v>
      </c>
      <c r="D1873" s="0" t="s">
        <v>42</v>
      </c>
      <c r="E1873" s="0" t="s">
        <v>87</v>
      </c>
      <c r="F1873" s="0" t="s">
        <v>316</v>
      </c>
      <c r="G1873" s="0" t="s">
        <v>21</v>
      </c>
      <c r="H1873" s="0" t="s">
        <v>2289</v>
      </c>
      <c r="I1873" s="0" t="n">
        <v>2</v>
      </c>
      <c r="J1873" s="0" t="n">
        <v>2.12</v>
      </c>
      <c r="K1873" s="0" t="s">
        <v>21</v>
      </c>
      <c r="L1873" s="0" t="n">
        <f aca="false">IF(K1873="Yes",(J1873-1)*0.98,-1)</f>
        <v>1.0976</v>
      </c>
      <c r="M1873" s="4" t="s">
        <v>22</v>
      </c>
      <c r="N1873" s="53" t="n">
        <v>28.43</v>
      </c>
      <c r="O1873" s="50" t="n">
        <f aca="false">N1873*L1873</f>
        <v>31.204768</v>
      </c>
      <c r="P1873" s="14" t="n">
        <f aca="false">O1873+P1872</f>
        <v>1327.61924679995</v>
      </c>
    </row>
    <row r="1874" customFormat="false" ht="12.8" hidden="false" customHeight="false" outlineLevel="0" collapsed="false">
      <c r="A1874" s="2" t="s">
        <v>2290</v>
      </c>
      <c r="B1874" s="2" t="s">
        <v>376</v>
      </c>
      <c r="C1874" s="0" t="s">
        <v>1088</v>
      </c>
      <c r="D1874" s="0" t="s">
        <v>37</v>
      </c>
      <c r="E1874" s="0" t="s">
        <v>147</v>
      </c>
      <c r="G1874" s="0" t="s">
        <v>19</v>
      </c>
      <c r="H1874" s="0" t="s">
        <v>2291</v>
      </c>
      <c r="I1874" s="0" t="n">
        <v>2</v>
      </c>
      <c r="J1874" s="0" t="n">
        <v>7.2</v>
      </c>
      <c r="K1874" s="0" t="str">
        <f aca="false">IF(I1874=1,"Yes","No")</f>
        <v>No</v>
      </c>
      <c r="L1874" s="0" t="n">
        <f aca="false">IF(K1874="Yes",(J1874-1)*0.98,-1)</f>
        <v>-1</v>
      </c>
      <c r="M1874" s="5" t="s">
        <v>33</v>
      </c>
      <c r="N1874" s="53" t="n">
        <v>28.43</v>
      </c>
      <c r="O1874" s="50" t="n">
        <f aca="false">N1874*L1874</f>
        <v>-28.43</v>
      </c>
      <c r="P1874" s="14" t="n">
        <f aca="false">O1874+P1873</f>
        <v>1299.18924679995</v>
      </c>
    </row>
    <row r="1875" customFormat="false" ht="12.8" hidden="false" customHeight="false" outlineLevel="0" collapsed="false">
      <c r="A1875" s="2" t="s">
        <v>2290</v>
      </c>
      <c r="B1875" s="2" t="s">
        <v>410</v>
      </c>
      <c r="C1875" s="0" t="s">
        <v>532</v>
      </c>
      <c r="D1875" s="0" t="s">
        <v>42</v>
      </c>
      <c r="E1875" s="0" t="s">
        <v>17</v>
      </c>
      <c r="F1875" s="0" t="s">
        <v>43</v>
      </c>
      <c r="G1875" s="0" t="s">
        <v>19</v>
      </c>
      <c r="H1875" s="0" t="s">
        <v>2292</v>
      </c>
      <c r="I1875" s="0" t="n">
        <v>3</v>
      </c>
      <c r="J1875" s="0" t="n">
        <v>3.1</v>
      </c>
      <c r="K1875" s="0" t="str">
        <f aca="false">IF(I1875=1,"Yes","No")</f>
        <v>No</v>
      </c>
      <c r="L1875" s="0" t="n">
        <f aca="false">IF(K1875="Yes",(J1875-1)*0.98,-1)</f>
        <v>-1</v>
      </c>
      <c r="M1875" s="5" t="s">
        <v>33</v>
      </c>
      <c r="N1875" s="53" t="n">
        <v>28.43</v>
      </c>
      <c r="O1875" s="50" t="n">
        <f aca="false">N1875*L1875</f>
        <v>-28.43</v>
      </c>
      <c r="P1875" s="14" t="n">
        <f aca="false">O1875+P1874</f>
        <v>1270.75924679995</v>
      </c>
    </row>
    <row r="1876" customFormat="false" ht="12.8" hidden="false" customHeight="false" outlineLevel="0" collapsed="false">
      <c r="A1876" s="2" t="s">
        <v>2293</v>
      </c>
      <c r="B1876" s="2" t="s">
        <v>296</v>
      </c>
      <c r="C1876" s="6" t="s">
        <v>492</v>
      </c>
      <c r="D1876" s="6" t="s">
        <v>48</v>
      </c>
      <c r="E1876" s="6" t="s">
        <v>17</v>
      </c>
      <c r="F1876" s="6" t="s">
        <v>18</v>
      </c>
      <c r="G1876" s="6" t="s">
        <v>19</v>
      </c>
      <c r="H1876" s="6" t="s">
        <v>2294</v>
      </c>
      <c r="I1876" s="6" t="n">
        <v>3</v>
      </c>
      <c r="J1876" s="6" t="n">
        <v>19.83</v>
      </c>
      <c r="K1876" s="3" t="str">
        <f aca="false">IF(I1876=1, "No","Yes")</f>
        <v>Yes</v>
      </c>
      <c r="L1876" s="7" t="n">
        <f aca="false">IF(I1876=1,-J1876,0.98)</f>
        <v>0.98</v>
      </c>
      <c r="M1876" s="8" t="s">
        <v>51</v>
      </c>
      <c r="N1876" s="53" t="n">
        <v>28.43</v>
      </c>
      <c r="O1876" s="50" t="n">
        <f aca="false">N1876*L1876</f>
        <v>27.8614</v>
      </c>
      <c r="P1876" s="14" t="n">
        <f aca="false">O1876+P1875</f>
        <v>1298.62064679995</v>
      </c>
    </row>
    <row r="1877" customFormat="false" ht="12.8" hidden="false" customHeight="false" outlineLevel="0" collapsed="false">
      <c r="A1877" s="2" t="s">
        <v>2293</v>
      </c>
      <c r="B1877" s="2" t="s">
        <v>159</v>
      </c>
      <c r="C1877" s="0" t="s">
        <v>492</v>
      </c>
      <c r="D1877" s="0" t="s">
        <v>42</v>
      </c>
      <c r="E1877" s="0" t="s">
        <v>17</v>
      </c>
      <c r="F1877" s="0" t="s">
        <v>1055</v>
      </c>
      <c r="G1877" s="0" t="s">
        <v>21</v>
      </c>
      <c r="H1877" s="0" t="s">
        <v>2295</v>
      </c>
      <c r="I1877" s="0" t="n">
        <v>3</v>
      </c>
      <c r="J1877" s="0" t="n">
        <v>2.07</v>
      </c>
      <c r="K1877" s="0" t="s">
        <v>21</v>
      </c>
      <c r="L1877" s="0" t="n">
        <f aca="false">IF(K1877="Yes",(J1877-1)*0.98,-1)</f>
        <v>1.0486</v>
      </c>
      <c r="M1877" s="4" t="s">
        <v>22</v>
      </c>
      <c r="N1877" s="53" t="n">
        <v>28.43</v>
      </c>
      <c r="O1877" s="50" t="n">
        <f aca="false">N1877*L1877</f>
        <v>29.811698</v>
      </c>
      <c r="P1877" s="14" t="n">
        <f aca="false">O1877+P1876</f>
        <v>1328.43234479995</v>
      </c>
    </row>
    <row r="1878" customFormat="false" ht="12.8" hidden="false" customHeight="false" outlineLevel="0" collapsed="false">
      <c r="A1878" s="2" t="s">
        <v>2293</v>
      </c>
      <c r="B1878" s="2" t="s">
        <v>536</v>
      </c>
      <c r="C1878" s="0" t="s">
        <v>492</v>
      </c>
      <c r="D1878" s="0" t="s">
        <v>16</v>
      </c>
      <c r="E1878" s="0" t="s">
        <v>79</v>
      </c>
      <c r="F1878" s="0" t="s">
        <v>80</v>
      </c>
      <c r="G1878" s="0" t="s">
        <v>19</v>
      </c>
      <c r="H1878" s="0" t="s">
        <v>2296</v>
      </c>
      <c r="I1878" s="0" t="n">
        <v>1</v>
      </c>
      <c r="J1878" s="0" t="n">
        <v>1.17</v>
      </c>
      <c r="K1878" s="0" t="s">
        <v>21</v>
      </c>
      <c r="L1878" s="0" t="n">
        <f aca="false">IF(K1878="Yes",(J1878-1)*0.98,-1)</f>
        <v>0.1666</v>
      </c>
      <c r="M1878" s="4" t="s">
        <v>22</v>
      </c>
      <c r="N1878" s="53" t="n">
        <v>28.43</v>
      </c>
      <c r="O1878" s="50" t="n">
        <f aca="false">N1878*L1878</f>
        <v>4.736438</v>
      </c>
      <c r="P1878" s="14" t="n">
        <f aca="false">O1878+P1877</f>
        <v>1333.16878279995</v>
      </c>
    </row>
    <row r="1879" customFormat="false" ht="12.8" hidden="false" customHeight="false" outlineLevel="0" collapsed="false">
      <c r="A1879" s="2" t="s">
        <v>2293</v>
      </c>
      <c r="B1879" s="2" t="s">
        <v>536</v>
      </c>
      <c r="C1879" s="0" t="s">
        <v>492</v>
      </c>
      <c r="D1879" s="0" t="s">
        <v>16</v>
      </c>
      <c r="E1879" s="0" t="s">
        <v>79</v>
      </c>
      <c r="F1879" s="0" t="s">
        <v>80</v>
      </c>
      <c r="G1879" s="0" t="s">
        <v>19</v>
      </c>
      <c r="H1879" s="0" t="s">
        <v>2297</v>
      </c>
      <c r="I1879" s="0" t="n">
        <v>4</v>
      </c>
      <c r="J1879" s="0" t="n">
        <v>5</v>
      </c>
      <c r="K1879" s="0" t="s">
        <v>19</v>
      </c>
      <c r="L1879" s="0" t="n">
        <f aca="false">IF(K1879="Yes",(J1879-1)*0.98,-1)</f>
        <v>-1</v>
      </c>
      <c r="M1879" s="11" t="s">
        <v>62</v>
      </c>
      <c r="N1879" s="53" t="n">
        <v>28.43</v>
      </c>
      <c r="O1879" s="50" t="n">
        <f aca="false">N1879*L1879</f>
        <v>-28.43</v>
      </c>
      <c r="P1879" s="14" t="n">
        <f aca="false">O1879+P1878</f>
        <v>1304.73878279995</v>
      </c>
    </row>
    <row r="1880" customFormat="false" ht="12.8" hidden="false" customHeight="false" outlineLevel="0" collapsed="false">
      <c r="A1880" s="2" t="s">
        <v>2293</v>
      </c>
      <c r="B1880" s="2" t="s">
        <v>471</v>
      </c>
      <c r="C1880" s="0" t="s">
        <v>1088</v>
      </c>
      <c r="D1880" s="0" t="s">
        <v>37</v>
      </c>
      <c r="E1880" s="0" t="s">
        <v>17</v>
      </c>
      <c r="F1880" s="0" t="s">
        <v>1189</v>
      </c>
      <c r="G1880" s="0" t="s">
        <v>19</v>
      </c>
      <c r="H1880" s="0" t="s">
        <v>2182</v>
      </c>
      <c r="I1880" s="0" t="n">
        <v>1</v>
      </c>
      <c r="J1880" s="0" t="n">
        <v>1.04</v>
      </c>
      <c r="K1880" s="0" t="str">
        <f aca="false">IF(I1880=1,"Yes","No")</f>
        <v>Yes</v>
      </c>
      <c r="L1880" s="0" t="n">
        <f aca="false">IF(K1880="Yes",(J1880-1)*0.98,-1)</f>
        <v>0.0392</v>
      </c>
      <c r="M1880" s="5" t="s">
        <v>33</v>
      </c>
      <c r="N1880" s="53" t="n">
        <v>28.43</v>
      </c>
      <c r="O1880" s="50" t="n">
        <f aca="false">N1880*L1880</f>
        <v>1.114456</v>
      </c>
      <c r="P1880" s="14" t="n">
        <f aca="false">O1880+P1879</f>
        <v>1305.85323879995</v>
      </c>
    </row>
    <row r="1881" customFormat="false" ht="12.8" hidden="false" customHeight="false" outlineLevel="0" collapsed="false">
      <c r="A1881" s="2" t="s">
        <v>2293</v>
      </c>
      <c r="B1881" s="2" t="s">
        <v>471</v>
      </c>
      <c r="C1881" s="6" t="s">
        <v>1088</v>
      </c>
      <c r="D1881" s="6" t="s">
        <v>37</v>
      </c>
      <c r="E1881" s="6" t="s">
        <v>17</v>
      </c>
      <c r="F1881" s="6" t="s">
        <v>1189</v>
      </c>
      <c r="G1881" s="6" t="s">
        <v>19</v>
      </c>
      <c r="H1881" s="6" t="s">
        <v>2298</v>
      </c>
      <c r="I1881" s="6" t="n">
        <v>2</v>
      </c>
      <c r="J1881" s="6" t="n">
        <v>22.42</v>
      </c>
      <c r="K1881" s="3" t="str">
        <f aca="false">IF(I1881=1, "No","Yes")</f>
        <v>Yes</v>
      </c>
      <c r="L1881" s="7" t="n">
        <f aca="false">IF(I1881=1,-J1881,0.98)</f>
        <v>0.98</v>
      </c>
      <c r="M1881" s="8" t="s">
        <v>51</v>
      </c>
      <c r="N1881" s="53" t="n">
        <v>28.43</v>
      </c>
      <c r="O1881" s="50" t="n">
        <f aca="false">N1881*L1881</f>
        <v>27.8614</v>
      </c>
      <c r="P1881" s="14" t="n">
        <f aca="false">O1881+P1880</f>
        <v>1333.71463879995</v>
      </c>
    </row>
    <row r="1882" customFormat="false" ht="12.8" hidden="false" customHeight="false" outlineLevel="0" collapsed="false">
      <c r="A1882" s="2" t="s">
        <v>2299</v>
      </c>
      <c r="B1882" s="2" t="s">
        <v>252</v>
      </c>
      <c r="C1882" s="6" t="s">
        <v>332</v>
      </c>
      <c r="D1882" s="6" t="s">
        <v>42</v>
      </c>
      <c r="E1882" s="6" t="s">
        <v>147</v>
      </c>
      <c r="F1882" s="6" t="s">
        <v>18</v>
      </c>
      <c r="G1882" s="6" t="s">
        <v>19</v>
      </c>
      <c r="H1882" s="6" t="s">
        <v>2300</v>
      </c>
      <c r="I1882" s="6" t="n">
        <v>3</v>
      </c>
      <c r="J1882" s="6" t="n">
        <v>11.5</v>
      </c>
      <c r="K1882" s="3" t="str">
        <f aca="false">IF(I1882=1, "No","Yes")</f>
        <v>Yes</v>
      </c>
      <c r="L1882" s="7" t="n">
        <f aca="false">IF(I1882=1,-J1882,0.98)</f>
        <v>0.98</v>
      </c>
      <c r="M1882" s="8" t="s">
        <v>51</v>
      </c>
      <c r="N1882" s="53" t="n">
        <v>28.43</v>
      </c>
      <c r="O1882" s="50" t="n">
        <f aca="false">N1882*L1882</f>
        <v>27.8614</v>
      </c>
      <c r="P1882" s="14" t="n">
        <f aca="false">O1882+P1881</f>
        <v>1361.57603879995</v>
      </c>
    </row>
    <row r="1883" customFormat="false" ht="12.8" hidden="false" customHeight="false" outlineLevel="0" collapsed="false">
      <c r="A1883" s="2" t="s">
        <v>2299</v>
      </c>
      <c r="B1883" s="2" t="s">
        <v>384</v>
      </c>
      <c r="C1883" s="0" t="s">
        <v>638</v>
      </c>
      <c r="D1883" s="0" t="s">
        <v>16</v>
      </c>
      <c r="E1883" s="0" t="s">
        <v>147</v>
      </c>
      <c r="F1883" s="0" t="s">
        <v>770</v>
      </c>
      <c r="G1883" s="0" t="s">
        <v>21</v>
      </c>
      <c r="H1883" s="0" t="s">
        <v>2301</v>
      </c>
      <c r="I1883" s="0" t="n">
        <v>4</v>
      </c>
      <c r="J1883" s="0" t="n">
        <v>1.29</v>
      </c>
      <c r="K1883" s="0" t="s">
        <v>19</v>
      </c>
      <c r="L1883" s="0" t="n">
        <f aca="false">IF(K1883="Yes",(J1883-1)*0.98,-1)</f>
        <v>-1</v>
      </c>
      <c r="M1883" s="11" t="s">
        <v>62</v>
      </c>
      <c r="N1883" s="53" t="n">
        <v>28.43</v>
      </c>
      <c r="O1883" s="50" t="n">
        <f aca="false">N1883*L1883</f>
        <v>-28.43</v>
      </c>
      <c r="P1883" s="14" t="n">
        <f aca="false">O1883+P1882</f>
        <v>1333.14603879995</v>
      </c>
    </row>
    <row r="1884" customFormat="false" ht="12.8" hidden="false" customHeight="false" outlineLevel="0" collapsed="false">
      <c r="A1884" s="9" t="s">
        <v>2299</v>
      </c>
      <c r="B1884" s="9" t="s">
        <v>384</v>
      </c>
      <c r="C1884" s="6" t="s">
        <v>638</v>
      </c>
      <c r="D1884" s="6" t="s">
        <v>16</v>
      </c>
      <c r="E1884" s="6" t="s">
        <v>147</v>
      </c>
      <c r="F1884" s="6" t="s">
        <v>770</v>
      </c>
      <c r="G1884" s="6" t="s">
        <v>21</v>
      </c>
      <c r="H1884" s="6" t="s">
        <v>2301</v>
      </c>
      <c r="I1884" s="6" t="n">
        <v>4</v>
      </c>
      <c r="J1884" s="6" t="n">
        <v>2.78</v>
      </c>
      <c r="K1884" s="3" t="str">
        <f aca="false">IF(I1884=1,"Yes","No")</f>
        <v>No</v>
      </c>
      <c r="L1884" s="7" t="n">
        <f aca="false">IF(K1884="Yes",(J1884-1)*0.98,-1)</f>
        <v>-1</v>
      </c>
      <c r="M1884" s="10" t="s">
        <v>53</v>
      </c>
      <c r="N1884" s="53" t="n">
        <v>28.43</v>
      </c>
      <c r="O1884" s="50" t="n">
        <f aca="false">N1884*L1884</f>
        <v>-28.43</v>
      </c>
      <c r="P1884" s="14" t="n">
        <f aca="false">O1884+P1883</f>
        <v>1304.71603879995</v>
      </c>
    </row>
    <row r="1885" customFormat="false" ht="12.8" hidden="false" customHeight="false" outlineLevel="0" collapsed="false">
      <c r="A1885" s="2" t="s">
        <v>2302</v>
      </c>
      <c r="B1885" s="2" t="s">
        <v>186</v>
      </c>
      <c r="C1885" s="0" t="s">
        <v>1088</v>
      </c>
      <c r="D1885" s="0" t="s">
        <v>37</v>
      </c>
      <c r="E1885" s="0" t="s">
        <v>17</v>
      </c>
      <c r="F1885" s="0" t="s">
        <v>18</v>
      </c>
      <c r="G1885" s="0" t="s">
        <v>19</v>
      </c>
      <c r="H1885" s="0" t="s">
        <v>2303</v>
      </c>
      <c r="I1885" s="0" t="n">
        <v>0</v>
      </c>
      <c r="J1885" s="0" t="n">
        <v>2.15</v>
      </c>
      <c r="K1885" s="0" t="str">
        <f aca="false">IF(I1885=1,"Yes","No")</f>
        <v>No</v>
      </c>
      <c r="L1885" s="0" t="n">
        <f aca="false">IF(K1885="Yes",(J1885-1)*0.98,-1)</f>
        <v>-1</v>
      </c>
      <c r="M1885" s="5" t="s">
        <v>33</v>
      </c>
      <c r="N1885" s="53" t="n">
        <v>28.43</v>
      </c>
      <c r="O1885" s="50" t="n">
        <f aca="false">N1885*L1885</f>
        <v>-28.43</v>
      </c>
      <c r="P1885" s="14" t="n">
        <f aca="false">O1885+P1884</f>
        <v>1276.28603879995</v>
      </c>
    </row>
    <row r="1886" customFormat="false" ht="12.8" hidden="false" customHeight="false" outlineLevel="0" collapsed="false">
      <c r="A1886" s="2" t="s">
        <v>2302</v>
      </c>
      <c r="B1886" s="2" t="s">
        <v>109</v>
      </c>
      <c r="C1886" s="0" t="s">
        <v>638</v>
      </c>
      <c r="D1886" s="0" t="s">
        <v>195</v>
      </c>
      <c r="E1886" s="0" t="s">
        <v>147</v>
      </c>
      <c r="G1886" s="0" t="s">
        <v>19</v>
      </c>
      <c r="H1886" s="0" t="s">
        <v>2304</v>
      </c>
      <c r="I1886" s="0" t="n">
        <v>1</v>
      </c>
      <c r="J1886" s="0" t="n">
        <v>2.22</v>
      </c>
      <c r="K1886" s="0" t="str">
        <f aca="false">IF(I1886=1,"Yes","No")</f>
        <v>Yes</v>
      </c>
      <c r="L1886" s="0" t="n">
        <f aca="false">IF(K1886="Yes",(J1886-1)*0.98,-1)</f>
        <v>1.1956</v>
      </c>
      <c r="M1886" s="5" t="s">
        <v>33</v>
      </c>
      <c r="N1886" s="53" t="n">
        <v>28.43</v>
      </c>
      <c r="O1886" s="50" t="n">
        <f aca="false">N1886*L1886</f>
        <v>33.990908</v>
      </c>
      <c r="P1886" s="14" t="n">
        <f aca="false">O1886+P1885</f>
        <v>1310.27694679995</v>
      </c>
    </row>
    <row r="1887" customFormat="false" ht="12.8" hidden="false" customHeight="false" outlineLevel="0" collapsed="false">
      <c r="A1887" s="2" t="s">
        <v>2302</v>
      </c>
      <c r="B1887" s="2" t="s">
        <v>109</v>
      </c>
      <c r="C1887" s="6" t="s">
        <v>638</v>
      </c>
      <c r="D1887" s="6" t="s">
        <v>195</v>
      </c>
      <c r="E1887" s="6" t="s">
        <v>147</v>
      </c>
      <c r="F1887" s="6"/>
      <c r="G1887" s="6" t="s">
        <v>19</v>
      </c>
      <c r="H1887" s="6" t="s">
        <v>2305</v>
      </c>
      <c r="I1887" s="6" t="n">
        <v>2</v>
      </c>
      <c r="J1887" s="6" t="n">
        <v>2.35</v>
      </c>
      <c r="K1887" s="3" t="str">
        <f aca="false">IF(I1887=1, "No","Yes")</f>
        <v>Yes</v>
      </c>
      <c r="L1887" s="7" t="n">
        <f aca="false">IF(I1887=1,-J1887,0.98)</f>
        <v>0.98</v>
      </c>
      <c r="M1887" s="8" t="s">
        <v>51</v>
      </c>
      <c r="N1887" s="53" t="n">
        <v>28.43</v>
      </c>
      <c r="O1887" s="50" t="n">
        <f aca="false">N1887*L1887</f>
        <v>27.8614</v>
      </c>
      <c r="P1887" s="14" t="n">
        <f aca="false">O1887+P1886</f>
        <v>1338.13834679995</v>
      </c>
    </row>
    <row r="1888" customFormat="false" ht="12.8" hidden="false" customHeight="false" outlineLevel="0" collapsed="false">
      <c r="A1888" s="2" t="s">
        <v>2302</v>
      </c>
      <c r="B1888" s="2" t="s">
        <v>536</v>
      </c>
      <c r="C1888" s="0" t="s">
        <v>495</v>
      </c>
      <c r="D1888" s="0" t="s">
        <v>42</v>
      </c>
      <c r="E1888" s="0" t="s">
        <v>147</v>
      </c>
      <c r="F1888" s="0" t="s">
        <v>453</v>
      </c>
      <c r="G1888" s="0" t="s">
        <v>19</v>
      </c>
      <c r="H1888" s="0" t="s">
        <v>2306</v>
      </c>
      <c r="I1888" s="0" t="n">
        <v>1</v>
      </c>
      <c r="J1888" s="0" t="n">
        <v>3.09</v>
      </c>
      <c r="K1888" s="0" t="str">
        <f aca="false">IF(I1888=1,"Yes","No")</f>
        <v>Yes</v>
      </c>
      <c r="L1888" s="0" t="n">
        <f aca="false">IF(K1888="Yes",(J1888-1)*0.98,-1)</f>
        <v>2.0482</v>
      </c>
      <c r="M1888" s="5" t="s">
        <v>33</v>
      </c>
      <c r="N1888" s="53" t="n">
        <v>28.43</v>
      </c>
      <c r="O1888" s="50" t="n">
        <f aca="false">N1888*L1888</f>
        <v>58.230326</v>
      </c>
      <c r="P1888" s="14" t="n">
        <f aca="false">O1888+P1887</f>
        <v>1396.36867279995</v>
      </c>
    </row>
    <row r="1889" customFormat="false" ht="12.8" hidden="false" customHeight="false" outlineLevel="0" collapsed="false">
      <c r="A1889" s="2" t="s">
        <v>2307</v>
      </c>
      <c r="B1889" s="2" t="s">
        <v>130</v>
      </c>
      <c r="C1889" s="0" t="s">
        <v>403</v>
      </c>
      <c r="D1889" s="0" t="s">
        <v>42</v>
      </c>
      <c r="E1889" s="0" t="s">
        <v>147</v>
      </c>
      <c r="F1889" s="0" t="s">
        <v>453</v>
      </c>
      <c r="G1889" s="0" t="s">
        <v>19</v>
      </c>
      <c r="H1889" s="0" t="s">
        <v>2308</v>
      </c>
      <c r="I1889" s="0" t="n">
        <v>0</v>
      </c>
      <c r="J1889" s="0" t="n">
        <v>16.58</v>
      </c>
      <c r="K1889" s="0" t="str">
        <f aca="false">IF(I1889=1,"Yes","No")</f>
        <v>No</v>
      </c>
      <c r="L1889" s="0" t="n">
        <f aca="false">IF(K1889="Yes",(J1889-1)*0.98,-1)</f>
        <v>-1</v>
      </c>
      <c r="M1889" s="5" t="s">
        <v>33</v>
      </c>
      <c r="N1889" s="53" t="n">
        <v>28.43</v>
      </c>
      <c r="O1889" s="50" t="n">
        <f aca="false">N1889*L1889</f>
        <v>-28.43</v>
      </c>
      <c r="P1889" s="14" t="n">
        <f aca="false">O1889+P1888</f>
        <v>1367.93867279995</v>
      </c>
    </row>
    <row r="1890" customFormat="false" ht="12.8" hidden="false" customHeight="false" outlineLevel="0" collapsed="false">
      <c r="A1890" s="2" t="s">
        <v>2307</v>
      </c>
      <c r="B1890" s="2" t="s">
        <v>888</v>
      </c>
      <c r="C1890" s="0" t="s">
        <v>608</v>
      </c>
      <c r="D1890" s="0" t="s">
        <v>16</v>
      </c>
      <c r="E1890" s="0" t="s">
        <v>147</v>
      </c>
      <c r="F1890" s="0" t="s">
        <v>18</v>
      </c>
      <c r="G1890" s="0" t="s">
        <v>19</v>
      </c>
      <c r="H1890" s="0" t="s">
        <v>2255</v>
      </c>
      <c r="I1890" s="0" t="n">
        <v>0</v>
      </c>
      <c r="J1890" s="0" t="n">
        <v>3.38</v>
      </c>
      <c r="K1890" s="0" t="s">
        <v>19</v>
      </c>
      <c r="L1890" s="0" t="n">
        <f aca="false">IF(K1890="Yes",(J1890-1)*0.98,-1)</f>
        <v>-1</v>
      </c>
      <c r="M1890" s="11" t="s">
        <v>62</v>
      </c>
      <c r="N1890" s="53" t="n">
        <v>28.43</v>
      </c>
      <c r="O1890" s="50" t="n">
        <f aca="false">N1890*L1890</f>
        <v>-28.43</v>
      </c>
      <c r="P1890" s="14" t="n">
        <f aca="false">O1890+P1889</f>
        <v>1339.50867279995</v>
      </c>
    </row>
    <row r="1891" customFormat="false" ht="12.8" hidden="false" customHeight="false" outlineLevel="0" collapsed="false">
      <c r="A1891" s="9" t="s">
        <v>2307</v>
      </c>
      <c r="B1891" s="9" t="s">
        <v>888</v>
      </c>
      <c r="C1891" s="6" t="s">
        <v>608</v>
      </c>
      <c r="D1891" s="6" t="s">
        <v>16</v>
      </c>
      <c r="E1891" s="6" t="s">
        <v>147</v>
      </c>
      <c r="F1891" s="6" t="s">
        <v>18</v>
      </c>
      <c r="G1891" s="6" t="s">
        <v>19</v>
      </c>
      <c r="H1891" s="6" t="s">
        <v>2255</v>
      </c>
      <c r="I1891" s="6" t="n">
        <v>0</v>
      </c>
      <c r="J1891" s="6" t="n">
        <v>12.24</v>
      </c>
      <c r="K1891" s="3" t="str">
        <f aca="false">IF(I1891=1,"Yes","No")</f>
        <v>No</v>
      </c>
      <c r="L1891" s="7" t="n">
        <f aca="false">IF(K1891="Yes",(J1891-1)*0.98,-1)</f>
        <v>-1</v>
      </c>
      <c r="M1891" s="10" t="s">
        <v>53</v>
      </c>
      <c r="N1891" s="53" t="n">
        <v>28.43</v>
      </c>
      <c r="O1891" s="50" t="n">
        <f aca="false">N1891*L1891</f>
        <v>-28.43</v>
      </c>
      <c r="P1891" s="14" t="n">
        <f aca="false">O1891+P1890</f>
        <v>1311.07867279995</v>
      </c>
    </row>
    <row r="1892" customFormat="false" ht="12.8" hidden="false" customHeight="false" outlineLevel="0" collapsed="false">
      <c r="A1892" s="9" t="s">
        <v>2309</v>
      </c>
      <c r="B1892" s="9" t="s">
        <v>267</v>
      </c>
      <c r="C1892" s="6" t="s">
        <v>492</v>
      </c>
      <c r="D1892" s="6" t="s">
        <v>42</v>
      </c>
      <c r="E1892" s="6" t="s">
        <v>87</v>
      </c>
      <c r="F1892" s="6" t="s">
        <v>65</v>
      </c>
      <c r="G1892" s="6" t="s">
        <v>21</v>
      </c>
      <c r="H1892" s="6" t="s">
        <v>2310</v>
      </c>
      <c r="I1892" s="6" t="n">
        <v>2</v>
      </c>
      <c r="J1892" s="6" t="n">
        <v>4.2</v>
      </c>
      <c r="K1892" s="3" t="s">
        <v>21</v>
      </c>
      <c r="L1892" s="0" t="n">
        <f aca="false">IF(K1892="Yes",(J1892-1)*0.98,-1)</f>
        <v>3.136</v>
      </c>
      <c r="M1892" s="13" t="s">
        <v>184</v>
      </c>
      <c r="N1892" s="53" t="n">
        <v>28.43</v>
      </c>
      <c r="O1892" s="50" t="n">
        <f aca="false">N1892*L1892</f>
        <v>89.15648</v>
      </c>
      <c r="P1892" s="14" t="n">
        <f aca="false">O1892+P1891</f>
        <v>1400.23515279995</v>
      </c>
    </row>
    <row r="1893" customFormat="false" ht="12.8" hidden="false" customHeight="false" outlineLevel="0" collapsed="false">
      <c r="A1893" s="2" t="s">
        <v>2311</v>
      </c>
      <c r="B1893" s="2" t="s">
        <v>101</v>
      </c>
      <c r="C1893" s="6" t="s">
        <v>47</v>
      </c>
      <c r="D1893" s="6" t="s">
        <v>42</v>
      </c>
      <c r="E1893" s="6" t="s">
        <v>30</v>
      </c>
      <c r="F1893" s="6" t="s">
        <v>453</v>
      </c>
      <c r="G1893" s="6" t="s">
        <v>19</v>
      </c>
      <c r="H1893" s="6" t="s">
        <v>2312</v>
      </c>
      <c r="I1893" s="6" t="n">
        <v>3</v>
      </c>
      <c r="J1893" s="6" t="n">
        <v>2.29</v>
      </c>
      <c r="K1893" s="3" t="str">
        <f aca="false">IF(I1893=1, "No","Yes")</f>
        <v>Yes</v>
      </c>
      <c r="L1893" s="7" t="n">
        <f aca="false">IF(I1893=1,-J1893,0.98)</f>
        <v>0.98</v>
      </c>
      <c r="M1893" s="8" t="s">
        <v>51</v>
      </c>
      <c r="N1893" s="53" t="n">
        <v>28.43</v>
      </c>
      <c r="O1893" s="50" t="n">
        <f aca="false">N1893*L1893</f>
        <v>27.8614</v>
      </c>
      <c r="P1893" s="14" t="n">
        <f aca="false">O1893+P1892</f>
        <v>1428.09655279995</v>
      </c>
    </row>
    <row r="1894" customFormat="false" ht="12.8" hidden="false" customHeight="false" outlineLevel="0" collapsed="false">
      <c r="A1894" s="2" t="s">
        <v>2311</v>
      </c>
      <c r="B1894" s="2" t="s">
        <v>101</v>
      </c>
      <c r="C1894" s="6" t="s">
        <v>47</v>
      </c>
      <c r="D1894" s="6" t="s">
        <v>42</v>
      </c>
      <c r="E1894" s="6" t="s">
        <v>30</v>
      </c>
      <c r="F1894" s="6" t="s">
        <v>453</v>
      </c>
      <c r="G1894" s="6" t="s">
        <v>19</v>
      </c>
      <c r="H1894" s="6" t="s">
        <v>2312</v>
      </c>
      <c r="I1894" s="6" t="n">
        <v>3</v>
      </c>
      <c r="J1894" s="6" t="n">
        <v>2.29</v>
      </c>
      <c r="K1894" s="3" t="str">
        <f aca="false">IF(I1894=1, "No","Yes")</f>
        <v>Yes</v>
      </c>
      <c r="L1894" s="7" t="n">
        <f aca="false">IF(I1894=1,-J1894,0.98)</f>
        <v>0.98</v>
      </c>
      <c r="M1894" s="12" t="s">
        <v>128</v>
      </c>
      <c r="N1894" s="53" t="n">
        <v>28.43</v>
      </c>
      <c r="O1894" s="50" t="n">
        <f aca="false">N1894*L1894</f>
        <v>27.8614</v>
      </c>
      <c r="P1894" s="14" t="n">
        <f aca="false">O1894+P1893</f>
        <v>1455.95795279995</v>
      </c>
    </row>
    <row r="1895" customFormat="false" ht="12.8" hidden="false" customHeight="false" outlineLevel="0" collapsed="false">
      <c r="A1895" s="2" t="s">
        <v>2311</v>
      </c>
      <c r="B1895" s="2" t="s">
        <v>324</v>
      </c>
      <c r="C1895" s="0" t="s">
        <v>532</v>
      </c>
      <c r="D1895" s="0" t="s">
        <v>42</v>
      </c>
      <c r="E1895" s="0" t="s">
        <v>79</v>
      </c>
      <c r="F1895" s="0" t="s">
        <v>80</v>
      </c>
      <c r="G1895" s="0" t="s">
        <v>19</v>
      </c>
      <c r="H1895" s="0" t="s">
        <v>2313</v>
      </c>
      <c r="I1895" s="0" t="n">
        <v>4</v>
      </c>
      <c r="J1895" s="0" t="n">
        <v>1.09</v>
      </c>
      <c r="K1895" s="0" t="s">
        <v>19</v>
      </c>
      <c r="L1895" s="0" t="n">
        <f aca="false">IF(K1895="Yes",(J1895-1)*0.98,-1)</f>
        <v>-1</v>
      </c>
      <c r="M1895" s="4" t="s">
        <v>22</v>
      </c>
      <c r="N1895" s="53" t="n">
        <v>28.43</v>
      </c>
      <c r="O1895" s="50" t="n">
        <f aca="false">N1895*L1895</f>
        <v>-28.43</v>
      </c>
      <c r="P1895" s="14" t="n">
        <f aca="false">O1895+P1894</f>
        <v>1427.52795279995</v>
      </c>
    </row>
    <row r="1896" customFormat="false" ht="12.8" hidden="false" customHeight="false" outlineLevel="0" collapsed="false">
      <c r="A1896" s="2" t="s">
        <v>2311</v>
      </c>
      <c r="B1896" s="2" t="s">
        <v>105</v>
      </c>
      <c r="C1896" s="0" t="s">
        <v>532</v>
      </c>
      <c r="D1896" s="0" t="s">
        <v>16</v>
      </c>
      <c r="E1896" s="0" t="s">
        <v>17</v>
      </c>
      <c r="F1896" s="0" t="s">
        <v>18</v>
      </c>
      <c r="G1896" s="0" t="s">
        <v>19</v>
      </c>
      <c r="H1896" s="0" t="s">
        <v>2314</v>
      </c>
      <c r="I1896" s="0" t="n">
        <v>1</v>
      </c>
      <c r="J1896" s="0" t="n">
        <v>1.85</v>
      </c>
      <c r="K1896" s="0" t="s">
        <v>21</v>
      </c>
      <c r="L1896" s="0" t="n">
        <f aca="false">IF(K1896="Yes",(J1896-1)*0.98,-1)</f>
        <v>0.833</v>
      </c>
      <c r="M1896" s="4" t="s">
        <v>22</v>
      </c>
      <c r="N1896" s="53" t="n">
        <v>28.43</v>
      </c>
      <c r="O1896" s="50" t="n">
        <f aca="false">N1896*L1896</f>
        <v>23.68219</v>
      </c>
      <c r="P1896" s="14" t="n">
        <f aca="false">O1896+P1895</f>
        <v>1451.21014279995</v>
      </c>
    </row>
    <row r="1897" customFormat="false" ht="12.8" hidden="false" customHeight="false" outlineLevel="0" collapsed="false">
      <c r="A1897" s="2" t="s">
        <v>2311</v>
      </c>
      <c r="B1897" s="2" t="s">
        <v>776</v>
      </c>
      <c r="C1897" s="0" t="s">
        <v>91</v>
      </c>
      <c r="D1897" s="0" t="s">
        <v>42</v>
      </c>
      <c r="E1897" s="0" t="s">
        <v>30</v>
      </c>
      <c r="F1897" s="0" t="s">
        <v>18</v>
      </c>
      <c r="G1897" s="0" t="s">
        <v>19</v>
      </c>
      <c r="H1897" s="0" t="s">
        <v>2315</v>
      </c>
      <c r="I1897" s="0" t="n">
        <v>2</v>
      </c>
      <c r="J1897" s="0" t="n">
        <v>1.27</v>
      </c>
      <c r="K1897" s="0" t="s">
        <v>21</v>
      </c>
      <c r="L1897" s="0" t="n">
        <f aca="false">IF(K1897="Yes",(J1897-1)*0.98,-1)</f>
        <v>0.2646</v>
      </c>
      <c r="M1897" s="11" t="s">
        <v>62</v>
      </c>
      <c r="N1897" s="53" t="n">
        <v>28.43</v>
      </c>
      <c r="O1897" s="50" t="n">
        <f aca="false">N1897*L1897</f>
        <v>7.522578</v>
      </c>
      <c r="P1897" s="14" t="n">
        <f aca="false">O1897+P1896</f>
        <v>1458.73272079995</v>
      </c>
    </row>
    <row r="1898" customFormat="false" ht="12.8" hidden="false" customHeight="false" outlineLevel="0" collapsed="false">
      <c r="A1898" s="2" t="s">
        <v>2316</v>
      </c>
      <c r="B1898" s="2" t="s">
        <v>252</v>
      </c>
      <c r="C1898" s="0" t="s">
        <v>59</v>
      </c>
      <c r="D1898" s="0" t="s">
        <v>29</v>
      </c>
      <c r="E1898" s="0" t="s">
        <v>30</v>
      </c>
      <c r="F1898" s="0" t="s">
        <v>770</v>
      </c>
      <c r="G1898" s="0" t="s">
        <v>21</v>
      </c>
      <c r="H1898" s="0" t="s">
        <v>2317</v>
      </c>
      <c r="I1898" s="0" t="n">
        <v>0</v>
      </c>
      <c r="J1898" s="0" t="n">
        <v>1.44</v>
      </c>
      <c r="K1898" s="0" t="s">
        <v>19</v>
      </c>
      <c r="L1898" s="0" t="n">
        <f aca="false">IF(K1898="Yes",(J1898-1)*0.98,-1)</f>
        <v>-1</v>
      </c>
      <c r="M1898" s="11" t="s">
        <v>62</v>
      </c>
      <c r="N1898" s="53" t="n">
        <v>28.43</v>
      </c>
      <c r="O1898" s="50" t="n">
        <f aca="false">N1898*L1898</f>
        <v>-28.43</v>
      </c>
      <c r="P1898" s="14" t="n">
        <f aca="false">O1898+P1897</f>
        <v>1430.30272079995</v>
      </c>
    </row>
    <row r="1899" customFormat="false" ht="12.8" hidden="false" customHeight="false" outlineLevel="0" collapsed="false">
      <c r="A1899" s="2" t="s">
        <v>2316</v>
      </c>
      <c r="B1899" s="2" t="s">
        <v>280</v>
      </c>
      <c r="C1899" s="0" t="s">
        <v>639</v>
      </c>
      <c r="D1899" s="0" t="s">
        <v>42</v>
      </c>
      <c r="E1899" s="0" t="s">
        <v>17</v>
      </c>
      <c r="F1899" s="0" t="s">
        <v>65</v>
      </c>
      <c r="G1899" s="0" t="s">
        <v>21</v>
      </c>
      <c r="H1899" s="0" t="s">
        <v>2318</v>
      </c>
      <c r="I1899" s="0" t="n">
        <v>2</v>
      </c>
      <c r="J1899" s="0" t="n">
        <v>1.73</v>
      </c>
      <c r="K1899" s="0" t="s">
        <v>21</v>
      </c>
      <c r="L1899" s="0" t="n">
        <f aca="false">IF(K1899="Yes",(J1899-1)*0.98,-1)</f>
        <v>0.7154</v>
      </c>
      <c r="M1899" s="11" t="s">
        <v>62</v>
      </c>
      <c r="N1899" s="53" t="n">
        <v>28.43</v>
      </c>
      <c r="O1899" s="50" t="n">
        <f aca="false">N1899*L1899</f>
        <v>20.338822</v>
      </c>
      <c r="P1899" s="14" t="n">
        <f aca="false">O1899+P1898</f>
        <v>1450.64154279995</v>
      </c>
    </row>
    <row r="1900" customFormat="false" ht="12.8" hidden="false" customHeight="false" outlineLevel="0" collapsed="false">
      <c r="A1900" s="9" t="s">
        <v>2316</v>
      </c>
      <c r="B1900" s="9" t="s">
        <v>280</v>
      </c>
      <c r="C1900" s="6" t="s">
        <v>639</v>
      </c>
      <c r="D1900" s="6" t="s">
        <v>42</v>
      </c>
      <c r="E1900" s="6" t="s">
        <v>17</v>
      </c>
      <c r="F1900" s="6" t="s">
        <v>65</v>
      </c>
      <c r="G1900" s="6" t="s">
        <v>21</v>
      </c>
      <c r="H1900" s="6" t="s">
        <v>2318</v>
      </c>
      <c r="I1900" s="6" t="n">
        <v>2</v>
      </c>
      <c r="J1900" s="6" t="n">
        <v>6.31</v>
      </c>
      <c r="K1900" s="3" t="str">
        <f aca="false">IF(I1900=1,"Yes","No")</f>
        <v>No</v>
      </c>
      <c r="L1900" s="7" t="n">
        <f aca="false">IF(K1900="Yes",(J1900-1)*0.98,-1)</f>
        <v>-1</v>
      </c>
      <c r="M1900" s="10" t="s">
        <v>53</v>
      </c>
      <c r="N1900" s="53" t="n">
        <v>28.43</v>
      </c>
      <c r="O1900" s="50" t="n">
        <f aca="false">N1900*L1900</f>
        <v>-28.43</v>
      </c>
      <c r="P1900" s="14" t="n">
        <f aca="false">O1900+P1899</f>
        <v>1422.21154279995</v>
      </c>
    </row>
    <row r="1901" customFormat="false" ht="12.8" hidden="false" customHeight="false" outlineLevel="0" collapsed="false">
      <c r="A1901" s="2" t="s">
        <v>2316</v>
      </c>
      <c r="B1901" s="2" t="s">
        <v>421</v>
      </c>
      <c r="C1901" s="6" t="s">
        <v>59</v>
      </c>
      <c r="D1901" s="6" t="s">
        <v>42</v>
      </c>
      <c r="E1901" s="6" t="s">
        <v>30</v>
      </c>
      <c r="F1901" s="6" t="s">
        <v>453</v>
      </c>
      <c r="G1901" s="6" t="s">
        <v>19</v>
      </c>
      <c r="H1901" s="6" t="s">
        <v>1883</v>
      </c>
      <c r="I1901" s="6" t="n">
        <v>3</v>
      </c>
      <c r="J1901" s="6" t="n">
        <v>3.95</v>
      </c>
      <c r="K1901" s="3" t="str">
        <f aca="false">IF(I1901=1, "No","Yes")</f>
        <v>Yes</v>
      </c>
      <c r="L1901" s="7" t="n">
        <f aca="false">IF(I1901=1,-J1901,0.98)</f>
        <v>0.98</v>
      </c>
      <c r="M1901" s="8" t="s">
        <v>51</v>
      </c>
      <c r="N1901" s="53" t="n">
        <v>28.43</v>
      </c>
      <c r="O1901" s="50" t="n">
        <f aca="false">N1901*L1901</f>
        <v>27.8614</v>
      </c>
      <c r="P1901" s="14" t="n">
        <f aca="false">O1901+P1900</f>
        <v>1450.07294279995</v>
      </c>
    </row>
    <row r="1902" customFormat="false" ht="12.8" hidden="false" customHeight="false" outlineLevel="0" collapsed="false">
      <c r="A1902" s="2" t="s">
        <v>2316</v>
      </c>
      <c r="B1902" s="2" t="s">
        <v>1006</v>
      </c>
      <c r="C1902" s="0" t="s">
        <v>1371</v>
      </c>
      <c r="D1902" s="0" t="s">
        <v>42</v>
      </c>
      <c r="E1902" s="0" t="s">
        <v>30</v>
      </c>
      <c r="F1902" s="0" t="s">
        <v>18</v>
      </c>
      <c r="G1902" s="0" t="s">
        <v>19</v>
      </c>
      <c r="H1902" s="0" t="s">
        <v>2319</v>
      </c>
      <c r="I1902" s="0" t="n">
        <v>3</v>
      </c>
      <c r="J1902" s="0" t="n">
        <v>1.52</v>
      </c>
      <c r="K1902" s="0" t="s">
        <v>21</v>
      </c>
      <c r="L1902" s="0" t="n">
        <f aca="false">IF(K1902="Yes",(J1902-1)*0.98,-1)</f>
        <v>0.5096</v>
      </c>
      <c r="M1902" s="11" t="s">
        <v>62</v>
      </c>
      <c r="N1902" s="53" t="n">
        <v>28.43</v>
      </c>
      <c r="O1902" s="50" t="n">
        <f aca="false">N1902*L1902</f>
        <v>14.487928</v>
      </c>
      <c r="P1902" s="14" t="n">
        <f aca="false">O1902+P1901</f>
        <v>1464.56087079995</v>
      </c>
      <c r="Q1902" s="47" t="n">
        <f aca="false">0.8*(P1902-1421.41)</f>
        <v>34.5206966399563</v>
      </c>
      <c r="R1902" s="47" t="n">
        <f aca="false">P1902-Q1902</f>
        <v>1430.04017415999</v>
      </c>
      <c r="S1902" s="47" t="n">
        <f aca="false">R1902/50</f>
        <v>28.6008034831998</v>
      </c>
      <c r="T1902" s="47" t="n">
        <f aca="false">3685.64+Q1902</f>
        <v>3720.16069663996</v>
      </c>
      <c r="U1902" s="48" t="s">
        <v>21</v>
      </c>
    </row>
    <row r="1903" customFormat="false" ht="12.8" hidden="false" customHeight="false" outlineLevel="0" collapsed="false">
      <c r="A1903" s="2" t="s">
        <v>2320</v>
      </c>
      <c r="B1903" s="2" t="s">
        <v>109</v>
      </c>
      <c r="C1903" s="0" t="s">
        <v>584</v>
      </c>
      <c r="D1903" s="0" t="s">
        <v>102</v>
      </c>
      <c r="E1903" s="0" t="s">
        <v>147</v>
      </c>
      <c r="F1903" s="0" t="s">
        <v>49</v>
      </c>
      <c r="G1903" s="0" t="s">
        <v>19</v>
      </c>
      <c r="H1903" s="0" t="s">
        <v>2321</v>
      </c>
      <c r="I1903" s="0" t="n">
        <v>0</v>
      </c>
      <c r="J1903" s="0" t="n">
        <v>2.8</v>
      </c>
      <c r="K1903" s="0" t="s">
        <v>19</v>
      </c>
      <c r="L1903" s="0" t="n">
        <f aca="false">IF(K1903="Yes",(J1903-1)*0.98,-1)</f>
        <v>-1</v>
      </c>
      <c r="M1903" s="4" t="s">
        <v>22</v>
      </c>
      <c r="N1903" s="50" t="n">
        <v>28.6</v>
      </c>
      <c r="O1903" s="50" t="n">
        <f aca="false">N1903*L1903</f>
        <v>-28.6</v>
      </c>
      <c r="P1903" s="51" t="n">
        <f aca="false">R1902+O1903</f>
        <v>1401.44017415999</v>
      </c>
    </row>
    <row r="1904" customFormat="false" ht="12.8" hidden="false" customHeight="false" outlineLevel="0" collapsed="false">
      <c r="A1904" s="2" t="s">
        <v>2322</v>
      </c>
      <c r="B1904" s="2" t="s">
        <v>364</v>
      </c>
      <c r="C1904" s="0" t="s">
        <v>332</v>
      </c>
      <c r="D1904" s="0" t="s">
        <v>42</v>
      </c>
      <c r="E1904" s="0" t="s">
        <v>147</v>
      </c>
      <c r="F1904" s="0" t="s">
        <v>65</v>
      </c>
      <c r="G1904" s="0" t="s">
        <v>21</v>
      </c>
      <c r="H1904" s="0" t="s">
        <v>2323</v>
      </c>
      <c r="I1904" s="0" t="n">
        <v>4</v>
      </c>
      <c r="J1904" s="0" t="n">
        <v>4.26</v>
      </c>
      <c r="K1904" s="0" t="str">
        <f aca="false">IF(I1904=1,"Yes","No")</f>
        <v>No</v>
      </c>
      <c r="L1904" s="0" t="n">
        <f aca="false">IF(K1904="Yes",(J1904-1)*0.98,-1)</f>
        <v>-1</v>
      </c>
      <c r="M1904" s="5" t="s">
        <v>33</v>
      </c>
      <c r="N1904" s="50" t="n">
        <v>28.6</v>
      </c>
      <c r="O1904" s="50" t="n">
        <f aca="false">N1904*L1904</f>
        <v>-28.6</v>
      </c>
      <c r="P1904" s="14" t="n">
        <f aca="false">O1904+P1903</f>
        <v>1372.84017415999</v>
      </c>
    </row>
    <row r="1905" customFormat="false" ht="12.8" hidden="false" customHeight="false" outlineLevel="0" collapsed="false">
      <c r="A1905" s="2" t="s">
        <v>2322</v>
      </c>
      <c r="B1905" s="2" t="s">
        <v>364</v>
      </c>
      <c r="C1905" s="0" t="s">
        <v>332</v>
      </c>
      <c r="D1905" s="0" t="s">
        <v>42</v>
      </c>
      <c r="E1905" s="0" t="s">
        <v>147</v>
      </c>
      <c r="F1905" s="0" t="s">
        <v>65</v>
      </c>
      <c r="G1905" s="0" t="s">
        <v>21</v>
      </c>
      <c r="H1905" s="0" t="s">
        <v>2323</v>
      </c>
      <c r="I1905" s="0" t="n">
        <v>4</v>
      </c>
      <c r="J1905" s="0" t="n">
        <v>2.16</v>
      </c>
      <c r="K1905" s="0" t="s">
        <v>19</v>
      </c>
      <c r="L1905" s="0" t="n">
        <f aca="false">IF(K1905="Yes",(J1905-1)*0.98,-1)</f>
        <v>-1</v>
      </c>
      <c r="M1905" s="4" t="s">
        <v>22</v>
      </c>
      <c r="N1905" s="50" t="n">
        <v>28.6</v>
      </c>
      <c r="O1905" s="50" t="n">
        <f aca="false">N1905*L1905</f>
        <v>-28.6</v>
      </c>
      <c r="P1905" s="14" t="n">
        <f aca="false">O1905+P1904</f>
        <v>1344.24017415999</v>
      </c>
    </row>
    <row r="1906" customFormat="false" ht="12.8" hidden="false" customHeight="false" outlineLevel="0" collapsed="false">
      <c r="A1906" s="2" t="s">
        <v>2324</v>
      </c>
      <c r="B1906" s="2" t="s">
        <v>186</v>
      </c>
      <c r="C1906" s="0" t="s">
        <v>638</v>
      </c>
      <c r="D1906" s="0" t="s">
        <v>42</v>
      </c>
      <c r="E1906" s="0" t="s">
        <v>147</v>
      </c>
      <c r="F1906" s="0" t="s">
        <v>65</v>
      </c>
      <c r="G1906" s="0" t="s">
        <v>21</v>
      </c>
      <c r="H1906" s="0" t="s">
        <v>2325</v>
      </c>
      <c r="I1906" s="0" t="n">
        <v>0</v>
      </c>
      <c r="J1906" s="0" t="n">
        <v>3.75</v>
      </c>
      <c r="K1906" s="0" t="str">
        <f aca="false">IF(I1906=1,"Yes","No")</f>
        <v>No</v>
      </c>
      <c r="L1906" s="0" t="n">
        <f aca="false">IF(K1906="Yes",(J1906-1)*0.98,-1)</f>
        <v>-1</v>
      </c>
      <c r="M1906" s="5" t="s">
        <v>33</v>
      </c>
      <c r="N1906" s="50" t="n">
        <v>28.6</v>
      </c>
      <c r="O1906" s="50" t="n">
        <f aca="false">N1906*L1906</f>
        <v>-28.6</v>
      </c>
      <c r="P1906" s="14" t="n">
        <f aca="false">O1906+P1905</f>
        <v>1315.64017415999</v>
      </c>
    </row>
    <row r="1907" customFormat="false" ht="12.8" hidden="false" customHeight="false" outlineLevel="0" collapsed="false">
      <c r="A1907" s="2" t="s">
        <v>2324</v>
      </c>
      <c r="B1907" s="2" t="s">
        <v>186</v>
      </c>
      <c r="C1907" s="0" t="s">
        <v>638</v>
      </c>
      <c r="D1907" s="0" t="s">
        <v>42</v>
      </c>
      <c r="E1907" s="0" t="s">
        <v>147</v>
      </c>
      <c r="F1907" s="0" t="s">
        <v>65</v>
      </c>
      <c r="G1907" s="0" t="s">
        <v>21</v>
      </c>
      <c r="H1907" s="0" t="s">
        <v>2325</v>
      </c>
      <c r="I1907" s="0" t="n">
        <v>0</v>
      </c>
      <c r="J1907" s="0" t="n">
        <v>1.5</v>
      </c>
      <c r="K1907" s="0" t="s">
        <v>19</v>
      </c>
      <c r="L1907" s="0" t="n">
        <f aca="false">IF(K1907="Yes",(J1907-1)*0.98,-1)</f>
        <v>-1</v>
      </c>
      <c r="M1907" s="4" t="s">
        <v>22</v>
      </c>
      <c r="N1907" s="50" t="n">
        <v>28.6</v>
      </c>
      <c r="O1907" s="50" t="n">
        <f aca="false">N1907*L1907</f>
        <v>-28.6</v>
      </c>
      <c r="P1907" s="14" t="n">
        <f aca="false">O1907+P1906</f>
        <v>1287.04017415999</v>
      </c>
    </row>
    <row r="1908" customFormat="false" ht="12.8" hidden="false" customHeight="false" outlineLevel="0" collapsed="false">
      <c r="A1908" s="2" t="s">
        <v>2324</v>
      </c>
      <c r="B1908" s="2" t="s">
        <v>14</v>
      </c>
      <c r="C1908" s="0" t="s">
        <v>492</v>
      </c>
      <c r="D1908" s="0" t="s">
        <v>16</v>
      </c>
      <c r="E1908" s="0" t="s">
        <v>17</v>
      </c>
      <c r="F1908" s="0" t="s">
        <v>18</v>
      </c>
      <c r="G1908" s="0" t="s">
        <v>19</v>
      </c>
      <c r="H1908" s="0" t="s">
        <v>2326</v>
      </c>
      <c r="I1908" s="0" t="n">
        <v>1</v>
      </c>
      <c r="J1908" s="0" t="n">
        <v>1.06</v>
      </c>
      <c r="K1908" s="0" t="s">
        <v>21</v>
      </c>
      <c r="L1908" s="0" t="n">
        <f aca="false">IF(K1908="Yes",(J1908-1)*0.98,-1)</f>
        <v>0.0588000000000001</v>
      </c>
      <c r="M1908" s="4" t="s">
        <v>22</v>
      </c>
      <c r="N1908" s="50" t="n">
        <v>28.6</v>
      </c>
      <c r="O1908" s="50" t="n">
        <f aca="false">N1908*L1908</f>
        <v>1.68168</v>
      </c>
      <c r="P1908" s="14" t="n">
        <f aca="false">O1908+P1907</f>
        <v>1288.72185415999</v>
      </c>
    </row>
    <row r="1909" customFormat="false" ht="12.8" hidden="false" customHeight="false" outlineLevel="0" collapsed="false">
      <c r="A1909" s="2" t="s">
        <v>2324</v>
      </c>
      <c r="B1909" s="2" t="s">
        <v>306</v>
      </c>
      <c r="C1909" s="0" t="s">
        <v>638</v>
      </c>
      <c r="D1909" s="0" t="s">
        <v>102</v>
      </c>
      <c r="E1909" s="0" t="s">
        <v>147</v>
      </c>
      <c r="F1909" s="0" t="s">
        <v>43</v>
      </c>
      <c r="G1909" s="0" t="s">
        <v>19</v>
      </c>
      <c r="H1909" s="0" t="s">
        <v>2327</v>
      </c>
      <c r="I1909" s="0" t="n">
        <v>4</v>
      </c>
      <c r="J1909" s="0" t="n">
        <v>3.83</v>
      </c>
      <c r="K1909" s="0" t="s">
        <v>19</v>
      </c>
      <c r="L1909" s="0" t="n">
        <f aca="false">IF(K1909="Yes",(J1909-1)*0.98,-1)</f>
        <v>-1</v>
      </c>
      <c r="M1909" s="11" t="s">
        <v>62</v>
      </c>
      <c r="N1909" s="50" t="n">
        <v>28.6</v>
      </c>
      <c r="O1909" s="50" t="n">
        <f aca="false">N1909*L1909</f>
        <v>-28.6</v>
      </c>
      <c r="P1909" s="14" t="n">
        <f aca="false">O1909+P1908</f>
        <v>1260.12185415999</v>
      </c>
    </row>
    <row r="1910" customFormat="false" ht="12.8" hidden="false" customHeight="false" outlineLevel="0" collapsed="false">
      <c r="A1910" s="2" t="s">
        <v>2324</v>
      </c>
      <c r="B1910" s="2" t="s">
        <v>306</v>
      </c>
      <c r="C1910" s="6" t="s">
        <v>638</v>
      </c>
      <c r="D1910" s="6" t="s">
        <v>102</v>
      </c>
      <c r="E1910" s="6" t="s">
        <v>147</v>
      </c>
      <c r="F1910" s="6" t="s">
        <v>43</v>
      </c>
      <c r="G1910" s="6" t="s">
        <v>19</v>
      </c>
      <c r="H1910" s="6" t="s">
        <v>2328</v>
      </c>
      <c r="I1910" s="6" t="n">
        <v>3</v>
      </c>
      <c r="J1910" s="6" t="n">
        <v>10.5</v>
      </c>
      <c r="K1910" s="3" t="str">
        <f aca="false">IF(I1910=1, "No","Yes")</f>
        <v>Yes</v>
      </c>
      <c r="L1910" s="7" t="n">
        <f aca="false">IF(I1910=1,-J1910,0.98)</f>
        <v>0.98</v>
      </c>
      <c r="M1910" s="8" t="s">
        <v>51</v>
      </c>
      <c r="N1910" s="50" t="n">
        <v>28.6</v>
      </c>
      <c r="O1910" s="50" t="n">
        <f aca="false">N1910*L1910</f>
        <v>28.028</v>
      </c>
      <c r="P1910" s="14" t="n">
        <f aca="false">O1910+P1909</f>
        <v>1288.14985415999</v>
      </c>
    </row>
    <row r="1911" customFormat="false" ht="12.8" hidden="false" customHeight="false" outlineLevel="0" collapsed="false">
      <c r="A1911" s="9" t="s">
        <v>2324</v>
      </c>
      <c r="B1911" s="9" t="s">
        <v>306</v>
      </c>
      <c r="C1911" s="6" t="s">
        <v>638</v>
      </c>
      <c r="D1911" s="6" t="s">
        <v>102</v>
      </c>
      <c r="E1911" s="6" t="s">
        <v>147</v>
      </c>
      <c r="F1911" s="6" t="s">
        <v>43</v>
      </c>
      <c r="G1911" s="6" t="s">
        <v>19</v>
      </c>
      <c r="H1911" s="6" t="s">
        <v>2328</v>
      </c>
      <c r="I1911" s="6" t="n">
        <v>3</v>
      </c>
      <c r="J1911" s="6" t="n">
        <v>2.92</v>
      </c>
      <c r="K1911" s="3" t="s">
        <v>21</v>
      </c>
      <c r="L1911" s="0" t="n">
        <f aca="false">IF(K1911="Yes",(J1911-1)*0.98,-1)</f>
        <v>1.8816</v>
      </c>
      <c r="M1911" s="13" t="s">
        <v>184</v>
      </c>
      <c r="N1911" s="50" t="n">
        <v>28.6</v>
      </c>
      <c r="O1911" s="50" t="n">
        <f aca="false">N1911*L1911</f>
        <v>53.81376</v>
      </c>
      <c r="P1911" s="14" t="n">
        <f aca="false">O1911+P1910</f>
        <v>1341.96361415999</v>
      </c>
    </row>
    <row r="1912" customFormat="false" ht="12.8" hidden="false" customHeight="false" outlineLevel="0" collapsed="false">
      <c r="A1912" s="9" t="s">
        <v>2324</v>
      </c>
      <c r="B1912" s="9" t="s">
        <v>306</v>
      </c>
      <c r="C1912" s="6" t="s">
        <v>638</v>
      </c>
      <c r="D1912" s="6" t="s">
        <v>102</v>
      </c>
      <c r="E1912" s="6" t="s">
        <v>147</v>
      </c>
      <c r="F1912" s="6" t="s">
        <v>43</v>
      </c>
      <c r="G1912" s="6" t="s">
        <v>19</v>
      </c>
      <c r="H1912" s="6" t="s">
        <v>2327</v>
      </c>
      <c r="I1912" s="6" t="n">
        <v>4</v>
      </c>
      <c r="J1912" s="6" t="n">
        <v>13.12</v>
      </c>
      <c r="K1912" s="3" t="str">
        <f aca="false">IF(I1912=1,"Yes","No")</f>
        <v>No</v>
      </c>
      <c r="L1912" s="7" t="n">
        <f aca="false">IF(K1912="Yes",(J1912-1)*0.98,-1)</f>
        <v>-1</v>
      </c>
      <c r="M1912" s="10" t="s">
        <v>53</v>
      </c>
      <c r="N1912" s="50" t="n">
        <v>28.6</v>
      </c>
      <c r="O1912" s="50" t="n">
        <f aca="false">N1912*L1912</f>
        <v>-28.6</v>
      </c>
      <c r="P1912" s="14" t="n">
        <f aca="false">O1912+P1911</f>
        <v>1313.36361415999</v>
      </c>
    </row>
    <row r="1913" customFormat="false" ht="12.8" hidden="false" customHeight="false" outlineLevel="0" collapsed="false">
      <c r="A1913" s="2" t="s">
        <v>2324</v>
      </c>
      <c r="B1913" s="2" t="s">
        <v>536</v>
      </c>
      <c r="C1913" s="6" t="s">
        <v>271</v>
      </c>
      <c r="D1913" s="6" t="s">
        <v>42</v>
      </c>
      <c r="E1913" s="6" t="s">
        <v>147</v>
      </c>
      <c r="F1913" s="6" t="s">
        <v>43</v>
      </c>
      <c r="G1913" s="6" t="s">
        <v>19</v>
      </c>
      <c r="H1913" s="6" t="s">
        <v>2329</v>
      </c>
      <c r="I1913" s="6" t="n">
        <v>3</v>
      </c>
      <c r="J1913" s="6" t="n">
        <v>70</v>
      </c>
      <c r="K1913" s="3" t="str">
        <f aca="false">IF(I1913=1, "No","Yes")</f>
        <v>Yes</v>
      </c>
      <c r="L1913" s="7" t="n">
        <f aca="false">IF(I1913=1,-J1913,0.98)</f>
        <v>0.98</v>
      </c>
      <c r="M1913" s="8" t="s">
        <v>51</v>
      </c>
      <c r="N1913" s="50" t="n">
        <v>28.6</v>
      </c>
      <c r="O1913" s="50" t="n">
        <f aca="false">N1913*L1913</f>
        <v>28.028</v>
      </c>
      <c r="P1913" s="14" t="n">
        <f aca="false">O1913+P1912</f>
        <v>1341.39161415999</v>
      </c>
    </row>
    <row r="1914" customFormat="false" ht="12.8" hidden="false" customHeight="false" outlineLevel="0" collapsed="false">
      <c r="A1914" s="9" t="s">
        <v>2324</v>
      </c>
      <c r="B1914" s="9" t="s">
        <v>536</v>
      </c>
      <c r="C1914" s="6" t="s">
        <v>271</v>
      </c>
      <c r="D1914" s="6" t="s">
        <v>42</v>
      </c>
      <c r="E1914" s="6" t="s">
        <v>147</v>
      </c>
      <c r="F1914" s="6" t="s">
        <v>43</v>
      </c>
      <c r="G1914" s="6" t="s">
        <v>19</v>
      </c>
      <c r="H1914" s="6" t="s">
        <v>2330</v>
      </c>
      <c r="I1914" s="6" t="n">
        <v>2</v>
      </c>
      <c r="J1914" s="6" t="n">
        <v>3.68</v>
      </c>
      <c r="K1914" s="3" t="str">
        <f aca="false">IF(I1914=1,"Yes","No")</f>
        <v>No</v>
      </c>
      <c r="L1914" s="7" t="n">
        <f aca="false">IF(K1914="Yes",(J1914-1)*0.98,-1)</f>
        <v>-1</v>
      </c>
      <c r="M1914" s="10" t="s">
        <v>53</v>
      </c>
      <c r="N1914" s="50" t="n">
        <v>28.6</v>
      </c>
      <c r="O1914" s="50" t="n">
        <f aca="false">N1914*L1914</f>
        <v>-28.6</v>
      </c>
      <c r="P1914" s="14" t="n">
        <f aca="false">O1914+P1913</f>
        <v>1312.79161415999</v>
      </c>
    </row>
    <row r="1915" customFormat="false" ht="12.8" hidden="false" customHeight="false" outlineLevel="0" collapsed="false">
      <c r="A1915" s="2" t="s">
        <v>2324</v>
      </c>
      <c r="B1915" s="2" t="s">
        <v>776</v>
      </c>
      <c r="C1915" s="0" t="s">
        <v>271</v>
      </c>
      <c r="D1915" s="0" t="s">
        <v>42</v>
      </c>
      <c r="E1915" s="0" t="s">
        <v>147</v>
      </c>
      <c r="F1915" s="0" t="s">
        <v>65</v>
      </c>
      <c r="G1915" s="0" t="s">
        <v>21</v>
      </c>
      <c r="H1915" s="0" t="s">
        <v>2331</v>
      </c>
      <c r="I1915" s="0" t="n">
        <v>3</v>
      </c>
      <c r="J1915" s="0" t="n">
        <v>3.6</v>
      </c>
      <c r="K1915" s="0" t="str">
        <f aca="false">IF(I1915=1,"Yes","No")</f>
        <v>No</v>
      </c>
      <c r="L1915" s="0" t="n">
        <f aca="false">IF(K1915="Yes",(J1915-1)*0.98,-1)</f>
        <v>-1</v>
      </c>
      <c r="M1915" s="5" t="s">
        <v>33</v>
      </c>
      <c r="N1915" s="50" t="n">
        <v>28.6</v>
      </c>
      <c r="O1915" s="50" t="n">
        <f aca="false">N1915*L1915</f>
        <v>-28.6</v>
      </c>
      <c r="P1915" s="14" t="n">
        <f aca="false">O1915+P1914</f>
        <v>1284.19161415999</v>
      </c>
    </row>
    <row r="1916" customFormat="false" ht="12.8" hidden="false" customHeight="false" outlineLevel="0" collapsed="false">
      <c r="A1916" s="2" t="s">
        <v>2324</v>
      </c>
      <c r="B1916" s="2" t="s">
        <v>776</v>
      </c>
      <c r="C1916" s="0" t="s">
        <v>271</v>
      </c>
      <c r="D1916" s="0" t="s">
        <v>42</v>
      </c>
      <c r="E1916" s="0" t="s">
        <v>147</v>
      </c>
      <c r="F1916" s="0" t="s">
        <v>65</v>
      </c>
      <c r="G1916" s="0" t="s">
        <v>21</v>
      </c>
      <c r="H1916" s="0" t="s">
        <v>2331</v>
      </c>
      <c r="I1916" s="0" t="n">
        <v>3</v>
      </c>
      <c r="J1916" s="0" t="n">
        <v>1.52</v>
      </c>
      <c r="K1916" s="0" t="s">
        <v>21</v>
      </c>
      <c r="L1916" s="0" t="n">
        <f aca="false">IF(K1916="Yes",(J1916-1)*0.98,-1)</f>
        <v>0.5096</v>
      </c>
      <c r="M1916" s="4" t="s">
        <v>22</v>
      </c>
      <c r="N1916" s="50" t="n">
        <v>28.6</v>
      </c>
      <c r="O1916" s="50" t="n">
        <f aca="false">N1916*L1916</f>
        <v>14.57456</v>
      </c>
      <c r="P1916" s="14" t="n">
        <f aca="false">O1916+P1915</f>
        <v>1298.76617415999</v>
      </c>
    </row>
    <row r="1917" customFormat="false" ht="12.8" hidden="false" customHeight="false" outlineLevel="0" collapsed="false">
      <c r="A1917" s="9" t="s">
        <v>2332</v>
      </c>
      <c r="B1917" s="9" t="s">
        <v>376</v>
      </c>
      <c r="C1917" s="6" t="s">
        <v>59</v>
      </c>
      <c r="D1917" s="6" t="s">
        <v>42</v>
      </c>
      <c r="E1917" s="6" t="s">
        <v>30</v>
      </c>
      <c r="F1917" s="6" t="s">
        <v>770</v>
      </c>
      <c r="G1917" s="6" t="s">
        <v>21</v>
      </c>
      <c r="H1917" s="6" t="s">
        <v>2205</v>
      </c>
      <c r="I1917" s="6" t="n">
        <v>1</v>
      </c>
      <c r="J1917" s="6" t="n">
        <v>3.01</v>
      </c>
      <c r="K1917" s="3" t="str">
        <f aca="false">IF(I1917=1,"Yes","No")</f>
        <v>Yes</v>
      </c>
      <c r="L1917" s="7" t="n">
        <f aca="false">IF(K1917="Yes",(J1917-1)*0.98,-1)</f>
        <v>1.9698</v>
      </c>
      <c r="M1917" s="10" t="s">
        <v>53</v>
      </c>
      <c r="N1917" s="50" t="n">
        <v>28.6</v>
      </c>
      <c r="O1917" s="50" t="n">
        <f aca="false">N1917*L1917</f>
        <v>56.33628</v>
      </c>
      <c r="P1917" s="14" t="n">
        <f aca="false">O1917+P1916</f>
        <v>1355.10245415999</v>
      </c>
    </row>
    <row r="1918" customFormat="false" ht="12.8" hidden="false" customHeight="false" outlineLevel="0" collapsed="false">
      <c r="A1918" s="9" t="s">
        <v>2332</v>
      </c>
      <c r="B1918" s="9" t="s">
        <v>239</v>
      </c>
      <c r="C1918" s="6" t="s">
        <v>332</v>
      </c>
      <c r="D1918" s="6" t="s">
        <v>42</v>
      </c>
      <c r="E1918" s="6" t="s">
        <v>147</v>
      </c>
      <c r="F1918" s="6" t="s">
        <v>43</v>
      </c>
      <c r="G1918" s="6" t="s">
        <v>19</v>
      </c>
      <c r="H1918" s="6" t="s">
        <v>2333</v>
      </c>
      <c r="I1918" s="6" t="n">
        <v>3</v>
      </c>
      <c r="J1918" s="6" t="n">
        <v>2</v>
      </c>
      <c r="K1918" s="3" t="str">
        <f aca="false">IF(I1918=1,"Yes","No")</f>
        <v>No</v>
      </c>
      <c r="L1918" s="7" t="n">
        <f aca="false">IF(K1918="Yes",(J1918-1)*0.98,-1)</f>
        <v>-1</v>
      </c>
      <c r="M1918" s="10" t="s">
        <v>53</v>
      </c>
      <c r="N1918" s="50" t="n">
        <v>28.6</v>
      </c>
      <c r="O1918" s="50" t="n">
        <f aca="false">N1918*L1918</f>
        <v>-28.6</v>
      </c>
      <c r="P1918" s="14" t="n">
        <f aca="false">O1918+P1917</f>
        <v>1326.50245415999</v>
      </c>
    </row>
    <row r="1919" customFormat="false" ht="12.8" hidden="false" customHeight="false" outlineLevel="0" collapsed="false">
      <c r="A1919" s="2" t="s">
        <v>2332</v>
      </c>
      <c r="B1919" s="2" t="s">
        <v>1387</v>
      </c>
      <c r="C1919" s="0" t="s">
        <v>59</v>
      </c>
      <c r="D1919" s="0" t="s">
        <v>29</v>
      </c>
      <c r="E1919" s="0" t="s">
        <v>30</v>
      </c>
      <c r="F1919" s="0" t="s">
        <v>43</v>
      </c>
      <c r="G1919" s="0" t="s">
        <v>19</v>
      </c>
      <c r="H1919" s="0" t="s">
        <v>2334</v>
      </c>
      <c r="I1919" s="0" t="n">
        <v>3</v>
      </c>
      <c r="J1919" s="0" t="n">
        <v>1.32</v>
      </c>
      <c r="K1919" s="0" t="s">
        <v>19</v>
      </c>
      <c r="L1919" s="0" t="n">
        <f aca="false">IF(K1919="Yes",(J1919-1)*0.98,-1)</f>
        <v>-1</v>
      </c>
      <c r="M1919" s="4" t="s">
        <v>22</v>
      </c>
      <c r="N1919" s="50" t="n">
        <v>28.6</v>
      </c>
      <c r="O1919" s="50" t="n">
        <f aca="false">N1919*L1919</f>
        <v>-28.6</v>
      </c>
      <c r="P1919" s="14" t="n">
        <f aca="false">O1919+P1918</f>
        <v>1297.90245415999</v>
      </c>
    </row>
    <row r="1920" customFormat="false" ht="12.8" hidden="false" customHeight="false" outlineLevel="0" collapsed="false">
      <c r="A1920" s="2" t="s">
        <v>2332</v>
      </c>
      <c r="B1920" s="2" t="s">
        <v>1387</v>
      </c>
      <c r="C1920" s="0" t="s">
        <v>59</v>
      </c>
      <c r="D1920" s="0" t="s">
        <v>29</v>
      </c>
      <c r="E1920" s="0" t="s">
        <v>30</v>
      </c>
      <c r="F1920" s="0" t="s">
        <v>43</v>
      </c>
      <c r="G1920" s="0" t="s">
        <v>19</v>
      </c>
      <c r="H1920" s="0" t="s">
        <v>2335</v>
      </c>
      <c r="I1920" s="0" t="n">
        <v>2</v>
      </c>
      <c r="J1920" s="0" t="n">
        <v>2.6</v>
      </c>
      <c r="K1920" s="0" t="s">
        <v>21</v>
      </c>
      <c r="L1920" s="0" t="n">
        <f aca="false">IF(K1920="Yes",(J1920-1)*0.98,-1)</f>
        <v>1.568</v>
      </c>
      <c r="M1920" s="11" t="s">
        <v>62</v>
      </c>
      <c r="N1920" s="50" t="n">
        <v>28.6</v>
      </c>
      <c r="O1920" s="50" t="n">
        <f aca="false">N1920*L1920</f>
        <v>44.8448</v>
      </c>
      <c r="P1920" s="14" t="n">
        <f aca="false">O1920+P1919</f>
        <v>1342.74725415999</v>
      </c>
    </row>
    <row r="1921" customFormat="false" ht="12.8" hidden="false" customHeight="false" outlineLevel="0" collapsed="false">
      <c r="A1921" s="2" t="s">
        <v>2336</v>
      </c>
      <c r="B1921" s="2" t="s">
        <v>23</v>
      </c>
      <c r="C1921" s="0" t="s">
        <v>555</v>
      </c>
      <c r="D1921" s="0" t="s">
        <v>16</v>
      </c>
      <c r="E1921" s="0" t="s">
        <v>147</v>
      </c>
      <c r="F1921" s="0" t="s">
        <v>18</v>
      </c>
      <c r="G1921" s="0" t="s">
        <v>19</v>
      </c>
      <c r="H1921" s="0" t="s">
        <v>2337</v>
      </c>
      <c r="I1921" s="0" t="n">
        <v>1</v>
      </c>
      <c r="J1921" s="0" t="n">
        <v>1.11</v>
      </c>
      <c r="K1921" s="0" t="s">
        <v>21</v>
      </c>
      <c r="L1921" s="0" t="n">
        <f aca="false">IF(K1921="Yes",(J1921-1)*0.98,-1)</f>
        <v>0.1078</v>
      </c>
      <c r="M1921" s="11" t="s">
        <v>62</v>
      </c>
      <c r="N1921" s="50" t="n">
        <v>28.6</v>
      </c>
      <c r="O1921" s="50" t="n">
        <f aca="false">N1921*L1921</f>
        <v>3.08308</v>
      </c>
      <c r="P1921" s="14" t="n">
        <f aca="false">O1921+P1920</f>
        <v>1345.83033415999</v>
      </c>
    </row>
    <row r="1922" customFormat="false" ht="12.8" hidden="false" customHeight="false" outlineLevel="0" collapsed="false">
      <c r="A1922" s="9" t="s">
        <v>2336</v>
      </c>
      <c r="B1922" s="9" t="s">
        <v>23</v>
      </c>
      <c r="C1922" s="6" t="s">
        <v>555</v>
      </c>
      <c r="D1922" s="6" t="s">
        <v>16</v>
      </c>
      <c r="E1922" s="6" t="s">
        <v>147</v>
      </c>
      <c r="F1922" s="6" t="s">
        <v>18</v>
      </c>
      <c r="G1922" s="6" t="s">
        <v>19</v>
      </c>
      <c r="H1922" s="6" t="s">
        <v>2337</v>
      </c>
      <c r="I1922" s="6" t="n">
        <v>1</v>
      </c>
      <c r="J1922" s="6" t="n">
        <v>1.65</v>
      </c>
      <c r="K1922" s="3" t="str">
        <f aca="false">IF(I1922=1,"Yes","No")</f>
        <v>Yes</v>
      </c>
      <c r="L1922" s="7" t="n">
        <f aca="false">IF(K1922="Yes",(J1922-1)*0.98,-1)</f>
        <v>0.637</v>
      </c>
      <c r="M1922" s="10" t="s">
        <v>53</v>
      </c>
      <c r="N1922" s="50" t="n">
        <v>28.6</v>
      </c>
      <c r="O1922" s="50" t="n">
        <f aca="false">N1922*L1922</f>
        <v>18.2182</v>
      </c>
      <c r="P1922" s="14" t="n">
        <f aca="false">O1922+P1921</f>
        <v>1364.04853415999</v>
      </c>
    </row>
    <row r="1923" customFormat="false" ht="12.8" hidden="false" customHeight="false" outlineLevel="0" collapsed="false">
      <c r="A1923" s="2" t="s">
        <v>2336</v>
      </c>
      <c r="B1923" s="2" t="s">
        <v>101</v>
      </c>
      <c r="C1923" s="0" t="s">
        <v>555</v>
      </c>
      <c r="D1923" s="0" t="s">
        <v>16</v>
      </c>
      <c r="E1923" s="0" t="s">
        <v>147</v>
      </c>
      <c r="F1923" s="0" t="s">
        <v>18</v>
      </c>
      <c r="G1923" s="0" t="s">
        <v>19</v>
      </c>
      <c r="H1923" s="0" t="s">
        <v>2338</v>
      </c>
      <c r="I1923" s="0" t="n">
        <v>4</v>
      </c>
      <c r="J1923" s="0" t="n">
        <v>1.54</v>
      </c>
      <c r="K1923" s="0" t="s">
        <v>19</v>
      </c>
      <c r="L1923" s="0" t="n">
        <f aca="false">IF(K1923="Yes",(J1923-1)*0.98,-1)</f>
        <v>-1</v>
      </c>
      <c r="M1923" s="11" t="s">
        <v>62</v>
      </c>
      <c r="N1923" s="50" t="n">
        <v>28.6</v>
      </c>
      <c r="O1923" s="50" t="n">
        <f aca="false">N1923*L1923</f>
        <v>-28.6</v>
      </c>
      <c r="P1923" s="14" t="n">
        <f aca="false">O1923+P1922</f>
        <v>1335.44853415999</v>
      </c>
    </row>
    <row r="1924" customFormat="false" ht="12.8" hidden="false" customHeight="false" outlineLevel="0" collapsed="false">
      <c r="A1924" s="9" t="s">
        <v>2336</v>
      </c>
      <c r="B1924" s="9" t="s">
        <v>101</v>
      </c>
      <c r="C1924" s="6" t="s">
        <v>555</v>
      </c>
      <c r="D1924" s="6" t="s">
        <v>16</v>
      </c>
      <c r="E1924" s="6" t="s">
        <v>147</v>
      </c>
      <c r="F1924" s="6" t="s">
        <v>18</v>
      </c>
      <c r="G1924" s="6" t="s">
        <v>19</v>
      </c>
      <c r="H1924" s="6" t="s">
        <v>2338</v>
      </c>
      <c r="I1924" s="6" t="n">
        <v>4</v>
      </c>
      <c r="J1924" s="6" t="n">
        <v>4.5</v>
      </c>
      <c r="K1924" s="3" t="str">
        <f aca="false">IF(I1924=1,"Yes","No")</f>
        <v>No</v>
      </c>
      <c r="L1924" s="7" t="n">
        <f aca="false">IF(K1924="Yes",(J1924-1)*0.98,-1)</f>
        <v>-1</v>
      </c>
      <c r="M1924" s="10" t="s">
        <v>53</v>
      </c>
      <c r="N1924" s="50" t="n">
        <v>28.6</v>
      </c>
      <c r="O1924" s="50" t="n">
        <f aca="false">N1924*L1924</f>
        <v>-28.6</v>
      </c>
      <c r="P1924" s="14" t="n">
        <f aca="false">O1924+P1923</f>
        <v>1306.84853415999</v>
      </c>
    </row>
    <row r="1925" customFormat="false" ht="12.8" hidden="false" customHeight="false" outlineLevel="0" collapsed="false">
      <c r="A1925" s="2" t="s">
        <v>2336</v>
      </c>
      <c r="B1925" s="2" t="s">
        <v>331</v>
      </c>
      <c r="C1925" s="0" t="s">
        <v>359</v>
      </c>
      <c r="D1925" s="0" t="s">
        <v>16</v>
      </c>
      <c r="E1925" s="0" t="s">
        <v>17</v>
      </c>
      <c r="F1925" s="0" t="s">
        <v>316</v>
      </c>
      <c r="G1925" s="0" t="s">
        <v>19</v>
      </c>
      <c r="H1925" s="0" t="s">
        <v>2169</v>
      </c>
      <c r="I1925" s="0" t="n">
        <v>2</v>
      </c>
      <c r="J1925" s="0" t="n">
        <v>2.5</v>
      </c>
      <c r="K1925" s="0" t="s">
        <v>21</v>
      </c>
      <c r="L1925" s="0" t="n">
        <f aca="false">IF(K1925="Yes",(J1925-1)*0.98,-1)</f>
        <v>1.47</v>
      </c>
      <c r="M1925" s="11" t="s">
        <v>62</v>
      </c>
      <c r="N1925" s="50" t="n">
        <v>28.6</v>
      </c>
      <c r="O1925" s="50" t="n">
        <f aca="false">N1925*L1925</f>
        <v>42.042</v>
      </c>
      <c r="P1925" s="14" t="n">
        <f aca="false">O1925+P1924</f>
        <v>1348.89053415999</v>
      </c>
    </row>
    <row r="1926" customFormat="false" ht="12.8" hidden="false" customHeight="false" outlineLevel="0" collapsed="false">
      <c r="A1926" s="2" t="s">
        <v>2336</v>
      </c>
      <c r="B1926" s="2" t="s">
        <v>280</v>
      </c>
      <c r="C1926" s="0" t="s">
        <v>2339</v>
      </c>
      <c r="D1926" s="0" t="s">
        <v>37</v>
      </c>
      <c r="E1926" s="0" t="s">
        <v>147</v>
      </c>
      <c r="F1926" s="0" t="s">
        <v>1189</v>
      </c>
      <c r="G1926" s="0" t="s">
        <v>19</v>
      </c>
      <c r="H1926" s="0" t="s">
        <v>2340</v>
      </c>
      <c r="I1926" s="0" t="n">
        <v>1</v>
      </c>
      <c r="J1926" s="0" t="n">
        <v>2.44</v>
      </c>
      <c r="K1926" s="0" t="str">
        <f aca="false">IF(I1926=1,"Yes","No")</f>
        <v>Yes</v>
      </c>
      <c r="L1926" s="0" t="n">
        <f aca="false">IF(K1926="Yes",(J1926-1)*0.98,-1)</f>
        <v>1.4112</v>
      </c>
      <c r="M1926" s="5" t="s">
        <v>33</v>
      </c>
      <c r="N1926" s="50" t="n">
        <v>28.6</v>
      </c>
      <c r="O1926" s="50" t="n">
        <f aca="false">N1926*L1926</f>
        <v>40.36032</v>
      </c>
      <c r="P1926" s="14" t="n">
        <f aca="false">O1926+P1925</f>
        <v>1389.25085415999</v>
      </c>
    </row>
    <row r="1927" customFormat="false" ht="12.8" hidden="false" customHeight="false" outlineLevel="0" collapsed="false">
      <c r="A1927" s="2" t="s">
        <v>2336</v>
      </c>
      <c r="B1927" s="2" t="s">
        <v>280</v>
      </c>
      <c r="C1927" s="0" t="s">
        <v>2339</v>
      </c>
      <c r="D1927" s="0" t="s">
        <v>37</v>
      </c>
      <c r="E1927" s="0" t="s">
        <v>147</v>
      </c>
      <c r="F1927" s="0" t="s">
        <v>1189</v>
      </c>
      <c r="G1927" s="0" t="s">
        <v>19</v>
      </c>
      <c r="H1927" s="0" t="s">
        <v>2340</v>
      </c>
      <c r="I1927" s="0" t="n">
        <v>1</v>
      </c>
      <c r="J1927" s="0" t="n">
        <v>1.37</v>
      </c>
      <c r="K1927" s="0" t="s">
        <v>21</v>
      </c>
      <c r="L1927" s="0" t="n">
        <f aca="false">IF(K1927="Yes",(J1927-1)*0.98,-1)</f>
        <v>0.3626</v>
      </c>
      <c r="M1927" s="4" t="s">
        <v>22</v>
      </c>
      <c r="N1927" s="50" t="n">
        <v>28.6</v>
      </c>
      <c r="O1927" s="50" t="n">
        <f aca="false">N1927*L1927</f>
        <v>10.37036</v>
      </c>
      <c r="P1927" s="14" t="n">
        <f aca="false">O1927+P1926</f>
        <v>1399.62121415999</v>
      </c>
    </row>
    <row r="1928" customFormat="false" ht="12.8" hidden="false" customHeight="false" outlineLevel="0" collapsed="false">
      <c r="A1928" s="2" t="s">
        <v>2336</v>
      </c>
      <c r="B1928" s="2" t="s">
        <v>280</v>
      </c>
      <c r="C1928" s="0" t="s">
        <v>2339</v>
      </c>
      <c r="D1928" s="0" t="s">
        <v>37</v>
      </c>
      <c r="E1928" s="0" t="s">
        <v>147</v>
      </c>
      <c r="F1928" s="0" t="s">
        <v>1189</v>
      </c>
      <c r="G1928" s="0" t="s">
        <v>19</v>
      </c>
      <c r="H1928" s="0" t="s">
        <v>2341</v>
      </c>
      <c r="I1928" s="0" t="n">
        <v>2</v>
      </c>
      <c r="J1928" s="0" t="n">
        <v>1.53</v>
      </c>
      <c r="K1928" s="0" t="s">
        <v>21</v>
      </c>
      <c r="L1928" s="0" t="n">
        <f aca="false">IF(K1928="Yes",(J1928-1)*0.98,-1)</f>
        <v>0.5194</v>
      </c>
      <c r="M1928" s="11" t="s">
        <v>62</v>
      </c>
      <c r="N1928" s="50" t="n">
        <v>28.6</v>
      </c>
      <c r="O1928" s="50" t="n">
        <f aca="false">N1928*L1928</f>
        <v>14.85484</v>
      </c>
      <c r="P1928" s="14" t="n">
        <f aca="false">O1928+P1927</f>
        <v>1414.47605415999</v>
      </c>
    </row>
    <row r="1929" customFormat="false" ht="12.8" hidden="false" customHeight="false" outlineLevel="0" collapsed="false">
      <c r="A1929" s="2" t="s">
        <v>2336</v>
      </c>
      <c r="B1929" s="2" t="s">
        <v>280</v>
      </c>
      <c r="C1929" s="6" t="s">
        <v>2339</v>
      </c>
      <c r="D1929" s="6" t="s">
        <v>37</v>
      </c>
      <c r="E1929" s="6" t="s">
        <v>147</v>
      </c>
      <c r="F1929" s="6" t="s">
        <v>1189</v>
      </c>
      <c r="G1929" s="6" t="s">
        <v>19</v>
      </c>
      <c r="H1929" s="6" t="s">
        <v>2342</v>
      </c>
      <c r="I1929" s="6" t="n">
        <v>3</v>
      </c>
      <c r="J1929" s="6" t="n">
        <v>7.2</v>
      </c>
      <c r="K1929" s="3" t="str">
        <f aca="false">IF(I1929=1, "No","Yes")</f>
        <v>Yes</v>
      </c>
      <c r="L1929" s="7" t="n">
        <f aca="false">IF(I1929=1,-J1929,0.98)</f>
        <v>0.98</v>
      </c>
      <c r="M1929" s="8" t="s">
        <v>51</v>
      </c>
      <c r="N1929" s="50" t="n">
        <v>28.6</v>
      </c>
      <c r="O1929" s="50" t="n">
        <f aca="false">N1929*L1929</f>
        <v>28.028</v>
      </c>
      <c r="P1929" s="14" t="n">
        <f aca="false">O1929+P1928</f>
        <v>1442.50405415999</v>
      </c>
    </row>
    <row r="1930" customFormat="false" ht="12.8" hidden="false" customHeight="false" outlineLevel="0" collapsed="false">
      <c r="A1930" s="9" t="s">
        <v>2336</v>
      </c>
      <c r="B1930" s="9" t="s">
        <v>280</v>
      </c>
      <c r="C1930" s="6" t="s">
        <v>2339</v>
      </c>
      <c r="D1930" s="6" t="s">
        <v>37</v>
      </c>
      <c r="E1930" s="6" t="s">
        <v>147</v>
      </c>
      <c r="F1930" s="6" t="s">
        <v>1189</v>
      </c>
      <c r="G1930" s="6" t="s">
        <v>19</v>
      </c>
      <c r="H1930" s="6" t="s">
        <v>2342</v>
      </c>
      <c r="I1930" s="6" t="n">
        <v>3</v>
      </c>
      <c r="J1930" s="6" t="n">
        <v>2.1</v>
      </c>
      <c r="K1930" s="3" t="s">
        <v>21</v>
      </c>
      <c r="L1930" s="0" t="n">
        <f aca="false">IF(K1930="Yes",(J1930-1)*0.98,-1)</f>
        <v>1.078</v>
      </c>
      <c r="M1930" s="13" t="s">
        <v>184</v>
      </c>
      <c r="N1930" s="50" t="n">
        <v>28.6</v>
      </c>
      <c r="O1930" s="50" t="n">
        <f aca="false">N1930*L1930</f>
        <v>30.8308</v>
      </c>
      <c r="P1930" s="14" t="n">
        <f aca="false">O1930+P1929</f>
        <v>1473.33485415999</v>
      </c>
    </row>
    <row r="1931" customFormat="false" ht="12.8" hidden="false" customHeight="false" outlineLevel="0" collapsed="false">
      <c r="A1931" s="9" t="s">
        <v>2336</v>
      </c>
      <c r="B1931" s="9" t="s">
        <v>528</v>
      </c>
      <c r="C1931" s="6" t="s">
        <v>125</v>
      </c>
      <c r="D1931" s="6" t="s">
        <v>29</v>
      </c>
      <c r="E1931" s="6" t="s">
        <v>30</v>
      </c>
      <c r="F1931" s="6" t="s">
        <v>65</v>
      </c>
      <c r="G1931" s="6" t="s">
        <v>21</v>
      </c>
      <c r="H1931" s="6" t="s">
        <v>2343</v>
      </c>
      <c r="I1931" s="6" t="n">
        <v>0</v>
      </c>
      <c r="J1931" s="6" t="n">
        <v>3.25</v>
      </c>
      <c r="K1931" s="3" t="s">
        <v>19</v>
      </c>
      <c r="L1931" s="0" t="n">
        <f aca="false">IF(K1931="Yes",(J1931-1)*0.98,-1)</f>
        <v>-1</v>
      </c>
      <c r="M1931" s="13" t="s">
        <v>184</v>
      </c>
      <c r="N1931" s="50" t="n">
        <v>28.6</v>
      </c>
      <c r="O1931" s="50" t="n">
        <f aca="false">N1931*L1931</f>
        <v>-28.6</v>
      </c>
      <c r="P1931" s="14" t="n">
        <f aca="false">O1931+P1930</f>
        <v>1444.73485415999</v>
      </c>
    </row>
    <row r="1932" customFormat="false" ht="12.8" hidden="false" customHeight="false" outlineLevel="0" collapsed="false">
      <c r="A1932" s="2" t="s">
        <v>2344</v>
      </c>
      <c r="B1932" s="2" t="s">
        <v>222</v>
      </c>
      <c r="C1932" s="0" t="s">
        <v>433</v>
      </c>
      <c r="D1932" s="0" t="s">
        <v>16</v>
      </c>
      <c r="E1932" s="0" t="s">
        <v>147</v>
      </c>
      <c r="F1932" s="0" t="s">
        <v>453</v>
      </c>
      <c r="G1932" s="0" t="s">
        <v>19</v>
      </c>
      <c r="H1932" s="0" t="s">
        <v>2345</v>
      </c>
      <c r="I1932" s="0" t="n">
        <v>3</v>
      </c>
      <c r="J1932" s="0" t="n">
        <v>7.8</v>
      </c>
      <c r="K1932" s="0" t="str">
        <f aca="false">IF(I1932=1,"Yes","No")</f>
        <v>No</v>
      </c>
      <c r="L1932" s="0" t="n">
        <f aca="false">IF(K1932="Yes",(J1932-1)*0.98,-1)</f>
        <v>-1</v>
      </c>
      <c r="M1932" s="5" t="s">
        <v>33</v>
      </c>
      <c r="N1932" s="50" t="n">
        <v>28.6</v>
      </c>
      <c r="O1932" s="50" t="n">
        <f aca="false">N1932*L1932</f>
        <v>-28.6</v>
      </c>
      <c r="P1932" s="14" t="n">
        <f aca="false">O1932+P1931</f>
        <v>1416.13485415999</v>
      </c>
    </row>
    <row r="1933" customFormat="false" ht="12.8" hidden="false" customHeight="false" outlineLevel="0" collapsed="false">
      <c r="A1933" s="2" t="s">
        <v>2344</v>
      </c>
      <c r="B1933" s="2" t="s">
        <v>252</v>
      </c>
      <c r="C1933" s="0" t="s">
        <v>1282</v>
      </c>
      <c r="D1933" s="0" t="s">
        <v>37</v>
      </c>
      <c r="E1933" s="0" t="s">
        <v>17</v>
      </c>
      <c r="F1933" s="0" t="s">
        <v>43</v>
      </c>
      <c r="G1933" s="0" t="s">
        <v>19</v>
      </c>
      <c r="H1933" s="0" t="s">
        <v>2346</v>
      </c>
      <c r="I1933" s="0" t="n">
        <v>1</v>
      </c>
      <c r="J1933" s="0" t="n">
        <v>1.34</v>
      </c>
      <c r="K1933" s="0" t="s">
        <v>21</v>
      </c>
      <c r="L1933" s="0" t="n">
        <f aca="false">IF(K1933="Yes",(J1933-1)*0.98,-1)</f>
        <v>0.3332</v>
      </c>
      <c r="M1933" s="11" t="s">
        <v>62</v>
      </c>
      <c r="N1933" s="50" t="n">
        <v>28.6</v>
      </c>
      <c r="O1933" s="50" t="n">
        <f aca="false">N1933*L1933</f>
        <v>9.52952</v>
      </c>
      <c r="P1933" s="14" t="n">
        <f aca="false">O1933+P1932</f>
        <v>1425.66437415999</v>
      </c>
    </row>
    <row r="1934" customFormat="false" ht="12.8" hidden="false" customHeight="false" outlineLevel="0" collapsed="false">
      <c r="A1934" s="2" t="s">
        <v>2344</v>
      </c>
      <c r="B1934" s="2" t="s">
        <v>90</v>
      </c>
      <c r="C1934" s="0" t="s">
        <v>1371</v>
      </c>
      <c r="D1934" s="0" t="s">
        <v>42</v>
      </c>
      <c r="E1934" s="0" t="s">
        <v>30</v>
      </c>
      <c r="F1934" s="0" t="s">
        <v>18</v>
      </c>
      <c r="G1934" s="0" t="s">
        <v>19</v>
      </c>
      <c r="H1934" s="0" t="s">
        <v>2347</v>
      </c>
      <c r="I1934" s="0" t="n">
        <v>0</v>
      </c>
      <c r="J1934" s="0" t="n">
        <v>29.65</v>
      </c>
      <c r="K1934" s="0" t="s">
        <v>19</v>
      </c>
      <c r="L1934" s="0" t="n">
        <f aca="false">IF(K1934="Yes",(J1934-1)*0.98,-1)</f>
        <v>-1</v>
      </c>
      <c r="M1934" s="11" t="s">
        <v>62</v>
      </c>
      <c r="N1934" s="50" t="n">
        <v>28.6</v>
      </c>
      <c r="O1934" s="50" t="n">
        <f aca="false">N1934*L1934</f>
        <v>-28.6</v>
      </c>
      <c r="P1934" s="14" t="n">
        <f aca="false">O1934+P1933</f>
        <v>1397.06437415999</v>
      </c>
    </row>
    <row r="1935" customFormat="false" ht="12.8" hidden="false" customHeight="false" outlineLevel="0" collapsed="false">
      <c r="A1935" s="2" t="s">
        <v>2344</v>
      </c>
      <c r="B1935" s="2" t="s">
        <v>245</v>
      </c>
      <c r="C1935" s="0" t="s">
        <v>41</v>
      </c>
      <c r="D1935" s="0" t="s">
        <v>29</v>
      </c>
      <c r="E1935" s="0" t="s">
        <v>147</v>
      </c>
      <c r="F1935" s="0" t="s">
        <v>65</v>
      </c>
      <c r="G1935" s="0" t="s">
        <v>21</v>
      </c>
      <c r="H1935" s="0" t="s">
        <v>2348</v>
      </c>
      <c r="I1935" s="0" t="n">
        <v>0</v>
      </c>
      <c r="J1935" s="0" t="n">
        <v>1.8</v>
      </c>
      <c r="K1935" s="0" t="s">
        <v>19</v>
      </c>
      <c r="L1935" s="0" t="n">
        <f aca="false">IF(K1935="Yes",(J1935-1)*0.98,-1)</f>
        <v>-1</v>
      </c>
      <c r="M1935" s="11" t="s">
        <v>62</v>
      </c>
      <c r="N1935" s="50" t="n">
        <v>28.6</v>
      </c>
      <c r="O1935" s="50" t="n">
        <f aca="false">N1935*L1935</f>
        <v>-28.6</v>
      </c>
      <c r="P1935" s="14" t="n">
        <f aca="false">O1935+P1934</f>
        <v>1368.46437415999</v>
      </c>
    </row>
    <row r="1936" customFormat="false" ht="12.8" hidden="false" customHeight="false" outlineLevel="0" collapsed="false">
      <c r="A1936" s="2" t="s">
        <v>2349</v>
      </c>
      <c r="B1936" s="2" t="s">
        <v>96</v>
      </c>
      <c r="C1936" s="0" t="s">
        <v>433</v>
      </c>
      <c r="D1936" s="0" t="s">
        <v>16</v>
      </c>
      <c r="E1936" s="0" t="s">
        <v>147</v>
      </c>
      <c r="F1936" s="0" t="s">
        <v>18</v>
      </c>
      <c r="G1936" s="0" t="s">
        <v>19</v>
      </c>
      <c r="H1936" s="0" t="s">
        <v>2350</v>
      </c>
      <c r="I1936" s="0" t="n">
        <v>1</v>
      </c>
      <c r="J1936" s="0" t="n">
        <v>1.97</v>
      </c>
      <c r="K1936" s="0" t="s">
        <v>21</v>
      </c>
      <c r="L1936" s="0" t="n">
        <f aca="false">IF(K1936="Yes",(J1936-1)*0.98,-1)</f>
        <v>0.9506</v>
      </c>
      <c r="M1936" s="11" t="s">
        <v>62</v>
      </c>
      <c r="N1936" s="50" t="n">
        <v>28.6</v>
      </c>
      <c r="O1936" s="50" t="n">
        <f aca="false">N1936*L1936</f>
        <v>27.18716</v>
      </c>
      <c r="P1936" s="14" t="n">
        <f aca="false">O1936+P1935</f>
        <v>1395.65153415999</v>
      </c>
    </row>
    <row r="1937" customFormat="false" ht="12.8" hidden="false" customHeight="false" outlineLevel="0" collapsed="false">
      <c r="A1937" s="9" t="s">
        <v>2349</v>
      </c>
      <c r="B1937" s="9" t="s">
        <v>96</v>
      </c>
      <c r="C1937" s="6" t="s">
        <v>433</v>
      </c>
      <c r="D1937" s="6" t="s">
        <v>16</v>
      </c>
      <c r="E1937" s="6" t="s">
        <v>147</v>
      </c>
      <c r="F1937" s="6" t="s">
        <v>18</v>
      </c>
      <c r="G1937" s="6" t="s">
        <v>19</v>
      </c>
      <c r="H1937" s="6" t="s">
        <v>2350</v>
      </c>
      <c r="I1937" s="6" t="n">
        <v>1</v>
      </c>
      <c r="J1937" s="6" t="n">
        <v>4.33</v>
      </c>
      <c r="K1937" s="3" t="str">
        <f aca="false">IF(I1937=1,"Yes","No")</f>
        <v>Yes</v>
      </c>
      <c r="L1937" s="7" t="n">
        <f aca="false">IF(K1937="Yes",(J1937-1)*0.98,-1)</f>
        <v>3.2634</v>
      </c>
      <c r="M1937" s="10" t="s">
        <v>53</v>
      </c>
      <c r="N1937" s="50" t="n">
        <v>28.6</v>
      </c>
      <c r="O1937" s="50" t="n">
        <f aca="false">N1937*L1937</f>
        <v>93.33324</v>
      </c>
      <c r="P1937" s="14" t="n">
        <f aca="false">O1937+P1936</f>
        <v>1488.98477415999</v>
      </c>
    </row>
    <row r="1938" customFormat="false" ht="12.8" hidden="false" customHeight="false" outlineLevel="0" collapsed="false">
      <c r="A1938" s="2" t="s">
        <v>2349</v>
      </c>
      <c r="B1938" s="2" t="s">
        <v>46</v>
      </c>
      <c r="C1938" s="0" t="s">
        <v>1404</v>
      </c>
      <c r="D1938" s="0" t="s">
        <v>37</v>
      </c>
      <c r="E1938" s="0" t="s">
        <v>147</v>
      </c>
      <c r="G1938" s="0" t="s">
        <v>19</v>
      </c>
      <c r="H1938" s="0" t="s">
        <v>2351</v>
      </c>
      <c r="I1938" s="0" t="n">
        <v>2</v>
      </c>
      <c r="J1938" s="0" t="n">
        <v>1.61</v>
      </c>
      <c r="K1938" s="0" t="str">
        <f aca="false">IF(I1938=1,"Yes","No")</f>
        <v>No</v>
      </c>
      <c r="L1938" s="0" t="n">
        <f aca="false">IF(K1938="Yes",(J1938-1)*0.98,-1)</f>
        <v>-1</v>
      </c>
      <c r="M1938" s="5" t="s">
        <v>33</v>
      </c>
      <c r="N1938" s="50" t="n">
        <v>28.6</v>
      </c>
      <c r="O1938" s="50" t="n">
        <f aca="false">N1938*L1938</f>
        <v>-28.6</v>
      </c>
      <c r="P1938" s="14" t="n">
        <f aca="false">O1938+P1937</f>
        <v>1460.38477415999</v>
      </c>
    </row>
    <row r="1939" customFormat="false" ht="12.8" hidden="false" customHeight="false" outlineLevel="0" collapsed="false">
      <c r="A1939" s="2" t="s">
        <v>2352</v>
      </c>
      <c r="B1939" s="2" t="s">
        <v>657</v>
      </c>
      <c r="C1939" s="0" t="s">
        <v>215</v>
      </c>
      <c r="D1939" s="0" t="s">
        <v>48</v>
      </c>
      <c r="E1939" s="0" t="s">
        <v>17</v>
      </c>
      <c r="F1939" s="0" t="s">
        <v>65</v>
      </c>
      <c r="G1939" s="0" t="s">
        <v>21</v>
      </c>
      <c r="H1939" s="0" t="s">
        <v>2353</v>
      </c>
      <c r="I1939" s="0" t="n">
        <v>1</v>
      </c>
      <c r="J1939" s="0" t="n">
        <v>2.12</v>
      </c>
      <c r="K1939" s="0" t="s">
        <v>21</v>
      </c>
      <c r="L1939" s="0" t="n">
        <f aca="false">IF(K1939="Yes",(J1939-1)*0.98,-1)</f>
        <v>1.0976</v>
      </c>
      <c r="M1939" s="11" t="s">
        <v>62</v>
      </c>
      <c r="N1939" s="50" t="n">
        <v>28.6</v>
      </c>
      <c r="O1939" s="50" t="n">
        <f aca="false">N1939*L1939</f>
        <v>31.39136</v>
      </c>
      <c r="P1939" s="14" t="n">
        <f aca="false">O1939+P1938</f>
        <v>1491.77613415999</v>
      </c>
    </row>
    <row r="1940" customFormat="false" ht="12.8" hidden="false" customHeight="false" outlineLevel="0" collapsed="false">
      <c r="A1940" s="9" t="s">
        <v>2352</v>
      </c>
      <c r="B1940" s="9" t="s">
        <v>657</v>
      </c>
      <c r="C1940" s="6" t="s">
        <v>215</v>
      </c>
      <c r="D1940" s="6" t="s">
        <v>48</v>
      </c>
      <c r="E1940" s="6" t="s">
        <v>17</v>
      </c>
      <c r="F1940" s="6" t="s">
        <v>65</v>
      </c>
      <c r="G1940" s="6" t="s">
        <v>21</v>
      </c>
      <c r="H1940" s="6" t="s">
        <v>2353</v>
      </c>
      <c r="I1940" s="6" t="n">
        <v>1</v>
      </c>
      <c r="J1940" s="6" t="n">
        <v>6.32</v>
      </c>
      <c r="K1940" s="3" t="str">
        <f aca="false">IF(I1940=1,"Yes","No")</f>
        <v>Yes</v>
      </c>
      <c r="L1940" s="7" t="n">
        <f aca="false">IF(K1940="Yes",(J1940-1)*0.98,-1)</f>
        <v>5.2136</v>
      </c>
      <c r="M1940" s="10" t="s">
        <v>53</v>
      </c>
      <c r="N1940" s="50" t="n">
        <v>28.6</v>
      </c>
      <c r="O1940" s="50" t="n">
        <f aca="false">N1940*L1940</f>
        <v>149.10896</v>
      </c>
      <c r="P1940" s="14" t="n">
        <f aca="false">O1940+P1939</f>
        <v>1640.88509415999</v>
      </c>
    </row>
    <row r="1941" customFormat="false" ht="12.8" hidden="false" customHeight="false" outlineLevel="0" collapsed="false">
      <c r="A1941" s="2" t="s">
        <v>2354</v>
      </c>
      <c r="B1941" s="2" t="s">
        <v>96</v>
      </c>
      <c r="C1941" s="0" t="s">
        <v>406</v>
      </c>
      <c r="D1941" s="0" t="s">
        <v>16</v>
      </c>
      <c r="E1941" s="0" t="s">
        <v>17</v>
      </c>
      <c r="F1941" s="0" t="s">
        <v>18</v>
      </c>
      <c r="G1941" s="0" t="s">
        <v>19</v>
      </c>
      <c r="H1941" s="0" t="s">
        <v>2355</v>
      </c>
      <c r="I1941" s="0" t="n">
        <v>1</v>
      </c>
      <c r="J1941" s="0" t="n">
        <v>1.12</v>
      </c>
      <c r="K1941" s="0" t="s">
        <v>21</v>
      </c>
      <c r="L1941" s="0" t="n">
        <f aca="false">IF(K1941="Yes",(J1941-1)*0.98,-1)</f>
        <v>0.1176</v>
      </c>
      <c r="M1941" s="4" t="s">
        <v>22</v>
      </c>
      <c r="N1941" s="50" t="n">
        <v>28.6</v>
      </c>
      <c r="O1941" s="50" t="n">
        <f aca="false">N1941*L1941</f>
        <v>3.36336</v>
      </c>
      <c r="P1941" s="14" t="n">
        <f aca="false">O1941+P1940</f>
        <v>1644.24845415999</v>
      </c>
    </row>
    <row r="1942" customFormat="false" ht="12.8" hidden="false" customHeight="false" outlineLevel="0" collapsed="false">
      <c r="A1942" s="2" t="s">
        <v>2354</v>
      </c>
      <c r="B1942" s="2" t="s">
        <v>536</v>
      </c>
      <c r="C1942" s="0" t="s">
        <v>406</v>
      </c>
      <c r="D1942" s="0" t="s">
        <v>16</v>
      </c>
      <c r="E1942" s="0" t="s">
        <v>79</v>
      </c>
      <c r="F1942" s="0" t="s">
        <v>80</v>
      </c>
      <c r="G1942" s="0" t="s">
        <v>19</v>
      </c>
      <c r="H1942" s="0" t="s">
        <v>2356</v>
      </c>
      <c r="I1942" s="0" t="n">
        <v>1</v>
      </c>
      <c r="J1942" s="0" t="n">
        <v>1.11</v>
      </c>
      <c r="K1942" s="0" t="s">
        <v>21</v>
      </c>
      <c r="L1942" s="0" t="n">
        <f aca="false">IF(K1942="Yes",(J1942-1)*0.98,-1)</f>
        <v>0.1078</v>
      </c>
      <c r="M1942" s="4" t="s">
        <v>22</v>
      </c>
      <c r="N1942" s="50" t="n">
        <v>28.6</v>
      </c>
      <c r="O1942" s="50" t="n">
        <f aca="false">N1942*L1942</f>
        <v>3.08308</v>
      </c>
      <c r="P1942" s="14" t="n">
        <f aca="false">O1942+P1941</f>
        <v>1647.33153415999</v>
      </c>
    </row>
    <row r="1943" customFormat="false" ht="12.8" hidden="false" customHeight="false" outlineLevel="0" collapsed="false">
      <c r="A1943" s="2" t="s">
        <v>2354</v>
      </c>
      <c r="B1943" s="2" t="s">
        <v>536</v>
      </c>
      <c r="C1943" s="0" t="s">
        <v>406</v>
      </c>
      <c r="D1943" s="0" t="s">
        <v>16</v>
      </c>
      <c r="E1943" s="0" t="s">
        <v>79</v>
      </c>
      <c r="F1943" s="0" t="s">
        <v>80</v>
      </c>
      <c r="G1943" s="0" t="s">
        <v>19</v>
      </c>
      <c r="H1943" s="0" t="s">
        <v>2357</v>
      </c>
      <c r="I1943" s="0" t="n">
        <v>4</v>
      </c>
      <c r="J1943" s="0" t="n">
        <v>2.98</v>
      </c>
      <c r="K1943" s="0" t="s">
        <v>19</v>
      </c>
      <c r="L1943" s="0" t="n">
        <f aca="false">IF(K1943="Yes",(J1943-1)*0.98,-1)</f>
        <v>-1</v>
      </c>
      <c r="M1943" s="11" t="s">
        <v>62</v>
      </c>
      <c r="N1943" s="50" t="n">
        <v>28.6</v>
      </c>
      <c r="O1943" s="50" t="n">
        <f aca="false">N1943*L1943</f>
        <v>-28.6</v>
      </c>
      <c r="P1943" s="14" t="n">
        <f aca="false">O1943+P1942</f>
        <v>1618.73153415999</v>
      </c>
    </row>
    <row r="1944" customFormat="false" ht="12.8" hidden="false" customHeight="false" outlineLevel="0" collapsed="false">
      <c r="A1944" s="2" t="s">
        <v>2358</v>
      </c>
      <c r="B1944" s="2" t="s">
        <v>186</v>
      </c>
      <c r="C1944" s="0" t="s">
        <v>15</v>
      </c>
      <c r="D1944" s="0" t="s">
        <v>42</v>
      </c>
      <c r="E1944" s="0" t="s">
        <v>147</v>
      </c>
      <c r="F1944" s="0" t="s">
        <v>453</v>
      </c>
      <c r="G1944" s="0" t="s">
        <v>19</v>
      </c>
      <c r="H1944" s="0" t="s">
        <v>2359</v>
      </c>
      <c r="I1944" s="0" t="n">
        <v>1</v>
      </c>
      <c r="J1944" s="0" t="n">
        <v>2.49</v>
      </c>
      <c r="K1944" s="0" t="str">
        <f aca="false">IF(I1944=1,"Yes","No")</f>
        <v>Yes</v>
      </c>
      <c r="L1944" s="0" t="n">
        <f aca="false">IF(K1944="Yes",(J1944-1)*0.98,-1)</f>
        <v>1.4602</v>
      </c>
      <c r="M1944" s="5" t="s">
        <v>33</v>
      </c>
      <c r="N1944" s="50" t="n">
        <v>28.6</v>
      </c>
      <c r="O1944" s="50" t="n">
        <f aca="false">N1944*L1944</f>
        <v>41.76172</v>
      </c>
      <c r="P1944" s="14" t="n">
        <f aca="false">O1944+P1943</f>
        <v>1660.49325415999</v>
      </c>
    </row>
    <row r="1945" customFormat="false" ht="12.8" hidden="false" customHeight="false" outlineLevel="0" collapsed="false">
      <c r="A1945" s="9" t="s">
        <v>2360</v>
      </c>
      <c r="B1945" s="9" t="s">
        <v>135</v>
      </c>
      <c r="C1945" s="6" t="s">
        <v>230</v>
      </c>
      <c r="D1945" s="6" t="s">
        <v>16</v>
      </c>
      <c r="E1945" s="6" t="s">
        <v>147</v>
      </c>
      <c r="F1945" s="6" t="s">
        <v>43</v>
      </c>
      <c r="G1945" s="6" t="s">
        <v>19</v>
      </c>
      <c r="H1945" s="6" t="s">
        <v>2361</v>
      </c>
      <c r="I1945" s="6" t="n">
        <v>3</v>
      </c>
      <c r="J1945" s="6" t="n">
        <v>6</v>
      </c>
      <c r="K1945" s="3" t="str">
        <f aca="false">IF(I1945=1,"Yes","No")</f>
        <v>No</v>
      </c>
      <c r="L1945" s="7" t="n">
        <f aca="false">IF(K1945="Yes",(J1945-1)*0.98,-1)</f>
        <v>-1</v>
      </c>
      <c r="M1945" s="10" t="s">
        <v>53</v>
      </c>
      <c r="N1945" s="50" t="n">
        <v>28.6</v>
      </c>
      <c r="O1945" s="50" t="n">
        <f aca="false">N1945*L1945</f>
        <v>-28.6</v>
      </c>
      <c r="P1945" s="14" t="n">
        <f aca="false">O1945+P1944</f>
        <v>1631.89325415999</v>
      </c>
    </row>
    <row r="1946" customFormat="false" ht="12.8" hidden="false" customHeight="false" outlineLevel="0" collapsed="false">
      <c r="A1946" s="2" t="s">
        <v>2362</v>
      </c>
      <c r="B1946" s="2" t="s">
        <v>186</v>
      </c>
      <c r="C1946" s="0" t="s">
        <v>584</v>
      </c>
      <c r="D1946" s="0" t="s">
        <v>16</v>
      </c>
      <c r="E1946" s="0" t="s">
        <v>147</v>
      </c>
      <c r="F1946" s="0" t="s">
        <v>18</v>
      </c>
      <c r="G1946" s="0" t="s">
        <v>19</v>
      </c>
      <c r="H1946" s="0" t="s">
        <v>2363</v>
      </c>
      <c r="I1946" s="0" t="n">
        <v>3</v>
      </c>
      <c r="J1946" s="0" t="n">
        <v>2.64</v>
      </c>
      <c r="K1946" s="0" t="s">
        <v>19</v>
      </c>
      <c r="L1946" s="0" t="n">
        <f aca="false">IF(K1946="Yes",(J1946-1)*0.98,-1)</f>
        <v>-1</v>
      </c>
      <c r="M1946" s="11" t="s">
        <v>62</v>
      </c>
      <c r="N1946" s="50" t="n">
        <v>28.6</v>
      </c>
      <c r="O1946" s="50" t="n">
        <f aca="false">N1946*L1946</f>
        <v>-28.6</v>
      </c>
      <c r="P1946" s="14" t="n">
        <f aca="false">O1946+P1945</f>
        <v>1603.29325415999</v>
      </c>
    </row>
    <row r="1947" customFormat="false" ht="12.8" hidden="false" customHeight="false" outlineLevel="0" collapsed="false">
      <c r="A1947" s="9" t="s">
        <v>2362</v>
      </c>
      <c r="B1947" s="9" t="s">
        <v>186</v>
      </c>
      <c r="C1947" s="6" t="s">
        <v>584</v>
      </c>
      <c r="D1947" s="6" t="s">
        <v>16</v>
      </c>
      <c r="E1947" s="6" t="s">
        <v>147</v>
      </c>
      <c r="F1947" s="6" t="s">
        <v>18</v>
      </c>
      <c r="G1947" s="6" t="s">
        <v>19</v>
      </c>
      <c r="H1947" s="6" t="s">
        <v>2363</v>
      </c>
      <c r="I1947" s="6" t="n">
        <v>3</v>
      </c>
      <c r="J1947" s="6" t="n">
        <v>7.6</v>
      </c>
      <c r="K1947" s="3" t="str">
        <f aca="false">IF(I1947=1,"Yes","No")</f>
        <v>No</v>
      </c>
      <c r="L1947" s="7" t="n">
        <f aca="false">IF(K1947="Yes",(J1947-1)*0.98,-1)</f>
        <v>-1</v>
      </c>
      <c r="M1947" s="10" t="s">
        <v>53</v>
      </c>
      <c r="N1947" s="50" t="n">
        <v>28.6</v>
      </c>
      <c r="O1947" s="50" t="n">
        <f aca="false">N1947*L1947</f>
        <v>-28.6</v>
      </c>
      <c r="P1947" s="14" t="n">
        <f aca="false">O1947+P1946</f>
        <v>1574.69325415999</v>
      </c>
    </row>
    <row r="1948" customFormat="false" ht="12.8" hidden="false" customHeight="false" outlineLevel="0" collapsed="false">
      <c r="A1948" s="2" t="s">
        <v>2362</v>
      </c>
      <c r="B1948" s="2" t="s">
        <v>688</v>
      </c>
      <c r="C1948" s="0" t="s">
        <v>555</v>
      </c>
      <c r="D1948" s="0" t="s">
        <v>16</v>
      </c>
      <c r="E1948" s="0" t="s">
        <v>147</v>
      </c>
      <c r="F1948" s="0" t="s">
        <v>18</v>
      </c>
      <c r="G1948" s="0" t="s">
        <v>19</v>
      </c>
      <c r="H1948" s="0" t="s">
        <v>2364</v>
      </c>
      <c r="I1948" s="0" t="n">
        <v>4</v>
      </c>
      <c r="J1948" s="0" t="n">
        <v>1.57</v>
      </c>
      <c r="K1948" s="0" t="s">
        <v>19</v>
      </c>
      <c r="L1948" s="0" t="n">
        <f aca="false">IF(K1948="Yes",(J1948-1)*0.98,-1)</f>
        <v>-1</v>
      </c>
      <c r="M1948" s="11" t="s">
        <v>62</v>
      </c>
      <c r="N1948" s="50" t="n">
        <v>28.6</v>
      </c>
      <c r="O1948" s="50" t="n">
        <f aca="false">N1948*L1948</f>
        <v>-28.6</v>
      </c>
      <c r="P1948" s="14" t="n">
        <f aca="false">O1948+P1947</f>
        <v>1546.09325415999</v>
      </c>
    </row>
    <row r="1949" customFormat="false" ht="12.8" hidden="false" customHeight="false" outlineLevel="0" collapsed="false">
      <c r="A1949" s="9" t="s">
        <v>2362</v>
      </c>
      <c r="B1949" s="9" t="s">
        <v>688</v>
      </c>
      <c r="C1949" s="6" t="s">
        <v>555</v>
      </c>
      <c r="D1949" s="6" t="s">
        <v>16</v>
      </c>
      <c r="E1949" s="6" t="s">
        <v>147</v>
      </c>
      <c r="F1949" s="6" t="s">
        <v>18</v>
      </c>
      <c r="G1949" s="6" t="s">
        <v>19</v>
      </c>
      <c r="H1949" s="6" t="s">
        <v>2364</v>
      </c>
      <c r="I1949" s="6" t="n">
        <v>4</v>
      </c>
      <c r="J1949" s="6" t="n">
        <v>4.46</v>
      </c>
      <c r="K1949" s="3" t="str">
        <f aca="false">IF(I1949=1,"Yes","No")</f>
        <v>No</v>
      </c>
      <c r="L1949" s="7" t="n">
        <f aca="false">IF(K1949="Yes",(J1949-1)*0.98,-1)</f>
        <v>-1</v>
      </c>
      <c r="M1949" s="10" t="s">
        <v>53</v>
      </c>
      <c r="N1949" s="50" t="n">
        <v>28.6</v>
      </c>
      <c r="O1949" s="50" t="n">
        <f aca="false">N1949*L1949</f>
        <v>-28.6</v>
      </c>
      <c r="P1949" s="14" t="n">
        <f aca="false">O1949+P1948</f>
        <v>1517.49325415999</v>
      </c>
    </row>
    <row r="1950" customFormat="false" ht="12.8" hidden="false" customHeight="false" outlineLevel="0" collapsed="false">
      <c r="A1950" s="2" t="s">
        <v>2365</v>
      </c>
      <c r="B1950" s="2" t="s">
        <v>186</v>
      </c>
      <c r="C1950" s="0" t="s">
        <v>382</v>
      </c>
      <c r="D1950" s="0" t="s">
        <v>16</v>
      </c>
      <c r="E1950" s="0" t="s">
        <v>147</v>
      </c>
      <c r="F1950" s="0" t="s">
        <v>453</v>
      </c>
      <c r="G1950" s="0" t="s">
        <v>19</v>
      </c>
      <c r="H1950" s="0" t="s">
        <v>2366</v>
      </c>
      <c r="I1950" s="0" t="n">
        <v>3</v>
      </c>
      <c r="J1950" s="0" t="n">
        <v>3.75</v>
      </c>
      <c r="K1950" s="0" t="str">
        <f aca="false">IF(I1950=1,"Yes","No")</f>
        <v>No</v>
      </c>
      <c r="L1950" s="0" t="n">
        <f aca="false">IF(K1950="Yes",(J1950-1)*0.98,-1)</f>
        <v>-1</v>
      </c>
      <c r="M1950" s="5" t="s">
        <v>33</v>
      </c>
      <c r="N1950" s="50" t="n">
        <v>28.6</v>
      </c>
      <c r="O1950" s="50" t="n">
        <f aca="false">N1950*L1950</f>
        <v>-28.6</v>
      </c>
      <c r="P1950" s="14" t="n">
        <f aca="false">O1950+P1949</f>
        <v>1488.89325415999</v>
      </c>
    </row>
    <row r="1951" customFormat="false" ht="12.8" hidden="false" customHeight="false" outlineLevel="0" collapsed="false">
      <c r="A1951" s="2" t="s">
        <v>2365</v>
      </c>
      <c r="B1951" s="2" t="s">
        <v>536</v>
      </c>
      <c r="C1951" s="0" t="s">
        <v>1302</v>
      </c>
      <c r="D1951" s="0" t="s">
        <v>37</v>
      </c>
      <c r="E1951" s="0" t="s">
        <v>147</v>
      </c>
      <c r="G1951" s="0" t="s">
        <v>19</v>
      </c>
      <c r="H1951" s="0" t="s">
        <v>2367</v>
      </c>
      <c r="I1951" s="0" t="n">
        <v>2</v>
      </c>
      <c r="J1951" s="0" t="n">
        <v>1.31</v>
      </c>
      <c r="K1951" s="0" t="str">
        <f aca="false">IF(I1951=1,"Yes","No")</f>
        <v>No</v>
      </c>
      <c r="L1951" s="0" t="n">
        <f aca="false">IF(K1951="Yes",(J1951-1)*0.98,-1)</f>
        <v>-1</v>
      </c>
      <c r="M1951" s="5" t="s">
        <v>33</v>
      </c>
      <c r="N1951" s="50" t="n">
        <v>28.6</v>
      </c>
      <c r="O1951" s="50" t="n">
        <f aca="false">N1951*L1951</f>
        <v>-28.6</v>
      </c>
      <c r="P1951" s="14" t="n">
        <f aca="false">O1951+P1950</f>
        <v>1460.29325415999</v>
      </c>
    </row>
    <row r="1952" customFormat="false" ht="12.8" hidden="false" customHeight="false" outlineLevel="0" collapsed="false">
      <c r="A1952" s="2" t="s">
        <v>2365</v>
      </c>
      <c r="B1952" s="2" t="s">
        <v>625</v>
      </c>
      <c r="C1952" s="0" t="s">
        <v>1302</v>
      </c>
      <c r="D1952" s="0" t="s">
        <v>37</v>
      </c>
      <c r="E1952" s="0" t="s">
        <v>147</v>
      </c>
      <c r="G1952" s="0" t="s">
        <v>19</v>
      </c>
      <c r="H1952" s="0" t="s">
        <v>2368</v>
      </c>
      <c r="I1952" s="0" t="n">
        <v>1</v>
      </c>
      <c r="J1952" s="0" t="n">
        <v>1.81</v>
      </c>
      <c r="K1952" s="0" t="str">
        <f aca="false">IF(I1952=1,"Yes","No")</f>
        <v>Yes</v>
      </c>
      <c r="L1952" s="0" t="n">
        <f aca="false">IF(K1952="Yes",(J1952-1)*0.98,-1)</f>
        <v>0.7938</v>
      </c>
      <c r="M1952" s="5" t="s">
        <v>33</v>
      </c>
      <c r="N1952" s="50" t="n">
        <v>28.6</v>
      </c>
      <c r="O1952" s="50" t="n">
        <f aca="false">N1952*L1952</f>
        <v>22.70268</v>
      </c>
      <c r="P1952" s="14" t="n">
        <f aca="false">O1952+P1951</f>
        <v>1482.99593415999</v>
      </c>
    </row>
    <row r="1953" customFormat="false" ht="12.8" hidden="false" customHeight="false" outlineLevel="0" collapsed="false">
      <c r="A1953" s="2" t="s">
        <v>2369</v>
      </c>
      <c r="B1953" s="2" t="s">
        <v>410</v>
      </c>
      <c r="C1953" s="0" t="s">
        <v>91</v>
      </c>
      <c r="D1953" s="0" t="s">
        <v>42</v>
      </c>
      <c r="E1953" s="0" t="s">
        <v>30</v>
      </c>
      <c r="F1953" s="0" t="s">
        <v>43</v>
      </c>
      <c r="G1953" s="0" t="s">
        <v>19</v>
      </c>
      <c r="H1953" s="0" t="s">
        <v>2147</v>
      </c>
      <c r="I1953" s="0" t="n">
        <v>1</v>
      </c>
      <c r="J1953" s="0" t="n">
        <v>1.72</v>
      </c>
      <c r="K1953" s="0" t="s">
        <v>21</v>
      </c>
      <c r="L1953" s="0" t="n">
        <f aca="false">IF(K1953="Yes",(J1953-1)*0.98,-1)</f>
        <v>0.7056</v>
      </c>
      <c r="M1953" s="11" t="s">
        <v>62</v>
      </c>
      <c r="N1953" s="50" t="n">
        <v>28.6</v>
      </c>
      <c r="O1953" s="50" t="n">
        <f aca="false">N1953*L1953</f>
        <v>20.18016</v>
      </c>
      <c r="P1953" s="14" t="n">
        <f aca="false">O1953+P1952</f>
        <v>1503.17609415999</v>
      </c>
    </row>
    <row r="1954" customFormat="false" ht="12.8" hidden="false" customHeight="false" outlineLevel="0" collapsed="false">
      <c r="A1954" s="2" t="s">
        <v>2370</v>
      </c>
      <c r="B1954" s="2" t="s">
        <v>109</v>
      </c>
      <c r="C1954" s="0" t="s">
        <v>179</v>
      </c>
      <c r="D1954" s="0" t="s">
        <v>16</v>
      </c>
      <c r="E1954" s="0" t="s">
        <v>147</v>
      </c>
      <c r="F1954" s="0" t="s">
        <v>65</v>
      </c>
      <c r="G1954" s="0" t="s">
        <v>21</v>
      </c>
      <c r="H1954" s="0" t="s">
        <v>2371</v>
      </c>
      <c r="I1954" s="0" t="n">
        <v>2</v>
      </c>
      <c r="J1954" s="0" t="n">
        <v>3.67</v>
      </c>
      <c r="K1954" s="0" t="str">
        <f aca="false">IF(I1954=1,"Yes","No")</f>
        <v>No</v>
      </c>
      <c r="L1954" s="0" t="n">
        <f aca="false">IF(K1954="Yes",(J1954-1)*0.98,-1)</f>
        <v>-1</v>
      </c>
      <c r="M1954" s="5" t="s">
        <v>33</v>
      </c>
      <c r="N1954" s="50" t="n">
        <v>28.6</v>
      </c>
      <c r="O1954" s="50" t="n">
        <f aca="false">N1954*L1954</f>
        <v>-28.6</v>
      </c>
      <c r="P1954" s="14" t="n">
        <f aca="false">O1954+P1953</f>
        <v>1474.57609415999</v>
      </c>
    </row>
    <row r="1955" customFormat="false" ht="12.8" hidden="false" customHeight="false" outlineLevel="0" collapsed="false">
      <c r="A1955" s="2" t="s">
        <v>2370</v>
      </c>
      <c r="B1955" s="2" t="s">
        <v>536</v>
      </c>
      <c r="C1955" s="0" t="s">
        <v>179</v>
      </c>
      <c r="D1955" s="0" t="s">
        <v>42</v>
      </c>
      <c r="E1955" s="0" t="s">
        <v>147</v>
      </c>
      <c r="F1955" s="0" t="s">
        <v>65</v>
      </c>
      <c r="G1955" s="0" t="s">
        <v>21</v>
      </c>
      <c r="H1955" s="0" t="s">
        <v>2372</v>
      </c>
      <c r="I1955" s="0" t="n">
        <v>1</v>
      </c>
      <c r="J1955" s="0" t="n">
        <v>3.4</v>
      </c>
      <c r="K1955" s="0" t="str">
        <f aca="false">IF(I1955=1,"Yes","No")</f>
        <v>Yes</v>
      </c>
      <c r="L1955" s="0" t="n">
        <f aca="false">IF(K1955="Yes",(J1955-1)*0.98,-1)</f>
        <v>2.352</v>
      </c>
      <c r="M1955" s="5" t="s">
        <v>33</v>
      </c>
      <c r="N1955" s="50" t="n">
        <v>28.6</v>
      </c>
      <c r="O1955" s="50" t="n">
        <f aca="false">N1955*L1955</f>
        <v>67.2672</v>
      </c>
      <c r="P1955" s="14" t="n">
        <f aca="false">O1955+P1954</f>
        <v>1541.84329415999</v>
      </c>
    </row>
    <row r="1956" customFormat="false" ht="12.8" hidden="false" customHeight="false" outlineLevel="0" collapsed="false">
      <c r="A1956" s="2" t="s">
        <v>2370</v>
      </c>
      <c r="B1956" s="2" t="s">
        <v>536</v>
      </c>
      <c r="C1956" s="0" t="s">
        <v>179</v>
      </c>
      <c r="D1956" s="0" t="s">
        <v>42</v>
      </c>
      <c r="E1956" s="0" t="s">
        <v>147</v>
      </c>
      <c r="F1956" s="0" t="s">
        <v>65</v>
      </c>
      <c r="G1956" s="0" t="s">
        <v>21</v>
      </c>
      <c r="H1956" s="0" t="s">
        <v>2372</v>
      </c>
      <c r="I1956" s="0" t="n">
        <v>1</v>
      </c>
      <c r="J1956" s="0" t="n">
        <v>1.57</v>
      </c>
      <c r="K1956" s="0" t="s">
        <v>21</v>
      </c>
      <c r="L1956" s="0" t="n">
        <f aca="false">IF(K1956="Yes",(J1956-1)*0.98,-1)</f>
        <v>0.5586</v>
      </c>
      <c r="M1956" s="4" t="s">
        <v>22</v>
      </c>
      <c r="N1956" s="50" t="n">
        <v>28.6</v>
      </c>
      <c r="O1956" s="50" t="n">
        <f aca="false">N1956*L1956</f>
        <v>15.97596</v>
      </c>
      <c r="P1956" s="14" t="n">
        <f aca="false">O1956+P1955</f>
        <v>1557.81925415999</v>
      </c>
    </row>
    <row r="1957" customFormat="false" ht="12.8" hidden="false" customHeight="false" outlineLevel="0" collapsed="false">
      <c r="A1957" s="2" t="s">
        <v>2373</v>
      </c>
      <c r="B1957" s="2" t="s">
        <v>375</v>
      </c>
      <c r="C1957" s="6" t="s">
        <v>430</v>
      </c>
      <c r="D1957" s="6" t="s">
        <v>48</v>
      </c>
      <c r="E1957" s="6" t="s">
        <v>147</v>
      </c>
      <c r="F1957" s="6" t="s">
        <v>43</v>
      </c>
      <c r="G1957" s="6" t="s">
        <v>19</v>
      </c>
      <c r="H1957" s="6" t="s">
        <v>2374</v>
      </c>
      <c r="I1957" s="6" t="n">
        <v>2</v>
      </c>
      <c r="J1957" s="6" t="n">
        <v>20.37</v>
      </c>
      <c r="K1957" s="3" t="str">
        <f aca="false">IF(I1957=1, "No","Yes")</f>
        <v>Yes</v>
      </c>
      <c r="L1957" s="7" t="n">
        <f aca="false">IF(I1957=1,-J1957,0.98)</f>
        <v>0.98</v>
      </c>
      <c r="M1957" s="8" t="s">
        <v>51</v>
      </c>
      <c r="N1957" s="50" t="n">
        <v>28.6</v>
      </c>
      <c r="O1957" s="50" t="n">
        <f aca="false">N1957*L1957</f>
        <v>28.028</v>
      </c>
      <c r="P1957" s="14" t="n">
        <f aca="false">O1957+P1956</f>
        <v>1585.84725415999</v>
      </c>
    </row>
    <row r="1958" customFormat="false" ht="12.8" hidden="false" customHeight="false" outlineLevel="0" collapsed="false">
      <c r="A1958" s="9" t="s">
        <v>2375</v>
      </c>
      <c r="B1958" s="9" t="s">
        <v>113</v>
      </c>
      <c r="C1958" s="6" t="s">
        <v>194</v>
      </c>
      <c r="D1958" s="6" t="s">
        <v>16</v>
      </c>
      <c r="E1958" s="6" t="s">
        <v>147</v>
      </c>
      <c r="F1958" s="6" t="s">
        <v>43</v>
      </c>
      <c r="G1958" s="6" t="s">
        <v>19</v>
      </c>
      <c r="H1958" s="6" t="s">
        <v>2376</v>
      </c>
      <c r="I1958" s="6" t="n">
        <v>0</v>
      </c>
      <c r="J1958" s="6" t="n">
        <v>21.04</v>
      </c>
      <c r="K1958" s="3" t="str">
        <f aca="false">IF(I1958=1,"Yes","No")</f>
        <v>No</v>
      </c>
      <c r="L1958" s="7" t="n">
        <f aca="false">IF(K1958="Yes",(J1958-1)*0.98,-1)</f>
        <v>-1</v>
      </c>
      <c r="M1958" s="10" t="s">
        <v>53</v>
      </c>
      <c r="N1958" s="50" t="n">
        <v>28.6</v>
      </c>
      <c r="O1958" s="50" t="n">
        <f aca="false">N1958*L1958</f>
        <v>-28.6</v>
      </c>
      <c r="P1958" s="14" t="n">
        <f aca="false">O1958+P1957</f>
        <v>1557.24725415999</v>
      </c>
    </row>
    <row r="1959" customFormat="false" ht="12.8" hidden="false" customHeight="false" outlineLevel="0" collapsed="false">
      <c r="A1959" s="2" t="s">
        <v>2375</v>
      </c>
      <c r="B1959" s="2" t="s">
        <v>410</v>
      </c>
      <c r="C1959" s="0" t="s">
        <v>74</v>
      </c>
      <c r="D1959" s="0" t="s">
        <v>37</v>
      </c>
      <c r="E1959" s="0" t="s">
        <v>30</v>
      </c>
      <c r="F1959" s="0" t="s">
        <v>43</v>
      </c>
      <c r="G1959" s="0" t="s">
        <v>19</v>
      </c>
      <c r="H1959" s="0" t="s">
        <v>2377</v>
      </c>
      <c r="I1959" s="0" t="n">
        <v>3</v>
      </c>
      <c r="J1959" s="0" t="n">
        <v>1.73</v>
      </c>
      <c r="K1959" s="0" t="s">
        <v>21</v>
      </c>
      <c r="L1959" s="0" t="n">
        <f aca="false">IF(K1959="Yes",(J1959-1)*0.98,-1)</f>
        <v>0.7154</v>
      </c>
      <c r="M1959" s="4" t="s">
        <v>22</v>
      </c>
      <c r="N1959" s="50" t="n">
        <v>28.6</v>
      </c>
      <c r="O1959" s="50" t="n">
        <f aca="false">N1959*L1959</f>
        <v>20.46044</v>
      </c>
      <c r="P1959" s="14" t="n">
        <f aca="false">O1959+P1958</f>
        <v>1577.70769415999</v>
      </c>
    </row>
    <row r="1960" customFormat="false" ht="12.8" hidden="false" customHeight="false" outlineLevel="0" collapsed="false">
      <c r="A1960" s="2" t="s">
        <v>2378</v>
      </c>
      <c r="B1960" s="2" t="s">
        <v>181</v>
      </c>
      <c r="C1960" s="0" t="s">
        <v>194</v>
      </c>
      <c r="D1960" s="0" t="s">
        <v>195</v>
      </c>
      <c r="E1960" s="0" t="s">
        <v>147</v>
      </c>
      <c r="G1960" s="0" t="s">
        <v>19</v>
      </c>
      <c r="H1960" s="0" t="s">
        <v>2379</v>
      </c>
      <c r="I1960" s="0" t="n">
        <v>3</v>
      </c>
      <c r="J1960" s="0" t="n">
        <v>3.85</v>
      </c>
      <c r="K1960" s="0" t="str">
        <f aca="false">IF(I1960=1,"Yes","No")</f>
        <v>No</v>
      </c>
      <c r="L1960" s="0" t="n">
        <f aca="false">IF(K1960="Yes",(J1960-1)*0.98,-1)</f>
        <v>-1</v>
      </c>
      <c r="M1960" s="5" t="s">
        <v>33</v>
      </c>
      <c r="N1960" s="50" t="n">
        <v>28.6</v>
      </c>
      <c r="O1960" s="50" t="n">
        <f aca="false">N1960*L1960</f>
        <v>-28.6</v>
      </c>
      <c r="P1960" s="14" t="n">
        <f aca="false">O1960+P1959</f>
        <v>1549.10769415999</v>
      </c>
    </row>
    <row r="1961" customFormat="false" ht="12.8" hidden="false" customHeight="false" outlineLevel="0" collapsed="false">
      <c r="A1961" s="2" t="s">
        <v>2380</v>
      </c>
      <c r="B1961" s="2" t="s">
        <v>146</v>
      </c>
      <c r="C1961" s="0" t="s">
        <v>457</v>
      </c>
      <c r="D1961" s="0" t="s">
        <v>16</v>
      </c>
      <c r="E1961" s="0" t="s">
        <v>17</v>
      </c>
      <c r="F1961" s="0" t="s">
        <v>18</v>
      </c>
      <c r="G1961" s="0" t="s">
        <v>19</v>
      </c>
      <c r="H1961" s="0" t="s">
        <v>1507</v>
      </c>
      <c r="I1961" s="0" t="n">
        <v>2</v>
      </c>
      <c r="J1961" s="0" t="n">
        <v>1.25</v>
      </c>
      <c r="K1961" s="0" t="s">
        <v>21</v>
      </c>
      <c r="L1961" s="0" t="n">
        <f aca="false">IF(K1961="Yes",(J1961-1)*0.98,-1)</f>
        <v>0.245</v>
      </c>
      <c r="M1961" s="4" t="s">
        <v>22</v>
      </c>
      <c r="N1961" s="50" t="n">
        <v>28.6</v>
      </c>
      <c r="O1961" s="50" t="n">
        <f aca="false">N1961*L1961</f>
        <v>7.007</v>
      </c>
      <c r="P1961" s="14" t="n">
        <f aca="false">O1961+P1960</f>
        <v>1556.11469415999</v>
      </c>
    </row>
    <row r="1962" customFormat="false" ht="12.8" hidden="false" customHeight="false" outlineLevel="0" collapsed="false">
      <c r="A1962" s="2" t="s">
        <v>2380</v>
      </c>
      <c r="B1962" s="2" t="s">
        <v>657</v>
      </c>
      <c r="C1962" s="6" t="s">
        <v>611</v>
      </c>
      <c r="D1962" s="6" t="s">
        <v>42</v>
      </c>
      <c r="E1962" s="6" t="s">
        <v>147</v>
      </c>
      <c r="F1962" s="6" t="s">
        <v>18</v>
      </c>
      <c r="G1962" s="6" t="s">
        <v>19</v>
      </c>
      <c r="H1962" s="6" t="s">
        <v>2381</v>
      </c>
      <c r="I1962" s="6" t="n">
        <v>2</v>
      </c>
      <c r="J1962" s="6" t="n">
        <v>5.17</v>
      </c>
      <c r="K1962" s="3" t="str">
        <f aca="false">IF(I1962=1, "No","Yes")</f>
        <v>Yes</v>
      </c>
      <c r="L1962" s="7" t="n">
        <f aca="false">IF(I1962=1,-J1962,0.98)</f>
        <v>0.98</v>
      </c>
      <c r="M1962" s="8" t="s">
        <v>51</v>
      </c>
      <c r="N1962" s="50" t="n">
        <v>28.6</v>
      </c>
      <c r="O1962" s="50" t="n">
        <f aca="false">N1962*L1962</f>
        <v>28.028</v>
      </c>
      <c r="P1962" s="14" t="n">
        <f aca="false">O1962+P1961</f>
        <v>1584.14269415999</v>
      </c>
    </row>
    <row r="1963" customFormat="false" ht="12.8" hidden="false" customHeight="false" outlineLevel="0" collapsed="false">
      <c r="A1963" s="2" t="s">
        <v>2380</v>
      </c>
      <c r="B1963" s="2" t="s">
        <v>77</v>
      </c>
      <c r="C1963" s="0" t="s">
        <v>114</v>
      </c>
      <c r="D1963" s="0" t="s">
        <v>16</v>
      </c>
      <c r="E1963" s="0" t="s">
        <v>17</v>
      </c>
      <c r="F1963" s="0" t="s">
        <v>103</v>
      </c>
      <c r="G1963" s="0" t="s">
        <v>19</v>
      </c>
      <c r="H1963" s="0" t="s">
        <v>2382</v>
      </c>
      <c r="I1963" s="0" t="n">
        <v>4</v>
      </c>
      <c r="J1963" s="0" t="n">
        <v>2.83</v>
      </c>
      <c r="K1963" s="0" t="s">
        <v>19</v>
      </c>
      <c r="L1963" s="0" t="n">
        <f aca="false">IF(K1963="Yes",(J1963-1)*0.98,-1)</f>
        <v>-1</v>
      </c>
      <c r="M1963" s="11" t="s">
        <v>62</v>
      </c>
      <c r="N1963" s="50" t="n">
        <v>28.6</v>
      </c>
      <c r="O1963" s="50" t="n">
        <f aca="false">N1963*L1963</f>
        <v>-28.6</v>
      </c>
      <c r="P1963" s="14" t="n">
        <f aca="false">O1963+P1962</f>
        <v>1555.54269415999</v>
      </c>
    </row>
    <row r="1964" customFormat="false" ht="12.8" hidden="false" customHeight="false" outlineLevel="0" collapsed="false">
      <c r="A1964" s="2" t="s">
        <v>2380</v>
      </c>
      <c r="B1964" s="2" t="s">
        <v>77</v>
      </c>
      <c r="C1964" s="6" t="s">
        <v>114</v>
      </c>
      <c r="D1964" s="6" t="s">
        <v>16</v>
      </c>
      <c r="E1964" s="6" t="s">
        <v>17</v>
      </c>
      <c r="F1964" s="6" t="s">
        <v>103</v>
      </c>
      <c r="G1964" s="6" t="s">
        <v>19</v>
      </c>
      <c r="H1964" s="6" t="s">
        <v>2383</v>
      </c>
      <c r="I1964" s="6" t="n">
        <v>2</v>
      </c>
      <c r="J1964" s="6" t="n">
        <v>13.69</v>
      </c>
      <c r="K1964" s="3" t="str">
        <f aca="false">IF(I1964=1, "No","Yes")</f>
        <v>Yes</v>
      </c>
      <c r="L1964" s="7" t="n">
        <f aca="false">IF(I1964=1,-J1964,0.98)</f>
        <v>0.98</v>
      </c>
      <c r="M1964" s="8" t="s">
        <v>51</v>
      </c>
      <c r="N1964" s="50" t="n">
        <v>28.6</v>
      </c>
      <c r="O1964" s="50" t="n">
        <f aca="false">N1964*L1964</f>
        <v>28.028</v>
      </c>
      <c r="P1964" s="14" t="n">
        <f aca="false">O1964+P1963</f>
        <v>1583.57069415999</v>
      </c>
    </row>
    <row r="1965" customFormat="false" ht="12.8" hidden="false" customHeight="false" outlineLevel="0" collapsed="false">
      <c r="A1965" s="9" t="s">
        <v>2380</v>
      </c>
      <c r="B1965" s="9" t="s">
        <v>77</v>
      </c>
      <c r="C1965" s="6" t="s">
        <v>114</v>
      </c>
      <c r="D1965" s="6" t="s">
        <v>16</v>
      </c>
      <c r="E1965" s="6" t="s">
        <v>17</v>
      </c>
      <c r="F1965" s="6" t="s">
        <v>103</v>
      </c>
      <c r="G1965" s="6" t="s">
        <v>19</v>
      </c>
      <c r="H1965" s="6" t="s">
        <v>2383</v>
      </c>
      <c r="I1965" s="6" t="n">
        <v>2</v>
      </c>
      <c r="J1965" s="6" t="n">
        <v>3.13</v>
      </c>
      <c r="K1965" s="3" t="s">
        <v>21</v>
      </c>
      <c r="L1965" s="0" t="n">
        <f aca="false">IF(K1965="Yes",(J1965-1)*0.98,-1)</f>
        <v>2.0874</v>
      </c>
      <c r="M1965" s="13" t="s">
        <v>184</v>
      </c>
      <c r="N1965" s="50" t="n">
        <v>28.6</v>
      </c>
      <c r="O1965" s="50" t="n">
        <f aca="false">N1965*L1965</f>
        <v>59.69964</v>
      </c>
      <c r="P1965" s="14" t="n">
        <f aca="false">O1965+P1964</f>
        <v>1643.27033415999</v>
      </c>
    </row>
    <row r="1966" customFormat="false" ht="12.8" hidden="false" customHeight="false" outlineLevel="0" collapsed="false">
      <c r="A1966" s="9" t="s">
        <v>2380</v>
      </c>
      <c r="B1966" s="9" t="s">
        <v>77</v>
      </c>
      <c r="C1966" s="6" t="s">
        <v>114</v>
      </c>
      <c r="D1966" s="6" t="s">
        <v>16</v>
      </c>
      <c r="E1966" s="6" t="s">
        <v>17</v>
      </c>
      <c r="F1966" s="6" t="s">
        <v>103</v>
      </c>
      <c r="G1966" s="6" t="s">
        <v>19</v>
      </c>
      <c r="H1966" s="6" t="s">
        <v>2382</v>
      </c>
      <c r="I1966" s="6" t="n">
        <v>4</v>
      </c>
      <c r="J1966" s="6" t="n">
        <v>10.81</v>
      </c>
      <c r="K1966" s="3" t="str">
        <f aca="false">IF(I1966=1,"Yes","No")</f>
        <v>No</v>
      </c>
      <c r="L1966" s="7" t="n">
        <f aca="false">IF(K1966="Yes",(J1966-1)*0.98,-1)</f>
        <v>-1</v>
      </c>
      <c r="M1966" s="10" t="s">
        <v>53</v>
      </c>
      <c r="N1966" s="50" t="n">
        <v>28.6</v>
      </c>
      <c r="O1966" s="50" t="n">
        <f aca="false">N1966*L1966</f>
        <v>-28.6</v>
      </c>
      <c r="P1966" s="14" t="n">
        <f aca="false">O1966+P1965</f>
        <v>1614.67033415999</v>
      </c>
    </row>
    <row r="1967" customFormat="false" ht="12.8" hidden="false" customHeight="false" outlineLevel="0" collapsed="false">
      <c r="A1967" s="2" t="s">
        <v>2384</v>
      </c>
      <c r="B1967" s="2" t="s">
        <v>410</v>
      </c>
      <c r="C1967" s="0" t="s">
        <v>1371</v>
      </c>
      <c r="D1967" s="0" t="s">
        <v>29</v>
      </c>
      <c r="E1967" s="0" t="s">
        <v>87</v>
      </c>
      <c r="F1967" s="0" t="s">
        <v>770</v>
      </c>
      <c r="G1967" s="0" t="s">
        <v>21</v>
      </c>
      <c r="H1967" s="0" t="s">
        <v>2385</v>
      </c>
      <c r="I1967" s="0" t="n">
        <v>3</v>
      </c>
      <c r="J1967" s="0" t="n">
        <v>2.38</v>
      </c>
      <c r="K1967" s="0" t="s">
        <v>21</v>
      </c>
      <c r="L1967" s="0" t="n">
        <f aca="false">IF(K1967="Yes",(J1967-1)*0.98,-1)</f>
        <v>1.3524</v>
      </c>
      <c r="M1967" s="4" t="s">
        <v>22</v>
      </c>
      <c r="N1967" s="50" t="n">
        <v>28.6</v>
      </c>
      <c r="O1967" s="50" t="n">
        <f aca="false">N1967*L1967</f>
        <v>38.67864</v>
      </c>
      <c r="P1967" s="14" t="n">
        <f aca="false">O1967+P1966</f>
        <v>1653.34897415999</v>
      </c>
    </row>
    <row r="1968" customFormat="false" ht="12.8" hidden="false" customHeight="false" outlineLevel="0" collapsed="false">
      <c r="A1968" s="2" t="s">
        <v>2386</v>
      </c>
      <c r="B1968" s="2" t="s">
        <v>124</v>
      </c>
      <c r="C1968" s="0" t="s">
        <v>403</v>
      </c>
      <c r="D1968" s="0" t="s">
        <v>48</v>
      </c>
      <c r="E1968" s="0" t="s">
        <v>147</v>
      </c>
      <c r="F1968" s="0" t="s">
        <v>49</v>
      </c>
      <c r="G1968" s="0" t="s">
        <v>19</v>
      </c>
      <c r="H1968" s="0" t="s">
        <v>2387</v>
      </c>
      <c r="I1968" s="0" t="n">
        <v>2</v>
      </c>
      <c r="J1968" s="0" t="n">
        <v>2.18</v>
      </c>
      <c r="K1968" s="0" t="str">
        <f aca="false">IF(I1968=1,"Yes","No")</f>
        <v>No</v>
      </c>
      <c r="L1968" s="0" t="n">
        <f aca="false">IF(K1968="Yes",(J1968-1)*0.98,-1)</f>
        <v>-1</v>
      </c>
      <c r="M1968" s="5" t="s">
        <v>33</v>
      </c>
      <c r="N1968" s="50" t="n">
        <v>28.6</v>
      </c>
      <c r="O1968" s="50" t="n">
        <f aca="false">N1968*L1968</f>
        <v>-28.6</v>
      </c>
      <c r="P1968" s="14" t="n">
        <f aca="false">O1968+P1967</f>
        <v>1624.74897415999</v>
      </c>
    </row>
    <row r="1969" customFormat="false" ht="12.8" hidden="false" customHeight="false" outlineLevel="0" collapsed="false">
      <c r="A1969" s="2" t="s">
        <v>2386</v>
      </c>
      <c r="B1969" s="2" t="s">
        <v>124</v>
      </c>
      <c r="C1969" s="0" t="s">
        <v>403</v>
      </c>
      <c r="D1969" s="0" t="s">
        <v>48</v>
      </c>
      <c r="E1969" s="0" t="s">
        <v>147</v>
      </c>
      <c r="F1969" s="0" t="s">
        <v>49</v>
      </c>
      <c r="G1969" s="0" t="s">
        <v>19</v>
      </c>
      <c r="H1969" s="0" t="s">
        <v>2387</v>
      </c>
      <c r="I1969" s="0" t="n">
        <v>2</v>
      </c>
      <c r="J1969" s="0" t="n">
        <v>1.25</v>
      </c>
      <c r="K1969" s="0" t="s">
        <v>21</v>
      </c>
      <c r="L1969" s="0" t="n">
        <f aca="false">IF(K1969="Yes",(J1969-1)*0.98,-1)</f>
        <v>0.245</v>
      </c>
      <c r="M1969" s="4" t="s">
        <v>22</v>
      </c>
      <c r="N1969" s="50" t="n">
        <v>28.6</v>
      </c>
      <c r="O1969" s="50" t="n">
        <f aca="false">N1969*L1969</f>
        <v>7.007</v>
      </c>
      <c r="P1969" s="14" t="n">
        <f aca="false">O1969+P1968</f>
        <v>1631.75597415999</v>
      </c>
    </row>
    <row r="1970" customFormat="false" ht="12.8" hidden="false" customHeight="false" outlineLevel="0" collapsed="false">
      <c r="A1970" s="2" t="s">
        <v>2388</v>
      </c>
      <c r="B1970" s="2" t="s">
        <v>130</v>
      </c>
      <c r="C1970" s="0" t="s">
        <v>406</v>
      </c>
      <c r="D1970" s="0" t="s">
        <v>16</v>
      </c>
      <c r="E1970" s="0" t="s">
        <v>17</v>
      </c>
      <c r="F1970" s="0" t="s">
        <v>18</v>
      </c>
      <c r="G1970" s="0" t="s">
        <v>19</v>
      </c>
      <c r="H1970" s="0" t="s">
        <v>2389</v>
      </c>
      <c r="I1970" s="0" t="n">
        <v>1</v>
      </c>
      <c r="J1970" s="0" t="n">
        <v>1.16</v>
      </c>
      <c r="K1970" s="0" t="s">
        <v>21</v>
      </c>
      <c r="L1970" s="0" t="n">
        <f aca="false">IF(K1970="Yes",(J1970-1)*0.98,-1)</f>
        <v>0.1568</v>
      </c>
      <c r="M1970" s="4" t="s">
        <v>22</v>
      </c>
      <c r="N1970" s="50" t="n">
        <v>28.6</v>
      </c>
      <c r="O1970" s="50" t="n">
        <f aca="false">N1970*L1970</f>
        <v>4.48448</v>
      </c>
      <c r="P1970" s="14" t="n">
        <f aca="false">O1970+P1969</f>
        <v>1636.24045415999</v>
      </c>
    </row>
    <row r="1971" customFormat="false" ht="12.8" hidden="false" customHeight="false" outlineLevel="0" collapsed="false">
      <c r="A1971" s="2" t="s">
        <v>2388</v>
      </c>
      <c r="B1971" s="2" t="s">
        <v>343</v>
      </c>
      <c r="C1971" s="0" t="s">
        <v>59</v>
      </c>
      <c r="D1971" s="0" t="s">
        <v>42</v>
      </c>
      <c r="E1971" s="0" t="s">
        <v>30</v>
      </c>
      <c r="F1971" s="0" t="s">
        <v>18</v>
      </c>
      <c r="G1971" s="0" t="s">
        <v>19</v>
      </c>
      <c r="H1971" s="0" t="s">
        <v>2390</v>
      </c>
      <c r="I1971" s="0" t="n">
        <v>2</v>
      </c>
      <c r="J1971" s="0" t="n">
        <v>1.54</v>
      </c>
      <c r="K1971" s="0" t="s">
        <v>21</v>
      </c>
      <c r="L1971" s="0" t="n">
        <f aca="false">IF(K1971="Yes",(J1971-1)*0.98,-1)</f>
        <v>0.5292</v>
      </c>
      <c r="M1971" s="11" t="s">
        <v>62</v>
      </c>
      <c r="N1971" s="50" t="n">
        <v>28.6</v>
      </c>
      <c r="O1971" s="50" t="n">
        <f aca="false">N1971*L1971</f>
        <v>15.13512</v>
      </c>
      <c r="P1971" s="14" t="n">
        <f aca="false">O1971+P1970</f>
        <v>1651.37557415999</v>
      </c>
    </row>
    <row r="1972" customFormat="false" ht="12.8" hidden="false" customHeight="false" outlineLevel="0" collapsed="false">
      <c r="A1972" s="2" t="s">
        <v>2388</v>
      </c>
      <c r="B1972" s="2" t="s">
        <v>343</v>
      </c>
      <c r="C1972" s="6" t="s">
        <v>59</v>
      </c>
      <c r="D1972" s="6" t="s">
        <v>42</v>
      </c>
      <c r="E1972" s="6" t="s">
        <v>30</v>
      </c>
      <c r="F1972" s="6" t="s">
        <v>18</v>
      </c>
      <c r="G1972" s="6" t="s">
        <v>19</v>
      </c>
      <c r="H1972" s="6" t="s">
        <v>2391</v>
      </c>
      <c r="I1972" s="6" t="n">
        <v>3</v>
      </c>
      <c r="J1972" s="6" t="n">
        <v>7.6</v>
      </c>
      <c r="K1972" s="3" t="str">
        <f aca="false">IF(I1972=1, "No","Yes")</f>
        <v>Yes</v>
      </c>
      <c r="L1972" s="7" t="n">
        <f aca="false">IF(I1972=1,-J1972,0.98)</f>
        <v>0.98</v>
      </c>
      <c r="M1972" s="8" t="s">
        <v>51</v>
      </c>
      <c r="N1972" s="50" t="n">
        <v>28.6</v>
      </c>
      <c r="O1972" s="50" t="n">
        <f aca="false">N1972*L1972</f>
        <v>28.028</v>
      </c>
      <c r="P1972" s="14" t="n">
        <f aca="false">O1972+P1971</f>
        <v>1679.40357415999</v>
      </c>
    </row>
    <row r="1973" customFormat="false" ht="12.8" hidden="false" customHeight="false" outlineLevel="0" collapsed="false">
      <c r="A1973" s="2" t="s">
        <v>2388</v>
      </c>
      <c r="B1973" s="2" t="s">
        <v>343</v>
      </c>
      <c r="C1973" s="6" t="s">
        <v>59</v>
      </c>
      <c r="D1973" s="6" t="s">
        <v>42</v>
      </c>
      <c r="E1973" s="6" t="s">
        <v>30</v>
      </c>
      <c r="F1973" s="6" t="s">
        <v>18</v>
      </c>
      <c r="G1973" s="6" t="s">
        <v>19</v>
      </c>
      <c r="H1973" s="6" t="s">
        <v>2391</v>
      </c>
      <c r="I1973" s="6" t="n">
        <v>3</v>
      </c>
      <c r="J1973" s="6" t="n">
        <v>7.6</v>
      </c>
      <c r="K1973" s="3" t="str">
        <f aca="false">IF(I1973=1, "No","Yes")</f>
        <v>Yes</v>
      </c>
      <c r="L1973" s="7" t="n">
        <f aca="false">IF(I1973=1,-J1973,0.98)</f>
        <v>0.98</v>
      </c>
      <c r="M1973" s="12" t="s">
        <v>128</v>
      </c>
      <c r="N1973" s="50" t="n">
        <v>28.6</v>
      </c>
      <c r="O1973" s="50" t="n">
        <f aca="false">N1973*L1973</f>
        <v>28.028</v>
      </c>
      <c r="P1973" s="14" t="n">
        <f aca="false">O1973+P1972</f>
        <v>1707.43157415999</v>
      </c>
    </row>
    <row r="1974" customFormat="false" ht="12.8" hidden="false" customHeight="false" outlineLevel="0" collapsed="false">
      <c r="A1974" s="9" t="s">
        <v>2392</v>
      </c>
      <c r="B1974" s="9" t="s">
        <v>130</v>
      </c>
      <c r="C1974" s="6" t="s">
        <v>223</v>
      </c>
      <c r="D1974" s="6" t="s">
        <v>42</v>
      </c>
      <c r="E1974" s="6" t="s">
        <v>147</v>
      </c>
      <c r="F1974" s="6" t="s">
        <v>43</v>
      </c>
      <c r="G1974" s="6" t="s">
        <v>19</v>
      </c>
      <c r="H1974" s="6" t="s">
        <v>2393</v>
      </c>
      <c r="I1974" s="6" t="n">
        <v>2</v>
      </c>
      <c r="J1974" s="6" t="n">
        <v>6.2</v>
      </c>
      <c r="K1974" s="3" t="str">
        <f aca="false">IF(I1974=1,"Yes","No")</f>
        <v>No</v>
      </c>
      <c r="L1974" s="7" t="n">
        <f aca="false">IF(K1974="Yes",(J1974-1)*0.98,-1)</f>
        <v>-1</v>
      </c>
      <c r="M1974" s="10" t="s">
        <v>53</v>
      </c>
      <c r="N1974" s="50" t="n">
        <v>28.6</v>
      </c>
      <c r="O1974" s="50" t="n">
        <f aca="false">N1974*L1974</f>
        <v>-28.6</v>
      </c>
      <c r="P1974" s="14" t="n">
        <f aca="false">O1974+P1973</f>
        <v>1678.83157415999</v>
      </c>
    </row>
    <row r="1975" customFormat="false" ht="12.8" hidden="false" customHeight="false" outlineLevel="0" collapsed="false">
      <c r="A1975" s="2" t="s">
        <v>2392</v>
      </c>
      <c r="B1975" s="2" t="s">
        <v>480</v>
      </c>
      <c r="C1975" s="0" t="s">
        <v>1150</v>
      </c>
      <c r="D1975" s="0" t="s">
        <v>37</v>
      </c>
      <c r="E1975" s="0" t="s">
        <v>87</v>
      </c>
      <c r="F1975" s="0" t="s">
        <v>298</v>
      </c>
      <c r="G1975" s="0" t="s">
        <v>19</v>
      </c>
      <c r="H1975" s="0" t="s">
        <v>2394</v>
      </c>
      <c r="I1975" s="0" t="n">
        <v>0</v>
      </c>
      <c r="J1975" s="0" t="n">
        <v>3.12</v>
      </c>
      <c r="K1975" s="0" t="s">
        <v>19</v>
      </c>
      <c r="L1975" s="0" t="n">
        <f aca="false">IF(K1975="Yes",(J1975-1)*0.98,-1)</f>
        <v>-1</v>
      </c>
      <c r="M1975" s="11" t="s">
        <v>62</v>
      </c>
      <c r="N1975" s="50" t="n">
        <v>28.6</v>
      </c>
      <c r="O1975" s="50" t="n">
        <f aca="false">N1975*L1975</f>
        <v>-28.6</v>
      </c>
      <c r="P1975" s="14" t="n">
        <f aca="false">O1975+P1974</f>
        <v>1650.23157415999</v>
      </c>
    </row>
    <row r="1976" customFormat="false" ht="12.8" hidden="false" customHeight="false" outlineLevel="0" collapsed="false">
      <c r="A1976" s="9" t="s">
        <v>2392</v>
      </c>
      <c r="B1976" s="9" t="s">
        <v>480</v>
      </c>
      <c r="C1976" s="6" t="s">
        <v>1150</v>
      </c>
      <c r="D1976" s="6" t="s">
        <v>37</v>
      </c>
      <c r="E1976" s="6" t="s">
        <v>87</v>
      </c>
      <c r="F1976" s="6" t="s">
        <v>298</v>
      </c>
      <c r="G1976" s="6" t="s">
        <v>19</v>
      </c>
      <c r="H1976" s="6" t="s">
        <v>2394</v>
      </c>
      <c r="I1976" s="6" t="n">
        <v>0</v>
      </c>
      <c r="J1976" s="6" t="n">
        <v>8.83</v>
      </c>
      <c r="K1976" s="3" t="str">
        <f aca="false">IF(I1976=1,"Yes","No")</f>
        <v>No</v>
      </c>
      <c r="L1976" s="7" t="n">
        <f aca="false">IF(K1976="Yes",(J1976-1)*0.98,-1)</f>
        <v>-1</v>
      </c>
      <c r="M1976" s="10" t="s">
        <v>53</v>
      </c>
      <c r="N1976" s="50" t="n">
        <v>28.6</v>
      </c>
      <c r="O1976" s="50" t="n">
        <f aca="false">N1976*L1976</f>
        <v>-28.6</v>
      </c>
      <c r="P1976" s="14" t="n">
        <f aca="false">O1976+P1975</f>
        <v>1621.63157415999</v>
      </c>
    </row>
    <row r="1977" customFormat="false" ht="12.8" hidden="false" customHeight="false" outlineLevel="0" collapsed="false">
      <c r="A1977" s="2" t="s">
        <v>2392</v>
      </c>
      <c r="B1977" s="2" t="s">
        <v>245</v>
      </c>
      <c r="C1977" s="0" t="s">
        <v>74</v>
      </c>
      <c r="D1977" s="0" t="s">
        <v>37</v>
      </c>
      <c r="E1977" s="0" t="s">
        <v>30</v>
      </c>
      <c r="F1977" s="0" t="s">
        <v>43</v>
      </c>
      <c r="G1977" s="0" t="s">
        <v>19</v>
      </c>
      <c r="H1977" s="0" t="s">
        <v>2395</v>
      </c>
      <c r="I1977" s="0" t="n">
        <v>3</v>
      </c>
      <c r="J1977" s="0" t="n">
        <v>1.61</v>
      </c>
      <c r="K1977" s="0" t="s">
        <v>21</v>
      </c>
      <c r="L1977" s="0" t="n">
        <f aca="false">IF(K1977="Yes",(J1977-1)*0.98,-1)</f>
        <v>0.5978</v>
      </c>
      <c r="M1977" s="4" t="s">
        <v>22</v>
      </c>
      <c r="N1977" s="50" t="n">
        <v>28.6</v>
      </c>
      <c r="O1977" s="50" t="n">
        <f aca="false">N1977*L1977</f>
        <v>17.09708</v>
      </c>
      <c r="P1977" s="14" t="n">
        <f aca="false">O1977+P1976</f>
        <v>1638.72865415999</v>
      </c>
    </row>
    <row r="1978" customFormat="false" ht="12.8" hidden="false" customHeight="false" outlineLevel="0" collapsed="false">
      <c r="A1978" s="9" t="s">
        <v>2392</v>
      </c>
      <c r="B1978" s="9" t="s">
        <v>499</v>
      </c>
      <c r="C1978" s="6" t="s">
        <v>532</v>
      </c>
      <c r="D1978" s="6" t="s">
        <v>16</v>
      </c>
      <c r="E1978" s="6" t="s">
        <v>17</v>
      </c>
      <c r="F1978" s="6" t="s">
        <v>65</v>
      </c>
      <c r="G1978" s="6" t="s">
        <v>21</v>
      </c>
      <c r="H1978" s="6" t="s">
        <v>2396</v>
      </c>
      <c r="I1978" s="6" t="n">
        <v>0</v>
      </c>
      <c r="J1978" s="6" t="n">
        <v>6.4</v>
      </c>
      <c r="K1978" s="3" t="str">
        <f aca="false">IF(I1978=1,"Yes","No")</f>
        <v>No</v>
      </c>
      <c r="L1978" s="7" t="n">
        <f aca="false">IF(K1978="Yes",(J1978-1)*0.98,-1)</f>
        <v>-1</v>
      </c>
      <c r="M1978" s="10" t="s">
        <v>53</v>
      </c>
      <c r="N1978" s="50" t="n">
        <v>28.6</v>
      </c>
      <c r="O1978" s="50" t="n">
        <f aca="false">N1978*L1978</f>
        <v>-28.6</v>
      </c>
      <c r="P1978" s="14" t="n">
        <f aca="false">O1978+P1977</f>
        <v>1610.12865415999</v>
      </c>
    </row>
    <row r="1979" customFormat="false" ht="12.8" hidden="false" customHeight="false" outlineLevel="0" collapsed="false">
      <c r="A1979" s="2" t="s">
        <v>2397</v>
      </c>
      <c r="B1979" s="2" t="s">
        <v>170</v>
      </c>
      <c r="C1979" s="0" t="s">
        <v>119</v>
      </c>
      <c r="D1979" s="0" t="s">
        <v>16</v>
      </c>
      <c r="E1979" s="0" t="s">
        <v>17</v>
      </c>
      <c r="F1979" s="0" t="s">
        <v>18</v>
      </c>
      <c r="G1979" s="0" t="s">
        <v>19</v>
      </c>
      <c r="H1979" s="0" t="s">
        <v>2398</v>
      </c>
      <c r="I1979" s="0" t="n">
        <v>2</v>
      </c>
      <c r="J1979" s="0" t="n">
        <v>1.19</v>
      </c>
      <c r="K1979" s="0" t="s">
        <v>21</v>
      </c>
      <c r="L1979" s="0" t="n">
        <f aca="false">IF(K1979="Yes",(J1979-1)*0.98,-1)</f>
        <v>0.1862</v>
      </c>
      <c r="M1979" s="4" t="s">
        <v>22</v>
      </c>
      <c r="N1979" s="50" t="n">
        <v>28.6</v>
      </c>
      <c r="O1979" s="50" t="n">
        <f aca="false">N1979*L1979</f>
        <v>5.32532</v>
      </c>
      <c r="P1979" s="14" t="n">
        <f aca="false">O1979+P1978</f>
        <v>1615.45397415999</v>
      </c>
    </row>
    <row r="1980" customFormat="false" ht="12.8" hidden="false" customHeight="false" outlineLevel="0" collapsed="false">
      <c r="A1980" s="2" t="s">
        <v>2397</v>
      </c>
      <c r="B1980" s="2" t="s">
        <v>186</v>
      </c>
      <c r="C1980" s="0" t="s">
        <v>584</v>
      </c>
      <c r="D1980" s="0" t="s">
        <v>16</v>
      </c>
      <c r="E1980" s="0" t="s">
        <v>147</v>
      </c>
      <c r="F1980" s="0" t="s">
        <v>453</v>
      </c>
      <c r="G1980" s="0" t="s">
        <v>19</v>
      </c>
      <c r="H1980" s="0" t="s">
        <v>2399</v>
      </c>
      <c r="I1980" s="0" t="n">
        <v>1</v>
      </c>
      <c r="J1980" s="0" t="n">
        <v>3.69</v>
      </c>
      <c r="K1980" s="0" t="str">
        <f aca="false">IF(I1980=1,"Yes","No")</f>
        <v>Yes</v>
      </c>
      <c r="L1980" s="0" t="n">
        <f aca="false">IF(K1980="Yes",(J1980-1)*0.98,-1)</f>
        <v>2.6362</v>
      </c>
      <c r="M1980" s="5" t="s">
        <v>33</v>
      </c>
      <c r="N1980" s="50" t="n">
        <v>28.6</v>
      </c>
      <c r="O1980" s="50" t="n">
        <f aca="false">N1980*L1980</f>
        <v>75.39532</v>
      </c>
      <c r="P1980" s="14" t="n">
        <f aca="false">O1980+P1979</f>
        <v>1690.84929415999</v>
      </c>
    </row>
    <row r="1981" customFormat="false" ht="12.8" hidden="false" customHeight="false" outlineLevel="0" collapsed="false">
      <c r="A1981" s="2" t="s">
        <v>2397</v>
      </c>
      <c r="B1981" s="2" t="s">
        <v>186</v>
      </c>
      <c r="C1981" s="0" t="s">
        <v>584</v>
      </c>
      <c r="D1981" s="0" t="s">
        <v>16</v>
      </c>
      <c r="E1981" s="0" t="s">
        <v>147</v>
      </c>
      <c r="F1981" s="0" t="s">
        <v>453</v>
      </c>
      <c r="G1981" s="0" t="s">
        <v>19</v>
      </c>
      <c r="H1981" s="0" t="s">
        <v>2400</v>
      </c>
      <c r="I1981" s="0" t="n">
        <v>3</v>
      </c>
      <c r="J1981" s="0" t="n">
        <v>1.34</v>
      </c>
      <c r="K1981" s="0" t="s">
        <v>21</v>
      </c>
      <c r="L1981" s="0" t="n">
        <f aca="false">IF(K1981="Yes",(J1981-1)*0.98,-1)</f>
        <v>0.3332</v>
      </c>
      <c r="M1981" s="11" t="s">
        <v>62</v>
      </c>
      <c r="N1981" s="50" t="n">
        <v>28.6</v>
      </c>
      <c r="O1981" s="50" t="n">
        <f aca="false">N1981*L1981</f>
        <v>9.52952</v>
      </c>
      <c r="P1981" s="14" t="n">
        <f aca="false">O1981+P1980</f>
        <v>1700.37881415999</v>
      </c>
    </row>
    <row r="1982" customFormat="false" ht="12.8" hidden="false" customHeight="false" outlineLevel="0" collapsed="false">
      <c r="A1982" s="2" t="s">
        <v>2397</v>
      </c>
      <c r="B1982" s="2" t="s">
        <v>14</v>
      </c>
      <c r="C1982" s="0" t="s">
        <v>119</v>
      </c>
      <c r="D1982" s="0" t="s">
        <v>102</v>
      </c>
      <c r="E1982" s="0" t="s">
        <v>17</v>
      </c>
      <c r="F1982" s="0" t="s">
        <v>103</v>
      </c>
      <c r="G1982" s="0" t="s">
        <v>19</v>
      </c>
      <c r="H1982" s="0" t="s">
        <v>2269</v>
      </c>
      <c r="I1982" s="0" t="n">
        <v>2</v>
      </c>
      <c r="J1982" s="0" t="n">
        <v>1.15</v>
      </c>
      <c r="K1982" s="0" t="s">
        <v>21</v>
      </c>
      <c r="L1982" s="0" t="n">
        <f aca="false">IF(K1982="Yes",(J1982-1)*0.98,-1)</f>
        <v>0.147</v>
      </c>
      <c r="M1982" s="4" t="s">
        <v>22</v>
      </c>
      <c r="N1982" s="50" t="n">
        <v>28.6</v>
      </c>
      <c r="O1982" s="50" t="n">
        <f aca="false">N1982*L1982</f>
        <v>4.2042</v>
      </c>
      <c r="P1982" s="14" t="n">
        <f aca="false">O1982+P1981</f>
        <v>1704.58301415999</v>
      </c>
    </row>
    <row r="1983" customFormat="false" ht="12.8" hidden="false" customHeight="false" outlineLevel="0" collapsed="false">
      <c r="A1983" s="2" t="s">
        <v>2397</v>
      </c>
      <c r="B1983" s="2" t="s">
        <v>130</v>
      </c>
      <c r="C1983" s="0" t="s">
        <v>223</v>
      </c>
      <c r="D1983" s="0" t="s">
        <v>16</v>
      </c>
      <c r="E1983" s="0" t="s">
        <v>147</v>
      </c>
      <c r="F1983" s="0" t="s">
        <v>18</v>
      </c>
      <c r="G1983" s="0" t="s">
        <v>19</v>
      </c>
      <c r="H1983" s="0" t="s">
        <v>2337</v>
      </c>
      <c r="I1983" s="0" t="n">
        <v>1</v>
      </c>
      <c r="J1983" s="0" t="n">
        <v>1.76</v>
      </c>
      <c r="K1983" s="0" t="s">
        <v>21</v>
      </c>
      <c r="L1983" s="0" t="n">
        <f aca="false">IF(K1983="Yes",(J1983-1)*0.98,-1)</f>
        <v>0.7448</v>
      </c>
      <c r="M1983" s="11" t="s">
        <v>62</v>
      </c>
      <c r="N1983" s="50" t="n">
        <v>28.6</v>
      </c>
      <c r="O1983" s="50" t="n">
        <f aca="false">N1983*L1983</f>
        <v>21.30128</v>
      </c>
      <c r="P1983" s="14" t="n">
        <f aca="false">O1983+P1982</f>
        <v>1725.88429415999</v>
      </c>
    </row>
    <row r="1984" customFormat="false" ht="12.8" hidden="false" customHeight="false" outlineLevel="0" collapsed="false">
      <c r="A1984" s="9" t="s">
        <v>2397</v>
      </c>
      <c r="B1984" s="9" t="s">
        <v>130</v>
      </c>
      <c r="C1984" s="6" t="s">
        <v>223</v>
      </c>
      <c r="D1984" s="6" t="s">
        <v>16</v>
      </c>
      <c r="E1984" s="6" t="s">
        <v>147</v>
      </c>
      <c r="F1984" s="6" t="s">
        <v>18</v>
      </c>
      <c r="G1984" s="6" t="s">
        <v>19</v>
      </c>
      <c r="H1984" s="6" t="s">
        <v>2337</v>
      </c>
      <c r="I1984" s="6" t="n">
        <v>1</v>
      </c>
      <c r="J1984" s="6" t="n">
        <v>4.2</v>
      </c>
      <c r="K1984" s="3" t="str">
        <f aca="false">IF(I1984=1,"Yes","No")</f>
        <v>Yes</v>
      </c>
      <c r="L1984" s="7" t="n">
        <f aca="false">IF(K1984="Yes",(J1984-1)*0.98,-1)</f>
        <v>3.136</v>
      </c>
      <c r="M1984" s="10" t="s">
        <v>53</v>
      </c>
      <c r="N1984" s="50" t="n">
        <v>28.6</v>
      </c>
      <c r="O1984" s="50" t="n">
        <f aca="false">N1984*L1984</f>
        <v>89.6896</v>
      </c>
      <c r="P1984" s="14" t="n">
        <f aca="false">O1984+P1983</f>
        <v>1815.57389415999</v>
      </c>
    </row>
    <row r="1985" customFormat="false" ht="12.8" hidden="false" customHeight="false" outlineLevel="0" collapsed="false">
      <c r="A1985" s="2" t="s">
        <v>2397</v>
      </c>
      <c r="B1985" s="2" t="s">
        <v>167</v>
      </c>
      <c r="C1985" s="0" t="s">
        <v>506</v>
      </c>
      <c r="D1985" s="0" t="s">
        <v>16</v>
      </c>
      <c r="E1985" s="0" t="s">
        <v>147</v>
      </c>
      <c r="F1985" s="0" t="s">
        <v>65</v>
      </c>
      <c r="G1985" s="0" t="s">
        <v>21</v>
      </c>
      <c r="H1985" s="0" t="s">
        <v>2401</v>
      </c>
      <c r="I1985" s="0" t="n">
        <v>1</v>
      </c>
      <c r="J1985" s="0" t="n">
        <v>2.15</v>
      </c>
      <c r="K1985" s="0" t="str">
        <f aca="false">IF(I1985=1,"Yes","No")</f>
        <v>Yes</v>
      </c>
      <c r="L1985" s="0" t="n">
        <f aca="false">IF(K1985="Yes",(J1985-1)*0.98,-1)</f>
        <v>1.127</v>
      </c>
      <c r="M1985" s="5" t="s">
        <v>33</v>
      </c>
      <c r="N1985" s="50" t="n">
        <v>28.6</v>
      </c>
      <c r="O1985" s="50" t="n">
        <f aca="false">N1985*L1985</f>
        <v>32.2322</v>
      </c>
      <c r="P1985" s="14" t="n">
        <f aca="false">O1985+P1984</f>
        <v>1847.80609415999</v>
      </c>
    </row>
    <row r="1986" customFormat="false" ht="12.8" hidden="false" customHeight="false" outlineLevel="0" collapsed="false">
      <c r="A1986" s="2" t="s">
        <v>2397</v>
      </c>
      <c r="B1986" s="2" t="s">
        <v>273</v>
      </c>
      <c r="C1986" s="6" t="s">
        <v>125</v>
      </c>
      <c r="D1986" s="6" t="s">
        <v>48</v>
      </c>
      <c r="E1986" s="6" t="s">
        <v>30</v>
      </c>
      <c r="F1986" s="6" t="s">
        <v>18</v>
      </c>
      <c r="G1986" s="6" t="s">
        <v>19</v>
      </c>
      <c r="H1986" s="6" t="s">
        <v>2402</v>
      </c>
      <c r="I1986" s="6" t="n">
        <v>3</v>
      </c>
      <c r="J1986" s="6" t="n">
        <v>6.08</v>
      </c>
      <c r="K1986" s="3" t="str">
        <f aca="false">IF(I1986=1, "No","Yes")</f>
        <v>Yes</v>
      </c>
      <c r="L1986" s="7" t="n">
        <f aca="false">IF(I1986=1,-J1986,0.98)</f>
        <v>0.98</v>
      </c>
      <c r="M1986" s="8" t="s">
        <v>51</v>
      </c>
      <c r="N1986" s="50" t="n">
        <v>28.6</v>
      </c>
      <c r="O1986" s="50" t="n">
        <f aca="false">N1986*L1986</f>
        <v>28.028</v>
      </c>
      <c r="P1986" s="14" t="n">
        <f aca="false">O1986+P1985</f>
        <v>1875.83409415999</v>
      </c>
    </row>
    <row r="1987" customFormat="false" ht="12.8" hidden="false" customHeight="false" outlineLevel="0" collapsed="false">
      <c r="A1987" s="2" t="s">
        <v>2403</v>
      </c>
      <c r="B1987" s="2" t="s">
        <v>46</v>
      </c>
      <c r="C1987" s="6" t="s">
        <v>526</v>
      </c>
      <c r="D1987" s="6" t="s">
        <v>102</v>
      </c>
      <c r="E1987" s="6" t="s">
        <v>147</v>
      </c>
      <c r="F1987" s="6" t="s">
        <v>49</v>
      </c>
      <c r="G1987" s="6" t="s">
        <v>19</v>
      </c>
      <c r="H1987" s="6" t="s">
        <v>2404</v>
      </c>
      <c r="I1987" s="6" t="n">
        <v>2</v>
      </c>
      <c r="J1987" s="6" t="n">
        <v>2.82</v>
      </c>
      <c r="K1987" s="3" t="str">
        <f aca="false">IF(I1987=1, "No","Yes")</f>
        <v>Yes</v>
      </c>
      <c r="L1987" s="7" t="n">
        <f aca="false">IF(I1987=1,-J1987,0.98)</f>
        <v>0.98</v>
      </c>
      <c r="M1987" s="8" t="s">
        <v>51</v>
      </c>
      <c r="N1987" s="50" t="n">
        <v>28.6</v>
      </c>
      <c r="O1987" s="50" t="n">
        <f aca="false">N1987*L1987</f>
        <v>28.028</v>
      </c>
      <c r="P1987" s="14" t="n">
        <f aca="false">O1987+P1986</f>
        <v>1903.86209415999</v>
      </c>
    </row>
    <row r="1988" customFormat="false" ht="12.8" hidden="false" customHeight="false" outlineLevel="0" collapsed="false">
      <c r="A1988" s="9" t="s">
        <v>2403</v>
      </c>
      <c r="B1988" s="9" t="s">
        <v>46</v>
      </c>
      <c r="C1988" s="6" t="s">
        <v>526</v>
      </c>
      <c r="D1988" s="6" t="s">
        <v>102</v>
      </c>
      <c r="E1988" s="6" t="s">
        <v>147</v>
      </c>
      <c r="F1988" s="6" t="s">
        <v>49</v>
      </c>
      <c r="G1988" s="6" t="s">
        <v>19</v>
      </c>
      <c r="H1988" s="6" t="s">
        <v>2405</v>
      </c>
      <c r="I1988" s="6" t="n">
        <v>3</v>
      </c>
      <c r="J1988" s="6" t="n">
        <v>7.8</v>
      </c>
      <c r="K1988" s="3" t="str">
        <f aca="false">IF(I1988=1,"Yes","No")</f>
        <v>No</v>
      </c>
      <c r="L1988" s="7" t="n">
        <f aca="false">IF(K1988="Yes",(J1988-1)*0.98,-1)</f>
        <v>-1</v>
      </c>
      <c r="M1988" s="10" t="s">
        <v>53</v>
      </c>
      <c r="N1988" s="50" t="n">
        <v>28.6</v>
      </c>
      <c r="O1988" s="50" t="n">
        <f aca="false">N1988*L1988</f>
        <v>-28.6</v>
      </c>
      <c r="P1988" s="14" t="n">
        <f aca="false">O1988+P1987</f>
        <v>1875.26209415999</v>
      </c>
    </row>
    <row r="1989" customFormat="false" ht="12.8" hidden="false" customHeight="false" outlineLevel="0" collapsed="false">
      <c r="A1989" s="2" t="s">
        <v>2403</v>
      </c>
      <c r="B1989" s="2" t="s">
        <v>77</v>
      </c>
      <c r="C1989" s="0" t="s">
        <v>1192</v>
      </c>
      <c r="D1989" s="0" t="s">
        <v>37</v>
      </c>
      <c r="E1989" s="0" t="s">
        <v>147</v>
      </c>
      <c r="G1989" s="0" t="s">
        <v>19</v>
      </c>
      <c r="H1989" s="0" t="s">
        <v>2351</v>
      </c>
      <c r="I1989" s="0" t="n">
        <v>4</v>
      </c>
      <c r="J1989" s="0" t="n">
        <v>3.7</v>
      </c>
      <c r="K1989" s="0" t="str">
        <f aca="false">IF(I1989=1,"Yes","No")</f>
        <v>No</v>
      </c>
      <c r="L1989" s="0" t="n">
        <f aca="false">IF(K1989="Yes",(J1989-1)*0.98,-1)</f>
        <v>-1</v>
      </c>
      <c r="M1989" s="5" t="s">
        <v>33</v>
      </c>
      <c r="N1989" s="50" t="n">
        <v>28.6</v>
      </c>
      <c r="O1989" s="50" t="n">
        <f aca="false">N1989*L1989</f>
        <v>-28.6</v>
      </c>
      <c r="P1989" s="14" t="n">
        <f aca="false">O1989+P1988</f>
        <v>1846.66209415999</v>
      </c>
      <c r="Q1989" s="47" t="n">
        <f aca="false">0.8*(P1989-1430.04)</f>
        <v>333.297675327994</v>
      </c>
      <c r="R1989" s="47" t="n">
        <f aca="false">P1989-Q1989</f>
        <v>1513.364418832</v>
      </c>
      <c r="S1989" s="47" t="n">
        <f aca="false">R1989/50</f>
        <v>30.26728837664</v>
      </c>
      <c r="T1989" s="47" t="n">
        <f aca="false">3720.16+Q1989</f>
        <v>4053.45767532799</v>
      </c>
      <c r="U1989" s="48" t="s">
        <v>21</v>
      </c>
    </row>
    <row r="1990" customFormat="false" ht="12.8" hidden="false" customHeight="false" outlineLevel="0" collapsed="false">
      <c r="A1990" s="2" t="s">
        <v>2406</v>
      </c>
      <c r="B1990" s="2" t="s">
        <v>480</v>
      </c>
      <c r="C1990" s="0" t="s">
        <v>2407</v>
      </c>
      <c r="D1990" s="0" t="s">
        <v>37</v>
      </c>
      <c r="E1990" s="0" t="s">
        <v>87</v>
      </c>
      <c r="F1990" s="0" t="s">
        <v>18</v>
      </c>
      <c r="G1990" s="0" t="s">
        <v>19</v>
      </c>
      <c r="H1990" s="0" t="s">
        <v>2408</v>
      </c>
      <c r="I1990" s="0" t="n">
        <v>2</v>
      </c>
      <c r="J1990" s="0" t="n">
        <v>1.29</v>
      </c>
      <c r="K1990" s="0" t="s">
        <v>21</v>
      </c>
      <c r="L1990" s="0" t="n">
        <f aca="false">IF(K1990="Yes",(J1990-1)*0.98,-1)</f>
        <v>0.2842</v>
      </c>
      <c r="M1990" s="4" t="s">
        <v>22</v>
      </c>
      <c r="N1990" s="50" t="n">
        <v>30.27</v>
      </c>
      <c r="O1990" s="50" t="n">
        <f aca="false">N1990*L1990</f>
        <v>8.602734</v>
      </c>
      <c r="P1990" s="51" t="n">
        <f aca="false">R1989+O1990</f>
        <v>1521.967152832</v>
      </c>
    </row>
    <row r="1991" customFormat="false" ht="12.8" hidden="false" customHeight="false" outlineLevel="0" collapsed="false">
      <c r="A1991" s="2" t="s">
        <v>2406</v>
      </c>
      <c r="B1991" s="2" t="s">
        <v>205</v>
      </c>
      <c r="C1991" s="0" t="s">
        <v>15</v>
      </c>
      <c r="D1991" s="0" t="s">
        <v>64</v>
      </c>
      <c r="E1991" s="0" t="s">
        <v>147</v>
      </c>
      <c r="F1991" s="0" t="s">
        <v>65</v>
      </c>
      <c r="G1991" s="0" t="s">
        <v>21</v>
      </c>
      <c r="H1991" s="0" t="s">
        <v>2409</v>
      </c>
      <c r="I1991" s="0" t="n">
        <v>1</v>
      </c>
      <c r="J1991" s="0" t="n">
        <v>6.2</v>
      </c>
      <c r="K1991" s="0" t="str">
        <f aca="false">IF(I1991=1,"Yes","No")</f>
        <v>Yes</v>
      </c>
      <c r="L1991" s="0" t="n">
        <f aca="false">IF(K1991="Yes",(J1991-1)*0.98,-1)</f>
        <v>5.096</v>
      </c>
      <c r="M1991" s="5" t="s">
        <v>33</v>
      </c>
      <c r="N1991" s="50" t="n">
        <v>30.27</v>
      </c>
      <c r="O1991" s="50" t="n">
        <f aca="false">N1991*L1991</f>
        <v>154.25592</v>
      </c>
      <c r="P1991" s="14" t="n">
        <f aca="false">O1991+P1990</f>
        <v>1676.223072832</v>
      </c>
    </row>
    <row r="1992" customFormat="false" ht="12.8" hidden="false" customHeight="false" outlineLevel="0" collapsed="false">
      <c r="A1992" s="2" t="s">
        <v>2406</v>
      </c>
      <c r="B1992" s="2" t="s">
        <v>205</v>
      </c>
      <c r="C1992" s="0" t="s">
        <v>15</v>
      </c>
      <c r="D1992" s="0" t="s">
        <v>64</v>
      </c>
      <c r="E1992" s="0" t="s">
        <v>147</v>
      </c>
      <c r="F1992" s="0" t="s">
        <v>65</v>
      </c>
      <c r="G1992" s="0" t="s">
        <v>21</v>
      </c>
      <c r="H1992" s="0" t="s">
        <v>2409</v>
      </c>
      <c r="I1992" s="0" t="n">
        <v>1</v>
      </c>
      <c r="J1992" s="0" t="n">
        <v>2.58</v>
      </c>
      <c r="K1992" s="0" t="s">
        <v>21</v>
      </c>
      <c r="L1992" s="0" t="n">
        <f aca="false">IF(K1992="Yes",(J1992-1)*0.98,-1)</f>
        <v>1.5484</v>
      </c>
      <c r="M1992" s="4" t="s">
        <v>22</v>
      </c>
      <c r="N1992" s="50" t="n">
        <v>30.27</v>
      </c>
      <c r="O1992" s="50" t="n">
        <f aca="false">N1992*L1992</f>
        <v>46.870068</v>
      </c>
      <c r="P1992" s="14" t="n">
        <f aca="false">O1992+P1991</f>
        <v>1723.093140832</v>
      </c>
    </row>
    <row r="1993" customFormat="false" ht="12.8" hidden="false" customHeight="false" outlineLevel="0" collapsed="false">
      <c r="A1993" s="2" t="s">
        <v>2410</v>
      </c>
      <c r="B1993" s="2" t="s">
        <v>375</v>
      </c>
      <c r="C1993" s="0" t="s">
        <v>248</v>
      </c>
      <c r="D1993" s="0" t="s">
        <v>16</v>
      </c>
      <c r="E1993" s="0" t="s">
        <v>147</v>
      </c>
      <c r="F1993" s="0" t="s">
        <v>65</v>
      </c>
      <c r="G1993" s="0" t="s">
        <v>21</v>
      </c>
      <c r="H1993" s="0" t="s">
        <v>2411</v>
      </c>
      <c r="I1993" s="0" t="n">
        <v>1</v>
      </c>
      <c r="J1993" s="0" t="n">
        <v>2.52</v>
      </c>
      <c r="K1993" s="0" t="str">
        <f aca="false">IF(I1993=1,"Yes","No")</f>
        <v>Yes</v>
      </c>
      <c r="L1993" s="0" t="n">
        <f aca="false">IF(K1993="Yes",(J1993-1)*0.98,-1)</f>
        <v>1.4896</v>
      </c>
      <c r="M1993" s="5" t="s">
        <v>33</v>
      </c>
      <c r="N1993" s="50" t="n">
        <v>30.27</v>
      </c>
      <c r="O1993" s="50" t="n">
        <f aca="false">N1993*L1993</f>
        <v>45.090192</v>
      </c>
      <c r="P1993" s="14" t="n">
        <f aca="false">O1993+P1992</f>
        <v>1768.183332832</v>
      </c>
    </row>
    <row r="1994" customFormat="false" ht="12.8" hidden="false" customHeight="false" outlineLevel="0" collapsed="false">
      <c r="A1994" s="2" t="s">
        <v>2412</v>
      </c>
      <c r="B1994" s="2" t="s">
        <v>23</v>
      </c>
      <c r="C1994" s="0" t="s">
        <v>256</v>
      </c>
      <c r="D1994" s="0" t="s">
        <v>16</v>
      </c>
      <c r="E1994" s="0" t="s">
        <v>17</v>
      </c>
      <c r="F1994" s="0" t="s">
        <v>18</v>
      </c>
      <c r="G1994" s="0" t="s">
        <v>19</v>
      </c>
      <c r="H1994" s="0" t="s">
        <v>2413</v>
      </c>
      <c r="I1994" s="0" t="n">
        <v>3</v>
      </c>
      <c r="J1994" s="0" t="n">
        <v>2.15</v>
      </c>
      <c r="K1994" s="0" t="s">
        <v>19</v>
      </c>
      <c r="L1994" s="0" t="n">
        <f aca="false">IF(K1994="Yes",(J1994-1)*0.98,-1)</f>
        <v>-1</v>
      </c>
      <c r="M1994" s="4" t="s">
        <v>22</v>
      </c>
      <c r="N1994" s="50" t="n">
        <v>30.27</v>
      </c>
      <c r="O1994" s="50" t="n">
        <f aca="false">N1994*L1994</f>
        <v>-30.27</v>
      </c>
      <c r="P1994" s="14" t="n">
        <f aca="false">O1994+P1993</f>
        <v>1737.913332832</v>
      </c>
    </row>
    <row r="1995" customFormat="false" ht="12.8" hidden="false" customHeight="false" outlineLevel="0" collapsed="false">
      <c r="A1995" s="2" t="s">
        <v>2412</v>
      </c>
      <c r="B1995" s="2" t="s">
        <v>23</v>
      </c>
      <c r="C1995" s="0" t="s">
        <v>256</v>
      </c>
      <c r="D1995" s="0" t="s">
        <v>16</v>
      </c>
      <c r="E1995" s="0" t="s">
        <v>17</v>
      </c>
      <c r="F1995" s="0" t="s">
        <v>18</v>
      </c>
      <c r="G1995" s="0" t="s">
        <v>19</v>
      </c>
      <c r="H1995" s="0" t="s">
        <v>2414</v>
      </c>
      <c r="I1995" s="0" t="s">
        <v>133</v>
      </c>
      <c r="J1995" s="0" t="n">
        <v>1.44</v>
      </c>
      <c r="K1995" s="0" t="s">
        <v>19</v>
      </c>
      <c r="L1995" s="0" t="n">
        <f aca="false">IF(K1995="Yes",(J1995-1)*0.98,-1)</f>
        <v>-1</v>
      </c>
      <c r="M1995" s="11" t="s">
        <v>62</v>
      </c>
      <c r="N1995" s="50" t="n">
        <v>30.27</v>
      </c>
      <c r="O1995" s="50" t="n">
        <f aca="false">N1995*L1995</f>
        <v>-30.27</v>
      </c>
      <c r="P1995" s="14" t="n">
        <f aca="false">O1995+P1994</f>
        <v>1707.643332832</v>
      </c>
    </row>
    <row r="1996" customFormat="false" ht="12.8" hidden="false" customHeight="false" outlineLevel="0" collapsed="false">
      <c r="A1996" s="2" t="s">
        <v>2412</v>
      </c>
      <c r="B1996" s="2" t="s">
        <v>810</v>
      </c>
      <c r="C1996" s="0" t="s">
        <v>256</v>
      </c>
      <c r="D1996" s="0" t="s">
        <v>16</v>
      </c>
      <c r="E1996" s="0" t="s">
        <v>87</v>
      </c>
      <c r="F1996" s="0" t="s">
        <v>18</v>
      </c>
      <c r="G1996" s="0" t="s">
        <v>21</v>
      </c>
      <c r="H1996" s="0" t="s">
        <v>2415</v>
      </c>
      <c r="I1996" s="0" t="n">
        <v>4</v>
      </c>
      <c r="J1996" s="0" t="n">
        <v>1.84</v>
      </c>
      <c r="K1996" s="0" t="s">
        <v>19</v>
      </c>
      <c r="L1996" s="0" t="n">
        <f aca="false">IF(K1996="Yes",(J1996-1)*0.98,-1)</f>
        <v>-1</v>
      </c>
      <c r="M1996" s="4" t="s">
        <v>22</v>
      </c>
      <c r="N1996" s="50" t="n">
        <v>30.27</v>
      </c>
      <c r="O1996" s="50" t="n">
        <f aca="false">N1996*L1996</f>
        <v>-30.27</v>
      </c>
      <c r="P1996" s="14" t="n">
        <f aca="false">O1996+P1995</f>
        <v>1677.373332832</v>
      </c>
    </row>
    <row r="1997" customFormat="false" ht="12.8" hidden="false" customHeight="false" outlineLevel="0" collapsed="false">
      <c r="A1997" s="2" t="s">
        <v>2412</v>
      </c>
      <c r="B1997" s="2" t="s">
        <v>109</v>
      </c>
      <c r="C1997" s="0" t="s">
        <v>555</v>
      </c>
      <c r="D1997" s="0" t="s">
        <v>102</v>
      </c>
      <c r="E1997" s="0" t="s">
        <v>147</v>
      </c>
      <c r="F1997" s="0" t="s">
        <v>49</v>
      </c>
      <c r="G1997" s="0" t="s">
        <v>19</v>
      </c>
      <c r="H1997" s="0" t="s">
        <v>2157</v>
      </c>
      <c r="I1997" s="0" t="n">
        <v>2</v>
      </c>
      <c r="J1997" s="0" t="n">
        <v>2.43</v>
      </c>
      <c r="K1997" s="0" t="s">
        <v>21</v>
      </c>
      <c r="L1997" s="0" t="n">
        <f aca="false">IF(K1997="Yes",(J1997-1)*0.98,-1)</f>
        <v>1.4014</v>
      </c>
      <c r="M1997" s="4" t="s">
        <v>22</v>
      </c>
      <c r="N1997" s="50" t="n">
        <v>30.27</v>
      </c>
      <c r="O1997" s="50" t="n">
        <f aca="false">N1997*L1997</f>
        <v>42.420378</v>
      </c>
      <c r="P1997" s="14" t="n">
        <f aca="false">O1997+P1996</f>
        <v>1719.793710832</v>
      </c>
    </row>
    <row r="1998" customFormat="false" ht="12.8" hidden="false" customHeight="false" outlineLevel="0" collapsed="false">
      <c r="A1998" s="2" t="s">
        <v>2412</v>
      </c>
      <c r="B1998" s="2" t="s">
        <v>471</v>
      </c>
      <c r="C1998" s="0" t="s">
        <v>1371</v>
      </c>
      <c r="D1998" s="0" t="s">
        <v>42</v>
      </c>
      <c r="E1998" s="0" t="s">
        <v>30</v>
      </c>
      <c r="F1998" s="0" t="s">
        <v>18</v>
      </c>
      <c r="G1998" s="0" t="s">
        <v>19</v>
      </c>
      <c r="H1998" s="0" t="s">
        <v>2416</v>
      </c>
      <c r="I1998" s="0" t="n">
        <v>1</v>
      </c>
      <c r="J1998" s="0" t="n">
        <v>2.18</v>
      </c>
      <c r="K1998" s="0" t="s">
        <v>21</v>
      </c>
      <c r="L1998" s="0" t="n">
        <f aca="false">IF(K1998="Yes",(J1998-1)*0.98,-1)</f>
        <v>1.1564</v>
      </c>
      <c r="M1998" s="11" t="s">
        <v>62</v>
      </c>
      <c r="N1998" s="50" t="n">
        <v>30.27</v>
      </c>
      <c r="O1998" s="50" t="n">
        <f aca="false">N1998*L1998</f>
        <v>35.004228</v>
      </c>
      <c r="P1998" s="14" t="n">
        <f aca="false">O1998+P1997</f>
        <v>1754.797938832</v>
      </c>
    </row>
    <row r="1999" customFormat="false" ht="12.8" hidden="false" customHeight="false" outlineLevel="0" collapsed="false">
      <c r="A1999" s="2" t="s">
        <v>2417</v>
      </c>
      <c r="B1999" s="2" t="s">
        <v>306</v>
      </c>
      <c r="C1999" s="0" t="s">
        <v>56</v>
      </c>
      <c r="D1999" s="0" t="s">
        <v>16</v>
      </c>
      <c r="E1999" s="0" t="s">
        <v>87</v>
      </c>
      <c r="F1999" s="0" t="s">
        <v>18</v>
      </c>
      <c r="G1999" s="0" t="s">
        <v>21</v>
      </c>
      <c r="H1999" s="0" t="s">
        <v>2418</v>
      </c>
      <c r="I1999" s="0" t="n">
        <v>3</v>
      </c>
      <c r="J1999" s="0" t="n">
        <v>2.8</v>
      </c>
      <c r="K1999" s="0" t="s">
        <v>19</v>
      </c>
      <c r="L1999" s="0" t="n">
        <f aca="false">IF(K1999="Yes",(J1999-1)*0.98,-1)</f>
        <v>-1</v>
      </c>
      <c r="M1999" s="4" t="s">
        <v>22</v>
      </c>
      <c r="N1999" s="50" t="n">
        <v>30.27</v>
      </c>
      <c r="O1999" s="50" t="n">
        <f aca="false">N1999*L1999</f>
        <v>-30.27</v>
      </c>
      <c r="P1999" s="14" t="n">
        <f aca="false">O1999+P1998</f>
        <v>1724.527938832</v>
      </c>
    </row>
    <row r="2000" customFormat="false" ht="12.8" hidden="false" customHeight="false" outlineLevel="0" collapsed="false">
      <c r="A2000" s="2" t="s">
        <v>2417</v>
      </c>
      <c r="B2000" s="2" t="s">
        <v>157</v>
      </c>
      <c r="C2000" s="0" t="s">
        <v>1317</v>
      </c>
      <c r="D2000" s="0" t="s">
        <v>37</v>
      </c>
      <c r="E2000" s="0" t="s">
        <v>17</v>
      </c>
      <c r="F2000" s="0" t="s">
        <v>43</v>
      </c>
      <c r="G2000" s="0" t="s">
        <v>19</v>
      </c>
      <c r="H2000" s="0" t="s">
        <v>2419</v>
      </c>
      <c r="I2000" s="0" t="n">
        <v>1</v>
      </c>
      <c r="J2000" s="0" t="n">
        <v>1.33</v>
      </c>
      <c r="K2000" s="0" t="s">
        <v>21</v>
      </c>
      <c r="L2000" s="0" t="n">
        <f aca="false">IF(K2000="Yes",(J2000-1)*0.98,-1)</f>
        <v>0.3234</v>
      </c>
      <c r="M2000" s="11" t="s">
        <v>62</v>
      </c>
      <c r="N2000" s="50" t="n">
        <v>30.27</v>
      </c>
      <c r="O2000" s="50" t="n">
        <f aca="false">N2000*L2000</f>
        <v>9.789318</v>
      </c>
      <c r="P2000" s="14" t="n">
        <f aca="false">O2000+P1999</f>
        <v>1734.317256832</v>
      </c>
    </row>
    <row r="2001" customFormat="false" ht="12.8" hidden="false" customHeight="false" outlineLevel="0" collapsed="false">
      <c r="A2001" s="2" t="s">
        <v>2417</v>
      </c>
      <c r="B2001" s="2" t="s">
        <v>105</v>
      </c>
      <c r="C2001" s="0" t="s">
        <v>125</v>
      </c>
      <c r="D2001" s="0" t="s">
        <v>16</v>
      </c>
      <c r="E2001" s="0" t="s">
        <v>30</v>
      </c>
      <c r="F2001" s="0" t="s">
        <v>43</v>
      </c>
      <c r="G2001" s="0" t="s">
        <v>19</v>
      </c>
      <c r="H2001" s="0" t="s">
        <v>2328</v>
      </c>
      <c r="I2001" s="0" t="n">
        <v>1</v>
      </c>
      <c r="J2001" s="0" t="n">
        <v>1.14</v>
      </c>
      <c r="K2001" s="0" t="s">
        <v>21</v>
      </c>
      <c r="L2001" s="0" t="n">
        <f aca="false">IF(K2001="Yes",(J2001-1)*0.98,-1)</f>
        <v>0.1372</v>
      </c>
      <c r="M2001" s="4" t="s">
        <v>22</v>
      </c>
      <c r="N2001" s="50" t="n">
        <v>30.27</v>
      </c>
      <c r="O2001" s="50" t="n">
        <f aca="false">N2001*L2001</f>
        <v>4.153044</v>
      </c>
      <c r="P2001" s="14" t="n">
        <f aca="false">O2001+P2000</f>
        <v>1738.470300832</v>
      </c>
    </row>
    <row r="2002" customFormat="false" ht="12.8" hidden="false" customHeight="false" outlineLevel="0" collapsed="false">
      <c r="A2002" s="2" t="s">
        <v>2417</v>
      </c>
      <c r="B2002" s="2" t="s">
        <v>1250</v>
      </c>
      <c r="C2002" s="0" t="s">
        <v>125</v>
      </c>
      <c r="D2002" s="0" t="s">
        <v>16</v>
      </c>
      <c r="E2002" s="0" t="s">
        <v>30</v>
      </c>
      <c r="F2002" s="0" t="s">
        <v>65</v>
      </c>
      <c r="G2002" s="0" t="s">
        <v>21</v>
      </c>
      <c r="H2002" s="0" t="s">
        <v>2420</v>
      </c>
      <c r="I2002" s="0" t="n">
        <v>0</v>
      </c>
      <c r="J2002" s="0" t="n">
        <v>2.13</v>
      </c>
      <c r="K2002" s="0" t="s">
        <v>19</v>
      </c>
      <c r="L2002" s="0" t="n">
        <f aca="false">IF(K2002="Yes",(J2002-1)*0.98,-1)</f>
        <v>-1</v>
      </c>
      <c r="M2002" s="4" t="s">
        <v>22</v>
      </c>
      <c r="N2002" s="50" t="n">
        <v>30.27</v>
      </c>
      <c r="O2002" s="50" t="n">
        <f aca="false">N2002*L2002</f>
        <v>-30.27</v>
      </c>
      <c r="P2002" s="14" t="n">
        <f aca="false">O2002+P2001</f>
        <v>1708.200300832</v>
      </c>
    </row>
    <row r="2003" customFormat="false" ht="12.8" hidden="false" customHeight="false" outlineLevel="0" collapsed="false">
      <c r="A2003" s="2" t="s">
        <v>2421</v>
      </c>
      <c r="B2003" s="2" t="s">
        <v>124</v>
      </c>
      <c r="C2003" s="0" t="s">
        <v>215</v>
      </c>
      <c r="D2003" s="0" t="s">
        <v>16</v>
      </c>
      <c r="E2003" s="0" t="s">
        <v>17</v>
      </c>
      <c r="F2003" s="0" t="s">
        <v>18</v>
      </c>
      <c r="G2003" s="0" t="s">
        <v>19</v>
      </c>
      <c r="H2003" s="0" t="s">
        <v>2422</v>
      </c>
      <c r="I2003" s="0" t="n">
        <v>2</v>
      </c>
      <c r="J2003" s="0" t="n">
        <v>1.79</v>
      </c>
      <c r="K2003" s="0" t="s">
        <v>21</v>
      </c>
      <c r="L2003" s="0" t="n">
        <f aca="false">IF(K2003="Yes",(J2003-1)*0.98,-1)</f>
        <v>0.7742</v>
      </c>
      <c r="M2003" s="4" t="s">
        <v>22</v>
      </c>
      <c r="N2003" s="50" t="n">
        <v>30.27</v>
      </c>
      <c r="O2003" s="50" t="n">
        <f aca="false">N2003*L2003</f>
        <v>23.435034</v>
      </c>
      <c r="P2003" s="14" t="n">
        <f aca="false">O2003+P2002</f>
        <v>1731.635334832</v>
      </c>
    </row>
    <row r="2004" customFormat="false" ht="12.8" hidden="false" customHeight="false" outlineLevel="0" collapsed="false">
      <c r="A2004" s="2" t="s">
        <v>2423</v>
      </c>
      <c r="B2004" s="2" t="s">
        <v>245</v>
      </c>
      <c r="C2004" s="0" t="s">
        <v>492</v>
      </c>
      <c r="D2004" s="0" t="s">
        <v>16</v>
      </c>
      <c r="E2004" s="0" t="s">
        <v>79</v>
      </c>
      <c r="F2004" s="0" t="s">
        <v>80</v>
      </c>
      <c r="G2004" s="0" t="s">
        <v>19</v>
      </c>
      <c r="H2004" s="0" t="s">
        <v>2424</v>
      </c>
      <c r="I2004" s="0" t="n">
        <v>3</v>
      </c>
      <c r="J2004" s="0" t="n">
        <v>1.25</v>
      </c>
      <c r="K2004" s="0" t="s">
        <v>21</v>
      </c>
      <c r="L2004" s="0" t="n">
        <f aca="false">IF(K2004="Yes",(J2004-1)*0.98,-1)</f>
        <v>0.245</v>
      </c>
      <c r="M2004" s="4" t="s">
        <v>22</v>
      </c>
      <c r="N2004" s="50" t="n">
        <v>30.27</v>
      </c>
      <c r="O2004" s="50" t="n">
        <f aca="false">N2004*L2004</f>
        <v>7.41615</v>
      </c>
      <c r="P2004" s="14" t="n">
        <f aca="false">O2004+P2003</f>
        <v>1739.051484832</v>
      </c>
    </row>
    <row r="2005" customFormat="false" ht="12.8" hidden="false" customHeight="false" outlineLevel="0" collapsed="false">
      <c r="A2005" s="2" t="s">
        <v>2423</v>
      </c>
      <c r="B2005" s="2" t="s">
        <v>245</v>
      </c>
      <c r="C2005" s="0" t="s">
        <v>492</v>
      </c>
      <c r="D2005" s="0" t="s">
        <v>16</v>
      </c>
      <c r="E2005" s="0" t="s">
        <v>79</v>
      </c>
      <c r="F2005" s="0" t="s">
        <v>80</v>
      </c>
      <c r="G2005" s="0" t="s">
        <v>19</v>
      </c>
      <c r="H2005" s="0" t="s">
        <v>2425</v>
      </c>
      <c r="I2005" s="0" t="n">
        <v>1</v>
      </c>
      <c r="J2005" s="0" t="n">
        <v>1.92</v>
      </c>
      <c r="K2005" s="0" t="s">
        <v>21</v>
      </c>
      <c r="L2005" s="0" t="n">
        <f aca="false">IF(K2005="Yes",(J2005-1)*0.98,-1)</f>
        <v>0.9016</v>
      </c>
      <c r="M2005" s="11" t="s">
        <v>62</v>
      </c>
      <c r="N2005" s="50" t="n">
        <v>30.27</v>
      </c>
      <c r="O2005" s="50" t="n">
        <f aca="false">N2005*L2005</f>
        <v>27.291432</v>
      </c>
      <c r="P2005" s="14" t="n">
        <f aca="false">O2005+P2004</f>
        <v>1766.342916832</v>
      </c>
    </row>
    <row r="2006" customFormat="false" ht="12.8" hidden="false" customHeight="false" outlineLevel="0" collapsed="false">
      <c r="A2006" s="2" t="s">
        <v>2423</v>
      </c>
      <c r="B2006" s="2" t="s">
        <v>343</v>
      </c>
      <c r="C2006" s="0" t="s">
        <v>91</v>
      </c>
      <c r="D2006" s="0" t="s">
        <v>42</v>
      </c>
      <c r="E2006" s="0" t="s">
        <v>30</v>
      </c>
      <c r="F2006" s="0" t="s">
        <v>18</v>
      </c>
      <c r="G2006" s="0" t="s">
        <v>19</v>
      </c>
      <c r="H2006" s="0" t="s">
        <v>2426</v>
      </c>
      <c r="I2006" s="0" t="n">
        <v>0</v>
      </c>
      <c r="J2006" s="0" t="n">
        <v>2.26</v>
      </c>
      <c r="K2006" s="0" t="s">
        <v>19</v>
      </c>
      <c r="L2006" s="0" t="n">
        <f aca="false">IF(K2006="Yes",(J2006-1)*0.98,-1)</f>
        <v>-1</v>
      </c>
      <c r="M2006" s="11" t="s">
        <v>62</v>
      </c>
      <c r="N2006" s="50" t="n">
        <v>30.27</v>
      </c>
      <c r="O2006" s="50" t="n">
        <f aca="false">N2006*L2006</f>
        <v>-30.27</v>
      </c>
      <c r="P2006" s="14" t="n">
        <f aca="false">O2006+P2005</f>
        <v>1736.072916832</v>
      </c>
    </row>
    <row r="2007" customFormat="false" ht="12.8" hidden="false" customHeight="false" outlineLevel="0" collapsed="false">
      <c r="A2007" s="2" t="s">
        <v>2427</v>
      </c>
      <c r="B2007" s="2" t="s">
        <v>35</v>
      </c>
      <c r="C2007" s="0" t="s">
        <v>734</v>
      </c>
      <c r="D2007" s="0" t="s">
        <v>42</v>
      </c>
      <c r="E2007" s="0" t="s">
        <v>147</v>
      </c>
      <c r="F2007" s="0" t="s">
        <v>453</v>
      </c>
      <c r="G2007" s="0" t="s">
        <v>19</v>
      </c>
      <c r="H2007" s="0" t="s">
        <v>2428</v>
      </c>
      <c r="I2007" s="0" t="n">
        <v>2</v>
      </c>
      <c r="J2007" s="0" t="n">
        <v>1.86</v>
      </c>
      <c r="K2007" s="0" t="str">
        <f aca="false">IF(I2007=1,"Yes","No")</f>
        <v>No</v>
      </c>
      <c r="L2007" s="0" t="n">
        <f aca="false">IF(K2007="Yes",(J2007-1)*0.98,-1)</f>
        <v>-1</v>
      </c>
      <c r="M2007" s="5" t="s">
        <v>33</v>
      </c>
      <c r="N2007" s="50" t="n">
        <v>30.27</v>
      </c>
      <c r="O2007" s="50" t="n">
        <f aca="false">N2007*L2007</f>
        <v>-30.27</v>
      </c>
      <c r="P2007" s="14" t="n">
        <f aca="false">O2007+P2006</f>
        <v>1705.802916832</v>
      </c>
    </row>
    <row r="2008" customFormat="false" ht="12.8" hidden="false" customHeight="false" outlineLevel="0" collapsed="false">
      <c r="A2008" s="2" t="s">
        <v>2429</v>
      </c>
      <c r="B2008" s="2" t="s">
        <v>280</v>
      </c>
      <c r="C2008" s="0" t="s">
        <v>86</v>
      </c>
      <c r="D2008" s="0" t="s">
        <v>16</v>
      </c>
      <c r="E2008" s="0" t="s">
        <v>79</v>
      </c>
      <c r="F2008" s="0" t="s">
        <v>206</v>
      </c>
      <c r="G2008" s="0" t="s">
        <v>19</v>
      </c>
      <c r="H2008" s="0" t="s">
        <v>1865</v>
      </c>
      <c r="I2008" s="0" t="n">
        <v>2</v>
      </c>
      <c r="J2008" s="0" t="n">
        <v>1.9</v>
      </c>
      <c r="K2008" s="0" t="s">
        <v>21</v>
      </c>
      <c r="L2008" s="0" t="n">
        <f aca="false">IF(K2008="Yes",(J2008-1)*0.98,-1)</f>
        <v>0.882</v>
      </c>
      <c r="M2008" s="4" t="s">
        <v>22</v>
      </c>
      <c r="N2008" s="50" t="n">
        <v>30.27</v>
      </c>
      <c r="O2008" s="50" t="n">
        <f aca="false">N2008*L2008</f>
        <v>26.69814</v>
      </c>
      <c r="P2008" s="14" t="n">
        <f aca="false">O2008+P2007</f>
        <v>1732.501056832</v>
      </c>
    </row>
    <row r="2009" customFormat="false" ht="12.8" hidden="false" customHeight="false" outlineLevel="0" collapsed="false">
      <c r="A2009" s="2" t="s">
        <v>2429</v>
      </c>
      <c r="B2009" s="2" t="s">
        <v>527</v>
      </c>
      <c r="C2009" s="0" t="s">
        <v>91</v>
      </c>
      <c r="D2009" s="0" t="s">
        <v>42</v>
      </c>
      <c r="E2009" s="0" t="s">
        <v>30</v>
      </c>
      <c r="F2009" s="0" t="s">
        <v>18</v>
      </c>
      <c r="G2009" s="0" t="s">
        <v>19</v>
      </c>
      <c r="H2009" s="0" t="s">
        <v>2430</v>
      </c>
      <c r="I2009" s="0" t="n">
        <v>0</v>
      </c>
      <c r="J2009" s="0" t="n">
        <v>2.28</v>
      </c>
      <c r="K2009" s="0" t="s">
        <v>19</v>
      </c>
      <c r="L2009" s="0" t="n">
        <f aca="false">IF(K2009="Yes",(J2009-1)*0.98,-1)</f>
        <v>-1</v>
      </c>
      <c r="M2009" s="11" t="s">
        <v>62</v>
      </c>
      <c r="N2009" s="50" t="n">
        <v>30.27</v>
      </c>
      <c r="O2009" s="50" t="n">
        <f aca="false">N2009*L2009</f>
        <v>-30.27</v>
      </c>
      <c r="P2009" s="14" t="n">
        <f aca="false">O2009+P2008</f>
        <v>1702.231056832</v>
      </c>
    </row>
    <row r="2010" customFormat="false" ht="12.8" hidden="false" customHeight="false" outlineLevel="0" collapsed="false">
      <c r="A2010" s="2" t="s">
        <v>2429</v>
      </c>
      <c r="B2010" s="2" t="s">
        <v>1117</v>
      </c>
      <c r="C2010" s="0" t="s">
        <v>91</v>
      </c>
      <c r="D2010" s="0" t="s">
        <v>29</v>
      </c>
      <c r="E2010" s="0" t="s">
        <v>30</v>
      </c>
      <c r="F2010" s="0" t="s">
        <v>152</v>
      </c>
      <c r="G2010" s="0" t="s">
        <v>21</v>
      </c>
      <c r="H2010" s="0" t="s">
        <v>2431</v>
      </c>
      <c r="I2010" s="0" t="n">
        <v>1</v>
      </c>
      <c r="J2010" s="0" t="n">
        <v>4.4</v>
      </c>
      <c r="K2010" s="0" t="str">
        <f aca="false">IF(I2010=1,"Yes","No")</f>
        <v>Yes</v>
      </c>
      <c r="L2010" s="0" t="n">
        <f aca="false">IF(K2010="Yes",(J2010-1)*0.98,-1)</f>
        <v>3.332</v>
      </c>
      <c r="M2010" s="5" t="s">
        <v>33</v>
      </c>
      <c r="N2010" s="50" t="n">
        <v>30.27</v>
      </c>
      <c r="O2010" s="50" t="n">
        <f aca="false">N2010*L2010</f>
        <v>100.85964</v>
      </c>
      <c r="P2010" s="14" t="n">
        <f aca="false">O2010+P2009</f>
        <v>1803.090696832</v>
      </c>
    </row>
    <row r="2011" customFormat="false" ht="12.8" hidden="false" customHeight="false" outlineLevel="0" collapsed="false">
      <c r="A2011" s="2" t="s">
        <v>2429</v>
      </c>
      <c r="B2011" s="2" t="s">
        <v>1117</v>
      </c>
      <c r="C2011" s="0" t="s">
        <v>91</v>
      </c>
      <c r="D2011" s="0" t="s">
        <v>29</v>
      </c>
      <c r="E2011" s="0" t="s">
        <v>30</v>
      </c>
      <c r="F2011" s="0" t="s">
        <v>152</v>
      </c>
      <c r="G2011" s="0" t="s">
        <v>21</v>
      </c>
      <c r="H2011" s="0" t="s">
        <v>2431</v>
      </c>
      <c r="I2011" s="0" t="n">
        <v>1</v>
      </c>
      <c r="J2011" s="0" t="n">
        <v>1.73</v>
      </c>
      <c r="K2011" s="0" t="s">
        <v>21</v>
      </c>
      <c r="L2011" s="0" t="n">
        <f aca="false">IF(K2011="Yes",(J2011-1)*0.98,-1)</f>
        <v>0.7154</v>
      </c>
      <c r="M2011" s="4" t="s">
        <v>22</v>
      </c>
      <c r="N2011" s="50" t="n">
        <v>30.27</v>
      </c>
      <c r="O2011" s="50" t="n">
        <f aca="false">N2011*L2011</f>
        <v>21.655158</v>
      </c>
      <c r="P2011" s="14" t="n">
        <f aca="false">O2011+P2010</f>
        <v>1824.745854832</v>
      </c>
    </row>
    <row r="2012" customFormat="false" ht="12.8" hidden="false" customHeight="false" outlineLevel="0" collapsed="false">
      <c r="A2012" s="2" t="s">
        <v>2432</v>
      </c>
      <c r="B2012" s="2" t="s">
        <v>113</v>
      </c>
      <c r="C2012" s="0" t="s">
        <v>256</v>
      </c>
      <c r="D2012" s="0" t="s">
        <v>42</v>
      </c>
      <c r="E2012" s="0" t="s">
        <v>17</v>
      </c>
      <c r="F2012" s="0" t="s">
        <v>43</v>
      </c>
      <c r="G2012" s="0" t="s">
        <v>19</v>
      </c>
      <c r="H2012" s="0" t="s">
        <v>2433</v>
      </c>
      <c r="I2012" s="0" t="n">
        <v>2</v>
      </c>
      <c r="J2012" s="0" t="n">
        <v>8</v>
      </c>
      <c r="K2012" s="0" t="str">
        <f aca="false">IF(I2012=1,"Yes","No")</f>
        <v>No</v>
      </c>
      <c r="L2012" s="0" t="n">
        <f aca="false">IF(K2012="Yes",(J2012-1)*0.98,-1)</f>
        <v>-1</v>
      </c>
      <c r="M2012" s="5" t="s">
        <v>33</v>
      </c>
      <c r="N2012" s="50" t="n">
        <v>30.27</v>
      </c>
      <c r="O2012" s="50" t="n">
        <f aca="false">N2012*L2012</f>
        <v>-30.27</v>
      </c>
      <c r="P2012" s="14" t="n">
        <f aca="false">O2012+P2011</f>
        <v>1794.475854832</v>
      </c>
    </row>
    <row r="2013" customFormat="false" ht="12.8" hidden="false" customHeight="false" outlineLevel="0" collapsed="false">
      <c r="A2013" s="2" t="s">
        <v>2432</v>
      </c>
      <c r="B2013" s="2" t="s">
        <v>71</v>
      </c>
      <c r="C2013" s="0" t="s">
        <v>532</v>
      </c>
      <c r="D2013" s="0" t="s">
        <v>16</v>
      </c>
      <c r="E2013" s="0" t="s">
        <v>17</v>
      </c>
      <c r="F2013" s="0" t="s">
        <v>18</v>
      </c>
      <c r="G2013" s="0" t="s">
        <v>19</v>
      </c>
      <c r="H2013" s="0" t="s">
        <v>2434</v>
      </c>
      <c r="I2013" s="0" t="n">
        <v>1</v>
      </c>
      <c r="J2013" s="0" t="n">
        <v>1.28</v>
      </c>
      <c r="K2013" s="0" t="s">
        <v>21</v>
      </c>
      <c r="L2013" s="0" t="n">
        <f aca="false">IF(K2013="Yes",(J2013-1)*0.98,-1)</f>
        <v>0.2744</v>
      </c>
      <c r="M2013" s="4" t="s">
        <v>22</v>
      </c>
      <c r="N2013" s="50" t="n">
        <v>30.27</v>
      </c>
      <c r="O2013" s="50" t="n">
        <f aca="false">N2013*L2013</f>
        <v>8.306088</v>
      </c>
      <c r="P2013" s="14" t="n">
        <f aca="false">O2013+P2012</f>
        <v>1802.781942832</v>
      </c>
    </row>
    <row r="2014" customFormat="false" ht="12.8" hidden="false" customHeight="false" outlineLevel="0" collapsed="false">
      <c r="A2014" s="2" t="s">
        <v>2435</v>
      </c>
      <c r="B2014" s="2" t="s">
        <v>205</v>
      </c>
      <c r="C2014" s="0" t="s">
        <v>311</v>
      </c>
      <c r="D2014" s="0" t="s">
        <v>42</v>
      </c>
      <c r="E2014" s="0" t="s">
        <v>79</v>
      </c>
      <c r="F2014" s="0" t="s">
        <v>80</v>
      </c>
      <c r="G2014" s="0" t="s">
        <v>19</v>
      </c>
      <c r="H2014" s="0" t="s">
        <v>2436</v>
      </c>
      <c r="I2014" s="0" t="n">
        <v>4</v>
      </c>
      <c r="J2014" s="0" t="n">
        <v>3.88</v>
      </c>
      <c r="K2014" s="0" t="s">
        <v>19</v>
      </c>
      <c r="L2014" s="0" t="n">
        <f aca="false">IF(K2014="Yes",(J2014-1)*0.98,-1)</f>
        <v>-1</v>
      </c>
      <c r="M2014" s="4" t="s">
        <v>22</v>
      </c>
      <c r="N2014" s="50" t="n">
        <v>30.27</v>
      </c>
      <c r="O2014" s="50" t="n">
        <f aca="false">N2014*L2014</f>
        <v>-30.27</v>
      </c>
      <c r="P2014" s="14" t="n">
        <f aca="false">O2014+P2013</f>
        <v>1772.511942832</v>
      </c>
    </row>
    <row r="2015" customFormat="false" ht="12.8" hidden="false" customHeight="false" outlineLevel="0" collapsed="false">
      <c r="A2015" s="2" t="s">
        <v>2435</v>
      </c>
      <c r="B2015" s="2" t="s">
        <v>452</v>
      </c>
      <c r="C2015" s="0" t="s">
        <v>373</v>
      </c>
      <c r="D2015" s="0" t="s">
        <v>42</v>
      </c>
      <c r="E2015" s="0" t="s">
        <v>79</v>
      </c>
      <c r="F2015" s="0" t="s">
        <v>80</v>
      </c>
      <c r="G2015" s="0" t="s">
        <v>19</v>
      </c>
      <c r="H2015" s="0" t="s">
        <v>2437</v>
      </c>
      <c r="I2015" s="0" t="n">
        <v>4</v>
      </c>
      <c r="J2015" s="0" t="n">
        <v>1.21</v>
      </c>
      <c r="K2015" s="0" t="s">
        <v>19</v>
      </c>
      <c r="L2015" s="0" t="n">
        <f aca="false">IF(K2015="Yes",(J2015-1)*0.98,-1)</f>
        <v>-1</v>
      </c>
      <c r="M2015" s="4" t="s">
        <v>22</v>
      </c>
      <c r="N2015" s="50" t="n">
        <v>30.27</v>
      </c>
      <c r="O2015" s="50" t="n">
        <f aca="false">N2015*L2015</f>
        <v>-30.27</v>
      </c>
      <c r="P2015" s="14" t="n">
        <f aca="false">O2015+P2014</f>
        <v>1742.241942832</v>
      </c>
    </row>
    <row r="2016" customFormat="false" ht="12.8" hidden="false" customHeight="false" outlineLevel="0" collapsed="false">
      <c r="A2016" s="2" t="s">
        <v>2435</v>
      </c>
      <c r="B2016" s="2" t="s">
        <v>239</v>
      </c>
      <c r="C2016" s="0" t="s">
        <v>74</v>
      </c>
      <c r="D2016" s="0" t="s">
        <v>37</v>
      </c>
      <c r="E2016" s="0" t="s">
        <v>30</v>
      </c>
      <c r="F2016" s="0" t="s">
        <v>43</v>
      </c>
      <c r="G2016" s="0" t="s">
        <v>19</v>
      </c>
      <c r="H2016" s="0" t="s">
        <v>2438</v>
      </c>
      <c r="I2016" s="0" t="n">
        <v>3</v>
      </c>
      <c r="J2016" s="0" t="n">
        <v>1.63</v>
      </c>
      <c r="K2016" s="0" t="s">
        <v>21</v>
      </c>
      <c r="L2016" s="0" t="n">
        <f aca="false">IF(K2016="Yes",(J2016-1)*0.98,-1)</f>
        <v>0.6174</v>
      </c>
      <c r="M2016" s="4" t="s">
        <v>22</v>
      </c>
      <c r="N2016" s="50" t="n">
        <v>30.27</v>
      </c>
      <c r="O2016" s="50" t="n">
        <f aca="false">N2016*L2016</f>
        <v>18.688698</v>
      </c>
      <c r="P2016" s="14" t="n">
        <f aca="false">O2016+P2015</f>
        <v>1760.930640832</v>
      </c>
    </row>
    <row r="2017" customFormat="false" ht="12.8" hidden="false" customHeight="false" outlineLevel="0" collapsed="false">
      <c r="A2017" s="2" t="s">
        <v>2439</v>
      </c>
      <c r="B2017" s="2" t="s">
        <v>162</v>
      </c>
      <c r="C2017" s="0" t="s">
        <v>78</v>
      </c>
      <c r="D2017" s="0" t="s">
        <v>16</v>
      </c>
      <c r="E2017" s="0" t="s">
        <v>17</v>
      </c>
      <c r="F2017" s="0" t="s">
        <v>18</v>
      </c>
      <c r="G2017" s="0" t="s">
        <v>19</v>
      </c>
      <c r="H2017" s="0" t="s">
        <v>2440</v>
      </c>
      <c r="I2017" s="0" t="n">
        <v>2</v>
      </c>
      <c r="J2017" s="0" t="n">
        <v>1.49</v>
      </c>
      <c r="K2017" s="0" t="s">
        <v>21</v>
      </c>
      <c r="L2017" s="0" t="n">
        <f aca="false">IF(K2017="Yes",(J2017-1)*0.98,-1)</f>
        <v>0.4802</v>
      </c>
      <c r="M2017" s="4" t="s">
        <v>22</v>
      </c>
      <c r="N2017" s="50" t="n">
        <v>30.27</v>
      </c>
      <c r="O2017" s="50" t="n">
        <f aca="false">N2017*L2017</f>
        <v>14.535654</v>
      </c>
      <c r="P2017" s="14" t="n">
        <f aca="false">O2017+P2016</f>
        <v>1775.466294832</v>
      </c>
    </row>
    <row r="2018" customFormat="false" ht="12.8" hidden="false" customHeight="false" outlineLevel="0" collapsed="false">
      <c r="A2018" s="2" t="s">
        <v>2439</v>
      </c>
      <c r="B2018" s="2" t="s">
        <v>101</v>
      </c>
      <c r="C2018" s="0" t="s">
        <v>294</v>
      </c>
      <c r="D2018" s="0" t="s">
        <v>16</v>
      </c>
      <c r="E2018" s="0" t="s">
        <v>17</v>
      </c>
      <c r="F2018" s="0" t="s">
        <v>18</v>
      </c>
      <c r="G2018" s="0" t="s">
        <v>19</v>
      </c>
      <c r="H2018" s="0" t="s">
        <v>2441</v>
      </c>
      <c r="I2018" s="0" t="n">
        <v>1</v>
      </c>
      <c r="J2018" s="0" t="n">
        <v>1.23</v>
      </c>
      <c r="K2018" s="0" t="s">
        <v>21</v>
      </c>
      <c r="L2018" s="0" t="n">
        <f aca="false">IF(K2018="Yes",(J2018-1)*0.98,-1)</f>
        <v>0.2254</v>
      </c>
      <c r="M2018" s="4" t="s">
        <v>22</v>
      </c>
      <c r="N2018" s="50" t="n">
        <v>30.27</v>
      </c>
      <c r="O2018" s="50" t="n">
        <f aca="false">N2018*L2018</f>
        <v>6.822858</v>
      </c>
      <c r="P2018" s="14" t="n">
        <f aca="false">O2018+P2017</f>
        <v>1782.289152832</v>
      </c>
    </row>
    <row r="2019" customFormat="false" ht="12.8" hidden="false" customHeight="false" outlineLevel="0" collapsed="false">
      <c r="A2019" s="2" t="s">
        <v>2442</v>
      </c>
      <c r="B2019" s="2" t="s">
        <v>35</v>
      </c>
      <c r="C2019" s="0" t="s">
        <v>41</v>
      </c>
      <c r="D2019" s="0" t="s">
        <v>42</v>
      </c>
      <c r="E2019" s="0" t="s">
        <v>147</v>
      </c>
      <c r="F2019" s="0" t="s">
        <v>304</v>
      </c>
      <c r="G2019" s="0" t="s">
        <v>19</v>
      </c>
      <c r="H2019" s="0" t="s">
        <v>2443</v>
      </c>
      <c r="I2019" s="0" t="n">
        <v>1</v>
      </c>
      <c r="J2019" s="0" t="n">
        <v>4.1</v>
      </c>
      <c r="K2019" s="0" t="str">
        <f aca="false">IF(I2019=1,"Yes","No")</f>
        <v>Yes</v>
      </c>
      <c r="L2019" s="0" t="n">
        <f aca="false">IF(K2019="Yes",(J2019-1)*0.98,-1)</f>
        <v>3.038</v>
      </c>
      <c r="M2019" s="5" t="s">
        <v>33</v>
      </c>
      <c r="N2019" s="50" t="n">
        <v>30.27</v>
      </c>
      <c r="O2019" s="50" t="n">
        <f aca="false">N2019*L2019</f>
        <v>91.96026</v>
      </c>
      <c r="P2019" s="14" t="n">
        <f aca="false">O2019+P2018</f>
        <v>1874.249412832</v>
      </c>
    </row>
    <row r="2020" customFormat="false" ht="12.8" hidden="false" customHeight="false" outlineLevel="0" collapsed="false">
      <c r="A2020" s="2" t="s">
        <v>2442</v>
      </c>
      <c r="B2020" s="2" t="s">
        <v>35</v>
      </c>
      <c r="C2020" s="6" t="s">
        <v>41</v>
      </c>
      <c r="D2020" s="6" t="s">
        <v>42</v>
      </c>
      <c r="E2020" s="6" t="s">
        <v>147</v>
      </c>
      <c r="F2020" s="6" t="s">
        <v>304</v>
      </c>
      <c r="G2020" s="6" t="s">
        <v>19</v>
      </c>
      <c r="H2020" s="6" t="s">
        <v>2444</v>
      </c>
      <c r="I2020" s="6" t="n">
        <v>2</v>
      </c>
      <c r="J2020" s="6" t="n">
        <v>5.67</v>
      </c>
      <c r="K2020" s="3" t="str">
        <f aca="false">IF(I2020=1, "No","Yes")</f>
        <v>Yes</v>
      </c>
      <c r="L2020" s="7" t="n">
        <f aca="false">IF(I2020=1,-J2020,0.98)</f>
        <v>0.98</v>
      </c>
      <c r="M2020" s="8" t="s">
        <v>51</v>
      </c>
      <c r="N2020" s="50" t="n">
        <v>30.27</v>
      </c>
      <c r="O2020" s="50" t="n">
        <f aca="false">N2020*L2020</f>
        <v>29.6646</v>
      </c>
      <c r="P2020" s="14" t="n">
        <f aca="false">O2020+P2019</f>
        <v>1903.914012832</v>
      </c>
    </row>
    <row r="2021" customFormat="false" ht="12.8" hidden="false" customHeight="false" outlineLevel="0" collapsed="false">
      <c r="A2021" s="9" t="s">
        <v>2442</v>
      </c>
      <c r="B2021" s="9" t="s">
        <v>35</v>
      </c>
      <c r="C2021" s="6" t="s">
        <v>41</v>
      </c>
      <c r="D2021" s="6" t="s">
        <v>42</v>
      </c>
      <c r="E2021" s="6" t="s">
        <v>147</v>
      </c>
      <c r="F2021" s="6" t="s">
        <v>304</v>
      </c>
      <c r="G2021" s="6" t="s">
        <v>19</v>
      </c>
      <c r="H2021" s="6" t="s">
        <v>2444</v>
      </c>
      <c r="I2021" s="6" t="n">
        <v>2</v>
      </c>
      <c r="J2021" s="6" t="n">
        <v>2.08</v>
      </c>
      <c r="K2021" s="3" t="s">
        <v>21</v>
      </c>
      <c r="L2021" s="0" t="n">
        <f aca="false">IF(K2021="Yes",(J2021-1)*0.98,-1)</f>
        <v>1.0584</v>
      </c>
      <c r="M2021" s="13" t="s">
        <v>184</v>
      </c>
      <c r="N2021" s="50" t="n">
        <v>30.27</v>
      </c>
      <c r="O2021" s="50" t="n">
        <f aca="false">N2021*L2021</f>
        <v>32.037768</v>
      </c>
      <c r="P2021" s="14" t="n">
        <f aca="false">O2021+P2020</f>
        <v>1935.951780832</v>
      </c>
    </row>
    <row r="2022" customFormat="false" ht="12.8" hidden="false" customHeight="false" outlineLevel="0" collapsed="false">
      <c r="A2022" s="2" t="s">
        <v>2442</v>
      </c>
      <c r="B2022" s="2" t="s">
        <v>71</v>
      </c>
      <c r="C2022" s="0" t="s">
        <v>608</v>
      </c>
      <c r="D2022" s="0" t="s">
        <v>16</v>
      </c>
      <c r="E2022" s="0" t="s">
        <v>147</v>
      </c>
      <c r="F2022" s="0" t="s">
        <v>18</v>
      </c>
      <c r="G2022" s="0" t="s">
        <v>19</v>
      </c>
      <c r="H2022" s="0" t="s">
        <v>2445</v>
      </c>
      <c r="I2022" s="0" t="n">
        <v>3</v>
      </c>
      <c r="J2022" s="0" t="n">
        <v>1.65</v>
      </c>
      <c r="K2022" s="0" t="s">
        <v>21</v>
      </c>
      <c r="L2022" s="0" t="n">
        <f aca="false">IF(K2022="Yes",(J2022-1)*0.98,-1)</f>
        <v>0.637</v>
      </c>
      <c r="M2022" s="11" t="s">
        <v>62</v>
      </c>
      <c r="N2022" s="50" t="n">
        <v>30.27</v>
      </c>
      <c r="O2022" s="50" t="n">
        <f aca="false">N2022*L2022</f>
        <v>19.28199</v>
      </c>
      <c r="P2022" s="14" t="n">
        <f aca="false">O2022+P2021</f>
        <v>1955.233770832</v>
      </c>
    </row>
    <row r="2023" customFormat="false" ht="12.8" hidden="false" customHeight="false" outlineLevel="0" collapsed="false">
      <c r="A2023" s="2" t="s">
        <v>2442</v>
      </c>
      <c r="B2023" s="2" t="s">
        <v>71</v>
      </c>
      <c r="C2023" s="6" t="s">
        <v>608</v>
      </c>
      <c r="D2023" s="6" t="s">
        <v>16</v>
      </c>
      <c r="E2023" s="6" t="s">
        <v>147</v>
      </c>
      <c r="F2023" s="6" t="s">
        <v>18</v>
      </c>
      <c r="G2023" s="6" t="s">
        <v>19</v>
      </c>
      <c r="H2023" s="6" t="s">
        <v>2446</v>
      </c>
      <c r="I2023" s="6" t="n">
        <v>2</v>
      </c>
      <c r="J2023" s="6" t="n">
        <v>5.13</v>
      </c>
      <c r="K2023" s="3" t="str">
        <f aca="false">IF(I2023=1, "No","Yes")</f>
        <v>Yes</v>
      </c>
      <c r="L2023" s="7" t="n">
        <f aca="false">IF(I2023=1,-J2023,0.98)</f>
        <v>0.98</v>
      </c>
      <c r="M2023" s="12" t="s">
        <v>128</v>
      </c>
      <c r="N2023" s="50" t="n">
        <v>30.27</v>
      </c>
      <c r="O2023" s="50" t="n">
        <f aca="false">N2023*L2023</f>
        <v>29.6646</v>
      </c>
      <c r="P2023" s="14" t="n">
        <f aca="false">O2023+P2022</f>
        <v>1984.898370832</v>
      </c>
    </row>
    <row r="2024" customFormat="false" ht="12.8" hidden="false" customHeight="false" outlineLevel="0" collapsed="false">
      <c r="A2024" s="9" t="s">
        <v>2442</v>
      </c>
      <c r="B2024" s="9" t="s">
        <v>71</v>
      </c>
      <c r="C2024" s="6" t="s">
        <v>608</v>
      </c>
      <c r="D2024" s="6" t="s">
        <v>16</v>
      </c>
      <c r="E2024" s="6" t="s">
        <v>147</v>
      </c>
      <c r="F2024" s="6" t="s">
        <v>18</v>
      </c>
      <c r="G2024" s="6" t="s">
        <v>19</v>
      </c>
      <c r="H2024" s="6" t="s">
        <v>2446</v>
      </c>
      <c r="I2024" s="6" t="n">
        <v>2</v>
      </c>
      <c r="J2024" s="6" t="n">
        <v>1.96</v>
      </c>
      <c r="K2024" s="3" t="s">
        <v>21</v>
      </c>
      <c r="L2024" s="0" t="n">
        <f aca="false">IF(K2024="Yes",(J2024-1)*0.98,-1)</f>
        <v>0.9408</v>
      </c>
      <c r="M2024" s="13" t="s">
        <v>184</v>
      </c>
      <c r="N2024" s="50" t="n">
        <v>30.27</v>
      </c>
      <c r="O2024" s="50" t="n">
        <f aca="false">N2024*L2024</f>
        <v>28.478016</v>
      </c>
      <c r="P2024" s="14" t="n">
        <f aca="false">O2024+P2023</f>
        <v>2013.376386832</v>
      </c>
    </row>
    <row r="2025" customFormat="false" ht="12.8" hidden="false" customHeight="false" outlineLevel="0" collapsed="false">
      <c r="A2025" s="9" t="s">
        <v>2442</v>
      </c>
      <c r="B2025" s="9" t="s">
        <v>71</v>
      </c>
      <c r="C2025" s="6" t="s">
        <v>608</v>
      </c>
      <c r="D2025" s="6" t="s">
        <v>16</v>
      </c>
      <c r="E2025" s="6" t="s">
        <v>147</v>
      </c>
      <c r="F2025" s="6" t="s">
        <v>18</v>
      </c>
      <c r="G2025" s="6" t="s">
        <v>19</v>
      </c>
      <c r="H2025" s="6" t="s">
        <v>2445</v>
      </c>
      <c r="I2025" s="6" t="n">
        <v>3</v>
      </c>
      <c r="J2025" s="6" t="n">
        <v>3.62</v>
      </c>
      <c r="K2025" s="3" t="str">
        <f aca="false">IF(I2025=1,"Yes","No")</f>
        <v>No</v>
      </c>
      <c r="L2025" s="7" t="n">
        <f aca="false">IF(K2025="Yes",(J2025-1)*0.98,-1)</f>
        <v>-1</v>
      </c>
      <c r="M2025" s="10" t="s">
        <v>53</v>
      </c>
      <c r="N2025" s="50" t="n">
        <v>30.27</v>
      </c>
      <c r="O2025" s="50" t="n">
        <f aca="false">N2025*L2025</f>
        <v>-30.27</v>
      </c>
      <c r="P2025" s="14" t="n">
        <f aca="false">O2025+P2024</f>
        <v>1983.106386832</v>
      </c>
    </row>
    <row r="2026" customFormat="false" ht="12.8" hidden="false" customHeight="false" outlineLevel="0" collapsed="false">
      <c r="A2026" s="2" t="s">
        <v>2447</v>
      </c>
      <c r="B2026" s="2" t="s">
        <v>181</v>
      </c>
      <c r="C2026" s="0" t="s">
        <v>271</v>
      </c>
      <c r="D2026" s="0" t="s">
        <v>48</v>
      </c>
      <c r="E2026" s="0" t="s">
        <v>147</v>
      </c>
      <c r="F2026" s="0" t="s">
        <v>49</v>
      </c>
      <c r="G2026" s="0" t="s">
        <v>19</v>
      </c>
      <c r="H2026" s="0" t="s">
        <v>2092</v>
      </c>
      <c r="I2026" s="0" t="n">
        <v>1</v>
      </c>
      <c r="J2026" s="0" t="n">
        <v>3.85</v>
      </c>
      <c r="K2026" s="0" t="str">
        <f aca="false">IF(I2026=1,"Yes","No")</f>
        <v>Yes</v>
      </c>
      <c r="L2026" s="0" t="n">
        <f aca="false">IF(K2026="Yes",(J2026-1)*0.98,-1)</f>
        <v>2.793</v>
      </c>
      <c r="M2026" s="5" t="s">
        <v>33</v>
      </c>
      <c r="N2026" s="50" t="n">
        <v>30.27</v>
      </c>
      <c r="O2026" s="50" t="n">
        <f aca="false">N2026*L2026</f>
        <v>84.54411</v>
      </c>
      <c r="P2026" s="14" t="n">
        <f aca="false">O2026+P2025</f>
        <v>2067.650496832</v>
      </c>
    </row>
    <row r="2027" customFormat="false" ht="12.8" hidden="false" customHeight="false" outlineLevel="0" collapsed="false">
      <c r="A2027" s="2" t="s">
        <v>2447</v>
      </c>
      <c r="B2027" s="2" t="s">
        <v>181</v>
      </c>
      <c r="C2027" s="0" t="s">
        <v>271</v>
      </c>
      <c r="D2027" s="0" t="s">
        <v>48</v>
      </c>
      <c r="E2027" s="0" t="s">
        <v>147</v>
      </c>
      <c r="F2027" s="0" t="s">
        <v>49</v>
      </c>
      <c r="G2027" s="0" t="s">
        <v>19</v>
      </c>
      <c r="H2027" s="0" t="s">
        <v>2092</v>
      </c>
      <c r="I2027" s="0" t="n">
        <v>1</v>
      </c>
      <c r="J2027" s="0" t="n">
        <v>1.91</v>
      </c>
      <c r="K2027" s="0" t="s">
        <v>21</v>
      </c>
      <c r="L2027" s="0" t="n">
        <f aca="false">IF(K2027="Yes",(J2027-1)*0.98,-1)</f>
        <v>0.8918</v>
      </c>
      <c r="M2027" s="4" t="s">
        <v>22</v>
      </c>
      <c r="N2027" s="50" t="n">
        <v>30.27</v>
      </c>
      <c r="O2027" s="50" t="n">
        <f aca="false">N2027*L2027</f>
        <v>26.994786</v>
      </c>
      <c r="P2027" s="14" t="n">
        <f aca="false">O2027+P2026</f>
        <v>2094.645282832</v>
      </c>
    </row>
    <row r="2028" customFormat="false" ht="12.8" hidden="false" customHeight="false" outlineLevel="0" collapsed="false">
      <c r="A2028" s="9" t="s">
        <v>2448</v>
      </c>
      <c r="B2028" s="9" t="s">
        <v>46</v>
      </c>
      <c r="C2028" s="6" t="s">
        <v>576</v>
      </c>
      <c r="D2028" s="6" t="s">
        <v>42</v>
      </c>
      <c r="E2028" s="6" t="s">
        <v>147</v>
      </c>
      <c r="F2028" s="6" t="s">
        <v>43</v>
      </c>
      <c r="G2028" s="6" t="s">
        <v>19</v>
      </c>
      <c r="H2028" s="6" t="s">
        <v>2449</v>
      </c>
      <c r="I2028" s="6" t="n">
        <v>0</v>
      </c>
      <c r="J2028" s="6" t="n">
        <v>0</v>
      </c>
      <c r="K2028" s="3" t="str">
        <f aca="false">IF(I2028=1,"Yes","No")</f>
        <v>No</v>
      </c>
      <c r="L2028" s="7" t="n">
        <f aca="false">IF(K2028="Yes",(J2028-1)*0.98,-1)</f>
        <v>-1</v>
      </c>
      <c r="M2028" s="10" t="s">
        <v>53</v>
      </c>
      <c r="N2028" s="50" t="n">
        <v>30.27</v>
      </c>
      <c r="O2028" s="50" t="n">
        <f aca="false">N2028*L2028</f>
        <v>-30.27</v>
      </c>
      <c r="P2028" s="14" t="n">
        <f aca="false">O2028+P2027</f>
        <v>2064.375282832</v>
      </c>
    </row>
    <row r="2029" customFormat="false" ht="12.8" hidden="false" customHeight="false" outlineLevel="0" collapsed="false">
      <c r="A2029" s="2" t="s">
        <v>2448</v>
      </c>
      <c r="B2029" s="2" t="s">
        <v>296</v>
      </c>
      <c r="C2029" s="0" t="s">
        <v>1094</v>
      </c>
      <c r="D2029" s="0" t="s">
        <v>37</v>
      </c>
      <c r="E2029" s="0" t="s">
        <v>17</v>
      </c>
      <c r="F2029" s="0" t="s">
        <v>65</v>
      </c>
      <c r="G2029" s="0" t="s">
        <v>21</v>
      </c>
      <c r="H2029" s="0" t="s">
        <v>2346</v>
      </c>
      <c r="I2029" s="0" t="n">
        <v>3</v>
      </c>
      <c r="J2029" s="0" t="n">
        <v>3.48</v>
      </c>
      <c r="K2029" s="0" t="str">
        <f aca="false">IF(I2029=1,"Yes","No")</f>
        <v>No</v>
      </c>
      <c r="L2029" s="0" t="n">
        <f aca="false">IF(K2029="Yes",(J2029-1)*0.98,-1)</f>
        <v>-1</v>
      </c>
      <c r="M2029" s="5" t="s">
        <v>33</v>
      </c>
      <c r="N2029" s="50" t="n">
        <v>30.27</v>
      </c>
      <c r="O2029" s="50" t="n">
        <f aca="false">N2029*L2029</f>
        <v>-30.27</v>
      </c>
      <c r="P2029" s="14" t="n">
        <f aca="false">O2029+P2028</f>
        <v>2034.105282832</v>
      </c>
    </row>
    <row r="2030" customFormat="false" ht="12.8" hidden="false" customHeight="false" outlineLevel="0" collapsed="false">
      <c r="A2030" s="2" t="s">
        <v>2448</v>
      </c>
      <c r="B2030" s="2" t="s">
        <v>296</v>
      </c>
      <c r="C2030" s="0" t="s">
        <v>1094</v>
      </c>
      <c r="D2030" s="0" t="s">
        <v>37</v>
      </c>
      <c r="E2030" s="0" t="s">
        <v>17</v>
      </c>
      <c r="F2030" s="0" t="s">
        <v>65</v>
      </c>
      <c r="G2030" s="0" t="s">
        <v>21</v>
      </c>
      <c r="H2030" s="0" t="s">
        <v>2346</v>
      </c>
      <c r="I2030" s="0" t="n">
        <v>3</v>
      </c>
      <c r="J2030" s="0" t="n">
        <v>1.9</v>
      </c>
      <c r="K2030" s="0" t="s">
        <v>19</v>
      </c>
      <c r="L2030" s="0" t="n">
        <f aca="false">IF(K2030="Yes",(J2030-1)*0.98,-1)</f>
        <v>-1</v>
      </c>
      <c r="M2030" s="4" t="s">
        <v>22</v>
      </c>
      <c r="N2030" s="50" t="n">
        <v>30.27</v>
      </c>
      <c r="O2030" s="50" t="n">
        <f aca="false">N2030*L2030</f>
        <v>-30.27</v>
      </c>
      <c r="P2030" s="14" t="n">
        <f aca="false">O2030+P2029</f>
        <v>2003.835282832</v>
      </c>
    </row>
    <row r="2031" customFormat="false" ht="12.8" hidden="false" customHeight="false" outlineLevel="0" collapsed="false">
      <c r="A2031" s="2" t="s">
        <v>2448</v>
      </c>
      <c r="B2031" s="2" t="s">
        <v>888</v>
      </c>
      <c r="C2031" s="6" t="s">
        <v>382</v>
      </c>
      <c r="D2031" s="6" t="s">
        <v>42</v>
      </c>
      <c r="E2031" s="6" t="s">
        <v>147</v>
      </c>
      <c r="F2031" s="6" t="s">
        <v>18</v>
      </c>
      <c r="G2031" s="6" t="s">
        <v>19</v>
      </c>
      <c r="H2031" s="6" t="s">
        <v>2450</v>
      </c>
      <c r="I2031" s="6" t="n">
        <v>2</v>
      </c>
      <c r="J2031" s="6" t="n">
        <v>0</v>
      </c>
      <c r="K2031" s="3" t="str">
        <f aca="false">IF(I2031=1, "No","Yes")</f>
        <v>Yes</v>
      </c>
      <c r="L2031" s="7" t="n">
        <f aca="false">IF(I2031=1,-J2031,0.98)</f>
        <v>0.98</v>
      </c>
      <c r="M2031" s="8" t="s">
        <v>51</v>
      </c>
      <c r="N2031" s="50" t="n">
        <v>30.27</v>
      </c>
      <c r="O2031" s="50" t="n">
        <f aca="false">N2031*L2031</f>
        <v>29.6646</v>
      </c>
      <c r="P2031" s="14" t="n">
        <f aca="false">O2031+P2030</f>
        <v>2033.499882832</v>
      </c>
    </row>
    <row r="2032" customFormat="false" ht="12.8" hidden="false" customHeight="false" outlineLevel="0" collapsed="false">
      <c r="A2032" s="2" t="s">
        <v>2448</v>
      </c>
      <c r="B2032" s="2" t="s">
        <v>888</v>
      </c>
      <c r="C2032" s="6" t="s">
        <v>382</v>
      </c>
      <c r="D2032" s="6" t="s">
        <v>42</v>
      </c>
      <c r="E2032" s="6" t="s">
        <v>147</v>
      </c>
      <c r="F2032" s="6" t="s">
        <v>18</v>
      </c>
      <c r="G2032" s="6" t="s">
        <v>19</v>
      </c>
      <c r="H2032" s="6" t="s">
        <v>2450</v>
      </c>
      <c r="I2032" s="6" t="n">
        <v>2</v>
      </c>
      <c r="J2032" s="6" t="n">
        <v>0</v>
      </c>
      <c r="K2032" s="3" t="str">
        <f aca="false">IF(I2032=1, "No","Yes")</f>
        <v>Yes</v>
      </c>
      <c r="L2032" s="7" t="n">
        <f aca="false">IF(I2032=1,-J2032,0.98)</f>
        <v>0.98</v>
      </c>
      <c r="M2032" s="12" t="s">
        <v>128</v>
      </c>
      <c r="N2032" s="50" t="n">
        <v>30.27</v>
      </c>
      <c r="O2032" s="50" t="n">
        <f aca="false">N2032*L2032</f>
        <v>29.6646</v>
      </c>
      <c r="P2032" s="14" t="n">
        <f aca="false">O2032+P2031</f>
        <v>2063.164482832</v>
      </c>
    </row>
    <row r="2033" customFormat="false" ht="12.8" hidden="false" customHeight="false" outlineLevel="0" collapsed="false">
      <c r="A2033" s="2" t="s">
        <v>2448</v>
      </c>
      <c r="B2033" s="2" t="s">
        <v>105</v>
      </c>
      <c r="C2033" s="0" t="s">
        <v>1371</v>
      </c>
      <c r="D2033" s="0" t="s">
        <v>42</v>
      </c>
      <c r="E2033" s="0" t="s">
        <v>30</v>
      </c>
      <c r="F2033" s="0" t="s">
        <v>18</v>
      </c>
      <c r="G2033" s="0" t="s">
        <v>19</v>
      </c>
      <c r="H2033" s="0" t="s">
        <v>2451</v>
      </c>
      <c r="I2033" s="0" t="n">
        <v>3</v>
      </c>
      <c r="J2033" s="0" t="n">
        <v>1.68</v>
      </c>
      <c r="K2033" s="0" t="s">
        <v>21</v>
      </c>
      <c r="L2033" s="0" t="n">
        <f aca="false">IF(K2033="Yes",(J2033-1)*0.98,-1)</f>
        <v>0.6664</v>
      </c>
      <c r="M2033" s="11" t="s">
        <v>62</v>
      </c>
      <c r="N2033" s="50" t="n">
        <v>30.27</v>
      </c>
      <c r="O2033" s="50" t="n">
        <f aca="false">N2033*L2033</f>
        <v>20.171928</v>
      </c>
      <c r="P2033" s="14" t="n">
        <f aca="false">O2033+P2032</f>
        <v>2083.336410832</v>
      </c>
    </row>
    <row r="2034" customFormat="false" ht="12.8" hidden="false" customHeight="false" outlineLevel="0" collapsed="false">
      <c r="A2034" s="2" t="s">
        <v>2452</v>
      </c>
      <c r="B2034" s="2" t="s">
        <v>1006</v>
      </c>
      <c r="C2034" s="0" t="s">
        <v>125</v>
      </c>
      <c r="D2034" s="0" t="s">
        <v>42</v>
      </c>
      <c r="E2034" s="0" t="s">
        <v>30</v>
      </c>
      <c r="F2034" s="0" t="s">
        <v>18</v>
      </c>
      <c r="G2034" s="0" t="s">
        <v>19</v>
      </c>
      <c r="H2034" s="0" t="s">
        <v>2453</v>
      </c>
      <c r="I2034" s="0" t="n">
        <v>1</v>
      </c>
      <c r="J2034" s="0" t="n">
        <v>3.1</v>
      </c>
      <c r="K2034" s="0" t="s">
        <v>21</v>
      </c>
      <c r="L2034" s="0" t="n">
        <f aca="false">IF(K2034="Yes",(J2034-1)*0.98,-1)</f>
        <v>2.058</v>
      </c>
      <c r="M2034" s="11" t="s">
        <v>62</v>
      </c>
      <c r="N2034" s="50" t="n">
        <v>30.27</v>
      </c>
      <c r="O2034" s="50" t="n">
        <f aca="false">N2034*L2034</f>
        <v>62.29566</v>
      </c>
      <c r="P2034" s="14" t="n">
        <f aca="false">O2034+P2033</f>
        <v>2145.632070832</v>
      </c>
    </row>
    <row r="2035" customFormat="false" ht="12.8" hidden="false" customHeight="false" outlineLevel="0" collapsed="false">
      <c r="A2035" s="2" t="s">
        <v>2452</v>
      </c>
      <c r="B2035" s="2" t="s">
        <v>1006</v>
      </c>
      <c r="C2035" s="0" t="s">
        <v>125</v>
      </c>
      <c r="D2035" s="0" t="s">
        <v>42</v>
      </c>
      <c r="E2035" s="0" t="s">
        <v>30</v>
      </c>
      <c r="F2035" s="0" t="s">
        <v>18</v>
      </c>
      <c r="G2035" s="0" t="s">
        <v>19</v>
      </c>
      <c r="H2035" s="0" t="s">
        <v>2454</v>
      </c>
      <c r="I2035" s="0" t="n">
        <v>3</v>
      </c>
      <c r="J2035" s="0" t="n">
        <v>1.41</v>
      </c>
      <c r="K2035" s="0" t="s">
        <v>21</v>
      </c>
      <c r="L2035" s="0" t="n">
        <f aca="false">IF(K2035="Yes",(J2035-1)*0.98,-1)</f>
        <v>0.4018</v>
      </c>
      <c r="M2035" s="11" t="s">
        <v>62</v>
      </c>
      <c r="N2035" s="50" t="n">
        <v>30.27</v>
      </c>
      <c r="O2035" s="50" t="n">
        <f aca="false">N2035*L2035</f>
        <v>12.162486</v>
      </c>
      <c r="P2035" s="14" t="n">
        <f aca="false">O2035+P2034</f>
        <v>2157.794556832</v>
      </c>
    </row>
    <row r="2036" customFormat="false" ht="12.8" hidden="false" customHeight="false" outlineLevel="0" collapsed="false">
      <c r="A2036" s="2" t="s">
        <v>2455</v>
      </c>
      <c r="B2036" s="2" t="s">
        <v>157</v>
      </c>
      <c r="C2036" s="0" t="s">
        <v>297</v>
      </c>
      <c r="D2036" s="0" t="s">
        <v>16</v>
      </c>
      <c r="E2036" s="0" t="s">
        <v>17</v>
      </c>
      <c r="F2036" s="0" t="s">
        <v>18</v>
      </c>
      <c r="G2036" s="0" t="s">
        <v>19</v>
      </c>
      <c r="H2036" s="0" t="s">
        <v>2456</v>
      </c>
      <c r="I2036" s="0" t="n">
        <v>2</v>
      </c>
      <c r="J2036" s="0" t="n">
        <v>1.09</v>
      </c>
      <c r="K2036" s="0" t="s">
        <v>21</v>
      </c>
      <c r="L2036" s="0" t="n">
        <f aca="false">IF(K2036="Yes",(J2036-1)*0.98,-1)</f>
        <v>0.0882000000000001</v>
      </c>
      <c r="M2036" s="4" t="s">
        <v>22</v>
      </c>
      <c r="N2036" s="50" t="n">
        <v>30.27</v>
      </c>
      <c r="O2036" s="50" t="n">
        <f aca="false">N2036*L2036</f>
        <v>2.669814</v>
      </c>
      <c r="P2036" s="14" t="n">
        <f aca="false">O2036+P2035</f>
        <v>2160.464370832</v>
      </c>
    </row>
    <row r="2037" customFormat="false" ht="12.8" hidden="false" customHeight="false" outlineLevel="0" collapsed="false">
      <c r="A2037" s="2" t="s">
        <v>2457</v>
      </c>
      <c r="B2037" s="2" t="s">
        <v>276</v>
      </c>
      <c r="C2037" s="0" t="s">
        <v>15</v>
      </c>
      <c r="D2037" s="0" t="s">
        <v>16</v>
      </c>
      <c r="E2037" s="0" t="s">
        <v>147</v>
      </c>
      <c r="F2037" s="0" t="s">
        <v>18</v>
      </c>
      <c r="G2037" s="0" t="s">
        <v>19</v>
      </c>
      <c r="H2037" s="0" t="s">
        <v>2458</v>
      </c>
      <c r="I2037" s="0" t="n">
        <v>3</v>
      </c>
      <c r="J2037" s="0" t="n">
        <v>2.66</v>
      </c>
      <c r="K2037" s="0" t="s">
        <v>21</v>
      </c>
      <c r="L2037" s="0" t="n">
        <f aca="false">IF(K2037="Yes",(J2037-1)*0.98,-1)</f>
        <v>1.6268</v>
      </c>
      <c r="M2037" s="11" t="s">
        <v>62</v>
      </c>
      <c r="N2037" s="50" t="n">
        <v>30.27</v>
      </c>
      <c r="O2037" s="50" t="n">
        <f aca="false">N2037*L2037</f>
        <v>49.243236</v>
      </c>
      <c r="P2037" s="14" t="n">
        <f aca="false">O2037+P2036</f>
        <v>2209.707606832</v>
      </c>
    </row>
    <row r="2038" customFormat="false" ht="12.8" hidden="false" customHeight="false" outlineLevel="0" collapsed="false">
      <c r="A2038" s="9" t="s">
        <v>2457</v>
      </c>
      <c r="B2038" s="9" t="s">
        <v>276</v>
      </c>
      <c r="C2038" s="6" t="s">
        <v>15</v>
      </c>
      <c r="D2038" s="6" t="s">
        <v>16</v>
      </c>
      <c r="E2038" s="6" t="s">
        <v>147</v>
      </c>
      <c r="F2038" s="6" t="s">
        <v>18</v>
      </c>
      <c r="G2038" s="6" t="s">
        <v>19</v>
      </c>
      <c r="H2038" s="6" t="s">
        <v>2458</v>
      </c>
      <c r="I2038" s="6" t="n">
        <v>3</v>
      </c>
      <c r="J2038" s="6" t="n">
        <v>21</v>
      </c>
      <c r="K2038" s="3" t="str">
        <f aca="false">IF(I2038=1,"Yes","No")</f>
        <v>No</v>
      </c>
      <c r="L2038" s="7" t="n">
        <f aca="false">IF(K2038="Yes",(J2038-1)*0.98,-1)</f>
        <v>-1</v>
      </c>
      <c r="M2038" s="10" t="s">
        <v>53</v>
      </c>
      <c r="N2038" s="50" t="n">
        <v>30.27</v>
      </c>
      <c r="O2038" s="50" t="n">
        <f aca="false">N2038*L2038</f>
        <v>-30.27</v>
      </c>
      <c r="P2038" s="14" t="n">
        <f aca="false">O2038+P2037</f>
        <v>2179.437606832</v>
      </c>
    </row>
    <row r="2039" customFormat="false" ht="12.8" hidden="false" customHeight="false" outlineLevel="0" collapsed="false">
      <c r="A2039" s="2" t="s">
        <v>2457</v>
      </c>
      <c r="B2039" s="2" t="s">
        <v>46</v>
      </c>
      <c r="C2039" s="0" t="s">
        <v>492</v>
      </c>
      <c r="D2039" s="0" t="s">
        <v>42</v>
      </c>
      <c r="E2039" s="0" t="s">
        <v>17</v>
      </c>
      <c r="F2039" s="0" t="s">
        <v>43</v>
      </c>
      <c r="G2039" s="0" t="s">
        <v>19</v>
      </c>
      <c r="H2039" s="0" t="s">
        <v>2459</v>
      </c>
      <c r="I2039" s="0" t="n">
        <v>1</v>
      </c>
      <c r="J2039" s="0" t="n">
        <v>1.6</v>
      </c>
      <c r="K2039" s="0" t="str">
        <f aca="false">IF(I2039=1,"Yes","No")</f>
        <v>Yes</v>
      </c>
      <c r="L2039" s="0" t="n">
        <f aca="false">IF(K2039="Yes",(J2039-1)*0.98,-1)</f>
        <v>0.588</v>
      </c>
      <c r="M2039" s="5" t="s">
        <v>33</v>
      </c>
      <c r="N2039" s="50" t="n">
        <v>30.27</v>
      </c>
      <c r="O2039" s="50" t="n">
        <f aca="false">N2039*L2039</f>
        <v>17.79876</v>
      </c>
      <c r="P2039" s="14" t="n">
        <f aca="false">O2039+P2038</f>
        <v>2197.236366832</v>
      </c>
    </row>
    <row r="2040" customFormat="false" ht="12.8" hidden="false" customHeight="false" outlineLevel="0" collapsed="false">
      <c r="A2040" s="2" t="s">
        <v>2460</v>
      </c>
      <c r="B2040" s="2" t="s">
        <v>23</v>
      </c>
      <c r="C2040" s="0" t="s">
        <v>1045</v>
      </c>
      <c r="D2040" s="0" t="s">
        <v>37</v>
      </c>
      <c r="E2040" s="0" t="s">
        <v>17</v>
      </c>
      <c r="F2040" s="0" t="s">
        <v>18</v>
      </c>
      <c r="G2040" s="0" t="s">
        <v>19</v>
      </c>
      <c r="H2040" s="0" t="s">
        <v>2461</v>
      </c>
      <c r="I2040" s="0" t="n">
        <v>4</v>
      </c>
      <c r="J2040" s="0" t="n">
        <v>4.73</v>
      </c>
      <c r="K2040" s="0" t="str">
        <f aca="false">IF(I2040=1,"Yes","No")</f>
        <v>No</v>
      </c>
      <c r="L2040" s="0" t="n">
        <f aca="false">IF(K2040="Yes",(J2040-1)*0.98,-1)</f>
        <v>-1</v>
      </c>
      <c r="M2040" s="5" t="s">
        <v>33</v>
      </c>
      <c r="N2040" s="50" t="n">
        <v>30.27</v>
      </c>
      <c r="O2040" s="50" t="n">
        <f aca="false">N2040*L2040</f>
        <v>-30.27</v>
      </c>
      <c r="P2040" s="14" t="n">
        <f aca="false">O2040+P2039</f>
        <v>2166.966366832</v>
      </c>
    </row>
    <row r="2041" customFormat="false" ht="12.8" hidden="false" customHeight="false" outlineLevel="0" collapsed="false">
      <c r="A2041" s="2" t="s">
        <v>2460</v>
      </c>
      <c r="B2041" s="2" t="s">
        <v>245</v>
      </c>
      <c r="C2041" s="0" t="s">
        <v>359</v>
      </c>
      <c r="D2041" s="0" t="s">
        <v>42</v>
      </c>
      <c r="E2041" s="0" t="s">
        <v>79</v>
      </c>
      <c r="F2041" s="0" t="s">
        <v>206</v>
      </c>
      <c r="G2041" s="0" t="s">
        <v>19</v>
      </c>
      <c r="H2041" s="0" t="s">
        <v>2462</v>
      </c>
      <c r="I2041" s="0" t="s">
        <v>133</v>
      </c>
      <c r="J2041" s="0" t="n">
        <v>3.55</v>
      </c>
      <c r="K2041" s="0" t="str">
        <f aca="false">IF(I2041=1,"Yes","No")</f>
        <v>No</v>
      </c>
      <c r="L2041" s="0" t="n">
        <f aca="false">IF(K2041="Yes",(J2041-1)*0.98,-1)</f>
        <v>-1</v>
      </c>
      <c r="M2041" s="5" t="s">
        <v>33</v>
      </c>
      <c r="N2041" s="50" t="n">
        <v>30.27</v>
      </c>
      <c r="O2041" s="50" t="n">
        <f aca="false">N2041*L2041</f>
        <v>-30.27</v>
      </c>
      <c r="P2041" s="14" t="n">
        <f aca="false">O2041+P2040</f>
        <v>2136.696366832</v>
      </c>
    </row>
    <row r="2042" customFormat="false" ht="12.8" hidden="false" customHeight="false" outlineLevel="0" collapsed="false">
      <c r="A2042" s="2" t="s">
        <v>2460</v>
      </c>
      <c r="B2042" s="2" t="s">
        <v>245</v>
      </c>
      <c r="C2042" s="0" t="s">
        <v>359</v>
      </c>
      <c r="D2042" s="0" t="s">
        <v>42</v>
      </c>
      <c r="E2042" s="0" t="s">
        <v>79</v>
      </c>
      <c r="F2042" s="0" t="s">
        <v>206</v>
      </c>
      <c r="G2042" s="0" t="s">
        <v>19</v>
      </c>
      <c r="H2042" s="0" t="s">
        <v>2463</v>
      </c>
      <c r="I2042" s="0" t="n">
        <v>2</v>
      </c>
      <c r="J2042" s="0" t="n">
        <v>1.44</v>
      </c>
      <c r="K2042" s="0" t="s">
        <v>21</v>
      </c>
      <c r="L2042" s="0" t="n">
        <f aca="false">IF(K2042="Yes",(J2042-1)*0.98,-1)</f>
        <v>0.4312</v>
      </c>
      <c r="M2042" s="11" t="s">
        <v>62</v>
      </c>
      <c r="N2042" s="50" t="n">
        <v>30.27</v>
      </c>
      <c r="O2042" s="50" t="n">
        <f aca="false">N2042*L2042</f>
        <v>13.052424</v>
      </c>
      <c r="P2042" s="14" t="n">
        <f aca="false">O2042+P2041</f>
        <v>2149.748790832</v>
      </c>
    </row>
    <row r="2043" customFormat="false" ht="12.8" hidden="false" customHeight="false" outlineLevel="0" collapsed="false">
      <c r="A2043" s="9" t="s">
        <v>2460</v>
      </c>
      <c r="B2043" s="9" t="s">
        <v>245</v>
      </c>
      <c r="C2043" s="6" t="s">
        <v>359</v>
      </c>
      <c r="D2043" s="6" t="s">
        <v>42</v>
      </c>
      <c r="E2043" s="6" t="s">
        <v>79</v>
      </c>
      <c r="F2043" s="6" t="s">
        <v>206</v>
      </c>
      <c r="G2043" s="6" t="s">
        <v>19</v>
      </c>
      <c r="H2043" s="6" t="s">
        <v>2463</v>
      </c>
      <c r="I2043" s="6" t="n">
        <v>2</v>
      </c>
      <c r="J2043" s="6" t="n">
        <v>4.9</v>
      </c>
      <c r="K2043" s="3" t="str">
        <f aca="false">IF(I2043=1,"Yes","No")</f>
        <v>No</v>
      </c>
      <c r="L2043" s="7" t="n">
        <f aca="false">IF(K2043="Yes",(J2043-1)*0.98,-1)</f>
        <v>-1</v>
      </c>
      <c r="M2043" s="10" t="s">
        <v>53</v>
      </c>
      <c r="N2043" s="50" t="n">
        <v>30.27</v>
      </c>
      <c r="O2043" s="50" t="n">
        <f aca="false">N2043*L2043</f>
        <v>-30.27</v>
      </c>
      <c r="P2043" s="14" t="n">
        <f aca="false">O2043+P2042</f>
        <v>2119.478790832</v>
      </c>
    </row>
    <row r="2044" customFormat="false" ht="12.8" hidden="false" customHeight="false" outlineLevel="0" collapsed="false">
      <c r="A2044" s="2" t="s">
        <v>2464</v>
      </c>
      <c r="B2044" s="2" t="s">
        <v>96</v>
      </c>
      <c r="C2044" s="0" t="s">
        <v>370</v>
      </c>
      <c r="D2044" s="0" t="s">
        <v>42</v>
      </c>
      <c r="E2044" s="0" t="s">
        <v>147</v>
      </c>
      <c r="F2044" s="0" t="s">
        <v>453</v>
      </c>
      <c r="G2044" s="0" t="s">
        <v>19</v>
      </c>
      <c r="H2044" s="0" t="s">
        <v>2465</v>
      </c>
      <c r="I2044" s="0" t="n">
        <v>0</v>
      </c>
      <c r="J2044" s="0" t="n">
        <v>3.55</v>
      </c>
      <c r="K2044" s="0" t="str">
        <f aca="false">IF(I2044=1,"Yes","No")</f>
        <v>No</v>
      </c>
      <c r="L2044" s="0" t="n">
        <f aca="false">IF(K2044="Yes",(J2044-1)*0.98,-1)</f>
        <v>-1</v>
      </c>
      <c r="M2044" s="5" t="s">
        <v>33</v>
      </c>
      <c r="N2044" s="50" t="n">
        <v>30.27</v>
      </c>
      <c r="O2044" s="50" t="n">
        <f aca="false">N2044*L2044</f>
        <v>-30.27</v>
      </c>
      <c r="P2044" s="14" t="n">
        <f aca="false">O2044+P2043</f>
        <v>2089.208790832</v>
      </c>
    </row>
    <row r="2045" customFormat="false" ht="12.8" hidden="false" customHeight="false" outlineLevel="0" collapsed="false">
      <c r="A2045" s="2" t="s">
        <v>2466</v>
      </c>
      <c r="B2045" s="2" t="s">
        <v>46</v>
      </c>
      <c r="C2045" s="0" t="s">
        <v>608</v>
      </c>
      <c r="D2045" s="0" t="s">
        <v>16</v>
      </c>
      <c r="E2045" s="0" t="s">
        <v>147</v>
      </c>
      <c r="F2045" s="0" t="s">
        <v>18</v>
      </c>
      <c r="G2045" s="0" t="s">
        <v>19</v>
      </c>
      <c r="H2045" s="0" t="s">
        <v>2467</v>
      </c>
      <c r="I2045" s="0" t="n">
        <v>1</v>
      </c>
      <c r="J2045" s="0" t="n">
        <v>1.44</v>
      </c>
      <c r="K2045" s="0" t="s">
        <v>21</v>
      </c>
      <c r="L2045" s="0" t="n">
        <f aca="false">IF(K2045="Yes",(J2045-1)*0.98,-1)</f>
        <v>0.4312</v>
      </c>
      <c r="M2045" s="11" t="s">
        <v>62</v>
      </c>
      <c r="N2045" s="50" t="n">
        <v>30.27</v>
      </c>
      <c r="O2045" s="50" t="n">
        <f aca="false">N2045*L2045</f>
        <v>13.052424</v>
      </c>
      <c r="P2045" s="14" t="n">
        <f aca="false">O2045+P2044</f>
        <v>2102.261214832</v>
      </c>
    </row>
    <row r="2046" customFormat="false" ht="12.8" hidden="false" customHeight="false" outlineLevel="0" collapsed="false">
      <c r="A2046" s="9" t="s">
        <v>2466</v>
      </c>
      <c r="B2046" s="9" t="s">
        <v>46</v>
      </c>
      <c r="C2046" s="6" t="s">
        <v>608</v>
      </c>
      <c r="D2046" s="6" t="s">
        <v>16</v>
      </c>
      <c r="E2046" s="6" t="s">
        <v>147</v>
      </c>
      <c r="F2046" s="6" t="s">
        <v>18</v>
      </c>
      <c r="G2046" s="6" t="s">
        <v>19</v>
      </c>
      <c r="H2046" s="6" t="s">
        <v>2467</v>
      </c>
      <c r="I2046" s="6" t="n">
        <v>1</v>
      </c>
      <c r="J2046" s="6" t="n">
        <v>6</v>
      </c>
      <c r="K2046" s="3" t="str">
        <f aca="false">IF(I2046=1,"Yes","No")</f>
        <v>Yes</v>
      </c>
      <c r="L2046" s="7" t="n">
        <f aca="false">IF(K2046="Yes",(J2046-1)*0.98,-1)</f>
        <v>4.9</v>
      </c>
      <c r="M2046" s="10" t="s">
        <v>53</v>
      </c>
      <c r="N2046" s="50" t="n">
        <v>30.27</v>
      </c>
      <c r="O2046" s="50" t="n">
        <f aca="false">N2046*L2046</f>
        <v>148.323</v>
      </c>
      <c r="P2046" s="14" t="n">
        <f aca="false">O2046+P2045</f>
        <v>2250.584214832</v>
      </c>
    </row>
    <row r="2047" customFormat="false" ht="12.8" hidden="false" customHeight="false" outlineLevel="0" collapsed="false">
      <c r="A2047" s="2" t="s">
        <v>2466</v>
      </c>
      <c r="B2047" s="2" t="s">
        <v>71</v>
      </c>
      <c r="C2047" s="0" t="s">
        <v>608</v>
      </c>
      <c r="D2047" s="0" t="s">
        <v>16</v>
      </c>
      <c r="E2047" s="0" t="s">
        <v>147</v>
      </c>
      <c r="F2047" s="0" t="s">
        <v>18</v>
      </c>
      <c r="G2047" s="0" t="s">
        <v>19</v>
      </c>
      <c r="H2047" s="0" t="s">
        <v>2468</v>
      </c>
      <c r="I2047" s="0" t="n">
        <v>1</v>
      </c>
      <c r="J2047" s="0" t="n">
        <v>1.18</v>
      </c>
      <c r="K2047" s="0" t="s">
        <v>21</v>
      </c>
      <c r="L2047" s="0" t="n">
        <f aca="false">IF(K2047="Yes",(J2047-1)*0.98,-1)</f>
        <v>0.1764</v>
      </c>
      <c r="M2047" s="11" t="s">
        <v>62</v>
      </c>
      <c r="N2047" s="50" t="n">
        <v>30.27</v>
      </c>
      <c r="O2047" s="50" t="n">
        <f aca="false">N2047*L2047</f>
        <v>5.339628</v>
      </c>
      <c r="P2047" s="14" t="n">
        <f aca="false">O2047+P2046</f>
        <v>2255.923842832</v>
      </c>
    </row>
    <row r="2048" customFormat="false" ht="12.8" hidden="false" customHeight="false" outlineLevel="0" collapsed="false">
      <c r="A2048" s="2" t="s">
        <v>2466</v>
      </c>
      <c r="B2048" s="2" t="s">
        <v>71</v>
      </c>
      <c r="C2048" s="6" t="s">
        <v>608</v>
      </c>
      <c r="D2048" s="6" t="s">
        <v>16</v>
      </c>
      <c r="E2048" s="6" t="s">
        <v>147</v>
      </c>
      <c r="F2048" s="6" t="s">
        <v>18</v>
      </c>
      <c r="G2048" s="6" t="s">
        <v>19</v>
      </c>
      <c r="H2048" s="6" t="s">
        <v>2469</v>
      </c>
      <c r="I2048" s="6" t="n">
        <v>4</v>
      </c>
      <c r="J2048" s="6" t="n">
        <v>17</v>
      </c>
      <c r="K2048" s="3" t="str">
        <f aca="false">IF(I2048=1, "No","Yes")</f>
        <v>Yes</v>
      </c>
      <c r="L2048" s="7" t="n">
        <f aca="false">IF(I2048=1,-J2048,0.98)</f>
        <v>0.98</v>
      </c>
      <c r="M2048" s="12" t="s">
        <v>128</v>
      </c>
      <c r="N2048" s="50" t="n">
        <v>30.27</v>
      </c>
      <c r="O2048" s="50" t="n">
        <f aca="false">N2048*L2048</f>
        <v>29.6646</v>
      </c>
      <c r="P2048" s="14" t="n">
        <f aca="false">O2048+P2047</f>
        <v>2285.588442832</v>
      </c>
    </row>
    <row r="2049" customFormat="false" ht="12.8" hidden="false" customHeight="false" outlineLevel="0" collapsed="false">
      <c r="A2049" s="9" t="s">
        <v>2466</v>
      </c>
      <c r="B2049" s="9" t="s">
        <v>71</v>
      </c>
      <c r="C2049" s="6" t="s">
        <v>608</v>
      </c>
      <c r="D2049" s="6" t="s">
        <v>16</v>
      </c>
      <c r="E2049" s="6" t="s">
        <v>147</v>
      </c>
      <c r="F2049" s="6" t="s">
        <v>18</v>
      </c>
      <c r="G2049" s="6" t="s">
        <v>19</v>
      </c>
      <c r="H2049" s="6" t="s">
        <v>2469</v>
      </c>
      <c r="I2049" s="6" t="n">
        <v>4</v>
      </c>
      <c r="J2049" s="6" t="n">
        <v>2.94</v>
      </c>
      <c r="K2049" s="3" t="s">
        <v>19</v>
      </c>
      <c r="L2049" s="0" t="n">
        <f aca="false">IF(K2049="Yes",(J2049-1)*0.98,-1)</f>
        <v>-1</v>
      </c>
      <c r="M2049" s="13" t="s">
        <v>184</v>
      </c>
      <c r="N2049" s="50" t="n">
        <v>30.27</v>
      </c>
      <c r="O2049" s="50" t="n">
        <f aca="false">N2049*L2049</f>
        <v>-30.27</v>
      </c>
      <c r="P2049" s="14" t="n">
        <f aca="false">O2049+P2048</f>
        <v>2255.318442832</v>
      </c>
    </row>
    <row r="2050" customFormat="false" ht="12.8" hidden="false" customHeight="false" outlineLevel="0" collapsed="false">
      <c r="A2050" s="9" t="s">
        <v>2466</v>
      </c>
      <c r="B2050" s="9" t="s">
        <v>71</v>
      </c>
      <c r="C2050" s="6" t="s">
        <v>608</v>
      </c>
      <c r="D2050" s="6" t="s">
        <v>16</v>
      </c>
      <c r="E2050" s="6" t="s">
        <v>147</v>
      </c>
      <c r="F2050" s="6" t="s">
        <v>18</v>
      </c>
      <c r="G2050" s="6" t="s">
        <v>19</v>
      </c>
      <c r="H2050" s="6" t="s">
        <v>2468</v>
      </c>
      <c r="I2050" s="6" t="n">
        <v>1</v>
      </c>
      <c r="J2050" s="6" t="n">
        <v>2.25</v>
      </c>
      <c r="K2050" s="3" t="str">
        <f aca="false">IF(I2050=1,"Yes","No")</f>
        <v>Yes</v>
      </c>
      <c r="L2050" s="7" t="n">
        <f aca="false">IF(K2050="Yes",(J2050-1)*0.98,-1)</f>
        <v>1.225</v>
      </c>
      <c r="M2050" s="10" t="s">
        <v>53</v>
      </c>
      <c r="N2050" s="50" t="n">
        <v>30.27</v>
      </c>
      <c r="O2050" s="50" t="n">
        <f aca="false">N2050*L2050</f>
        <v>37.08075</v>
      </c>
      <c r="P2050" s="14" t="n">
        <f aca="false">O2050+P2049</f>
        <v>2292.399192832</v>
      </c>
    </row>
    <row r="2051" customFormat="false" ht="12.8" hidden="false" customHeight="false" outlineLevel="0" collapsed="false">
      <c r="A2051" s="2" t="s">
        <v>2466</v>
      </c>
      <c r="B2051" s="2" t="s">
        <v>167</v>
      </c>
      <c r="C2051" s="0" t="s">
        <v>1371</v>
      </c>
      <c r="D2051" s="0" t="s">
        <v>29</v>
      </c>
      <c r="E2051" s="0" t="s">
        <v>30</v>
      </c>
      <c r="F2051" s="0" t="s">
        <v>428</v>
      </c>
      <c r="G2051" s="0" t="s">
        <v>21</v>
      </c>
      <c r="H2051" s="0" t="s">
        <v>2470</v>
      </c>
      <c r="I2051" s="0" t="n">
        <v>0</v>
      </c>
      <c r="J2051" s="0" t="n">
        <v>4.6</v>
      </c>
      <c r="K2051" s="0" t="str">
        <f aca="false">IF(I2051=1,"Yes","No")</f>
        <v>No</v>
      </c>
      <c r="L2051" s="0" t="n">
        <f aca="false">IF(K2051="Yes",(J2051-1)*0.98,-1)</f>
        <v>-1</v>
      </c>
      <c r="M2051" s="5" t="s">
        <v>33</v>
      </c>
      <c r="N2051" s="50" t="n">
        <v>30.27</v>
      </c>
      <c r="O2051" s="50" t="n">
        <f aca="false">N2051*L2051</f>
        <v>-30.27</v>
      </c>
      <c r="P2051" s="14" t="n">
        <f aca="false">O2051+P2050</f>
        <v>2262.129192832</v>
      </c>
    </row>
    <row r="2052" customFormat="false" ht="12.8" hidden="false" customHeight="false" outlineLevel="0" collapsed="false">
      <c r="A2052" s="2" t="s">
        <v>2466</v>
      </c>
      <c r="B2052" s="2" t="s">
        <v>167</v>
      </c>
      <c r="C2052" s="0" t="s">
        <v>1371</v>
      </c>
      <c r="D2052" s="0" t="s">
        <v>29</v>
      </c>
      <c r="E2052" s="0" t="s">
        <v>30</v>
      </c>
      <c r="F2052" s="0" t="s">
        <v>428</v>
      </c>
      <c r="G2052" s="0" t="s">
        <v>21</v>
      </c>
      <c r="H2052" s="0" t="s">
        <v>2470</v>
      </c>
      <c r="I2052" s="0" t="n">
        <v>0</v>
      </c>
      <c r="J2052" s="0" t="n">
        <v>1.74</v>
      </c>
      <c r="K2052" s="0" t="s">
        <v>19</v>
      </c>
      <c r="L2052" s="0" t="n">
        <f aca="false">IF(K2052="Yes",(J2052-1)*0.98,-1)</f>
        <v>-1</v>
      </c>
      <c r="M2052" s="4" t="s">
        <v>22</v>
      </c>
      <c r="N2052" s="50" t="n">
        <v>30.27</v>
      </c>
      <c r="O2052" s="50" t="n">
        <f aca="false">N2052*L2052</f>
        <v>-30.27</v>
      </c>
      <c r="P2052" s="14" t="n">
        <f aca="false">O2052+P2051</f>
        <v>2231.859192832</v>
      </c>
    </row>
    <row r="2053" customFormat="false" ht="12.8" hidden="false" customHeight="false" outlineLevel="0" collapsed="false">
      <c r="A2053" s="2" t="s">
        <v>2471</v>
      </c>
      <c r="B2053" s="2" t="s">
        <v>237</v>
      </c>
      <c r="C2053" s="0" t="s">
        <v>532</v>
      </c>
      <c r="D2053" s="0" t="s">
        <v>16</v>
      </c>
      <c r="E2053" s="0" t="s">
        <v>17</v>
      </c>
      <c r="F2053" s="0" t="s">
        <v>18</v>
      </c>
      <c r="G2053" s="0" t="s">
        <v>19</v>
      </c>
      <c r="H2053" s="0" t="s">
        <v>2472</v>
      </c>
      <c r="I2053" s="0" t="n">
        <v>1</v>
      </c>
      <c r="J2053" s="0" t="n">
        <v>1.14</v>
      </c>
      <c r="K2053" s="0" t="s">
        <v>21</v>
      </c>
      <c r="L2053" s="0" t="n">
        <f aca="false">IF(K2053="Yes",(J2053-1)*0.98,-1)</f>
        <v>0.1372</v>
      </c>
      <c r="M2053" s="4" t="s">
        <v>22</v>
      </c>
      <c r="N2053" s="50" t="n">
        <v>30.27</v>
      </c>
      <c r="O2053" s="50" t="n">
        <f aca="false">N2053*L2053</f>
        <v>4.153044</v>
      </c>
      <c r="P2053" s="14" t="n">
        <f aca="false">O2053+P2052</f>
        <v>2236.012236832</v>
      </c>
    </row>
    <row r="2054" customFormat="false" ht="12.8" hidden="false" customHeight="false" outlineLevel="0" collapsed="false">
      <c r="A2054" s="9" t="s">
        <v>2471</v>
      </c>
      <c r="B2054" s="9" t="s">
        <v>471</v>
      </c>
      <c r="C2054" s="6" t="s">
        <v>125</v>
      </c>
      <c r="D2054" s="6" t="s">
        <v>42</v>
      </c>
      <c r="E2054" s="6" t="s">
        <v>30</v>
      </c>
      <c r="F2054" s="6" t="s">
        <v>770</v>
      </c>
      <c r="G2054" s="6" t="s">
        <v>21</v>
      </c>
      <c r="H2054" s="6" t="s">
        <v>2473</v>
      </c>
      <c r="I2054" s="6" t="n">
        <v>0</v>
      </c>
      <c r="J2054" s="6" t="n">
        <v>8.6</v>
      </c>
      <c r="K2054" s="3" t="str">
        <f aca="false">IF(I2054=1,"Yes","No")</f>
        <v>No</v>
      </c>
      <c r="L2054" s="7" t="n">
        <f aca="false">IF(K2054="Yes",(J2054-1)*0.98,-1)</f>
        <v>-1</v>
      </c>
      <c r="M2054" s="10" t="s">
        <v>53</v>
      </c>
      <c r="N2054" s="50" t="n">
        <v>30.27</v>
      </c>
      <c r="O2054" s="50" t="n">
        <f aca="false">N2054*L2054</f>
        <v>-30.27</v>
      </c>
      <c r="P2054" s="14" t="n">
        <f aca="false">O2054+P2053</f>
        <v>2205.742236832</v>
      </c>
    </row>
    <row r="2055" customFormat="false" ht="12.8" hidden="false" customHeight="false" outlineLevel="0" collapsed="false">
      <c r="A2055" s="2" t="s">
        <v>2474</v>
      </c>
      <c r="B2055" s="2" t="s">
        <v>96</v>
      </c>
      <c r="C2055" s="0" t="s">
        <v>86</v>
      </c>
      <c r="D2055" s="0" t="s">
        <v>16</v>
      </c>
      <c r="E2055" s="0" t="s">
        <v>17</v>
      </c>
      <c r="F2055" s="0" t="s">
        <v>18</v>
      </c>
      <c r="G2055" s="0" t="s">
        <v>19</v>
      </c>
      <c r="H2055" s="0" t="s">
        <v>1507</v>
      </c>
      <c r="I2055" s="0" t="n">
        <v>2</v>
      </c>
      <c r="J2055" s="0" t="n">
        <v>1.53</v>
      </c>
      <c r="K2055" s="0" t="s">
        <v>21</v>
      </c>
      <c r="L2055" s="0" t="n">
        <f aca="false">IF(K2055="Yes",(J2055-1)*0.98,-1)</f>
        <v>0.5194</v>
      </c>
      <c r="M2055" s="4" t="s">
        <v>22</v>
      </c>
      <c r="N2055" s="50" t="n">
        <v>30.27</v>
      </c>
      <c r="O2055" s="50" t="n">
        <f aca="false">N2055*L2055</f>
        <v>15.722238</v>
      </c>
      <c r="P2055" s="14" t="n">
        <f aca="false">O2055+P2054</f>
        <v>2221.464474832</v>
      </c>
    </row>
    <row r="2056" customFormat="false" ht="12.8" hidden="false" customHeight="false" outlineLevel="0" collapsed="false">
      <c r="A2056" s="2" t="s">
        <v>2474</v>
      </c>
      <c r="B2056" s="2" t="s">
        <v>109</v>
      </c>
      <c r="C2056" s="0" t="s">
        <v>86</v>
      </c>
      <c r="D2056" s="0" t="s">
        <v>16</v>
      </c>
      <c r="E2056" s="0" t="s">
        <v>87</v>
      </c>
      <c r="F2056" s="0" t="s">
        <v>1055</v>
      </c>
      <c r="G2056" s="0" t="s">
        <v>21</v>
      </c>
      <c r="H2056" s="0" t="s">
        <v>2475</v>
      </c>
      <c r="I2056" s="0" t="n">
        <v>1</v>
      </c>
      <c r="J2056" s="0" t="n">
        <v>2.93</v>
      </c>
      <c r="K2056" s="0" t="str">
        <f aca="false">IF(I2056=1,"Yes","No")</f>
        <v>Yes</v>
      </c>
      <c r="L2056" s="0" t="n">
        <f aca="false">IF(K2056="Yes",(J2056-1)*0.98,-1)</f>
        <v>1.8914</v>
      </c>
      <c r="M2056" s="5" t="s">
        <v>33</v>
      </c>
      <c r="N2056" s="50" t="n">
        <v>30.27</v>
      </c>
      <c r="O2056" s="50" t="n">
        <f aca="false">N2056*L2056</f>
        <v>57.252678</v>
      </c>
      <c r="P2056" s="14" t="n">
        <f aca="false">O2056+P2055</f>
        <v>2278.717152832</v>
      </c>
    </row>
    <row r="2057" customFormat="false" ht="12.8" hidden="false" customHeight="false" outlineLevel="0" collapsed="false">
      <c r="A2057" s="2" t="s">
        <v>2474</v>
      </c>
      <c r="B2057" s="2" t="s">
        <v>109</v>
      </c>
      <c r="C2057" s="0" t="s">
        <v>86</v>
      </c>
      <c r="D2057" s="0" t="s">
        <v>16</v>
      </c>
      <c r="E2057" s="0" t="s">
        <v>87</v>
      </c>
      <c r="F2057" s="0" t="s">
        <v>1055</v>
      </c>
      <c r="G2057" s="0" t="s">
        <v>21</v>
      </c>
      <c r="H2057" s="0" t="s">
        <v>2475</v>
      </c>
      <c r="I2057" s="0" t="n">
        <v>1</v>
      </c>
      <c r="J2057" s="0" t="n">
        <v>1.62</v>
      </c>
      <c r="K2057" s="0" t="s">
        <v>21</v>
      </c>
      <c r="L2057" s="0" t="n">
        <f aca="false">IF(K2057="Yes",(J2057-1)*0.98,-1)</f>
        <v>0.6076</v>
      </c>
      <c r="M2057" s="4" t="s">
        <v>22</v>
      </c>
      <c r="N2057" s="50" t="n">
        <v>30.27</v>
      </c>
      <c r="O2057" s="50" t="n">
        <f aca="false">N2057*L2057</f>
        <v>18.392052</v>
      </c>
      <c r="P2057" s="14" t="n">
        <f aca="false">O2057+P2056</f>
        <v>2297.109204832</v>
      </c>
    </row>
    <row r="2058" customFormat="false" ht="12.8" hidden="false" customHeight="false" outlineLevel="0" collapsed="false">
      <c r="A2058" s="2" t="s">
        <v>2474</v>
      </c>
      <c r="B2058" s="2" t="s">
        <v>280</v>
      </c>
      <c r="C2058" s="0" t="s">
        <v>125</v>
      </c>
      <c r="D2058" s="0" t="s">
        <v>29</v>
      </c>
      <c r="E2058" s="0" t="s">
        <v>30</v>
      </c>
      <c r="F2058" s="0" t="s">
        <v>770</v>
      </c>
      <c r="G2058" s="0" t="s">
        <v>21</v>
      </c>
      <c r="H2058" s="0" t="s">
        <v>2476</v>
      </c>
      <c r="I2058" s="0" t="n">
        <v>2</v>
      </c>
      <c r="J2058" s="0" t="n">
        <v>1.48</v>
      </c>
      <c r="K2058" s="0" t="s">
        <v>21</v>
      </c>
      <c r="L2058" s="0" t="n">
        <f aca="false">IF(K2058="Yes",(J2058-1)*0.98,-1)</f>
        <v>0.4704</v>
      </c>
      <c r="M2058" s="11" t="s">
        <v>62</v>
      </c>
      <c r="N2058" s="50" t="n">
        <v>30.27</v>
      </c>
      <c r="O2058" s="50" t="n">
        <f aca="false">N2058*L2058</f>
        <v>14.239008</v>
      </c>
      <c r="P2058" s="14" t="n">
        <f aca="false">O2058+P2057</f>
        <v>2311.348212832</v>
      </c>
    </row>
    <row r="2059" customFormat="false" ht="12.8" hidden="false" customHeight="false" outlineLevel="0" collapsed="false">
      <c r="A2059" s="2" t="s">
        <v>2477</v>
      </c>
      <c r="B2059" s="2" t="s">
        <v>1421</v>
      </c>
      <c r="C2059" s="6" t="s">
        <v>495</v>
      </c>
      <c r="D2059" s="6" t="s">
        <v>42</v>
      </c>
      <c r="E2059" s="6" t="s">
        <v>147</v>
      </c>
      <c r="F2059" s="6" t="s">
        <v>18</v>
      </c>
      <c r="G2059" s="6" t="s">
        <v>19</v>
      </c>
      <c r="H2059" s="6" t="s">
        <v>2478</v>
      </c>
      <c r="I2059" s="6" t="n">
        <v>0</v>
      </c>
      <c r="J2059" s="6" t="n">
        <v>18.47</v>
      </c>
      <c r="K2059" s="3" t="str">
        <f aca="false">IF(I2059=1, "No","Yes")</f>
        <v>Yes</v>
      </c>
      <c r="L2059" s="7" t="n">
        <f aca="false">IF(I2059=1,-J2059,0.98)</f>
        <v>0.98</v>
      </c>
      <c r="M2059" s="8" t="s">
        <v>51</v>
      </c>
      <c r="N2059" s="50" t="n">
        <v>30.27</v>
      </c>
      <c r="O2059" s="50" t="n">
        <f aca="false">N2059*L2059</f>
        <v>29.6646</v>
      </c>
      <c r="P2059" s="14" t="n">
        <f aca="false">O2059+P2058</f>
        <v>2341.012812832</v>
      </c>
    </row>
    <row r="2060" customFormat="false" ht="12.8" hidden="false" customHeight="false" outlineLevel="0" collapsed="false">
      <c r="A2060" s="2" t="s">
        <v>2477</v>
      </c>
      <c r="B2060" s="2" t="s">
        <v>1421</v>
      </c>
      <c r="C2060" s="6" t="s">
        <v>495</v>
      </c>
      <c r="D2060" s="6" t="s">
        <v>42</v>
      </c>
      <c r="E2060" s="6" t="s">
        <v>147</v>
      </c>
      <c r="F2060" s="6" t="s">
        <v>18</v>
      </c>
      <c r="G2060" s="6" t="s">
        <v>19</v>
      </c>
      <c r="H2060" s="6" t="s">
        <v>2478</v>
      </c>
      <c r="I2060" s="6" t="n">
        <v>0</v>
      </c>
      <c r="J2060" s="6" t="n">
        <v>18.47</v>
      </c>
      <c r="K2060" s="3" t="str">
        <f aca="false">IF(I2060=1, "No","Yes")</f>
        <v>Yes</v>
      </c>
      <c r="L2060" s="7" t="n">
        <f aca="false">IF(I2060=1,-J2060,0.98)</f>
        <v>0.98</v>
      </c>
      <c r="M2060" s="12" t="s">
        <v>128</v>
      </c>
      <c r="N2060" s="50" t="n">
        <v>30.27</v>
      </c>
      <c r="O2060" s="50" t="n">
        <f aca="false">N2060*L2060</f>
        <v>29.6646</v>
      </c>
      <c r="P2060" s="14" t="n">
        <f aca="false">O2060+P2059</f>
        <v>2370.677412832</v>
      </c>
    </row>
    <row r="2061" customFormat="false" ht="12.8" hidden="false" customHeight="false" outlineLevel="0" collapsed="false">
      <c r="A2061" s="2" t="s">
        <v>2477</v>
      </c>
      <c r="B2061" s="2" t="s">
        <v>1396</v>
      </c>
      <c r="C2061" s="0" t="s">
        <v>271</v>
      </c>
      <c r="D2061" s="0" t="s">
        <v>16</v>
      </c>
      <c r="E2061" s="0" t="s">
        <v>147</v>
      </c>
      <c r="F2061" s="0" t="s">
        <v>18</v>
      </c>
      <c r="G2061" s="0" t="s">
        <v>19</v>
      </c>
      <c r="H2061" s="0" t="s">
        <v>2479</v>
      </c>
      <c r="I2061" s="0" t="n">
        <v>2</v>
      </c>
      <c r="J2061" s="0" t="n">
        <v>1.19</v>
      </c>
      <c r="K2061" s="0" t="s">
        <v>21</v>
      </c>
      <c r="L2061" s="0" t="n">
        <f aca="false">IF(K2061="Yes",(J2061-1)*0.98,-1)</f>
        <v>0.1862</v>
      </c>
      <c r="M2061" s="11" t="s">
        <v>62</v>
      </c>
      <c r="N2061" s="50" t="n">
        <v>30.27</v>
      </c>
      <c r="O2061" s="50" t="n">
        <f aca="false">N2061*L2061</f>
        <v>5.636274</v>
      </c>
      <c r="P2061" s="14" t="n">
        <f aca="false">O2061+P2060</f>
        <v>2376.313686832</v>
      </c>
    </row>
    <row r="2062" customFormat="false" ht="12.8" hidden="false" customHeight="false" outlineLevel="0" collapsed="false">
      <c r="A2062" s="9" t="s">
        <v>2477</v>
      </c>
      <c r="B2062" s="9" t="s">
        <v>1396</v>
      </c>
      <c r="C2062" s="6" t="s">
        <v>271</v>
      </c>
      <c r="D2062" s="6" t="s">
        <v>16</v>
      </c>
      <c r="E2062" s="6" t="s">
        <v>147</v>
      </c>
      <c r="F2062" s="6" t="s">
        <v>18</v>
      </c>
      <c r="G2062" s="6" t="s">
        <v>19</v>
      </c>
      <c r="H2062" s="6" t="s">
        <v>2479</v>
      </c>
      <c r="I2062" s="6" t="n">
        <v>2</v>
      </c>
      <c r="J2062" s="6" t="n">
        <v>3.88</v>
      </c>
      <c r="K2062" s="3" t="str">
        <f aca="false">IF(I2062=1,"Yes","No")</f>
        <v>No</v>
      </c>
      <c r="L2062" s="7" t="n">
        <f aca="false">IF(K2062="Yes",(J2062-1)*0.98,-1)</f>
        <v>-1</v>
      </c>
      <c r="M2062" s="10" t="s">
        <v>53</v>
      </c>
      <c r="N2062" s="50" t="n">
        <v>30.27</v>
      </c>
      <c r="O2062" s="50" t="n">
        <f aca="false">N2062*L2062</f>
        <v>-30.27</v>
      </c>
      <c r="P2062" s="14" t="n">
        <f aca="false">O2062+P2061</f>
        <v>2346.043686832</v>
      </c>
    </row>
    <row r="2063" customFormat="false" ht="12.8" hidden="false" customHeight="false" outlineLevel="0" collapsed="false">
      <c r="A2063" s="2" t="s">
        <v>2477</v>
      </c>
      <c r="B2063" s="2" t="s">
        <v>875</v>
      </c>
      <c r="C2063" s="0" t="s">
        <v>1164</v>
      </c>
      <c r="D2063" s="0" t="s">
        <v>37</v>
      </c>
      <c r="E2063" s="0" t="s">
        <v>17</v>
      </c>
      <c r="F2063" s="0" t="s">
        <v>43</v>
      </c>
      <c r="G2063" s="0" t="s">
        <v>19</v>
      </c>
      <c r="H2063" s="0" t="s">
        <v>2480</v>
      </c>
      <c r="I2063" s="0" t="n">
        <v>0</v>
      </c>
      <c r="J2063" s="0" t="n">
        <v>2.41</v>
      </c>
      <c r="K2063" s="0" t="s">
        <v>19</v>
      </c>
      <c r="L2063" s="0" t="n">
        <f aca="false">IF(K2063="Yes",(J2063-1)*0.98,-1)</f>
        <v>-1</v>
      </c>
      <c r="M2063" s="11" t="s">
        <v>62</v>
      </c>
      <c r="N2063" s="50" t="n">
        <v>30.27</v>
      </c>
      <c r="O2063" s="50" t="n">
        <f aca="false">N2063*L2063</f>
        <v>-30.27</v>
      </c>
      <c r="P2063" s="14" t="n">
        <f aca="false">O2063+P2062</f>
        <v>2315.773686832</v>
      </c>
    </row>
    <row r="2064" customFormat="false" ht="12.8" hidden="false" customHeight="false" outlineLevel="0" collapsed="false">
      <c r="A2064" s="2" t="s">
        <v>2477</v>
      </c>
      <c r="B2064" s="2" t="s">
        <v>46</v>
      </c>
      <c r="C2064" s="0" t="s">
        <v>271</v>
      </c>
      <c r="D2064" s="0" t="s">
        <v>42</v>
      </c>
      <c r="E2064" s="0" t="s">
        <v>147</v>
      </c>
      <c r="F2064" s="0" t="s">
        <v>31</v>
      </c>
      <c r="G2064" s="0" t="s">
        <v>19</v>
      </c>
      <c r="H2064" s="0" t="s">
        <v>2481</v>
      </c>
      <c r="I2064" s="0" t="n">
        <v>1</v>
      </c>
      <c r="J2064" s="0" t="n">
        <v>4.5</v>
      </c>
      <c r="K2064" s="0" t="str">
        <f aca="false">IF(I2064=1,"Yes","No")</f>
        <v>Yes</v>
      </c>
      <c r="L2064" s="0" t="n">
        <f aca="false">IF(K2064="Yes",(J2064-1)*0.98,-1)</f>
        <v>3.43</v>
      </c>
      <c r="M2064" s="5" t="s">
        <v>33</v>
      </c>
      <c r="N2064" s="50" t="n">
        <v>30.27</v>
      </c>
      <c r="O2064" s="50" t="n">
        <f aca="false">N2064*L2064</f>
        <v>103.8261</v>
      </c>
      <c r="P2064" s="14" t="n">
        <f aca="false">O2064+P2063</f>
        <v>2419.599786832</v>
      </c>
    </row>
    <row r="2065" customFormat="false" ht="12.8" hidden="false" customHeight="false" outlineLevel="0" collapsed="false">
      <c r="A2065" s="2" t="s">
        <v>2477</v>
      </c>
      <c r="B2065" s="2" t="s">
        <v>46</v>
      </c>
      <c r="C2065" s="0" t="s">
        <v>271</v>
      </c>
      <c r="D2065" s="0" t="s">
        <v>42</v>
      </c>
      <c r="E2065" s="0" t="s">
        <v>147</v>
      </c>
      <c r="F2065" s="0" t="s">
        <v>31</v>
      </c>
      <c r="G2065" s="0" t="s">
        <v>19</v>
      </c>
      <c r="H2065" s="0" t="s">
        <v>2481</v>
      </c>
      <c r="I2065" s="0" t="n">
        <v>1</v>
      </c>
      <c r="J2065" s="0" t="n">
        <v>1.81</v>
      </c>
      <c r="K2065" s="0" t="s">
        <v>21</v>
      </c>
      <c r="L2065" s="0" t="n">
        <f aca="false">IF(K2065="Yes",(J2065-1)*0.98,-1)</f>
        <v>0.7938</v>
      </c>
      <c r="M2065" s="4" t="s">
        <v>22</v>
      </c>
      <c r="N2065" s="50" t="n">
        <v>30.27</v>
      </c>
      <c r="O2065" s="50" t="n">
        <f aca="false">N2065*L2065</f>
        <v>24.028326</v>
      </c>
      <c r="P2065" s="14" t="n">
        <f aca="false">O2065+P2064</f>
        <v>2443.628112832</v>
      </c>
    </row>
    <row r="2066" customFormat="false" ht="12.8" hidden="false" customHeight="false" outlineLevel="0" collapsed="false">
      <c r="A2066" s="2" t="s">
        <v>2482</v>
      </c>
      <c r="B2066" s="2" t="s">
        <v>926</v>
      </c>
      <c r="C2066" s="0" t="s">
        <v>256</v>
      </c>
      <c r="D2066" s="0" t="s">
        <v>16</v>
      </c>
      <c r="E2066" s="0" t="s">
        <v>17</v>
      </c>
      <c r="F2066" s="0" t="s">
        <v>18</v>
      </c>
      <c r="G2066" s="0" t="s">
        <v>19</v>
      </c>
      <c r="H2066" s="0" t="s">
        <v>2483</v>
      </c>
      <c r="I2066" s="0" t="n">
        <v>1</v>
      </c>
      <c r="J2066" s="0" t="n">
        <v>1.24</v>
      </c>
      <c r="K2066" s="0" t="s">
        <v>21</v>
      </c>
      <c r="L2066" s="0" t="n">
        <f aca="false">IF(K2066="Yes",(J2066-1)*0.98,-1)</f>
        <v>0.2352</v>
      </c>
      <c r="M2066" s="4" t="s">
        <v>22</v>
      </c>
      <c r="N2066" s="50" t="n">
        <v>30.27</v>
      </c>
      <c r="O2066" s="50" t="n">
        <f aca="false">N2066*L2066</f>
        <v>7.119504</v>
      </c>
      <c r="P2066" s="14" t="n">
        <f aca="false">O2066+P2065</f>
        <v>2450.747616832</v>
      </c>
      <c r="Q2066" s="47" t="n">
        <f aca="false">0.8*(P2066-1513.36)</f>
        <v>749.910093465599</v>
      </c>
      <c r="R2066" s="47" t="n">
        <f aca="false">P2066-Q2066</f>
        <v>1700.8375233664</v>
      </c>
      <c r="S2066" s="47" t="n">
        <f aca="false">R2066/50</f>
        <v>34.016750467328</v>
      </c>
      <c r="T2066" s="47" t="n">
        <f aca="false">4053.46+Q2066</f>
        <v>4803.3700934656</v>
      </c>
      <c r="U2066" s="48" t="s">
        <v>21</v>
      </c>
    </row>
    <row r="2067" customFormat="false" ht="12.8" hidden="false" customHeight="false" outlineLevel="0" collapsed="false">
      <c r="A2067" s="2" t="s">
        <v>2484</v>
      </c>
      <c r="B2067" s="2" t="s">
        <v>155</v>
      </c>
      <c r="C2067" s="0" t="s">
        <v>1317</v>
      </c>
      <c r="D2067" s="0" t="s">
        <v>37</v>
      </c>
      <c r="E2067" s="0" t="s">
        <v>17</v>
      </c>
      <c r="F2067" s="0" t="s">
        <v>43</v>
      </c>
      <c r="G2067" s="0" t="s">
        <v>19</v>
      </c>
      <c r="H2067" s="0" t="s">
        <v>2433</v>
      </c>
      <c r="I2067" s="0" t="n">
        <v>2</v>
      </c>
      <c r="J2067" s="0" t="n">
        <v>1.69</v>
      </c>
      <c r="K2067" s="0" t="s">
        <v>21</v>
      </c>
      <c r="L2067" s="0" t="n">
        <f aca="false">IF(K2067="Yes",(J2067-1)*0.98,-1)</f>
        <v>0.6762</v>
      </c>
      <c r="M2067" s="11" t="s">
        <v>62</v>
      </c>
      <c r="N2067" s="52" t="n">
        <v>34.02</v>
      </c>
      <c r="O2067" s="50" t="n">
        <f aca="false">N2067*L2067</f>
        <v>23.004324</v>
      </c>
      <c r="P2067" s="51" t="n">
        <f aca="false">R2066+O2067</f>
        <v>1723.8418473664</v>
      </c>
    </row>
    <row r="2068" customFormat="false" ht="12.8" hidden="false" customHeight="false" outlineLevel="0" collapsed="false">
      <c r="A2068" s="2" t="s">
        <v>2484</v>
      </c>
      <c r="B2068" s="2" t="s">
        <v>14</v>
      </c>
      <c r="C2068" s="6" t="s">
        <v>492</v>
      </c>
      <c r="D2068" s="6" t="s">
        <v>42</v>
      </c>
      <c r="E2068" s="6" t="s">
        <v>17</v>
      </c>
      <c r="F2068" s="6" t="s">
        <v>304</v>
      </c>
      <c r="G2068" s="6" t="s">
        <v>19</v>
      </c>
      <c r="H2068" s="6" t="s">
        <v>2485</v>
      </c>
      <c r="I2068" s="6" t="n">
        <v>4</v>
      </c>
      <c r="J2068" s="6" t="n">
        <v>3.7</v>
      </c>
      <c r="K2068" s="3" t="str">
        <f aca="false">IF(I2068=1, "No","Yes")</f>
        <v>Yes</v>
      </c>
      <c r="L2068" s="7" t="n">
        <f aca="false">IF(I2068=1,-J2068,0.98)</f>
        <v>0.98</v>
      </c>
      <c r="M2068" s="8" t="s">
        <v>51</v>
      </c>
      <c r="N2068" s="52" t="n">
        <v>34.02</v>
      </c>
      <c r="O2068" s="50" t="n">
        <f aca="false">N2068*L2068</f>
        <v>33.3396</v>
      </c>
      <c r="P2068" s="14" t="n">
        <f aca="false">O2068+P2067</f>
        <v>1757.1814473664</v>
      </c>
    </row>
    <row r="2069" customFormat="false" ht="12.8" hidden="false" customHeight="false" outlineLevel="0" collapsed="false">
      <c r="A2069" s="9" t="s">
        <v>2484</v>
      </c>
      <c r="B2069" s="9" t="s">
        <v>14</v>
      </c>
      <c r="C2069" s="6" t="s">
        <v>492</v>
      </c>
      <c r="D2069" s="6" t="s">
        <v>42</v>
      </c>
      <c r="E2069" s="6" t="s">
        <v>17</v>
      </c>
      <c r="F2069" s="6" t="s">
        <v>304</v>
      </c>
      <c r="G2069" s="6" t="s">
        <v>19</v>
      </c>
      <c r="H2069" s="6" t="s">
        <v>2485</v>
      </c>
      <c r="I2069" s="6" t="n">
        <v>4</v>
      </c>
      <c r="J2069" s="6" t="n">
        <v>1.85</v>
      </c>
      <c r="K2069" s="3" t="s">
        <v>19</v>
      </c>
      <c r="L2069" s="0" t="n">
        <f aca="false">IF(K2069="Yes",(J2069-1)*0.98,-1)</f>
        <v>-1</v>
      </c>
      <c r="M2069" s="13" t="s">
        <v>184</v>
      </c>
      <c r="N2069" s="52" t="n">
        <v>34.02</v>
      </c>
      <c r="O2069" s="50" t="n">
        <f aca="false">N2069*L2069</f>
        <v>-34.02</v>
      </c>
      <c r="P2069" s="14" t="n">
        <f aca="false">O2069+P2068</f>
        <v>1723.1614473664</v>
      </c>
    </row>
    <row r="2070" customFormat="false" ht="12.8" hidden="false" customHeight="false" outlineLevel="0" collapsed="false">
      <c r="A2070" s="9" t="s">
        <v>2484</v>
      </c>
      <c r="B2070" s="9" t="s">
        <v>14</v>
      </c>
      <c r="C2070" s="6" t="s">
        <v>492</v>
      </c>
      <c r="D2070" s="6" t="s">
        <v>42</v>
      </c>
      <c r="E2070" s="6" t="s">
        <v>17</v>
      </c>
      <c r="F2070" s="6" t="s">
        <v>304</v>
      </c>
      <c r="G2070" s="6" t="s">
        <v>19</v>
      </c>
      <c r="H2070" s="6" t="s">
        <v>2486</v>
      </c>
      <c r="I2070" s="6" t="n">
        <v>0</v>
      </c>
      <c r="J2070" s="6" t="n">
        <v>4.4</v>
      </c>
      <c r="K2070" s="3" t="str">
        <f aca="false">IF(I2070=1,"Yes","No")</f>
        <v>No</v>
      </c>
      <c r="L2070" s="7" t="n">
        <f aca="false">IF(K2070="Yes",(J2070-1)*0.98,-1)</f>
        <v>-1</v>
      </c>
      <c r="M2070" s="10" t="s">
        <v>53</v>
      </c>
      <c r="N2070" s="52" t="n">
        <v>34.02</v>
      </c>
      <c r="O2070" s="50" t="n">
        <f aca="false">N2070*L2070</f>
        <v>-34.02</v>
      </c>
      <c r="P2070" s="14" t="n">
        <f aca="false">O2070+P2069</f>
        <v>1689.1414473664</v>
      </c>
    </row>
    <row r="2071" customFormat="false" ht="12.8" hidden="false" customHeight="false" outlineLevel="0" collapsed="false">
      <c r="A2071" s="2" t="s">
        <v>2484</v>
      </c>
      <c r="B2071" s="2" t="s">
        <v>157</v>
      </c>
      <c r="C2071" s="0" t="s">
        <v>47</v>
      </c>
      <c r="D2071" s="0" t="s">
        <v>42</v>
      </c>
      <c r="E2071" s="0" t="s">
        <v>30</v>
      </c>
      <c r="F2071" s="0" t="s">
        <v>18</v>
      </c>
      <c r="G2071" s="0" t="s">
        <v>19</v>
      </c>
      <c r="H2071" s="0" t="s">
        <v>2487</v>
      </c>
      <c r="I2071" s="0" t="n">
        <v>1</v>
      </c>
      <c r="J2071" s="0" t="n">
        <v>1.18</v>
      </c>
      <c r="K2071" s="0" t="s">
        <v>21</v>
      </c>
      <c r="L2071" s="0" t="n">
        <f aca="false">IF(K2071="Yes",(J2071-1)*0.98,-1)</f>
        <v>0.1764</v>
      </c>
      <c r="M2071" s="11" t="s">
        <v>62</v>
      </c>
      <c r="N2071" s="52" t="n">
        <v>34.02</v>
      </c>
      <c r="O2071" s="50" t="n">
        <f aca="false">N2071*L2071</f>
        <v>6.001128</v>
      </c>
      <c r="P2071" s="14" t="n">
        <f aca="false">O2071+P2070</f>
        <v>1695.1425753664</v>
      </c>
    </row>
    <row r="2072" customFormat="false" ht="12.8" hidden="false" customHeight="false" outlineLevel="0" collapsed="false">
      <c r="A2072" s="2" t="s">
        <v>2488</v>
      </c>
      <c r="B2072" s="2" t="s">
        <v>222</v>
      </c>
      <c r="C2072" s="0" t="s">
        <v>457</v>
      </c>
      <c r="D2072" s="0" t="s">
        <v>42</v>
      </c>
      <c r="E2072" s="0" t="s">
        <v>17</v>
      </c>
      <c r="F2072" s="0" t="s">
        <v>43</v>
      </c>
      <c r="G2072" s="0" t="s">
        <v>19</v>
      </c>
      <c r="H2072" s="0" t="s">
        <v>2489</v>
      </c>
      <c r="I2072" s="0" t="n">
        <v>2</v>
      </c>
      <c r="J2072" s="0" t="n">
        <v>1.73</v>
      </c>
      <c r="K2072" s="0" t="str">
        <f aca="false">IF(I2072=1,"Yes","No")</f>
        <v>No</v>
      </c>
      <c r="L2072" s="0" t="n">
        <f aca="false">IF(K2072="Yes",(J2072-1)*0.98,-1)</f>
        <v>-1</v>
      </c>
      <c r="M2072" s="5" t="s">
        <v>33</v>
      </c>
      <c r="N2072" s="52" t="n">
        <v>34.02</v>
      </c>
      <c r="O2072" s="50" t="n">
        <f aca="false">N2072*L2072</f>
        <v>-34.02</v>
      </c>
      <c r="P2072" s="14" t="n">
        <f aca="false">O2072+P2071</f>
        <v>1661.1225753664</v>
      </c>
    </row>
    <row r="2073" customFormat="false" ht="12.8" hidden="false" customHeight="false" outlineLevel="0" collapsed="false">
      <c r="A2073" s="2" t="s">
        <v>2488</v>
      </c>
      <c r="B2073" s="2" t="s">
        <v>310</v>
      </c>
      <c r="C2073" s="0" t="s">
        <v>457</v>
      </c>
      <c r="D2073" s="0" t="s">
        <v>16</v>
      </c>
      <c r="E2073" s="0" t="s">
        <v>17</v>
      </c>
      <c r="F2073" s="0" t="s">
        <v>18</v>
      </c>
      <c r="G2073" s="0" t="s">
        <v>19</v>
      </c>
      <c r="H2073" s="0" t="s">
        <v>2490</v>
      </c>
      <c r="I2073" s="0" t="n">
        <v>0</v>
      </c>
      <c r="J2073" s="0" t="n">
        <v>1.03</v>
      </c>
      <c r="K2073" s="0" t="s">
        <v>19</v>
      </c>
      <c r="L2073" s="0" t="n">
        <f aca="false">IF(K2073="Yes",(J2073-1)*0.98,-1)</f>
        <v>-1</v>
      </c>
      <c r="M2073" s="4" t="s">
        <v>22</v>
      </c>
      <c r="N2073" s="52" t="n">
        <v>34.02</v>
      </c>
      <c r="O2073" s="50" t="n">
        <f aca="false">N2073*L2073</f>
        <v>-34.02</v>
      </c>
      <c r="P2073" s="14" t="n">
        <f aca="false">O2073+P2072</f>
        <v>1627.1025753664</v>
      </c>
    </row>
    <row r="2074" customFormat="false" ht="12.8" hidden="false" customHeight="false" outlineLevel="0" collapsed="false">
      <c r="A2074" s="2" t="s">
        <v>2488</v>
      </c>
      <c r="B2074" s="2" t="s">
        <v>167</v>
      </c>
      <c r="C2074" s="0" t="s">
        <v>110</v>
      </c>
      <c r="D2074" s="0" t="s">
        <v>16</v>
      </c>
      <c r="E2074" s="0" t="s">
        <v>17</v>
      </c>
      <c r="F2074" s="0" t="s">
        <v>18</v>
      </c>
      <c r="G2074" s="0" t="s">
        <v>19</v>
      </c>
      <c r="H2074" s="0" t="s">
        <v>2491</v>
      </c>
      <c r="I2074" s="0" t="n">
        <v>3</v>
      </c>
      <c r="J2074" s="0" t="n">
        <v>1.12</v>
      </c>
      <c r="K2074" s="0" t="s">
        <v>21</v>
      </c>
      <c r="L2074" s="0" t="n">
        <f aca="false">IF(K2074="Yes",(J2074-1)*0.98,-1)</f>
        <v>0.1176</v>
      </c>
      <c r="M2074" s="4" t="s">
        <v>22</v>
      </c>
      <c r="N2074" s="52" t="n">
        <v>34.02</v>
      </c>
      <c r="O2074" s="50" t="n">
        <f aca="false">N2074*L2074</f>
        <v>4.000752</v>
      </c>
      <c r="P2074" s="14" t="n">
        <f aca="false">O2074+P2073</f>
        <v>1631.1033273664</v>
      </c>
    </row>
    <row r="2075" customFormat="false" ht="12.8" hidden="false" customHeight="false" outlineLevel="0" collapsed="false">
      <c r="A2075" s="2" t="s">
        <v>2488</v>
      </c>
      <c r="B2075" s="2" t="s">
        <v>167</v>
      </c>
      <c r="C2075" s="0" t="s">
        <v>110</v>
      </c>
      <c r="D2075" s="0" t="s">
        <v>16</v>
      </c>
      <c r="E2075" s="0" t="s">
        <v>17</v>
      </c>
      <c r="F2075" s="0" t="s">
        <v>18</v>
      </c>
      <c r="G2075" s="0" t="s">
        <v>19</v>
      </c>
      <c r="H2075" s="0" t="s">
        <v>2492</v>
      </c>
      <c r="I2075" s="0" t="n">
        <v>2</v>
      </c>
      <c r="J2075" s="0" t="n">
        <v>1.59</v>
      </c>
      <c r="K2075" s="0" t="s">
        <v>21</v>
      </c>
      <c r="L2075" s="0" t="n">
        <f aca="false">IF(K2075="Yes",(J2075-1)*0.98,-1)</f>
        <v>0.5782</v>
      </c>
      <c r="M2075" s="11" t="s">
        <v>62</v>
      </c>
      <c r="N2075" s="52" t="n">
        <v>34.02</v>
      </c>
      <c r="O2075" s="50" t="n">
        <f aca="false">N2075*L2075</f>
        <v>19.670364</v>
      </c>
      <c r="P2075" s="14" t="n">
        <f aca="false">O2075+P2074</f>
        <v>1650.7736913664</v>
      </c>
    </row>
    <row r="2076" customFormat="false" ht="12.8" hidden="false" customHeight="false" outlineLevel="0" collapsed="false">
      <c r="A2076" s="2" t="s">
        <v>2493</v>
      </c>
      <c r="B2076" s="2" t="s">
        <v>181</v>
      </c>
      <c r="C2076" s="0" t="s">
        <v>433</v>
      </c>
      <c r="D2076" s="0" t="s">
        <v>16</v>
      </c>
      <c r="E2076" s="0" t="s">
        <v>79</v>
      </c>
      <c r="F2076" s="0" t="s">
        <v>80</v>
      </c>
      <c r="G2076" s="0" t="s">
        <v>19</v>
      </c>
      <c r="H2076" s="0" t="s">
        <v>2494</v>
      </c>
      <c r="I2076" s="0" t="n">
        <v>1</v>
      </c>
      <c r="J2076" s="0" t="n">
        <v>1.7</v>
      </c>
      <c r="K2076" s="0" t="s">
        <v>21</v>
      </c>
      <c r="L2076" s="0" t="n">
        <f aca="false">IF(K2076="Yes",(J2076-1)*0.98,-1)</f>
        <v>0.686</v>
      </c>
      <c r="M2076" s="4" t="s">
        <v>22</v>
      </c>
      <c r="N2076" s="52" t="n">
        <v>34.02</v>
      </c>
      <c r="O2076" s="50" t="n">
        <f aca="false">N2076*L2076</f>
        <v>23.33772</v>
      </c>
      <c r="P2076" s="14" t="n">
        <f aca="false">O2076+P2075</f>
        <v>1674.1114113664</v>
      </c>
    </row>
    <row r="2077" customFormat="false" ht="12.8" hidden="false" customHeight="false" outlineLevel="0" collapsed="false">
      <c r="A2077" s="2" t="s">
        <v>2493</v>
      </c>
      <c r="B2077" s="2" t="s">
        <v>331</v>
      </c>
      <c r="C2077" s="0" t="s">
        <v>1371</v>
      </c>
      <c r="D2077" s="0" t="s">
        <v>16</v>
      </c>
      <c r="E2077" s="0" t="s">
        <v>30</v>
      </c>
      <c r="F2077" s="0" t="s">
        <v>770</v>
      </c>
      <c r="G2077" s="0" t="s">
        <v>21</v>
      </c>
      <c r="H2077" s="0" t="s">
        <v>2495</v>
      </c>
      <c r="I2077" s="0" t="n">
        <v>1</v>
      </c>
      <c r="J2077" s="0" t="n">
        <v>2.01</v>
      </c>
      <c r="K2077" s="0" t="str">
        <f aca="false">IF(I2077=1,"Yes","No")</f>
        <v>Yes</v>
      </c>
      <c r="L2077" s="0" t="n">
        <f aca="false">IF(K2077="Yes",(J2077-1)*0.98,-1)</f>
        <v>0.9898</v>
      </c>
      <c r="M2077" s="5" t="s">
        <v>33</v>
      </c>
      <c r="N2077" s="52" t="n">
        <v>34.02</v>
      </c>
      <c r="O2077" s="50" t="n">
        <f aca="false">N2077*L2077</f>
        <v>33.672996</v>
      </c>
      <c r="P2077" s="14" t="n">
        <f aca="false">O2077+P2076</f>
        <v>1707.7844073664</v>
      </c>
    </row>
    <row r="2078" customFormat="false" ht="12.8" hidden="false" customHeight="false" outlineLevel="0" collapsed="false">
      <c r="A2078" s="2" t="s">
        <v>2496</v>
      </c>
      <c r="B2078" s="2" t="s">
        <v>445</v>
      </c>
      <c r="C2078" s="0" t="s">
        <v>230</v>
      </c>
      <c r="D2078" s="0" t="s">
        <v>16</v>
      </c>
      <c r="E2078" s="0" t="s">
        <v>17</v>
      </c>
      <c r="F2078" s="0" t="s">
        <v>18</v>
      </c>
      <c r="G2078" s="0" t="s">
        <v>19</v>
      </c>
      <c r="H2078" s="0" t="s">
        <v>2497</v>
      </c>
      <c r="I2078" s="0" t="n">
        <v>0</v>
      </c>
      <c r="J2078" s="0" t="n">
        <v>1.33</v>
      </c>
      <c r="K2078" s="0" t="s">
        <v>19</v>
      </c>
      <c r="L2078" s="0" t="n">
        <f aca="false">IF(K2078="Yes",(J2078-1)*0.98,-1)</f>
        <v>-1</v>
      </c>
      <c r="M2078" s="4" t="s">
        <v>22</v>
      </c>
      <c r="N2078" s="52" t="n">
        <v>34.02</v>
      </c>
      <c r="O2078" s="50" t="n">
        <f aca="false">N2078*L2078</f>
        <v>-34.02</v>
      </c>
      <c r="P2078" s="14" t="n">
        <f aca="false">O2078+P2077</f>
        <v>1673.7644073664</v>
      </c>
    </row>
    <row r="2079" customFormat="false" ht="12.8" hidden="false" customHeight="false" outlineLevel="0" collapsed="false">
      <c r="A2079" s="2" t="s">
        <v>2496</v>
      </c>
      <c r="B2079" s="2" t="s">
        <v>96</v>
      </c>
      <c r="C2079" s="0" t="s">
        <v>1045</v>
      </c>
      <c r="D2079" s="0" t="s">
        <v>37</v>
      </c>
      <c r="E2079" s="0" t="s">
        <v>87</v>
      </c>
      <c r="F2079" s="0" t="s">
        <v>18</v>
      </c>
      <c r="G2079" s="0" t="s">
        <v>19</v>
      </c>
      <c r="H2079" s="0" t="s">
        <v>1336</v>
      </c>
      <c r="I2079" s="0" t="n">
        <v>0</v>
      </c>
      <c r="J2079" s="0" t="n">
        <v>1.26</v>
      </c>
      <c r="K2079" s="0" t="s">
        <v>19</v>
      </c>
      <c r="L2079" s="0" t="n">
        <f aca="false">IF(K2079="Yes",(J2079-1)*0.98,-1)</f>
        <v>-1</v>
      </c>
      <c r="M2079" s="4" t="s">
        <v>22</v>
      </c>
      <c r="N2079" s="52" t="n">
        <v>34.02</v>
      </c>
      <c r="O2079" s="50" t="n">
        <f aca="false">N2079*L2079</f>
        <v>-34.02</v>
      </c>
      <c r="P2079" s="14" t="n">
        <f aca="false">O2079+P2078</f>
        <v>1639.7444073664</v>
      </c>
    </row>
    <row r="2080" customFormat="false" ht="12.8" hidden="false" customHeight="false" outlineLevel="0" collapsed="false">
      <c r="A2080" s="2" t="s">
        <v>2496</v>
      </c>
      <c r="B2080" s="2" t="s">
        <v>23</v>
      </c>
      <c r="C2080" s="0" t="s">
        <v>56</v>
      </c>
      <c r="D2080" s="0" t="s">
        <v>16</v>
      </c>
      <c r="E2080" s="0" t="s">
        <v>17</v>
      </c>
      <c r="F2080" s="0" t="s">
        <v>18</v>
      </c>
      <c r="G2080" s="0" t="s">
        <v>19</v>
      </c>
      <c r="H2080" s="0" t="s">
        <v>2120</v>
      </c>
      <c r="I2080" s="0" t="n">
        <v>1</v>
      </c>
      <c r="J2080" s="0" t="n">
        <v>1.17</v>
      </c>
      <c r="K2080" s="0" t="s">
        <v>21</v>
      </c>
      <c r="L2080" s="0" t="n">
        <f aca="false">IF(K2080="Yes",(J2080-1)*0.98,-1)</f>
        <v>0.1666</v>
      </c>
      <c r="M2080" s="4" t="s">
        <v>22</v>
      </c>
      <c r="N2080" s="52" t="n">
        <v>34.02</v>
      </c>
      <c r="O2080" s="50" t="n">
        <f aca="false">N2080*L2080</f>
        <v>5.667732</v>
      </c>
      <c r="P2080" s="14" t="n">
        <f aca="false">O2080+P2079</f>
        <v>1645.4121393664</v>
      </c>
    </row>
    <row r="2081" customFormat="false" ht="12.8" hidden="false" customHeight="false" outlineLevel="0" collapsed="false">
      <c r="A2081" s="2" t="s">
        <v>2498</v>
      </c>
      <c r="B2081" s="2" t="s">
        <v>46</v>
      </c>
      <c r="C2081" s="0" t="s">
        <v>114</v>
      </c>
      <c r="D2081" s="0" t="s">
        <v>16</v>
      </c>
      <c r="E2081" s="0" t="s">
        <v>87</v>
      </c>
      <c r="F2081" s="0" t="s">
        <v>18</v>
      </c>
      <c r="G2081" s="0" t="s">
        <v>21</v>
      </c>
      <c r="H2081" s="0" t="s">
        <v>2499</v>
      </c>
      <c r="I2081" s="0" t="n">
        <v>2</v>
      </c>
      <c r="J2081" s="0" t="n">
        <v>1.95</v>
      </c>
      <c r="K2081" s="0" t="s">
        <v>21</v>
      </c>
      <c r="L2081" s="0" t="n">
        <f aca="false">IF(K2081="Yes",(J2081-1)*0.98,-1)</f>
        <v>0.931</v>
      </c>
      <c r="M2081" s="4" t="s">
        <v>22</v>
      </c>
      <c r="N2081" s="52" t="n">
        <v>34.02</v>
      </c>
      <c r="O2081" s="50" t="n">
        <f aca="false">N2081*L2081</f>
        <v>31.67262</v>
      </c>
      <c r="P2081" s="14" t="n">
        <f aca="false">O2081+P2080</f>
        <v>1677.0847593664</v>
      </c>
    </row>
    <row r="2082" customFormat="false" ht="12.8" hidden="false" customHeight="false" outlineLevel="0" collapsed="false">
      <c r="A2082" s="2" t="s">
        <v>2500</v>
      </c>
      <c r="B2082" s="2" t="s">
        <v>14</v>
      </c>
      <c r="C2082" s="0" t="s">
        <v>59</v>
      </c>
      <c r="D2082" s="0" t="s">
        <v>48</v>
      </c>
      <c r="E2082" s="0" t="s">
        <v>30</v>
      </c>
      <c r="F2082" s="0" t="s">
        <v>65</v>
      </c>
      <c r="G2082" s="0" t="s">
        <v>21</v>
      </c>
      <c r="H2082" s="0" t="s">
        <v>32</v>
      </c>
      <c r="I2082" s="0" t="n">
        <v>2</v>
      </c>
      <c r="J2082" s="0" t="n">
        <v>1.65</v>
      </c>
      <c r="K2082" s="0" t="s">
        <v>21</v>
      </c>
      <c r="L2082" s="0" t="n">
        <f aca="false">IF(K2082="Yes",(J2082-1)*0.98,-1)</f>
        <v>0.637</v>
      </c>
      <c r="M2082" s="4" t="s">
        <v>22</v>
      </c>
      <c r="N2082" s="52" t="n">
        <v>34.02</v>
      </c>
      <c r="O2082" s="50" t="n">
        <f aca="false">N2082*L2082</f>
        <v>21.67074</v>
      </c>
      <c r="P2082" s="14" t="n">
        <f aca="false">O2082+P2081</f>
        <v>1698.7554993664</v>
      </c>
    </row>
    <row r="2083" customFormat="false" ht="12.8" hidden="false" customHeight="false" outlineLevel="0" collapsed="false">
      <c r="A2083" s="2" t="s">
        <v>2500</v>
      </c>
      <c r="B2083" s="2" t="s">
        <v>124</v>
      </c>
      <c r="C2083" s="0" t="s">
        <v>59</v>
      </c>
      <c r="D2083" s="0" t="s">
        <v>29</v>
      </c>
      <c r="E2083" s="0" t="s">
        <v>30</v>
      </c>
      <c r="F2083" s="0" t="s">
        <v>428</v>
      </c>
      <c r="G2083" s="0" t="s">
        <v>21</v>
      </c>
      <c r="H2083" s="0" t="s">
        <v>2501</v>
      </c>
      <c r="I2083" s="0" t="n">
        <v>2</v>
      </c>
      <c r="J2083" s="0" t="n">
        <v>2.33</v>
      </c>
      <c r="K2083" s="0" t="str">
        <f aca="false">IF(I2083=1,"Yes","No")</f>
        <v>No</v>
      </c>
      <c r="L2083" s="0" t="n">
        <f aca="false">IF(K2083="Yes",(J2083-1)*0.98,-1)</f>
        <v>-1</v>
      </c>
      <c r="M2083" s="5" t="s">
        <v>33</v>
      </c>
      <c r="N2083" s="52" t="n">
        <v>34.02</v>
      </c>
      <c r="O2083" s="50" t="n">
        <f aca="false">N2083*L2083</f>
        <v>-34.02</v>
      </c>
      <c r="P2083" s="14" t="n">
        <f aca="false">O2083+P2082</f>
        <v>1664.7354993664</v>
      </c>
    </row>
    <row r="2084" customFormat="false" ht="12.8" hidden="false" customHeight="false" outlineLevel="0" collapsed="false">
      <c r="A2084" s="2" t="s">
        <v>2500</v>
      </c>
      <c r="B2084" s="2" t="s">
        <v>124</v>
      </c>
      <c r="C2084" s="0" t="s">
        <v>59</v>
      </c>
      <c r="D2084" s="0" t="s">
        <v>29</v>
      </c>
      <c r="E2084" s="0" t="s">
        <v>30</v>
      </c>
      <c r="F2084" s="0" t="s">
        <v>428</v>
      </c>
      <c r="G2084" s="0" t="s">
        <v>21</v>
      </c>
      <c r="H2084" s="0" t="s">
        <v>2501</v>
      </c>
      <c r="I2084" s="0" t="n">
        <v>2</v>
      </c>
      <c r="J2084" s="0" t="n">
        <v>1.42</v>
      </c>
      <c r="K2084" s="0" t="s">
        <v>21</v>
      </c>
      <c r="L2084" s="0" t="n">
        <f aca="false">IF(K2084="Yes",(J2084-1)*0.98,-1)</f>
        <v>0.4116</v>
      </c>
      <c r="M2084" s="4" t="s">
        <v>22</v>
      </c>
      <c r="N2084" s="52" t="n">
        <v>34.02</v>
      </c>
      <c r="O2084" s="50" t="n">
        <f aca="false">N2084*L2084</f>
        <v>14.002632</v>
      </c>
      <c r="P2084" s="14" t="n">
        <f aca="false">O2084+P2083</f>
        <v>1678.7381313664</v>
      </c>
    </row>
    <row r="2085" customFormat="false" ht="12.8" hidden="false" customHeight="false" outlineLevel="0" collapsed="false">
      <c r="A2085" s="2" t="s">
        <v>2500</v>
      </c>
      <c r="B2085" s="2" t="s">
        <v>124</v>
      </c>
      <c r="C2085" s="6" t="s">
        <v>59</v>
      </c>
      <c r="D2085" s="6" t="s">
        <v>29</v>
      </c>
      <c r="E2085" s="6" t="s">
        <v>30</v>
      </c>
      <c r="F2085" s="6" t="s">
        <v>428</v>
      </c>
      <c r="G2085" s="6" t="s">
        <v>21</v>
      </c>
      <c r="H2085" s="6" t="s">
        <v>2502</v>
      </c>
      <c r="I2085" s="6" t="n">
        <v>0</v>
      </c>
      <c r="J2085" s="6" t="n">
        <v>8.6</v>
      </c>
      <c r="K2085" s="3" t="str">
        <f aca="false">IF(I2085=1, "No","Yes")</f>
        <v>Yes</v>
      </c>
      <c r="L2085" s="7" t="n">
        <f aca="false">IF(I2085=1,-J2085,0.98)</f>
        <v>0.98</v>
      </c>
      <c r="M2085" s="8" t="s">
        <v>51</v>
      </c>
      <c r="N2085" s="52" t="n">
        <v>34.02</v>
      </c>
      <c r="O2085" s="50" t="n">
        <f aca="false">N2085*L2085</f>
        <v>33.3396</v>
      </c>
      <c r="P2085" s="14" t="n">
        <f aca="false">O2085+P2084</f>
        <v>1712.0777313664</v>
      </c>
    </row>
    <row r="2086" customFormat="false" ht="12.8" hidden="false" customHeight="false" outlineLevel="0" collapsed="false">
      <c r="A2086" s="2" t="s">
        <v>2500</v>
      </c>
      <c r="B2086" s="2" t="s">
        <v>124</v>
      </c>
      <c r="C2086" s="6" t="s">
        <v>59</v>
      </c>
      <c r="D2086" s="6" t="s">
        <v>29</v>
      </c>
      <c r="E2086" s="6" t="s">
        <v>30</v>
      </c>
      <c r="F2086" s="6" t="s">
        <v>428</v>
      </c>
      <c r="G2086" s="6" t="s">
        <v>21</v>
      </c>
      <c r="H2086" s="6" t="s">
        <v>2502</v>
      </c>
      <c r="I2086" s="6" t="n">
        <v>0</v>
      </c>
      <c r="J2086" s="6" t="n">
        <v>8.6</v>
      </c>
      <c r="K2086" s="3" t="str">
        <f aca="false">IF(I2086=1, "No","Yes")</f>
        <v>Yes</v>
      </c>
      <c r="L2086" s="7" t="n">
        <f aca="false">IF(I2086=1,-J2086,0.98)</f>
        <v>0.98</v>
      </c>
      <c r="M2086" s="12" t="s">
        <v>128</v>
      </c>
      <c r="N2086" s="52" t="n">
        <v>34.02</v>
      </c>
      <c r="O2086" s="50" t="n">
        <f aca="false">N2086*L2086</f>
        <v>33.3396</v>
      </c>
      <c r="P2086" s="14" t="n">
        <f aca="false">O2086+P2085</f>
        <v>1745.4173313664</v>
      </c>
    </row>
    <row r="2087" customFormat="false" ht="12.8" hidden="false" customHeight="false" outlineLevel="0" collapsed="false">
      <c r="A2087" s="2" t="s">
        <v>2503</v>
      </c>
      <c r="B2087" s="2" t="s">
        <v>527</v>
      </c>
      <c r="C2087" s="0" t="s">
        <v>1371</v>
      </c>
      <c r="D2087" s="0" t="s">
        <v>42</v>
      </c>
      <c r="E2087" s="0" t="s">
        <v>30</v>
      </c>
      <c r="F2087" s="0" t="s">
        <v>18</v>
      </c>
      <c r="G2087" s="0" t="s">
        <v>19</v>
      </c>
      <c r="H2087" s="0" t="s">
        <v>2504</v>
      </c>
      <c r="I2087" s="0" t="n">
        <v>2</v>
      </c>
      <c r="J2087" s="0" t="n">
        <v>1.04</v>
      </c>
      <c r="K2087" s="0" t="s">
        <v>21</v>
      </c>
      <c r="L2087" s="0" t="n">
        <f aca="false">IF(K2087="Yes",(J2087-1)*0.98,-1)</f>
        <v>0.0392</v>
      </c>
      <c r="M2087" s="11" t="s">
        <v>62</v>
      </c>
      <c r="N2087" s="52" t="n">
        <v>34.02</v>
      </c>
      <c r="O2087" s="50" t="n">
        <f aca="false">N2087*L2087</f>
        <v>1.333584</v>
      </c>
      <c r="P2087" s="14" t="n">
        <f aca="false">O2087+P2086</f>
        <v>1746.7509153664</v>
      </c>
    </row>
    <row r="2088" customFormat="false" ht="12.8" hidden="false" customHeight="false" outlineLevel="0" collapsed="false">
      <c r="A2088" s="2" t="s">
        <v>2505</v>
      </c>
      <c r="B2088" s="2" t="s">
        <v>410</v>
      </c>
      <c r="C2088" s="0" t="s">
        <v>74</v>
      </c>
      <c r="D2088" s="0" t="s">
        <v>37</v>
      </c>
      <c r="E2088" s="0" t="s">
        <v>30</v>
      </c>
      <c r="F2088" s="0" t="s">
        <v>43</v>
      </c>
      <c r="G2088" s="0" t="s">
        <v>19</v>
      </c>
      <c r="H2088" s="0" t="s">
        <v>2506</v>
      </c>
      <c r="I2088" s="0" t="n">
        <v>0</v>
      </c>
      <c r="J2088" s="0" t="n">
        <v>4.22</v>
      </c>
      <c r="K2088" s="0" t="s">
        <v>19</v>
      </c>
      <c r="L2088" s="0" t="n">
        <f aca="false">IF(K2088="Yes",(J2088-1)*0.98,-1)</f>
        <v>-1</v>
      </c>
      <c r="M2088" s="4" t="s">
        <v>22</v>
      </c>
      <c r="N2088" s="52" t="n">
        <v>34.02</v>
      </c>
      <c r="O2088" s="50" t="n">
        <f aca="false">N2088*L2088</f>
        <v>-34.02</v>
      </c>
      <c r="P2088" s="14" t="n">
        <f aca="false">O2088+P2087</f>
        <v>1712.7309153664</v>
      </c>
    </row>
    <row r="2089" customFormat="false" ht="12.8" hidden="false" customHeight="false" outlineLevel="0" collapsed="false">
      <c r="A2089" s="2" t="s">
        <v>2505</v>
      </c>
      <c r="B2089" s="2" t="s">
        <v>410</v>
      </c>
      <c r="C2089" s="0" t="s">
        <v>74</v>
      </c>
      <c r="D2089" s="0" t="s">
        <v>37</v>
      </c>
      <c r="E2089" s="0" t="s">
        <v>30</v>
      </c>
      <c r="F2089" s="0" t="s">
        <v>43</v>
      </c>
      <c r="G2089" s="0" t="s">
        <v>19</v>
      </c>
      <c r="H2089" s="0" t="s">
        <v>2507</v>
      </c>
      <c r="I2089" s="0" t="n">
        <v>3</v>
      </c>
      <c r="J2089" s="0" t="n">
        <v>1.56</v>
      </c>
      <c r="K2089" s="0" t="s">
        <v>21</v>
      </c>
      <c r="L2089" s="0" t="n">
        <f aca="false">IF(K2089="Yes",(J2089-1)*0.98,-1)</f>
        <v>0.5488</v>
      </c>
      <c r="M2089" s="11" t="s">
        <v>62</v>
      </c>
      <c r="N2089" s="52" t="n">
        <v>34.02</v>
      </c>
      <c r="O2089" s="50" t="n">
        <f aca="false">N2089*L2089</f>
        <v>18.670176</v>
      </c>
      <c r="P2089" s="14" t="n">
        <f aca="false">O2089+P2088</f>
        <v>1731.4010913664</v>
      </c>
    </row>
    <row r="2090" customFormat="false" ht="12.8" hidden="false" customHeight="false" outlineLevel="0" collapsed="false">
      <c r="A2090" s="9" t="s">
        <v>2505</v>
      </c>
      <c r="B2090" s="9" t="s">
        <v>410</v>
      </c>
      <c r="C2090" s="6" t="s">
        <v>74</v>
      </c>
      <c r="D2090" s="6" t="s">
        <v>37</v>
      </c>
      <c r="E2090" s="6" t="s">
        <v>30</v>
      </c>
      <c r="F2090" s="6" t="s">
        <v>43</v>
      </c>
      <c r="G2090" s="6" t="s">
        <v>19</v>
      </c>
      <c r="H2090" s="6" t="s">
        <v>2507</v>
      </c>
      <c r="I2090" s="6" t="n">
        <v>3</v>
      </c>
      <c r="J2090" s="6" t="n">
        <v>4.18</v>
      </c>
      <c r="K2090" s="3" t="str">
        <f aca="false">IF(I2090=1,"Yes","No")</f>
        <v>No</v>
      </c>
      <c r="L2090" s="7" t="n">
        <f aca="false">IF(K2090="Yes",(J2090-1)*0.98,-1)</f>
        <v>-1</v>
      </c>
      <c r="M2090" s="10" t="s">
        <v>53</v>
      </c>
      <c r="N2090" s="52" t="n">
        <v>34.02</v>
      </c>
      <c r="O2090" s="50" t="n">
        <f aca="false">N2090*L2090</f>
        <v>-34.02</v>
      </c>
      <c r="P2090" s="14" t="n">
        <f aca="false">O2090+P2089</f>
        <v>1697.3810913664</v>
      </c>
    </row>
    <row r="2091" customFormat="false" ht="12.8" hidden="false" customHeight="false" outlineLevel="0" collapsed="false">
      <c r="A2091" s="2" t="s">
        <v>2505</v>
      </c>
      <c r="B2091" s="2" t="s">
        <v>601</v>
      </c>
      <c r="C2091" s="0" t="s">
        <v>74</v>
      </c>
      <c r="D2091" s="0" t="s">
        <v>37</v>
      </c>
      <c r="E2091" s="0" t="s">
        <v>30</v>
      </c>
      <c r="F2091" s="0" t="s">
        <v>65</v>
      </c>
      <c r="G2091" s="0" t="s">
        <v>21</v>
      </c>
      <c r="H2091" s="0" t="s">
        <v>2508</v>
      </c>
      <c r="I2091" s="0" t="n">
        <v>1</v>
      </c>
      <c r="J2091" s="0" t="n">
        <v>1.48</v>
      </c>
      <c r="K2091" s="0" t="s">
        <v>21</v>
      </c>
      <c r="L2091" s="0" t="n">
        <f aca="false">IF(K2091="Yes",(J2091-1)*0.98,-1)</f>
        <v>0.4704</v>
      </c>
      <c r="M2091" s="4" t="s">
        <v>22</v>
      </c>
      <c r="N2091" s="52" t="n">
        <v>34.02</v>
      </c>
      <c r="O2091" s="50" t="n">
        <f aca="false">N2091*L2091</f>
        <v>16.003008</v>
      </c>
      <c r="P2091" s="14" t="n">
        <f aca="false">O2091+P2090</f>
        <v>1713.3840993664</v>
      </c>
    </row>
    <row r="2092" customFormat="false" ht="12.8" hidden="false" customHeight="false" outlineLevel="0" collapsed="false">
      <c r="A2092" s="2" t="s">
        <v>2505</v>
      </c>
      <c r="B2092" s="2" t="s">
        <v>601</v>
      </c>
      <c r="C2092" s="0" t="s">
        <v>74</v>
      </c>
      <c r="D2092" s="0" t="s">
        <v>37</v>
      </c>
      <c r="E2092" s="0" t="s">
        <v>30</v>
      </c>
      <c r="F2092" s="0" t="s">
        <v>65</v>
      </c>
      <c r="G2092" s="0" t="s">
        <v>21</v>
      </c>
      <c r="H2092" s="0" t="s">
        <v>2509</v>
      </c>
      <c r="I2092" s="0" t="n">
        <v>2</v>
      </c>
      <c r="J2092" s="0" t="n">
        <v>1.67</v>
      </c>
      <c r="K2092" s="0" t="s">
        <v>21</v>
      </c>
      <c r="L2092" s="0" t="n">
        <f aca="false">IF(K2092="Yes",(J2092-1)*0.98,-1)</f>
        <v>0.6566</v>
      </c>
      <c r="M2092" s="11" t="s">
        <v>62</v>
      </c>
      <c r="N2092" s="52" t="n">
        <v>34.02</v>
      </c>
      <c r="O2092" s="50" t="n">
        <f aca="false">N2092*L2092</f>
        <v>22.337532</v>
      </c>
      <c r="P2092" s="14" t="n">
        <f aca="false">O2092+P2091</f>
        <v>1735.7216313664</v>
      </c>
    </row>
    <row r="2093" customFormat="false" ht="12.8" hidden="false" customHeight="false" outlineLevel="0" collapsed="false">
      <c r="A2093" s="9" t="s">
        <v>2510</v>
      </c>
      <c r="B2093" s="9" t="s">
        <v>245</v>
      </c>
      <c r="C2093" s="6" t="s">
        <v>125</v>
      </c>
      <c r="D2093" s="6" t="s">
        <v>48</v>
      </c>
      <c r="E2093" s="6" t="s">
        <v>30</v>
      </c>
      <c r="F2093" s="6" t="s">
        <v>49</v>
      </c>
      <c r="G2093" s="6" t="s">
        <v>19</v>
      </c>
      <c r="H2093" s="6" t="s">
        <v>2511</v>
      </c>
      <c r="I2093" s="6" t="n">
        <v>3</v>
      </c>
      <c r="J2093" s="6" t="n">
        <v>3.85</v>
      </c>
      <c r="K2093" s="3" t="str">
        <f aca="false">IF(I2093=1,"Yes","No")</f>
        <v>No</v>
      </c>
      <c r="L2093" s="7" t="n">
        <f aca="false">IF(K2093="Yes",(J2093-1)*0.98,-1)</f>
        <v>-1</v>
      </c>
      <c r="M2093" s="10" t="s">
        <v>53</v>
      </c>
      <c r="N2093" s="52" t="n">
        <v>34.02</v>
      </c>
      <c r="O2093" s="50" t="n">
        <f aca="false">N2093*L2093</f>
        <v>-34.02</v>
      </c>
      <c r="P2093" s="14" t="n">
        <f aca="false">O2093+P2092</f>
        <v>1701.7016313664</v>
      </c>
    </row>
    <row r="2094" customFormat="false" ht="12.8" hidden="false" customHeight="false" outlineLevel="0" collapsed="false">
      <c r="A2094" s="2" t="s">
        <v>2512</v>
      </c>
      <c r="B2094" s="2" t="s">
        <v>27</v>
      </c>
      <c r="C2094" s="0" t="s">
        <v>332</v>
      </c>
      <c r="D2094" s="0" t="s">
        <v>16</v>
      </c>
      <c r="E2094" s="0" t="s">
        <v>17</v>
      </c>
      <c r="F2094" s="0" t="s">
        <v>18</v>
      </c>
      <c r="G2094" s="0" t="s">
        <v>19</v>
      </c>
      <c r="H2094" s="0" t="s">
        <v>1560</v>
      </c>
      <c r="I2094" s="0" t="n">
        <v>3</v>
      </c>
      <c r="J2094" s="0" t="n">
        <v>1.14</v>
      </c>
      <c r="K2094" s="0" t="s">
        <v>21</v>
      </c>
      <c r="L2094" s="0" t="n">
        <f aca="false">IF(K2094="Yes",(J2094-1)*0.98,-1)</f>
        <v>0.1372</v>
      </c>
      <c r="M2094" s="4" t="s">
        <v>22</v>
      </c>
      <c r="N2094" s="52" t="n">
        <v>34.02</v>
      </c>
      <c r="O2094" s="50" t="n">
        <f aca="false">N2094*L2094</f>
        <v>4.66754400000001</v>
      </c>
      <c r="P2094" s="14" t="n">
        <f aca="false">O2094+P2093</f>
        <v>1706.3691753664</v>
      </c>
    </row>
    <row r="2095" customFormat="false" ht="12.8" hidden="false" customHeight="false" outlineLevel="0" collapsed="false">
      <c r="A2095" s="2" t="s">
        <v>2513</v>
      </c>
      <c r="B2095" s="2" t="s">
        <v>925</v>
      </c>
      <c r="C2095" s="0" t="s">
        <v>248</v>
      </c>
      <c r="D2095" s="0" t="s">
        <v>42</v>
      </c>
      <c r="E2095" s="0" t="s">
        <v>17</v>
      </c>
      <c r="F2095" s="0" t="s">
        <v>43</v>
      </c>
      <c r="G2095" s="0" t="s">
        <v>19</v>
      </c>
      <c r="H2095" s="0" t="s">
        <v>2514</v>
      </c>
      <c r="I2095" s="0" t="n">
        <v>0</v>
      </c>
      <c r="J2095" s="0" t="n">
        <v>4.2</v>
      </c>
      <c r="K2095" s="0" t="str">
        <f aca="false">IF(I2095=1,"Yes","No")</f>
        <v>No</v>
      </c>
      <c r="L2095" s="0" t="n">
        <f aca="false">IF(K2095="Yes",(J2095-1)*0.98,-1)</f>
        <v>-1</v>
      </c>
      <c r="M2095" s="5" t="s">
        <v>33</v>
      </c>
      <c r="N2095" s="52" t="n">
        <v>34.02</v>
      </c>
      <c r="O2095" s="50" t="n">
        <f aca="false">N2095*L2095</f>
        <v>-34.02</v>
      </c>
      <c r="P2095" s="14" t="n">
        <f aca="false">O2095+P2094</f>
        <v>1672.3491753664</v>
      </c>
    </row>
    <row r="2096" customFormat="false" ht="12.8" hidden="false" customHeight="false" outlineLevel="0" collapsed="false">
      <c r="A2096" s="2" t="s">
        <v>2513</v>
      </c>
      <c r="B2096" s="2" t="s">
        <v>109</v>
      </c>
      <c r="C2096" s="0" t="s">
        <v>248</v>
      </c>
      <c r="D2096" s="0" t="s">
        <v>42</v>
      </c>
      <c r="E2096" s="0" t="s">
        <v>79</v>
      </c>
      <c r="F2096" s="0" t="s">
        <v>80</v>
      </c>
      <c r="G2096" s="0" t="s">
        <v>19</v>
      </c>
      <c r="H2096" s="0" t="s">
        <v>2515</v>
      </c>
      <c r="I2096" s="0" t="n">
        <v>2</v>
      </c>
      <c r="J2096" s="0" t="n">
        <v>1.52</v>
      </c>
      <c r="K2096" s="0" t="s">
        <v>21</v>
      </c>
      <c r="L2096" s="0" t="n">
        <f aca="false">IF(K2096="Yes",(J2096-1)*0.98,-1)</f>
        <v>0.5096</v>
      </c>
      <c r="M2096" s="4" t="s">
        <v>22</v>
      </c>
      <c r="N2096" s="52" t="n">
        <v>34.02</v>
      </c>
      <c r="O2096" s="50" t="n">
        <f aca="false">N2096*L2096</f>
        <v>17.336592</v>
      </c>
      <c r="P2096" s="14" t="n">
        <f aca="false">O2096+P2095</f>
        <v>1689.6857673664</v>
      </c>
    </row>
    <row r="2097" customFormat="false" ht="12.8" hidden="false" customHeight="false" outlineLevel="0" collapsed="false">
      <c r="A2097" s="2" t="s">
        <v>2513</v>
      </c>
      <c r="B2097" s="2" t="s">
        <v>410</v>
      </c>
      <c r="C2097" s="0" t="s">
        <v>91</v>
      </c>
      <c r="D2097" s="0" t="s">
        <v>48</v>
      </c>
      <c r="E2097" s="0" t="s">
        <v>30</v>
      </c>
      <c r="F2097" s="0" t="s">
        <v>65</v>
      </c>
      <c r="G2097" s="0" t="s">
        <v>21</v>
      </c>
      <c r="H2097" s="0" t="s">
        <v>2516</v>
      </c>
      <c r="I2097" s="0" t="n">
        <v>1</v>
      </c>
      <c r="J2097" s="0" t="n">
        <v>1.38</v>
      </c>
      <c r="K2097" s="0" t="s">
        <v>21</v>
      </c>
      <c r="L2097" s="0" t="n">
        <f aca="false">IF(K2097="Yes",(J2097-1)*0.98,-1)</f>
        <v>0.3724</v>
      </c>
      <c r="M2097" s="4" t="s">
        <v>22</v>
      </c>
      <c r="N2097" s="52" t="n">
        <v>34.02</v>
      </c>
      <c r="O2097" s="50" t="n">
        <f aca="false">N2097*L2097</f>
        <v>12.669048</v>
      </c>
      <c r="P2097" s="14" t="n">
        <f aca="false">O2097+P2096</f>
        <v>1702.3548153664</v>
      </c>
    </row>
    <row r="2098" customFormat="false" ht="12.8" hidden="false" customHeight="false" outlineLevel="0" collapsed="false">
      <c r="A2098" s="2" t="s">
        <v>2517</v>
      </c>
      <c r="B2098" s="2" t="s">
        <v>162</v>
      </c>
      <c r="C2098" s="0" t="s">
        <v>1317</v>
      </c>
      <c r="D2098" s="0" t="s">
        <v>37</v>
      </c>
      <c r="E2098" s="0" t="s">
        <v>17</v>
      </c>
      <c r="F2098" s="0" t="s">
        <v>65</v>
      </c>
      <c r="G2098" s="0" t="s">
        <v>21</v>
      </c>
      <c r="H2098" s="0" t="s">
        <v>2518</v>
      </c>
      <c r="I2098" s="0" t="n">
        <v>3</v>
      </c>
      <c r="J2098" s="0" t="n">
        <v>3.52</v>
      </c>
      <c r="K2098" s="0" t="str">
        <f aca="false">IF(I2098=1,"Yes","No")</f>
        <v>No</v>
      </c>
      <c r="L2098" s="0" t="n">
        <f aca="false">IF(K2098="Yes",(J2098-1)*0.98,-1)</f>
        <v>-1</v>
      </c>
      <c r="M2098" s="5" t="s">
        <v>33</v>
      </c>
      <c r="N2098" s="52" t="n">
        <v>34.02</v>
      </c>
      <c r="O2098" s="50" t="n">
        <f aca="false">N2098*L2098</f>
        <v>-34.02</v>
      </c>
      <c r="P2098" s="14" t="n">
        <f aca="false">O2098+P2097</f>
        <v>1668.3348153664</v>
      </c>
    </row>
    <row r="2099" customFormat="false" ht="12.8" hidden="false" customHeight="false" outlineLevel="0" collapsed="false">
      <c r="A2099" s="2" t="s">
        <v>2517</v>
      </c>
      <c r="B2099" s="2" t="s">
        <v>162</v>
      </c>
      <c r="C2099" s="0" t="s">
        <v>1317</v>
      </c>
      <c r="D2099" s="0" t="s">
        <v>37</v>
      </c>
      <c r="E2099" s="0" t="s">
        <v>17</v>
      </c>
      <c r="F2099" s="0" t="s">
        <v>65</v>
      </c>
      <c r="G2099" s="0" t="s">
        <v>21</v>
      </c>
      <c r="H2099" s="0" t="s">
        <v>2518</v>
      </c>
      <c r="I2099" s="0" t="n">
        <v>3</v>
      </c>
      <c r="J2099" s="0" t="n">
        <v>1.58</v>
      </c>
      <c r="K2099" s="0" t="s">
        <v>21</v>
      </c>
      <c r="L2099" s="0" t="n">
        <f aca="false">IF(K2099="Yes",(J2099-1)*0.98,-1)</f>
        <v>0.5684</v>
      </c>
      <c r="M2099" s="4" t="s">
        <v>22</v>
      </c>
      <c r="N2099" s="52" t="n">
        <v>34.02</v>
      </c>
      <c r="O2099" s="50" t="n">
        <f aca="false">N2099*L2099</f>
        <v>19.336968</v>
      </c>
      <c r="P2099" s="14" t="n">
        <f aca="false">O2099+P2098</f>
        <v>1687.6717833664</v>
      </c>
    </row>
    <row r="2100" customFormat="false" ht="12.8" hidden="false" customHeight="false" outlineLevel="0" collapsed="false">
      <c r="A2100" s="2" t="s">
        <v>2517</v>
      </c>
      <c r="B2100" s="2" t="s">
        <v>657</v>
      </c>
      <c r="C2100" s="0" t="s">
        <v>1317</v>
      </c>
      <c r="D2100" s="0" t="s">
        <v>37</v>
      </c>
      <c r="E2100" s="0" t="s">
        <v>87</v>
      </c>
      <c r="F2100" s="0" t="s">
        <v>1413</v>
      </c>
      <c r="G2100" s="0" t="s">
        <v>19</v>
      </c>
      <c r="H2100" s="0" t="s">
        <v>2519</v>
      </c>
      <c r="I2100" s="0" t="n">
        <v>3</v>
      </c>
      <c r="J2100" s="0" t="n">
        <v>1.63</v>
      </c>
      <c r="K2100" s="0" t="s">
        <v>21</v>
      </c>
      <c r="L2100" s="0" t="n">
        <f aca="false">IF(K2100="Yes",(J2100-1)*0.98,-1)</f>
        <v>0.6174</v>
      </c>
      <c r="M2100" s="11" t="s">
        <v>62</v>
      </c>
      <c r="N2100" s="52" t="n">
        <v>34.02</v>
      </c>
      <c r="O2100" s="50" t="n">
        <f aca="false">N2100*L2100</f>
        <v>21.003948</v>
      </c>
      <c r="P2100" s="14" t="n">
        <f aca="false">O2100+P2099</f>
        <v>1708.6757313664</v>
      </c>
    </row>
    <row r="2101" customFormat="false" ht="12.8" hidden="false" customHeight="false" outlineLevel="0" collapsed="false">
      <c r="A2101" s="2" t="s">
        <v>2517</v>
      </c>
      <c r="B2101" s="2" t="s">
        <v>657</v>
      </c>
      <c r="C2101" s="6" t="s">
        <v>1317</v>
      </c>
      <c r="D2101" s="6" t="s">
        <v>37</v>
      </c>
      <c r="E2101" s="6" t="s">
        <v>87</v>
      </c>
      <c r="F2101" s="6" t="s">
        <v>1413</v>
      </c>
      <c r="G2101" s="6" t="s">
        <v>19</v>
      </c>
      <c r="H2101" s="6" t="s">
        <v>2520</v>
      </c>
      <c r="I2101" s="6" t="n">
        <v>0</v>
      </c>
      <c r="J2101" s="6" t="n">
        <v>9</v>
      </c>
      <c r="K2101" s="3" t="str">
        <f aca="false">IF(I2101=1, "No","Yes")</f>
        <v>Yes</v>
      </c>
      <c r="L2101" s="7" t="n">
        <f aca="false">IF(I2101=1,-J2101,0.98)</f>
        <v>0.98</v>
      </c>
      <c r="M2101" s="8" t="s">
        <v>51</v>
      </c>
      <c r="N2101" s="52" t="n">
        <v>34.02</v>
      </c>
      <c r="O2101" s="50" t="n">
        <f aca="false">N2101*L2101</f>
        <v>33.3396</v>
      </c>
      <c r="P2101" s="14" t="n">
        <f aca="false">O2101+P2100</f>
        <v>1742.0153313664</v>
      </c>
    </row>
    <row r="2102" customFormat="false" ht="12.8" hidden="false" customHeight="false" outlineLevel="0" collapsed="false">
      <c r="A2102" s="9" t="s">
        <v>2517</v>
      </c>
      <c r="B2102" s="9" t="s">
        <v>157</v>
      </c>
      <c r="C2102" s="6" t="s">
        <v>259</v>
      </c>
      <c r="D2102" s="6" t="s">
        <v>16</v>
      </c>
      <c r="E2102" s="6" t="s">
        <v>87</v>
      </c>
      <c r="F2102" s="6" t="s">
        <v>18</v>
      </c>
      <c r="G2102" s="6" t="s">
        <v>19</v>
      </c>
      <c r="H2102" s="6" t="s">
        <v>2521</v>
      </c>
      <c r="I2102" s="6" t="n">
        <v>1</v>
      </c>
      <c r="J2102" s="6" t="n">
        <v>2.06</v>
      </c>
      <c r="K2102" s="3" t="str">
        <f aca="false">IF(I2102=1,"Yes","No")</f>
        <v>Yes</v>
      </c>
      <c r="L2102" s="7" t="n">
        <f aca="false">IF(K2102="Yes",(J2102-1)*0.98,-1)</f>
        <v>1.0388</v>
      </c>
      <c r="M2102" s="10" t="s">
        <v>53</v>
      </c>
      <c r="N2102" s="52" t="n">
        <v>34.02</v>
      </c>
      <c r="O2102" s="50" t="n">
        <f aca="false">N2102*L2102</f>
        <v>35.339976</v>
      </c>
      <c r="P2102" s="14" t="n">
        <f aca="false">O2102+P2101</f>
        <v>1777.3553073664</v>
      </c>
    </row>
    <row r="2103" customFormat="false" ht="12.8" hidden="false" customHeight="false" outlineLevel="0" collapsed="false">
      <c r="A2103" s="2" t="s">
        <v>2517</v>
      </c>
      <c r="B2103" s="2" t="s">
        <v>167</v>
      </c>
      <c r="C2103" s="0" t="s">
        <v>259</v>
      </c>
      <c r="D2103" s="0" t="s">
        <v>16</v>
      </c>
      <c r="E2103" s="0" t="s">
        <v>79</v>
      </c>
      <c r="F2103" s="0" t="s">
        <v>43</v>
      </c>
      <c r="G2103" s="0" t="s">
        <v>19</v>
      </c>
      <c r="H2103" s="0" t="s">
        <v>2522</v>
      </c>
      <c r="I2103" s="0" t="n">
        <v>2</v>
      </c>
      <c r="J2103" s="0" t="n">
        <v>1.65</v>
      </c>
      <c r="K2103" s="0" t="s">
        <v>21</v>
      </c>
      <c r="L2103" s="0" t="n">
        <f aca="false">IF(K2103="Yes",(J2103-1)*0.98,-1)</f>
        <v>0.637</v>
      </c>
      <c r="M2103" s="4" t="s">
        <v>22</v>
      </c>
      <c r="N2103" s="52" t="n">
        <v>34.02</v>
      </c>
      <c r="O2103" s="50" t="n">
        <f aca="false">N2103*L2103</f>
        <v>21.67074</v>
      </c>
      <c r="P2103" s="14" t="n">
        <f aca="false">O2103+P2102</f>
        <v>1799.0260473664</v>
      </c>
    </row>
    <row r="2104" customFormat="false" ht="12.8" hidden="false" customHeight="false" outlineLevel="0" collapsed="false">
      <c r="A2104" s="2" t="s">
        <v>2517</v>
      </c>
      <c r="B2104" s="2" t="s">
        <v>167</v>
      </c>
      <c r="C2104" s="0" t="s">
        <v>259</v>
      </c>
      <c r="D2104" s="0" t="s">
        <v>16</v>
      </c>
      <c r="E2104" s="0" t="s">
        <v>79</v>
      </c>
      <c r="F2104" s="0" t="s">
        <v>43</v>
      </c>
      <c r="G2104" s="0" t="s">
        <v>19</v>
      </c>
      <c r="H2104" s="0" t="s">
        <v>2523</v>
      </c>
      <c r="I2104" s="0" t="n">
        <v>1</v>
      </c>
      <c r="J2104" s="0" t="n">
        <v>1.88</v>
      </c>
      <c r="K2104" s="0" t="s">
        <v>21</v>
      </c>
      <c r="L2104" s="0" t="n">
        <f aca="false">IF(K2104="Yes",(J2104-1)*0.98,-1)</f>
        <v>0.8624</v>
      </c>
      <c r="M2104" s="11" t="s">
        <v>62</v>
      </c>
      <c r="N2104" s="52" t="n">
        <v>34.02</v>
      </c>
      <c r="O2104" s="50" t="n">
        <f aca="false">N2104*L2104</f>
        <v>29.338848</v>
      </c>
      <c r="P2104" s="14" t="n">
        <f aca="false">O2104+P2103</f>
        <v>1828.3648953664</v>
      </c>
    </row>
    <row r="2105" customFormat="false" ht="12.8" hidden="false" customHeight="false" outlineLevel="0" collapsed="false">
      <c r="A2105" s="9" t="s">
        <v>2517</v>
      </c>
      <c r="B2105" s="9" t="s">
        <v>167</v>
      </c>
      <c r="C2105" s="6" t="s">
        <v>259</v>
      </c>
      <c r="D2105" s="6" t="s">
        <v>16</v>
      </c>
      <c r="E2105" s="6" t="s">
        <v>79</v>
      </c>
      <c r="F2105" s="6" t="s">
        <v>43</v>
      </c>
      <c r="G2105" s="6" t="s">
        <v>19</v>
      </c>
      <c r="H2105" s="6" t="s">
        <v>2523</v>
      </c>
      <c r="I2105" s="6" t="n">
        <v>1</v>
      </c>
      <c r="J2105" s="6" t="n">
        <v>3.89</v>
      </c>
      <c r="K2105" s="3" t="str">
        <f aca="false">IF(I2105=1,"Yes","No")</f>
        <v>Yes</v>
      </c>
      <c r="L2105" s="7" t="n">
        <f aca="false">IF(K2105="Yes",(J2105-1)*0.98,-1)</f>
        <v>2.8322</v>
      </c>
      <c r="M2105" s="10" t="s">
        <v>53</v>
      </c>
      <c r="N2105" s="52" t="n">
        <v>34.02</v>
      </c>
      <c r="O2105" s="50" t="n">
        <f aca="false">N2105*L2105</f>
        <v>96.351444</v>
      </c>
      <c r="P2105" s="14" t="n">
        <f aca="false">O2105+P2104</f>
        <v>1924.7163393664</v>
      </c>
    </row>
    <row r="2106" customFormat="false" ht="12.8" hidden="false" customHeight="false" outlineLevel="0" collapsed="false">
      <c r="A2106" s="2" t="s">
        <v>2524</v>
      </c>
      <c r="B2106" s="2" t="s">
        <v>897</v>
      </c>
      <c r="C2106" s="0" t="s">
        <v>1371</v>
      </c>
      <c r="D2106" s="0" t="s">
        <v>16</v>
      </c>
      <c r="E2106" s="0" t="s">
        <v>17</v>
      </c>
      <c r="F2106" s="0" t="s">
        <v>18</v>
      </c>
      <c r="G2106" s="0" t="s">
        <v>19</v>
      </c>
      <c r="H2106" s="0" t="s">
        <v>2525</v>
      </c>
      <c r="I2106" s="0" t="n">
        <v>1</v>
      </c>
      <c r="J2106" s="0" t="n">
        <v>1.05</v>
      </c>
      <c r="K2106" s="0" t="s">
        <v>21</v>
      </c>
      <c r="L2106" s="0" t="n">
        <f aca="false">IF(K2106="Yes",(J2106-1)*0.98,-1)</f>
        <v>0.049</v>
      </c>
      <c r="M2106" s="4" t="s">
        <v>22</v>
      </c>
      <c r="N2106" s="52" t="n">
        <v>34.02</v>
      </c>
      <c r="O2106" s="50" t="n">
        <f aca="false">N2106*L2106</f>
        <v>1.66698</v>
      </c>
      <c r="P2106" s="14" t="n">
        <f aca="false">O2106+P2105</f>
        <v>1926.3833193664</v>
      </c>
    </row>
    <row r="2107" customFormat="false" ht="12.8" hidden="false" customHeight="false" outlineLevel="0" collapsed="false">
      <c r="A2107" s="9" t="s">
        <v>2524</v>
      </c>
      <c r="B2107" s="9" t="s">
        <v>94</v>
      </c>
      <c r="C2107" s="6" t="s">
        <v>1371</v>
      </c>
      <c r="D2107" s="6" t="s">
        <v>16</v>
      </c>
      <c r="E2107" s="6" t="s">
        <v>87</v>
      </c>
      <c r="F2107" s="6" t="s">
        <v>18</v>
      </c>
      <c r="G2107" s="6" t="s">
        <v>21</v>
      </c>
      <c r="H2107" s="6" t="s">
        <v>2526</v>
      </c>
      <c r="I2107" s="6" t="n">
        <v>2</v>
      </c>
      <c r="J2107" s="6" t="n">
        <v>2.49</v>
      </c>
      <c r="K2107" s="3" t="str">
        <f aca="false">IF(I2107=1,"Yes","No")</f>
        <v>No</v>
      </c>
      <c r="L2107" s="7" t="n">
        <f aca="false">IF(K2107="Yes",(J2107-1)*0.98,-1)</f>
        <v>-1</v>
      </c>
      <c r="M2107" s="10" t="s">
        <v>53</v>
      </c>
      <c r="N2107" s="52" t="n">
        <v>34.02</v>
      </c>
      <c r="O2107" s="50" t="n">
        <f aca="false">N2107*L2107</f>
        <v>-34.02</v>
      </c>
      <c r="P2107" s="14" t="n">
        <f aca="false">O2107+P2106</f>
        <v>1892.3633193664</v>
      </c>
    </row>
    <row r="2108" customFormat="false" ht="12.8" hidden="false" customHeight="false" outlineLevel="0" collapsed="false">
      <c r="A2108" s="2" t="s">
        <v>2524</v>
      </c>
      <c r="B2108" s="2" t="s">
        <v>410</v>
      </c>
      <c r="C2108" s="0" t="s">
        <v>74</v>
      </c>
      <c r="D2108" s="0" t="s">
        <v>37</v>
      </c>
      <c r="E2108" s="0" t="s">
        <v>30</v>
      </c>
      <c r="F2108" s="0" t="s">
        <v>43</v>
      </c>
      <c r="G2108" s="0" t="s">
        <v>19</v>
      </c>
      <c r="H2108" s="0" t="s">
        <v>2527</v>
      </c>
      <c r="I2108" s="0" t="n">
        <v>2</v>
      </c>
      <c r="J2108" s="0" t="n">
        <v>1.44</v>
      </c>
      <c r="K2108" s="0" t="s">
        <v>21</v>
      </c>
      <c r="L2108" s="0" t="n">
        <f aca="false">IF(K2108="Yes",(J2108-1)*0.98,-1)</f>
        <v>0.4312</v>
      </c>
      <c r="M2108" s="4" t="s">
        <v>22</v>
      </c>
      <c r="N2108" s="52" t="n">
        <v>34.02</v>
      </c>
      <c r="O2108" s="50" t="n">
        <f aca="false">N2108*L2108</f>
        <v>14.669424</v>
      </c>
      <c r="P2108" s="14" t="n">
        <f aca="false">O2108+P2107</f>
        <v>1907.0327433664</v>
      </c>
    </row>
    <row r="2109" customFormat="false" ht="12.8" hidden="false" customHeight="false" outlineLevel="0" collapsed="false">
      <c r="A2109" s="2" t="s">
        <v>2524</v>
      </c>
      <c r="B2109" s="2" t="s">
        <v>410</v>
      </c>
      <c r="C2109" s="0" t="s">
        <v>74</v>
      </c>
      <c r="D2109" s="0" t="s">
        <v>37</v>
      </c>
      <c r="E2109" s="0" t="s">
        <v>30</v>
      </c>
      <c r="F2109" s="0" t="s">
        <v>43</v>
      </c>
      <c r="G2109" s="0" t="s">
        <v>19</v>
      </c>
      <c r="H2109" s="0" t="s">
        <v>2528</v>
      </c>
      <c r="I2109" s="0" t="n">
        <v>1</v>
      </c>
      <c r="J2109" s="0" t="n">
        <v>1.43</v>
      </c>
      <c r="K2109" s="0" t="s">
        <v>21</v>
      </c>
      <c r="L2109" s="0" t="n">
        <f aca="false">IF(K2109="Yes",(J2109-1)*0.98,-1)</f>
        <v>0.4214</v>
      </c>
      <c r="M2109" s="11" t="s">
        <v>62</v>
      </c>
      <c r="N2109" s="52" t="n">
        <v>34.02</v>
      </c>
      <c r="O2109" s="50" t="n">
        <f aca="false">N2109*L2109</f>
        <v>14.336028</v>
      </c>
      <c r="P2109" s="14" t="n">
        <f aca="false">O2109+P2108</f>
        <v>1921.3687713664</v>
      </c>
    </row>
    <row r="2110" customFormat="false" ht="12.8" hidden="false" customHeight="false" outlineLevel="0" collapsed="false">
      <c r="A2110" s="2" t="s">
        <v>2524</v>
      </c>
      <c r="B2110" s="2" t="s">
        <v>410</v>
      </c>
      <c r="C2110" s="6" t="s">
        <v>74</v>
      </c>
      <c r="D2110" s="6" t="s">
        <v>37</v>
      </c>
      <c r="E2110" s="6" t="s">
        <v>30</v>
      </c>
      <c r="F2110" s="6" t="s">
        <v>43</v>
      </c>
      <c r="G2110" s="6" t="s">
        <v>19</v>
      </c>
      <c r="H2110" s="6" t="s">
        <v>2529</v>
      </c>
      <c r="I2110" s="6" t="n">
        <v>0</v>
      </c>
      <c r="J2110" s="6" t="n">
        <v>46.02</v>
      </c>
      <c r="K2110" s="3" t="str">
        <f aca="false">IF(I2110=1, "No","Yes")</f>
        <v>Yes</v>
      </c>
      <c r="L2110" s="7" t="n">
        <f aca="false">IF(I2110=1,-J2110,0.98)</f>
        <v>0.98</v>
      </c>
      <c r="M2110" s="12" t="s">
        <v>128</v>
      </c>
      <c r="N2110" s="52" t="n">
        <v>34.02</v>
      </c>
      <c r="O2110" s="50" t="n">
        <f aca="false">N2110*L2110</f>
        <v>33.3396</v>
      </c>
      <c r="P2110" s="14" t="n">
        <f aca="false">O2110+P2109</f>
        <v>1954.7083713664</v>
      </c>
    </row>
    <row r="2111" customFormat="false" ht="12.8" hidden="false" customHeight="false" outlineLevel="0" collapsed="false">
      <c r="A2111" s="9" t="s">
        <v>2524</v>
      </c>
      <c r="B2111" s="9" t="s">
        <v>410</v>
      </c>
      <c r="C2111" s="6" t="s">
        <v>74</v>
      </c>
      <c r="D2111" s="6" t="s">
        <v>37</v>
      </c>
      <c r="E2111" s="6" t="s">
        <v>30</v>
      </c>
      <c r="F2111" s="6" t="s">
        <v>43</v>
      </c>
      <c r="G2111" s="6" t="s">
        <v>19</v>
      </c>
      <c r="H2111" s="6" t="s">
        <v>2528</v>
      </c>
      <c r="I2111" s="6" t="n">
        <v>1</v>
      </c>
      <c r="J2111" s="6" t="n">
        <v>3.5</v>
      </c>
      <c r="K2111" s="3" t="str">
        <f aca="false">IF(I2111=1,"Yes","No")</f>
        <v>Yes</v>
      </c>
      <c r="L2111" s="7" t="n">
        <f aca="false">IF(K2111="Yes",(J2111-1)*0.98,-1)</f>
        <v>2.45</v>
      </c>
      <c r="M2111" s="10" t="s">
        <v>53</v>
      </c>
      <c r="N2111" s="52" t="n">
        <v>34.02</v>
      </c>
      <c r="O2111" s="50" t="n">
        <f aca="false">N2111*L2111</f>
        <v>83.349</v>
      </c>
      <c r="P2111" s="14" t="n">
        <f aca="false">O2111+P2110</f>
        <v>2038.0573713664</v>
      </c>
    </row>
    <row r="2112" customFormat="false" ht="12.8" hidden="false" customHeight="false" outlineLevel="0" collapsed="false">
      <c r="A2112" s="2" t="s">
        <v>2530</v>
      </c>
      <c r="B2112" s="2" t="s">
        <v>40</v>
      </c>
      <c r="C2112" s="0" t="s">
        <v>457</v>
      </c>
      <c r="D2112" s="0" t="s">
        <v>42</v>
      </c>
      <c r="E2112" s="0" t="s">
        <v>17</v>
      </c>
      <c r="F2112" s="0" t="s">
        <v>43</v>
      </c>
      <c r="G2112" s="0" t="s">
        <v>19</v>
      </c>
      <c r="H2112" s="0" t="s">
        <v>2531</v>
      </c>
      <c r="I2112" s="0" t="n">
        <v>0</v>
      </c>
      <c r="J2112" s="0" t="n">
        <v>5.27</v>
      </c>
      <c r="K2112" s="0" t="str">
        <f aca="false">IF(I2112=1,"Yes","No")</f>
        <v>No</v>
      </c>
      <c r="L2112" s="0" t="n">
        <f aca="false">IF(K2112="Yes",(J2112-1)*0.98,-1)</f>
        <v>-1</v>
      </c>
      <c r="M2112" s="5" t="s">
        <v>33</v>
      </c>
      <c r="N2112" s="52" t="n">
        <v>34.02</v>
      </c>
      <c r="O2112" s="50" t="n">
        <f aca="false">N2112*L2112</f>
        <v>-34.02</v>
      </c>
      <c r="P2112" s="14" t="n">
        <f aca="false">O2112+P2111</f>
        <v>2004.0373713664</v>
      </c>
    </row>
    <row r="2113" customFormat="false" ht="12.8" hidden="false" customHeight="false" outlineLevel="0" collapsed="false">
      <c r="A2113" s="2" t="s">
        <v>2530</v>
      </c>
      <c r="B2113" s="2" t="s">
        <v>139</v>
      </c>
      <c r="C2113" s="0" t="s">
        <v>1094</v>
      </c>
      <c r="D2113" s="0" t="s">
        <v>37</v>
      </c>
      <c r="E2113" s="0" t="s">
        <v>87</v>
      </c>
      <c r="F2113" s="0" t="s">
        <v>18</v>
      </c>
      <c r="G2113" s="0" t="s">
        <v>19</v>
      </c>
      <c r="H2113" s="0" t="s">
        <v>2408</v>
      </c>
      <c r="I2113" s="0" t="n">
        <v>3</v>
      </c>
      <c r="J2113" s="0" t="n">
        <v>1.73</v>
      </c>
      <c r="K2113" s="0" t="s">
        <v>19</v>
      </c>
      <c r="L2113" s="0" t="n">
        <f aca="false">IF(K2113="Yes",(J2113-1)*0.98,-1)</f>
        <v>-1</v>
      </c>
      <c r="M2113" s="4" t="s">
        <v>22</v>
      </c>
      <c r="N2113" s="52" t="n">
        <v>34.02</v>
      </c>
      <c r="O2113" s="50" t="n">
        <f aca="false">N2113*L2113</f>
        <v>-34.02</v>
      </c>
      <c r="P2113" s="14" t="n">
        <f aca="false">O2113+P2112</f>
        <v>1970.0173713664</v>
      </c>
    </row>
    <row r="2114" customFormat="false" ht="12.8" hidden="false" customHeight="false" outlineLevel="0" collapsed="false">
      <c r="A2114" s="2" t="s">
        <v>2530</v>
      </c>
      <c r="B2114" s="2" t="s">
        <v>186</v>
      </c>
      <c r="C2114" s="0" t="s">
        <v>457</v>
      </c>
      <c r="D2114" s="0" t="s">
        <v>16</v>
      </c>
      <c r="E2114" s="0" t="s">
        <v>17</v>
      </c>
      <c r="F2114" s="0" t="s">
        <v>18</v>
      </c>
      <c r="G2114" s="0" t="s">
        <v>19</v>
      </c>
      <c r="H2114" s="0" t="s">
        <v>2532</v>
      </c>
      <c r="I2114" s="0" t="n">
        <v>1</v>
      </c>
      <c r="J2114" s="0" t="n">
        <v>1.16</v>
      </c>
      <c r="K2114" s="0" t="s">
        <v>21</v>
      </c>
      <c r="L2114" s="0" t="n">
        <f aca="false">IF(K2114="Yes",(J2114-1)*0.98,-1)</f>
        <v>0.1568</v>
      </c>
      <c r="M2114" s="4" t="s">
        <v>22</v>
      </c>
      <c r="N2114" s="52" t="n">
        <v>34.02</v>
      </c>
      <c r="O2114" s="50" t="n">
        <f aca="false">N2114*L2114</f>
        <v>5.334336</v>
      </c>
      <c r="P2114" s="14" t="n">
        <f aca="false">O2114+P2113</f>
        <v>1975.3517073664</v>
      </c>
    </row>
    <row r="2115" customFormat="false" ht="12.8" hidden="false" customHeight="false" outlineLevel="0" collapsed="false">
      <c r="A2115" s="2" t="s">
        <v>2530</v>
      </c>
      <c r="B2115" s="2" t="s">
        <v>186</v>
      </c>
      <c r="C2115" s="0" t="s">
        <v>457</v>
      </c>
      <c r="D2115" s="0" t="s">
        <v>16</v>
      </c>
      <c r="E2115" s="0" t="s">
        <v>17</v>
      </c>
      <c r="F2115" s="0" t="s">
        <v>18</v>
      </c>
      <c r="G2115" s="0" t="s">
        <v>19</v>
      </c>
      <c r="H2115" s="0" t="s">
        <v>2533</v>
      </c>
      <c r="I2115" s="0" t="n">
        <v>2</v>
      </c>
      <c r="J2115" s="0" t="n">
        <v>1.6</v>
      </c>
      <c r="K2115" s="0" t="s">
        <v>21</v>
      </c>
      <c r="L2115" s="0" t="n">
        <f aca="false">IF(K2115="Yes",(J2115-1)*0.98,-1)</f>
        <v>0.588</v>
      </c>
      <c r="M2115" s="11" t="s">
        <v>62</v>
      </c>
      <c r="N2115" s="52" t="n">
        <v>34.02</v>
      </c>
      <c r="O2115" s="50" t="n">
        <f aca="false">N2115*L2115</f>
        <v>20.00376</v>
      </c>
      <c r="P2115" s="14" t="n">
        <f aca="false">O2115+P2114</f>
        <v>1995.3554673664</v>
      </c>
    </row>
    <row r="2116" customFormat="false" ht="12.8" hidden="false" customHeight="false" outlineLevel="0" collapsed="false">
      <c r="A2116" s="2" t="s">
        <v>2530</v>
      </c>
      <c r="B2116" s="2" t="s">
        <v>23</v>
      </c>
      <c r="C2116" s="0" t="s">
        <v>1094</v>
      </c>
      <c r="D2116" s="0" t="s">
        <v>37</v>
      </c>
      <c r="E2116" s="0" t="s">
        <v>17</v>
      </c>
      <c r="F2116" s="0" t="s">
        <v>1413</v>
      </c>
      <c r="G2116" s="0" t="s">
        <v>19</v>
      </c>
      <c r="H2116" s="0" t="s">
        <v>841</v>
      </c>
      <c r="I2116" s="0" t="n">
        <v>2</v>
      </c>
      <c r="J2116" s="0" t="n">
        <v>1.26</v>
      </c>
      <c r="K2116" s="0" t="s">
        <v>21</v>
      </c>
      <c r="L2116" s="0" t="n">
        <f aca="false">IF(K2116="Yes",(J2116-1)*0.98,-1)</f>
        <v>0.2548</v>
      </c>
      <c r="M2116" s="4" t="s">
        <v>22</v>
      </c>
      <c r="N2116" s="52" t="n">
        <v>34.02</v>
      </c>
      <c r="O2116" s="50" t="n">
        <f aca="false">N2116*L2116</f>
        <v>8.668296</v>
      </c>
      <c r="P2116" s="14" t="n">
        <f aca="false">O2116+P2115</f>
        <v>2004.0237633664</v>
      </c>
    </row>
    <row r="2117" customFormat="false" ht="12.8" hidden="false" customHeight="false" outlineLevel="0" collapsed="false">
      <c r="A2117" s="2" t="s">
        <v>2534</v>
      </c>
      <c r="B2117" s="2" t="s">
        <v>23</v>
      </c>
      <c r="C2117" s="0" t="s">
        <v>327</v>
      </c>
      <c r="D2117" s="0" t="s">
        <v>16</v>
      </c>
      <c r="E2117" s="0" t="s">
        <v>17</v>
      </c>
      <c r="F2117" s="0" t="s">
        <v>18</v>
      </c>
      <c r="G2117" s="0" t="s">
        <v>19</v>
      </c>
      <c r="H2117" s="0" t="s">
        <v>2535</v>
      </c>
      <c r="I2117" s="0" t="n">
        <v>3</v>
      </c>
      <c r="J2117" s="0" t="n">
        <v>3.72</v>
      </c>
      <c r="K2117" s="0" t="s">
        <v>19</v>
      </c>
      <c r="L2117" s="0" t="n">
        <f aca="false">IF(K2117="Yes",(J2117-1)*0.98,-1)</f>
        <v>-1</v>
      </c>
      <c r="M2117" s="4" t="s">
        <v>22</v>
      </c>
      <c r="N2117" s="52" t="n">
        <v>34.02</v>
      </c>
      <c r="O2117" s="50" t="n">
        <f aca="false">N2117*L2117</f>
        <v>-34.02</v>
      </c>
      <c r="P2117" s="14" t="n">
        <f aca="false">O2117+P2116</f>
        <v>1970.0037633664</v>
      </c>
    </row>
    <row r="2118" customFormat="false" ht="12.8" hidden="false" customHeight="false" outlineLevel="0" collapsed="false">
      <c r="A2118" s="2" t="s">
        <v>2536</v>
      </c>
      <c r="B2118" s="2" t="s">
        <v>222</v>
      </c>
      <c r="C2118" s="0" t="s">
        <v>150</v>
      </c>
      <c r="D2118" s="0" t="s">
        <v>16</v>
      </c>
      <c r="E2118" s="0" t="s">
        <v>87</v>
      </c>
      <c r="F2118" s="0" t="s">
        <v>18</v>
      </c>
      <c r="G2118" s="0" t="s">
        <v>21</v>
      </c>
      <c r="H2118" s="0" t="s">
        <v>2537</v>
      </c>
      <c r="I2118" s="0" t="n">
        <v>0</v>
      </c>
      <c r="J2118" s="0" t="n">
        <v>1.27</v>
      </c>
      <c r="K2118" s="0" t="s">
        <v>19</v>
      </c>
      <c r="L2118" s="0" t="n">
        <f aca="false">IF(K2118="Yes",(J2118-1)*0.98,-1)</f>
        <v>-1</v>
      </c>
      <c r="M2118" s="4" t="s">
        <v>22</v>
      </c>
      <c r="N2118" s="52" t="n">
        <v>34.02</v>
      </c>
      <c r="O2118" s="50" t="n">
        <f aca="false">N2118*L2118</f>
        <v>-34.02</v>
      </c>
      <c r="P2118" s="14" t="n">
        <f aca="false">O2118+P2117</f>
        <v>1935.9837633664</v>
      </c>
    </row>
    <row r="2119" customFormat="false" ht="12.8" hidden="false" customHeight="false" outlineLevel="0" collapsed="false">
      <c r="A2119" s="2" t="s">
        <v>2536</v>
      </c>
      <c r="B2119" s="2" t="s">
        <v>222</v>
      </c>
      <c r="C2119" s="0" t="s">
        <v>150</v>
      </c>
      <c r="D2119" s="0" t="s">
        <v>16</v>
      </c>
      <c r="E2119" s="0" t="s">
        <v>87</v>
      </c>
      <c r="F2119" s="0" t="s">
        <v>18</v>
      </c>
      <c r="G2119" s="0" t="s">
        <v>21</v>
      </c>
      <c r="H2119" s="0" t="s">
        <v>2538</v>
      </c>
      <c r="I2119" s="0" t="n">
        <v>1</v>
      </c>
      <c r="J2119" s="0" t="n">
        <v>3.2</v>
      </c>
      <c r="K2119" s="0" t="s">
        <v>21</v>
      </c>
      <c r="L2119" s="0" t="n">
        <f aca="false">IF(K2119="Yes",(J2119-1)*0.98,-1)</f>
        <v>2.156</v>
      </c>
      <c r="M2119" s="11" t="s">
        <v>62</v>
      </c>
      <c r="N2119" s="52" t="n">
        <v>34.02</v>
      </c>
      <c r="O2119" s="50" t="n">
        <f aca="false">N2119*L2119</f>
        <v>73.34712</v>
      </c>
      <c r="P2119" s="14" t="n">
        <f aca="false">O2119+P2118</f>
        <v>2009.3308833664</v>
      </c>
    </row>
    <row r="2120" customFormat="false" ht="12.8" hidden="false" customHeight="false" outlineLevel="0" collapsed="false">
      <c r="A2120" s="9" t="s">
        <v>2536</v>
      </c>
      <c r="B2120" s="9" t="s">
        <v>222</v>
      </c>
      <c r="C2120" s="6" t="s">
        <v>150</v>
      </c>
      <c r="D2120" s="6" t="s">
        <v>16</v>
      </c>
      <c r="E2120" s="6" t="s">
        <v>87</v>
      </c>
      <c r="F2120" s="6" t="s">
        <v>18</v>
      </c>
      <c r="G2120" s="6" t="s">
        <v>21</v>
      </c>
      <c r="H2120" s="6" t="s">
        <v>2538</v>
      </c>
      <c r="I2120" s="6" t="n">
        <v>1</v>
      </c>
      <c r="J2120" s="6" t="n">
        <v>17.77</v>
      </c>
      <c r="K2120" s="3" t="str">
        <f aca="false">IF(I2120=1,"Yes","No")</f>
        <v>Yes</v>
      </c>
      <c r="L2120" s="7" t="n">
        <f aca="false">IF(K2120="Yes",(J2120-1)*0.98,-1)</f>
        <v>16.4346</v>
      </c>
      <c r="M2120" s="10" t="s">
        <v>53</v>
      </c>
      <c r="N2120" s="52" t="n">
        <v>34.02</v>
      </c>
      <c r="O2120" s="50" t="n">
        <f aca="false">N2120*L2120</f>
        <v>559.105092</v>
      </c>
      <c r="P2120" s="14" t="n">
        <f aca="false">O2120+P2119</f>
        <v>2568.4359753664</v>
      </c>
    </row>
    <row r="2121" customFormat="false" ht="12.8" hidden="false" customHeight="false" outlineLevel="0" collapsed="false">
      <c r="A2121" s="2" t="s">
        <v>2536</v>
      </c>
      <c r="B2121" s="2" t="s">
        <v>410</v>
      </c>
      <c r="C2121" s="0" t="s">
        <v>74</v>
      </c>
      <c r="D2121" s="0" t="s">
        <v>37</v>
      </c>
      <c r="E2121" s="0" t="s">
        <v>30</v>
      </c>
      <c r="F2121" s="0" t="s">
        <v>65</v>
      </c>
      <c r="G2121" s="0" t="s">
        <v>21</v>
      </c>
      <c r="H2121" s="0" t="s">
        <v>2539</v>
      </c>
      <c r="I2121" s="0" t="n">
        <v>1</v>
      </c>
      <c r="J2121" s="0" t="n">
        <v>1.64</v>
      </c>
      <c r="K2121" s="0" t="s">
        <v>21</v>
      </c>
      <c r="L2121" s="0" t="n">
        <f aca="false">IF(K2121="Yes",(J2121-1)*0.98,-1)</f>
        <v>0.6272</v>
      </c>
      <c r="M2121" s="4" t="s">
        <v>22</v>
      </c>
      <c r="N2121" s="52" t="n">
        <v>34.02</v>
      </c>
      <c r="O2121" s="50" t="n">
        <f aca="false">N2121*L2121</f>
        <v>21.337344</v>
      </c>
      <c r="P2121" s="14" t="n">
        <f aca="false">O2121+P2120</f>
        <v>2589.7733193664</v>
      </c>
    </row>
    <row r="2122" customFormat="false" ht="12.8" hidden="false" customHeight="false" outlineLevel="0" collapsed="false">
      <c r="A2122" s="2" t="s">
        <v>2540</v>
      </c>
      <c r="B2122" s="2" t="s">
        <v>915</v>
      </c>
      <c r="C2122" s="0" t="s">
        <v>119</v>
      </c>
      <c r="D2122" s="0" t="s">
        <v>16</v>
      </c>
      <c r="E2122" s="0" t="s">
        <v>17</v>
      </c>
      <c r="F2122" s="0" t="s">
        <v>18</v>
      </c>
      <c r="G2122" s="0" t="s">
        <v>19</v>
      </c>
      <c r="H2122" s="0" t="s">
        <v>2459</v>
      </c>
      <c r="I2122" s="0" t="n">
        <v>3</v>
      </c>
      <c r="J2122" s="0" t="n">
        <v>1.45</v>
      </c>
      <c r="K2122" s="0" t="s">
        <v>19</v>
      </c>
      <c r="L2122" s="0" t="n">
        <f aca="false">IF(K2122="Yes",(J2122-1)*0.98,-1)</f>
        <v>-1</v>
      </c>
      <c r="M2122" s="4" t="s">
        <v>22</v>
      </c>
      <c r="N2122" s="52" t="n">
        <v>34.02</v>
      </c>
      <c r="O2122" s="50" t="n">
        <f aca="false">N2122*L2122</f>
        <v>-34.02</v>
      </c>
      <c r="P2122" s="14" t="n">
        <f aca="false">O2122+P2121</f>
        <v>2555.7533193664</v>
      </c>
    </row>
    <row r="2123" customFormat="false" ht="12.8" hidden="false" customHeight="false" outlineLevel="0" collapsed="false">
      <c r="A2123" s="2" t="s">
        <v>2541</v>
      </c>
      <c r="B2123" s="2" t="s">
        <v>888</v>
      </c>
      <c r="C2123" s="0" t="s">
        <v>332</v>
      </c>
      <c r="D2123" s="0" t="s">
        <v>42</v>
      </c>
      <c r="E2123" s="0" t="s">
        <v>79</v>
      </c>
      <c r="F2123" s="0" t="s">
        <v>80</v>
      </c>
      <c r="G2123" s="0" t="s">
        <v>19</v>
      </c>
      <c r="H2123" s="0" t="s">
        <v>2542</v>
      </c>
      <c r="I2123" s="0" t="n">
        <v>0</v>
      </c>
      <c r="J2123" s="0" t="n">
        <v>2.6</v>
      </c>
      <c r="K2123" s="0" t="s">
        <v>19</v>
      </c>
      <c r="L2123" s="0" t="n">
        <f aca="false">IF(K2123="Yes",(J2123-1)*0.98,-1)</f>
        <v>-1</v>
      </c>
      <c r="M2123" s="4" t="s">
        <v>22</v>
      </c>
      <c r="N2123" s="52" t="n">
        <v>34.02</v>
      </c>
      <c r="O2123" s="50" t="n">
        <f aca="false">N2123*L2123</f>
        <v>-34.02</v>
      </c>
      <c r="P2123" s="14" t="n">
        <f aca="false">O2123+P2122</f>
        <v>2521.7333193664</v>
      </c>
    </row>
    <row r="2124" customFormat="false" ht="12.8" hidden="false" customHeight="false" outlineLevel="0" collapsed="false">
      <c r="A2124" s="2" t="s">
        <v>2541</v>
      </c>
      <c r="B2124" s="2" t="s">
        <v>343</v>
      </c>
      <c r="C2124" s="0" t="s">
        <v>91</v>
      </c>
      <c r="D2124" s="0" t="s">
        <v>42</v>
      </c>
      <c r="E2124" s="0" t="s">
        <v>30</v>
      </c>
      <c r="F2124" s="0" t="s">
        <v>18</v>
      </c>
      <c r="G2124" s="0" t="s">
        <v>19</v>
      </c>
      <c r="H2124" s="0" t="s">
        <v>2543</v>
      </c>
      <c r="I2124" s="0" t="n">
        <v>2</v>
      </c>
      <c r="J2124" s="0" t="n">
        <v>4.2</v>
      </c>
      <c r="K2124" s="0" t="s">
        <v>21</v>
      </c>
      <c r="L2124" s="0" t="n">
        <f aca="false">IF(K2124="Yes",(J2124-1)*0.98,-1)</f>
        <v>3.136</v>
      </c>
      <c r="M2124" s="11" t="s">
        <v>62</v>
      </c>
      <c r="N2124" s="52" t="n">
        <v>34.02</v>
      </c>
      <c r="O2124" s="50" t="n">
        <f aca="false">N2124*L2124</f>
        <v>106.68672</v>
      </c>
      <c r="P2124" s="14" t="n">
        <f aca="false">O2124+P2123</f>
        <v>2628.4200393664</v>
      </c>
    </row>
    <row r="2125" customFormat="false" ht="12.8" hidden="false" customHeight="false" outlineLevel="0" collapsed="false">
      <c r="A2125" s="2" t="s">
        <v>2544</v>
      </c>
      <c r="B2125" s="2" t="s">
        <v>897</v>
      </c>
      <c r="C2125" s="0" t="s">
        <v>56</v>
      </c>
      <c r="D2125" s="0" t="s">
        <v>16</v>
      </c>
      <c r="E2125" s="0" t="s">
        <v>17</v>
      </c>
      <c r="F2125" s="0" t="s">
        <v>18</v>
      </c>
      <c r="G2125" s="0" t="s">
        <v>19</v>
      </c>
      <c r="H2125" s="0" t="s">
        <v>2545</v>
      </c>
      <c r="I2125" s="0" t="n">
        <v>3</v>
      </c>
      <c r="J2125" s="0" t="n">
        <v>1.33</v>
      </c>
      <c r="K2125" s="0" t="s">
        <v>19</v>
      </c>
      <c r="L2125" s="0" t="n">
        <f aca="false">IF(K2125="Yes",(J2125-1)*0.98,-1)</f>
        <v>-1</v>
      </c>
      <c r="M2125" s="4" t="s">
        <v>22</v>
      </c>
      <c r="N2125" s="52" t="n">
        <v>34.02</v>
      </c>
      <c r="O2125" s="50" t="n">
        <f aca="false">N2125*L2125</f>
        <v>-34.02</v>
      </c>
      <c r="P2125" s="14" t="n">
        <f aca="false">O2125+P2124</f>
        <v>2594.4000393664</v>
      </c>
    </row>
    <row r="2126" customFormat="false" ht="12.8" hidden="false" customHeight="false" outlineLevel="0" collapsed="false">
      <c r="A2126" s="2" t="s">
        <v>2544</v>
      </c>
      <c r="B2126" s="2" t="s">
        <v>139</v>
      </c>
      <c r="C2126" s="0" t="s">
        <v>1338</v>
      </c>
      <c r="D2126" s="0" t="s">
        <v>37</v>
      </c>
      <c r="E2126" s="0" t="s">
        <v>17</v>
      </c>
      <c r="F2126" s="0" t="s">
        <v>18</v>
      </c>
      <c r="G2126" s="0" t="s">
        <v>19</v>
      </c>
      <c r="H2126" s="0" t="s">
        <v>2546</v>
      </c>
      <c r="I2126" s="0" t="n">
        <v>0</v>
      </c>
      <c r="J2126" s="0" t="n">
        <v>44.82</v>
      </c>
      <c r="K2126" s="0" t="str">
        <f aca="false">IF(I2126=1,"Yes","No")</f>
        <v>No</v>
      </c>
      <c r="L2126" s="0" t="n">
        <f aca="false">IF(K2126="Yes",(J2126-1)*0.98,-1)</f>
        <v>-1</v>
      </c>
      <c r="M2126" s="5" t="s">
        <v>33</v>
      </c>
      <c r="N2126" s="52" t="n">
        <v>34.02</v>
      </c>
      <c r="O2126" s="50" t="n">
        <f aca="false">N2126*L2126</f>
        <v>-34.02</v>
      </c>
      <c r="P2126" s="14" t="n">
        <f aca="false">O2126+P2125</f>
        <v>2560.3800393664</v>
      </c>
    </row>
    <row r="2127" customFormat="false" ht="12.8" hidden="false" customHeight="false" outlineLevel="0" collapsed="false">
      <c r="A2127" s="2" t="s">
        <v>2544</v>
      </c>
      <c r="B2127" s="2" t="s">
        <v>310</v>
      </c>
      <c r="C2127" s="0" t="s">
        <v>433</v>
      </c>
      <c r="D2127" s="0" t="s">
        <v>195</v>
      </c>
      <c r="E2127" s="0" t="s">
        <v>87</v>
      </c>
      <c r="G2127" s="0" t="s">
        <v>19</v>
      </c>
      <c r="H2127" s="0" t="s">
        <v>203</v>
      </c>
      <c r="I2127" s="0" t="n">
        <v>1</v>
      </c>
      <c r="J2127" s="0" t="n">
        <v>1.49</v>
      </c>
      <c r="K2127" s="0" t="s">
        <v>21</v>
      </c>
      <c r="L2127" s="0" t="n">
        <f aca="false">IF(K2127="Yes",(J2127-1)*0.98,-1)</f>
        <v>0.4802</v>
      </c>
      <c r="M2127" s="4" t="s">
        <v>22</v>
      </c>
      <c r="N2127" s="52" t="n">
        <v>34.02</v>
      </c>
      <c r="O2127" s="50" t="n">
        <f aca="false">N2127*L2127</f>
        <v>16.336404</v>
      </c>
      <c r="P2127" s="14" t="n">
        <f aca="false">O2127+P2126</f>
        <v>2576.7164433664</v>
      </c>
    </row>
    <row r="2128" customFormat="false" ht="12.8" hidden="false" customHeight="false" outlineLevel="0" collapsed="false">
      <c r="A2128" s="2" t="s">
        <v>2544</v>
      </c>
      <c r="B2128" s="2" t="s">
        <v>1006</v>
      </c>
      <c r="C2128" s="6" t="s">
        <v>59</v>
      </c>
      <c r="D2128" s="6" t="s">
        <v>42</v>
      </c>
      <c r="E2128" s="6" t="s">
        <v>30</v>
      </c>
      <c r="F2128" s="6" t="s">
        <v>770</v>
      </c>
      <c r="G2128" s="6" t="s">
        <v>21</v>
      </c>
      <c r="H2128" s="6" t="s">
        <v>2004</v>
      </c>
      <c r="I2128" s="6" t="n">
        <v>0</v>
      </c>
      <c r="J2128" s="6" t="n">
        <v>5.97</v>
      </c>
      <c r="K2128" s="3" t="str">
        <f aca="false">IF(I2128=1, "No","Yes")</f>
        <v>Yes</v>
      </c>
      <c r="L2128" s="7" t="n">
        <f aca="false">IF(I2128=1,-J2128,0.98)</f>
        <v>0.98</v>
      </c>
      <c r="M2128" s="8" t="s">
        <v>51</v>
      </c>
      <c r="N2128" s="52" t="n">
        <v>34.02</v>
      </c>
      <c r="O2128" s="50" t="n">
        <f aca="false">N2128*L2128</f>
        <v>33.3396</v>
      </c>
      <c r="P2128" s="14" t="n">
        <f aca="false">O2128+P2127</f>
        <v>2610.0560433664</v>
      </c>
    </row>
    <row r="2129" customFormat="false" ht="12.8" hidden="false" customHeight="false" outlineLevel="0" collapsed="false">
      <c r="A2129" s="9" t="s">
        <v>2544</v>
      </c>
      <c r="B2129" s="9" t="s">
        <v>1006</v>
      </c>
      <c r="C2129" s="6" t="s">
        <v>59</v>
      </c>
      <c r="D2129" s="6" t="s">
        <v>42</v>
      </c>
      <c r="E2129" s="6" t="s">
        <v>30</v>
      </c>
      <c r="F2129" s="6" t="s">
        <v>770</v>
      </c>
      <c r="G2129" s="6" t="s">
        <v>21</v>
      </c>
      <c r="H2129" s="6" t="s">
        <v>2547</v>
      </c>
      <c r="I2129" s="6" t="n">
        <v>2</v>
      </c>
      <c r="J2129" s="6" t="n">
        <v>4.08</v>
      </c>
      <c r="K2129" s="3" t="str">
        <f aca="false">IF(I2129=1,"Yes","No")</f>
        <v>No</v>
      </c>
      <c r="L2129" s="7" t="n">
        <f aca="false">IF(K2129="Yes",(J2129-1)*0.98,-1)</f>
        <v>-1</v>
      </c>
      <c r="M2129" s="10" t="s">
        <v>53</v>
      </c>
      <c r="N2129" s="52" t="n">
        <v>34.02</v>
      </c>
      <c r="O2129" s="50" t="n">
        <f aca="false">N2129*L2129</f>
        <v>-34.02</v>
      </c>
      <c r="P2129" s="14" t="n">
        <f aca="false">O2129+P2128</f>
        <v>2576.0360433664</v>
      </c>
    </row>
    <row r="2130" customFormat="false" ht="12.8" hidden="false" customHeight="false" outlineLevel="0" collapsed="false">
      <c r="A2130" s="2" t="s">
        <v>2548</v>
      </c>
      <c r="B2130" s="2" t="s">
        <v>445</v>
      </c>
      <c r="C2130" s="0" t="s">
        <v>1404</v>
      </c>
      <c r="D2130" s="0" t="s">
        <v>37</v>
      </c>
      <c r="E2130" s="0" t="s">
        <v>17</v>
      </c>
      <c r="F2130" s="0" t="s">
        <v>18</v>
      </c>
      <c r="G2130" s="0" t="s">
        <v>19</v>
      </c>
      <c r="H2130" s="0" t="s">
        <v>2549</v>
      </c>
      <c r="I2130" s="0" t="n">
        <v>0</v>
      </c>
      <c r="J2130" s="0" t="n">
        <v>4.89</v>
      </c>
      <c r="K2130" s="0" t="str">
        <f aca="false">IF(I2130=1,"Yes","No")</f>
        <v>No</v>
      </c>
      <c r="L2130" s="0" t="n">
        <f aca="false">IF(K2130="Yes",(J2130-1)*0.98,-1)</f>
        <v>-1</v>
      </c>
      <c r="M2130" s="5" t="s">
        <v>33</v>
      </c>
      <c r="N2130" s="52" t="n">
        <v>34.02</v>
      </c>
      <c r="O2130" s="50" t="n">
        <f aca="false">N2130*L2130</f>
        <v>-34.02</v>
      </c>
      <c r="P2130" s="14" t="n">
        <f aca="false">O2130+P2129</f>
        <v>2542.0160433664</v>
      </c>
    </row>
    <row r="2131" customFormat="false" ht="12.8" hidden="false" customHeight="false" outlineLevel="0" collapsed="false">
      <c r="A2131" s="2" t="s">
        <v>2548</v>
      </c>
      <c r="B2131" s="2" t="s">
        <v>23</v>
      </c>
      <c r="C2131" s="0" t="s">
        <v>24</v>
      </c>
      <c r="D2131" s="0" t="s">
        <v>48</v>
      </c>
      <c r="E2131" s="0" t="s">
        <v>87</v>
      </c>
      <c r="F2131" s="0" t="s">
        <v>18</v>
      </c>
      <c r="G2131" s="0" t="s">
        <v>19</v>
      </c>
      <c r="H2131" s="0" t="s">
        <v>2550</v>
      </c>
      <c r="I2131" s="0" t="n">
        <v>1</v>
      </c>
      <c r="J2131" s="0" t="n">
        <v>1.39</v>
      </c>
      <c r="K2131" s="0" t="str">
        <f aca="false">IF(I2131=1,"Yes","No")</f>
        <v>Yes</v>
      </c>
      <c r="L2131" s="0" t="n">
        <f aca="false">IF(K2131="Yes",(J2131-1)*0.98,-1)</f>
        <v>0.3822</v>
      </c>
      <c r="M2131" s="5" t="s">
        <v>33</v>
      </c>
      <c r="N2131" s="52" t="n">
        <v>34.02</v>
      </c>
      <c r="O2131" s="50" t="n">
        <f aca="false">N2131*L2131</f>
        <v>13.002444</v>
      </c>
      <c r="P2131" s="14" t="n">
        <f aca="false">O2131+P2130</f>
        <v>2555.0184873664</v>
      </c>
    </row>
    <row r="2132" customFormat="false" ht="12.8" hidden="false" customHeight="false" outlineLevel="0" collapsed="false">
      <c r="A2132" s="2" t="s">
        <v>2548</v>
      </c>
      <c r="B2132" s="2" t="s">
        <v>23</v>
      </c>
      <c r="C2132" s="0" t="s">
        <v>24</v>
      </c>
      <c r="D2132" s="0" t="s">
        <v>48</v>
      </c>
      <c r="E2132" s="0" t="s">
        <v>87</v>
      </c>
      <c r="F2132" s="0" t="s">
        <v>18</v>
      </c>
      <c r="G2132" s="0" t="s">
        <v>19</v>
      </c>
      <c r="H2132" s="0" t="s">
        <v>2550</v>
      </c>
      <c r="I2132" s="0" t="n">
        <v>1</v>
      </c>
      <c r="J2132" s="0" t="n">
        <v>1.18</v>
      </c>
      <c r="K2132" s="0" t="s">
        <v>21</v>
      </c>
      <c r="L2132" s="0" t="n">
        <f aca="false">IF(K2132="Yes",(J2132-1)*0.98,-1)</f>
        <v>0.1764</v>
      </c>
      <c r="M2132" s="4" t="s">
        <v>22</v>
      </c>
      <c r="N2132" s="52" t="n">
        <v>34.02</v>
      </c>
      <c r="O2132" s="50" t="n">
        <f aca="false">N2132*L2132</f>
        <v>6.001128</v>
      </c>
      <c r="P2132" s="14" t="n">
        <f aca="false">O2132+P2131</f>
        <v>2561.0196153664</v>
      </c>
    </row>
    <row r="2133" customFormat="false" ht="12.8" hidden="false" customHeight="false" outlineLevel="0" collapsed="false">
      <c r="A2133" s="2" t="s">
        <v>2551</v>
      </c>
      <c r="B2133" s="2" t="s">
        <v>135</v>
      </c>
      <c r="C2133" s="0" t="s">
        <v>28</v>
      </c>
      <c r="D2133" s="0" t="s">
        <v>42</v>
      </c>
      <c r="E2133" s="0" t="s">
        <v>30</v>
      </c>
      <c r="F2133" s="0" t="s">
        <v>43</v>
      </c>
      <c r="G2133" s="0" t="s">
        <v>19</v>
      </c>
      <c r="H2133" s="0" t="s">
        <v>2552</v>
      </c>
      <c r="I2133" s="0" t="n">
        <v>0</v>
      </c>
      <c r="J2133" s="0" t="n">
        <v>2.08</v>
      </c>
      <c r="K2133" s="0" t="s">
        <v>19</v>
      </c>
      <c r="L2133" s="0" t="n">
        <f aca="false">IF(K2133="Yes",(J2133-1)*0.98,-1)</f>
        <v>-1</v>
      </c>
      <c r="M2133" s="11" t="s">
        <v>62</v>
      </c>
      <c r="N2133" s="52" t="n">
        <v>34.02</v>
      </c>
      <c r="O2133" s="50" t="n">
        <f aca="false">N2133*L2133</f>
        <v>-34.02</v>
      </c>
      <c r="P2133" s="14" t="n">
        <f aca="false">O2133+P2132</f>
        <v>2526.9996153664</v>
      </c>
    </row>
    <row r="2134" customFormat="false" ht="12.8" hidden="false" customHeight="false" outlineLevel="0" collapsed="false">
      <c r="A2134" s="2" t="s">
        <v>2553</v>
      </c>
      <c r="B2134" s="2" t="s">
        <v>445</v>
      </c>
      <c r="C2134" s="0" t="s">
        <v>259</v>
      </c>
      <c r="D2134" s="0" t="s">
        <v>16</v>
      </c>
      <c r="E2134" s="0" t="s">
        <v>17</v>
      </c>
      <c r="F2134" s="0" t="s">
        <v>18</v>
      </c>
      <c r="G2134" s="0" t="s">
        <v>19</v>
      </c>
      <c r="H2134" s="0" t="s">
        <v>2554</v>
      </c>
      <c r="I2134" s="0" t="n">
        <v>2</v>
      </c>
      <c r="J2134" s="0" t="n">
        <v>1.14</v>
      </c>
      <c r="K2134" s="0" t="s">
        <v>21</v>
      </c>
      <c r="L2134" s="0" t="n">
        <f aca="false">IF(K2134="Yes",(J2134-1)*0.98,-1)</f>
        <v>0.1372</v>
      </c>
      <c r="M2134" s="4" t="s">
        <v>22</v>
      </c>
      <c r="N2134" s="52" t="n">
        <v>34.02</v>
      </c>
      <c r="O2134" s="50" t="n">
        <f aca="false">N2134*L2134</f>
        <v>4.66754400000001</v>
      </c>
      <c r="P2134" s="14" t="n">
        <f aca="false">O2134+P2133</f>
        <v>2531.6671593664</v>
      </c>
    </row>
    <row r="2135" customFormat="false" ht="12.8" hidden="false" customHeight="false" outlineLevel="0" collapsed="false">
      <c r="A2135" s="2" t="s">
        <v>2553</v>
      </c>
      <c r="B2135" s="2" t="s">
        <v>252</v>
      </c>
      <c r="C2135" s="0" t="s">
        <v>91</v>
      </c>
      <c r="D2135" s="0" t="s">
        <v>42</v>
      </c>
      <c r="E2135" s="0" t="s">
        <v>30</v>
      </c>
      <c r="F2135" s="0" t="s">
        <v>18</v>
      </c>
      <c r="G2135" s="0" t="s">
        <v>19</v>
      </c>
      <c r="H2135" s="0" t="s">
        <v>2555</v>
      </c>
      <c r="I2135" s="0" t="n">
        <v>1</v>
      </c>
      <c r="J2135" s="0" t="n">
        <v>1.1</v>
      </c>
      <c r="K2135" s="0" t="s">
        <v>21</v>
      </c>
      <c r="L2135" s="0" t="n">
        <f aca="false">IF(K2135="Yes",(J2135-1)*0.98,-1)</f>
        <v>0.0980000000000001</v>
      </c>
      <c r="M2135" s="11" t="s">
        <v>62</v>
      </c>
      <c r="N2135" s="52" t="n">
        <v>34.02</v>
      </c>
      <c r="O2135" s="50" t="n">
        <f aca="false">N2135*L2135</f>
        <v>3.33396</v>
      </c>
      <c r="P2135" s="14" t="n">
        <f aca="false">O2135+P2134</f>
        <v>2535.0011193664</v>
      </c>
      <c r="Q2135" s="47" t="n">
        <f aca="false">0.8*(P2135-1700.84)</f>
        <v>667.32889549312</v>
      </c>
      <c r="R2135" s="47" t="n">
        <f aca="false">P2135-Q2135</f>
        <v>1867.67222387328</v>
      </c>
      <c r="S2135" s="47" t="n">
        <f aca="false">R2135/50</f>
        <v>37.3534444774656</v>
      </c>
      <c r="T2135" s="47" t="n">
        <f aca="false">4803.37+Q2135</f>
        <v>5470.69889549312</v>
      </c>
      <c r="U2135" s="48" t="s">
        <v>21</v>
      </c>
    </row>
    <row r="2136" customFormat="false" ht="12.8" hidden="false" customHeight="false" outlineLevel="0" collapsed="false">
      <c r="A2136" s="2" t="s">
        <v>2556</v>
      </c>
      <c r="B2136" s="2" t="s">
        <v>445</v>
      </c>
      <c r="C2136" s="0" t="s">
        <v>114</v>
      </c>
      <c r="D2136" s="0" t="s">
        <v>48</v>
      </c>
      <c r="E2136" s="0" t="s">
        <v>87</v>
      </c>
      <c r="F2136" s="0" t="s">
        <v>18</v>
      </c>
      <c r="G2136" s="0" t="s">
        <v>19</v>
      </c>
      <c r="H2136" s="0" t="s">
        <v>2557</v>
      </c>
      <c r="I2136" s="0" t="n">
        <v>1</v>
      </c>
      <c r="J2136" s="0" t="n">
        <v>1.15</v>
      </c>
      <c r="K2136" s="0" t="str">
        <f aca="false">IF(I2136=1,"Yes","No")</f>
        <v>Yes</v>
      </c>
      <c r="L2136" s="0" t="n">
        <f aca="false">IF(K2136="Yes",(J2136-1)*0.98,-1)</f>
        <v>0.147</v>
      </c>
      <c r="M2136" s="5" t="s">
        <v>33</v>
      </c>
      <c r="N2136" s="53" t="n">
        <v>37.35</v>
      </c>
      <c r="O2136" s="50" t="n">
        <f aca="false">N2136*L2136</f>
        <v>5.49045</v>
      </c>
      <c r="P2136" s="51" t="n">
        <f aca="false">R2135+O2136</f>
        <v>1873.16267387328</v>
      </c>
    </row>
    <row r="2137" customFormat="false" ht="12.8" hidden="false" customHeight="false" outlineLevel="0" collapsed="false">
      <c r="A2137" s="2" t="s">
        <v>2556</v>
      </c>
      <c r="B2137" s="2" t="s">
        <v>445</v>
      </c>
      <c r="C2137" s="0" t="s">
        <v>114</v>
      </c>
      <c r="D2137" s="0" t="s">
        <v>48</v>
      </c>
      <c r="E2137" s="0" t="s">
        <v>87</v>
      </c>
      <c r="F2137" s="0" t="s">
        <v>18</v>
      </c>
      <c r="G2137" s="0" t="s">
        <v>19</v>
      </c>
      <c r="H2137" s="0" t="s">
        <v>2557</v>
      </c>
      <c r="I2137" s="0" t="n">
        <v>1</v>
      </c>
      <c r="J2137" s="0" t="n">
        <v>1.13</v>
      </c>
      <c r="K2137" s="0" t="s">
        <v>21</v>
      </c>
      <c r="L2137" s="0" t="n">
        <f aca="false">IF(K2137="Yes",(J2137-1)*0.98,-1)</f>
        <v>0.1274</v>
      </c>
      <c r="M2137" s="4" t="s">
        <v>22</v>
      </c>
      <c r="N2137" s="53" t="n">
        <v>37.35</v>
      </c>
      <c r="O2137" s="50" t="n">
        <f aca="false">N2137*L2137</f>
        <v>4.75839</v>
      </c>
      <c r="P2137" s="14" t="n">
        <f aca="false">O2137+P2136</f>
        <v>1877.92106387328</v>
      </c>
    </row>
    <row r="2138" customFormat="false" ht="12.8" hidden="false" customHeight="false" outlineLevel="0" collapsed="false">
      <c r="A2138" s="2" t="s">
        <v>2556</v>
      </c>
      <c r="B2138" s="2" t="s">
        <v>149</v>
      </c>
      <c r="C2138" s="0" t="s">
        <v>114</v>
      </c>
      <c r="D2138" s="0" t="s">
        <v>42</v>
      </c>
      <c r="E2138" s="0" t="s">
        <v>79</v>
      </c>
      <c r="F2138" s="0" t="s">
        <v>206</v>
      </c>
      <c r="G2138" s="0" t="s">
        <v>19</v>
      </c>
      <c r="H2138" s="0" t="s">
        <v>2558</v>
      </c>
      <c r="I2138" s="0" t="n">
        <v>2</v>
      </c>
      <c r="J2138" s="0" t="n">
        <v>11.5</v>
      </c>
      <c r="K2138" s="0" t="str">
        <f aca="false">IF(I2138=1,"Yes","No")</f>
        <v>No</v>
      </c>
      <c r="L2138" s="0" t="n">
        <f aca="false">IF(K2138="Yes",(J2138-1)*0.98,-1)</f>
        <v>-1</v>
      </c>
      <c r="M2138" s="5" t="s">
        <v>33</v>
      </c>
      <c r="N2138" s="53" t="n">
        <v>37.35</v>
      </c>
      <c r="O2138" s="50" t="n">
        <f aca="false">N2138*L2138</f>
        <v>-37.35</v>
      </c>
      <c r="P2138" s="14" t="n">
        <f aca="false">O2138+P2137</f>
        <v>1840.57106387328</v>
      </c>
    </row>
    <row r="2139" customFormat="false" ht="12.8" hidden="false" customHeight="false" outlineLevel="0" collapsed="false">
      <c r="A2139" s="2" t="s">
        <v>2559</v>
      </c>
      <c r="B2139" s="2" t="s">
        <v>222</v>
      </c>
      <c r="C2139" s="0" t="s">
        <v>327</v>
      </c>
      <c r="D2139" s="0" t="s">
        <v>16</v>
      </c>
      <c r="E2139" s="0" t="s">
        <v>17</v>
      </c>
      <c r="F2139" s="0" t="s">
        <v>18</v>
      </c>
      <c r="G2139" s="0" t="s">
        <v>19</v>
      </c>
      <c r="H2139" s="0" t="s">
        <v>2560</v>
      </c>
      <c r="I2139" s="0" t="n">
        <v>1</v>
      </c>
      <c r="J2139" s="0" t="n">
        <v>1.1</v>
      </c>
      <c r="K2139" s="0" t="s">
        <v>21</v>
      </c>
      <c r="L2139" s="0" t="n">
        <f aca="false">IF(K2139="Yes",(J2139-1)*0.98,-1)</f>
        <v>0.0980000000000001</v>
      </c>
      <c r="M2139" s="4" t="s">
        <v>22</v>
      </c>
      <c r="N2139" s="53" t="n">
        <v>37.35</v>
      </c>
      <c r="O2139" s="50" t="n">
        <f aca="false">N2139*L2139</f>
        <v>3.6603</v>
      </c>
      <c r="P2139" s="14" t="n">
        <f aca="false">O2139+P2138</f>
        <v>1844.23136387328</v>
      </c>
    </row>
    <row r="2140" customFormat="false" ht="12.8" hidden="false" customHeight="false" outlineLevel="0" collapsed="false">
      <c r="A2140" s="2" t="s">
        <v>2559</v>
      </c>
      <c r="B2140" s="2" t="s">
        <v>170</v>
      </c>
      <c r="C2140" s="0" t="s">
        <v>297</v>
      </c>
      <c r="D2140" s="0" t="s">
        <v>16</v>
      </c>
      <c r="E2140" s="0" t="s">
        <v>17</v>
      </c>
      <c r="F2140" s="0" t="s">
        <v>18</v>
      </c>
      <c r="G2140" s="0" t="s">
        <v>19</v>
      </c>
      <c r="H2140" s="0" t="s">
        <v>2561</v>
      </c>
      <c r="I2140" s="0" t="n">
        <v>4</v>
      </c>
      <c r="J2140" s="0" t="n">
        <v>1.77</v>
      </c>
      <c r="K2140" s="0" t="s">
        <v>19</v>
      </c>
      <c r="L2140" s="0" t="n">
        <f aca="false">IF(K2140="Yes",(J2140-1)*0.98,-1)</f>
        <v>-1</v>
      </c>
      <c r="M2140" s="4" t="s">
        <v>22</v>
      </c>
      <c r="N2140" s="53" t="n">
        <v>37.35</v>
      </c>
      <c r="O2140" s="50" t="n">
        <f aca="false">N2140*L2140</f>
        <v>-37.35</v>
      </c>
      <c r="P2140" s="14" t="n">
        <f aca="false">O2140+P2139</f>
        <v>1806.88136387328</v>
      </c>
    </row>
    <row r="2141" customFormat="false" ht="12.8" hidden="false" customHeight="false" outlineLevel="0" collapsed="false">
      <c r="A2141" s="2" t="s">
        <v>2559</v>
      </c>
      <c r="B2141" s="2" t="s">
        <v>170</v>
      </c>
      <c r="C2141" s="0" t="s">
        <v>297</v>
      </c>
      <c r="D2141" s="0" t="s">
        <v>16</v>
      </c>
      <c r="E2141" s="0" t="s">
        <v>17</v>
      </c>
      <c r="F2141" s="0" t="s">
        <v>18</v>
      </c>
      <c r="G2141" s="0" t="s">
        <v>19</v>
      </c>
      <c r="H2141" s="0" t="s">
        <v>2562</v>
      </c>
      <c r="I2141" s="0" t="n">
        <v>1</v>
      </c>
      <c r="J2141" s="0" t="n">
        <v>1.25</v>
      </c>
      <c r="K2141" s="0" t="s">
        <v>21</v>
      </c>
      <c r="L2141" s="0" t="n">
        <f aca="false">IF(K2141="Yes",(J2141-1)*0.98,-1)</f>
        <v>0.245</v>
      </c>
      <c r="M2141" s="11" t="s">
        <v>62</v>
      </c>
      <c r="N2141" s="53" t="n">
        <v>37.35</v>
      </c>
      <c r="O2141" s="50" t="n">
        <f aca="false">N2141*L2141</f>
        <v>9.15075</v>
      </c>
      <c r="P2141" s="14" t="n">
        <f aca="false">O2141+P2140</f>
        <v>1816.03211387328</v>
      </c>
    </row>
    <row r="2142" customFormat="false" ht="12.8" hidden="false" customHeight="false" outlineLevel="0" collapsed="false">
      <c r="A2142" s="2" t="s">
        <v>2563</v>
      </c>
      <c r="B2142" s="2" t="s">
        <v>162</v>
      </c>
      <c r="C2142" s="0" t="s">
        <v>223</v>
      </c>
      <c r="D2142" s="0" t="s">
        <v>102</v>
      </c>
      <c r="E2142" s="0" t="s">
        <v>17</v>
      </c>
      <c r="F2142" s="0" t="s">
        <v>929</v>
      </c>
      <c r="G2142" s="0" t="s">
        <v>19</v>
      </c>
      <c r="H2142" s="0" t="s">
        <v>2564</v>
      </c>
      <c r="I2142" s="0" t="n">
        <v>1</v>
      </c>
      <c r="J2142" s="0" t="n">
        <v>1.19</v>
      </c>
      <c r="K2142" s="0" t="s">
        <v>21</v>
      </c>
      <c r="L2142" s="0" t="n">
        <f aca="false">IF(K2142="Yes",(J2142-1)*0.98,-1)</f>
        <v>0.1862</v>
      </c>
      <c r="M2142" s="4" t="s">
        <v>22</v>
      </c>
      <c r="N2142" s="53" t="n">
        <v>37.35</v>
      </c>
      <c r="O2142" s="50" t="n">
        <f aca="false">N2142*L2142</f>
        <v>6.95457</v>
      </c>
      <c r="P2142" s="14" t="n">
        <f aca="false">O2142+P2141</f>
        <v>1822.98668387328</v>
      </c>
    </row>
    <row r="2143" customFormat="false" ht="12.8" hidden="false" customHeight="false" outlineLevel="0" collapsed="false">
      <c r="A2143" s="2" t="s">
        <v>2563</v>
      </c>
      <c r="B2143" s="2" t="s">
        <v>252</v>
      </c>
      <c r="C2143" s="0" t="s">
        <v>91</v>
      </c>
      <c r="D2143" s="0" t="s">
        <v>42</v>
      </c>
      <c r="E2143" s="0" t="s">
        <v>30</v>
      </c>
      <c r="F2143" s="0" t="s">
        <v>18</v>
      </c>
      <c r="G2143" s="0" t="s">
        <v>19</v>
      </c>
      <c r="H2143" s="0" t="s">
        <v>2565</v>
      </c>
      <c r="I2143" s="0" t="n">
        <v>0</v>
      </c>
      <c r="J2143" s="0" t="n">
        <v>17.77</v>
      </c>
      <c r="K2143" s="0" t="s">
        <v>19</v>
      </c>
      <c r="L2143" s="0" t="n">
        <f aca="false">IF(K2143="Yes",(J2143-1)*0.98,-1)</f>
        <v>-1</v>
      </c>
      <c r="M2143" s="11" t="s">
        <v>62</v>
      </c>
      <c r="N2143" s="53" t="n">
        <v>37.35</v>
      </c>
      <c r="O2143" s="50" t="n">
        <f aca="false">N2143*L2143</f>
        <v>-37.35</v>
      </c>
      <c r="P2143" s="14" t="n">
        <f aca="false">O2143+P2142</f>
        <v>1785.63668387328</v>
      </c>
    </row>
    <row r="2144" customFormat="false" ht="12.8" hidden="false" customHeight="false" outlineLevel="0" collapsed="false">
      <c r="A2144" s="2" t="s">
        <v>2566</v>
      </c>
      <c r="B2144" s="2" t="s">
        <v>139</v>
      </c>
      <c r="C2144" s="0" t="s">
        <v>359</v>
      </c>
      <c r="D2144" s="0" t="s">
        <v>16</v>
      </c>
      <c r="E2144" s="0" t="s">
        <v>87</v>
      </c>
      <c r="F2144" s="0" t="s">
        <v>18</v>
      </c>
      <c r="G2144" s="0" t="s">
        <v>21</v>
      </c>
      <c r="H2144" s="0" t="s">
        <v>2567</v>
      </c>
      <c r="I2144" s="0" t="n">
        <v>1</v>
      </c>
      <c r="J2144" s="0" t="n">
        <v>1.25</v>
      </c>
      <c r="K2144" s="0" t="s">
        <v>21</v>
      </c>
      <c r="L2144" s="0" t="n">
        <f aca="false">IF(K2144="Yes",(J2144-1)*0.98,-1)</f>
        <v>0.245</v>
      </c>
      <c r="M2144" s="4" t="s">
        <v>22</v>
      </c>
      <c r="N2144" s="53" t="n">
        <v>37.35</v>
      </c>
      <c r="O2144" s="50" t="n">
        <f aca="false">N2144*L2144</f>
        <v>9.15075</v>
      </c>
      <c r="P2144" s="14" t="n">
        <f aca="false">O2144+P2143</f>
        <v>1794.78743387328</v>
      </c>
    </row>
    <row r="2145" customFormat="false" ht="12.8" hidden="false" customHeight="false" outlineLevel="0" collapsed="false">
      <c r="A2145" s="2" t="s">
        <v>2566</v>
      </c>
      <c r="B2145" s="2" t="s">
        <v>142</v>
      </c>
      <c r="C2145" s="0" t="s">
        <v>179</v>
      </c>
      <c r="D2145" s="0" t="s">
        <v>102</v>
      </c>
      <c r="E2145" s="0" t="s">
        <v>17</v>
      </c>
      <c r="F2145" s="0" t="s">
        <v>929</v>
      </c>
      <c r="G2145" s="0" t="s">
        <v>19</v>
      </c>
      <c r="H2145" s="0" t="s">
        <v>2568</v>
      </c>
      <c r="I2145" s="0" t="n">
        <v>2</v>
      </c>
      <c r="J2145" s="0" t="n">
        <v>2.5</v>
      </c>
      <c r="K2145" s="0" t="s">
        <v>21</v>
      </c>
      <c r="L2145" s="0" t="n">
        <f aca="false">IF(K2145="Yes",(J2145-1)*0.98,-1)</f>
        <v>1.47</v>
      </c>
      <c r="M2145" s="4" t="s">
        <v>22</v>
      </c>
      <c r="N2145" s="53" t="n">
        <v>37.35</v>
      </c>
      <c r="O2145" s="50" t="n">
        <f aca="false">N2145*L2145</f>
        <v>54.9045</v>
      </c>
      <c r="P2145" s="14" t="n">
        <f aca="false">O2145+P2144</f>
        <v>1849.69193387328</v>
      </c>
    </row>
    <row r="2146" customFormat="false" ht="12.8" hidden="false" customHeight="false" outlineLevel="0" collapsed="false">
      <c r="A2146" s="2" t="s">
        <v>2566</v>
      </c>
      <c r="B2146" s="2" t="s">
        <v>58</v>
      </c>
      <c r="C2146" s="0" t="s">
        <v>359</v>
      </c>
      <c r="D2146" s="0" t="s">
        <v>42</v>
      </c>
      <c r="E2146" s="0" t="s">
        <v>79</v>
      </c>
      <c r="F2146" s="0" t="s">
        <v>80</v>
      </c>
      <c r="G2146" s="0" t="s">
        <v>19</v>
      </c>
      <c r="H2146" s="0" t="s">
        <v>2569</v>
      </c>
      <c r="I2146" s="0" t="n">
        <v>1</v>
      </c>
      <c r="J2146" s="0" t="n">
        <v>1.3</v>
      </c>
      <c r="K2146" s="0" t="s">
        <v>21</v>
      </c>
      <c r="L2146" s="0" t="n">
        <f aca="false">IF(K2146="Yes",(J2146-1)*0.98,-1)</f>
        <v>0.294</v>
      </c>
      <c r="M2146" s="4" t="s">
        <v>22</v>
      </c>
      <c r="N2146" s="53" t="n">
        <v>37.35</v>
      </c>
      <c r="O2146" s="50" t="n">
        <f aca="false">N2146*L2146</f>
        <v>10.9809</v>
      </c>
      <c r="P2146" s="14" t="n">
        <f aca="false">O2146+P2145</f>
        <v>1860.67283387328</v>
      </c>
    </row>
    <row r="2147" customFormat="false" ht="12.8" hidden="false" customHeight="false" outlineLevel="0" collapsed="false">
      <c r="A2147" s="2" t="s">
        <v>2570</v>
      </c>
      <c r="B2147" s="2" t="s">
        <v>1421</v>
      </c>
      <c r="C2147" s="0" t="s">
        <v>110</v>
      </c>
      <c r="D2147" s="0" t="s">
        <v>16</v>
      </c>
      <c r="E2147" s="0" t="s">
        <v>17</v>
      </c>
      <c r="F2147" s="0" t="s">
        <v>18</v>
      </c>
      <c r="G2147" s="0" t="s">
        <v>19</v>
      </c>
      <c r="H2147" s="0" t="s">
        <v>2571</v>
      </c>
      <c r="I2147" s="0" t="n">
        <v>1</v>
      </c>
      <c r="J2147" s="0" t="n">
        <v>1.14</v>
      </c>
      <c r="K2147" s="0" t="s">
        <v>21</v>
      </c>
      <c r="L2147" s="0" t="n">
        <f aca="false">IF(K2147="Yes",(J2147-1)*0.98,-1)</f>
        <v>0.1372</v>
      </c>
      <c r="M2147" s="4" t="s">
        <v>22</v>
      </c>
      <c r="N2147" s="53" t="n">
        <v>37.35</v>
      </c>
      <c r="O2147" s="50" t="n">
        <f aca="false">N2147*L2147</f>
        <v>5.12442000000001</v>
      </c>
      <c r="P2147" s="14" t="n">
        <f aca="false">O2147+P2146</f>
        <v>1865.79725387328</v>
      </c>
    </row>
    <row r="2148" customFormat="false" ht="12.8" hidden="false" customHeight="false" outlineLevel="0" collapsed="false">
      <c r="A2148" s="2" t="s">
        <v>2570</v>
      </c>
      <c r="B2148" s="2" t="s">
        <v>157</v>
      </c>
      <c r="C2148" s="0" t="s">
        <v>78</v>
      </c>
      <c r="D2148" s="0" t="s">
        <v>42</v>
      </c>
      <c r="E2148" s="0" t="s">
        <v>79</v>
      </c>
      <c r="F2148" s="0" t="s">
        <v>80</v>
      </c>
      <c r="G2148" s="0" t="s">
        <v>19</v>
      </c>
      <c r="H2148" s="0" t="s">
        <v>2572</v>
      </c>
      <c r="I2148" s="0" t="n">
        <v>1</v>
      </c>
      <c r="J2148" s="0" t="n">
        <v>1.52</v>
      </c>
      <c r="K2148" s="0" t="s">
        <v>21</v>
      </c>
      <c r="L2148" s="0" t="n">
        <f aca="false">IF(K2148="Yes",(J2148-1)*0.98,-1)</f>
        <v>0.5096</v>
      </c>
      <c r="M2148" s="4" t="s">
        <v>22</v>
      </c>
      <c r="N2148" s="53" t="n">
        <v>37.35</v>
      </c>
      <c r="O2148" s="50" t="n">
        <f aca="false">N2148*L2148</f>
        <v>19.03356</v>
      </c>
      <c r="P2148" s="14" t="n">
        <f aca="false">O2148+P2147</f>
        <v>1884.83081387328</v>
      </c>
    </row>
    <row r="2149" customFormat="false" ht="12.8" hidden="false" customHeight="false" outlineLevel="0" collapsed="false">
      <c r="A2149" s="2" t="s">
        <v>2573</v>
      </c>
      <c r="B2149" s="2" t="s">
        <v>94</v>
      </c>
      <c r="C2149" s="0" t="s">
        <v>218</v>
      </c>
      <c r="D2149" s="0" t="s">
        <v>48</v>
      </c>
      <c r="E2149" s="0" t="s">
        <v>87</v>
      </c>
      <c r="F2149" s="0" t="s">
        <v>18</v>
      </c>
      <c r="G2149" s="0" t="s">
        <v>19</v>
      </c>
      <c r="H2149" s="0" t="s">
        <v>2574</v>
      </c>
      <c r="I2149" s="0" t="n">
        <v>1</v>
      </c>
      <c r="J2149" s="0" t="n">
        <v>2.02</v>
      </c>
      <c r="K2149" s="0" t="str">
        <f aca="false">IF(I2149=1,"Yes","No")</f>
        <v>Yes</v>
      </c>
      <c r="L2149" s="0" t="n">
        <f aca="false">IF(K2149="Yes",(J2149-1)*0.98,-1)</f>
        <v>0.9996</v>
      </c>
      <c r="M2149" s="5" t="s">
        <v>33</v>
      </c>
      <c r="N2149" s="53" t="n">
        <v>37.35</v>
      </c>
      <c r="O2149" s="50" t="n">
        <f aca="false">N2149*L2149</f>
        <v>37.33506</v>
      </c>
      <c r="P2149" s="14" t="n">
        <f aca="false">O2149+P2148</f>
        <v>1922.16587387328</v>
      </c>
    </row>
    <row r="2150" customFormat="false" ht="12.8" hidden="false" customHeight="false" outlineLevel="0" collapsed="false">
      <c r="A2150" s="2" t="s">
        <v>2573</v>
      </c>
      <c r="B2150" s="2" t="s">
        <v>94</v>
      </c>
      <c r="C2150" s="0" t="s">
        <v>218</v>
      </c>
      <c r="D2150" s="0" t="s">
        <v>48</v>
      </c>
      <c r="E2150" s="0" t="s">
        <v>87</v>
      </c>
      <c r="F2150" s="0" t="s">
        <v>18</v>
      </c>
      <c r="G2150" s="0" t="s">
        <v>19</v>
      </c>
      <c r="H2150" s="0" t="s">
        <v>2574</v>
      </c>
      <c r="I2150" s="0" t="n">
        <v>1</v>
      </c>
      <c r="J2150" s="0" t="n">
        <v>1.23</v>
      </c>
      <c r="K2150" s="0" t="s">
        <v>21</v>
      </c>
      <c r="L2150" s="0" t="n">
        <f aca="false">IF(K2150="Yes",(J2150-1)*0.98,-1)</f>
        <v>0.2254</v>
      </c>
      <c r="M2150" s="4" t="s">
        <v>22</v>
      </c>
      <c r="N2150" s="53" t="n">
        <v>37.35</v>
      </c>
      <c r="O2150" s="50" t="n">
        <f aca="false">N2150*L2150</f>
        <v>8.41869</v>
      </c>
      <c r="P2150" s="14" t="n">
        <f aca="false">O2150+P2149</f>
        <v>1930.58456387328</v>
      </c>
    </row>
    <row r="2151" customFormat="false" ht="12.8" hidden="false" customHeight="false" outlineLevel="0" collapsed="false">
      <c r="A2151" s="2" t="s">
        <v>2573</v>
      </c>
      <c r="B2151" s="2" t="s">
        <v>155</v>
      </c>
      <c r="C2151" s="6" t="s">
        <v>218</v>
      </c>
      <c r="D2151" s="6" t="s">
        <v>16</v>
      </c>
      <c r="E2151" s="6" t="s">
        <v>17</v>
      </c>
      <c r="F2151" s="6" t="s">
        <v>65</v>
      </c>
      <c r="G2151" s="6" t="s">
        <v>21</v>
      </c>
      <c r="H2151" s="6" t="s">
        <v>1891</v>
      </c>
      <c r="I2151" s="6" t="n">
        <v>4</v>
      </c>
      <c r="J2151" s="6" t="n">
        <v>12.5</v>
      </c>
      <c r="K2151" s="3" t="str">
        <f aca="false">IF(I2151=1, "No","Yes")</f>
        <v>Yes</v>
      </c>
      <c r="L2151" s="7" t="n">
        <f aca="false">IF(I2151=1,-J2151,0.98)</f>
        <v>0.98</v>
      </c>
      <c r="M2151" s="8" t="s">
        <v>51</v>
      </c>
      <c r="N2151" s="53" t="n">
        <v>37.35</v>
      </c>
      <c r="O2151" s="50" t="n">
        <f aca="false">N2151*L2151</f>
        <v>36.603</v>
      </c>
      <c r="P2151" s="14" t="n">
        <f aca="false">O2151+P2150</f>
        <v>1967.18756387328</v>
      </c>
    </row>
    <row r="2152" customFormat="false" ht="12.8" hidden="false" customHeight="false" outlineLevel="0" collapsed="false">
      <c r="A2152" s="2" t="s">
        <v>2573</v>
      </c>
      <c r="B2152" s="2" t="s">
        <v>155</v>
      </c>
      <c r="C2152" s="6" t="s">
        <v>218</v>
      </c>
      <c r="D2152" s="6" t="s">
        <v>16</v>
      </c>
      <c r="E2152" s="6" t="s">
        <v>17</v>
      </c>
      <c r="F2152" s="6" t="s">
        <v>65</v>
      </c>
      <c r="G2152" s="6" t="s">
        <v>21</v>
      </c>
      <c r="H2152" s="6" t="s">
        <v>1891</v>
      </c>
      <c r="I2152" s="6" t="n">
        <v>4</v>
      </c>
      <c r="J2152" s="6" t="n">
        <v>12.5</v>
      </c>
      <c r="K2152" s="3" t="str">
        <f aca="false">IF(I2152=1, "No","Yes")</f>
        <v>Yes</v>
      </c>
      <c r="L2152" s="7" t="n">
        <f aca="false">IF(I2152=1,-J2152,0.98)</f>
        <v>0.98</v>
      </c>
      <c r="M2152" s="12" t="s">
        <v>128</v>
      </c>
      <c r="N2152" s="53" t="n">
        <v>37.35</v>
      </c>
      <c r="O2152" s="50" t="n">
        <f aca="false">N2152*L2152</f>
        <v>36.603</v>
      </c>
      <c r="P2152" s="14" t="n">
        <f aca="false">O2152+P2151</f>
        <v>2003.79056387328</v>
      </c>
    </row>
    <row r="2153" customFormat="false" ht="12.8" hidden="false" customHeight="false" outlineLevel="0" collapsed="false">
      <c r="A2153" s="9" t="s">
        <v>2573</v>
      </c>
      <c r="B2153" s="9" t="s">
        <v>155</v>
      </c>
      <c r="C2153" s="6" t="s">
        <v>218</v>
      </c>
      <c r="D2153" s="6" t="s">
        <v>16</v>
      </c>
      <c r="E2153" s="6" t="s">
        <v>17</v>
      </c>
      <c r="F2153" s="6" t="s">
        <v>65</v>
      </c>
      <c r="G2153" s="6" t="s">
        <v>21</v>
      </c>
      <c r="H2153" s="6" t="s">
        <v>2575</v>
      </c>
      <c r="I2153" s="6" t="n">
        <v>2</v>
      </c>
      <c r="J2153" s="6" t="n">
        <v>7.18</v>
      </c>
      <c r="K2153" s="3" t="str">
        <f aca="false">IF(I2153=1,"Yes","No")</f>
        <v>No</v>
      </c>
      <c r="L2153" s="7" t="n">
        <f aca="false">IF(K2153="Yes",(J2153-1)*0.98,-1)</f>
        <v>-1</v>
      </c>
      <c r="M2153" s="10" t="s">
        <v>53</v>
      </c>
      <c r="N2153" s="53" t="n">
        <v>37.35</v>
      </c>
      <c r="O2153" s="50" t="n">
        <f aca="false">N2153*L2153</f>
        <v>-37.35</v>
      </c>
      <c r="P2153" s="14" t="n">
        <f aca="false">O2153+P2152</f>
        <v>1966.44056387328</v>
      </c>
    </row>
    <row r="2154" customFormat="false" ht="12.8" hidden="false" customHeight="false" outlineLevel="0" collapsed="false">
      <c r="A2154" s="2" t="s">
        <v>2576</v>
      </c>
      <c r="B2154" s="2" t="s">
        <v>14</v>
      </c>
      <c r="C2154" s="0" t="s">
        <v>41</v>
      </c>
      <c r="D2154" s="0" t="s">
        <v>102</v>
      </c>
      <c r="E2154" s="0" t="s">
        <v>17</v>
      </c>
      <c r="F2154" s="0" t="s">
        <v>929</v>
      </c>
      <c r="G2154" s="0" t="s">
        <v>19</v>
      </c>
      <c r="H2154" s="0" t="s">
        <v>2577</v>
      </c>
      <c r="I2154" s="0" t="n">
        <v>1</v>
      </c>
      <c r="J2154" s="0" t="n">
        <v>1.44</v>
      </c>
      <c r="K2154" s="0" t="s">
        <v>21</v>
      </c>
      <c r="L2154" s="0" t="n">
        <f aca="false">IF(K2154="Yes",(J2154-1)*0.98,-1)</f>
        <v>0.4312</v>
      </c>
      <c r="M2154" s="4" t="s">
        <v>22</v>
      </c>
      <c r="N2154" s="53" t="n">
        <v>37.35</v>
      </c>
      <c r="O2154" s="50" t="n">
        <f aca="false">N2154*L2154</f>
        <v>16.10532</v>
      </c>
      <c r="P2154" s="14" t="n">
        <f aca="false">O2154+P2153</f>
        <v>1982.54588387328</v>
      </c>
    </row>
    <row r="2155" customFormat="false" ht="12.8" hidden="false" customHeight="false" outlineLevel="0" collapsed="false">
      <c r="A2155" s="2" t="s">
        <v>2576</v>
      </c>
      <c r="B2155" s="2" t="s">
        <v>252</v>
      </c>
      <c r="C2155" s="0" t="s">
        <v>59</v>
      </c>
      <c r="D2155" s="0" t="s">
        <v>29</v>
      </c>
      <c r="E2155" s="0" t="s">
        <v>30</v>
      </c>
      <c r="F2155" s="0" t="s">
        <v>31</v>
      </c>
      <c r="G2155" s="0" t="s">
        <v>19</v>
      </c>
      <c r="H2155" s="0" t="s">
        <v>2578</v>
      </c>
      <c r="I2155" s="0" t="n">
        <v>1</v>
      </c>
      <c r="J2155" s="0" t="n">
        <v>2.67</v>
      </c>
      <c r="K2155" s="0" t="str">
        <f aca="false">IF(I2155=1,"Yes","No")</f>
        <v>Yes</v>
      </c>
      <c r="L2155" s="0" t="n">
        <f aca="false">IF(K2155="Yes",(J2155-1)*0.98,-1)</f>
        <v>1.6366</v>
      </c>
      <c r="M2155" s="5" t="s">
        <v>33</v>
      </c>
      <c r="N2155" s="53" t="n">
        <v>37.35</v>
      </c>
      <c r="O2155" s="50" t="n">
        <f aca="false">N2155*L2155</f>
        <v>61.12701</v>
      </c>
      <c r="P2155" s="14" t="n">
        <f aca="false">O2155+P2154</f>
        <v>2043.67289387328</v>
      </c>
    </row>
    <row r="2156" customFormat="false" ht="12.8" hidden="false" customHeight="false" outlineLevel="0" collapsed="false">
      <c r="A2156" s="2" t="s">
        <v>2576</v>
      </c>
      <c r="B2156" s="2" t="s">
        <v>252</v>
      </c>
      <c r="C2156" s="0" t="s">
        <v>59</v>
      </c>
      <c r="D2156" s="0" t="s">
        <v>29</v>
      </c>
      <c r="E2156" s="0" t="s">
        <v>30</v>
      </c>
      <c r="F2156" s="0" t="s">
        <v>31</v>
      </c>
      <c r="G2156" s="0" t="s">
        <v>19</v>
      </c>
      <c r="H2156" s="0" t="s">
        <v>2578</v>
      </c>
      <c r="I2156" s="0" t="n">
        <v>1</v>
      </c>
      <c r="J2156" s="0" t="n">
        <v>1.4</v>
      </c>
      <c r="K2156" s="0" t="s">
        <v>21</v>
      </c>
      <c r="L2156" s="0" t="n">
        <f aca="false">IF(K2156="Yes",(J2156-1)*0.98,-1)</f>
        <v>0.392</v>
      </c>
      <c r="M2156" s="4" t="s">
        <v>22</v>
      </c>
      <c r="N2156" s="53" t="n">
        <v>37.35</v>
      </c>
      <c r="O2156" s="50" t="n">
        <f aca="false">N2156*L2156</f>
        <v>14.6412</v>
      </c>
      <c r="P2156" s="14" t="n">
        <f aca="false">O2156+P2155</f>
        <v>2058.31409387328</v>
      </c>
    </row>
    <row r="2157" customFormat="false" ht="12.8" hidden="false" customHeight="false" outlineLevel="0" collapsed="false">
      <c r="A2157" s="2" t="s">
        <v>2576</v>
      </c>
      <c r="B2157" s="2" t="s">
        <v>331</v>
      </c>
      <c r="C2157" s="0" t="s">
        <v>59</v>
      </c>
      <c r="D2157" s="0" t="s">
        <v>42</v>
      </c>
      <c r="E2157" s="0" t="s">
        <v>30</v>
      </c>
      <c r="F2157" s="0" t="s">
        <v>18</v>
      </c>
      <c r="G2157" s="0" t="s">
        <v>19</v>
      </c>
      <c r="H2157" s="0" t="s">
        <v>2579</v>
      </c>
      <c r="I2157" s="0" t="n">
        <v>0</v>
      </c>
      <c r="J2157" s="0" t="n">
        <v>1.53</v>
      </c>
      <c r="K2157" s="0" t="s">
        <v>19</v>
      </c>
      <c r="L2157" s="0" t="n">
        <f aca="false">IF(K2157="Yes",(J2157-1)*0.98,-1)</f>
        <v>-1</v>
      </c>
      <c r="M2157" s="11" t="s">
        <v>62</v>
      </c>
      <c r="N2157" s="53" t="n">
        <v>37.35</v>
      </c>
      <c r="O2157" s="50" t="n">
        <f aca="false">N2157*L2157</f>
        <v>-37.35</v>
      </c>
      <c r="P2157" s="14" t="n">
        <f aca="false">O2157+P2156</f>
        <v>2020.96409387328</v>
      </c>
    </row>
    <row r="2158" customFormat="false" ht="12.8" hidden="false" customHeight="false" outlineLevel="0" collapsed="false">
      <c r="A2158" s="2" t="s">
        <v>2580</v>
      </c>
      <c r="B2158" s="2" t="s">
        <v>94</v>
      </c>
      <c r="C2158" s="0" t="s">
        <v>457</v>
      </c>
      <c r="D2158" s="0" t="s">
        <v>42</v>
      </c>
      <c r="E2158" s="0" t="s">
        <v>17</v>
      </c>
      <c r="F2158" s="0" t="s">
        <v>18</v>
      </c>
      <c r="G2158" s="0" t="s">
        <v>21</v>
      </c>
      <c r="H2158" s="0" t="s">
        <v>2581</v>
      </c>
      <c r="I2158" s="0" t="n">
        <v>0</v>
      </c>
      <c r="J2158" s="0" t="n">
        <v>10.68</v>
      </c>
      <c r="K2158" s="0" t="s">
        <v>19</v>
      </c>
      <c r="L2158" s="0" t="n">
        <f aca="false">IF(K2158="Yes",(J2158-1)*0.98,-1)</f>
        <v>-1</v>
      </c>
      <c r="M2158" s="11" t="s">
        <v>62</v>
      </c>
      <c r="N2158" s="53" t="n">
        <v>37.35</v>
      </c>
      <c r="O2158" s="50" t="n">
        <f aca="false">N2158*L2158</f>
        <v>-37.35</v>
      </c>
      <c r="P2158" s="14" t="n">
        <f aca="false">O2158+P2157</f>
        <v>1983.61409387328</v>
      </c>
    </row>
    <row r="2159" customFormat="false" ht="12.8" hidden="false" customHeight="false" outlineLevel="0" collapsed="false">
      <c r="A2159" s="9" t="s">
        <v>2580</v>
      </c>
      <c r="B2159" s="9" t="s">
        <v>94</v>
      </c>
      <c r="C2159" s="6" t="s">
        <v>457</v>
      </c>
      <c r="D2159" s="6" t="s">
        <v>42</v>
      </c>
      <c r="E2159" s="6" t="s">
        <v>17</v>
      </c>
      <c r="F2159" s="6" t="s">
        <v>18</v>
      </c>
      <c r="G2159" s="6" t="s">
        <v>21</v>
      </c>
      <c r="H2159" s="6" t="s">
        <v>2581</v>
      </c>
      <c r="I2159" s="6" t="n">
        <v>0</v>
      </c>
      <c r="J2159" s="6" t="n">
        <v>70</v>
      </c>
      <c r="K2159" s="3" t="str">
        <f aca="false">IF(I2159=1,"Yes","No")</f>
        <v>No</v>
      </c>
      <c r="L2159" s="7" t="n">
        <f aca="false">IF(K2159="Yes",(J2159-1)*0.98,-1)</f>
        <v>-1</v>
      </c>
      <c r="M2159" s="10" t="s">
        <v>53</v>
      </c>
      <c r="N2159" s="53" t="n">
        <v>37.35</v>
      </c>
      <c r="O2159" s="50" t="n">
        <f aca="false">N2159*L2159</f>
        <v>-37.35</v>
      </c>
      <c r="P2159" s="14" t="n">
        <f aca="false">O2159+P2158</f>
        <v>1946.26409387328</v>
      </c>
    </row>
    <row r="2160" customFormat="false" ht="12.8" hidden="false" customHeight="false" outlineLevel="0" collapsed="false">
      <c r="A2160" s="2" t="s">
        <v>2582</v>
      </c>
      <c r="B2160" s="2" t="s">
        <v>170</v>
      </c>
      <c r="C2160" s="0" t="s">
        <v>47</v>
      </c>
      <c r="D2160" s="0" t="s">
        <v>42</v>
      </c>
      <c r="E2160" s="0" t="s">
        <v>30</v>
      </c>
      <c r="F2160" s="0" t="s">
        <v>18</v>
      </c>
      <c r="G2160" s="0" t="s">
        <v>19</v>
      </c>
      <c r="H2160" s="0" t="s">
        <v>2583</v>
      </c>
      <c r="I2160" s="0" t="n">
        <v>2</v>
      </c>
      <c r="J2160" s="0" t="n">
        <v>1.1</v>
      </c>
      <c r="K2160" s="0" t="s">
        <v>21</v>
      </c>
      <c r="L2160" s="0" t="n">
        <f aca="false">IF(K2160="Yes",(J2160-1)*0.98,-1)</f>
        <v>0.0980000000000001</v>
      </c>
      <c r="M2160" s="11" t="s">
        <v>62</v>
      </c>
      <c r="N2160" s="53" t="n">
        <v>37.35</v>
      </c>
      <c r="O2160" s="50" t="n">
        <f aca="false">N2160*L2160</f>
        <v>3.6603</v>
      </c>
      <c r="P2160" s="14" t="n">
        <f aca="false">O2160+P2159</f>
        <v>1949.92439387328</v>
      </c>
    </row>
    <row r="2161" customFormat="false" ht="12.8" hidden="false" customHeight="false" outlineLevel="0" collapsed="false">
      <c r="A2161" s="2" t="s">
        <v>2582</v>
      </c>
      <c r="B2161" s="2" t="s">
        <v>170</v>
      </c>
      <c r="C2161" s="6" t="s">
        <v>47</v>
      </c>
      <c r="D2161" s="6" t="s">
        <v>42</v>
      </c>
      <c r="E2161" s="6" t="s">
        <v>30</v>
      </c>
      <c r="F2161" s="6" t="s">
        <v>18</v>
      </c>
      <c r="G2161" s="6" t="s">
        <v>19</v>
      </c>
      <c r="H2161" s="6" t="s">
        <v>2584</v>
      </c>
      <c r="I2161" s="6" t="n">
        <v>3</v>
      </c>
      <c r="J2161" s="6" t="n">
        <v>38.99</v>
      </c>
      <c r="K2161" s="3" t="str">
        <f aca="false">IF(I2161=1, "No","Yes")</f>
        <v>Yes</v>
      </c>
      <c r="L2161" s="7" t="n">
        <f aca="false">IF(I2161=1,-J2161,0.98)</f>
        <v>0.98</v>
      </c>
      <c r="M2161" s="8" t="s">
        <v>51</v>
      </c>
      <c r="N2161" s="53" t="n">
        <v>37.35</v>
      </c>
      <c r="O2161" s="50" t="n">
        <f aca="false">N2161*L2161</f>
        <v>36.603</v>
      </c>
      <c r="P2161" s="14" t="n">
        <f aca="false">O2161+P2160</f>
        <v>1986.52739387328</v>
      </c>
    </row>
    <row r="2162" customFormat="false" ht="12.8" hidden="false" customHeight="false" outlineLevel="0" collapsed="false">
      <c r="A2162" s="2" t="s">
        <v>2585</v>
      </c>
      <c r="B2162" s="2" t="s">
        <v>925</v>
      </c>
      <c r="C2162" s="0" t="s">
        <v>259</v>
      </c>
      <c r="D2162" s="0" t="s">
        <v>16</v>
      </c>
      <c r="E2162" s="0" t="s">
        <v>17</v>
      </c>
      <c r="F2162" s="0" t="s">
        <v>18</v>
      </c>
      <c r="G2162" s="0" t="s">
        <v>19</v>
      </c>
      <c r="H2162" s="0" t="s">
        <v>2523</v>
      </c>
      <c r="I2162" s="0" t="n">
        <v>1</v>
      </c>
      <c r="J2162" s="0" t="n">
        <v>1.07</v>
      </c>
      <c r="K2162" s="0" t="s">
        <v>21</v>
      </c>
      <c r="L2162" s="0" t="n">
        <f aca="false">IF(K2162="Yes",(J2162-1)*0.98,-1)</f>
        <v>0.0686000000000001</v>
      </c>
      <c r="M2162" s="4" t="s">
        <v>22</v>
      </c>
      <c r="N2162" s="53" t="n">
        <v>37.35</v>
      </c>
      <c r="O2162" s="50" t="n">
        <f aca="false">N2162*L2162</f>
        <v>2.56221</v>
      </c>
      <c r="P2162" s="14" t="n">
        <f aca="false">O2162+P2161</f>
        <v>1989.08960387328</v>
      </c>
    </row>
    <row r="2163" customFormat="false" ht="12.8" hidden="false" customHeight="false" outlineLevel="0" collapsed="false">
      <c r="A2163" s="2" t="s">
        <v>2585</v>
      </c>
      <c r="B2163" s="2" t="s">
        <v>96</v>
      </c>
      <c r="C2163" s="0" t="s">
        <v>259</v>
      </c>
      <c r="D2163" s="0" t="s">
        <v>16</v>
      </c>
      <c r="E2163" s="0" t="s">
        <v>87</v>
      </c>
      <c r="F2163" s="0" t="s">
        <v>18</v>
      </c>
      <c r="G2163" s="0" t="s">
        <v>21</v>
      </c>
      <c r="H2163" s="0" t="s">
        <v>2586</v>
      </c>
      <c r="I2163" s="0" t="n">
        <v>0</v>
      </c>
      <c r="J2163" s="0" t="n">
        <v>4.24</v>
      </c>
      <c r="K2163" s="0" t="s">
        <v>19</v>
      </c>
      <c r="L2163" s="0" t="n">
        <f aca="false">IF(K2163="Yes",(J2163-1)*0.98,-1)</f>
        <v>-1</v>
      </c>
      <c r="M2163" s="4" t="s">
        <v>22</v>
      </c>
      <c r="N2163" s="53" t="n">
        <v>37.35</v>
      </c>
      <c r="O2163" s="50" t="n">
        <f aca="false">N2163*L2163</f>
        <v>-37.35</v>
      </c>
      <c r="P2163" s="14" t="n">
        <f aca="false">O2163+P2162</f>
        <v>1951.73960387328</v>
      </c>
    </row>
    <row r="2164" customFormat="false" ht="12.8" hidden="false" customHeight="false" outlineLevel="0" collapsed="false">
      <c r="A2164" s="2" t="s">
        <v>2587</v>
      </c>
      <c r="B2164" s="2" t="s">
        <v>1250</v>
      </c>
      <c r="C2164" s="0" t="s">
        <v>91</v>
      </c>
      <c r="D2164" s="0" t="s">
        <v>16</v>
      </c>
      <c r="E2164" s="0" t="s">
        <v>30</v>
      </c>
      <c r="F2164" s="0" t="s">
        <v>770</v>
      </c>
      <c r="G2164" s="0" t="s">
        <v>21</v>
      </c>
      <c r="H2164" s="0" t="s">
        <v>2588</v>
      </c>
      <c r="I2164" s="0" t="n">
        <v>1</v>
      </c>
      <c r="J2164" s="0" t="n">
        <v>2.73</v>
      </c>
      <c r="K2164" s="0" t="str">
        <f aca="false">IF(I2164=1,"Yes","No")</f>
        <v>Yes</v>
      </c>
      <c r="L2164" s="0" t="n">
        <f aca="false">IF(K2164="Yes",(J2164-1)*0.98,-1)</f>
        <v>1.6954</v>
      </c>
      <c r="M2164" s="5" t="s">
        <v>33</v>
      </c>
      <c r="N2164" s="53" t="n">
        <v>37.35</v>
      </c>
      <c r="O2164" s="50" t="n">
        <f aca="false">N2164*L2164</f>
        <v>63.32319</v>
      </c>
      <c r="P2164" s="14" t="n">
        <f aca="false">O2164+P2163</f>
        <v>2015.06279387328</v>
      </c>
    </row>
    <row r="2165" customFormat="false" ht="12.8" hidden="false" customHeight="false" outlineLevel="0" collapsed="false">
      <c r="A2165" s="2" t="s">
        <v>2589</v>
      </c>
      <c r="B2165" s="2" t="s">
        <v>925</v>
      </c>
      <c r="C2165" s="0" t="s">
        <v>773</v>
      </c>
      <c r="D2165" s="0" t="s">
        <v>16</v>
      </c>
      <c r="E2165" s="0" t="s">
        <v>17</v>
      </c>
      <c r="F2165" s="0" t="s">
        <v>18</v>
      </c>
      <c r="G2165" s="0" t="s">
        <v>19</v>
      </c>
      <c r="H2165" s="0" t="s">
        <v>2590</v>
      </c>
      <c r="I2165" s="0" t="n">
        <v>1</v>
      </c>
      <c r="J2165" s="0" t="n">
        <v>1.17</v>
      </c>
      <c r="K2165" s="0" t="s">
        <v>21</v>
      </c>
      <c r="L2165" s="0" t="n">
        <f aca="false">IF(K2165="Yes",(J2165-1)*0.98,-1)</f>
        <v>0.1666</v>
      </c>
      <c r="M2165" s="4" t="s">
        <v>22</v>
      </c>
      <c r="N2165" s="53" t="n">
        <v>37.35</v>
      </c>
      <c r="O2165" s="50" t="n">
        <f aca="false">N2165*L2165</f>
        <v>6.22251</v>
      </c>
      <c r="P2165" s="14" t="n">
        <f aca="false">O2165+P2164</f>
        <v>2021.28530387328</v>
      </c>
    </row>
    <row r="2166" customFormat="false" ht="12.8" hidden="false" customHeight="false" outlineLevel="0" collapsed="false">
      <c r="A2166" s="2" t="s">
        <v>2589</v>
      </c>
      <c r="B2166" s="2" t="s">
        <v>925</v>
      </c>
      <c r="C2166" s="0" t="s">
        <v>773</v>
      </c>
      <c r="D2166" s="0" t="s">
        <v>16</v>
      </c>
      <c r="E2166" s="0" t="s">
        <v>17</v>
      </c>
      <c r="F2166" s="0" t="s">
        <v>18</v>
      </c>
      <c r="G2166" s="0" t="s">
        <v>19</v>
      </c>
      <c r="H2166" s="0" t="s">
        <v>2591</v>
      </c>
      <c r="I2166" s="0" t="n">
        <v>3</v>
      </c>
      <c r="J2166" s="0" t="n">
        <v>1.36</v>
      </c>
      <c r="K2166" s="0" t="s">
        <v>21</v>
      </c>
      <c r="L2166" s="0" t="n">
        <f aca="false">IF(K2166="Yes",(J2166-1)*0.98,-1)</f>
        <v>0.3528</v>
      </c>
      <c r="M2166" s="11" t="s">
        <v>62</v>
      </c>
      <c r="N2166" s="53" t="n">
        <v>37.35</v>
      </c>
      <c r="O2166" s="50" t="n">
        <f aca="false">N2166*L2166</f>
        <v>13.17708</v>
      </c>
      <c r="P2166" s="14" t="n">
        <f aca="false">O2166+P2165</f>
        <v>2034.46238387328</v>
      </c>
    </row>
    <row r="2167" customFormat="false" ht="12.8" hidden="false" customHeight="false" outlineLevel="0" collapsed="false">
      <c r="A2167" s="2" t="s">
        <v>2589</v>
      </c>
      <c r="B2167" s="2" t="s">
        <v>113</v>
      </c>
      <c r="C2167" s="0" t="s">
        <v>773</v>
      </c>
      <c r="D2167" s="0" t="s">
        <v>48</v>
      </c>
      <c r="E2167" s="0" t="s">
        <v>87</v>
      </c>
      <c r="F2167" s="0" t="s">
        <v>18</v>
      </c>
      <c r="G2167" s="0" t="s">
        <v>19</v>
      </c>
      <c r="H2167" s="0" t="s">
        <v>2592</v>
      </c>
      <c r="I2167" s="0" t="n">
        <v>0</v>
      </c>
      <c r="J2167" s="0" t="n">
        <v>1.82</v>
      </c>
      <c r="K2167" s="0" t="str">
        <f aca="false">IF(I2167=1,"Yes","No")</f>
        <v>No</v>
      </c>
      <c r="L2167" s="0" t="n">
        <f aca="false">IF(K2167="Yes",(J2167-1)*0.98,-1)</f>
        <v>-1</v>
      </c>
      <c r="M2167" s="5" t="s">
        <v>33</v>
      </c>
      <c r="N2167" s="53" t="n">
        <v>37.35</v>
      </c>
      <c r="O2167" s="50" t="n">
        <f aca="false">N2167*L2167</f>
        <v>-37.35</v>
      </c>
      <c r="P2167" s="14" t="n">
        <f aca="false">O2167+P2166</f>
        <v>1997.11238387328</v>
      </c>
    </row>
    <row r="2168" customFormat="false" ht="12.8" hidden="false" customHeight="false" outlineLevel="0" collapsed="false">
      <c r="A2168" s="2" t="s">
        <v>2589</v>
      </c>
      <c r="B2168" s="2" t="s">
        <v>113</v>
      </c>
      <c r="C2168" s="0" t="s">
        <v>773</v>
      </c>
      <c r="D2168" s="0" t="s">
        <v>48</v>
      </c>
      <c r="E2168" s="0" t="s">
        <v>87</v>
      </c>
      <c r="F2168" s="0" t="s">
        <v>18</v>
      </c>
      <c r="G2168" s="0" t="s">
        <v>19</v>
      </c>
      <c r="H2168" s="0" t="s">
        <v>2592</v>
      </c>
      <c r="I2168" s="0" t="n">
        <v>0</v>
      </c>
      <c r="J2168" s="0" t="n">
        <v>1.19</v>
      </c>
      <c r="K2168" s="0" t="s">
        <v>19</v>
      </c>
      <c r="L2168" s="0" t="n">
        <f aca="false">IF(K2168="Yes",(J2168-1)*0.98,-1)</f>
        <v>-1</v>
      </c>
      <c r="M2168" s="4" t="s">
        <v>22</v>
      </c>
      <c r="N2168" s="53" t="n">
        <v>37.35</v>
      </c>
      <c r="O2168" s="50" t="n">
        <f aca="false">N2168*L2168</f>
        <v>-37.35</v>
      </c>
      <c r="P2168" s="14" t="n">
        <f aca="false">O2168+P2167</f>
        <v>1959.76238387328</v>
      </c>
    </row>
    <row r="2169" customFormat="false" ht="12.8" hidden="false" customHeight="false" outlineLevel="0" collapsed="false">
      <c r="A2169" s="2" t="s">
        <v>2589</v>
      </c>
      <c r="B2169" s="2" t="s">
        <v>149</v>
      </c>
      <c r="C2169" s="0" t="s">
        <v>773</v>
      </c>
      <c r="D2169" s="0" t="s">
        <v>42</v>
      </c>
      <c r="E2169" s="0" t="s">
        <v>79</v>
      </c>
      <c r="F2169" s="0" t="s">
        <v>80</v>
      </c>
      <c r="G2169" s="0" t="s">
        <v>19</v>
      </c>
      <c r="H2169" s="0" t="s">
        <v>2593</v>
      </c>
      <c r="I2169" s="0" t="n">
        <v>2</v>
      </c>
      <c r="J2169" s="0" t="n">
        <v>1.24</v>
      </c>
      <c r="K2169" s="0" t="s">
        <v>21</v>
      </c>
      <c r="L2169" s="0" t="n">
        <f aca="false">IF(K2169="Yes",(J2169-1)*0.98,-1)</f>
        <v>0.2352</v>
      </c>
      <c r="M2169" s="4" t="s">
        <v>22</v>
      </c>
      <c r="N2169" s="53" t="n">
        <v>37.35</v>
      </c>
      <c r="O2169" s="50" t="n">
        <f aca="false">N2169*L2169</f>
        <v>8.78472</v>
      </c>
      <c r="P2169" s="14" t="n">
        <f aca="false">O2169+P2168</f>
        <v>1968.54710387328</v>
      </c>
    </row>
    <row r="2170" customFormat="false" ht="12.8" hidden="false" customHeight="false" outlineLevel="0" collapsed="false">
      <c r="A2170" s="2" t="s">
        <v>2594</v>
      </c>
      <c r="B2170" s="2" t="s">
        <v>875</v>
      </c>
      <c r="C2170" s="0" t="s">
        <v>230</v>
      </c>
      <c r="D2170" s="0" t="s">
        <v>16</v>
      </c>
      <c r="E2170" s="0" t="s">
        <v>17</v>
      </c>
      <c r="F2170" s="0" t="s">
        <v>1055</v>
      </c>
      <c r="G2170" s="0" t="s">
        <v>21</v>
      </c>
      <c r="H2170" s="0" t="s">
        <v>2595</v>
      </c>
      <c r="I2170" s="0" t="n">
        <v>1</v>
      </c>
      <c r="J2170" s="0" t="n">
        <v>1.15</v>
      </c>
      <c r="K2170" s="0" t="s">
        <v>21</v>
      </c>
      <c r="L2170" s="0" t="n">
        <f aca="false">IF(K2170="Yes",(J2170-1)*0.98,-1)</f>
        <v>0.147</v>
      </c>
      <c r="M2170" s="4" t="s">
        <v>22</v>
      </c>
      <c r="N2170" s="53" t="n">
        <v>37.35</v>
      </c>
      <c r="O2170" s="50" t="n">
        <f aca="false">N2170*L2170</f>
        <v>5.49045</v>
      </c>
      <c r="P2170" s="14" t="n">
        <f aca="false">O2170+P2169</f>
        <v>1974.03755387328</v>
      </c>
    </row>
    <row r="2171" customFormat="false" ht="12.8" hidden="false" customHeight="false" outlineLevel="0" collapsed="false">
      <c r="A2171" s="2" t="s">
        <v>2594</v>
      </c>
      <c r="B2171" s="2" t="s">
        <v>40</v>
      </c>
      <c r="C2171" s="0" t="s">
        <v>230</v>
      </c>
      <c r="D2171" s="0" t="s">
        <v>16</v>
      </c>
      <c r="E2171" s="0" t="s">
        <v>87</v>
      </c>
      <c r="F2171" s="0" t="s">
        <v>18</v>
      </c>
      <c r="G2171" s="0" t="s">
        <v>21</v>
      </c>
      <c r="H2171" s="0" t="s">
        <v>2596</v>
      </c>
      <c r="I2171" s="0" t="n">
        <v>4</v>
      </c>
      <c r="J2171" s="0" t="n">
        <v>1.26</v>
      </c>
      <c r="K2171" s="0" t="s">
        <v>19</v>
      </c>
      <c r="L2171" s="0" t="n">
        <f aca="false">IF(K2171="Yes",(J2171-1)*0.98,-1)</f>
        <v>-1</v>
      </c>
      <c r="M2171" s="4" t="s">
        <v>22</v>
      </c>
      <c r="N2171" s="53" t="n">
        <v>37.35</v>
      </c>
      <c r="O2171" s="50" t="n">
        <f aca="false">N2171*L2171</f>
        <v>-37.35</v>
      </c>
      <c r="P2171" s="14" t="n">
        <f aca="false">O2171+P2170</f>
        <v>1936.68755387328</v>
      </c>
    </row>
    <row r="2172" customFormat="false" ht="12.8" hidden="false" customHeight="false" outlineLevel="0" collapsed="false">
      <c r="A2172" s="2" t="s">
        <v>2594</v>
      </c>
      <c r="B2172" s="2" t="s">
        <v>222</v>
      </c>
      <c r="C2172" s="0" t="s">
        <v>1404</v>
      </c>
      <c r="D2172" s="0" t="s">
        <v>37</v>
      </c>
      <c r="E2172" s="0" t="s">
        <v>17</v>
      </c>
      <c r="F2172" s="0" t="s">
        <v>43</v>
      </c>
      <c r="G2172" s="0" t="s">
        <v>19</v>
      </c>
      <c r="H2172" s="0" t="s">
        <v>2597</v>
      </c>
      <c r="I2172" s="0" t="n">
        <v>4</v>
      </c>
      <c r="J2172" s="0" t="n">
        <v>1.29</v>
      </c>
      <c r="K2172" s="0" t="s">
        <v>19</v>
      </c>
      <c r="L2172" s="0" t="n">
        <f aca="false">IF(K2172="Yes",(J2172-1)*0.98,-1)</f>
        <v>-1</v>
      </c>
      <c r="M2172" s="11" t="s">
        <v>62</v>
      </c>
      <c r="N2172" s="53" t="n">
        <v>37.35</v>
      </c>
      <c r="O2172" s="50" t="n">
        <f aca="false">N2172*L2172</f>
        <v>-37.35</v>
      </c>
      <c r="P2172" s="14" t="n">
        <f aca="false">O2172+P2171</f>
        <v>1899.33755387328</v>
      </c>
    </row>
    <row r="2173" customFormat="false" ht="12.8" hidden="false" customHeight="false" outlineLevel="0" collapsed="false">
      <c r="A2173" s="2" t="s">
        <v>2594</v>
      </c>
      <c r="B2173" s="2" t="s">
        <v>113</v>
      </c>
      <c r="C2173" s="0" t="s">
        <v>327</v>
      </c>
      <c r="D2173" s="0" t="s">
        <v>16</v>
      </c>
      <c r="E2173" s="0" t="s">
        <v>17</v>
      </c>
      <c r="F2173" s="0" t="s">
        <v>18</v>
      </c>
      <c r="G2173" s="0" t="s">
        <v>19</v>
      </c>
      <c r="H2173" s="0" t="s">
        <v>2598</v>
      </c>
      <c r="I2173" s="0" t="n">
        <v>1</v>
      </c>
      <c r="J2173" s="0" t="n">
        <v>1.06</v>
      </c>
      <c r="K2173" s="0" t="s">
        <v>21</v>
      </c>
      <c r="L2173" s="0" t="n">
        <f aca="false">IF(K2173="Yes",(J2173-1)*0.98,-1)</f>
        <v>0.0588000000000001</v>
      </c>
      <c r="M2173" s="4" t="s">
        <v>22</v>
      </c>
      <c r="N2173" s="53" t="n">
        <v>37.35</v>
      </c>
      <c r="O2173" s="50" t="n">
        <f aca="false">N2173*L2173</f>
        <v>2.19618</v>
      </c>
      <c r="P2173" s="14" t="n">
        <f aca="false">O2173+P2172</f>
        <v>1901.53373387328</v>
      </c>
    </row>
    <row r="2174" customFormat="false" ht="12.8" hidden="false" customHeight="false" outlineLevel="0" collapsed="false">
      <c r="A2174" s="2" t="s">
        <v>2594</v>
      </c>
      <c r="B2174" s="2" t="s">
        <v>113</v>
      </c>
      <c r="C2174" s="0" t="s">
        <v>327</v>
      </c>
      <c r="D2174" s="0" t="s">
        <v>16</v>
      </c>
      <c r="E2174" s="0" t="s">
        <v>17</v>
      </c>
      <c r="F2174" s="0" t="s">
        <v>18</v>
      </c>
      <c r="G2174" s="0" t="s">
        <v>19</v>
      </c>
      <c r="H2174" s="0" t="s">
        <v>2599</v>
      </c>
      <c r="I2174" s="0" t="n">
        <v>3</v>
      </c>
      <c r="J2174" s="0" t="n">
        <v>1.23</v>
      </c>
      <c r="K2174" s="0" t="s">
        <v>21</v>
      </c>
      <c r="L2174" s="0" t="n">
        <f aca="false">IF(K2174="Yes",(J2174-1)*0.98,-1)</f>
        <v>0.2254</v>
      </c>
      <c r="M2174" s="11" t="s">
        <v>62</v>
      </c>
      <c r="N2174" s="53" t="n">
        <v>37.35</v>
      </c>
      <c r="O2174" s="50" t="n">
        <f aca="false">N2174*L2174</f>
        <v>8.41869</v>
      </c>
      <c r="P2174" s="14" t="n">
        <f aca="false">O2174+P2173</f>
        <v>1909.95242387328</v>
      </c>
    </row>
    <row r="2175" customFormat="false" ht="12.8" hidden="false" customHeight="false" outlineLevel="0" collapsed="false">
      <c r="A2175" s="2" t="s">
        <v>2600</v>
      </c>
      <c r="B2175" s="2" t="s">
        <v>193</v>
      </c>
      <c r="C2175" s="0" t="s">
        <v>59</v>
      </c>
      <c r="D2175" s="0" t="s">
        <v>29</v>
      </c>
      <c r="E2175" s="0" t="s">
        <v>30</v>
      </c>
      <c r="F2175" s="0" t="s">
        <v>304</v>
      </c>
      <c r="G2175" s="0" t="s">
        <v>19</v>
      </c>
      <c r="H2175" s="0" t="s">
        <v>2601</v>
      </c>
      <c r="I2175" s="0" t="n">
        <v>1</v>
      </c>
      <c r="J2175" s="0" t="n">
        <v>1.18</v>
      </c>
      <c r="K2175" s="0" t="s">
        <v>21</v>
      </c>
      <c r="L2175" s="0" t="n">
        <f aca="false">IF(K2175="Yes",(J2175-1)*0.98,-1)</f>
        <v>0.1764</v>
      </c>
      <c r="M2175" s="4" t="s">
        <v>22</v>
      </c>
      <c r="N2175" s="53" t="n">
        <v>37.35</v>
      </c>
      <c r="O2175" s="50" t="n">
        <f aca="false">N2175*L2175</f>
        <v>6.58854</v>
      </c>
      <c r="P2175" s="14" t="n">
        <f aca="false">O2175+P2174</f>
        <v>1916.54096387328</v>
      </c>
    </row>
    <row r="2176" customFormat="false" ht="12.8" hidden="false" customHeight="false" outlineLevel="0" collapsed="false">
      <c r="A2176" s="2" t="s">
        <v>2600</v>
      </c>
      <c r="B2176" s="2" t="s">
        <v>105</v>
      </c>
      <c r="C2176" s="0" t="s">
        <v>59</v>
      </c>
      <c r="D2176" s="0" t="s">
        <v>16</v>
      </c>
      <c r="E2176" s="0" t="s">
        <v>30</v>
      </c>
      <c r="F2176" s="0" t="s">
        <v>453</v>
      </c>
      <c r="G2176" s="0" t="s">
        <v>19</v>
      </c>
      <c r="H2176" s="0" t="s">
        <v>2602</v>
      </c>
      <c r="I2176" s="0" t="n">
        <v>3</v>
      </c>
      <c r="J2176" s="0" t="n">
        <v>1.74</v>
      </c>
      <c r="K2176" s="0" t="s">
        <v>21</v>
      </c>
      <c r="L2176" s="0" t="n">
        <f aca="false">IF(K2176="Yes",(J2176-1)*0.98,-1)</f>
        <v>0.7252</v>
      </c>
      <c r="M2176" s="11" t="s">
        <v>62</v>
      </c>
      <c r="N2176" s="53" t="n">
        <v>37.35</v>
      </c>
      <c r="O2176" s="50" t="n">
        <f aca="false">N2176*L2176</f>
        <v>27.08622</v>
      </c>
      <c r="P2176" s="14" t="n">
        <f aca="false">O2176+P2175</f>
        <v>1943.62718387328</v>
      </c>
    </row>
    <row r="2177" customFormat="false" ht="12.8" hidden="false" customHeight="false" outlineLevel="0" collapsed="false">
      <c r="A2177" s="2" t="s">
        <v>2603</v>
      </c>
      <c r="B2177" s="2" t="s">
        <v>40</v>
      </c>
      <c r="C2177" s="0" t="s">
        <v>297</v>
      </c>
      <c r="D2177" s="0" t="s">
        <v>16</v>
      </c>
      <c r="E2177" s="0" t="s">
        <v>17</v>
      </c>
      <c r="F2177" s="0" t="s">
        <v>18</v>
      </c>
      <c r="G2177" s="0" t="s">
        <v>19</v>
      </c>
      <c r="H2177" s="0" t="s">
        <v>2604</v>
      </c>
      <c r="I2177" s="0" t="n">
        <v>2</v>
      </c>
      <c r="J2177" s="0" t="n">
        <v>1.41</v>
      </c>
      <c r="K2177" s="0" t="s">
        <v>21</v>
      </c>
      <c r="L2177" s="0" t="n">
        <f aca="false">IF(K2177="Yes",(J2177-1)*0.98,-1)</f>
        <v>0.4018</v>
      </c>
      <c r="M2177" s="4" t="s">
        <v>22</v>
      </c>
      <c r="N2177" s="53" t="n">
        <v>37.35</v>
      </c>
      <c r="O2177" s="50" t="n">
        <f aca="false">N2177*L2177</f>
        <v>15.00723</v>
      </c>
      <c r="P2177" s="14" t="n">
        <f aca="false">O2177+P2176</f>
        <v>1958.63441387328</v>
      </c>
    </row>
    <row r="2178" customFormat="false" ht="12.8" hidden="false" customHeight="false" outlineLevel="0" collapsed="false">
      <c r="A2178" s="2" t="s">
        <v>2603</v>
      </c>
      <c r="B2178" s="2" t="s">
        <v>40</v>
      </c>
      <c r="C2178" s="0" t="s">
        <v>297</v>
      </c>
      <c r="D2178" s="0" t="s">
        <v>16</v>
      </c>
      <c r="E2178" s="0" t="s">
        <v>17</v>
      </c>
      <c r="F2178" s="0" t="s">
        <v>18</v>
      </c>
      <c r="G2178" s="0" t="s">
        <v>19</v>
      </c>
      <c r="H2178" s="0" t="s">
        <v>2605</v>
      </c>
      <c r="I2178" s="0" t="n">
        <v>4</v>
      </c>
      <c r="J2178" s="0" t="n">
        <v>1.51</v>
      </c>
      <c r="K2178" s="0" t="s">
        <v>19</v>
      </c>
      <c r="L2178" s="0" t="n">
        <f aca="false">IF(K2178="Yes",(J2178-1)*0.98,-1)</f>
        <v>-1</v>
      </c>
      <c r="M2178" s="11" t="s">
        <v>62</v>
      </c>
      <c r="N2178" s="53" t="n">
        <v>37.35</v>
      </c>
      <c r="O2178" s="50" t="n">
        <f aca="false">N2178*L2178</f>
        <v>-37.35</v>
      </c>
      <c r="P2178" s="14" t="n">
        <f aca="false">O2178+P2177</f>
        <v>1921.28441387328</v>
      </c>
    </row>
    <row r="2179" customFormat="false" ht="12.8" hidden="false" customHeight="false" outlineLevel="0" collapsed="false">
      <c r="A2179" s="2" t="s">
        <v>2603</v>
      </c>
      <c r="B2179" s="2" t="s">
        <v>96</v>
      </c>
      <c r="C2179" s="0" t="s">
        <v>15</v>
      </c>
      <c r="D2179" s="0" t="s">
        <v>16</v>
      </c>
      <c r="E2179" s="0" t="s">
        <v>17</v>
      </c>
      <c r="F2179" s="0" t="s">
        <v>18</v>
      </c>
      <c r="G2179" s="0" t="s">
        <v>19</v>
      </c>
      <c r="H2179" s="0" t="s">
        <v>2606</v>
      </c>
      <c r="I2179" s="0" t="n">
        <v>3</v>
      </c>
      <c r="J2179" s="0" t="n">
        <v>1.34</v>
      </c>
      <c r="K2179" s="0" t="s">
        <v>21</v>
      </c>
      <c r="L2179" s="0" t="n">
        <f aca="false">IF(K2179="Yes",(J2179-1)*0.98,-1)</f>
        <v>0.3332</v>
      </c>
      <c r="M2179" s="4" t="s">
        <v>22</v>
      </c>
      <c r="N2179" s="53" t="n">
        <v>37.35</v>
      </c>
      <c r="O2179" s="50" t="n">
        <f aca="false">N2179*L2179</f>
        <v>12.44502</v>
      </c>
      <c r="P2179" s="14" t="n">
        <f aca="false">O2179+P2178</f>
        <v>1933.72943387328</v>
      </c>
    </row>
    <row r="2180" customFormat="false" ht="12.8" hidden="false" customHeight="false" outlineLevel="0" collapsed="false">
      <c r="A2180" s="2" t="s">
        <v>2607</v>
      </c>
      <c r="B2180" s="2" t="s">
        <v>186</v>
      </c>
      <c r="C2180" s="0" t="s">
        <v>86</v>
      </c>
      <c r="D2180" s="0" t="s">
        <v>16</v>
      </c>
      <c r="E2180" s="0" t="s">
        <v>17</v>
      </c>
      <c r="F2180" s="0" t="s">
        <v>18</v>
      </c>
      <c r="G2180" s="0" t="s">
        <v>19</v>
      </c>
      <c r="H2180" s="0" t="s">
        <v>2608</v>
      </c>
      <c r="I2180" s="0" t="s">
        <v>133</v>
      </c>
      <c r="J2180" s="0" t="n">
        <v>1.37</v>
      </c>
      <c r="K2180" s="0" t="s">
        <v>19</v>
      </c>
      <c r="L2180" s="0" t="n">
        <f aca="false">IF(K2180="Yes",(J2180-1)*0.98,-1)</f>
        <v>-1</v>
      </c>
      <c r="M2180" s="4" t="s">
        <v>22</v>
      </c>
      <c r="N2180" s="53" t="n">
        <v>37.35</v>
      </c>
      <c r="O2180" s="50" t="n">
        <f aca="false">N2180*L2180</f>
        <v>-37.35</v>
      </c>
      <c r="P2180" s="14" t="n">
        <f aca="false">O2180+P2179</f>
        <v>1896.37943387328</v>
      </c>
    </row>
    <row r="2181" customFormat="false" ht="12.8" hidden="false" customHeight="false" outlineLevel="0" collapsed="false">
      <c r="A2181" s="2" t="s">
        <v>2607</v>
      </c>
      <c r="B2181" s="2" t="s">
        <v>146</v>
      </c>
      <c r="C2181" s="0" t="s">
        <v>194</v>
      </c>
      <c r="D2181" s="0" t="s">
        <v>16</v>
      </c>
      <c r="E2181" s="0" t="s">
        <v>17</v>
      </c>
      <c r="F2181" s="0" t="s">
        <v>18</v>
      </c>
      <c r="G2181" s="0" t="s">
        <v>19</v>
      </c>
      <c r="H2181" s="0" t="s">
        <v>2609</v>
      </c>
      <c r="I2181" s="0" t="s">
        <v>133</v>
      </c>
      <c r="J2181" s="0" t="n">
        <v>2.26</v>
      </c>
      <c r="K2181" s="0" t="s">
        <v>19</v>
      </c>
      <c r="L2181" s="0" t="n">
        <f aca="false">IF(K2181="Yes",(J2181-1)*0.98,-1)</f>
        <v>-1</v>
      </c>
      <c r="M2181" s="4" t="s">
        <v>22</v>
      </c>
      <c r="N2181" s="53" t="n">
        <v>37.35</v>
      </c>
      <c r="O2181" s="50" t="n">
        <f aca="false">N2181*L2181</f>
        <v>-37.35</v>
      </c>
      <c r="P2181" s="14" t="n">
        <f aca="false">O2181+P2180</f>
        <v>1859.02943387328</v>
      </c>
    </row>
    <row r="2182" customFormat="false" ht="12.8" hidden="false" customHeight="false" outlineLevel="0" collapsed="false">
      <c r="A2182" s="2" t="s">
        <v>2610</v>
      </c>
      <c r="B2182" s="2" t="s">
        <v>135</v>
      </c>
      <c r="C2182" s="0" t="s">
        <v>24</v>
      </c>
      <c r="D2182" s="0" t="s">
        <v>16</v>
      </c>
      <c r="E2182" s="0" t="s">
        <v>17</v>
      </c>
      <c r="F2182" s="0" t="s">
        <v>18</v>
      </c>
      <c r="G2182" s="0" t="s">
        <v>19</v>
      </c>
      <c r="H2182" s="0" t="s">
        <v>2611</v>
      </c>
      <c r="I2182" s="0" t="n">
        <v>4</v>
      </c>
      <c r="J2182" s="0" t="n">
        <v>1.46</v>
      </c>
      <c r="K2182" s="0" t="s">
        <v>19</v>
      </c>
      <c r="L2182" s="0" t="n">
        <f aca="false">IF(K2182="Yes",(J2182-1)*0.98,-1)</f>
        <v>-1</v>
      </c>
      <c r="M2182" s="4" t="s">
        <v>22</v>
      </c>
      <c r="N2182" s="53" t="n">
        <v>37.35</v>
      </c>
      <c r="O2182" s="50" t="n">
        <f aca="false">N2182*L2182</f>
        <v>-37.35</v>
      </c>
      <c r="P2182" s="14" t="n">
        <f aca="false">O2182+P2181</f>
        <v>1821.67943387328</v>
      </c>
    </row>
    <row r="2183" customFormat="false" ht="12.8" hidden="false" customHeight="false" outlineLevel="0" collapsed="false">
      <c r="A2183" s="2" t="s">
        <v>2612</v>
      </c>
      <c r="B2183" s="2" t="s">
        <v>157</v>
      </c>
      <c r="C2183" s="0" t="s">
        <v>433</v>
      </c>
      <c r="D2183" s="0" t="s">
        <v>195</v>
      </c>
      <c r="E2183" s="0" t="s">
        <v>79</v>
      </c>
      <c r="F2183" s="0" t="s">
        <v>80</v>
      </c>
      <c r="G2183" s="0" t="s">
        <v>19</v>
      </c>
      <c r="H2183" s="0" t="s">
        <v>2613</v>
      </c>
      <c r="I2183" s="0" t="n">
        <v>3</v>
      </c>
      <c r="J2183" s="0" t="n">
        <v>5.07</v>
      </c>
      <c r="K2183" s="0" t="str">
        <f aca="false">IF(I2183=1,"Yes","No")</f>
        <v>No</v>
      </c>
      <c r="L2183" s="0" t="n">
        <f aca="false">IF(K2183="Yes",(J2183-1)*0.98,-1)</f>
        <v>-1</v>
      </c>
      <c r="M2183" s="5" t="s">
        <v>33</v>
      </c>
      <c r="N2183" s="53" t="n">
        <v>37.35</v>
      </c>
      <c r="O2183" s="50" t="n">
        <f aca="false">N2183*L2183</f>
        <v>-37.35</v>
      </c>
      <c r="P2183" s="14" t="n">
        <f aca="false">O2183+P2182</f>
        <v>1784.32943387328</v>
      </c>
    </row>
    <row r="2184" customFormat="false" ht="12.8" hidden="false" customHeight="false" outlineLevel="0" collapsed="false">
      <c r="A2184" s="2" t="s">
        <v>2612</v>
      </c>
      <c r="B2184" s="2" t="s">
        <v>157</v>
      </c>
      <c r="C2184" s="0" t="s">
        <v>433</v>
      </c>
      <c r="D2184" s="0" t="s">
        <v>195</v>
      </c>
      <c r="E2184" s="0" t="s">
        <v>79</v>
      </c>
      <c r="F2184" s="0" t="s">
        <v>80</v>
      </c>
      <c r="G2184" s="0" t="s">
        <v>19</v>
      </c>
      <c r="H2184" s="0" t="s">
        <v>2613</v>
      </c>
      <c r="I2184" s="0" t="n">
        <v>3</v>
      </c>
      <c r="J2184" s="0" t="n">
        <v>1.87</v>
      </c>
      <c r="K2184" s="0" t="s">
        <v>21</v>
      </c>
      <c r="L2184" s="0" t="n">
        <f aca="false">IF(K2184="Yes",(J2184-1)*0.98,-1)</f>
        <v>0.8526</v>
      </c>
      <c r="M2184" s="4" t="s">
        <v>22</v>
      </c>
      <c r="N2184" s="53" t="n">
        <v>37.35</v>
      </c>
      <c r="O2184" s="50" t="n">
        <f aca="false">N2184*L2184</f>
        <v>31.84461</v>
      </c>
      <c r="P2184" s="14" t="n">
        <f aca="false">O2184+P2183</f>
        <v>1816.17404387328</v>
      </c>
    </row>
    <row r="2185" customFormat="false" ht="12.8" hidden="false" customHeight="false" outlineLevel="0" collapsed="false">
      <c r="A2185" s="2" t="s">
        <v>2614</v>
      </c>
      <c r="B2185" s="2" t="s">
        <v>2615</v>
      </c>
      <c r="C2185" s="0" t="s">
        <v>1371</v>
      </c>
      <c r="D2185" s="0" t="s">
        <v>16</v>
      </c>
      <c r="E2185" s="0" t="s">
        <v>17</v>
      </c>
      <c r="F2185" s="0" t="s">
        <v>18</v>
      </c>
      <c r="G2185" s="0" t="s">
        <v>19</v>
      </c>
      <c r="H2185" s="0" t="s">
        <v>2616</v>
      </c>
      <c r="I2185" s="0" t="n">
        <v>2</v>
      </c>
      <c r="J2185" s="0" t="n">
        <v>1.37</v>
      </c>
      <c r="K2185" s="0" t="s">
        <v>21</v>
      </c>
      <c r="L2185" s="0" t="n">
        <f aca="false">IF(K2185="Yes",(J2185-1)*0.98,-1)</f>
        <v>0.3626</v>
      </c>
      <c r="M2185" s="4" t="s">
        <v>22</v>
      </c>
      <c r="N2185" s="53" t="n">
        <v>37.35</v>
      </c>
      <c r="O2185" s="50" t="n">
        <f aca="false">N2185*L2185</f>
        <v>13.54311</v>
      </c>
      <c r="P2185" s="14" t="n">
        <f aca="false">O2185+P2184</f>
        <v>1829.71715387328</v>
      </c>
    </row>
    <row r="2186" customFormat="false" ht="12.8" hidden="false" customHeight="false" outlineLevel="0" collapsed="false">
      <c r="A2186" s="2" t="s">
        <v>2614</v>
      </c>
      <c r="B2186" s="2" t="s">
        <v>2615</v>
      </c>
      <c r="C2186" s="0" t="s">
        <v>1371</v>
      </c>
      <c r="D2186" s="0" t="s">
        <v>16</v>
      </c>
      <c r="E2186" s="0" t="s">
        <v>17</v>
      </c>
      <c r="F2186" s="0" t="s">
        <v>18</v>
      </c>
      <c r="G2186" s="0" t="s">
        <v>19</v>
      </c>
      <c r="H2186" s="0" t="s">
        <v>2617</v>
      </c>
      <c r="I2186" s="0" t="n">
        <v>1</v>
      </c>
      <c r="J2186" s="0" t="n">
        <v>1.58</v>
      </c>
      <c r="K2186" s="0" t="s">
        <v>21</v>
      </c>
      <c r="L2186" s="0" t="n">
        <f aca="false">IF(K2186="Yes",(J2186-1)*0.98,-1)</f>
        <v>0.5684</v>
      </c>
      <c r="M2186" s="11" t="s">
        <v>62</v>
      </c>
      <c r="N2186" s="53" t="n">
        <v>37.35</v>
      </c>
      <c r="O2186" s="50" t="n">
        <f aca="false">N2186*L2186</f>
        <v>21.22974</v>
      </c>
      <c r="P2186" s="14" t="n">
        <f aca="false">O2186+P2185</f>
        <v>1850.94689387328</v>
      </c>
    </row>
    <row r="2187" customFormat="false" ht="12.8" hidden="false" customHeight="false" outlineLevel="0" collapsed="false">
      <c r="A2187" s="2" t="s">
        <v>2614</v>
      </c>
      <c r="B2187" s="2" t="s">
        <v>186</v>
      </c>
      <c r="C2187" s="0" t="s">
        <v>1341</v>
      </c>
      <c r="D2187" s="0" t="s">
        <v>37</v>
      </c>
      <c r="E2187" s="0" t="s">
        <v>17</v>
      </c>
      <c r="F2187" s="0" t="s">
        <v>18</v>
      </c>
      <c r="G2187" s="0" t="s">
        <v>19</v>
      </c>
      <c r="H2187" s="0" t="s">
        <v>2618</v>
      </c>
      <c r="I2187" s="0" t="n">
        <v>0</v>
      </c>
      <c r="J2187" s="0" t="n">
        <v>8.87</v>
      </c>
      <c r="K2187" s="0" t="str">
        <f aca="false">IF(I2187=1,"Yes","No")</f>
        <v>No</v>
      </c>
      <c r="L2187" s="0" t="n">
        <f aca="false">IF(K2187="Yes",(J2187-1)*0.98,-1)</f>
        <v>-1</v>
      </c>
      <c r="M2187" s="5" t="s">
        <v>33</v>
      </c>
      <c r="N2187" s="53" t="n">
        <v>37.35</v>
      </c>
      <c r="O2187" s="50" t="n">
        <f aca="false">N2187*L2187</f>
        <v>-37.35</v>
      </c>
      <c r="P2187" s="14" t="n">
        <f aca="false">O2187+P2186</f>
        <v>1813.59689387328</v>
      </c>
    </row>
    <row r="2188" customFormat="false" ht="12.8" hidden="false" customHeight="false" outlineLevel="0" collapsed="false">
      <c r="A2188" s="2" t="s">
        <v>2614</v>
      </c>
      <c r="B2188" s="2" t="s">
        <v>306</v>
      </c>
      <c r="C2188" s="0" t="s">
        <v>1371</v>
      </c>
      <c r="D2188" s="0" t="s">
        <v>42</v>
      </c>
      <c r="E2188" s="0" t="s">
        <v>79</v>
      </c>
      <c r="F2188" s="0" t="s">
        <v>80</v>
      </c>
      <c r="G2188" s="0" t="s">
        <v>19</v>
      </c>
      <c r="H2188" s="0" t="s">
        <v>2619</v>
      </c>
      <c r="I2188" s="0" t="n">
        <v>2</v>
      </c>
      <c r="J2188" s="0" t="n">
        <v>1.45</v>
      </c>
      <c r="K2188" s="0" t="s">
        <v>21</v>
      </c>
      <c r="L2188" s="0" t="n">
        <f aca="false">IF(K2188="Yes",(J2188-1)*0.98,-1)</f>
        <v>0.441</v>
      </c>
      <c r="M2188" s="4" t="s">
        <v>22</v>
      </c>
      <c r="N2188" s="53" t="n">
        <v>37.35</v>
      </c>
      <c r="O2188" s="50" t="n">
        <f aca="false">N2188*L2188</f>
        <v>16.47135</v>
      </c>
      <c r="P2188" s="14" t="n">
        <f aca="false">O2188+P2187</f>
        <v>1830.06824387328</v>
      </c>
    </row>
    <row r="2189" customFormat="false" ht="12.8" hidden="false" customHeight="false" outlineLevel="0" collapsed="false">
      <c r="A2189" s="2" t="s">
        <v>2620</v>
      </c>
      <c r="B2189" s="2" t="s">
        <v>915</v>
      </c>
      <c r="C2189" s="0" t="s">
        <v>359</v>
      </c>
      <c r="D2189" s="0" t="s">
        <v>16</v>
      </c>
      <c r="E2189" s="0" t="s">
        <v>17</v>
      </c>
      <c r="F2189" s="0" t="s">
        <v>18</v>
      </c>
      <c r="G2189" s="0" t="s">
        <v>19</v>
      </c>
      <c r="H2189" s="0" t="s">
        <v>2621</v>
      </c>
      <c r="I2189" s="0" t="n">
        <v>2</v>
      </c>
      <c r="J2189" s="0" t="n">
        <v>1.4</v>
      </c>
      <c r="K2189" s="0" t="s">
        <v>21</v>
      </c>
      <c r="L2189" s="0" t="n">
        <f aca="false">IF(K2189="Yes",(J2189-1)*0.98,-1)</f>
        <v>0.392</v>
      </c>
      <c r="M2189" s="4" t="s">
        <v>22</v>
      </c>
      <c r="N2189" s="53" t="n">
        <v>37.35</v>
      </c>
      <c r="O2189" s="50" t="n">
        <f aca="false">N2189*L2189</f>
        <v>14.6412</v>
      </c>
      <c r="P2189" s="14" t="n">
        <f aca="false">O2189+P2188</f>
        <v>1844.70944387328</v>
      </c>
    </row>
    <row r="2190" customFormat="false" ht="12.8" hidden="false" customHeight="false" outlineLevel="0" collapsed="false">
      <c r="A2190" s="2" t="s">
        <v>2620</v>
      </c>
      <c r="B2190" s="2" t="s">
        <v>915</v>
      </c>
      <c r="C2190" s="0" t="s">
        <v>359</v>
      </c>
      <c r="D2190" s="0" t="s">
        <v>16</v>
      </c>
      <c r="E2190" s="0" t="s">
        <v>17</v>
      </c>
      <c r="F2190" s="0" t="s">
        <v>18</v>
      </c>
      <c r="G2190" s="0" t="s">
        <v>19</v>
      </c>
      <c r="H2190" s="0" t="s">
        <v>2622</v>
      </c>
      <c r="I2190" s="0" t="n">
        <v>1</v>
      </c>
      <c r="J2190" s="0" t="n">
        <v>8.15</v>
      </c>
      <c r="K2190" s="0" t="s">
        <v>21</v>
      </c>
      <c r="L2190" s="0" t="n">
        <f aca="false">IF(K2190="Yes",(J2190-1)*0.98,-1)</f>
        <v>7.007</v>
      </c>
      <c r="M2190" s="11" t="s">
        <v>62</v>
      </c>
      <c r="N2190" s="53" t="n">
        <v>37.35</v>
      </c>
      <c r="O2190" s="50" t="n">
        <f aca="false">N2190*L2190</f>
        <v>261.71145</v>
      </c>
      <c r="P2190" s="14" t="n">
        <f aca="false">O2190+P2189</f>
        <v>2106.42089387328</v>
      </c>
    </row>
    <row r="2191" customFormat="false" ht="12.8" hidden="false" customHeight="false" outlineLevel="0" collapsed="false">
      <c r="A2191" s="2" t="s">
        <v>2620</v>
      </c>
      <c r="B2191" s="2" t="s">
        <v>46</v>
      </c>
      <c r="C2191" s="0" t="s">
        <v>131</v>
      </c>
      <c r="D2191" s="0" t="s">
        <v>195</v>
      </c>
      <c r="E2191" s="0" t="s">
        <v>87</v>
      </c>
      <c r="F2191" s="0" t="s">
        <v>18</v>
      </c>
      <c r="G2191" s="0" t="s">
        <v>19</v>
      </c>
      <c r="H2191" s="0" t="s">
        <v>156</v>
      </c>
      <c r="I2191" s="0" t="n">
        <v>2</v>
      </c>
      <c r="J2191" s="0" t="n">
        <v>1.17</v>
      </c>
      <c r="K2191" s="0" t="s">
        <v>21</v>
      </c>
      <c r="L2191" s="0" t="n">
        <f aca="false">IF(K2191="Yes",(J2191-1)*0.98,-1)</f>
        <v>0.1666</v>
      </c>
      <c r="M2191" s="4" t="s">
        <v>22</v>
      </c>
      <c r="N2191" s="53" t="n">
        <v>37.35</v>
      </c>
      <c r="O2191" s="50" t="n">
        <f aca="false">N2191*L2191</f>
        <v>6.22251</v>
      </c>
      <c r="P2191" s="14" t="n">
        <f aca="false">O2191+P2190</f>
        <v>2112.64340387328</v>
      </c>
    </row>
    <row r="2192" customFormat="false" ht="12.8" hidden="false" customHeight="false" outlineLevel="0" collapsed="false">
      <c r="A2192" s="2" t="s">
        <v>2620</v>
      </c>
      <c r="B2192" s="2" t="s">
        <v>46</v>
      </c>
      <c r="C2192" s="0" t="s">
        <v>131</v>
      </c>
      <c r="D2192" s="0" t="s">
        <v>195</v>
      </c>
      <c r="E2192" s="0" t="s">
        <v>87</v>
      </c>
      <c r="F2192" s="0" t="s">
        <v>18</v>
      </c>
      <c r="G2192" s="0" t="s">
        <v>19</v>
      </c>
      <c r="H2192" s="0" t="s">
        <v>2623</v>
      </c>
      <c r="I2192" s="0" t="n">
        <v>1</v>
      </c>
      <c r="J2192" s="0" t="n">
        <v>2.24</v>
      </c>
      <c r="K2192" s="0" t="s">
        <v>21</v>
      </c>
      <c r="L2192" s="0" t="n">
        <f aca="false">IF(K2192="Yes",(J2192-1)*0.98,-1)</f>
        <v>1.2152</v>
      </c>
      <c r="M2192" s="11" t="s">
        <v>62</v>
      </c>
      <c r="N2192" s="53" t="n">
        <v>37.35</v>
      </c>
      <c r="O2192" s="50" t="n">
        <f aca="false">N2192*L2192</f>
        <v>45.38772</v>
      </c>
      <c r="P2192" s="14" t="n">
        <f aca="false">O2192+P2191</f>
        <v>2158.03112387328</v>
      </c>
    </row>
    <row r="2193" customFormat="false" ht="12.8" hidden="false" customHeight="false" outlineLevel="0" collapsed="false">
      <c r="A2193" s="2" t="s">
        <v>2620</v>
      </c>
      <c r="B2193" s="2" t="s">
        <v>46</v>
      </c>
      <c r="C2193" s="6" t="s">
        <v>131</v>
      </c>
      <c r="D2193" s="6" t="s">
        <v>195</v>
      </c>
      <c r="E2193" s="6" t="s">
        <v>87</v>
      </c>
      <c r="F2193" s="6" t="s">
        <v>18</v>
      </c>
      <c r="G2193" s="6" t="s">
        <v>19</v>
      </c>
      <c r="H2193" s="6" t="s">
        <v>2624</v>
      </c>
      <c r="I2193" s="6" t="n">
        <v>3</v>
      </c>
      <c r="J2193" s="6" t="n">
        <v>14.5</v>
      </c>
      <c r="K2193" s="3" t="str">
        <f aca="false">IF(I2193=1, "No","Yes")</f>
        <v>Yes</v>
      </c>
      <c r="L2193" s="7" t="n">
        <f aca="false">IF(I2193=1,-J2193,0.98)</f>
        <v>0.98</v>
      </c>
      <c r="M2193" s="8" t="s">
        <v>51</v>
      </c>
      <c r="N2193" s="53" t="n">
        <v>37.35</v>
      </c>
      <c r="O2193" s="50" t="n">
        <f aca="false">N2193*L2193</f>
        <v>36.603</v>
      </c>
      <c r="P2193" s="14" t="n">
        <f aca="false">O2193+P2192</f>
        <v>2194.63412387328</v>
      </c>
    </row>
    <row r="2194" customFormat="false" ht="12.8" hidden="false" customHeight="false" outlineLevel="0" collapsed="false">
      <c r="A2194" s="9" t="s">
        <v>2620</v>
      </c>
      <c r="B2194" s="9" t="s">
        <v>46</v>
      </c>
      <c r="C2194" s="6" t="s">
        <v>131</v>
      </c>
      <c r="D2194" s="6" t="s">
        <v>195</v>
      </c>
      <c r="E2194" s="6" t="s">
        <v>87</v>
      </c>
      <c r="F2194" s="6" t="s">
        <v>18</v>
      </c>
      <c r="G2194" s="6" t="s">
        <v>19</v>
      </c>
      <c r="H2194" s="6" t="s">
        <v>2623</v>
      </c>
      <c r="I2194" s="6" t="n">
        <v>1</v>
      </c>
      <c r="J2194" s="6" t="n">
        <v>11</v>
      </c>
      <c r="K2194" s="3" t="str">
        <f aca="false">IF(I2194=1,"Yes","No")</f>
        <v>Yes</v>
      </c>
      <c r="L2194" s="7" t="n">
        <f aca="false">IF(K2194="Yes",(J2194-1)*0.98,-1)</f>
        <v>9.8</v>
      </c>
      <c r="M2194" s="10" t="s">
        <v>53</v>
      </c>
      <c r="N2194" s="53" t="n">
        <v>37.35</v>
      </c>
      <c r="O2194" s="50" t="n">
        <f aca="false">N2194*L2194</f>
        <v>366.03</v>
      </c>
      <c r="P2194" s="14" t="n">
        <f aca="false">O2194+P2193</f>
        <v>2560.66412387328</v>
      </c>
    </row>
    <row r="2195" customFormat="false" ht="12.8" hidden="false" customHeight="false" outlineLevel="0" collapsed="false">
      <c r="A2195" s="2" t="s">
        <v>2625</v>
      </c>
      <c r="B2195" s="2" t="s">
        <v>46</v>
      </c>
      <c r="C2195" s="0" t="s">
        <v>271</v>
      </c>
      <c r="D2195" s="0" t="s">
        <v>48</v>
      </c>
      <c r="E2195" s="0" t="s">
        <v>87</v>
      </c>
      <c r="F2195" s="0" t="s">
        <v>18</v>
      </c>
      <c r="G2195" s="0" t="s">
        <v>19</v>
      </c>
      <c r="H2195" s="0" t="s">
        <v>1305</v>
      </c>
      <c r="I2195" s="0" t="n">
        <v>2</v>
      </c>
      <c r="J2195" s="0" t="n">
        <v>1.42</v>
      </c>
      <c r="K2195" s="0" t="str">
        <f aca="false">IF(I2195=1,"Yes","No")</f>
        <v>No</v>
      </c>
      <c r="L2195" s="0" t="n">
        <f aca="false">IF(K2195="Yes",(J2195-1)*0.98,-1)</f>
        <v>-1</v>
      </c>
      <c r="M2195" s="5" t="s">
        <v>33</v>
      </c>
      <c r="N2195" s="53" t="n">
        <v>37.35</v>
      </c>
      <c r="O2195" s="50" t="n">
        <f aca="false">N2195*L2195</f>
        <v>-37.35</v>
      </c>
      <c r="P2195" s="14" t="n">
        <f aca="false">O2195+P2194</f>
        <v>2523.31412387328</v>
      </c>
    </row>
    <row r="2196" customFormat="false" ht="12.8" hidden="false" customHeight="false" outlineLevel="0" collapsed="false">
      <c r="A2196" s="2" t="s">
        <v>2626</v>
      </c>
      <c r="B2196" s="2" t="s">
        <v>875</v>
      </c>
      <c r="C2196" s="0" t="s">
        <v>68</v>
      </c>
      <c r="D2196" s="0" t="s">
        <v>16</v>
      </c>
      <c r="E2196" s="0" t="s">
        <v>17</v>
      </c>
      <c r="F2196" s="0" t="s">
        <v>18</v>
      </c>
      <c r="G2196" s="0" t="s">
        <v>19</v>
      </c>
      <c r="H2196" s="0" t="s">
        <v>2627</v>
      </c>
      <c r="I2196" s="0" t="n">
        <v>0</v>
      </c>
      <c r="J2196" s="0" t="n">
        <v>1.38</v>
      </c>
      <c r="K2196" s="0" t="s">
        <v>19</v>
      </c>
      <c r="L2196" s="0" t="n">
        <f aca="false">IF(K2196="Yes",(J2196-1)*0.98,-1)</f>
        <v>-1</v>
      </c>
      <c r="M2196" s="4" t="s">
        <v>22</v>
      </c>
      <c r="N2196" s="53" t="n">
        <v>37.35</v>
      </c>
      <c r="O2196" s="50" t="n">
        <f aca="false">N2196*L2196</f>
        <v>-37.35</v>
      </c>
      <c r="P2196" s="14" t="n">
        <f aca="false">O2196+P2195</f>
        <v>2485.96412387328</v>
      </c>
    </row>
    <row r="2197" customFormat="false" ht="12.8" hidden="false" customHeight="false" outlineLevel="0" collapsed="false">
      <c r="A2197" s="2" t="s">
        <v>2626</v>
      </c>
      <c r="B2197" s="2" t="s">
        <v>162</v>
      </c>
      <c r="C2197" s="0" t="s">
        <v>1302</v>
      </c>
      <c r="D2197" s="0" t="s">
        <v>37</v>
      </c>
      <c r="E2197" s="0" t="s">
        <v>87</v>
      </c>
      <c r="F2197" s="0" t="s">
        <v>18</v>
      </c>
      <c r="G2197" s="0" t="s">
        <v>19</v>
      </c>
      <c r="H2197" s="0" t="s">
        <v>2628</v>
      </c>
      <c r="I2197" s="0" t="n">
        <v>1</v>
      </c>
      <c r="J2197" s="0" t="n">
        <v>1.23</v>
      </c>
      <c r="K2197" s="0" t="s">
        <v>21</v>
      </c>
      <c r="L2197" s="0" t="n">
        <f aca="false">IF(K2197="Yes",(J2197-1)*0.98,-1)</f>
        <v>0.2254</v>
      </c>
      <c r="M2197" s="4" t="s">
        <v>22</v>
      </c>
      <c r="N2197" s="53" t="n">
        <v>37.35</v>
      </c>
      <c r="O2197" s="50" t="n">
        <f aca="false">N2197*L2197</f>
        <v>8.41869</v>
      </c>
      <c r="P2197" s="14" t="n">
        <f aca="false">O2197+P2196</f>
        <v>2494.38281387328</v>
      </c>
    </row>
    <row r="2198" customFormat="false" ht="12.8" hidden="false" customHeight="false" outlineLevel="0" collapsed="false">
      <c r="A2198" s="2" t="s">
        <v>2626</v>
      </c>
      <c r="B2198" s="2" t="s">
        <v>186</v>
      </c>
      <c r="C2198" s="0" t="s">
        <v>218</v>
      </c>
      <c r="D2198" s="0" t="s">
        <v>16</v>
      </c>
      <c r="E2198" s="0" t="s">
        <v>17</v>
      </c>
      <c r="F2198" s="0" t="s">
        <v>18</v>
      </c>
      <c r="G2198" s="0" t="s">
        <v>19</v>
      </c>
      <c r="H2198" s="0" t="s">
        <v>2629</v>
      </c>
      <c r="I2198" s="0" t="n">
        <v>4</v>
      </c>
      <c r="J2198" s="0" t="n">
        <v>1.37</v>
      </c>
      <c r="K2198" s="0" t="s">
        <v>19</v>
      </c>
      <c r="L2198" s="0" t="n">
        <f aca="false">IF(K2198="Yes",(J2198-1)*0.98,-1)</f>
        <v>-1</v>
      </c>
      <c r="M2198" s="4" t="s">
        <v>22</v>
      </c>
      <c r="N2198" s="53" t="n">
        <v>37.35</v>
      </c>
      <c r="O2198" s="50" t="n">
        <f aca="false">N2198*L2198</f>
        <v>-37.35</v>
      </c>
      <c r="P2198" s="14" t="n">
        <f aca="false">O2198+P2197</f>
        <v>2457.03281387328</v>
      </c>
    </row>
    <row r="2199" customFormat="false" ht="12.8" hidden="false" customHeight="false" outlineLevel="0" collapsed="false">
      <c r="A2199" s="2" t="s">
        <v>2626</v>
      </c>
      <c r="B2199" s="2" t="s">
        <v>71</v>
      </c>
      <c r="C2199" s="0" t="s">
        <v>194</v>
      </c>
      <c r="D2199" s="0" t="s">
        <v>195</v>
      </c>
      <c r="E2199" s="0" t="s">
        <v>17</v>
      </c>
      <c r="F2199" s="0" t="s">
        <v>18</v>
      </c>
      <c r="G2199" s="0" t="s">
        <v>19</v>
      </c>
      <c r="H2199" s="0" t="s">
        <v>1976</v>
      </c>
      <c r="I2199" s="0" t="n">
        <v>1</v>
      </c>
      <c r="J2199" s="0" t="n">
        <v>1.6</v>
      </c>
      <c r="K2199" s="0" t="s">
        <v>21</v>
      </c>
      <c r="L2199" s="0" t="n">
        <f aca="false">IF(K2199="Yes",(J2199-1)*0.98,-1)</f>
        <v>0.588</v>
      </c>
      <c r="M2199" s="4" t="s">
        <v>22</v>
      </c>
      <c r="N2199" s="53" t="n">
        <v>37.35</v>
      </c>
      <c r="O2199" s="50" t="n">
        <f aca="false">N2199*L2199</f>
        <v>21.9618</v>
      </c>
      <c r="P2199" s="14" t="n">
        <f aca="false">O2199+P2198</f>
        <v>2478.99461387328</v>
      </c>
    </row>
    <row r="2200" customFormat="false" ht="12.8" hidden="false" customHeight="false" outlineLevel="0" collapsed="false">
      <c r="A2200" s="2" t="s">
        <v>2626</v>
      </c>
      <c r="B2200" s="2" t="s">
        <v>71</v>
      </c>
      <c r="C2200" s="0" t="s">
        <v>194</v>
      </c>
      <c r="D2200" s="0" t="s">
        <v>195</v>
      </c>
      <c r="E2200" s="0" t="s">
        <v>17</v>
      </c>
      <c r="F2200" s="0" t="s">
        <v>18</v>
      </c>
      <c r="G2200" s="0" t="s">
        <v>19</v>
      </c>
      <c r="H2200" s="0" t="s">
        <v>2630</v>
      </c>
      <c r="I2200" s="0" t="n">
        <v>3</v>
      </c>
      <c r="J2200" s="0" t="n">
        <v>2.56</v>
      </c>
      <c r="K2200" s="0" t="s">
        <v>19</v>
      </c>
      <c r="L2200" s="0" t="n">
        <f aca="false">IF(K2200="Yes",(J2200-1)*0.98,-1)</f>
        <v>-1</v>
      </c>
      <c r="M2200" s="11" t="s">
        <v>62</v>
      </c>
      <c r="N2200" s="53" t="n">
        <v>37.35</v>
      </c>
      <c r="O2200" s="50" t="n">
        <f aca="false">N2200*L2200</f>
        <v>-37.35</v>
      </c>
      <c r="P2200" s="14" t="n">
        <f aca="false">O2200+P2199</f>
        <v>2441.64461387328</v>
      </c>
    </row>
    <row r="2201" customFormat="false" ht="12.8" hidden="false" customHeight="false" outlineLevel="0" collapsed="false">
      <c r="A2201" s="2" t="s">
        <v>2631</v>
      </c>
      <c r="B2201" s="2" t="s">
        <v>885</v>
      </c>
      <c r="C2201" s="0" t="s">
        <v>223</v>
      </c>
      <c r="D2201" s="0" t="s">
        <v>48</v>
      </c>
      <c r="E2201" s="0" t="s">
        <v>87</v>
      </c>
      <c r="F2201" s="0" t="s">
        <v>298</v>
      </c>
      <c r="G2201" s="0" t="s">
        <v>19</v>
      </c>
      <c r="H2201" s="0" t="s">
        <v>2632</v>
      </c>
      <c r="I2201" s="0" t="s">
        <v>133</v>
      </c>
      <c r="J2201" s="0" t="n">
        <v>6.74</v>
      </c>
      <c r="K2201" s="0" t="str">
        <f aca="false">IF(I2201=1,"Yes","No")</f>
        <v>No</v>
      </c>
      <c r="L2201" s="0" t="n">
        <f aca="false">IF(K2201="Yes",(J2201-1)*0.98,-1)</f>
        <v>-1</v>
      </c>
      <c r="M2201" s="5" t="s">
        <v>33</v>
      </c>
      <c r="N2201" s="53" t="n">
        <v>37.35</v>
      </c>
      <c r="O2201" s="50" t="n">
        <f aca="false">N2201*L2201</f>
        <v>-37.35</v>
      </c>
      <c r="P2201" s="14" t="n">
        <f aca="false">O2201+P2200</f>
        <v>2404.29461387328</v>
      </c>
      <c r="Q2201" s="47" t="n">
        <v>1474.99</v>
      </c>
      <c r="R2201" s="47" t="n">
        <v>500</v>
      </c>
      <c r="S2201" s="47" t="n">
        <f aca="false">R2201/50</f>
        <v>10</v>
      </c>
      <c r="T2201" s="47" t="n">
        <f aca="false">5470.7+Q2201</f>
        <v>6945.69</v>
      </c>
      <c r="U2201" s="48" t="s">
        <v>21</v>
      </c>
      <c r="V2201" s="47" t="n">
        <v>6945.69</v>
      </c>
    </row>
    <row r="2202" customFormat="false" ht="12.8" hidden="false" customHeight="false" outlineLevel="0" collapsed="false">
      <c r="A2202" s="2" t="s">
        <v>2633</v>
      </c>
      <c r="B2202" s="2" t="s">
        <v>306</v>
      </c>
      <c r="C2202" s="0" t="s">
        <v>297</v>
      </c>
      <c r="D2202" s="0" t="s">
        <v>16</v>
      </c>
      <c r="E2202" s="0" t="s">
        <v>87</v>
      </c>
      <c r="F2202" s="0" t="s">
        <v>18</v>
      </c>
      <c r="G2202" s="0" t="s">
        <v>21</v>
      </c>
      <c r="H2202" s="0" t="s">
        <v>2634</v>
      </c>
      <c r="I2202" s="0" t="n">
        <v>1</v>
      </c>
      <c r="J2202" s="0" t="n">
        <v>1.44</v>
      </c>
      <c r="K2202" s="0" t="s">
        <v>21</v>
      </c>
      <c r="L2202" s="0" t="n">
        <f aca="false">IF(K2202="Yes",(J2202-1)*0.98,-1)</f>
        <v>0.4312</v>
      </c>
      <c r="M2202" s="4" t="s">
        <v>22</v>
      </c>
      <c r="N2202" s="50" t="n">
        <v>10</v>
      </c>
      <c r="O2202" s="50" t="n">
        <f aca="false">N2202*L2202</f>
        <v>4.312</v>
      </c>
      <c r="P2202" s="51" t="n">
        <f aca="false">R2201+O2202</f>
        <v>504.312</v>
      </c>
    </row>
    <row r="2203" customFormat="false" ht="12.8" hidden="false" customHeight="false" outlineLevel="0" collapsed="false">
      <c r="A2203" s="2" t="s">
        <v>2635</v>
      </c>
      <c r="B2203" s="2" t="s">
        <v>94</v>
      </c>
      <c r="C2203" s="0" t="s">
        <v>248</v>
      </c>
      <c r="D2203" s="0" t="s">
        <v>42</v>
      </c>
      <c r="E2203" s="0" t="s">
        <v>17</v>
      </c>
      <c r="F2203" s="0" t="s">
        <v>43</v>
      </c>
      <c r="G2203" s="0" t="s">
        <v>19</v>
      </c>
      <c r="H2203" s="0" t="s">
        <v>2636</v>
      </c>
      <c r="I2203" s="0" t="n">
        <v>1</v>
      </c>
      <c r="J2203" s="0" t="n">
        <v>1.6</v>
      </c>
      <c r="K2203" s="0" t="str">
        <f aca="false">IF(I2203=1,"Yes","No")</f>
        <v>Yes</v>
      </c>
      <c r="L2203" s="0" t="n">
        <f aca="false">IF(K2203="Yes",(J2203-1)*0.98,-1)</f>
        <v>0.588</v>
      </c>
      <c r="M2203" s="5" t="s">
        <v>33</v>
      </c>
      <c r="N2203" s="50" t="n">
        <v>10</v>
      </c>
      <c r="O2203" s="50" t="n">
        <f aca="false">N2203*L2203</f>
        <v>5.88</v>
      </c>
      <c r="P2203" s="14" t="n">
        <f aca="false">O2203+P2202</f>
        <v>510.192</v>
      </c>
    </row>
    <row r="2204" customFormat="false" ht="12.8" hidden="false" customHeight="false" outlineLevel="0" collapsed="false">
      <c r="A2204" s="2" t="s">
        <v>2637</v>
      </c>
      <c r="B2204" s="2" t="s">
        <v>83</v>
      </c>
      <c r="C2204" s="6" t="s">
        <v>86</v>
      </c>
      <c r="D2204" s="6" t="s">
        <v>48</v>
      </c>
      <c r="E2204" s="6" t="s">
        <v>87</v>
      </c>
      <c r="F2204" s="6" t="s">
        <v>18</v>
      </c>
      <c r="G2204" s="6" t="s">
        <v>21</v>
      </c>
      <c r="H2204" s="6" t="s">
        <v>2638</v>
      </c>
      <c r="I2204" s="6" t="n">
        <v>3</v>
      </c>
      <c r="J2204" s="6" t="n">
        <v>4.4</v>
      </c>
      <c r="K2204" s="3" t="str">
        <f aca="false">IF(I2204=1, "No","Yes")</f>
        <v>Yes</v>
      </c>
      <c r="L2204" s="7" t="n">
        <f aca="false">IF(I2204=1,-J2204,0.98)</f>
        <v>0.98</v>
      </c>
      <c r="M2204" s="8" t="s">
        <v>51</v>
      </c>
      <c r="N2204" s="50" t="n">
        <v>10</v>
      </c>
      <c r="O2204" s="50" t="n">
        <f aca="false">N2204*L2204</f>
        <v>9.8</v>
      </c>
      <c r="P2204" s="14" t="n">
        <f aca="false">O2204+P2203</f>
        <v>519.992</v>
      </c>
    </row>
    <row r="2205" customFormat="false" ht="12.8" hidden="false" customHeight="false" outlineLevel="0" collapsed="false">
      <c r="A2205" s="9" t="s">
        <v>2637</v>
      </c>
      <c r="B2205" s="9" t="s">
        <v>83</v>
      </c>
      <c r="C2205" s="6" t="s">
        <v>86</v>
      </c>
      <c r="D2205" s="6" t="s">
        <v>48</v>
      </c>
      <c r="E2205" s="6" t="s">
        <v>87</v>
      </c>
      <c r="F2205" s="6" t="s">
        <v>18</v>
      </c>
      <c r="G2205" s="6" t="s">
        <v>21</v>
      </c>
      <c r="H2205" s="6" t="s">
        <v>2639</v>
      </c>
      <c r="I2205" s="6" t="n">
        <v>2</v>
      </c>
      <c r="J2205" s="6" t="n">
        <v>2.62</v>
      </c>
      <c r="K2205" s="3" t="str">
        <f aca="false">IF(I2205=1,"Yes","No")</f>
        <v>No</v>
      </c>
      <c r="L2205" s="7" t="n">
        <f aca="false">IF(K2205="Yes",(J2205-1)*0.98,-1)</f>
        <v>-1</v>
      </c>
      <c r="M2205" s="10" t="s">
        <v>53</v>
      </c>
      <c r="N2205" s="50" t="n">
        <v>10</v>
      </c>
      <c r="O2205" s="50" t="n">
        <f aca="false">N2205*L2205</f>
        <v>-10</v>
      </c>
      <c r="P2205" s="14" t="n">
        <f aca="false">O2205+P2204</f>
        <v>509.992</v>
      </c>
    </row>
    <row r="2206" customFormat="false" ht="12.8" hidden="false" customHeight="false" outlineLevel="0" collapsed="false">
      <c r="A2206" s="2" t="s">
        <v>2640</v>
      </c>
      <c r="B2206" s="2" t="s">
        <v>2615</v>
      </c>
      <c r="C2206" s="0" t="s">
        <v>110</v>
      </c>
      <c r="D2206" s="0" t="s">
        <v>42</v>
      </c>
      <c r="E2206" s="0" t="s">
        <v>17</v>
      </c>
      <c r="F2206" s="0" t="s">
        <v>43</v>
      </c>
      <c r="G2206" s="0" t="s">
        <v>19</v>
      </c>
      <c r="H2206" s="0" t="s">
        <v>2641</v>
      </c>
      <c r="I2206" s="0" t="n">
        <v>2</v>
      </c>
      <c r="J2206" s="0" t="n">
        <v>2.61</v>
      </c>
      <c r="K2206" s="0" t="str">
        <f aca="false">IF(I2206=1,"Yes","No")</f>
        <v>No</v>
      </c>
      <c r="L2206" s="0" t="n">
        <f aca="false">IF(K2206="Yes",(J2206-1)*0.98,-1)</f>
        <v>-1</v>
      </c>
      <c r="M2206" s="5" t="s">
        <v>33</v>
      </c>
      <c r="N2206" s="50" t="n">
        <v>10</v>
      </c>
      <c r="O2206" s="50" t="n">
        <f aca="false">N2206*L2206</f>
        <v>-10</v>
      </c>
      <c r="P2206" s="14" t="n">
        <f aca="false">O2206+P2205</f>
        <v>499.992</v>
      </c>
    </row>
    <row r="2207" customFormat="false" ht="12.8" hidden="false" customHeight="false" outlineLevel="0" collapsed="false">
      <c r="A2207" s="2" t="s">
        <v>2640</v>
      </c>
      <c r="B2207" s="2" t="s">
        <v>23</v>
      </c>
      <c r="C2207" s="0" t="s">
        <v>110</v>
      </c>
      <c r="D2207" s="0" t="s">
        <v>42</v>
      </c>
      <c r="E2207" s="0" t="s">
        <v>17</v>
      </c>
      <c r="F2207" s="0" t="s">
        <v>43</v>
      </c>
      <c r="G2207" s="0" t="s">
        <v>19</v>
      </c>
      <c r="H2207" s="0" t="s">
        <v>2642</v>
      </c>
      <c r="I2207" s="0" t="n">
        <v>0</v>
      </c>
      <c r="J2207" s="0" t="n">
        <v>3.75</v>
      </c>
      <c r="K2207" s="0" t="str">
        <f aca="false">IF(I2207=1,"Yes","No")</f>
        <v>No</v>
      </c>
      <c r="L2207" s="0" t="n">
        <f aca="false">IF(K2207="Yes",(J2207-1)*0.98,-1)</f>
        <v>-1</v>
      </c>
      <c r="M2207" s="5" t="s">
        <v>33</v>
      </c>
      <c r="N2207" s="50" t="n">
        <v>10</v>
      </c>
      <c r="O2207" s="50" t="n">
        <f aca="false">N2207*L2207</f>
        <v>-10</v>
      </c>
      <c r="P2207" s="14" t="n">
        <f aca="false">O2207+P2206</f>
        <v>489.992</v>
      </c>
    </row>
    <row r="2208" customFormat="false" ht="12.8" hidden="false" customHeight="false" outlineLevel="0" collapsed="false">
      <c r="A2208" s="2" t="s">
        <v>2640</v>
      </c>
      <c r="B2208" s="2" t="s">
        <v>23</v>
      </c>
      <c r="C2208" s="0" t="s">
        <v>110</v>
      </c>
      <c r="D2208" s="0" t="s">
        <v>42</v>
      </c>
      <c r="E2208" s="0" t="s">
        <v>17</v>
      </c>
      <c r="F2208" s="0" t="s">
        <v>43</v>
      </c>
      <c r="G2208" s="0" t="s">
        <v>19</v>
      </c>
      <c r="H2208" s="0" t="s">
        <v>2643</v>
      </c>
      <c r="I2208" s="0" t="n">
        <v>1</v>
      </c>
      <c r="J2208" s="0" t="n">
        <v>1.14</v>
      </c>
      <c r="K2208" s="0" t="s">
        <v>21</v>
      </c>
      <c r="L2208" s="0" t="n">
        <f aca="false">IF(K2208="Yes",(J2208-1)*0.98,-1)</f>
        <v>0.1372</v>
      </c>
      <c r="M2208" s="11" t="s">
        <v>62</v>
      </c>
      <c r="N2208" s="50" t="n">
        <v>10</v>
      </c>
      <c r="O2208" s="50" t="n">
        <f aca="false">N2208*L2208</f>
        <v>1.372</v>
      </c>
      <c r="P2208" s="14" t="n">
        <f aca="false">O2208+P2207</f>
        <v>491.364</v>
      </c>
    </row>
    <row r="2209" customFormat="false" ht="12.8" hidden="false" customHeight="false" outlineLevel="0" collapsed="false">
      <c r="A2209" s="2" t="s">
        <v>2640</v>
      </c>
      <c r="B2209" s="2" t="s">
        <v>245</v>
      </c>
      <c r="C2209" s="0" t="s">
        <v>74</v>
      </c>
      <c r="D2209" s="0" t="s">
        <v>37</v>
      </c>
      <c r="E2209" s="0" t="s">
        <v>30</v>
      </c>
      <c r="F2209" s="0" t="s">
        <v>65</v>
      </c>
      <c r="G2209" s="0" t="s">
        <v>21</v>
      </c>
      <c r="H2209" s="0" t="s">
        <v>2644</v>
      </c>
      <c r="I2209" s="0" t="n">
        <v>0</v>
      </c>
      <c r="J2209" s="0" t="n">
        <v>2.33</v>
      </c>
      <c r="K2209" s="0" t="s">
        <v>19</v>
      </c>
      <c r="L2209" s="0" t="n">
        <f aca="false">IF(K2209="Yes",(J2209-1)*0.98,-1)</f>
        <v>-1</v>
      </c>
      <c r="M2209" s="4" t="s">
        <v>22</v>
      </c>
      <c r="N2209" s="50" t="n">
        <v>10</v>
      </c>
      <c r="O2209" s="50" t="n">
        <f aca="false">N2209*L2209</f>
        <v>-10</v>
      </c>
      <c r="P2209" s="14" t="n">
        <f aca="false">O2209+P2208</f>
        <v>481.364</v>
      </c>
    </row>
    <row r="2210" customFormat="false" ht="12.8" hidden="false" customHeight="false" outlineLevel="0" collapsed="false">
      <c r="A2210" s="2" t="s">
        <v>2645</v>
      </c>
      <c r="B2210" s="2" t="s">
        <v>1396</v>
      </c>
      <c r="C2210" s="0" t="s">
        <v>179</v>
      </c>
      <c r="D2210" s="0" t="s">
        <v>48</v>
      </c>
      <c r="E2210" s="0" t="s">
        <v>17</v>
      </c>
      <c r="F2210" s="0" t="s">
        <v>103</v>
      </c>
      <c r="G2210" s="0" t="s">
        <v>19</v>
      </c>
      <c r="H2210" s="0" t="s">
        <v>2646</v>
      </c>
      <c r="I2210" s="0" t="n">
        <v>1</v>
      </c>
      <c r="J2210" s="0" t="n">
        <v>1.19</v>
      </c>
      <c r="K2210" s="0" t="s">
        <v>21</v>
      </c>
      <c r="L2210" s="0" t="n">
        <f aca="false">IF(K2210="Yes",(J2210-1)*0.98,-1)</f>
        <v>0.1862</v>
      </c>
      <c r="M2210" s="4" t="s">
        <v>22</v>
      </c>
      <c r="N2210" s="50" t="n">
        <v>10</v>
      </c>
      <c r="O2210" s="50" t="n">
        <f aca="false">N2210*L2210</f>
        <v>1.862</v>
      </c>
      <c r="P2210" s="14" t="n">
        <f aca="false">O2210+P2209</f>
        <v>483.226</v>
      </c>
    </row>
    <row r="2211" customFormat="false" ht="12.8" hidden="false" customHeight="false" outlineLevel="0" collapsed="false">
      <c r="A2211" s="2" t="s">
        <v>2645</v>
      </c>
      <c r="B2211" s="2" t="s">
        <v>35</v>
      </c>
      <c r="C2211" s="0" t="s">
        <v>179</v>
      </c>
      <c r="D2211" s="0" t="s">
        <v>195</v>
      </c>
      <c r="E2211" s="0" t="s">
        <v>17</v>
      </c>
      <c r="F2211" s="0" t="s">
        <v>1413</v>
      </c>
      <c r="G2211" s="0" t="s">
        <v>19</v>
      </c>
      <c r="H2211" s="0" t="s">
        <v>2647</v>
      </c>
      <c r="I2211" s="0" t="n">
        <v>1</v>
      </c>
      <c r="J2211" s="0" t="n">
        <v>1.16</v>
      </c>
      <c r="K2211" s="0" t="str">
        <f aca="false">IF(I2211=1,"Yes","No")</f>
        <v>Yes</v>
      </c>
      <c r="L2211" s="0" t="n">
        <f aca="false">IF(K2211="Yes",(J2211-1)*0.98,-1)</f>
        <v>0.1568</v>
      </c>
      <c r="M2211" s="5" t="s">
        <v>33</v>
      </c>
      <c r="N2211" s="50" t="n">
        <v>10</v>
      </c>
      <c r="O2211" s="50" t="n">
        <f aca="false">N2211*L2211</f>
        <v>1.568</v>
      </c>
      <c r="P2211" s="14" t="n">
        <f aca="false">O2211+P2210</f>
        <v>484.794</v>
      </c>
    </row>
    <row r="2212" customFormat="false" ht="12.8" hidden="false" customHeight="false" outlineLevel="0" collapsed="false">
      <c r="A2212" s="2" t="s">
        <v>2645</v>
      </c>
      <c r="B2212" s="2" t="s">
        <v>109</v>
      </c>
      <c r="C2212" s="0" t="s">
        <v>225</v>
      </c>
      <c r="D2212" s="0" t="s">
        <v>42</v>
      </c>
      <c r="E2212" s="0" t="s">
        <v>17</v>
      </c>
      <c r="F2212" s="0" t="s">
        <v>43</v>
      </c>
      <c r="G2212" s="0" t="s">
        <v>19</v>
      </c>
      <c r="H2212" s="0" t="s">
        <v>2648</v>
      </c>
      <c r="I2212" s="0" t="n">
        <v>1</v>
      </c>
      <c r="J2212" s="0" t="n">
        <v>3.2</v>
      </c>
      <c r="K2212" s="0" t="str">
        <f aca="false">IF(I2212=1,"Yes","No")</f>
        <v>Yes</v>
      </c>
      <c r="L2212" s="0" t="n">
        <f aca="false">IF(K2212="Yes",(J2212-1)*0.98,-1)</f>
        <v>2.156</v>
      </c>
      <c r="M2212" s="5" t="s">
        <v>33</v>
      </c>
      <c r="N2212" s="50" t="n">
        <v>10</v>
      </c>
      <c r="O2212" s="50" t="n">
        <f aca="false">N2212*L2212</f>
        <v>21.56</v>
      </c>
      <c r="P2212" s="14" t="n">
        <f aca="false">O2212+P2211</f>
        <v>506.354</v>
      </c>
    </row>
    <row r="2213" customFormat="false" ht="12.8" hidden="false" customHeight="false" outlineLevel="0" collapsed="false">
      <c r="A2213" s="2" t="s">
        <v>2649</v>
      </c>
      <c r="B2213" s="2" t="s">
        <v>170</v>
      </c>
      <c r="C2213" s="0" t="s">
        <v>78</v>
      </c>
      <c r="D2213" s="0" t="s">
        <v>42</v>
      </c>
      <c r="E2213" s="0" t="s">
        <v>17</v>
      </c>
      <c r="F2213" s="0" t="s">
        <v>43</v>
      </c>
      <c r="G2213" s="0" t="s">
        <v>19</v>
      </c>
      <c r="H2213" s="0" t="s">
        <v>2650</v>
      </c>
      <c r="I2213" s="0" t="n">
        <v>4</v>
      </c>
      <c r="J2213" s="0" t="n">
        <v>1.37</v>
      </c>
      <c r="K2213" s="0" t="str">
        <f aca="false">IF(I2213=1,"Yes","No")</f>
        <v>No</v>
      </c>
      <c r="L2213" s="0" t="n">
        <f aca="false">IF(K2213="Yes",(J2213-1)*0.98,-1)</f>
        <v>-1</v>
      </c>
      <c r="M2213" s="5" t="s">
        <v>33</v>
      </c>
      <c r="N2213" s="50" t="n">
        <v>10</v>
      </c>
      <c r="O2213" s="50" t="n">
        <f aca="false">N2213*L2213</f>
        <v>-10</v>
      </c>
      <c r="P2213" s="14" t="n">
        <f aca="false">O2213+P2212</f>
        <v>496.354</v>
      </c>
    </row>
    <row r="2214" customFormat="false" ht="12.8" hidden="false" customHeight="false" outlineLevel="0" collapsed="false">
      <c r="A2214" s="2" t="s">
        <v>2651</v>
      </c>
      <c r="B2214" s="2" t="s">
        <v>14</v>
      </c>
      <c r="C2214" s="0" t="s">
        <v>256</v>
      </c>
      <c r="D2214" s="0" t="s">
        <v>16</v>
      </c>
      <c r="E2214" s="0" t="s">
        <v>17</v>
      </c>
      <c r="F2214" s="0" t="s">
        <v>18</v>
      </c>
      <c r="G2214" s="0" t="s">
        <v>19</v>
      </c>
      <c r="H2214" s="0" t="s">
        <v>2652</v>
      </c>
      <c r="I2214" s="0" t="n">
        <v>1</v>
      </c>
      <c r="J2214" s="0" t="n">
        <v>1.11</v>
      </c>
      <c r="K2214" s="0" t="s">
        <v>21</v>
      </c>
      <c r="L2214" s="0" t="n">
        <f aca="false">IF(K2214="Yes",(J2214-1)*0.98,-1)</f>
        <v>0.1078</v>
      </c>
      <c r="M2214" s="4" t="s">
        <v>22</v>
      </c>
      <c r="N2214" s="50" t="n">
        <v>10</v>
      </c>
      <c r="O2214" s="50" t="n">
        <f aca="false">N2214*L2214</f>
        <v>1.078</v>
      </c>
      <c r="P2214" s="14" t="n">
        <f aca="false">O2214+P2213</f>
        <v>497.432</v>
      </c>
    </row>
    <row r="2215" customFormat="false" ht="12.8" hidden="false" customHeight="false" outlineLevel="0" collapsed="false">
      <c r="A2215" s="2" t="s">
        <v>2651</v>
      </c>
      <c r="B2215" s="2" t="s">
        <v>512</v>
      </c>
      <c r="C2215" s="0" t="s">
        <v>248</v>
      </c>
      <c r="D2215" s="0" t="s">
        <v>42</v>
      </c>
      <c r="E2215" s="0" t="s">
        <v>79</v>
      </c>
      <c r="F2215" s="0" t="s">
        <v>206</v>
      </c>
      <c r="G2215" s="0" t="s">
        <v>19</v>
      </c>
      <c r="H2215" s="0" t="s">
        <v>2653</v>
      </c>
      <c r="I2215" s="0" t="n">
        <v>1</v>
      </c>
      <c r="J2215" s="0" t="n">
        <v>2.07</v>
      </c>
      <c r="K2215" s="0" t="str">
        <f aca="false">IF(I2215=1,"Yes","No")</f>
        <v>Yes</v>
      </c>
      <c r="L2215" s="0" t="n">
        <f aca="false">IF(K2215="Yes",(J2215-1)*0.98,-1)</f>
        <v>1.0486</v>
      </c>
      <c r="M2215" s="5" t="s">
        <v>33</v>
      </c>
      <c r="N2215" s="50" t="n">
        <v>10</v>
      </c>
      <c r="O2215" s="50" t="n">
        <f aca="false">N2215*L2215</f>
        <v>10.486</v>
      </c>
      <c r="P2215" s="14" t="n">
        <f aca="false">O2215+P2214</f>
        <v>507.918</v>
      </c>
    </row>
    <row r="2216" customFormat="false" ht="12.8" hidden="false" customHeight="false" outlineLevel="0" collapsed="false">
      <c r="A2216" s="2" t="s">
        <v>2654</v>
      </c>
      <c r="B2216" s="2" t="s">
        <v>139</v>
      </c>
      <c r="C2216" s="0" t="s">
        <v>259</v>
      </c>
      <c r="D2216" s="0" t="s">
        <v>16</v>
      </c>
      <c r="E2216" s="0" t="s">
        <v>17</v>
      </c>
      <c r="F2216" s="0" t="s">
        <v>18</v>
      </c>
      <c r="G2216" s="0" t="s">
        <v>19</v>
      </c>
      <c r="H2216" s="0" t="s">
        <v>2655</v>
      </c>
      <c r="I2216" s="0" t="n">
        <v>1</v>
      </c>
      <c r="J2216" s="0" t="n">
        <v>1.13</v>
      </c>
      <c r="K2216" s="0" t="s">
        <v>21</v>
      </c>
      <c r="L2216" s="0" t="n">
        <f aca="false">IF(K2216="Yes",(J2216-1)*0.98,-1)</f>
        <v>0.1274</v>
      </c>
      <c r="M2216" s="4" t="s">
        <v>22</v>
      </c>
      <c r="N2216" s="50" t="n">
        <v>10</v>
      </c>
      <c r="O2216" s="50" t="n">
        <f aca="false">N2216*L2216</f>
        <v>1.274</v>
      </c>
      <c r="P2216" s="14" t="n">
        <f aca="false">O2216+P2215</f>
        <v>509.192</v>
      </c>
    </row>
    <row r="2217" customFormat="false" ht="12.8" hidden="false" customHeight="false" outlineLevel="0" collapsed="false">
      <c r="A2217" s="2" t="s">
        <v>2654</v>
      </c>
      <c r="B2217" s="2" t="s">
        <v>139</v>
      </c>
      <c r="C2217" s="0" t="s">
        <v>259</v>
      </c>
      <c r="D2217" s="0" t="s">
        <v>16</v>
      </c>
      <c r="E2217" s="0" t="s">
        <v>17</v>
      </c>
      <c r="F2217" s="0" t="s">
        <v>18</v>
      </c>
      <c r="G2217" s="0" t="s">
        <v>19</v>
      </c>
      <c r="H2217" s="0" t="s">
        <v>2656</v>
      </c>
      <c r="I2217" s="0" t="n">
        <v>2</v>
      </c>
      <c r="J2217" s="0" t="n">
        <v>1.58</v>
      </c>
      <c r="K2217" s="0" t="s">
        <v>21</v>
      </c>
      <c r="L2217" s="0" t="n">
        <f aca="false">IF(K2217="Yes",(J2217-1)*0.98,-1)</f>
        <v>0.5684</v>
      </c>
      <c r="M2217" s="11" t="s">
        <v>62</v>
      </c>
      <c r="N2217" s="50" t="n">
        <v>10</v>
      </c>
      <c r="O2217" s="50" t="n">
        <f aca="false">N2217*L2217</f>
        <v>5.684</v>
      </c>
      <c r="P2217" s="14" t="n">
        <f aca="false">O2217+P2216</f>
        <v>514.876</v>
      </c>
    </row>
    <row r="2218" customFormat="false" ht="12.8" hidden="false" customHeight="false" outlineLevel="0" collapsed="false">
      <c r="A2218" s="2" t="s">
        <v>2654</v>
      </c>
      <c r="B2218" s="2" t="s">
        <v>96</v>
      </c>
      <c r="C2218" s="0" t="s">
        <v>68</v>
      </c>
      <c r="D2218" s="0" t="s">
        <v>42</v>
      </c>
      <c r="E2218" s="0" t="s">
        <v>17</v>
      </c>
      <c r="F2218" s="0" t="s">
        <v>43</v>
      </c>
      <c r="G2218" s="0" t="s">
        <v>19</v>
      </c>
      <c r="H2218" s="0" t="s">
        <v>2657</v>
      </c>
      <c r="I2218" s="0" t="n">
        <v>0</v>
      </c>
      <c r="J2218" s="0" t="n">
        <v>2.12</v>
      </c>
      <c r="K2218" s="0" t="s">
        <v>19</v>
      </c>
      <c r="L2218" s="0" t="n">
        <f aca="false">IF(K2218="Yes",(J2218-1)*0.98,-1)</f>
        <v>-1</v>
      </c>
      <c r="M2218" s="11" t="s">
        <v>62</v>
      </c>
      <c r="N2218" s="50" t="n">
        <v>10</v>
      </c>
      <c r="O2218" s="50" t="n">
        <f aca="false">N2218*L2218</f>
        <v>-10</v>
      </c>
      <c r="P2218" s="14" t="n">
        <f aca="false">O2218+P2217</f>
        <v>504.876</v>
      </c>
    </row>
    <row r="2219" customFormat="false" ht="12.8" hidden="false" customHeight="false" outlineLevel="0" collapsed="false">
      <c r="A2219" s="2" t="s">
        <v>2658</v>
      </c>
      <c r="B2219" s="2" t="s">
        <v>113</v>
      </c>
      <c r="C2219" s="0" t="s">
        <v>271</v>
      </c>
      <c r="D2219" s="0" t="s">
        <v>195</v>
      </c>
      <c r="E2219" s="0" t="s">
        <v>87</v>
      </c>
      <c r="F2219" s="0" t="s">
        <v>1413</v>
      </c>
      <c r="G2219" s="0" t="s">
        <v>19</v>
      </c>
      <c r="H2219" s="0" t="s">
        <v>2273</v>
      </c>
      <c r="I2219" s="0" t="n">
        <v>1</v>
      </c>
      <c r="J2219" s="0" t="n">
        <v>1.62</v>
      </c>
      <c r="K2219" s="0" t="str">
        <f aca="false">IF(I2219=1,"Yes","No")</f>
        <v>Yes</v>
      </c>
      <c r="L2219" s="0" t="n">
        <f aca="false">IF(K2219="Yes",(J2219-1)*0.98,-1)</f>
        <v>0.6076</v>
      </c>
      <c r="M2219" s="5" t="s">
        <v>33</v>
      </c>
      <c r="N2219" s="50" t="n">
        <v>10</v>
      </c>
      <c r="O2219" s="50" t="n">
        <f aca="false">N2219*L2219</f>
        <v>6.076</v>
      </c>
      <c r="P2219" s="14" t="n">
        <f aca="false">O2219+P2218</f>
        <v>510.952</v>
      </c>
    </row>
    <row r="2220" customFormat="false" ht="12.8" hidden="false" customHeight="false" outlineLevel="0" collapsed="false">
      <c r="A2220" s="2" t="s">
        <v>2658</v>
      </c>
      <c r="B2220" s="2" t="s">
        <v>480</v>
      </c>
      <c r="C2220" s="0" t="s">
        <v>125</v>
      </c>
      <c r="D2220" s="0" t="s">
        <v>42</v>
      </c>
      <c r="E2220" s="0" t="s">
        <v>30</v>
      </c>
      <c r="F2220" s="0" t="s">
        <v>428</v>
      </c>
      <c r="G2220" s="0" t="s">
        <v>21</v>
      </c>
      <c r="H2220" s="0" t="s">
        <v>2659</v>
      </c>
      <c r="I2220" s="0" t="n">
        <v>0</v>
      </c>
      <c r="J2220" s="0" t="n">
        <v>2.92</v>
      </c>
      <c r="K2220" s="0" t="str">
        <f aca="false">IF(I2220=1,"Yes","No")</f>
        <v>No</v>
      </c>
      <c r="L2220" s="0" t="n">
        <f aca="false">IF(K2220="Yes",(J2220-1)*0.98,-1)</f>
        <v>-1</v>
      </c>
      <c r="M2220" s="5" t="s">
        <v>33</v>
      </c>
      <c r="N2220" s="50" t="n">
        <v>10</v>
      </c>
      <c r="O2220" s="50" t="n">
        <f aca="false">N2220*L2220</f>
        <v>-10</v>
      </c>
      <c r="P2220" s="14" t="n">
        <f aca="false">O2220+P2219</f>
        <v>500.952</v>
      </c>
    </row>
    <row r="2221" customFormat="false" ht="12.8" hidden="false" customHeight="false" outlineLevel="0" collapsed="false">
      <c r="A2221" s="2" t="s">
        <v>2658</v>
      </c>
      <c r="B2221" s="2" t="s">
        <v>480</v>
      </c>
      <c r="C2221" s="6" t="s">
        <v>125</v>
      </c>
      <c r="D2221" s="6" t="s">
        <v>42</v>
      </c>
      <c r="E2221" s="6" t="s">
        <v>30</v>
      </c>
      <c r="F2221" s="6" t="s">
        <v>428</v>
      </c>
      <c r="G2221" s="6" t="s">
        <v>21</v>
      </c>
      <c r="H2221" s="6" t="s">
        <v>2660</v>
      </c>
      <c r="I2221" s="6" t="n">
        <v>1</v>
      </c>
      <c r="J2221" s="6" t="n">
        <v>9.6</v>
      </c>
      <c r="K2221" s="3" t="str">
        <f aca="false">IF(I2221=1, "No","Yes")</f>
        <v>No</v>
      </c>
      <c r="L2221" s="7" t="n">
        <f aca="false">IF(I2221=1,-J2221,0.98)</f>
        <v>-9.6</v>
      </c>
      <c r="M2221" s="8" t="s">
        <v>51</v>
      </c>
      <c r="N2221" s="50" t="n">
        <v>10</v>
      </c>
      <c r="O2221" s="50" t="n">
        <f aca="false">N2221*L2221</f>
        <v>-96</v>
      </c>
      <c r="P2221" s="14" t="n">
        <f aca="false">O2221+P2220</f>
        <v>404.952</v>
      </c>
    </row>
    <row r="2222" customFormat="false" ht="12.8" hidden="false" customHeight="false" outlineLevel="0" collapsed="false">
      <c r="A2222" s="9" t="s">
        <v>2658</v>
      </c>
      <c r="B2222" s="9" t="s">
        <v>480</v>
      </c>
      <c r="C2222" s="6" t="s">
        <v>125</v>
      </c>
      <c r="D2222" s="6" t="s">
        <v>42</v>
      </c>
      <c r="E2222" s="6" t="s">
        <v>30</v>
      </c>
      <c r="F2222" s="6" t="s">
        <v>428</v>
      </c>
      <c r="G2222" s="6" t="s">
        <v>21</v>
      </c>
      <c r="H2222" s="6" t="s">
        <v>2660</v>
      </c>
      <c r="I2222" s="6" t="n">
        <v>1</v>
      </c>
      <c r="J2222" s="6" t="n">
        <v>3.75</v>
      </c>
      <c r="K2222" s="3" t="s">
        <v>21</v>
      </c>
      <c r="L2222" s="0" t="n">
        <f aca="false">IF(K2222="Yes",(J2222-1)*0.98,-1)</f>
        <v>2.695</v>
      </c>
      <c r="M2222" s="13" t="s">
        <v>184</v>
      </c>
      <c r="N2222" s="50" t="n">
        <v>10</v>
      </c>
      <c r="O2222" s="50" t="n">
        <f aca="false">N2222*L2222</f>
        <v>26.95</v>
      </c>
      <c r="P2222" s="14" t="n">
        <f aca="false">O2222+P2221</f>
        <v>431.902</v>
      </c>
    </row>
    <row r="2223" customFormat="false" ht="12.8" hidden="false" customHeight="false" outlineLevel="0" collapsed="false">
      <c r="A2223" s="2" t="s">
        <v>2661</v>
      </c>
      <c r="B2223" s="2" t="s">
        <v>35</v>
      </c>
      <c r="C2223" s="0" t="s">
        <v>359</v>
      </c>
      <c r="D2223" s="0" t="s">
        <v>16</v>
      </c>
      <c r="E2223" s="0" t="s">
        <v>87</v>
      </c>
      <c r="F2223" s="0" t="s">
        <v>18</v>
      </c>
      <c r="G2223" s="0" t="s">
        <v>21</v>
      </c>
      <c r="H2223" s="0" t="s">
        <v>2662</v>
      </c>
      <c r="I2223" s="0" t="n">
        <v>2</v>
      </c>
      <c r="J2223" s="0" t="n">
        <v>1.26</v>
      </c>
      <c r="K2223" s="0" t="s">
        <v>21</v>
      </c>
      <c r="L2223" s="0" t="n">
        <f aca="false">IF(K2223="Yes",(J2223-1)*0.98,-1)</f>
        <v>0.2548</v>
      </c>
      <c r="M2223" s="4" t="s">
        <v>22</v>
      </c>
      <c r="N2223" s="50" t="n">
        <v>10</v>
      </c>
      <c r="O2223" s="50" t="n">
        <f aca="false">N2223*L2223</f>
        <v>2.548</v>
      </c>
      <c r="P2223" s="14" t="n">
        <f aca="false">O2223+P2222</f>
        <v>434.45</v>
      </c>
    </row>
    <row r="2224" customFormat="false" ht="12.8" hidden="false" customHeight="false" outlineLevel="0" collapsed="false">
      <c r="A2224" s="2" t="s">
        <v>2661</v>
      </c>
      <c r="B2224" s="2" t="s">
        <v>35</v>
      </c>
      <c r="C2224" s="0" t="s">
        <v>359</v>
      </c>
      <c r="D2224" s="0" t="s">
        <v>16</v>
      </c>
      <c r="E2224" s="0" t="s">
        <v>87</v>
      </c>
      <c r="F2224" s="0" t="s">
        <v>18</v>
      </c>
      <c r="G2224" s="0" t="s">
        <v>21</v>
      </c>
      <c r="H2224" s="0" t="s">
        <v>2663</v>
      </c>
      <c r="I2224" s="0" t="n">
        <v>0</v>
      </c>
      <c r="J2224" s="0" t="n">
        <v>2.11</v>
      </c>
      <c r="K2224" s="0" t="s">
        <v>19</v>
      </c>
      <c r="L2224" s="0" t="n">
        <f aca="false">IF(K2224="Yes",(J2224-1)*0.98,-1)</f>
        <v>-1</v>
      </c>
      <c r="M2224" s="11" t="s">
        <v>62</v>
      </c>
      <c r="N2224" s="50" t="n">
        <v>10</v>
      </c>
      <c r="O2224" s="50" t="n">
        <f aca="false">N2224*L2224</f>
        <v>-10</v>
      </c>
      <c r="P2224" s="14" t="n">
        <f aca="false">O2224+P2223</f>
        <v>424.45</v>
      </c>
    </row>
    <row r="2225" customFormat="false" ht="12.8" hidden="false" customHeight="false" outlineLevel="0" collapsed="false">
      <c r="A2225" s="9" t="s">
        <v>2661</v>
      </c>
      <c r="B2225" s="9" t="s">
        <v>35</v>
      </c>
      <c r="C2225" s="6" t="s">
        <v>359</v>
      </c>
      <c r="D2225" s="6" t="s">
        <v>16</v>
      </c>
      <c r="E2225" s="6" t="s">
        <v>87</v>
      </c>
      <c r="F2225" s="6" t="s">
        <v>18</v>
      </c>
      <c r="G2225" s="6" t="s">
        <v>21</v>
      </c>
      <c r="H2225" s="6" t="s">
        <v>2663</v>
      </c>
      <c r="I2225" s="6" t="n">
        <v>0</v>
      </c>
      <c r="J2225" s="6" t="n">
        <v>9.2</v>
      </c>
      <c r="K2225" s="3" t="str">
        <f aca="false">IF(I2225=1,"Yes","No")</f>
        <v>No</v>
      </c>
      <c r="L2225" s="7" t="n">
        <f aca="false">IF(K2225="Yes",(J2225-1)*0.98,-1)</f>
        <v>-1</v>
      </c>
      <c r="M2225" s="10" t="s">
        <v>53</v>
      </c>
      <c r="N2225" s="50" t="n">
        <v>10</v>
      </c>
      <c r="O2225" s="50" t="n">
        <f aca="false">N2225*L2225</f>
        <v>-10</v>
      </c>
      <c r="P2225" s="14" t="n">
        <f aca="false">O2225+P2224</f>
        <v>414.45</v>
      </c>
    </row>
    <row r="2226" customFormat="false" ht="12.8" hidden="false" customHeight="false" outlineLevel="0" collapsed="false">
      <c r="A2226" s="2" t="s">
        <v>2661</v>
      </c>
      <c r="B2226" s="2" t="s">
        <v>280</v>
      </c>
      <c r="C2226" s="6" t="s">
        <v>59</v>
      </c>
      <c r="D2226" s="6" t="s">
        <v>16</v>
      </c>
      <c r="E2226" s="6" t="s">
        <v>30</v>
      </c>
      <c r="F2226" s="6" t="s">
        <v>65</v>
      </c>
      <c r="G2226" s="6" t="s">
        <v>21</v>
      </c>
      <c r="H2226" s="6" t="s">
        <v>2664</v>
      </c>
      <c r="I2226" s="6" t="n">
        <v>3</v>
      </c>
      <c r="J2226" s="6" t="n">
        <v>2.21</v>
      </c>
      <c r="K2226" s="3" t="str">
        <f aca="false">IF(I2226=1, "No","Yes")</f>
        <v>Yes</v>
      </c>
      <c r="L2226" s="7" t="n">
        <f aca="false">IF(I2226=1,-J2226,0.98)</f>
        <v>0.98</v>
      </c>
      <c r="M2226" s="8" t="s">
        <v>51</v>
      </c>
      <c r="N2226" s="50" t="n">
        <v>10</v>
      </c>
      <c r="O2226" s="50" t="n">
        <f aca="false">N2226*L2226</f>
        <v>9.8</v>
      </c>
      <c r="P2226" s="14" t="n">
        <f aca="false">O2226+P2225</f>
        <v>424.25</v>
      </c>
    </row>
    <row r="2227" customFormat="false" ht="12.8" hidden="false" customHeight="false" outlineLevel="0" collapsed="false">
      <c r="A2227" s="2" t="s">
        <v>2665</v>
      </c>
      <c r="B2227" s="2" t="s">
        <v>915</v>
      </c>
      <c r="C2227" s="0" t="s">
        <v>1378</v>
      </c>
      <c r="D2227" s="0" t="s">
        <v>37</v>
      </c>
      <c r="E2227" s="0" t="s">
        <v>17</v>
      </c>
      <c r="F2227" s="0" t="s">
        <v>43</v>
      </c>
      <c r="G2227" s="0" t="s">
        <v>19</v>
      </c>
      <c r="H2227" s="0" t="s">
        <v>2666</v>
      </c>
      <c r="I2227" s="0" t="n">
        <v>1</v>
      </c>
      <c r="J2227" s="0" t="n">
        <v>2.59</v>
      </c>
      <c r="K2227" s="0" t="s">
        <v>21</v>
      </c>
      <c r="L2227" s="0" t="n">
        <f aca="false">IF(K2227="Yes",(J2227-1)*0.98,-1)</f>
        <v>1.5582</v>
      </c>
      <c r="M2227" s="11" t="s">
        <v>62</v>
      </c>
      <c r="N2227" s="50" t="n">
        <v>10</v>
      </c>
      <c r="O2227" s="50" t="n">
        <f aca="false">N2227*L2227</f>
        <v>15.582</v>
      </c>
      <c r="P2227" s="14" t="n">
        <f aca="false">O2227+P2226</f>
        <v>439.832</v>
      </c>
    </row>
    <row r="2228" customFormat="false" ht="12.8" hidden="false" customHeight="false" outlineLevel="0" collapsed="false">
      <c r="A2228" s="9" t="s">
        <v>2667</v>
      </c>
      <c r="B2228" s="9" t="s">
        <v>296</v>
      </c>
      <c r="C2228" s="6" t="s">
        <v>332</v>
      </c>
      <c r="D2228" s="6" t="s">
        <v>16</v>
      </c>
      <c r="E2228" s="6" t="s">
        <v>87</v>
      </c>
      <c r="F2228" s="6" t="s">
        <v>18</v>
      </c>
      <c r="G2228" s="6" t="s">
        <v>19</v>
      </c>
      <c r="H2228" s="6" t="s">
        <v>1755</v>
      </c>
      <c r="I2228" s="6" t="n">
        <v>2</v>
      </c>
      <c r="J2228" s="6" t="n">
        <v>4.57</v>
      </c>
      <c r="K2228" s="3" t="str">
        <f aca="false">IF(I2228=1,"Yes","No")</f>
        <v>No</v>
      </c>
      <c r="L2228" s="7" t="n">
        <f aca="false">IF(K2228="Yes",(J2228-1)*0.98,-1)</f>
        <v>-1</v>
      </c>
      <c r="M2228" s="10" t="s">
        <v>53</v>
      </c>
      <c r="N2228" s="50" t="n">
        <v>10</v>
      </c>
      <c r="O2228" s="50" t="n">
        <f aca="false">N2228*L2228</f>
        <v>-10</v>
      </c>
      <c r="P2228" s="14" t="n">
        <f aca="false">O2228+P2227</f>
        <v>429.832</v>
      </c>
    </row>
    <row r="2229" customFormat="false" ht="12.8" hidden="false" customHeight="false" outlineLevel="0" collapsed="false">
      <c r="A2229" s="2" t="s">
        <v>2667</v>
      </c>
      <c r="B2229" s="2" t="s">
        <v>324</v>
      </c>
      <c r="C2229" s="0" t="s">
        <v>59</v>
      </c>
      <c r="D2229" s="0" t="s">
        <v>29</v>
      </c>
      <c r="E2229" s="0" t="s">
        <v>30</v>
      </c>
      <c r="F2229" s="0" t="s">
        <v>31</v>
      </c>
      <c r="G2229" s="0" t="s">
        <v>19</v>
      </c>
      <c r="H2229" s="0" t="s">
        <v>2668</v>
      </c>
      <c r="I2229" s="0" t="n">
        <v>1</v>
      </c>
      <c r="J2229" s="0" t="n">
        <v>2.54</v>
      </c>
      <c r="K2229" s="0" t="str">
        <f aca="false">IF(I2229=1,"Yes","No")</f>
        <v>Yes</v>
      </c>
      <c r="L2229" s="0" t="n">
        <f aca="false">IF(K2229="Yes",(J2229-1)*0.98,-1)</f>
        <v>1.5092</v>
      </c>
      <c r="M2229" s="5" t="s">
        <v>33</v>
      </c>
      <c r="N2229" s="50" t="n">
        <v>10</v>
      </c>
      <c r="O2229" s="50" t="n">
        <f aca="false">N2229*L2229</f>
        <v>15.092</v>
      </c>
      <c r="P2229" s="14" t="n">
        <f aca="false">O2229+P2228</f>
        <v>444.924</v>
      </c>
    </row>
    <row r="2230" customFormat="false" ht="12.8" hidden="false" customHeight="false" outlineLevel="0" collapsed="false">
      <c r="A2230" s="2" t="s">
        <v>2667</v>
      </c>
      <c r="B2230" s="2" t="s">
        <v>324</v>
      </c>
      <c r="C2230" s="0" t="s">
        <v>59</v>
      </c>
      <c r="D2230" s="0" t="s">
        <v>29</v>
      </c>
      <c r="E2230" s="0" t="s">
        <v>30</v>
      </c>
      <c r="F2230" s="0" t="s">
        <v>31</v>
      </c>
      <c r="G2230" s="0" t="s">
        <v>19</v>
      </c>
      <c r="H2230" s="0" t="s">
        <v>2668</v>
      </c>
      <c r="I2230" s="0" t="n">
        <v>1</v>
      </c>
      <c r="J2230" s="0" t="n">
        <v>1.26</v>
      </c>
      <c r="K2230" s="0" t="s">
        <v>21</v>
      </c>
      <c r="L2230" s="0" t="n">
        <f aca="false">IF(K2230="Yes",(J2230-1)*0.98,-1)</f>
        <v>0.2548</v>
      </c>
      <c r="M2230" s="4" t="s">
        <v>22</v>
      </c>
      <c r="N2230" s="50" t="n">
        <v>10</v>
      </c>
      <c r="O2230" s="50" t="n">
        <f aca="false">N2230*L2230</f>
        <v>2.548</v>
      </c>
      <c r="P2230" s="14" t="n">
        <f aca="false">O2230+P2229</f>
        <v>447.472</v>
      </c>
    </row>
    <row r="2231" customFormat="false" ht="12.8" hidden="false" customHeight="false" outlineLevel="0" collapsed="false">
      <c r="A2231" s="2" t="s">
        <v>2669</v>
      </c>
      <c r="B2231" s="2" t="s">
        <v>139</v>
      </c>
      <c r="C2231" s="0" t="s">
        <v>264</v>
      </c>
      <c r="D2231" s="0" t="s">
        <v>16</v>
      </c>
      <c r="E2231" s="0" t="s">
        <v>17</v>
      </c>
      <c r="F2231" s="0" t="s">
        <v>18</v>
      </c>
      <c r="G2231" s="0" t="s">
        <v>19</v>
      </c>
      <c r="H2231" s="0" t="s">
        <v>2494</v>
      </c>
      <c r="I2231" s="0" t="n">
        <v>1</v>
      </c>
      <c r="J2231" s="0" t="n">
        <v>1.09</v>
      </c>
      <c r="K2231" s="0" t="s">
        <v>21</v>
      </c>
      <c r="L2231" s="0" t="n">
        <f aca="false">IF(K2231="Yes",(J2231-1)*0.98,-1)</f>
        <v>0.0882000000000001</v>
      </c>
      <c r="M2231" s="4" t="s">
        <v>22</v>
      </c>
      <c r="N2231" s="50" t="n">
        <v>10</v>
      </c>
      <c r="O2231" s="50" t="n">
        <f aca="false">N2231*L2231</f>
        <v>0.882000000000001</v>
      </c>
      <c r="P2231" s="14" t="n">
        <f aca="false">O2231+P2230</f>
        <v>448.354</v>
      </c>
    </row>
    <row r="2232" customFormat="false" ht="12.8" hidden="false" customHeight="false" outlineLevel="0" collapsed="false">
      <c r="A2232" s="2" t="s">
        <v>2669</v>
      </c>
      <c r="B2232" s="2" t="s">
        <v>35</v>
      </c>
      <c r="C2232" s="0" t="s">
        <v>1371</v>
      </c>
      <c r="D2232" s="0" t="s">
        <v>16</v>
      </c>
      <c r="E2232" s="0" t="s">
        <v>87</v>
      </c>
      <c r="F2232" s="0" t="s">
        <v>18</v>
      </c>
      <c r="G2232" s="0" t="s">
        <v>19</v>
      </c>
      <c r="H2232" s="0" t="s">
        <v>2670</v>
      </c>
      <c r="I2232" s="0" t="n">
        <v>2</v>
      </c>
      <c r="J2232" s="0" t="n">
        <v>1.12</v>
      </c>
      <c r="K2232" s="0" t="s">
        <v>21</v>
      </c>
      <c r="L2232" s="0" t="n">
        <f aca="false">IF(K2232="Yes",(J2232-1)*0.98,-1)</f>
        <v>0.1176</v>
      </c>
      <c r="M2232" s="4" t="s">
        <v>22</v>
      </c>
      <c r="N2232" s="50" t="n">
        <v>10</v>
      </c>
      <c r="O2232" s="50" t="n">
        <f aca="false">N2232*L2232</f>
        <v>1.176</v>
      </c>
      <c r="P2232" s="14" t="n">
        <f aca="false">O2232+P2231</f>
        <v>449.53</v>
      </c>
    </row>
    <row r="2233" customFormat="false" ht="12.8" hidden="false" customHeight="false" outlineLevel="0" collapsed="false">
      <c r="A2233" s="2" t="s">
        <v>2669</v>
      </c>
      <c r="B2233" s="2" t="s">
        <v>35</v>
      </c>
      <c r="C2233" s="6" t="s">
        <v>1371</v>
      </c>
      <c r="D2233" s="6" t="s">
        <v>16</v>
      </c>
      <c r="E2233" s="6" t="s">
        <v>87</v>
      </c>
      <c r="F2233" s="6" t="s">
        <v>18</v>
      </c>
      <c r="G2233" s="6" t="s">
        <v>19</v>
      </c>
      <c r="H2233" s="6" t="s">
        <v>2671</v>
      </c>
      <c r="I2233" s="6" t="n">
        <v>3</v>
      </c>
      <c r="J2233" s="6" t="n">
        <v>501.83</v>
      </c>
      <c r="K2233" s="3" t="str">
        <f aca="false">IF(I2233=1, "No","Yes")</f>
        <v>Yes</v>
      </c>
      <c r="L2233" s="7" t="n">
        <f aca="false">IF(I2233=1,-J2233,0.98)</f>
        <v>0.98</v>
      </c>
      <c r="M2233" s="8" t="s">
        <v>51</v>
      </c>
      <c r="N2233" s="50" t="n">
        <v>10</v>
      </c>
      <c r="O2233" s="50" t="n">
        <f aca="false">N2233*L2233</f>
        <v>9.8</v>
      </c>
      <c r="P2233" s="14" t="n">
        <f aca="false">O2233+P2232</f>
        <v>459.33</v>
      </c>
    </row>
    <row r="2234" customFormat="false" ht="12.8" hidden="false" customHeight="false" outlineLevel="0" collapsed="false">
      <c r="A2234" s="9" t="s">
        <v>2669</v>
      </c>
      <c r="B2234" s="9" t="s">
        <v>35</v>
      </c>
      <c r="C2234" s="6" t="s">
        <v>1371</v>
      </c>
      <c r="D2234" s="6" t="s">
        <v>16</v>
      </c>
      <c r="E2234" s="6" t="s">
        <v>87</v>
      </c>
      <c r="F2234" s="6" t="s">
        <v>18</v>
      </c>
      <c r="G2234" s="6" t="s">
        <v>19</v>
      </c>
      <c r="H2234" s="6" t="s">
        <v>2671</v>
      </c>
      <c r="I2234" s="6" t="n">
        <v>3</v>
      </c>
      <c r="J2234" s="6" t="n">
        <v>29.7</v>
      </c>
      <c r="K2234" s="3" t="s">
        <v>19</v>
      </c>
      <c r="L2234" s="0" t="n">
        <f aca="false">IF(K2234="Yes",(J2234-1)*0.98,-1)</f>
        <v>-1</v>
      </c>
      <c r="M2234" s="13" t="s">
        <v>184</v>
      </c>
      <c r="N2234" s="50" t="n">
        <v>10</v>
      </c>
      <c r="O2234" s="50" t="n">
        <f aca="false">N2234*L2234</f>
        <v>-10</v>
      </c>
      <c r="P2234" s="14" t="n">
        <f aca="false">O2234+P2233</f>
        <v>449.33</v>
      </c>
    </row>
    <row r="2235" customFormat="false" ht="12.8" hidden="false" customHeight="false" outlineLevel="0" collapsed="false">
      <c r="A2235" s="9" t="s">
        <v>2669</v>
      </c>
      <c r="B2235" s="9" t="s">
        <v>35</v>
      </c>
      <c r="C2235" s="6" t="s">
        <v>1371</v>
      </c>
      <c r="D2235" s="6" t="s">
        <v>16</v>
      </c>
      <c r="E2235" s="6" t="s">
        <v>87</v>
      </c>
      <c r="F2235" s="6" t="s">
        <v>18</v>
      </c>
      <c r="G2235" s="6" t="s">
        <v>19</v>
      </c>
      <c r="H2235" s="6" t="s">
        <v>767</v>
      </c>
      <c r="I2235" s="6" t="n">
        <v>1</v>
      </c>
      <c r="J2235" s="6" t="n">
        <v>2.37</v>
      </c>
      <c r="K2235" s="3" t="str">
        <f aca="false">IF(I2235=1,"Yes","No")</f>
        <v>Yes</v>
      </c>
      <c r="L2235" s="7" t="n">
        <f aca="false">IF(K2235="Yes",(J2235-1)*0.98,-1)</f>
        <v>1.3426</v>
      </c>
      <c r="M2235" s="10" t="s">
        <v>53</v>
      </c>
      <c r="N2235" s="50" t="n">
        <v>10</v>
      </c>
      <c r="O2235" s="50" t="n">
        <f aca="false">N2235*L2235</f>
        <v>13.426</v>
      </c>
      <c r="P2235" s="14" t="n">
        <f aca="false">O2235+P2234</f>
        <v>462.756</v>
      </c>
    </row>
    <row r="2236" customFormat="false" ht="12.8" hidden="false" customHeight="false" outlineLevel="0" collapsed="false">
      <c r="A2236" s="2" t="s">
        <v>2669</v>
      </c>
      <c r="B2236" s="2" t="s">
        <v>109</v>
      </c>
      <c r="C2236" s="0" t="s">
        <v>1371</v>
      </c>
      <c r="D2236" s="0" t="s">
        <v>42</v>
      </c>
      <c r="E2236" s="0" t="s">
        <v>17</v>
      </c>
      <c r="F2236" s="0" t="s">
        <v>1055</v>
      </c>
      <c r="G2236" s="0" t="s">
        <v>21</v>
      </c>
      <c r="H2236" s="0" t="s">
        <v>2672</v>
      </c>
      <c r="I2236" s="0" t="n">
        <v>2</v>
      </c>
      <c r="J2236" s="0" t="n">
        <v>1.2</v>
      </c>
      <c r="K2236" s="0" t="s">
        <v>21</v>
      </c>
      <c r="L2236" s="0" t="n">
        <f aca="false">IF(K2236="Yes",(J2236-1)*0.98,-1)</f>
        <v>0.196</v>
      </c>
      <c r="M2236" s="4" t="s">
        <v>22</v>
      </c>
      <c r="N2236" s="50" t="n">
        <v>10</v>
      </c>
      <c r="O2236" s="50" t="n">
        <f aca="false">N2236*L2236</f>
        <v>1.96</v>
      </c>
      <c r="P2236" s="14" t="n">
        <f aca="false">O2236+P2235</f>
        <v>464.716</v>
      </c>
    </row>
    <row r="2237" customFormat="false" ht="12.8" hidden="false" customHeight="false" outlineLevel="0" collapsed="false">
      <c r="A2237" s="2" t="s">
        <v>2669</v>
      </c>
      <c r="B2237" s="2" t="s">
        <v>109</v>
      </c>
      <c r="C2237" s="0" t="s">
        <v>1371</v>
      </c>
      <c r="D2237" s="0" t="s">
        <v>42</v>
      </c>
      <c r="E2237" s="0" t="s">
        <v>17</v>
      </c>
      <c r="F2237" s="0" t="s">
        <v>1055</v>
      </c>
      <c r="G2237" s="0" t="s">
        <v>21</v>
      </c>
      <c r="H2237" s="0" t="s">
        <v>2673</v>
      </c>
      <c r="I2237" s="0" t="n">
        <v>3</v>
      </c>
      <c r="J2237" s="0" t="n">
        <v>1.59</v>
      </c>
      <c r="K2237" s="0" t="s">
        <v>21</v>
      </c>
      <c r="L2237" s="0" t="n">
        <f aca="false">IF(K2237="Yes",(J2237-1)*0.98,-1)</f>
        <v>0.5782</v>
      </c>
      <c r="M2237" s="11" t="s">
        <v>62</v>
      </c>
      <c r="N2237" s="50" t="n">
        <v>10</v>
      </c>
      <c r="O2237" s="50" t="n">
        <f aca="false">N2237*L2237</f>
        <v>5.782</v>
      </c>
      <c r="P2237" s="14" t="n">
        <f aca="false">O2237+P2236</f>
        <v>470.498</v>
      </c>
    </row>
    <row r="2238" customFormat="false" ht="12.8" hidden="false" customHeight="false" outlineLevel="0" collapsed="false">
      <c r="A2238" s="2" t="s">
        <v>2674</v>
      </c>
      <c r="B2238" s="2" t="s">
        <v>170</v>
      </c>
      <c r="C2238" s="0" t="s">
        <v>194</v>
      </c>
      <c r="D2238" s="0" t="s">
        <v>16</v>
      </c>
      <c r="E2238" s="0" t="s">
        <v>17</v>
      </c>
      <c r="F2238" s="0" t="s">
        <v>18</v>
      </c>
      <c r="G2238" s="0" t="s">
        <v>19</v>
      </c>
      <c r="H2238" s="0" t="s">
        <v>2675</v>
      </c>
      <c r="I2238" s="0" t="n">
        <v>4</v>
      </c>
      <c r="J2238" s="0" t="n">
        <v>1.18</v>
      </c>
      <c r="K2238" s="0" t="s">
        <v>19</v>
      </c>
      <c r="L2238" s="0" t="n">
        <f aca="false">IF(K2238="Yes",(J2238-1)*0.98,-1)</f>
        <v>-1</v>
      </c>
      <c r="M2238" s="4" t="s">
        <v>22</v>
      </c>
      <c r="N2238" s="50" t="n">
        <v>10</v>
      </c>
      <c r="O2238" s="50" t="n">
        <f aca="false">N2238*L2238</f>
        <v>-10</v>
      </c>
      <c r="P2238" s="14" t="n">
        <f aca="false">O2238+P2237</f>
        <v>460.498</v>
      </c>
    </row>
    <row r="2239" customFormat="false" ht="12.8" hidden="false" customHeight="false" outlineLevel="0" collapsed="false">
      <c r="A2239" s="2" t="s">
        <v>2674</v>
      </c>
      <c r="B2239" s="2" t="s">
        <v>157</v>
      </c>
      <c r="C2239" s="0" t="s">
        <v>114</v>
      </c>
      <c r="D2239" s="0" t="s">
        <v>16</v>
      </c>
      <c r="E2239" s="0" t="s">
        <v>17</v>
      </c>
      <c r="F2239" s="0" t="s">
        <v>18</v>
      </c>
      <c r="G2239" s="0" t="s">
        <v>19</v>
      </c>
      <c r="H2239" s="0" t="s">
        <v>2676</v>
      </c>
      <c r="I2239" s="0" t="n">
        <v>2</v>
      </c>
      <c r="J2239" s="0" t="n">
        <v>1.28</v>
      </c>
      <c r="K2239" s="0" t="s">
        <v>21</v>
      </c>
      <c r="L2239" s="0" t="n">
        <f aca="false">IF(K2239="Yes",(J2239-1)*0.98,-1)</f>
        <v>0.2744</v>
      </c>
      <c r="M2239" s="4" t="s">
        <v>22</v>
      </c>
      <c r="N2239" s="50" t="n">
        <v>10</v>
      </c>
      <c r="O2239" s="50" t="n">
        <f aca="false">N2239*L2239</f>
        <v>2.744</v>
      </c>
      <c r="P2239" s="14" t="n">
        <f aca="false">O2239+P2238</f>
        <v>463.242</v>
      </c>
    </row>
    <row r="2240" customFormat="false" ht="12.8" hidden="false" customHeight="false" outlineLevel="0" collapsed="false">
      <c r="A2240" s="2" t="s">
        <v>2677</v>
      </c>
      <c r="B2240" s="2" t="s">
        <v>94</v>
      </c>
      <c r="C2240" s="0" t="s">
        <v>119</v>
      </c>
      <c r="D2240" s="0" t="s">
        <v>16</v>
      </c>
      <c r="E2240" s="0" t="s">
        <v>17</v>
      </c>
      <c r="F2240" s="0" t="s">
        <v>18</v>
      </c>
      <c r="G2240" s="0" t="s">
        <v>19</v>
      </c>
      <c r="H2240" s="0" t="s">
        <v>2440</v>
      </c>
      <c r="I2240" s="0" t="n">
        <v>2</v>
      </c>
      <c r="J2240" s="0" t="n">
        <v>1.12</v>
      </c>
      <c r="K2240" s="0" t="s">
        <v>21</v>
      </c>
      <c r="L2240" s="0" t="n">
        <f aca="false">IF(K2240="Yes",(J2240-1)*0.98,-1)</f>
        <v>0.1176</v>
      </c>
      <c r="M2240" s="4" t="s">
        <v>22</v>
      </c>
      <c r="N2240" s="50" t="n">
        <v>10</v>
      </c>
      <c r="O2240" s="50" t="n">
        <f aca="false">N2240*L2240</f>
        <v>1.176</v>
      </c>
      <c r="P2240" s="14" t="n">
        <f aca="false">O2240+P2239</f>
        <v>464.418</v>
      </c>
    </row>
    <row r="2241" customFormat="false" ht="12.8" hidden="false" customHeight="false" outlineLevel="0" collapsed="false">
      <c r="A2241" s="2" t="s">
        <v>2677</v>
      </c>
      <c r="B2241" s="2" t="s">
        <v>94</v>
      </c>
      <c r="C2241" s="0" t="s">
        <v>119</v>
      </c>
      <c r="D2241" s="0" t="s">
        <v>16</v>
      </c>
      <c r="E2241" s="0" t="s">
        <v>17</v>
      </c>
      <c r="F2241" s="0" t="s">
        <v>18</v>
      </c>
      <c r="G2241" s="0" t="s">
        <v>19</v>
      </c>
      <c r="H2241" s="0" t="s">
        <v>2678</v>
      </c>
      <c r="I2241" s="0" t="n">
        <v>1</v>
      </c>
      <c r="J2241" s="0" t="n">
        <v>1.15</v>
      </c>
      <c r="K2241" s="0" t="s">
        <v>21</v>
      </c>
      <c r="L2241" s="0" t="n">
        <f aca="false">IF(K2241="Yes",(J2241-1)*0.98,-1)</f>
        <v>0.147</v>
      </c>
      <c r="M2241" s="11" t="s">
        <v>62</v>
      </c>
      <c r="N2241" s="50" t="n">
        <v>10</v>
      </c>
      <c r="O2241" s="50" t="n">
        <f aca="false">N2241*L2241</f>
        <v>1.47</v>
      </c>
      <c r="P2241" s="14" t="n">
        <f aca="false">O2241+P2240</f>
        <v>465.888</v>
      </c>
    </row>
    <row r="2242" customFormat="false" ht="12.8" hidden="false" customHeight="false" outlineLevel="0" collapsed="false">
      <c r="A2242" s="2" t="s">
        <v>2677</v>
      </c>
      <c r="B2242" s="2" t="s">
        <v>55</v>
      </c>
      <c r="C2242" s="0" t="s">
        <v>86</v>
      </c>
      <c r="D2242" s="0" t="s">
        <v>16</v>
      </c>
      <c r="E2242" s="0" t="s">
        <v>17</v>
      </c>
      <c r="F2242" s="0" t="s">
        <v>18</v>
      </c>
      <c r="G2242" s="0" t="s">
        <v>19</v>
      </c>
      <c r="H2242" s="0" t="s">
        <v>2679</v>
      </c>
      <c r="I2242" s="0" t="n">
        <v>0</v>
      </c>
      <c r="J2242" s="0" t="n">
        <v>1.39</v>
      </c>
      <c r="K2242" s="0" t="s">
        <v>19</v>
      </c>
      <c r="L2242" s="0" t="n">
        <f aca="false">IF(K2242="Yes",(J2242-1)*0.98,-1)</f>
        <v>-1</v>
      </c>
      <c r="M2242" s="4" t="s">
        <v>22</v>
      </c>
      <c r="N2242" s="50" t="n">
        <v>10</v>
      </c>
      <c r="O2242" s="50" t="n">
        <f aca="false">N2242*L2242</f>
        <v>-10</v>
      </c>
      <c r="P2242" s="14" t="n">
        <f aca="false">O2242+P2241</f>
        <v>455.888</v>
      </c>
    </row>
    <row r="2243" customFormat="false" ht="12.8" hidden="false" customHeight="false" outlineLevel="0" collapsed="false">
      <c r="A2243" s="2" t="s">
        <v>2677</v>
      </c>
      <c r="B2243" s="2" t="s">
        <v>452</v>
      </c>
      <c r="C2243" s="0" t="s">
        <v>1371</v>
      </c>
      <c r="D2243" s="0" t="s">
        <v>16</v>
      </c>
      <c r="E2243" s="0" t="s">
        <v>30</v>
      </c>
      <c r="F2243" s="0" t="s">
        <v>65</v>
      </c>
      <c r="G2243" s="0" t="s">
        <v>21</v>
      </c>
      <c r="H2243" s="0" t="s">
        <v>2680</v>
      </c>
      <c r="I2243" s="0" t="n">
        <v>1</v>
      </c>
      <c r="J2243" s="0" t="n">
        <v>1.31</v>
      </c>
      <c r="K2243" s="0" t="s">
        <v>21</v>
      </c>
      <c r="L2243" s="0" t="n">
        <f aca="false">IF(K2243="Yes",(J2243-1)*0.98,-1)</f>
        <v>0.3038</v>
      </c>
      <c r="M2243" s="4" t="s">
        <v>22</v>
      </c>
      <c r="N2243" s="50" t="n">
        <v>10</v>
      </c>
      <c r="O2243" s="50" t="n">
        <f aca="false">N2243*L2243</f>
        <v>3.038</v>
      </c>
      <c r="P2243" s="14" t="n">
        <f aca="false">O2243+P2242</f>
        <v>458.926</v>
      </c>
    </row>
    <row r="2244" customFormat="false" ht="12.8" hidden="false" customHeight="false" outlineLevel="0" collapsed="false">
      <c r="A2244" s="2" t="s">
        <v>2681</v>
      </c>
      <c r="B2244" s="2" t="s">
        <v>155</v>
      </c>
      <c r="C2244" s="0" t="s">
        <v>78</v>
      </c>
      <c r="D2244" s="0" t="s">
        <v>16</v>
      </c>
      <c r="E2244" s="0" t="s">
        <v>17</v>
      </c>
      <c r="F2244" s="0" t="s">
        <v>18</v>
      </c>
      <c r="G2244" s="0" t="s">
        <v>19</v>
      </c>
      <c r="H2244" s="0" t="s">
        <v>2682</v>
      </c>
      <c r="I2244" s="0" t="n">
        <v>1</v>
      </c>
      <c r="J2244" s="0" t="n">
        <v>1.34</v>
      </c>
      <c r="K2244" s="0" t="s">
        <v>21</v>
      </c>
      <c r="L2244" s="0" t="n">
        <f aca="false">IF(K2244="Yes",(J2244-1)*0.98,-1)</f>
        <v>0.3332</v>
      </c>
      <c r="M2244" s="4" t="s">
        <v>22</v>
      </c>
      <c r="N2244" s="50" t="n">
        <v>10</v>
      </c>
      <c r="O2244" s="50" t="n">
        <f aca="false">N2244*L2244</f>
        <v>3.332</v>
      </c>
      <c r="P2244" s="14" t="n">
        <f aca="false">O2244+P2243</f>
        <v>462.258</v>
      </c>
    </row>
    <row r="2245" customFormat="false" ht="12.8" hidden="false" customHeight="false" outlineLevel="0" collapsed="false">
      <c r="A2245" s="2" t="s">
        <v>2681</v>
      </c>
      <c r="B2245" s="2" t="s">
        <v>155</v>
      </c>
      <c r="C2245" s="0" t="s">
        <v>78</v>
      </c>
      <c r="D2245" s="0" t="s">
        <v>16</v>
      </c>
      <c r="E2245" s="0" t="s">
        <v>17</v>
      </c>
      <c r="F2245" s="0" t="s">
        <v>18</v>
      </c>
      <c r="G2245" s="0" t="s">
        <v>19</v>
      </c>
      <c r="H2245" s="0" t="s">
        <v>2682</v>
      </c>
      <c r="I2245" s="0" t="n">
        <v>1</v>
      </c>
      <c r="J2245" s="0" t="n">
        <v>1.34</v>
      </c>
      <c r="K2245" s="0" t="s">
        <v>21</v>
      </c>
      <c r="L2245" s="0" t="n">
        <f aca="false">IF(K2245="Yes",(J2245-1)*0.98,-1)</f>
        <v>0.3332</v>
      </c>
      <c r="M2245" s="4" t="s">
        <v>22</v>
      </c>
      <c r="N2245" s="50" t="n">
        <v>10</v>
      </c>
      <c r="O2245" s="50" t="n">
        <f aca="false">N2245*L2245</f>
        <v>3.332</v>
      </c>
      <c r="P2245" s="14" t="n">
        <f aca="false">O2245+P2244</f>
        <v>465.59</v>
      </c>
    </row>
    <row r="2246" customFormat="false" ht="12.8" hidden="false" customHeight="false" outlineLevel="0" collapsed="false">
      <c r="A2246" s="2" t="s">
        <v>2683</v>
      </c>
      <c r="B2246" s="2" t="s">
        <v>170</v>
      </c>
      <c r="C2246" s="0" t="s">
        <v>259</v>
      </c>
      <c r="D2246" s="0" t="s">
        <v>16</v>
      </c>
      <c r="E2246" s="0" t="s">
        <v>17</v>
      </c>
      <c r="F2246" s="0" t="s">
        <v>18</v>
      </c>
      <c r="G2246" s="0" t="s">
        <v>19</v>
      </c>
      <c r="H2246" s="0" t="s">
        <v>2684</v>
      </c>
      <c r="I2246" s="0" t="n">
        <v>1</v>
      </c>
      <c r="J2246" s="0" t="n">
        <v>1.09</v>
      </c>
      <c r="K2246" s="0" t="s">
        <v>21</v>
      </c>
      <c r="L2246" s="0" t="n">
        <f aca="false">IF(K2246="Yes",(J2246-1)*0.98,-1)</f>
        <v>0.0882000000000001</v>
      </c>
      <c r="M2246" s="4" t="s">
        <v>22</v>
      </c>
      <c r="N2246" s="50" t="n">
        <v>10</v>
      </c>
      <c r="O2246" s="50" t="n">
        <f aca="false">N2246*L2246</f>
        <v>0.882000000000001</v>
      </c>
      <c r="P2246" s="14" t="n">
        <f aca="false">O2246+P2245</f>
        <v>466.472</v>
      </c>
    </row>
    <row r="2247" customFormat="false" ht="12.8" hidden="false" customHeight="false" outlineLevel="0" collapsed="false">
      <c r="A2247" s="2" t="s">
        <v>2683</v>
      </c>
      <c r="B2247" s="2" t="s">
        <v>170</v>
      </c>
      <c r="C2247" s="0" t="s">
        <v>259</v>
      </c>
      <c r="D2247" s="0" t="s">
        <v>16</v>
      </c>
      <c r="E2247" s="0" t="s">
        <v>17</v>
      </c>
      <c r="F2247" s="0" t="s">
        <v>18</v>
      </c>
      <c r="G2247" s="0" t="s">
        <v>19</v>
      </c>
      <c r="H2247" s="0" t="s">
        <v>2685</v>
      </c>
      <c r="I2247" s="0" t="n">
        <v>2</v>
      </c>
      <c r="J2247" s="0" t="n">
        <v>1.41</v>
      </c>
      <c r="K2247" s="0" t="s">
        <v>21</v>
      </c>
      <c r="L2247" s="0" t="n">
        <f aca="false">IF(K2247="Yes",(J2247-1)*0.98,-1)</f>
        <v>0.4018</v>
      </c>
      <c r="M2247" s="11" t="s">
        <v>62</v>
      </c>
      <c r="N2247" s="50" t="n">
        <v>10</v>
      </c>
      <c r="O2247" s="50" t="n">
        <f aca="false">N2247*L2247</f>
        <v>4.018</v>
      </c>
      <c r="P2247" s="14" t="n">
        <f aca="false">O2247+P2246</f>
        <v>470.49</v>
      </c>
    </row>
    <row r="2248" customFormat="false" ht="12.8" hidden="false" customHeight="false" outlineLevel="0" collapsed="false">
      <c r="A2248" s="2" t="s">
        <v>2683</v>
      </c>
      <c r="B2248" s="2" t="s">
        <v>296</v>
      </c>
      <c r="C2248" s="6" t="s">
        <v>47</v>
      </c>
      <c r="D2248" s="6" t="s">
        <v>48</v>
      </c>
      <c r="E2248" s="6" t="s">
        <v>30</v>
      </c>
      <c r="F2248" s="6" t="s">
        <v>65</v>
      </c>
      <c r="G2248" s="6" t="s">
        <v>21</v>
      </c>
      <c r="H2248" s="6" t="s">
        <v>2686</v>
      </c>
      <c r="I2248" s="6" t="n">
        <v>3</v>
      </c>
      <c r="J2248" s="6" t="n">
        <v>8.29</v>
      </c>
      <c r="K2248" s="3" t="str">
        <f aca="false">IF(I2248=1, "No","Yes")</f>
        <v>Yes</v>
      </c>
      <c r="L2248" s="7" t="n">
        <f aca="false">IF(I2248=1,-J2248,0.98)</f>
        <v>0.98</v>
      </c>
      <c r="M2248" s="8" t="s">
        <v>51</v>
      </c>
      <c r="N2248" s="50" t="n">
        <v>10</v>
      </c>
      <c r="O2248" s="50" t="n">
        <f aca="false">N2248*L2248</f>
        <v>9.8</v>
      </c>
      <c r="P2248" s="14" t="n">
        <f aca="false">O2248+P2247</f>
        <v>480.29</v>
      </c>
    </row>
    <row r="2249" customFormat="false" ht="12.8" hidden="false" customHeight="false" outlineLevel="0" collapsed="false">
      <c r="A2249" s="9" t="s">
        <v>2683</v>
      </c>
      <c r="B2249" s="9" t="s">
        <v>296</v>
      </c>
      <c r="C2249" s="6" t="s">
        <v>47</v>
      </c>
      <c r="D2249" s="6" t="s">
        <v>48</v>
      </c>
      <c r="E2249" s="6" t="s">
        <v>30</v>
      </c>
      <c r="F2249" s="6" t="s">
        <v>65</v>
      </c>
      <c r="G2249" s="6" t="s">
        <v>21</v>
      </c>
      <c r="H2249" s="6" t="s">
        <v>2301</v>
      </c>
      <c r="I2249" s="6" t="n">
        <v>1</v>
      </c>
      <c r="J2249" s="6" t="n">
        <v>4.7</v>
      </c>
      <c r="K2249" s="3" t="str">
        <f aca="false">IF(I2249=1,"Yes","No")</f>
        <v>Yes</v>
      </c>
      <c r="L2249" s="7" t="n">
        <f aca="false">IF(K2249="Yes",(J2249-1)*0.98,-1)</f>
        <v>3.626</v>
      </c>
      <c r="M2249" s="10" t="s">
        <v>53</v>
      </c>
      <c r="N2249" s="50" t="n">
        <v>10</v>
      </c>
      <c r="O2249" s="50" t="n">
        <f aca="false">N2249*L2249</f>
        <v>36.26</v>
      </c>
      <c r="P2249" s="14" t="n">
        <f aca="false">O2249+P2248</f>
        <v>516.55</v>
      </c>
    </row>
    <row r="2250" customFormat="false" ht="12.8" hidden="false" customHeight="false" outlineLevel="0" collapsed="false">
      <c r="A2250" s="2" t="s">
        <v>2683</v>
      </c>
      <c r="B2250" s="2" t="s">
        <v>888</v>
      </c>
      <c r="C2250" s="0" t="s">
        <v>259</v>
      </c>
      <c r="D2250" s="0" t="s">
        <v>16</v>
      </c>
      <c r="E2250" s="0" t="s">
        <v>17</v>
      </c>
      <c r="F2250" s="0" t="s">
        <v>18</v>
      </c>
      <c r="G2250" s="0" t="s">
        <v>19</v>
      </c>
      <c r="H2250" s="0" t="s">
        <v>1805</v>
      </c>
      <c r="I2250" s="0" t="n">
        <v>1</v>
      </c>
      <c r="J2250" s="0" t="n">
        <v>1.2</v>
      </c>
      <c r="K2250" s="0" t="s">
        <v>21</v>
      </c>
      <c r="L2250" s="0" t="n">
        <f aca="false">IF(K2250="Yes",(J2250-1)*0.98,-1)</f>
        <v>0.196</v>
      </c>
      <c r="M2250" s="4" t="s">
        <v>22</v>
      </c>
      <c r="N2250" s="50" t="n">
        <v>10</v>
      </c>
      <c r="O2250" s="50" t="n">
        <f aca="false">N2250*L2250</f>
        <v>1.96</v>
      </c>
      <c r="P2250" s="14" t="n">
        <f aca="false">O2250+P2249</f>
        <v>518.51</v>
      </c>
    </row>
    <row r="2251" customFormat="false" ht="12.8" hidden="false" customHeight="false" outlineLevel="0" collapsed="false">
      <c r="A2251" s="2" t="s">
        <v>2683</v>
      </c>
      <c r="B2251" s="2" t="s">
        <v>888</v>
      </c>
      <c r="C2251" s="0" t="s">
        <v>259</v>
      </c>
      <c r="D2251" s="0" t="s">
        <v>16</v>
      </c>
      <c r="E2251" s="0" t="s">
        <v>17</v>
      </c>
      <c r="F2251" s="0" t="s">
        <v>18</v>
      </c>
      <c r="G2251" s="0" t="s">
        <v>19</v>
      </c>
      <c r="H2251" s="0" t="s">
        <v>2687</v>
      </c>
      <c r="I2251" s="0" t="n">
        <v>4</v>
      </c>
      <c r="J2251" s="0" t="n">
        <v>2.63</v>
      </c>
      <c r="K2251" s="0" t="s">
        <v>19</v>
      </c>
      <c r="L2251" s="0" t="n">
        <f aca="false">IF(K2251="Yes",(J2251-1)*0.98,-1)</f>
        <v>-1</v>
      </c>
      <c r="M2251" s="11" t="s">
        <v>62</v>
      </c>
      <c r="N2251" s="50" t="n">
        <v>10</v>
      </c>
      <c r="O2251" s="50" t="n">
        <f aca="false">N2251*L2251</f>
        <v>-10</v>
      </c>
      <c r="P2251" s="14" t="n">
        <f aca="false">O2251+P2250</f>
        <v>508.51</v>
      </c>
    </row>
    <row r="2252" customFormat="false" ht="12.8" hidden="false" customHeight="false" outlineLevel="0" collapsed="false">
      <c r="A2252" s="2" t="s">
        <v>2683</v>
      </c>
      <c r="B2252" s="2" t="s">
        <v>657</v>
      </c>
      <c r="C2252" s="6" t="s">
        <v>433</v>
      </c>
      <c r="D2252" s="6" t="s">
        <v>195</v>
      </c>
      <c r="E2252" s="6" t="s">
        <v>87</v>
      </c>
      <c r="F2252" s="6"/>
      <c r="G2252" s="6" t="s">
        <v>19</v>
      </c>
      <c r="H2252" s="6" t="s">
        <v>2688</v>
      </c>
      <c r="I2252" s="6" t="n">
        <v>3</v>
      </c>
      <c r="J2252" s="6" t="n">
        <v>29.35</v>
      </c>
      <c r="K2252" s="3" t="str">
        <f aca="false">IF(I2252=1, "No","Yes")</f>
        <v>Yes</v>
      </c>
      <c r="L2252" s="7" t="n">
        <f aca="false">IF(I2252=1,-J2252,0.98)</f>
        <v>0.98</v>
      </c>
      <c r="M2252" s="8" t="s">
        <v>51</v>
      </c>
      <c r="N2252" s="50" t="n">
        <v>10</v>
      </c>
      <c r="O2252" s="50" t="n">
        <f aca="false">N2252*L2252</f>
        <v>9.8</v>
      </c>
      <c r="P2252" s="14" t="n">
        <f aca="false">O2252+P2251</f>
        <v>518.31</v>
      </c>
    </row>
    <row r="2253" customFormat="false" ht="12.8" hidden="false" customHeight="false" outlineLevel="0" collapsed="false">
      <c r="A2253" s="9" t="s">
        <v>2683</v>
      </c>
      <c r="B2253" s="9" t="s">
        <v>657</v>
      </c>
      <c r="C2253" s="6" t="s">
        <v>433</v>
      </c>
      <c r="D2253" s="6" t="s">
        <v>195</v>
      </c>
      <c r="E2253" s="6" t="s">
        <v>87</v>
      </c>
      <c r="F2253" s="6"/>
      <c r="G2253" s="6" t="s">
        <v>19</v>
      </c>
      <c r="H2253" s="6" t="s">
        <v>1476</v>
      </c>
      <c r="I2253" s="6" t="n">
        <v>2</v>
      </c>
      <c r="J2253" s="6" t="n">
        <v>12.96</v>
      </c>
      <c r="K2253" s="3" t="str">
        <f aca="false">IF(I2253=1,"Yes","No")</f>
        <v>No</v>
      </c>
      <c r="L2253" s="7" t="n">
        <f aca="false">IF(K2253="Yes",(J2253-1)*0.98,-1)</f>
        <v>-1</v>
      </c>
      <c r="M2253" s="10" t="s">
        <v>53</v>
      </c>
      <c r="N2253" s="50" t="n">
        <v>10</v>
      </c>
      <c r="O2253" s="50" t="n">
        <f aca="false">N2253*L2253</f>
        <v>-10</v>
      </c>
      <c r="P2253" s="14" t="n">
        <f aca="false">O2253+P2252</f>
        <v>508.31</v>
      </c>
    </row>
    <row r="2254" customFormat="false" ht="12.8" hidden="false" customHeight="false" outlineLevel="0" collapsed="false">
      <c r="A2254" s="2" t="s">
        <v>2689</v>
      </c>
      <c r="B2254" s="2" t="s">
        <v>94</v>
      </c>
      <c r="C2254" s="0" t="s">
        <v>1341</v>
      </c>
      <c r="D2254" s="0" t="s">
        <v>37</v>
      </c>
      <c r="E2254" s="0" t="s">
        <v>17</v>
      </c>
      <c r="F2254" s="0" t="s">
        <v>43</v>
      </c>
      <c r="G2254" s="0" t="s">
        <v>19</v>
      </c>
      <c r="H2254" s="0" t="s">
        <v>2690</v>
      </c>
      <c r="I2254" s="0" t="n">
        <v>4</v>
      </c>
      <c r="J2254" s="0" t="n">
        <v>2.02</v>
      </c>
      <c r="K2254" s="0" t="s">
        <v>19</v>
      </c>
      <c r="L2254" s="0" t="n">
        <f aca="false">IF(K2254="Yes",(J2254-1)*0.98,-1)</f>
        <v>-1</v>
      </c>
      <c r="M2254" s="11" t="s">
        <v>62</v>
      </c>
      <c r="N2254" s="50" t="n">
        <v>10</v>
      </c>
      <c r="O2254" s="50" t="n">
        <f aca="false">N2254*L2254</f>
        <v>-10</v>
      </c>
      <c r="P2254" s="14" t="n">
        <f aca="false">O2254+P2253</f>
        <v>498.31</v>
      </c>
    </row>
    <row r="2255" customFormat="false" ht="12.8" hidden="false" customHeight="false" outlineLevel="0" collapsed="false">
      <c r="A2255" s="2" t="s">
        <v>2689</v>
      </c>
      <c r="B2255" s="2" t="s">
        <v>23</v>
      </c>
      <c r="C2255" s="0" t="s">
        <v>24</v>
      </c>
      <c r="D2255" s="0" t="s">
        <v>42</v>
      </c>
      <c r="E2255" s="0" t="s">
        <v>17</v>
      </c>
      <c r="F2255" s="0" t="s">
        <v>65</v>
      </c>
      <c r="G2255" s="0" t="s">
        <v>21</v>
      </c>
      <c r="H2255" s="0" t="s">
        <v>2691</v>
      </c>
      <c r="I2255" s="0" t="n">
        <v>2</v>
      </c>
      <c r="J2255" s="0" t="n">
        <v>2.58</v>
      </c>
      <c r="K2255" s="0" t="s">
        <v>21</v>
      </c>
      <c r="L2255" s="0" t="n">
        <f aca="false">IF(K2255="Yes",(J2255-1)*0.98,-1)</f>
        <v>1.5484</v>
      </c>
      <c r="M2255" s="11" t="s">
        <v>62</v>
      </c>
      <c r="N2255" s="50" t="n">
        <v>10</v>
      </c>
      <c r="O2255" s="50" t="n">
        <f aca="false">N2255*L2255</f>
        <v>15.484</v>
      </c>
      <c r="P2255" s="14" t="n">
        <f aca="false">O2255+P2254</f>
        <v>513.794</v>
      </c>
    </row>
    <row r="2256" customFormat="false" ht="12.8" hidden="false" customHeight="false" outlineLevel="0" collapsed="false">
      <c r="A2256" s="9" t="s">
        <v>2689</v>
      </c>
      <c r="B2256" s="9" t="s">
        <v>23</v>
      </c>
      <c r="C2256" s="6" t="s">
        <v>24</v>
      </c>
      <c r="D2256" s="6" t="s">
        <v>42</v>
      </c>
      <c r="E2256" s="6" t="s">
        <v>17</v>
      </c>
      <c r="F2256" s="6" t="s">
        <v>65</v>
      </c>
      <c r="G2256" s="6" t="s">
        <v>21</v>
      </c>
      <c r="H2256" s="6" t="s">
        <v>2691</v>
      </c>
      <c r="I2256" s="6" t="n">
        <v>2</v>
      </c>
      <c r="J2256" s="6" t="n">
        <v>6.6</v>
      </c>
      <c r="K2256" s="3" t="str">
        <f aca="false">IF(I2256=1,"Yes","No")</f>
        <v>No</v>
      </c>
      <c r="L2256" s="7" t="n">
        <f aca="false">IF(K2256="Yes",(J2256-1)*0.98,-1)</f>
        <v>-1</v>
      </c>
      <c r="M2256" s="10" t="s">
        <v>53</v>
      </c>
      <c r="N2256" s="50" t="n">
        <v>10</v>
      </c>
      <c r="O2256" s="50" t="n">
        <f aca="false">N2256*L2256</f>
        <v>-10</v>
      </c>
      <c r="P2256" s="14" t="n">
        <f aca="false">O2256+P2255</f>
        <v>503.794</v>
      </c>
    </row>
    <row r="2257" customFormat="false" ht="12.8" hidden="false" customHeight="false" outlineLevel="0" collapsed="false">
      <c r="A2257" s="2" t="s">
        <v>2692</v>
      </c>
      <c r="B2257" s="2" t="s">
        <v>512</v>
      </c>
      <c r="C2257" s="0" t="s">
        <v>150</v>
      </c>
      <c r="D2257" s="0" t="s">
        <v>29</v>
      </c>
      <c r="E2257" s="0" t="s">
        <v>87</v>
      </c>
      <c r="F2257" s="0" t="s">
        <v>152</v>
      </c>
      <c r="G2257" s="0" t="s">
        <v>19</v>
      </c>
      <c r="H2257" s="0" t="s">
        <v>2693</v>
      </c>
      <c r="I2257" s="0" t="n">
        <v>0</v>
      </c>
      <c r="J2257" s="0" t="n">
        <v>1.57</v>
      </c>
      <c r="K2257" s="0" t="s">
        <v>19</v>
      </c>
      <c r="L2257" s="0" t="n">
        <f aca="false">IF(K2257="Yes",(J2257-1)*0.98,-1)</f>
        <v>-1</v>
      </c>
      <c r="M2257" s="4" t="s">
        <v>22</v>
      </c>
      <c r="N2257" s="50" t="n">
        <v>10</v>
      </c>
      <c r="O2257" s="50" t="n">
        <f aca="false">N2257*L2257</f>
        <v>-10</v>
      </c>
      <c r="P2257" s="14" t="n">
        <f aca="false">O2257+P2256</f>
        <v>493.794</v>
      </c>
    </row>
    <row r="2258" customFormat="false" ht="12.8" hidden="false" customHeight="false" outlineLevel="0" collapsed="false">
      <c r="A2258" s="2" t="s">
        <v>2694</v>
      </c>
      <c r="B2258" s="2" t="s">
        <v>306</v>
      </c>
      <c r="C2258" s="0" t="s">
        <v>68</v>
      </c>
      <c r="D2258" s="0" t="s">
        <v>16</v>
      </c>
      <c r="E2258" s="0" t="s">
        <v>17</v>
      </c>
      <c r="F2258" s="0" t="s">
        <v>18</v>
      </c>
      <c r="G2258" s="0" t="s">
        <v>19</v>
      </c>
      <c r="H2258" s="0" t="s">
        <v>2695</v>
      </c>
      <c r="I2258" s="0" t="n">
        <v>1</v>
      </c>
      <c r="J2258" s="0" t="n">
        <v>1.85</v>
      </c>
      <c r="K2258" s="0" t="s">
        <v>21</v>
      </c>
      <c r="L2258" s="0" t="n">
        <f aca="false">IF(K2258="Yes",(J2258-1)*0.98,-1)</f>
        <v>0.833</v>
      </c>
      <c r="M2258" s="4" t="s">
        <v>22</v>
      </c>
      <c r="N2258" s="50" t="n">
        <v>10</v>
      </c>
      <c r="O2258" s="50" t="n">
        <f aca="false">N2258*L2258</f>
        <v>8.33</v>
      </c>
      <c r="P2258" s="14" t="n">
        <f aca="false">O2258+P2257</f>
        <v>502.124</v>
      </c>
    </row>
    <row r="2259" customFormat="false" ht="12.8" hidden="false" customHeight="false" outlineLevel="0" collapsed="false">
      <c r="A2259" s="2" t="s">
        <v>2694</v>
      </c>
      <c r="B2259" s="2" t="s">
        <v>159</v>
      </c>
      <c r="C2259" s="0" t="s">
        <v>56</v>
      </c>
      <c r="D2259" s="0" t="s">
        <v>42</v>
      </c>
      <c r="E2259" s="0" t="s">
        <v>79</v>
      </c>
      <c r="F2259" s="0" t="s">
        <v>80</v>
      </c>
      <c r="G2259" s="0" t="s">
        <v>19</v>
      </c>
      <c r="H2259" s="0" t="s">
        <v>2696</v>
      </c>
      <c r="I2259" s="0" t="n">
        <v>3</v>
      </c>
      <c r="J2259" s="0" t="n">
        <v>2.4</v>
      </c>
      <c r="K2259" s="0" t="s">
        <v>21</v>
      </c>
      <c r="L2259" s="0" t="n">
        <f aca="false">IF(K2259="Yes",(J2259-1)*0.98,-1)</f>
        <v>1.372</v>
      </c>
      <c r="M2259" s="4" t="s">
        <v>22</v>
      </c>
      <c r="N2259" s="50" t="n">
        <v>10</v>
      </c>
      <c r="O2259" s="50" t="n">
        <f aca="false">N2259*L2259</f>
        <v>13.72</v>
      </c>
      <c r="P2259" s="14" t="n">
        <f aca="false">O2259+P2258</f>
        <v>515.844</v>
      </c>
    </row>
    <row r="2260" customFormat="false" ht="12.8" hidden="false" customHeight="false" outlineLevel="0" collapsed="false">
      <c r="A2260" s="2" t="s">
        <v>2697</v>
      </c>
      <c r="B2260" s="2" t="s">
        <v>897</v>
      </c>
      <c r="C2260" s="0" t="s">
        <v>1378</v>
      </c>
      <c r="D2260" s="0" t="s">
        <v>37</v>
      </c>
      <c r="E2260" s="0" t="s">
        <v>87</v>
      </c>
      <c r="F2260" s="0" t="s">
        <v>298</v>
      </c>
      <c r="G2260" s="0" t="s">
        <v>19</v>
      </c>
      <c r="H2260" s="0" t="s">
        <v>2698</v>
      </c>
      <c r="I2260" s="0" t="n">
        <v>4</v>
      </c>
      <c r="J2260" s="0" t="n">
        <v>2.08</v>
      </c>
      <c r="K2260" s="0" t="s">
        <v>19</v>
      </c>
      <c r="L2260" s="0" t="n">
        <f aca="false">IF(K2260="Yes",(J2260-1)*0.98,-1)</f>
        <v>-1</v>
      </c>
      <c r="M2260" s="11" t="s">
        <v>62</v>
      </c>
      <c r="N2260" s="50" t="n">
        <v>10</v>
      </c>
      <c r="O2260" s="50" t="n">
        <f aca="false">N2260*L2260</f>
        <v>-10</v>
      </c>
      <c r="P2260" s="14" t="n">
        <f aca="false">O2260+P2259</f>
        <v>505.844</v>
      </c>
    </row>
    <row r="2261" customFormat="false" ht="12.8" hidden="false" customHeight="false" outlineLevel="0" collapsed="false">
      <c r="A2261" s="9" t="s">
        <v>2697</v>
      </c>
      <c r="B2261" s="9" t="s">
        <v>897</v>
      </c>
      <c r="C2261" s="6" t="s">
        <v>1378</v>
      </c>
      <c r="D2261" s="6" t="s">
        <v>37</v>
      </c>
      <c r="E2261" s="6" t="s">
        <v>87</v>
      </c>
      <c r="F2261" s="6" t="s">
        <v>298</v>
      </c>
      <c r="G2261" s="6" t="s">
        <v>19</v>
      </c>
      <c r="H2261" s="6" t="s">
        <v>2698</v>
      </c>
      <c r="I2261" s="6" t="n">
        <v>4</v>
      </c>
      <c r="J2261" s="6" t="n">
        <v>8.58</v>
      </c>
      <c r="K2261" s="3" t="str">
        <f aca="false">IF(I2261=1,"Yes","No")</f>
        <v>No</v>
      </c>
      <c r="L2261" s="7" t="n">
        <f aca="false">IF(K2261="Yes",(J2261-1)*0.98,-1)</f>
        <v>-1</v>
      </c>
      <c r="M2261" s="10" t="s">
        <v>53</v>
      </c>
      <c r="N2261" s="50" t="n">
        <v>10</v>
      </c>
      <c r="O2261" s="50" t="n">
        <f aca="false">N2261*L2261</f>
        <v>-10</v>
      </c>
      <c r="P2261" s="14" t="n">
        <f aca="false">O2261+P2260</f>
        <v>495.844</v>
      </c>
    </row>
    <row r="2262" customFormat="false" ht="12.8" hidden="false" customHeight="false" outlineLevel="0" collapsed="false">
      <c r="A2262" s="2" t="s">
        <v>2697</v>
      </c>
      <c r="B2262" s="2" t="s">
        <v>222</v>
      </c>
      <c r="C2262" s="6" t="s">
        <v>68</v>
      </c>
      <c r="D2262" s="6" t="s">
        <v>195</v>
      </c>
      <c r="E2262" s="6" t="s">
        <v>87</v>
      </c>
      <c r="F2262" s="6" t="s">
        <v>18</v>
      </c>
      <c r="G2262" s="6" t="s">
        <v>19</v>
      </c>
      <c r="H2262" s="6" t="s">
        <v>878</v>
      </c>
      <c r="I2262" s="6" t="n">
        <v>3</v>
      </c>
      <c r="J2262" s="6" t="n">
        <v>19.63</v>
      </c>
      <c r="K2262" s="3" t="str">
        <f aca="false">IF(I2262=1, "No","Yes")</f>
        <v>Yes</v>
      </c>
      <c r="L2262" s="7" t="n">
        <f aca="false">IF(I2262=1,-J2262,0.98)</f>
        <v>0.98</v>
      </c>
      <c r="M2262" s="8" t="s">
        <v>51</v>
      </c>
      <c r="N2262" s="50" t="n">
        <v>10</v>
      </c>
      <c r="O2262" s="50" t="n">
        <f aca="false">N2262*L2262</f>
        <v>9.8</v>
      </c>
      <c r="P2262" s="14" t="n">
        <f aca="false">O2262+P2261</f>
        <v>505.644</v>
      </c>
    </row>
    <row r="2263" customFormat="false" ht="12.8" hidden="false" customHeight="false" outlineLevel="0" collapsed="false">
      <c r="A2263" s="9" t="s">
        <v>2697</v>
      </c>
      <c r="B2263" s="9" t="s">
        <v>222</v>
      </c>
      <c r="C2263" s="6" t="s">
        <v>68</v>
      </c>
      <c r="D2263" s="6" t="s">
        <v>195</v>
      </c>
      <c r="E2263" s="6" t="s">
        <v>87</v>
      </c>
      <c r="F2263" s="6" t="s">
        <v>18</v>
      </c>
      <c r="G2263" s="6" t="s">
        <v>19</v>
      </c>
      <c r="H2263" s="6" t="s">
        <v>2699</v>
      </c>
      <c r="I2263" s="6" t="n">
        <v>2</v>
      </c>
      <c r="J2263" s="6" t="n">
        <v>6.21</v>
      </c>
      <c r="K2263" s="3" t="str">
        <f aca="false">IF(I2263=1,"Yes","No")</f>
        <v>No</v>
      </c>
      <c r="L2263" s="7" t="n">
        <f aca="false">IF(K2263="Yes",(J2263-1)*0.98,-1)</f>
        <v>-1</v>
      </c>
      <c r="M2263" s="10" t="s">
        <v>53</v>
      </c>
      <c r="N2263" s="50" t="n">
        <v>10</v>
      </c>
      <c r="O2263" s="50" t="n">
        <f aca="false">N2263*L2263</f>
        <v>-10</v>
      </c>
      <c r="P2263" s="14" t="n">
        <f aca="false">O2263+P2262</f>
        <v>495.644</v>
      </c>
    </row>
    <row r="2264" customFormat="false" ht="12.8" hidden="false" customHeight="false" outlineLevel="0" collapsed="false">
      <c r="A2264" s="2" t="s">
        <v>2697</v>
      </c>
      <c r="B2264" s="2" t="s">
        <v>306</v>
      </c>
      <c r="C2264" s="6" t="s">
        <v>47</v>
      </c>
      <c r="D2264" s="6" t="s">
        <v>48</v>
      </c>
      <c r="E2264" s="6" t="s">
        <v>30</v>
      </c>
      <c r="F2264" s="6" t="s">
        <v>65</v>
      </c>
      <c r="G2264" s="6" t="s">
        <v>21</v>
      </c>
      <c r="H2264" s="6" t="s">
        <v>2700</v>
      </c>
      <c r="I2264" s="6" t="n">
        <v>4</v>
      </c>
      <c r="J2264" s="6" t="n">
        <v>3.75</v>
      </c>
      <c r="K2264" s="3" t="str">
        <f aca="false">IF(I2264=1, "No","Yes")</f>
        <v>Yes</v>
      </c>
      <c r="L2264" s="7" t="n">
        <f aca="false">IF(I2264=1,-J2264,0.98)</f>
        <v>0.98</v>
      </c>
      <c r="M2264" s="8" t="s">
        <v>51</v>
      </c>
      <c r="N2264" s="50" t="n">
        <v>10</v>
      </c>
      <c r="O2264" s="50" t="n">
        <f aca="false">N2264*L2264</f>
        <v>9.8</v>
      </c>
      <c r="P2264" s="14" t="n">
        <f aca="false">O2264+P2263</f>
        <v>505.444</v>
      </c>
    </row>
    <row r="2265" customFormat="false" ht="12.8" hidden="false" customHeight="false" outlineLevel="0" collapsed="false">
      <c r="A2265" s="9" t="s">
        <v>2697</v>
      </c>
      <c r="B2265" s="9" t="s">
        <v>306</v>
      </c>
      <c r="C2265" s="6" t="s">
        <v>47</v>
      </c>
      <c r="D2265" s="6" t="s">
        <v>48</v>
      </c>
      <c r="E2265" s="6" t="s">
        <v>30</v>
      </c>
      <c r="F2265" s="6" t="s">
        <v>65</v>
      </c>
      <c r="G2265" s="6" t="s">
        <v>21</v>
      </c>
      <c r="H2265" s="6" t="s">
        <v>2701</v>
      </c>
      <c r="I2265" s="6" t="n">
        <v>2</v>
      </c>
      <c r="J2265" s="6" t="n">
        <v>3.93</v>
      </c>
      <c r="K2265" s="3" t="str">
        <f aca="false">IF(I2265=1,"Yes","No")</f>
        <v>No</v>
      </c>
      <c r="L2265" s="7" t="n">
        <f aca="false">IF(K2265="Yes",(J2265-1)*0.98,-1)</f>
        <v>-1</v>
      </c>
      <c r="M2265" s="10" t="s">
        <v>53</v>
      </c>
      <c r="N2265" s="50" t="n">
        <v>10</v>
      </c>
      <c r="O2265" s="50" t="n">
        <f aca="false">N2265*L2265</f>
        <v>-10</v>
      </c>
      <c r="P2265" s="14" t="n">
        <f aca="false">O2265+P2264</f>
        <v>495.444</v>
      </c>
    </row>
    <row r="2266" customFormat="false" ht="12.8" hidden="false" customHeight="false" outlineLevel="0" collapsed="false">
      <c r="A2266" s="2" t="s">
        <v>2697</v>
      </c>
      <c r="B2266" s="2" t="s">
        <v>888</v>
      </c>
      <c r="C2266" s="0" t="s">
        <v>457</v>
      </c>
      <c r="D2266" s="0" t="s">
        <v>48</v>
      </c>
      <c r="E2266" s="0" t="s">
        <v>87</v>
      </c>
      <c r="F2266" s="0" t="s">
        <v>18</v>
      </c>
      <c r="G2266" s="0" t="s">
        <v>21</v>
      </c>
      <c r="H2266" s="0" t="s">
        <v>2702</v>
      </c>
      <c r="I2266" s="0" t="s">
        <v>133</v>
      </c>
      <c r="J2266" s="0" t="n">
        <v>1.86</v>
      </c>
      <c r="K2266" s="0" t="s">
        <v>19</v>
      </c>
      <c r="L2266" s="0" t="n">
        <f aca="false">IF(K2266="Yes",(J2266-1)*0.98,-1)</f>
        <v>-1</v>
      </c>
      <c r="M2266" s="4" t="s">
        <v>22</v>
      </c>
      <c r="N2266" s="50" t="n">
        <v>10</v>
      </c>
      <c r="O2266" s="50" t="n">
        <f aca="false">N2266*L2266</f>
        <v>-10</v>
      </c>
      <c r="P2266" s="14" t="n">
        <f aca="false">O2266+P2265</f>
        <v>485.444</v>
      </c>
    </row>
    <row r="2267" customFormat="false" ht="12.8" hidden="false" customHeight="false" outlineLevel="0" collapsed="false">
      <c r="A2267" s="2" t="s">
        <v>2703</v>
      </c>
      <c r="B2267" s="2" t="s">
        <v>96</v>
      </c>
      <c r="C2267" s="0" t="s">
        <v>359</v>
      </c>
      <c r="D2267" s="0" t="s">
        <v>16</v>
      </c>
      <c r="E2267" s="0" t="s">
        <v>17</v>
      </c>
      <c r="F2267" s="0" t="s">
        <v>18</v>
      </c>
      <c r="G2267" s="0" t="s">
        <v>19</v>
      </c>
      <c r="H2267" s="0" t="s">
        <v>2704</v>
      </c>
      <c r="I2267" s="0" t="n">
        <v>1</v>
      </c>
      <c r="J2267" s="0" t="n">
        <v>1.12</v>
      </c>
      <c r="K2267" s="0" t="s">
        <v>21</v>
      </c>
      <c r="L2267" s="0" t="n">
        <f aca="false">IF(K2267="Yes",(J2267-1)*0.98,-1)</f>
        <v>0.1176</v>
      </c>
      <c r="M2267" s="4" t="s">
        <v>22</v>
      </c>
      <c r="N2267" s="50" t="n">
        <v>10</v>
      </c>
      <c r="O2267" s="50" t="n">
        <f aca="false">N2267*L2267</f>
        <v>1.176</v>
      </c>
      <c r="P2267" s="14" t="n">
        <f aca="false">O2267+P2266</f>
        <v>486.62</v>
      </c>
    </row>
    <row r="2268" customFormat="false" ht="12.8" hidden="false" customHeight="false" outlineLevel="0" collapsed="false">
      <c r="A2268" s="2" t="s">
        <v>2703</v>
      </c>
      <c r="B2268" s="2" t="s">
        <v>96</v>
      </c>
      <c r="C2268" s="0" t="s">
        <v>359</v>
      </c>
      <c r="D2268" s="0" t="s">
        <v>16</v>
      </c>
      <c r="E2268" s="0" t="s">
        <v>17</v>
      </c>
      <c r="F2268" s="0" t="s">
        <v>18</v>
      </c>
      <c r="G2268" s="0" t="s">
        <v>19</v>
      </c>
      <c r="H2268" s="0" t="s">
        <v>2705</v>
      </c>
      <c r="I2268" s="0" t="n">
        <v>2</v>
      </c>
      <c r="J2268" s="0" t="n">
        <v>1.17</v>
      </c>
      <c r="K2268" s="0" t="s">
        <v>21</v>
      </c>
      <c r="L2268" s="0" t="n">
        <f aca="false">IF(K2268="Yes",(J2268-1)*0.98,-1)</f>
        <v>0.1666</v>
      </c>
      <c r="M2268" s="11" t="s">
        <v>62</v>
      </c>
      <c r="N2268" s="50" t="n">
        <v>10</v>
      </c>
      <c r="O2268" s="50" t="n">
        <f aca="false">N2268*L2268</f>
        <v>1.666</v>
      </c>
      <c r="P2268" s="14" t="n">
        <f aca="false">O2268+P2267</f>
        <v>488.286</v>
      </c>
    </row>
    <row r="2269" customFormat="false" ht="12.8" hidden="false" customHeight="false" outlineLevel="0" collapsed="false">
      <c r="A2269" s="2" t="s">
        <v>2706</v>
      </c>
      <c r="B2269" s="2" t="s">
        <v>181</v>
      </c>
      <c r="C2269" s="0" t="s">
        <v>1371</v>
      </c>
      <c r="D2269" s="0" t="s">
        <v>16</v>
      </c>
      <c r="E2269" s="0" t="s">
        <v>17</v>
      </c>
      <c r="F2269" s="0" t="s">
        <v>18</v>
      </c>
      <c r="G2269" s="0" t="s">
        <v>19</v>
      </c>
      <c r="H2269" s="0" t="s">
        <v>2707</v>
      </c>
      <c r="I2269" s="0" t="n">
        <v>1</v>
      </c>
      <c r="J2269" s="0" t="n">
        <v>1.09</v>
      </c>
      <c r="K2269" s="0" t="s">
        <v>21</v>
      </c>
      <c r="L2269" s="0" t="n">
        <f aca="false">IF(K2269="Yes",(J2269-1)*0.98,-1)</f>
        <v>0.0882000000000001</v>
      </c>
      <c r="M2269" s="4" t="s">
        <v>22</v>
      </c>
      <c r="N2269" s="50" t="n">
        <v>10</v>
      </c>
      <c r="O2269" s="50" t="n">
        <f aca="false">N2269*L2269</f>
        <v>0.882000000000001</v>
      </c>
      <c r="P2269" s="14" t="n">
        <f aca="false">O2269+P2268</f>
        <v>489.168</v>
      </c>
    </row>
    <row r="2270" customFormat="false" ht="12.8" hidden="false" customHeight="false" outlineLevel="0" collapsed="false">
      <c r="A2270" s="2" t="s">
        <v>2706</v>
      </c>
      <c r="B2270" s="2" t="s">
        <v>181</v>
      </c>
      <c r="C2270" s="0" t="s">
        <v>1371</v>
      </c>
      <c r="D2270" s="0" t="s">
        <v>16</v>
      </c>
      <c r="E2270" s="0" t="s">
        <v>17</v>
      </c>
      <c r="F2270" s="0" t="s">
        <v>18</v>
      </c>
      <c r="G2270" s="0" t="s">
        <v>19</v>
      </c>
      <c r="H2270" s="0" t="s">
        <v>2708</v>
      </c>
      <c r="I2270" s="0" t="n">
        <v>0</v>
      </c>
      <c r="J2270" s="0" t="n">
        <v>1.86</v>
      </c>
      <c r="K2270" s="0" t="s">
        <v>19</v>
      </c>
      <c r="L2270" s="0" t="n">
        <f aca="false">IF(K2270="Yes",(J2270-1)*0.98,-1)</f>
        <v>-1</v>
      </c>
      <c r="M2270" s="11" t="s">
        <v>62</v>
      </c>
      <c r="N2270" s="50" t="n">
        <v>10</v>
      </c>
      <c r="O2270" s="50" t="n">
        <f aca="false">N2270*L2270</f>
        <v>-10</v>
      </c>
      <c r="P2270" s="14" t="n">
        <f aca="false">O2270+P2269</f>
        <v>479.168</v>
      </c>
    </row>
    <row r="2271" customFormat="false" ht="12.8" hidden="false" customHeight="false" outlineLevel="0" collapsed="false">
      <c r="A2271" s="2" t="s">
        <v>2709</v>
      </c>
      <c r="B2271" s="2" t="s">
        <v>23</v>
      </c>
      <c r="C2271" s="0" t="s">
        <v>47</v>
      </c>
      <c r="D2271" s="0" t="s">
        <v>42</v>
      </c>
      <c r="E2271" s="0" t="s">
        <v>30</v>
      </c>
      <c r="F2271" s="0" t="s">
        <v>43</v>
      </c>
      <c r="G2271" s="0" t="s">
        <v>19</v>
      </c>
      <c r="H2271" s="0" t="s">
        <v>2710</v>
      </c>
      <c r="I2271" s="0" t="n">
        <v>0</v>
      </c>
      <c r="J2271" s="0" t="n">
        <v>5.08</v>
      </c>
      <c r="K2271" s="0" t="s">
        <v>19</v>
      </c>
      <c r="L2271" s="0" t="n">
        <f aca="false">IF(K2271="Yes",(J2271-1)*0.98,-1)</f>
        <v>-1</v>
      </c>
      <c r="M2271" s="11" t="s">
        <v>62</v>
      </c>
      <c r="N2271" s="50" t="n">
        <v>10</v>
      </c>
      <c r="O2271" s="50" t="n">
        <f aca="false">N2271*L2271</f>
        <v>-10</v>
      </c>
      <c r="P2271" s="14" t="n">
        <f aca="false">O2271+P2270</f>
        <v>469.168</v>
      </c>
    </row>
    <row r="2272" customFormat="false" ht="12.8" hidden="false" customHeight="false" outlineLevel="0" collapsed="false">
      <c r="A2272" s="2" t="s">
        <v>2711</v>
      </c>
      <c r="B2272" s="2" t="s">
        <v>1185</v>
      </c>
      <c r="C2272" s="0" t="s">
        <v>1371</v>
      </c>
      <c r="D2272" s="0" t="s">
        <v>42</v>
      </c>
      <c r="E2272" s="0" t="s">
        <v>30</v>
      </c>
      <c r="F2272" s="0" t="s">
        <v>18</v>
      </c>
      <c r="G2272" s="0" t="s">
        <v>19</v>
      </c>
      <c r="H2272" s="0" t="s">
        <v>2712</v>
      </c>
      <c r="I2272" s="0" t="n">
        <v>0</v>
      </c>
      <c r="J2272" s="0" t="n">
        <v>3.25</v>
      </c>
      <c r="K2272" s="0" t="s">
        <v>19</v>
      </c>
      <c r="L2272" s="0" t="n">
        <f aca="false">IF(K2272="Yes",(J2272-1)*0.98,-1)</f>
        <v>-1</v>
      </c>
      <c r="M2272" s="11" t="s">
        <v>62</v>
      </c>
      <c r="N2272" s="50" t="n">
        <v>10</v>
      </c>
      <c r="O2272" s="50" t="n">
        <f aca="false">N2272*L2272</f>
        <v>-10</v>
      </c>
      <c r="P2272" s="14" t="n">
        <f aca="false">O2272+P2271</f>
        <v>459.168</v>
      </c>
      <c r="Q2272" s="47" t="n">
        <v>0</v>
      </c>
      <c r="R2272" s="47" t="n">
        <f aca="false">P2272-Q2272</f>
        <v>459.168</v>
      </c>
      <c r="S2272" s="47" t="n">
        <f aca="false">R2272/50</f>
        <v>9.18336</v>
      </c>
      <c r="T2272" s="47" t="n">
        <v>0</v>
      </c>
      <c r="U2272" s="54" t="s">
        <v>5944</v>
      </c>
    </row>
    <row r="2273" customFormat="false" ht="12.8" hidden="false" customHeight="false" outlineLevel="0" collapsed="false">
      <c r="A2273" s="2" t="s">
        <v>2713</v>
      </c>
      <c r="B2273" s="2" t="s">
        <v>471</v>
      </c>
      <c r="C2273" s="0" t="s">
        <v>74</v>
      </c>
      <c r="D2273" s="0" t="s">
        <v>37</v>
      </c>
      <c r="E2273" s="0" t="s">
        <v>30</v>
      </c>
      <c r="F2273" s="0" t="s">
        <v>43</v>
      </c>
      <c r="G2273" s="0" t="s">
        <v>19</v>
      </c>
      <c r="H2273" s="0" t="s">
        <v>2714</v>
      </c>
      <c r="I2273" s="0" t="n">
        <v>3</v>
      </c>
      <c r="J2273" s="0" t="n">
        <v>1.37</v>
      </c>
      <c r="K2273" s="0" t="s">
        <v>21</v>
      </c>
      <c r="L2273" s="0" t="n">
        <f aca="false">IF(K2273="Yes",(J2273-1)*0.98,-1)</f>
        <v>0.3626</v>
      </c>
      <c r="M2273" s="4" t="s">
        <v>22</v>
      </c>
      <c r="N2273" s="50" t="n">
        <v>9.18</v>
      </c>
      <c r="O2273" s="50" t="n">
        <f aca="false">N2273*L2273</f>
        <v>3.328668</v>
      </c>
      <c r="P2273" s="51" t="n">
        <f aca="false">R2272+O2273</f>
        <v>462.496668</v>
      </c>
    </row>
    <row r="2274" customFormat="false" ht="12.8" hidden="false" customHeight="false" outlineLevel="0" collapsed="false">
      <c r="A2274" s="2" t="s">
        <v>2715</v>
      </c>
      <c r="B2274" s="2" t="s">
        <v>35</v>
      </c>
      <c r="C2274" s="0" t="s">
        <v>179</v>
      </c>
      <c r="D2274" s="0" t="s">
        <v>195</v>
      </c>
      <c r="E2274" s="0" t="s">
        <v>17</v>
      </c>
      <c r="F2274" s="0" t="s">
        <v>1413</v>
      </c>
      <c r="G2274" s="0" t="s">
        <v>19</v>
      </c>
      <c r="H2274" s="0" t="s">
        <v>156</v>
      </c>
      <c r="I2274" s="0" t="n">
        <v>1</v>
      </c>
      <c r="J2274" s="0" t="n">
        <v>1.31</v>
      </c>
      <c r="K2274" s="0" t="str">
        <f aca="false">IF(I2274=1,"Yes","No")</f>
        <v>Yes</v>
      </c>
      <c r="L2274" s="0" t="n">
        <f aca="false">IF(K2274="Yes",(J2274-1)*0.98,-1)</f>
        <v>0.3038</v>
      </c>
      <c r="M2274" s="5" t="s">
        <v>33</v>
      </c>
      <c r="N2274" s="50" t="n">
        <v>9.18</v>
      </c>
      <c r="O2274" s="50" t="n">
        <f aca="false">N2274*L2274</f>
        <v>2.788884</v>
      </c>
      <c r="P2274" s="14" t="n">
        <f aca="false">O2274+P2273</f>
        <v>465.285552</v>
      </c>
    </row>
    <row r="2275" customFormat="false" ht="12.8" hidden="false" customHeight="false" outlineLevel="0" collapsed="false">
      <c r="A2275" s="2" t="s">
        <v>2715</v>
      </c>
      <c r="B2275" s="2" t="s">
        <v>35</v>
      </c>
      <c r="C2275" s="0" t="s">
        <v>179</v>
      </c>
      <c r="D2275" s="0" t="s">
        <v>195</v>
      </c>
      <c r="E2275" s="0" t="s">
        <v>17</v>
      </c>
      <c r="F2275" s="0" t="s">
        <v>1413</v>
      </c>
      <c r="G2275" s="0" t="s">
        <v>19</v>
      </c>
      <c r="H2275" s="0" t="s">
        <v>156</v>
      </c>
      <c r="I2275" s="0" t="n">
        <v>1</v>
      </c>
      <c r="J2275" s="0" t="n">
        <v>1.1</v>
      </c>
      <c r="K2275" s="0" t="s">
        <v>21</v>
      </c>
      <c r="L2275" s="0" t="n">
        <f aca="false">IF(K2275="Yes",(J2275-1)*0.98,-1)</f>
        <v>0.0980000000000001</v>
      </c>
      <c r="M2275" s="4" t="s">
        <v>22</v>
      </c>
      <c r="N2275" s="50" t="n">
        <v>9.18</v>
      </c>
      <c r="O2275" s="50" t="n">
        <f aca="false">N2275*L2275</f>
        <v>0.899640000000001</v>
      </c>
      <c r="P2275" s="14" t="n">
        <f aca="false">O2275+P2274</f>
        <v>466.185192</v>
      </c>
    </row>
    <row r="2276" customFormat="false" ht="12.8" hidden="false" customHeight="false" outlineLevel="0" collapsed="false">
      <c r="A2276" s="2" t="s">
        <v>2715</v>
      </c>
      <c r="B2276" s="2" t="s">
        <v>35</v>
      </c>
      <c r="C2276" s="6" t="s">
        <v>179</v>
      </c>
      <c r="D2276" s="6" t="s">
        <v>195</v>
      </c>
      <c r="E2276" s="6" t="s">
        <v>17</v>
      </c>
      <c r="F2276" s="6" t="s">
        <v>1413</v>
      </c>
      <c r="G2276" s="6" t="s">
        <v>19</v>
      </c>
      <c r="H2276" s="6" t="s">
        <v>1478</v>
      </c>
      <c r="I2276" s="6" t="n">
        <v>3</v>
      </c>
      <c r="J2276" s="6" t="n">
        <v>19.68</v>
      </c>
      <c r="K2276" s="3" t="str">
        <f aca="false">IF(I2276=1, "No","Yes")</f>
        <v>Yes</v>
      </c>
      <c r="L2276" s="7" t="n">
        <f aca="false">IF(I2276=1,-J2276,0.98)</f>
        <v>0.98</v>
      </c>
      <c r="M2276" s="8" t="s">
        <v>51</v>
      </c>
      <c r="N2276" s="50" t="n">
        <v>9.18</v>
      </c>
      <c r="O2276" s="50" t="n">
        <f aca="false">N2276*L2276</f>
        <v>8.9964</v>
      </c>
      <c r="P2276" s="14" t="n">
        <f aca="false">O2276+P2275</f>
        <v>475.181592</v>
      </c>
    </row>
    <row r="2277" customFormat="false" ht="12.8" hidden="false" customHeight="false" outlineLevel="0" collapsed="false">
      <c r="A2277" s="2" t="s">
        <v>2716</v>
      </c>
      <c r="B2277" s="2" t="s">
        <v>35</v>
      </c>
      <c r="C2277" s="0" t="s">
        <v>1302</v>
      </c>
      <c r="D2277" s="0" t="s">
        <v>37</v>
      </c>
      <c r="E2277" s="0" t="s">
        <v>17</v>
      </c>
      <c r="F2277" s="0" t="s">
        <v>18</v>
      </c>
      <c r="G2277" s="0" t="s">
        <v>19</v>
      </c>
      <c r="H2277" s="0" t="s">
        <v>2717</v>
      </c>
      <c r="I2277" s="0" t="n">
        <v>2</v>
      </c>
      <c r="J2277" s="0" t="n">
        <v>3.71</v>
      </c>
      <c r="K2277" s="0" t="str">
        <f aca="false">IF(I2277=1,"Yes","No")</f>
        <v>No</v>
      </c>
      <c r="L2277" s="0" t="n">
        <f aca="false">IF(K2277="Yes",(J2277-1)*0.98,-1)</f>
        <v>-1</v>
      </c>
      <c r="M2277" s="5" t="s">
        <v>33</v>
      </c>
      <c r="N2277" s="50" t="n">
        <v>9.18</v>
      </c>
      <c r="O2277" s="50" t="n">
        <f aca="false">N2277*L2277</f>
        <v>-9.18</v>
      </c>
      <c r="P2277" s="14" t="n">
        <f aca="false">O2277+P2276</f>
        <v>466.001592</v>
      </c>
    </row>
    <row r="2278" customFormat="false" ht="12.8" hidden="false" customHeight="false" outlineLevel="0" collapsed="false">
      <c r="A2278" s="2" t="s">
        <v>2716</v>
      </c>
      <c r="B2278" s="2" t="s">
        <v>35</v>
      </c>
      <c r="C2278" s="6" t="s">
        <v>1302</v>
      </c>
      <c r="D2278" s="6" t="s">
        <v>37</v>
      </c>
      <c r="E2278" s="6" t="s">
        <v>17</v>
      </c>
      <c r="F2278" s="6" t="s">
        <v>18</v>
      </c>
      <c r="G2278" s="6" t="s">
        <v>19</v>
      </c>
      <c r="H2278" s="6" t="s">
        <v>2718</v>
      </c>
      <c r="I2278" s="6" t="n">
        <v>1</v>
      </c>
      <c r="J2278" s="6" t="n">
        <v>3.38</v>
      </c>
      <c r="K2278" s="3" t="str">
        <f aca="false">IF(I2278=1, "No","Yes")</f>
        <v>No</v>
      </c>
      <c r="L2278" s="7" t="n">
        <f aca="false">IF(I2278=1,-J2278,0.98)</f>
        <v>-3.38</v>
      </c>
      <c r="M2278" s="8" t="s">
        <v>51</v>
      </c>
      <c r="N2278" s="50" t="n">
        <v>9.18</v>
      </c>
      <c r="O2278" s="50" t="n">
        <f aca="false">N2278*L2278</f>
        <v>-31.0284</v>
      </c>
      <c r="P2278" s="14" t="n">
        <f aca="false">O2278+P2277</f>
        <v>434.973192</v>
      </c>
    </row>
    <row r="2279" customFormat="false" ht="12.8" hidden="false" customHeight="false" outlineLevel="0" collapsed="false">
      <c r="A2279" s="9" t="s">
        <v>2716</v>
      </c>
      <c r="B2279" s="9" t="s">
        <v>35</v>
      </c>
      <c r="C2279" s="6" t="s">
        <v>1302</v>
      </c>
      <c r="D2279" s="6" t="s">
        <v>37</v>
      </c>
      <c r="E2279" s="6" t="s">
        <v>17</v>
      </c>
      <c r="F2279" s="6" t="s">
        <v>18</v>
      </c>
      <c r="G2279" s="6" t="s">
        <v>19</v>
      </c>
      <c r="H2279" s="6" t="s">
        <v>2718</v>
      </c>
      <c r="I2279" s="6" t="n">
        <v>1</v>
      </c>
      <c r="J2279" s="6" t="n">
        <v>1.65</v>
      </c>
      <c r="K2279" s="3" t="s">
        <v>21</v>
      </c>
      <c r="L2279" s="0" t="n">
        <f aca="false">IF(K2279="Yes",(J2279-1)*0.98,-1)</f>
        <v>0.637</v>
      </c>
      <c r="M2279" s="13" t="s">
        <v>184</v>
      </c>
      <c r="N2279" s="50" t="n">
        <v>9.18</v>
      </c>
      <c r="O2279" s="50" t="n">
        <f aca="false">N2279*L2279</f>
        <v>5.84766</v>
      </c>
      <c r="P2279" s="14" t="n">
        <f aca="false">O2279+P2278</f>
        <v>440.820852</v>
      </c>
    </row>
    <row r="2280" customFormat="false" ht="12.8" hidden="false" customHeight="false" outlineLevel="0" collapsed="false">
      <c r="A2280" s="2" t="s">
        <v>2719</v>
      </c>
      <c r="B2280" s="2" t="s">
        <v>113</v>
      </c>
      <c r="C2280" s="0" t="s">
        <v>259</v>
      </c>
      <c r="D2280" s="0" t="s">
        <v>16</v>
      </c>
      <c r="E2280" s="0" t="s">
        <v>17</v>
      </c>
      <c r="F2280" s="0" t="s">
        <v>18</v>
      </c>
      <c r="G2280" s="0" t="s">
        <v>19</v>
      </c>
      <c r="H2280" s="0" t="s">
        <v>2523</v>
      </c>
      <c r="I2280" s="0" t="n">
        <v>2</v>
      </c>
      <c r="J2280" s="0" t="n">
        <v>1.06</v>
      </c>
      <c r="K2280" s="0" t="s">
        <v>21</v>
      </c>
      <c r="L2280" s="0" t="n">
        <f aca="false">IF(K2280="Yes",(J2280-1)*0.98,-1)</f>
        <v>0.0588000000000001</v>
      </c>
      <c r="M2280" s="4" t="s">
        <v>22</v>
      </c>
      <c r="N2280" s="50" t="n">
        <v>9.18</v>
      </c>
      <c r="O2280" s="50" t="n">
        <f aca="false">N2280*L2280</f>
        <v>0.539784000000001</v>
      </c>
      <c r="P2280" s="14" t="n">
        <f aca="false">O2280+P2279</f>
        <v>441.360636</v>
      </c>
    </row>
    <row r="2281" customFormat="false" ht="12.8" hidden="false" customHeight="false" outlineLevel="0" collapsed="false">
      <c r="A2281" s="2" t="s">
        <v>2719</v>
      </c>
      <c r="B2281" s="2" t="s">
        <v>14</v>
      </c>
      <c r="C2281" s="0" t="s">
        <v>259</v>
      </c>
      <c r="D2281" s="0" t="s">
        <v>16</v>
      </c>
      <c r="E2281" s="0" t="s">
        <v>17</v>
      </c>
      <c r="F2281" s="0" t="s">
        <v>18</v>
      </c>
      <c r="G2281" s="0" t="s">
        <v>19</v>
      </c>
      <c r="H2281" s="0" t="s">
        <v>2720</v>
      </c>
      <c r="I2281" s="0" t="n">
        <v>1</v>
      </c>
      <c r="J2281" s="0" t="n">
        <v>1.08</v>
      </c>
      <c r="K2281" s="0" t="s">
        <v>21</v>
      </c>
      <c r="L2281" s="0" t="n">
        <f aca="false">IF(K2281="Yes",(J2281-1)*0.98,-1)</f>
        <v>0.0784000000000001</v>
      </c>
      <c r="M2281" s="4" t="s">
        <v>22</v>
      </c>
      <c r="N2281" s="50" t="n">
        <v>9.18</v>
      </c>
      <c r="O2281" s="50" t="n">
        <f aca="false">N2281*L2281</f>
        <v>0.719712000000001</v>
      </c>
      <c r="P2281" s="14" t="n">
        <f aca="false">O2281+P2280</f>
        <v>442.080348</v>
      </c>
    </row>
    <row r="2282" customFormat="false" ht="12.8" hidden="false" customHeight="false" outlineLevel="0" collapsed="false">
      <c r="A2282" s="2" t="s">
        <v>2721</v>
      </c>
      <c r="B2282" s="2" t="s">
        <v>296</v>
      </c>
      <c r="C2282" s="0" t="s">
        <v>248</v>
      </c>
      <c r="D2282" s="0" t="s">
        <v>16</v>
      </c>
      <c r="E2282" s="0" t="s">
        <v>87</v>
      </c>
      <c r="F2282" s="0" t="s">
        <v>18</v>
      </c>
      <c r="G2282" s="0" t="s">
        <v>21</v>
      </c>
      <c r="H2282" s="0" t="s">
        <v>2722</v>
      </c>
      <c r="I2282" s="0" t="n">
        <v>1</v>
      </c>
      <c r="J2282" s="0" t="n">
        <v>1.44</v>
      </c>
      <c r="K2282" s="0" t="s">
        <v>21</v>
      </c>
      <c r="L2282" s="0" t="n">
        <f aca="false">IF(K2282="Yes",(J2282-1)*0.98,-1)</f>
        <v>0.4312</v>
      </c>
      <c r="M2282" s="4" t="s">
        <v>22</v>
      </c>
      <c r="N2282" s="50" t="n">
        <v>9.18</v>
      </c>
      <c r="O2282" s="50" t="n">
        <f aca="false">N2282*L2282</f>
        <v>3.958416</v>
      </c>
      <c r="P2282" s="14" t="n">
        <f aca="false">O2282+P2281</f>
        <v>446.038764</v>
      </c>
    </row>
    <row r="2283" customFormat="false" ht="12.8" hidden="false" customHeight="false" outlineLevel="0" collapsed="false">
      <c r="A2283" s="2" t="s">
        <v>2721</v>
      </c>
      <c r="B2283" s="2" t="s">
        <v>456</v>
      </c>
      <c r="C2283" s="0" t="s">
        <v>248</v>
      </c>
      <c r="D2283" s="0" t="s">
        <v>42</v>
      </c>
      <c r="E2283" s="0" t="s">
        <v>79</v>
      </c>
      <c r="F2283" s="0" t="s">
        <v>80</v>
      </c>
      <c r="G2283" s="0" t="s">
        <v>19</v>
      </c>
      <c r="H2283" s="0" t="s">
        <v>2723</v>
      </c>
      <c r="I2283" s="0" t="n">
        <v>1</v>
      </c>
      <c r="J2283" s="0" t="n">
        <v>1.37</v>
      </c>
      <c r="K2283" s="0" t="s">
        <v>21</v>
      </c>
      <c r="L2283" s="0" t="n">
        <f aca="false">IF(K2283="Yes",(J2283-1)*0.98,-1)</f>
        <v>0.3626</v>
      </c>
      <c r="M2283" s="4" t="s">
        <v>22</v>
      </c>
      <c r="N2283" s="50" t="n">
        <v>9.18</v>
      </c>
      <c r="O2283" s="50" t="n">
        <f aca="false">N2283*L2283</f>
        <v>3.328668</v>
      </c>
      <c r="P2283" s="14" t="n">
        <f aca="false">O2283+P2282</f>
        <v>449.367432</v>
      </c>
    </row>
    <row r="2284" customFormat="false" ht="12.8" hidden="false" customHeight="false" outlineLevel="0" collapsed="false">
      <c r="A2284" s="2" t="s">
        <v>2724</v>
      </c>
      <c r="B2284" s="2" t="s">
        <v>1185</v>
      </c>
      <c r="C2284" s="0" t="s">
        <v>74</v>
      </c>
      <c r="D2284" s="0" t="s">
        <v>37</v>
      </c>
      <c r="E2284" s="0" t="s">
        <v>30</v>
      </c>
      <c r="F2284" s="0" t="s">
        <v>43</v>
      </c>
      <c r="G2284" s="0" t="s">
        <v>19</v>
      </c>
      <c r="H2284" s="0" t="s">
        <v>2725</v>
      </c>
      <c r="I2284" s="0" t="n">
        <v>2</v>
      </c>
      <c r="J2284" s="0" t="n">
        <v>1.52</v>
      </c>
      <c r="K2284" s="0" t="s">
        <v>21</v>
      </c>
      <c r="L2284" s="0" t="n">
        <f aca="false">IF(K2284="Yes",(J2284-1)*0.98,-1)</f>
        <v>0.5096</v>
      </c>
      <c r="M2284" s="4" t="s">
        <v>22</v>
      </c>
      <c r="N2284" s="50" t="n">
        <v>9.18</v>
      </c>
      <c r="O2284" s="50" t="n">
        <f aca="false">N2284*L2284</f>
        <v>4.678128</v>
      </c>
      <c r="P2284" s="14" t="n">
        <f aca="false">O2284+P2283</f>
        <v>454.04556</v>
      </c>
    </row>
    <row r="2285" customFormat="false" ht="12.8" hidden="false" customHeight="false" outlineLevel="0" collapsed="false">
      <c r="A2285" s="2" t="s">
        <v>2724</v>
      </c>
      <c r="B2285" s="2" t="s">
        <v>73</v>
      </c>
      <c r="C2285" s="0" t="s">
        <v>74</v>
      </c>
      <c r="D2285" s="0" t="s">
        <v>37</v>
      </c>
      <c r="E2285" s="0" t="s">
        <v>30</v>
      </c>
      <c r="F2285" s="0" t="s">
        <v>65</v>
      </c>
      <c r="G2285" s="0" t="s">
        <v>21</v>
      </c>
      <c r="H2285" s="0" t="s">
        <v>2726</v>
      </c>
      <c r="I2285" s="0" t="n">
        <v>3</v>
      </c>
      <c r="J2285" s="0" t="n">
        <v>1.53</v>
      </c>
      <c r="K2285" s="0" t="s">
        <v>21</v>
      </c>
      <c r="L2285" s="0" t="n">
        <f aca="false">IF(K2285="Yes",(J2285-1)*0.98,-1)</f>
        <v>0.5194</v>
      </c>
      <c r="M2285" s="4" t="s">
        <v>22</v>
      </c>
      <c r="N2285" s="50" t="n">
        <v>9.18</v>
      </c>
      <c r="O2285" s="50" t="n">
        <f aca="false">N2285*L2285</f>
        <v>4.768092</v>
      </c>
      <c r="P2285" s="14" t="n">
        <f aca="false">O2285+P2284</f>
        <v>458.813652</v>
      </c>
    </row>
    <row r="2286" customFormat="false" ht="12.8" hidden="false" customHeight="false" outlineLevel="0" collapsed="false">
      <c r="A2286" s="2" t="s">
        <v>2724</v>
      </c>
      <c r="B2286" s="2" t="s">
        <v>73</v>
      </c>
      <c r="C2286" s="0" t="s">
        <v>74</v>
      </c>
      <c r="D2286" s="0" t="s">
        <v>37</v>
      </c>
      <c r="E2286" s="0" t="s">
        <v>30</v>
      </c>
      <c r="F2286" s="0" t="s">
        <v>65</v>
      </c>
      <c r="G2286" s="0" t="s">
        <v>21</v>
      </c>
      <c r="H2286" s="0" t="s">
        <v>2727</v>
      </c>
      <c r="I2286" s="0" t="n">
        <v>0</v>
      </c>
      <c r="J2286" s="0" t="n">
        <v>4.1</v>
      </c>
      <c r="K2286" s="0" t="s">
        <v>19</v>
      </c>
      <c r="L2286" s="0" t="n">
        <f aca="false">IF(K2286="Yes",(J2286-1)*0.98,-1)</f>
        <v>-1</v>
      </c>
      <c r="M2286" s="11" t="s">
        <v>62</v>
      </c>
      <c r="N2286" s="50" t="n">
        <v>9.18</v>
      </c>
      <c r="O2286" s="50" t="n">
        <f aca="false">N2286*L2286</f>
        <v>-9.18</v>
      </c>
      <c r="P2286" s="14" t="n">
        <f aca="false">O2286+P2285</f>
        <v>449.633652</v>
      </c>
    </row>
    <row r="2287" customFormat="false" ht="12.8" hidden="false" customHeight="false" outlineLevel="0" collapsed="false">
      <c r="A2287" s="2" t="s">
        <v>2724</v>
      </c>
      <c r="B2287" s="2" t="s">
        <v>73</v>
      </c>
      <c r="C2287" s="6" t="s">
        <v>74</v>
      </c>
      <c r="D2287" s="6" t="s">
        <v>37</v>
      </c>
      <c r="E2287" s="6" t="s">
        <v>30</v>
      </c>
      <c r="F2287" s="6" t="s">
        <v>65</v>
      </c>
      <c r="G2287" s="6" t="s">
        <v>21</v>
      </c>
      <c r="H2287" s="6" t="s">
        <v>2728</v>
      </c>
      <c r="I2287" s="6" t="n">
        <v>4</v>
      </c>
      <c r="J2287" s="6" t="n">
        <v>8.35</v>
      </c>
      <c r="K2287" s="3" t="str">
        <f aca="false">IF(I2287=1, "No","Yes")</f>
        <v>Yes</v>
      </c>
      <c r="L2287" s="7" t="n">
        <f aca="false">IF(I2287=1,-J2287,0.98)</f>
        <v>0.98</v>
      </c>
      <c r="M2287" s="8" t="s">
        <v>51</v>
      </c>
      <c r="N2287" s="50" t="n">
        <v>9.18</v>
      </c>
      <c r="O2287" s="50" t="n">
        <f aca="false">N2287*L2287</f>
        <v>8.9964</v>
      </c>
      <c r="P2287" s="14" t="n">
        <f aca="false">O2287+P2286</f>
        <v>458.630052</v>
      </c>
    </row>
    <row r="2288" customFormat="false" ht="12.8" hidden="false" customHeight="false" outlineLevel="0" collapsed="false">
      <c r="A2288" s="2" t="s">
        <v>2724</v>
      </c>
      <c r="B2288" s="2" t="s">
        <v>73</v>
      </c>
      <c r="C2288" s="6" t="s">
        <v>74</v>
      </c>
      <c r="D2288" s="6" t="s">
        <v>37</v>
      </c>
      <c r="E2288" s="6" t="s">
        <v>30</v>
      </c>
      <c r="F2288" s="6" t="s">
        <v>65</v>
      </c>
      <c r="G2288" s="6" t="s">
        <v>21</v>
      </c>
      <c r="H2288" s="6" t="s">
        <v>2728</v>
      </c>
      <c r="I2288" s="6" t="n">
        <v>4</v>
      </c>
      <c r="J2288" s="6" t="n">
        <v>8.35</v>
      </c>
      <c r="K2288" s="3" t="str">
        <f aca="false">IF(I2288=1, "No","Yes")</f>
        <v>Yes</v>
      </c>
      <c r="L2288" s="7" t="n">
        <f aca="false">IF(I2288=1,-J2288,0.98)</f>
        <v>0.98</v>
      </c>
      <c r="M2288" s="12" t="s">
        <v>128</v>
      </c>
      <c r="N2288" s="50" t="n">
        <v>9.18</v>
      </c>
      <c r="O2288" s="50" t="n">
        <f aca="false">N2288*L2288</f>
        <v>8.9964</v>
      </c>
      <c r="P2288" s="14" t="n">
        <f aca="false">O2288+P2287</f>
        <v>467.626452</v>
      </c>
    </row>
    <row r="2289" customFormat="false" ht="12.8" hidden="false" customHeight="false" outlineLevel="0" collapsed="false">
      <c r="A2289" s="2" t="s">
        <v>2729</v>
      </c>
      <c r="B2289" s="2" t="s">
        <v>55</v>
      </c>
      <c r="C2289" s="0" t="s">
        <v>1192</v>
      </c>
      <c r="D2289" s="0" t="s">
        <v>37</v>
      </c>
      <c r="E2289" s="0" t="s">
        <v>17</v>
      </c>
      <c r="F2289" s="0" t="s">
        <v>18</v>
      </c>
      <c r="G2289" s="0" t="s">
        <v>19</v>
      </c>
      <c r="H2289" s="0" t="s">
        <v>2730</v>
      </c>
      <c r="I2289" s="0" t="n">
        <v>1</v>
      </c>
      <c r="J2289" s="0" t="n">
        <v>1.17</v>
      </c>
      <c r="K2289" s="0" t="str">
        <f aca="false">IF(I2289=1,"Yes","No")</f>
        <v>Yes</v>
      </c>
      <c r="L2289" s="0" t="n">
        <f aca="false">IF(K2289="Yes",(J2289-1)*0.98,-1)</f>
        <v>0.1666</v>
      </c>
      <c r="M2289" s="5" t="s">
        <v>33</v>
      </c>
      <c r="N2289" s="50" t="n">
        <v>9.18</v>
      </c>
      <c r="O2289" s="50" t="n">
        <f aca="false">N2289*L2289</f>
        <v>1.529388</v>
      </c>
      <c r="P2289" s="14" t="n">
        <f aca="false">O2289+P2288</f>
        <v>469.15584</v>
      </c>
    </row>
    <row r="2290" customFormat="false" ht="12.8" hidden="false" customHeight="false" outlineLevel="0" collapsed="false">
      <c r="A2290" s="2" t="s">
        <v>2731</v>
      </c>
      <c r="B2290" s="2" t="s">
        <v>23</v>
      </c>
      <c r="C2290" s="0" t="s">
        <v>41</v>
      </c>
      <c r="D2290" s="0" t="s">
        <v>42</v>
      </c>
      <c r="E2290" s="0" t="s">
        <v>17</v>
      </c>
      <c r="F2290" s="0" t="s">
        <v>43</v>
      </c>
      <c r="G2290" s="0" t="s">
        <v>19</v>
      </c>
      <c r="H2290" s="0" t="s">
        <v>2732</v>
      </c>
      <c r="I2290" s="0" t="n">
        <v>2</v>
      </c>
      <c r="J2290" s="0" t="n">
        <v>1.29</v>
      </c>
      <c r="K2290" s="0" t="str">
        <f aca="false">IF(I2290=1,"Yes","No")</f>
        <v>No</v>
      </c>
      <c r="L2290" s="0" t="n">
        <f aca="false">IF(K2290="Yes",(J2290-1)*0.98,-1)</f>
        <v>-1</v>
      </c>
      <c r="M2290" s="5" t="s">
        <v>33</v>
      </c>
      <c r="N2290" s="50" t="n">
        <v>9.18</v>
      </c>
      <c r="O2290" s="50" t="n">
        <f aca="false">N2290*L2290</f>
        <v>-9.18</v>
      </c>
      <c r="P2290" s="14" t="n">
        <f aca="false">O2290+P2289</f>
        <v>459.97584</v>
      </c>
    </row>
    <row r="2291" customFormat="false" ht="12.8" hidden="false" customHeight="false" outlineLevel="0" collapsed="false">
      <c r="A2291" s="2" t="s">
        <v>2731</v>
      </c>
      <c r="B2291" s="2" t="s">
        <v>23</v>
      </c>
      <c r="C2291" s="6" t="s">
        <v>41</v>
      </c>
      <c r="D2291" s="6" t="s">
        <v>42</v>
      </c>
      <c r="E2291" s="6" t="s">
        <v>17</v>
      </c>
      <c r="F2291" s="6" t="s">
        <v>43</v>
      </c>
      <c r="G2291" s="6" t="s">
        <v>19</v>
      </c>
      <c r="H2291" s="6" t="s">
        <v>2733</v>
      </c>
      <c r="I2291" s="6" t="n">
        <v>3</v>
      </c>
      <c r="J2291" s="6" t="n">
        <v>15.6</v>
      </c>
      <c r="K2291" s="3" t="str">
        <f aca="false">IF(I2291=1, "No","Yes")</f>
        <v>Yes</v>
      </c>
      <c r="L2291" s="7" t="n">
        <f aca="false">IF(I2291=1,-J2291,0.98)</f>
        <v>0.98</v>
      </c>
      <c r="M2291" s="8" t="s">
        <v>51</v>
      </c>
      <c r="N2291" s="50" t="n">
        <v>9.18</v>
      </c>
      <c r="O2291" s="50" t="n">
        <f aca="false">N2291*L2291</f>
        <v>8.9964</v>
      </c>
      <c r="P2291" s="14" t="n">
        <f aca="false">O2291+P2290</f>
        <v>468.97224</v>
      </c>
    </row>
    <row r="2292" customFormat="false" ht="12.8" hidden="false" customHeight="false" outlineLevel="0" collapsed="false">
      <c r="A2292" s="2" t="s">
        <v>2731</v>
      </c>
      <c r="B2292" s="2" t="s">
        <v>77</v>
      </c>
      <c r="C2292" s="0" t="s">
        <v>28</v>
      </c>
      <c r="D2292" s="0" t="s">
        <v>42</v>
      </c>
      <c r="E2292" s="0" t="s">
        <v>30</v>
      </c>
      <c r="F2292" s="0" t="s">
        <v>18</v>
      </c>
      <c r="G2292" s="0" t="s">
        <v>19</v>
      </c>
      <c r="H2292" s="0" t="s">
        <v>2734</v>
      </c>
      <c r="I2292" s="0" t="n">
        <v>2</v>
      </c>
      <c r="J2292" s="0" t="n">
        <v>1.26</v>
      </c>
      <c r="K2292" s="0" t="s">
        <v>21</v>
      </c>
      <c r="L2292" s="0" t="n">
        <f aca="false">IF(K2292="Yes",(J2292-1)*0.98,-1)</f>
        <v>0.2548</v>
      </c>
      <c r="M2292" s="11" t="s">
        <v>62</v>
      </c>
      <c r="N2292" s="50" t="n">
        <v>9.18</v>
      </c>
      <c r="O2292" s="50" t="n">
        <f aca="false">N2292*L2292</f>
        <v>2.339064</v>
      </c>
      <c r="P2292" s="14" t="n">
        <f aca="false">O2292+P2291</f>
        <v>471.311304</v>
      </c>
    </row>
    <row r="2293" customFormat="false" ht="12.8" hidden="false" customHeight="false" outlineLevel="0" collapsed="false">
      <c r="A2293" s="2" t="s">
        <v>2731</v>
      </c>
      <c r="B2293" s="2" t="s">
        <v>77</v>
      </c>
      <c r="C2293" s="6" t="s">
        <v>28</v>
      </c>
      <c r="D2293" s="6" t="s">
        <v>42</v>
      </c>
      <c r="E2293" s="6" t="s">
        <v>30</v>
      </c>
      <c r="F2293" s="6" t="s">
        <v>18</v>
      </c>
      <c r="G2293" s="6" t="s">
        <v>19</v>
      </c>
      <c r="H2293" s="6" t="s">
        <v>2735</v>
      </c>
      <c r="I2293" s="6" t="n">
        <v>3</v>
      </c>
      <c r="J2293" s="6" t="n">
        <v>30.7</v>
      </c>
      <c r="K2293" s="3" t="str">
        <f aca="false">IF(I2293=1, "No","Yes")</f>
        <v>Yes</v>
      </c>
      <c r="L2293" s="7" t="n">
        <f aca="false">IF(I2293=1,-J2293,0.98)</f>
        <v>0.98</v>
      </c>
      <c r="M2293" s="8" t="s">
        <v>51</v>
      </c>
      <c r="N2293" s="50" t="n">
        <v>9.18</v>
      </c>
      <c r="O2293" s="50" t="n">
        <f aca="false">N2293*L2293</f>
        <v>8.9964</v>
      </c>
      <c r="P2293" s="14" t="n">
        <f aca="false">O2293+P2292</f>
        <v>480.307704</v>
      </c>
    </row>
    <row r="2294" customFormat="false" ht="12.8" hidden="false" customHeight="false" outlineLevel="0" collapsed="false">
      <c r="A2294" s="2" t="s">
        <v>2731</v>
      </c>
      <c r="B2294" s="2" t="s">
        <v>280</v>
      </c>
      <c r="C2294" s="0" t="s">
        <v>91</v>
      </c>
      <c r="D2294" s="0" t="s">
        <v>64</v>
      </c>
      <c r="E2294" s="0" t="s">
        <v>30</v>
      </c>
      <c r="F2294" s="0" t="s">
        <v>428</v>
      </c>
      <c r="G2294" s="0" t="s">
        <v>21</v>
      </c>
      <c r="H2294" s="0" t="s">
        <v>2736</v>
      </c>
      <c r="I2294" s="0" t="n">
        <v>2</v>
      </c>
      <c r="J2294" s="0" t="n">
        <v>2.29</v>
      </c>
      <c r="K2294" s="0" t="s">
        <v>21</v>
      </c>
      <c r="L2294" s="0" t="n">
        <f aca="false">IF(K2294="Yes",(J2294-1)*0.98,-1)</f>
        <v>1.2642</v>
      </c>
      <c r="M2294" s="4" t="s">
        <v>22</v>
      </c>
      <c r="N2294" s="50" t="n">
        <v>9.18</v>
      </c>
      <c r="O2294" s="50" t="n">
        <f aca="false">N2294*L2294</f>
        <v>11.605356</v>
      </c>
      <c r="P2294" s="14" t="n">
        <f aca="false">O2294+P2293</f>
        <v>491.91306</v>
      </c>
    </row>
    <row r="2295" customFormat="false" ht="12.8" hidden="false" customHeight="false" outlineLevel="0" collapsed="false">
      <c r="A2295" s="2" t="s">
        <v>2731</v>
      </c>
      <c r="B2295" s="2" t="s">
        <v>280</v>
      </c>
      <c r="C2295" s="6" t="s">
        <v>91</v>
      </c>
      <c r="D2295" s="6" t="s">
        <v>64</v>
      </c>
      <c r="E2295" s="6" t="s">
        <v>30</v>
      </c>
      <c r="F2295" s="6" t="s">
        <v>428</v>
      </c>
      <c r="G2295" s="6" t="s">
        <v>21</v>
      </c>
      <c r="H2295" s="6" t="s">
        <v>2737</v>
      </c>
      <c r="I2295" s="6" t="n">
        <v>1</v>
      </c>
      <c r="J2295" s="6" t="n">
        <v>7.16</v>
      </c>
      <c r="K2295" s="3" t="str">
        <f aca="false">IF(I2295=1, "No","Yes")</f>
        <v>No</v>
      </c>
      <c r="L2295" s="7" t="n">
        <f aca="false">IF(I2295=1,-J2295,0.98)</f>
        <v>-7.16</v>
      </c>
      <c r="M2295" s="12" t="s">
        <v>128</v>
      </c>
      <c r="N2295" s="50" t="n">
        <v>9.18</v>
      </c>
      <c r="O2295" s="50" t="n">
        <f aca="false">N2295*L2295</f>
        <v>-65.7288</v>
      </c>
      <c r="P2295" s="14" t="n">
        <f aca="false">O2295+P2294</f>
        <v>426.18426</v>
      </c>
    </row>
    <row r="2296" customFormat="false" ht="12.8" hidden="false" customHeight="false" outlineLevel="0" collapsed="false">
      <c r="A2296" s="9" t="s">
        <v>2731</v>
      </c>
      <c r="B2296" s="9" t="s">
        <v>280</v>
      </c>
      <c r="C2296" s="6" t="s">
        <v>91</v>
      </c>
      <c r="D2296" s="6" t="s">
        <v>64</v>
      </c>
      <c r="E2296" s="6" t="s">
        <v>30</v>
      </c>
      <c r="F2296" s="6" t="s">
        <v>428</v>
      </c>
      <c r="G2296" s="6" t="s">
        <v>21</v>
      </c>
      <c r="H2296" s="6" t="s">
        <v>2737</v>
      </c>
      <c r="I2296" s="6" t="n">
        <v>1</v>
      </c>
      <c r="J2296" s="6" t="n">
        <v>2.54</v>
      </c>
      <c r="K2296" s="3" t="s">
        <v>21</v>
      </c>
      <c r="L2296" s="0" t="n">
        <f aca="false">IF(K2296="Yes",(J2296-1)*0.98,-1)</f>
        <v>1.5092</v>
      </c>
      <c r="M2296" s="13" t="s">
        <v>184</v>
      </c>
      <c r="N2296" s="50" t="n">
        <v>9.18</v>
      </c>
      <c r="O2296" s="50" t="n">
        <f aca="false">N2296*L2296</f>
        <v>13.854456</v>
      </c>
      <c r="P2296" s="14" t="n">
        <f aca="false">O2296+P2295</f>
        <v>440.038716</v>
      </c>
    </row>
    <row r="2297" customFormat="false" ht="12.8" hidden="false" customHeight="false" outlineLevel="0" collapsed="false">
      <c r="A2297" s="2" t="s">
        <v>2738</v>
      </c>
      <c r="B2297" s="2" t="s">
        <v>27</v>
      </c>
      <c r="C2297" s="6" t="s">
        <v>218</v>
      </c>
      <c r="D2297" s="6" t="s">
        <v>48</v>
      </c>
      <c r="E2297" s="6" t="s">
        <v>17</v>
      </c>
      <c r="F2297" s="6" t="s">
        <v>18</v>
      </c>
      <c r="G2297" s="6" t="s">
        <v>19</v>
      </c>
      <c r="H2297" s="6" t="s">
        <v>2739</v>
      </c>
      <c r="I2297" s="6" t="n">
        <v>2</v>
      </c>
      <c r="J2297" s="6" t="n">
        <v>9.19</v>
      </c>
      <c r="K2297" s="3" t="str">
        <f aca="false">IF(I2297=1, "No","Yes")</f>
        <v>Yes</v>
      </c>
      <c r="L2297" s="7" t="n">
        <f aca="false">IF(I2297=1,-J2297,0.98)</f>
        <v>0.98</v>
      </c>
      <c r="M2297" s="8" t="s">
        <v>51</v>
      </c>
      <c r="N2297" s="50" t="n">
        <v>9.18</v>
      </c>
      <c r="O2297" s="50" t="n">
        <f aca="false">N2297*L2297</f>
        <v>8.9964</v>
      </c>
      <c r="P2297" s="14" t="n">
        <f aca="false">O2297+P2296</f>
        <v>449.035116</v>
      </c>
    </row>
    <row r="2298" customFormat="false" ht="12.8" hidden="false" customHeight="false" outlineLevel="0" collapsed="false">
      <c r="A2298" s="9" t="s">
        <v>2738</v>
      </c>
      <c r="B2298" s="9" t="s">
        <v>27</v>
      </c>
      <c r="C2298" s="6" t="s">
        <v>218</v>
      </c>
      <c r="D2298" s="6" t="s">
        <v>48</v>
      </c>
      <c r="E2298" s="6" t="s">
        <v>17</v>
      </c>
      <c r="F2298" s="6" t="s">
        <v>18</v>
      </c>
      <c r="G2298" s="6" t="s">
        <v>19</v>
      </c>
      <c r="H2298" s="6" t="s">
        <v>2739</v>
      </c>
      <c r="I2298" s="6" t="n">
        <v>2</v>
      </c>
      <c r="J2298" s="6" t="n">
        <v>1.24</v>
      </c>
      <c r="K2298" s="3" t="s">
        <v>21</v>
      </c>
      <c r="L2298" s="0" t="n">
        <f aca="false">IF(K2298="Yes",(J2298-1)*0.98,-1)</f>
        <v>0.2352</v>
      </c>
      <c r="M2298" s="13" t="s">
        <v>184</v>
      </c>
      <c r="N2298" s="50" t="n">
        <v>9.18</v>
      </c>
      <c r="O2298" s="50" t="n">
        <f aca="false">N2298*L2298</f>
        <v>2.159136</v>
      </c>
      <c r="P2298" s="14" t="n">
        <f aca="false">O2298+P2297</f>
        <v>451.194252</v>
      </c>
    </row>
    <row r="2299" customFormat="false" ht="12.8" hidden="false" customHeight="false" outlineLevel="0" collapsed="false">
      <c r="A2299" s="2" t="s">
        <v>2738</v>
      </c>
      <c r="B2299" s="2" t="s">
        <v>155</v>
      </c>
      <c r="C2299" s="0" t="s">
        <v>1317</v>
      </c>
      <c r="D2299" s="0" t="s">
        <v>37</v>
      </c>
      <c r="E2299" s="0" t="s">
        <v>17</v>
      </c>
      <c r="F2299" s="0" t="s">
        <v>43</v>
      </c>
      <c r="G2299" s="0" t="s">
        <v>19</v>
      </c>
      <c r="H2299" s="0" t="s">
        <v>2740</v>
      </c>
      <c r="I2299" s="0" t="n">
        <v>4</v>
      </c>
      <c r="J2299" s="0" t="n">
        <v>2.72</v>
      </c>
      <c r="K2299" s="0" t="s">
        <v>19</v>
      </c>
      <c r="L2299" s="0" t="n">
        <f aca="false">IF(K2299="Yes",(J2299-1)*0.98,-1)</f>
        <v>-1</v>
      </c>
      <c r="M2299" s="11" t="s">
        <v>62</v>
      </c>
      <c r="N2299" s="50" t="n">
        <v>9.18</v>
      </c>
      <c r="O2299" s="50" t="n">
        <f aca="false">N2299*L2299</f>
        <v>-9.18</v>
      </c>
      <c r="P2299" s="14" t="n">
        <f aca="false">O2299+P2298</f>
        <v>442.014252</v>
      </c>
    </row>
    <row r="2300" customFormat="false" ht="12.8" hidden="false" customHeight="false" outlineLevel="0" collapsed="false">
      <c r="A2300" s="2" t="s">
        <v>2738</v>
      </c>
      <c r="B2300" s="2" t="s">
        <v>289</v>
      </c>
      <c r="C2300" s="0" t="s">
        <v>1317</v>
      </c>
      <c r="D2300" s="0" t="s">
        <v>37</v>
      </c>
      <c r="E2300" s="0" t="s">
        <v>17</v>
      </c>
      <c r="F2300" s="0" t="s">
        <v>1189</v>
      </c>
      <c r="G2300" s="0" t="s">
        <v>21</v>
      </c>
      <c r="H2300" s="0" t="s">
        <v>2741</v>
      </c>
      <c r="I2300" s="0" t="n">
        <v>1</v>
      </c>
      <c r="J2300" s="0" t="n">
        <v>3.15</v>
      </c>
      <c r="K2300" s="0" t="str">
        <f aca="false">IF(I2300=1,"Yes","No")</f>
        <v>Yes</v>
      </c>
      <c r="L2300" s="0" t="n">
        <f aca="false">IF(K2300="Yes",(J2300-1)*0.98,-1)</f>
        <v>2.107</v>
      </c>
      <c r="M2300" s="5" t="s">
        <v>33</v>
      </c>
      <c r="N2300" s="50" t="n">
        <v>9.18</v>
      </c>
      <c r="O2300" s="50" t="n">
        <f aca="false">N2300*L2300</f>
        <v>19.34226</v>
      </c>
      <c r="P2300" s="14" t="n">
        <f aca="false">O2300+P2299</f>
        <v>461.356512</v>
      </c>
    </row>
    <row r="2301" customFormat="false" ht="12.8" hidden="false" customHeight="false" outlineLevel="0" collapsed="false">
      <c r="A2301" s="2" t="s">
        <v>2738</v>
      </c>
      <c r="B2301" s="2" t="s">
        <v>289</v>
      </c>
      <c r="C2301" s="0" t="s">
        <v>1317</v>
      </c>
      <c r="D2301" s="0" t="s">
        <v>37</v>
      </c>
      <c r="E2301" s="0" t="s">
        <v>17</v>
      </c>
      <c r="F2301" s="0" t="s">
        <v>1189</v>
      </c>
      <c r="G2301" s="0" t="s">
        <v>21</v>
      </c>
      <c r="H2301" s="0" t="s">
        <v>2741</v>
      </c>
      <c r="I2301" s="0" t="n">
        <v>1</v>
      </c>
      <c r="J2301" s="0" t="n">
        <v>1.48</v>
      </c>
      <c r="K2301" s="0" t="s">
        <v>21</v>
      </c>
      <c r="L2301" s="0" t="n">
        <f aca="false">IF(K2301="Yes",(J2301-1)*0.98,-1)</f>
        <v>0.4704</v>
      </c>
      <c r="M2301" s="4" t="s">
        <v>22</v>
      </c>
      <c r="N2301" s="50" t="n">
        <v>9.18</v>
      </c>
      <c r="O2301" s="50" t="n">
        <f aca="false">N2301*L2301</f>
        <v>4.318272</v>
      </c>
      <c r="P2301" s="14" t="n">
        <f aca="false">O2301+P2300</f>
        <v>465.674784</v>
      </c>
    </row>
    <row r="2302" customFormat="false" ht="12.8" hidden="false" customHeight="false" outlineLevel="0" collapsed="false">
      <c r="A2302" s="9" t="s">
        <v>2742</v>
      </c>
      <c r="B2302" s="9" t="s">
        <v>35</v>
      </c>
      <c r="C2302" s="6" t="s">
        <v>179</v>
      </c>
      <c r="D2302" s="6" t="s">
        <v>195</v>
      </c>
      <c r="E2302" s="6" t="s">
        <v>87</v>
      </c>
      <c r="F2302" s="6" t="s">
        <v>18</v>
      </c>
      <c r="G2302" s="6" t="s">
        <v>19</v>
      </c>
      <c r="H2302" s="6" t="s">
        <v>2743</v>
      </c>
      <c r="I2302" s="6" t="n">
        <v>1</v>
      </c>
      <c r="J2302" s="6" t="n">
        <v>5.34</v>
      </c>
      <c r="K2302" s="3" t="str">
        <f aca="false">IF(I2302=1,"Yes","No")</f>
        <v>Yes</v>
      </c>
      <c r="L2302" s="7" t="n">
        <f aca="false">IF(K2302="Yes",(J2302-1)*0.98,-1)</f>
        <v>4.2532</v>
      </c>
      <c r="M2302" s="10" t="s">
        <v>53</v>
      </c>
      <c r="N2302" s="50" t="n">
        <v>9.18</v>
      </c>
      <c r="O2302" s="50" t="n">
        <f aca="false">N2302*L2302</f>
        <v>39.044376</v>
      </c>
      <c r="P2302" s="14" t="n">
        <f aca="false">O2302+P2301</f>
        <v>504.71916</v>
      </c>
    </row>
    <row r="2303" customFormat="false" ht="12.8" hidden="false" customHeight="false" outlineLevel="0" collapsed="false">
      <c r="A2303" s="2" t="s">
        <v>2744</v>
      </c>
      <c r="B2303" s="2" t="s">
        <v>139</v>
      </c>
      <c r="C2303" s="0" t="s">
        <v>225</v>
      </c>
      <c r="D2303" s="0" t="s">
        <v>16</v>
      </c>
      <c r="E2303" s="0" t="s">
        <v>17</v>
      </c>
      <c r="F2303" s="0" t="s">
        <v>18</v>
      </c>
      <c r="G2303" s="0" t="s">
        <v>19</v>
      </c>
      <c r="H2303" s="0" t="s">
        <v>2745</v>
      </c>
      <c r="I2303" s="0" t="n">
        <v>0</v>
      </c>
      <c r="J2303" s="0" t="n">
        <v>1.31</v>
      </c>
      <c r="K2303" s="0" t="s">
        <v>19</v>
      </c>
      <c r="L2303" s="0" t="n">
        <f aca="false">IF(K2303="Yes",(J2303-1)*0.98,-1)</f>
        <v>-1</v>
      </c>
      <c r="M2303" s="4" t="s">
        <v>22</v>
      </c>
      <c r="N2303" s="50" t="n">
        <v>9.18</v>
      </c>
      <c r="O2303" s="50" t="n">
        <f aca="false">N2303*L2303</f>
        <v>-9.18</v>
      </c>
      <c r="P2303" s="14" t="n">
        <f aca="false">O2303+P2302</f>
        <v>495.53916</v>
      </c>
    </row>
    <row r="2304" customFormat="false" ht="12.8" hidden="false" customHeight="false" outlineLevel="0" collapsed="false">
      <c r="A2304" s="2" t="s">
        <v>2744</v>
      </c>
      <c r="B2304" s="2" t="s">
        <v>105</v>
      </c>
      <c r="C2304" s="0" t="s">
        <v>91</v>
      </c>
      <c r="D2304" s="0" t="s">
        <v>48</v>
      </c>
      <c r="E2304" s="0" t="s">
        <v>30</v>
      </c>
      <c r="F2304" s="0" t="s">
        <v>65</v>
      </c>
      <c r="G2304" s="0" t="s">
        <v>21</v>
      </c>
      <c r="H2304" s="0" t="s">
        <v>2746</v>
      </c>
      <c r="I2304" s="0" t="n">
        <v>4</v>
      </c>
      <c r="J2304" s="0" t="n">
        <v>1.9</v>
      </c>
      <c r="K2304" s="0" t="s">
        <v>19</v>
      </c>
      <c r="L2304" s="0" t="n">
        <f aca="false">IF(K2304="Yes",(J2304-1)*0.98,-1)</f>
        <v>-1</v>
      </c>
      <c r="M2304" s="4" t="s">
        <v>22</v>
      </c>
      <c r="N2304" s="50" t="n">
        <v>9.18</v>
      </c>
      <c r="O2304" s="50" t="n">
        <f aca="false">N2304*L2304</f>
        <v>-9.18</v>
      </c>
      <c r="P2304" s="14" t="n">
        <f aca="false">O2304+P2303</f>
        <v>486.35916</v>
      </c>
    </row>
    <row r="2305" customFormat="false" ht="12.8" hidden="false" customHeight="false" outlineLevel="0" collapsed="false">
      <c r="A2305" s="2" t="s">
        <v>2747</v>
      </c>
      <c r="B2305" s="2" t="s">
        <v>364</v>
      </c>
      <c r="C2305" s="0" t="s">
        <v>264</v>
      </c>
      <c r="D2305" s="0" t="s">
        <v>16</v>
      </c>
      <c r="E2305" s="0" t="s">
        <v>17</v>
      </c>
      <c r="F2305" s="0" t="s">
        <v>18</v>
      </c>
      <c r="G2305" s="0" t="s">
        <v>19</v>
      </c>
      <c r="H2305" s="0" t="s">
        <v>2748</v>
      </c>
      <c r="I2305" s="0" t="n">
        <v>1</v>
      </c>
      <c r="J2305" s="0" t="n">
        <v>1.15</v>
      </c>
      <c r="K2305" s="0" t="s">
        <v>21</v>
      </c>
      <c r="L2305" s="0" t="n">
        <f aca="false">IF(K2305="Yes",(J2305-1)*0.98,-1)</f>
        <v>0.147</v>
      </c>
      <c r="M2305" s="4" t="s">
        <v>22</v>
      </c>
      <c r="N2305" s="50" t="n">
        <v>9.18</v>
      </c>
      <c r="O2305" s="50" t="n">
        <f aca="false">N2305*L2305</f>
        <v>1.34946</v>
      </c>
      <c r="P2305" s="14" t="n">
        <f aca="false">O2305+P2304</f>
        <v>487.70862</v>
      </c>
    </row>
    <row r="2306" customFormat="false" ht="12.8" hidden="false" customHeight="false" outlineLevel="0" collapsed="false">
      <c r="A2306" s="2" t="s">
        <v>2747</v>
      </c>
      <c r="B2306" s="2" t="s">
        <v>410</v>
      </c>
      <c r="C2306" s="0" t="s">
        <v>1371</v>
      </c>
      <c r="D2306" s="0" t="s">
        <v>42</v>
      </c>
      <c r="E2306" s="0" t="s">
        <v>30</v>
      </c>
      <c r="F2306" s="0" t="s">
        <v>304</v>
      </c>
      <c r="G2306" s="0" t="s">
        <v>19</v>
      </c>
      <c r="H2306" s="0" t="s">
        <v>32</v>
      </c>
      <c r="I2306" s="0" t="n">
        <v>1</v>
      </c>
      <c r="J2306" s="0" t="n">
        <v>2.24</v>
      </c>
      <c r="K2306" s="0" t="str">
        <f aca="false">IF(I2306=1,"Yes","No")</f>
        <v>Yes</v>
      </c>
      <c r="L2306" s="0" t="n">
        <f aca="false">IF(K2306="Yes",(J2306-1)*0.98,-1)</f>
        <v>1.2152</v>
      </c>
      <c r="M2306" s="5" t="s">
        <v>33</v>
      </c>
      <c r="N2306" s="50" t="n">
        <v>9.18</v>
      </c>
      <c r="O2306" s="50" t="n">
        <f aca="false">N2306*L2306</f>
        <v>11.155536</v>
      </c>
      <c r="P2306" s="14" t="n">
        <f aca="false">O2306+P2305</f>
        <v>498.864156</v>
      </c>
    </row>
    <row r="2307" customFormat="false" ht="12.8" hidden="false" customHeight="false" outlineLevel="0" collapsed="false">
      <c r="A2307" s="2" t="s">
        <v>2747</v>
      </c>
      <c r="B2307" s="2" t="s">
        <v>410</v>
      </c>
      <c r="C2307" s="6" t="s">
        <v>1371</v>
      </c>
      <c r="D2307" s="6" t="s">
        <v>42</v>
      </c>
      <c r="E2307" s="6" t="s">
        <v>30</v>
      </c>
      <c r="F2307" s="6" t="s">
        <v>304</v>
      </c>
      <c r="G2307" s="6" t="s">
        <v>19</v>
      </c>
      <c r="H2307" s="6" t="s">
        <v>2749</v>
      </c>
      <c r="I2307" s="6" t="n">
        <v>2</v>
      </c>
      <c r="J2307" s="6" t="n">
        <v>6.25</v>
      </c>
      <c r="K2307" s="3" t="str">
        <f aca="false">IF(I2307=1, "No","Yes")</f>
        <v>Yes</v>
      </c>
      <c r="L2307" s="7" t="n">
        <f aca="false">IF(I2307=1,-J2307,0.98)</f>
        <v>0.98</v>
      </c>
      <c r="M2307" s="8" t="s">
        <v>51</v>
      </c>
      <c r="N2307" s="50" t="n">
        <v>9.18</v>
      </c>
      <c r="O2307" s="50" t="n">
        <f aca="false">N2307*L2307</f>
        <v>8.9964</v>
      </c>
      <c r="P2307" s="14" t="n">
        <f aca="false">O2307+P2306</f>
        <v>507.860556</v>
      </c>
    </row>
    <row r="2308" customFormat="false" ht="12.8" hidden="false" customHeight="false" outlineLevel="0" collapsed="false">
      <c r="A2308" s="9" t="s">
        <v>2747</v>
      </c>
      <c r="B2308" s="9" t="s">
        <v>410</v>
      </c>
      <c r="C2308" s="6" t="s">
        <v>1371</v>
      </c>
      <c r="D2308" s="6" t="s">
        <v>42</v>
      </c>
      <c r="E2308" s="6" t="s">
        <v>30</v>
      </c>
      <c r="F2308" s="6" t="s">
        <v>304</v>
      </c>
      <c r="G2308" s="6" t="s">
        <v>19</v>
      </c>
      <c r="H2308" s="6" t="s">
        <v>2749</v>
      </c>
      <c r="I2308" s="6" t="n">
        <v>2</v>
      </c>
      <c r="J2308" s="6" t="n">
        <v>2.28</v>
      </c>
      <c r="K2308" s="3" t="s">
        <v>21</v>
      </c>
      <c r="L2308" s="0" t="n">
        <f aca="false">IF(K2308="Yes",(J2308-1)*0.98,-1)</f>
        <v>1.2544</v>
      </c>
      <c r="M2308" s="13" t="s">
        <v>184</v>
      </c>
      <c r="N2308" s="50" t="n">
        <v>9.18</v>
      </c>
      <c r="O2308" s="50" t="n">
        <f aca="false">N2308*L2308</f>
        <v>11.515392</v>
      </c>
      <c r="P2308" s="14" t="n">
        <f aca="false">O2308+P2307</f>
        <v>519.375948</v>
      </c>
    </row>
    <row r="2309" customFormat="false" ht="12.8" hidden="false" customHeight="false" outlineLevel="0" collapsed="false">
      <c r="A2309" s="2" t="s">
        <v>2750</v>
      </c>
      <c r="B2309" s="2" t="s">
        <v>186</v>
      </c>
      <c r="C2309" s="0" t="s">
        <v>1371</v>
      </c>
      <c r="D2309" s="0" t="s">
        <v>16</v>
      </c>
      <c r="E2309" s="0" t="s">
        <v>30</v>
      </c>
      <c r="F2309" s="0" t="s">
        <v>65</v>
      </c>
      <c r="G2309" s="0" t="s">
        <v>21</v>
      </c>
      <c r="H2309" s="0" t="s">
        <v>2751</v>
      </c>
      <c r="I2309" s="0" t="n">
        <v>3</v>
      </c>
      <c r="J2309" s="0" t="n">
        <v>1.59</v>
      </c>
      <c r="K2309" s="0" t="s">
        <v>21</v>
      </c>
      <c r="L2309" s="0" t="n">
        <f aca="false">IF(K2309="Yes",(J2309-1)*0.98,-1)</f>
        <v>0.5782</v>
      </c>
      <c r="M2309" s="4" t="s">
        <v>22</v>
      </c>
      <c r="N2309" s="50" t="n">
        <v>9.18</v>
      </c>
      <c r="O2309" s="50" t="n">
        <f aca="false">N2309*L2309</f>
        <v>5.307876</v>
      </c>
      <c r="P2309" s="14" t="n">
        <f aca="false">O2309+P2308</f>
        <v>524.683824</v>
      </c>
    </row>
    <row r="2310" customFormat="false" ht="12.8" hidden="false" customHeight="false" outlineLevel="0" collapsed="false">
      <c r="A2310" s="2" t="s">
        <v>2750</v>
      </c>
      <c r="B2310" s="2" t="s">
        <v>252</v>
      </c>
      <c r="C2310" s="0" t="s">
        <v>68</v>
      </c>
      <c r="D2310" s="0" t="s">
        <v>29</v>
      </c>
      <c r="E2310" s="0" t="s">
        <v>87</v>
      </c>
      <c r="F2310" s="0" t="s">
        <v>152</v>
      </c>
      <c r="G2310" s="0" t="s">
        <v>19</v>
      </c>
      <c r="H2310" s="0" t="s">
        <v>2752</v>
      </c>
      <c r="I2310" s="0" t="n">
        <v>1</v>
      </c>
      <c r="J2310" s="0" t="n">
        <v>1.29</v>
      </c>
      <c r="K2310" s="0" t="s">
        <v>21</v>
      </c>
      <c r="L2310" s="0" t="n">
        <f aca="false">IF(K2310="Yes",(J2310-1)*0.98,-1)</f>
        <v>0.2842</v>
      </c>
      <c r="M2310" s="4" t="s">
        <v>22</v>
      </c>
      <c r="N2310" s="50" t="n">
        <v>9.18</v>
      </c>
      <c r="O2310" s="50" t="n">
        <f aca="false">N2310*L2310</f>
        <v>2.608956</v>
      </c>
      <c r="P2310" s="14" t="n">
        <f aca="false">O2310+P2309</f>
        <v>527.29278</v>
      </c>
    </row>
    <row r="2311" customFormat="false" ht="12.8" hidden="false" customHeight="false" outlineLevel="0" collapsed="false">
      <c r="A2311" s="9" t="s">
        <v>2750</v>
      </c>
      <c r="B2311" s="9" t="s">
        <v>375</v>
      </c>
      <c r="C2311" s="6" t="s">
        <v>1094</v>
      </c>
      <c r="D2311" s="6" t="s">
        <v>16</v>
      </c>
      <c r="E2311" s="6" t="s">
        <v>17</v>
      </c>
      <c r="F2311" s="6" t="s">
        <v>65</v>
      </c>
      <c r="G2311" s="6" t="s">
        <v>21</v>
      </c>
      <c r="H2311" s="6" t="s">
        <v>2753</v>
      </c>
      <c r="I2311" s="6" t="n">
        <v>0</v>
      </c>
      <c r="J2311" s="6" t="n">
        <v>28.36</v>
      </c>
      <c r="K2311" s="3" t="str">
        <f aca="false">IF(I2311=1,"Yes","No")</f>
        <v>No</v>
      </c>
      <c r="L2311" s="7" t="n">
        <f aca="false">IF(K2311="Yes",(J2311-1)*0.98,-1)</f>
        <v>-1</v>
      </c>
      <c r="M2311" s="10" t="s">
        <v>53</v>
      </c>
      <c r="N2311" s="50" t="n">
        <v>9.18</v>
      </c>
      <c r="O2311" s="50" t="n">
        <f aca="false">N2311*L2311</f>
        <v>-9.18</v>
      </c>
      <c r="P2311" s="14" t="n">
        <f aca="false">O2311+P2310</f>
        <v>518.11278</v>
      </c>
    </row>
    <row r="2312" customFormat="false" ht="12.8" hidden="false" customHeight="false" outlineLevel="0" collapsed="false">
      <c r="A2312" s="2" t="s">
        <v>2750</v>
      </c>
      <c r="B2312" s="2" t="s">
        <v>331</v>
      </c>
      <c r="C2312" s="0" t="s">
        <v>68</v>
      </c>
      <c r="D2312" s="0" t="s">
        <v>42</v>
      </c>
      <c r="E2312" s="0" t="s">
        <v>79</v>
      </c>
      <c r="F2312" s="0" t="s">
        <v>80</v>
      </c>
      <c r="G2312" s="0" t="s">
        <v>19</v>
      </c>
      <c r="H2312" s="0" t="s">
        <v>2754</v>
      </c>
      <c r="I2312" s="0" t="n">
        <v>1</v>
      </c>
      <c r="J2312" s="0" t="n">
        <v>1.64</v>
      </c>
      <c r="K2312" s="0" t="s">
        <v>21</v>
      </c>
      <c r="L2312" s="0" t="n">
        <f aca="false">IF(K2312="Yes",(J2312-1)*0.98,-1)</f>
        <v>0.6272</v>
      </c>
      <c r="M2312" s="4" t="s">
        <v>22</v>
      </c>
      <c r="N2312" s="50" t="n">
        <v>9.18</v>
      </c>
      <c r="O2312" s="50" t="n">
        <f aca="false">N2312*L2312</f>
        <v>5.757696</v>
      </c>
      <c r="P2312" s="14" t="n">
        <f aca="false">O2312+P2311</f>
        <v>523.870476</v>
      </c>
    </row>
    <row r="2313" customFormat="false" ht="12.8" hidden="false" customHeight="false" outlineLevel="0" collapsed="false">
      <c r="A2313" s="2" t="s">
        <v>2755</v>
      </c>
      <c r="B2313" s="2" t="s">
        <v>46</v>
      </c>
      <c r="C2313" s="0" t="s">
        <v>1341</v>
      </c>
      <c r="D2313" s="0" t="s">
        <v>37</v>
      </c>
      <c r="E2313" s="0" t="s">
        <v>87</v>
      </c>
      <c r="F2313" s="0" t="s">
        <v>18</v>
      </c>
      <c r="G2313" s="0" t="s">
        <v>19</v>
      </c>
      <c r="H2313" s="0" t="s">
        <v>2756</v>
      </c>
      <c r="I2313" s="0" t="n">
        <v>1</v>
      </c>
      <c r="J2313" s="0" t="n">
        <v>1.65</v>
      </c>
      <c r="K2313" s="0" t="s">
        <v>21</v>
      </c>
      <c r="L2313" s="0" t="n">
        <f aca="false">IF(K2313="Yes",(J2313-1)*0.98,-1)</f>
        <v>0.637</v>
      </c>
      <c r="M2313" s="4" t="s">
        <v>22</v>
      </c>
      <c r="N2313" s="50" t="n">
        <v>9.18</v>
      </c>
      <c r="O2313" s="50" t="n">
        <f aca="false">N2313*L2313</f>
        <v>5.84766</v>
      </c>
      <c r="P2313" s="14" t="n">
        <f aca="false">O2313+P2312</f>
        <v>529.718136</v>
      </c>
    </row>
    <row r="2314" customFormat="false" ht="12.8" hidden="false" customHeight="false" outlineLevel="0" collapsed="false">
      <c r="A2314" s="2" t="s">
        <v>2755</v>
      </c>
      <c r="B2314" s="2" t="s">
        <v>364</v>
      </c>
      <c r="C2314" s="0" t="s">
        <v>359</v>
      </c>
      <c r="D2314" s="0" t="s">
        <v>48</v>
      </c>
      <c r="E2314" s="0" t="s">
        <v>17</v>
      </c>
      <c r="F2314" s="0" t="s">
        <v>65</v>
      </c>
      <c r="G2314" s="0" t="s">
        <v>21</v>
      </c>
      <c r="H2314" s="0" t="s">
        <v>1818</v>
      </c>
      <c r="I2314" s="0" t="n">
        <v>2</v>
      </c>
      <c r="J2314" s="0" t="n">
        <v>2.44</v>
      </c>
      <c r="K2314" s="0" t="s">
        <v>21</v>
      </c>
      <c r="L2314" s="0" t="n">
        <f aca="false">IF(K2314="Yes",(J2314-1)*0.98,-1)</f>
        <v>1.4112</v>
      </c>
      <c r="M2314" s="11" t="s">
        <v>62</v>
      </c>
      <c r="N2314" s="50" t="n">
        <v>9.18</v>
      </c>
      <c r="O2314" s="50" t="n">
        <f aca="false">N2314*L2314</f>
        <v>12.954816</v>
      </c>
      <c r="P2314" s="14" t="n">
        <f aca="false">O2314+P2313</f>
        <v>542.672952</v>
      </c>
    </row>
    <row r="2315" customFormat="false" ht="12.8" hidden="false" customHeight="false" outlineLevel="0" collapsed="false">
      <c r="A2315" s="9" t="s">
        <v>2755</v>
      </c>
      <c r="B2315" s="9" t="s">
        <v>364</v>
      </c>
      <c r="C2315" s="6" t="s">
        <v>359</v>
      </c>
      <c r="D2315" s="6" t="s">
        <v>48</v>
      </c>
      <c r="E2315" s="6" t="s">
        <v>17</v>
      </c>
      <c r="F2315" s="6" t="s">
        <v>65</v>
      </c>
      <c r="G2315" s="6" t="s">
        <v>21</v>
      </c>
      <c r="H2315" s="6" t="s">
        <v>1818</v>
      </c>
      <c r="I2315" s="6" t="n">
        <v>2</v>
      </c>
      <c r="J2315" s="6" t="n">
        <v>8.68</v>
      </c>
      <c r="K2315" s="3" t="str">
        <f aca="false">IF(I2315=1,"Yes","No")</f>
        <v>No</v>
      </c>
      <c r="L2315" s="7" t="n">
        <f aca="false">IF(K2315="Yes",(J2315-1)*0.98,-1)</f>
        <v>-1</v>
      </c>
      <c r="M2315" s="10" t="s">
        <v>53</v>
      </c>
      <c r="N2315" s="50" t="n">
        <v>9.18</v>
      </c>
      <c r="O2315" s="50" t="n">
        <f aca="false">N2315*L2315</f>
        <v>-9.18</v>
      </c>
      <c r="P2315" s="14" t="n">
        <f aca="false">O2315+P2314</f>
        <v>533.492952</v>
      </c>
    </row>
    <row r="2316" customFormat="false" ht="12.8" hidden="false" customHeight="false" outlineLevel="0" collapsed="false">
      <c r="A2316" s="9" t="s">
        <v>2757</v>
      </c>
      <c r="B2316" s="9" t="s">
        <v>310</v>
      </c>
      <c r="C2316" s="6" t="s">
        <v>47</v>
      </c>
      <c r="D2316" s="6" t="s">
        <v>195</v>
      </c>
      <c r="E2316" s="6" t="s">
        <v>30</v>
      </c>
      <c r="F2316" s="6" t="s">
        <v>1413</v>
      </c>
      <c r="G2316" s="6" t="s">
        <v>19</v>
      </c>
      <c r="H2316" s="6" t="s">
        <v>2758</v>
      </c>
      <c r="I2316" s="6" t="n">
        <v>1</v>
      </c>
      <c r="J2316" s="6" t="n">
        <v>1.75</v>
      </c>
      <c r="K2316" s="3" t="s">
        <v>21</v>
      </c>
      <c r="L2316" s="0" t="n">
        <f aca="false">IF(K2316="Yes",(J2316-1)*0.98,-1)</f>
        <v>0.735</v>
      </c>
      <c r="M2316" s="13" t="s">
        <v>184</v>
      </c>
      <c r="N2316" s="50" t="n">
        <v>9.18</v>
      </c>
      <c r="O2316" s="50" t="n">
        <f aca="false">N2316*L2316</f>
        <v>6.7473</v>
      </c>
      <c r="P2316" s="14" t="n">
        <f aca="false">O2316+P2315</f>
        <v>540.240252</v>
      </c>
    </row>
    <row r="2317" customFormat="false" ht="12.8" hidden="false" customHeight="false" outlineLevel="0" collapsed="false">
      <c r="A2317" s="2" t="s">
        <v>2757</v>
      </c>
      <c r="B2317" s="2" t="s">
        <v>96</v>
      </c>
      <c r="C2317" s="0" t="s">
        <v>1371</v>
      </c>
      <c r="D2317" s="0" t="s">
        <v>102</v>
      </c>
      <c r="E2317" s="0" t="s">
        <v>87</v>
      </c>
      <c r="F2317" s="0" t="s">
        <v>18</v>
      </c>
      <c r="G2317" s="0" t="s">
        <v>19</v>
      </c>
      <c r="H2317" s="0" t="s">
        <v>1606</v>
      </c>
      <c r="I2317" s="0" t="n">
        <v>1</v>
      </c>
      <c r="J2317" s="0" t="n">
        <v>1.68</v>
      </c>
      <c r="K2317" s="0" t="str">
        <f aca="false">IF(I2317=1,"Yes","No")</f>
        <v>Yes</v>
      </c>
      <c r="L2317" s="0" t="n">
        <f aca="false">IF(K2317="Yes",(J2317-1)*0.98,-1)</f>
        <v>0.6664</v>
      </c>
      <c r="M2317" s="5" t="s">
        <v>33</v>
      </c>
      <c r="N2317" s="50" t="n">
        <v>9.18</v>
      </c>
      <c r="O2317" s="50" t="n">
        <f aca="false">N2317*L2317</f>
        <v>6.117552</v>
      </c>
      <c r="P2317" s="14" t="n">
        <f aca="false">O2317+P2316</f>
        <v>546.357804</v>
      </c>
    </row>
    <row r="2318" customFormat="false" ht="12.8" hidden="false" customHeight="false" outlineLevel="0" collapsed="false">
      <c r="A2318" s="2" t="s">
        <v>2757</v>
      </c>
      <c r="B2318" s="2" t="s">
        <v>364</v>
      </c>
      <c r="C2318" s="0" t="s">
        <v>47</v>
      </c>
      <c r="D2318" s="0" t="s">
        <v>195</v>
      </c>
      <c r="E2318" s="0" t="s">
        <v>30</v>
      </c>
      <c r="G2318" s="0" t="s">
        <v>19</v>
      </c>
      <c r="H2318" s="0" t="s">
        <v>2759</v>
      </c>
      <c r="I2318" s="0" t="n">
        <v>1</v>
      </c>
      <c r="J2318" s="0" t="n">
        <v>1.28</v>
      </c>
      <c r="K2318" s="0" t="str">
        <f aca="false">IF(I2318=1,"Yes","No")</f>
        <v>Yes</v>
      </c>
      <c r="L2318" s="0" t="n">
        <f aca="false">IF(K2318="Yes",(J2318-1)*0.98,-1)</f>
        <v>0.2744</v>
      </c>
      <c r="M2318" s="5" t="s">
        <v>33</v>
      </c>
      <c r="N2318" s="50" t="n">
        <v>9.18</v>
      </c>
      <c r="O2318" s="50" t="n">
        <f aca="false">N2318*L2318</f>
        <v>2.518992</v>
      </c>
      <c r="P2318" s="14" t="n">
        <f aca="false">O2318+P2317</f>
        <v>548.876796</v>
      </c>
    </row>
    <row r="2319" customFormat="false" ht="12.8" hidden="false" customHeight="false" outlineLevel="0" collapsed="false">
      <c r="A2319" s="2" t="s">
        <v>2757</v>
      </c>
      <c r="B2319" s="2" t="s">
        <v>364</v>
      </c>
      <c r="C2319" s="0" t="s">
        <v>47</v>
      </c>
      <c r="D2319" s="0" t="s">
        <v>195</v>
      </c>
      <c r="E2319" s="0" t="s">
        <v>30</v>
      </c>
      <c r="G2319" s="0" t="s">
        <v>19</v>
      </c>
      <c r="H2319" s="0" t="s">
        <v>2759</v>
      </c>
      <c r="I2319" s="0" t="n">
        <v>1</v>
      </c>
      <c r="J2319" s="0" t="n">
        <v>1.14</v>
      </c>
      <c r="K2319" s="0" t="s">
        <v>21</v>
      </c>
      <c r="L2319" s="0" t="n">
        <f aca="false">IF(K2319="Yes",(J2319-1)*0.98,-1)</f>
        <v>0.1372</v>
      </c>
      <c r="M2319" s="4" t="s">
        <v>22</v>
      </c>
      <c r="N2319" s="50" t="n">
        <v>9.18</v>
      </c>
      <c r="O2319" s="50" t="n">
        <f aca="false">N2319*L2319</f>
        <v>1.259496</v>
      </c>
      <c r="P2319" s="14" t="n">
        <f aca="false">O2319+P2318</f>
        <v>550.136292</v>
      </c>
    </row>
    <row r="2320" customFormat="false" ht="12.8" hidden="false" customHeight="false" outlineLevel="0" collapsed="false">
      <c r="A2320" s="2" t="s">
        <v>2757</v>
      </c>
      <c r="B2320" s="2" t="s">
        <v>58</v>
      </c>
      <c r="C2320" s="0" t="s">
        <v>1371</v>
      </c>
      <c r="D2320" s="0" t="s">
        <v>16</v>
      </c>
      <c r="E2320" s="0" t="s">
        <v>17</v>
      </c>
      <c r="F2320" s="0" t="s">
        <v>18</v>
      </c>
      <c r="G2320" s="0" t="s">
        <v>19</v>
      </c>
      <c r="H2320" s="0" t="s">
        <v>2760</v>
      </c>
      <c r="I2320" s="0" t="n">
        <v>1</v>
      </c>
      <c r="J2320" s="0" t="n">
        <v>1.05</v>
      </c>
      <c r="K2320" s="0" t="s">
        <v>21</v>
      </c>
      <c r="L2320" s="0" t="n">
        <f aca="false">IF(K2320="Yes",(J2320-1)*0.98,-1)</f>
        <v>0.049</v>
      </c>
      <c r="M2320" s="4" t="s">
        <v>22</v>
      </c>
      <c r="N2320" s="50" t="n">
        <v>9.18</v>
      </c>
      <c r="O2320" s="50" t="n">
        <f aca="false">N2320*L2320</f>
        <v>0.44982</v>
      </c>
      <c r="P2320" s="14" t="n">
        <f aca="false">O2320+P2319</f>
        <v>550.586112</v>
      </c>
    </row>
    <row r="2321" customFormat="false" ht="12.8" hidden="false" customHeight="false" outlineLevel="0" collapsed="false">
      <c r="A2321" s="2" t="s">
        <v>2757</v>
      </c>
      <c r="B2321" s="2" t="s">
        <v>58</v>
      </c>
      <c r="C2321" s="0" t="s">
        <v>1371</v>
      </c>
      <c r="D2321" s="0" t="s">
        <v>16</v>
      </c>
      <c r="E2321" s="0" t="s">
        <v>17</v>
      </c>
      <c r="F2321" s="0" t="s">
        <v>18</v>
      </c>
      <c r="G2321" s="0" t="s">
        <v>19</v>
      </c>
      <c r="H2321" s="0" t="s">
        <v>2761</v>
      </c>
      <c r="I2321" s="0" t="n">
        <v>2</v>
      </c>
      <c r="J2321" s="0" t="n">
        <v>1.69</v>
      </c>
      <c r="K2321" s="0" t="s">
        <v>21</v>
      </c>
      <c r="L2321" s="0" t="n">
        <f aca="false">IF(K2321="Yes",(J2321-1)*0.98,-1)</f>
        <v>0.6762</v>
      </c>
      <c r="M2321" s="11" t="s">
        <v>62</v>
      </c>
      <c r="N2321" s="50" t="n">
        <v>9.18</v>
      </c>
      <c r="O2321" s="50" t="n">
        <f aca="false">N2321*L2321</f>
        <v>6.207516</v>
      </c>
      <c r="P2321" s="14" t="n">
        <f aca="false">O2321+P2320</f>
        <v>556.793628</v>
      </c>
    </row>
    <row r="2322" customFormat="false" ht="12.8" hidden="false" customHeight="false" outlineLevel="0" collapsed="false">
      <c r="A2322" s="2" t="s">
        <v>2757</v>
      </c>
      <c r="B2322" s="2" t="s">
        <v>239</v>
      </c>
      <c r="C2322" s="0" t="s">
        <v>59</v>
      </c>
      <c r="D2322" s="0" t="s">
        <v>42</v>
      </c>
      <c r="E2322" s="0" t="s">
        <v>30</v>
      </c>
      <c r="F2322" s="0" t="s">
        <v>304</v>
      </c>
      <c r="G2322" s="0" t="s">
        <v>19</v>
      </c>
      <c r="H2322" s="0" t="s">
        <v>2762</v>
      </c>
      <c r="I2322" s="0" t="n">
        <v>3</v>
      </c>
      <c r="J2322" s="0" t="n">
        <v>2.27</v>
      </c>
      <c r="K2322" s="0" t="str">
        <f aca="false">IF(I2322=1,"Yes","No")</f>
        <v>No</v>
      </c>
      <c r="L2322" s="0" t="n">
        <f aca="false">IF(K2322="Yes",(J2322-1)*0.98,-1)</f>
        <v>-1</v>
      </c>
      <c r="M2322" s="5" t="s">
        <v>33</v>
      </c>
      <c r="N2322" s="50" t="n">
        <v>9.18</v>
      </c>
      <c r="O2322" s="50" t="n">
        <f aca="false">N2322*L2322</f>
        <v>-9.18</v>
      </c>
      <c r="P2322" s="14" t="n">
        <f aca="false">O2322+P2321</f>
        <v>547.613628</v>
      </c>
    </row>
    <row r="2323" customFormat="false" ht="12.8" hidden="false" customHeight="false" outlineLevel="0" collapsed="false">
      <c r="A2323" s="2" t="s">
        <v>2763</v>
      </c>
      <c r="B2323" s="2" t="s">
        <v>888</v>
      </c>
      <c r="C2323" s="0" t="s">
        <v>215</v>
      </c>
      <c r="D2323" s="0" t="s">
        <v>16</v>
      </c>
      <c r="E2323" s="0" t="s">
        <v>17</v>
      </c>
      <c r="F2323" s="0" t="s">
        <v>18</v>
      </c>
      <c r="G2323" s="0" t="s">
        <v>19</v>
      </c>
      <c r="H2323" s="0" t="s">
        <v>2764</v>
      </c>
      <c r="I2323" s="0" t="n">
        <v>3</v>
      </c>
      <c r="J2323" s="0" t="n">
        <v>1.25</v>
      </c>
      <c r="K2323" s="0" t="s">
        <v>21</v>
      </c>
      <c r="L2323" s="0" t="n">
        <f aca="false">IF(K2323="Yes",(J2323-1)*0.98,-1)</f>
        <v>0.245</v>
      </c>
      <c r="M2323" s="4" t="s">
        <v>22</v>
      </c>
      <c r="N2323" s="50" t="n">
        <v>9.18</v>
      </c>
      <c r="O2323" s="50" t="n">
        <f aca="false">N2323*L2323</f>
        <v>2.2491</v>
      </c>
      <c r="P2323" s="14" t="n">
        <f aca="false">O2323+P2322</f>
        <v>549.862728</v>
      </c>
    </row>
    <row r="2324" customFormat="false" ht="12.8" hidden="false" customHeight="false" outlineLevel="0" collapsed="false">
      <c r="A2324" s="2" t="s">
        <v>2763</v>
      </c>
      <c r="B2324" s="2" t="s">
        <v>888</v>
      </c>
      <c r="C2324" s="0" t="s">
        <v>215</v>
      </c>
      <c r="D2324" s="0" t="s">
        <v>16</v>
      </c>
      <c r="E2324" s="0" t="s">
        <v>17</v>
      </c>
      <c r="F2324" s="0" t="s">
        <v>18</v>
      </c>
      <c r="G2324" s="0" t="s">
        <v>19</v>
      </c>
      <c r="H2324" s="0" t="s">
        <v>2765</v>
      </c>
      <c r="I2324" s="0" t="n">
        <v>2</v>
      </c>
      <c r="J2324" s="0" t="n">
        <v>2.11</v>
      </c>
      <c r="K2324" s="0" t="s">
        <v>21</v>
      </c>
      <c r="L2324" s="0" t="n">
        <f aca="false">IF(K2324="Yes",(J2324-1)*0.98,-1)</f>
        <v>1.0878</v>
      </c>
      <c r="M2324" s="11" t="s">
        <v>62</v>
      </c>
      <c r="N2324" s="50" t="n">
        <v>9.18</v>
      </c>
      <c r="O2324" s="50" t="n">
        <f aca="false">N2324*L2324</f>
        <v>9.986004</v>
      </c>
      <c r="P2324" s="14" t="n">
        <f aca="false">O2324+P2323</f>
        <v>559.848732</v>
      </c>
    </row>
    <row r="2325" customFormat="false" ht="12.8" hidden="false" customHeight="false" outlineLevel="0" collapsed="false">
      <c r="A2325" s="2" t="s">
        <v>2763</v>
      </c>
      <c r="B2325" s="2" t="s">
        <v>888</v>
      </c>
      <c r="C2325" s="6" t="s">
        <v>215</v>
      </c>
      <c r="D2325" s="6" t="s">
        <v>16</v>
      </c>
      <c r="E2325" s="6" t="s">
        <v>17</v>
      </c>
      <c r="F2325" s="6" t="s">
        <v>18</v>
      </c>
      <c r="G2325" s="6" t="s">
        <v>19</v>
      </c>
      <c r="H2325" s="6" t="s">
        <v>2766</v>
      </c>
      <c r="I2325" s="6" t="n">
        <v>1</v>
      </c>
      <c r="J2325" s="6" t="n">
        <v>3.4</v>
      </c>
      <c r="K2325" s="3" t="str">
        <f aca="false">IF(I2325=1, "No","Yes")</f>
        <v>No</v>
      </c>
      <c r="L2325" s="7" t="n">
        <f aca="false">IF(I2325=1,-J2325,0.98)</f>
        <v>-3.4</v>
      </c>
      <c r="M2325" s="12" t="s">
        <v>128</v>
      </c>
      <c r="N2325" s="50" t="n">
        <v>9.18</v>
      </c>
      <c r="O2325" s="50" t="n">
        <f aca="false">N2325*L2325</f>
        <v>-31.212</v>
      </c>
      <c r="P2325" s="14" t="n">
        <f aca="false">O2325+P2324</f>
        <v>528.636732</v>
      </c>
    </row>
    <row r="2326" customFormat="false" ht="12.8" hidden="false" customHeight="false" outlineLevel="0" collapsed="false">
      <c r="A2326" s="2" t="s">
        <v>2767</v>
      </c>
      <c r="B2326" s="2" t="s">
        <v>2154</v>
      </c>
      <c r="C2326" s="0" t="s">
        <v>59</v>
      </c>
      <c r="D2326" s="0" t="s">
        <v>42</v>
      </c>
      <c r="E2326" s="0" t="s">
        <v>30</v>
      </c>
      <c r="F2326" s="0" t="s">
        <v>18</v>
      </c>
      <c r="G2326" s="0" t="s">
        <v>19</v>
      </c>
      <c r="H2326" s="0" t="s">
        <v>2768</v>
      </c>
      <c r="I2326" s="0" t="n">
        <v>3</v>
      </c>
      <c r="J2326" s="0" t="n">
        <v>2.36</v>
      </c>
      <c r="K2326" s="0" t="s">
        <v>21</v>
      </c>
      <c r="L2326" s="0" t="n">
        <f aca="false">IF(K2326="Yes",(J2326-1)*0.98,-1)</f>
        <v>1.3328</v>
      </c>
      <c r="M2326" s="11" t="s">
        <v>62</v>
      </c>
      <c r="N2326" s="50" t="n">
        <v>9.18</v>
      </c>
      <c r="O2326" s="50" t="n">
        <f aca="false">N2326*L2326</f>
        <v>12.235104</v>
      </c>
      <c r="P2326" s="14" t="n">
        <f aca="false">O2326+P2325</f>
        <v>540.871836</v>
      </c>
    </row>
    <row r="2327" customFormat="false" ht="12.8" hidden="false" customHeight="false" outlineLevel="0" collapsed="false">
      <c r="A2327" s="2" t="s">
        <v>2769</v>
      </c>
      <c r="B2327" s="2" t="s">
        <v>456</v>
      </c>
      <c r="C2327" s="0" t="s">
        <v>332</v>
      </c>
      <c r="D2327" s="0" t="s">
        <v>42</v>
      </c>
      <c r="E2327" s="0" t="s">
        <v>79</v>
      </c>
      <c r="F2327" s="0" t="s">
        <v>80</v>
      </c>
      <c r="G2327" s="0" t="s">
        <v>19</v>
      </c>
      <c r="H2327" s="0" t="s">
        <v>2770</v>
      </c>
      <c r="I2327" s="0" t="n">
        <v>1</v>
      </c>
      <c r="J2327" s="0" t="n">
        <v>1.18</v>
      </c>
      <c r="K2327" s="0" t="s">
        <v>21</v>
      </c>
      <c r="L2327" s="0" t="n">
        <f aca="false">IF(K2327="Yes",(J2327-1)*0.98,-1)</f>
        <v>0.1764</v>
      </c>
      <c r="M2327" s="4" t="s">
        <v>22</v>
      </c>
      <c r="N2327" s="50" t="n">
        <v>9.18</v>
      </c>
      <c r="O2327" s="50" t="n">
        <f aca="false">N2327*L2327</f>
        <v>1.619352</v>
      </c>
      <c r="P2327" s="14" t="n">
        <f aca="false">O2327+P2326</f>
        <v>542.491188</v>
      </c>
    </row>
    <row r="2328" customFormat="false" ht="12.8" hidden="false" customHeight="false" outlineLevel="0" collapsed="false">
      <c r="A2328" s="2" t="s">
        <v>2769</v>
      </c>
      <c r="B2328" s="2" t="s">
        <v>245</v>
      </c>
      <c r="C2328" s="0" t="s">
        <v>59</v>
      </c>
      <c r="D2328" s="0" t="s">
        <v>42</v>
      </c>
      <c r="E2328" s="0" t="s">
        <v>30</v>
      </c>
      <c r="F2328" s="0" t="s">
        <v>18</v>
      </c>
      <c r="G2328" s="0" t="s">
        <v>19</v>
      </c>
      <c r="H2328" s="0" t="s">
        <v>2771</v>
      </c>
      <c r="I2328" s="0" t="n">
        <v>2</v>
      </c>
      <c r="J2328" s="0" t="n">
        <v>1.79</v>
      </c>
      <c r="K2328" s="0" t="s">
        <v>21</v>
      </c>
      <c r="L2328" s="0" t="n">
        <f aca="false">IF(K2328="Yes",(J2328-1)*0.98,-1)</f>
        <v>0.7742</v>
      </c>
      <c r="M2328" s="11" t="s">
        <v>62</v>
      </c>
      <c r="N2328" s="50" t="n">
        <v>9.18</v>
      </c>
      <c r="O2328" s="50" t="n">
        <f aca="false">N2328*L2328</f>
        <v>7.107156</v>
      </c>
      <c r="P2328" s="14" t="n">
        <f aca="false">O2328+P2327</f>
        <v>549.598344</v>
      </c>
    </row>
    <row r="2329" customFormat="false" ht="12.8" hidden="false" customHeight="false" outlineLevel="0" collapsed="false">
      <c r="A2329" s="2" t="s">
        <v>2769</v>
      </c>
      <c r="B2329" s="2" t="s">
        <v>471</v>
      </c>
      <c r="C2329" s="0" t="s">
        <v>59</v>
      </c>
      <c r="D2329" s="0" t="s">
        <v>48</v>
      </c>
      <c r="E2329" s="0" t="s">
        <v>30</v>
      </c>
      <c r="F2329" s="0" t="s">
        <v>65</v>
      </c>
      <c r="G2329" s="0" t="s">
        <v>21</v>
      </c>
      <c r="H2329" s="0" t="s">
        <v>2772</v>
      </c>
      <c r="I2329" s="0" t="n">
        <v>4</v>
      </c>
      <c r="J2329" s="0" t="n">
        <v>1.43</v>
      </c>
      <c r="K2329" s="0" t="s">
        <v>19</v>
      </c>
      <c r="L2329" s="0" t="n">
        <f aca="false">IF(K2329="Yes",(J2329-1)*0.98,-1)</f>
        <v>-1</v>
      </c>
      <c r="M2329" s="4" t="s">
        <v>22</v>
      </c>
      <c r="N2329" s="50" t="n">
        <v>9.18</v>
      </c>
      <c r="O2329" s="50" t="n">
        <f aca="false">N2329*L2329</f>
        <v>-9.18</v>
      </c>
      <c r="P2329" s="14" t="n">
        <f aca="false">O2329+P2328</f>
        <v>540.418344000001</v>
      </c>
    </row>
    <row r="2330" customFormat="false" ht="12.8" hidden="false" customHeight="false" outlineLevel="0" collapsed="false">
      <c r="A2330" s="2" t="s">
        <v>2773</v>
      </c>
      <c r="B2330" s="2" t="s">
        <v>142</v>
      </c>
      <c r="C2330" s="0" t="s">
        <v>225</v>
      </c>
      <c r="D2330" s="0" t="s">
        <v>16</v>
      </c>
      <c r="E2330" s="0" t="s">
        <v>17</v>
      </c>
      <c r="F2330" s="0" t="s">
        <v>18</v>
      </c>
      <c r="G2330" s="0" t="s">
        <v>19</v>
      </c>
      <c r="H2330" s="0" t="s">
        <v>2774</v>
      </c>
      <c r="I2330" s="0" t="n">
        <v>2</v>
      </c>
      <c r="J2330" s="0" t="n">
        <v>1.13</v>
      </c>
      <c r="K2330" s="0" t="s">
        <v>21</v>
      </c>
      <c r="L2330" s="0" t="n">
        <f aca="false">IF(K2330="Yes",(J2330-1)*0.98,-1)</f>
        <v>0.1274</v>
      </c>
      <c r="M2330" s="4" t="s">
        <v>22</v>
      </c>
      <c r="N2330" s="50" t="n">
        <v>9.18</v>
      </c>
      <c r="O2330" s="50" t="n">
        <f aca="false">N2330*L2330</f>
        <v>1.169532</v>
      </c>
      <c r="P2330" s="14" t="n">
        <f aca="false">O2330+P2329</f>
        <v>541.587876000001</v>
      </c>
    </row>
    <row r="2331" customFormat="false" ht="12.8" hidden="false" customHeight="false" outlineLevel="0" collapsed="false">
      <c r="A2331" s="2" t="s">
        <v>2773</v>
      </c>
      <c r="B2331" s="2" t="s">
        <v>142</v>
      </c>
      <c r="C2331" s="0" t="s">
        <v>225</v>
      </c>
      <c r="D2331" s="0" t="s">
        <v>16</v>
      </c>
      <c r="E2331" s="0" t="s">
        <v>17</v>
      </c>
      <c r="F2331" s="0" t="s">
        <v>18</v>
      </c>
      <c r="G2331" s="0" t="s">
        <v>19</v>
      </c>
      <c r="H2331" s="0" t="s">
        <v>2775</v>
      </c>
      <c r="I2331" s="0" t="s">
        <v>133</v>
      </c>
      <c r="J2331" s="0" t="n">
        <v>2.01</v>
      </c>
      <c r="K2331" s="0" t="s">
        <v>19</v>
      </c>
      <c r="L2331" s="0" t="n">
        <f aca="false">IF(K2331="Yes",(J2331-1)*0.98,-1)</f>
        <v>-1</v>
      </c>
      <c r="M2331" s="11" t="s">
        <v>62</v>
      </c>
      <c r="N2331" s="50" t="n">
        <v>9.18</v>
      </c>
      <c r="O2331" s="50" t="n">
        <f aca="false">N2331*L2331</f>
        <v>-9.18</v>
      </c>
      <c r="P2331" s="14" t="n">
        <f aca="false">O2331+P2330</f>
        <v>532.407876000001</v>
      </c>
    </row>
    <row r="2332" customFormat="false" ht="12.8" hidden="false" customHeight="false" outlineLevel="0" collapsed="false">
      <c r="A2332" s="2" t="s">
        <v>2776</v>
      </c>
      <c r="B2332" s="2" t="s">
        <v>35</v>
      </c>
      <c r="C2332" s="0" t="s">
        <v>86</v>
      </c>
      <c r="D2332" s="0" t="s">
        <v>16</v>
      </c>
      <c r="E2332" s="0" t="s">
        <v>17</v>
      </c>
      <c r="F2332" s="0" t="s">
        <v>18</v>
      </c>
      <c r="G2332" s="0" t="s">
        <v>19</v>
      </c>
      <c r="H2332" s="0" t="s">
        <v>2777</v>
      </c>
      <c r="I2332" s="0" t="n">
        <v>1</v>
      </c>
      <c r="J2332" s="0" t="n">
        <v>1.15</v>
      </c>
      <c r="K2332" s="0" t="s">
        <v>21</v>
      </c>
      <c r="L2332" s="0" t="n">
        <f aca="false">IF(K2332="Yes",(J2332-1)*0.98,-1)</f>
        <v>0.147</v>
      </c>
      <c r="M2332" s="4" t="s">
        <v>22</v>
      </c>
      <c r="N2332" s="50" t="n">
        <v>9.18</v>
      </c>
      <c r="O2332" s="50" t="n">
        <f aca="false">N2332*L2332</f>
        <v>1.34946</v>
      </c>
      <c r="P2332" s="14" t="n">
        <f aca="false">O2332+P2331</f>
        <v>533.757336000001</v>
      </c>
    </row>
    <row r="2333" customFormat="false" ht="12.8" hidden="false" customHeight="false" outlineLevel="0" collapsed="false">
      <c r="A2333" s="2" t="s">
        <v>2776</v>
      </c>
      <c r="B2333" s="2" t="s">
        <v>14</v>
      </c>
      <c r="C2333" s="0" t="s">
        <v>1317</v>
      </c>
      <c r="D2333" s="0" t="s">
        <v>37</v>
      </c>
      <c r="E2333" s="0" t="s">
        <v>17</v>
      </c>
      <c r="F2333" s="0" t="s">
        <v>43</v>
      </c>
      <c r="G2333" s="0" t="s">
        <v>19</v>
      </c>
      <c r="H2333" s="0" t="s">
        <v>2778</v>
      </c>
      <c r="I2333" s="0" t="n">
        <v>0</v>
      </c>
      <c r="J2333" s="0" t="n">
        <v>3.35</v>
      </c>
      <c r="K2333" s="0" t="s">
        <v>19</v>
      </c>
      <c r="L2333" s="0" t="n">
        <f aca="false">IF(K2333="Yes",(J2333-1)*0.98,-1)</f>
        <v>-1</v>
      </c>
      <c r="M2333" s="11" t="s">
        <v>62</v>
      </c>
      <c r="N2333" s="50" t="n">
        <v>9.18</v>
      </c>
      <c r="O2333" s="50" t="n">
        <f aca="false">N2333*L2333</f>
        <v>-9.18</v>
      </c>
      <c r="P2333" s="14" t="n">
        <f aca="false">O2333+P2332</f>
        <v>524.577336000001</v>
      </c>
    </row>
    <row r="2334" customFormat="false" ht="12.8" hidden="false" customHeight="false" outlineLevel="0" collapsed="false">
      <c r="A2334" s="2" t="s">
        <v>2776</v>
      </c>
      <c r="B2334" s="2" t="s">
        <v>375</v>
      </c>
      <c r="C2334" s="0" t="s">
        <v>259</v>
      </c>
      <c r="D2334" s="0" t="s">
        <v>29</v>
      </c>
      <c r="E2334" s="0" t="s">
        <v>87</v>
      </c>
      <c r="F2334" s="0" t="s">
        <v>152</v>
      </c>
      <c r="G2334" s="0" t="s">
        <v>19</v>
      </c>
      <c r="H2334" s="0" t="s">
        <v>1854</v>
      </c>
      <c r="I2334" s="0" t="n">
        <v>1</v>
      </c>
      <c r="J2334" s="0" t="n">
        <v>1.13</v>
      </c>
      <c r="K2334" s="0" t="s">
        <v>21</v>
      </c>
      <c r="L2334" s="0" t="n">
        <f aca="false">IF(K2334="Yes",(J2334-1)*0.98,-1)</f>
        <v>0.1274</v>
      </c>
      <c r="M2334" s="4" t="s">
        <v>22</v>
      </c>
      <c r="N2334" s="50" t="n">
        <v>9.18</v>
      </c>
      <c r="O2334" s="50" t="n">
        <f aca="false">N2334*L2334</f>
        <v>1.169532</v>
      </c>
      <c r="P2334" s="14" t="n">
        <f aca="false">O2334+P2333</f>
        <v>525.746868000001</v>
      </c>
    </row>
    <row r="2335" customFormat="false" ht="12.8" hidden="false" customHeight="false" outlineLevel="0" collapsed="false">
      <c r="A2335" s="2" t="s">
        <v>2776</v>
      </c>
      <c r="B2335" s="2" t="s">
        <v>375</v>
      </c>
      <c r="C2335" s="0" t="s">
        <v>259</v>
      </c>
      <c r="D2335" s="0" t="s">
        <v>29</v>
      </c>
      <c r="E2335" s="0" t="s">
        <v>87</v>
      </c>
      <c r="F2335" s="0" t="s">
        <v>152</v>
      </c>
      <c r="G2335" s="0" t="s">
        <v>19</v>
      </c>
      <c r="H2335" s="0" t="s">
        <v>2779</v>
      </c>
      <c r="I2335" s="0" t="n">
        <v>2</v>
      </c>
      <c r="J2335" s="0" t="n">
        <v>1.28</v>
      </c>
      <c r="K2335" s="0" t="s">
        <v>21</v>
      </c>
      <c r="L2335" s="0" t="n">
        <f aca="false">IF(K2335="Yes",(J2335-1)*0.98,-1)</f>
        <v>0.2744</v>
      </c>
      <c r="M2335" s="11" t="s">
        <v>62</v>
      </c>
      <c r="N2335" s="50" t="n">
        <v>9.18</v>
      </c>
      <c r="O2335" s="50" t="n">
        <f aca="false">N2335*L2335</f>
        <v>2.518992</v>
      </c>
      <c r="P2335" s="14" t="n">
        <f aca="false">O2335+P2334</f>
        <v>528.265860000001</v>
      </c>
    </row>
    <row r="2336" customFormat="false" ht="12.8" hidden="false" customHeight="false" outlineLevel="0" collapsed="false">
      <c r="A2336" s="9" t="s">
        <v>2776</v>
      </c>
      <c r="B2336" s="9" t="s">
        <v>375</v>
      </c>
      <c r="C2336" s="6" t="s">
        <v>259</v>
      </c>
      <c r="D2336" s="6" t="s">
        <v>29</v>
      </c>
      <c r="E2336" s="6" t="s">
        <v>87</v>
      </c>
      <c r="F2336" s="6" t="s">
        <v>152</v>
      </c>
      <c r="G2336" s="6" t="s">
        <v>19</v>
      </c>
      <c r="H2336" s="6" t="s">
        <v>2779</v>
      </c>
      <c r="I2336" s="6" t="n">
        <v>2</v>
      </c>
      <c r="J2336" s="6" t="n">
        <v>2.72</v>
      </c>
      <c r="K2336" s="3" t="str">
        <f aca="false">IF(I2336=1,"Yes","No")</f>
        <v>No</v>
      </c>
      <c r="L2336" s="7" t="n">
        <f aca="false">IF(K2336="Yes",(J2336-1)*0.98,-1)</f>
        <v>-1</v>
      </c>
      <c r="M2336" s="10" t="s">
        <v>53</v>
      </c>
      <c r="N2336" s="50" t="n">
        <v>9.18</v>
      </c>
      <c r="O2336" s="50" t="n">
        <f aca="false">N2336*L2336</f>
        <v>-9.18</v>
      </c>
      <c r="P2336" s="14" t="n">
        <f aca="false">O2336+P2335</f>
        <v>519.085860000001</v>
      </c>
    </row>
    <row r="2337" customFormat="false" ht="12.8" hidden="false" customHeight="false" outlineLevel="0" collapsed="false">
      <c r="A2337" s="2" t="s">
        <v>2776</v>
      </c>
      <c r="B2337" s="2" t="s">
        <v>205</v>
      </c>
      <c r="C2337" s="0" t="s">
        <v>1371</v>
      </c>
      <c r="D2337" s="0" t="s">
        <v>16</v>
      </c>
      <c r="E2337" s="0" t="s">
        <v>30</v>
      </c>
      <c r="F2337" s="0" t="s">
        <v>65</v>
      </c>
      <c r="G2337" s="0" t="s">
        <v>21</v>
      </c>
      <c r="H2337" s="0" t="s">
        <v>2780</v>
      </c>
      <c r="I2337" s="0" t="n">
        <v>2</v>
      </c>
      <c r="J2337" s="0" t="n">
        <v>1.75</v>
      </c>
      <c r="K2337" s="0" t="s">
        <v>21</v>
      </c>
      <c r="L2337" s="0" t="n">
        <f aca="false">IF(K2337="Yes",(J2337-1)*0.98,-1)</f>
        <v>0.735</v>
      </c>
      <c r="M2337" s="4" t="s">
        <v>22</v>
      </c>
      <c r="N2337" s="50" t="n">
        <v>9.18</v>
      </c>
      <c r="O2337" s="50" t="n">
        <f aca="false">N2337*L2337</f>
        <v>6.7473</v>
      </c>
      <c r="P2337" s="14" t="n">
        <f aca="false">O2337+P2336</f>
        <v>525.833160000001</v>
      </c>
    </row>
    <row r="2338" customFormat="false" ht="12.8" hidden="false" customHeight="false" outlineLevel="0" collapsed="false">
      <c r="A2338" s="2" t="s">
        <v>2776</v>
      </c>
      <c r="B2338" s="2" t="s">
        <v>245</v>
      </c>
      <c r="C2338" s="0" t="s">
        <v>259</v>
      </c>
      <c r="D2338" s="0" t="s">
        <v>42</v>
      </c>
      <c r="E2338" s="0" t="s">
        <v>79</v>
      </c>
      <c r="F2338" s="0" t="s">
        <v>1653</v>
      </c>
      <c r="G2338" s="0" t="s">
        <v>19</v>
      </c>
      <c r="H2338" s="0" t="s">
        <v>2781</v>
      </c>
      <c r="I2338" s="0" t="n">
        <v>1</v>
      </c>
      <c r="J2338" s="0" t="n">
        <v>4.96</v>
      </c>
      <c r="K2338" s="0" t="str">
        <f aca="false">IF(I2338=1,"Yes","No")</f>
        <v>Yes</v>
      </c>
      <c r="L2338" s="0" t="n">
        <f aca="false">IF(K2338="Yes",(J2338-1)*0.98,-1)</f>
        <v>3.8808</v>
      </c>
      <c r="M2338" s="5" t="s">
        <v>33</v>
      </c>
      <c r="N2338" s="50" t="n">
        <v>9.18</v>
      </c>
      <c r="O2338" s="50" t="n">
        <f aca="false">N2338*L2338</f>
        <v>35.625744</v>
      </c>
      <c r="P2338" s="14" t="n">
        <f aca="false">O2338+P2337</f>
        <v>561.458904000001</v>
      </c>
    </row>
    <row r="2339" customFormat="false" ht="12.8" hidden="false" customHeight="false" outlineLevel="0" collapsed="false">
      <c r="A2339" s="2" t="s">
        <v>2776</v>
      </c>
      <c r="B2339" s="2" t="s">
        <v>245</v>
      </c>
      <c r="C2339" s="0" t="s">
        <v>259</v>
      </c>
      <c r="D2339" s="0" t="s">
        <v>42</v>
      </c>
      <c r="E2339" s="0" t="s">
        <v>79</v>
      </c>
      <c r="F2339" s="0" t="s">
        <v>1653</v>
      </c>
      <c r="G2339" s="0" t="s">
        <v>19</v>
      </c>
      <c r="H2339" s="0" t="s">
        <v>2781</v>
      </c>
      <c r="I2339" s="0" t="n">
        <v>1</v>
      </c>
      <c r="J2339" s="0" t="n">
        <v>1.99</v>
      </c>
      <c r="K2339" s="0" t="s">
        <v>21</v>
      </c>
      <c r="L2339" s="0" t="n">
        <f aca="false">IF(K2339="Yes",(J2339-1)*0.98,-1)</f>
        <v>0.9702</v>
      </c>
      <c r="M2339" s="4" t="s">
        <v>22</v>
      </c>
      <c r="N2339" s="50" t="n">
        <v>9.18</v>
      </c>
      <c r="O2339" s="50" t="n">
        <f aca="false">N2339*L2339</f>
        <v>8.906436</v>
      </c>
      <c r="P2339" s="14" t="n">
        <f aca="false">O2339+P2338</f>
        <v>570.365340000001</v>
      </c>
      <c r="Q2339" s="47" t="n">
        <f aca="false">0.8*(P2339-459.17)</f>
        <v>88.9562720000006</v>
      </c>
      <c r="R2339" s="47" t="n">
        <f aca="false">P2339-Q2339</f>
        <v>481.409068</v>
      </c>
      <c r="S2339" s="47" t="n">
        <f aca="false">R2339/50</f>
        <v>9.62818136</v>
      </c>
      <c r="T2339" s="47" t="n">
        <f aca="false">0+Q2339</f>
        <v>88.9562720000006</v>
      </c>
      <c r="U2339" s="48" t="s">
        <v>21</v>
      </c>
    </row>
    <row r="2340" customFormat="false" ht="12.8" hidden="false" customHeight="false" outlineLevel="0" collapsed="false">
      <c r="A2340" s="2" t="s">
        <v>2782</v>
      </c>
      <c r="B2340" s="2" t="s">
        <v>130</v>
      </c>
      <c r="C2340" s="0" t="s">
        <v>68</v>
      </c>
      <c r="D2340" s="0" t="s">
        <v>16</v>
      </c>
      <c r="E2340" s="0" t="s">
        <v>17</v>
      </c>
      <c r="F2340" s="0" t="s">
        <v>18</v>
      </c>
      <c r="G2340" s="0" t="s">
        <v>19</v>
      </c>
      <c r="H2340" s="0" t="s">
        <v>2783</v>
      </c>
      <c r="I2340" s="0" t="n">
        <v>2</v>
      </c>
      <c r="J2340" s="0" t="n">
        <v>1.27</v>
      </c>
      <c r="K2340" s="0" t="s">
        <v>21</v>
      </c>
      <c r="L2340" s="0" t="n">
        <f aca="false">IF(K2340="Yes",(J2340-1)*0.98,-1)</f>
        <v>0.2646</v>
      </c>
      <c r="M2340" s="4" t="s">
        <v>22</v>
      </c>
      <c r="N2340" s="50" t="n">
        <v>9.63</v>
      </c>
      <c r="O2340" s="50" t="n">
        <f aca="false">N2340*L2340</f>
        <v>2.548098</v>
      </c>
      <c r="P2340" s="51" t="n">
        <f aca="false">R2339+O2340</f>
        <v>483.957166</v>
      </c>
    </row>
    <row r="2341" customFormat="false" ht="12.8" hidden="false" customHeight="false" outlineLevel="0" collapsed="false">
      <c r="A2341" s="2" t="s">
        <v>2782</v>
      </c>
      <c r="B2341" s="2" t="s">
        <v>130</v>
      </c>
      <c r="C2341" s="0" t="s">
        <v>68</v>
      </c>
      <c r="D2341" s="0" t="s">
        <v>16</v>
      </c>
      <c r="E2341" s="0" t="s">
        <v>17</v>
      </c>
      <c r="F2341" s="0" t="s">
        <v>18</v>
      </c>
      <c r="G2341" s="0" t="s">
        <v>19</v>
      </c>
      <c r="H2341" s="0" t="s">
        <v>2784</v>
      </c>
      <c r="I2341" s="0" t="n">
        <v>1</v>
      </c>
      <c r="J2341" s="0" t="n">
        <v>1.41</v>
      </c>
      <c r="K2341" s="0" t="s">
        <v>21</v>
      </c>
      <c r="L2341" s="0" t="n">
        <f aca="false">IF(K2341="Yes",(J2341-1)*0.98,-1)</f>
        <v>0.4018</v>
      </c>
      <c r="M2341" s="11" t="s">
        <v>62</v>
      </c>
      <c r="N2341" s="50" t="n">
        <v>9.63</v>
      </c>
      <c r="O2341" s="50" t="n">
        <f aca="false">N2341*L2341</f>
        <v>3.869334</v>
      </c>
      <c r="P2341" s="14" t="n">
        <f aca="false">O2341+P2340</f>
        <v>487.8265</v>
      </c>
    </row>
    <row r="2342" customFormat="false" ht="12.8" hidden="false" customHeight="false" outlineLevel="0" collapsed="false">
      <c r="A2342" s="9" t="s">
        <v>2782</v>
      </c>
      <c r="B2342" s="9" t="s">
        <v>237</v>
      </c>
      <c r="C2342" s="6" t="s">
        <v>68</v>
      </c>
      <c r="D2342" s="6" t="s">
        <v>16</v>
      </c>
      <c r="E2342" s="6" t="s">
        <v>87</v>
      </c>
      <c r="F2342" s="6" t="s">
        <v>18</v>
      </c>
      <c r="G2342" s="6" t="s">
        <v>19</v>
      </c>
      <c r="H2342" s="6" t="s">
        <v>2785</v>
      </c>
      <c r="I2342" s="6" t="n">
        <v>2</v>
      </c>
      <c r="J2342" s="6" t="n">
        <v>12.61</v>
      </c>
      <c r="K2342" s="3" t="str">
        <f aca="false">IF(I2342=1,"Yes","No")</f>
        <v>No</v>
      </c>
      <c r="L2342" s="7" t="n">
        <f aca="false">IF(K2342="Yes",(J2342-1)*0.98,-1)</f>
        <v>-1</v>
      </c>
      <c r="M2342" s="10" t="s">
        <v>53</v>
      </c>
      <c r="N2342" s="50" t="n">
        <v>9.63</v>
      </c>
      <c r="O2342" s="50" t="n">
        <f aca="false">N2342*L2342</f>
        <v>-9.63</v>
      </c>
      <c r="P2342" s="14" t="n">
        <f aca="false">O2342+P2341</f>
        <v>478.1965</v>
      </c>
    </row>
    <row r="2343" customFormat="false" ht="12.8" hidden="false" customHeight="false" outlineLevel="0" collapsed="false">
      <c r="A2343" s="2" t="s">
        <v>2786</v>
      </c>
      <c r="B2343" s="2" t="s">
        <v>289</v>
      </c>
      <c r="C2343" s="0" t="s">
        <v>47</v>
      </c>
      <c r="D2343" s="0" t="s">
        <v>42</v>
      </c>
      <c r="E2343" s="0" t="s">
        <v>30</v>
      </c>
      <c r="F2343" s="0" t="s">
        <v>43</v>
      </c>
      <c r="G2343" s="0" t="s">
        <v>19</v>
      </c>
      <c r="H2343" s="0" t="s">
        <v>2465</v>
      </c>
      <c r="I2343" s="0" t="n">
        <v>1</v>
      </c>
      <c r="J2343" s="0" t="n">
        <v>1.37</v>
      </c>
      <c r="K2343" s="0" t="s">
        <v>21</v>
      </c>
      <c r="L2343" s="0" t="n">
        <f aca="false">IF(K2343="Yes",(J2343-1)*0.98,-1)</f>
        <v>0.3626</v>
      </c>
      <c r="M2343" s="11" t="s">
        <v>62</v>
      </c>
      <c r="N2343" s="50" t="n">
        <v>9.63</v>
      </c>
      <c r="O2343" s="50" t="n">
        <f aca="false">N2343*L2343</f>
        <v>3.491838</v>
      </c>
      <c r="P2343" s="14" t="n">
        <f aca="false">O2343+P2342</f>
        <v>481.688338</v>
      </c>
    </row>
    <row r="2344" customFormat="false" ht="12.8" hidden="false" customHeight="false" outlineLevel="0" collapsed="false">
      <c r="A2344" s="2" t="s">
        <v>2786</v>
      </c>
      <c r="B2344" s="2" t="s">
        <v>255</v>
      </c>
      <c r="C2344" s="0" t="s">
        <v>194</v>
      </c>
      <c r="D2344" s="0" t="s">
        <v>42</v>
      </c>
      <c r="E2344" s="0" t="s">
        <v>79</v>
      </c>
      <c r="F2344" s="0" t="s">
        <v>80</v>
      </c>
      <c r="G2344" s="0" t="s">
        <v>19</v>
      </c>
      <c r="H2344" s="0" t="s">
        <v>2787</v>
      </c>
      <c r="I2344" s="0" t="n">
        <v>1</v>
      </c>
      <c r="J2344" s="0" t="n">
        <v>1.79</v>
      </c>
      <c r="K2344" s="0" t="s">
        <v>21</v>
      </c>
      <c r="L2344" s="0" t="n">
        <f aca="false">IF(K2344="Yes",(J2344-1)*0.98,-1)</f>
        <v>0.7742</v>
      </c>
      <c r="M2344" s="4" t="s">
        <v>22</v>
      </c>
      <c r="N2344" s="50" t="n">
        <v>9.63</v>
      </c>
      <c r="O2344" s="50" t="n">
        <f aca="false">N2344*L2344</f>
        <v>7.455546</v>
      </c>
      <c r="P2344" s="14" t="n">
        <f aca="false">O2344+P2343</f>
        <v>489.143884</v>
      </c>
    </row>
    <row r="2345" customFormat="false" ht="12.8" hidden="false" customHeight="false" outlineLevel="0" collapsed="false">
      <c r="A2345" s="2" t="s">
        <v>2786</v>
      </c>
      <c r="B2345" s="2" t="s">
        <v>255</v>
      </c>
      <c r="C2345" s="6" t="s">
        <v>194</v>
      </c>
      <c r="D2345" s="6" t="s">
        <v>42</v>
      </c>
      <c r="E2345" s="6" t="s">
        <v>79</v>
      </c>
      <c r="F2345" s="6" t="s">
        <v>80</v>
      </c>
      <c r="G2345" s="6" t="s">
        <v>19</v>
      </c>
      <c r="H2345" s="6" t="s">
        <v>2788</v>
      </c>
      <c r="I2345" s="6" t="n">
        <v>0</v>
      </c>
      <c r="J2345" s="6" t="n">
        <v>7.4</v>
      </c>
      <c r="K2345" s="3" t="str">
        <f aca="false">IF(I2345=1, "No","Yes")</f>
        <v>Yes</v>
      </c>
      <c r="L2345" s="7" t="n">
        <f aca="false">IF(I2345=1,-J2345,0.98)</f>
        <v>0.98</v>
      </c>
      <c r="M2345" s="12" t="s">
        <v>128</v>
      </c>
      <c r="N2345" s="50" t="n">
        <v>9.63</v>
      </c>
      <c r="O2345" s="50" t="n">
        <f aca="false">N2345*L2345</f>
        <v>9.4374</v>
      </c>
      <c r="P2345" s="14" t="n">
        <f aca="false">O2345+P2344</f>
        <v>498.581284</v>
      </c>
    </row>
    <row r="2346" customFormat="false" ht="12.8" hidden="false" customHeight="false" outlineLevel="0" collapsed="false">
      <c r="A2346" s="9" t="s">
        <v>2786</v>
      </c>
      <c r="B2346" s="9" t="s">
        <v>255</v>
      </c>
      <c r="C2346" s="6" t="s">
        <v>194</v>
      </c>
      <c r="D2346" s="6" t="s">
        <v>42</v>
      </c>
      <c r="E2346" s="6" t="s">
        <v>79</v>
      </c>
      <c r="F2346" s="6" t="s">
        <v>80</v>
      </c>
      <c r="G2346" s="6" t="s">
        <v>19</v>
      </c>
      <c r="H2346" s="6" t="s">
        <v>2788</v>
      </c>
      <c r="I2346" s="6" t="n">
        <v>0</v>
      </c>
      <c r="J2346" s="6" t="n">
        <v>2.68</v>
      </c>
      <c r="K2346" s="3" t="s">
        <v>19</v>
      </c>
      <c r="L2346" s="0" t="n">
        <f aca="false">IF(K2346="Yes",(J2346-1)*0.98,-1)</f>
        <v>-1</v>
      </c>
      <c r="M2346" s="13" t="s">
        <v>184</v>
      </c>
      <c r="N2346" s="50" t="n">
        <v>9.63</v>
      </c>
      <c r="O2346" s="50" t="n">
        <f aca="false">N2346*L2346</f>
        <v>-9.63</v>
      </c>
      <c r="P2346" s="14" t="n">
        <f aca="false">O2346+P2345</f>
        <v>488.951284</v>
      </c>
    </row>
    <row r="2347" customFormat="false" ht="12.8" hidden="false" customHeight="false" outlineLevel="0" collapsed="false">
      <c r="A2347" s="9" t="s">
        <v>2786</v>
      </c>
      <c r="B2347" s="9" t="s">
        <v>255</v>
      </c>
      <c r="C2347" s="6" t="s">
        <v>194</v>
      </c>
      <c r="D2347" s="6" t="s">
        <v>42</v>
      </c>
      <c r="E2347" s="6" t="s">
        <v>79</v>
      </c>
      <c r="F2347" s="6" t="s">
        <v>80</v>
      </c>
      <c r="G2347" s="6" t="s">
        <v>19</v>
      </c>
      <c r="H2347" s="6" t="s">
        <v>2789</v>
      </c>
      <c r="I2347" s="6" t="n">
        <v>0</v>
      </c>
      <c r="J2347" s="6" t="n">
        <v>15</v>
      </c>
      <c r="K2347" s="3" t="str">
        <f aca="false">IF(I2347=1,"Yes","No")</f>
        <v>No</v>
      </c>
      <c r="L2347" s="7" t="n">
        <f aca="false">IF(K2347="Yes",(J2347-1)*0.98,-1)</f>
        <v>-1</v>
      </c>
      <c r="M2347" s="10" t="s">
        <v>53</v>
      </c>
      <c r="N2347" s="50" t="n">
        <v>9.63</v>
      </c>
      <c r="O2347" s="50" t="n">
        <f aca="false">N2347*L2347</f>
        <v>-9.63</v>
      </c>
      <c r="P2347" s="14" t="n">
        <f aca="false">O2347+P2346</f>
        <v>479.321284</v>
      </c>
    </row>
    <row r="2348" customFormat="false" ht="12.8" hidden="false" customHeight="false" outlineLevel="0" collapsed="false">
      <c r="A2348" s="2" t="s">
        <v>2786</v>
      </c>
      <c r="B2348" s="2" t="s">
        <v>280</v>
      </c>
      <c r="C2348" s="0" t="s">
        <v>68</v>
      </c>
      <c r="D2348" s="0" t="s">
        <v>42</v>
      </c>
      <c r="E2348" s="0" t="s">
        <v>79</v>
      </c>
      <c r="F2348" s="0" t="s">
        <v>316</v>
      </c>
      <c r="G2348" s="0" t="s">
        <v>19</v>
      </c>
      <c r="H2348" s="0" t="s">
        <v>2790</v>
      </c>
      <c r="I2348" s="0" t="n">
        <v>2</v>
      </c>
      <c r="J2348" s="0" t="n">
        <v>4.1</v>
      </c>
      <c r="K2348" s="0" t="s">
        <v>21</v>
      </c>
      <c r="L2348" s="0" t="n">
        <f aca="false">IF(K2348="Yes",(J2348-1)*0.98,-1)</f>
        <v>3.038</v>
      </c>
      <c r="M2348" s="11" t="s">
        <v>62</v>
      </c>
      <c r="N2348" s="50" t="n">
        <v>9.63</v>
      </c>
      <c r="O2348" s="50" t="n">
        <f aca="false">N2348*L2348</f>
        <v>29.25594</v>
      </c>
      <c r="P2348" s="14" t="n">
        <f aca="false">O2348+P2347</f>
        <v>508.577224</v>
      </c>
    </row>
    <row r="2349" customFormat="false" ht="12.8" hidden="false" customHeight="false" outlineLevel="0" collapsed="false">
      <c r="A2349" s="2" t="s">
        <v>2791</v>
      </c>
      <c r="B2349" s="2" t="s">
        <v>331</v>
      </c>
      <c r="C2349" s="0" t="s">
        <v>359</v>
      </c>
      <c r="D2349" s="0" t="s">
        <v>42</v>
      </c>
      <c r="E2349" s="0" t="s">
        <v>79</v>
      </c>
      <c r="F2349" s="0" t="s">
        <v>80</v>
      </c>
      <c r="G2349" s="0" t="s">
        <v>19</v>
      </c>
      <c r="H2349" s="0" t="s">
        <v>2792</v>
      </c>
      <c r="I2349" s="0" t="n">
        <v>2</v>
      </c>
      <c r="J2349" s="0" t="n">
        <v>1.94</v>
      </c>
      <c r="K2349" s="0" t="s">
        <v>21</v>
      </c>
      <c r="L2349" s="0" t="n">
        <f aca="false">IF(K2349="Yes",(J2349-1)*0.98,-1)</f>
        <v>0.9212</v>
      </c>
      <c r="M2349" s="4" t="s">
        <v>22</v>
      </c>
      <c r="N2349" s="50" t="n">
        <v>9.63</v>
      </c>
      <c r="O2349" s="50" t="n">
        <f aca="false">N2349*L2349</f>
        <v>8.871156</v>
      </c>
      <c r="P2349" s="14" t="n">
        <f aca="false">O2349+P2348</f>
        <v>517.44838</v>
      </c>
    </row>
    <row r="2350" customFormat="false" ht="12.8" hidden="false" customHeight="false" outlineLevel="0" collapsed="false">
      <c r="A2350" s="9" t="s">
        <v>2791</v>
      </c>
      <c r="B2350" s="9" t="s">
        <v>331</v>
      </c>
      <c r="C2350" s="6" t="s">
        <v>359</v>
      </c>
      <c r="D2350" s="6" t="s">
        <v>42</v>
      </c>
      <c r="E2350" s="6" t="s">
        <v>79</v>
      </c>
      <c r="F2350" s="6" t="s">
        <v>80</v>
      </c>
      <c r="G2350" s="6" t="s">
        <v>19</v>
      </c>
      <c r="H2350" s="6" t="s">
        <v>2793</v>
      </c>
      <c r="I2350" s="6" t="n">
        <v>4</v>
      </c>
      <c r="J2350" s="6" t="n">
        <v>10.5</v>
      </c>
      <c r="K2350" s="3" t="str">
        <f aca="false">IF(I2350=1,"Yes","No")</f>
        <v>No</v>
      </c>
      <c r="L2350" s="7" t="n">
        <f aca="false">IF(K2350="Yes",(J2350-1)*0.98,-1)</f>
        <v>-1</v>
      </c>
      <c r="M2350" s="10" t="s">
        <v>53</v>
      </c>
      <c r="N2350" s="50" t="n">
        <v>9.63</v>
      </c>
      <c r="O2350" s="50" t="n">
        <f aca="false">N2350*L2350</f>
        <v>-9.63</v>
      </c>
      <c r="P2350" s="14" t="n">
        <f aca="false">O2350+P2349</f>
        <v>507.81838</v>
      </c>
    </row>
    <row r="2351" customFormat="false" ht="12.8" hidden="false" customHeight="false" outlineLevel="0" collapsed="false">
      <c r="A2351" s="2" t="s">
        <v>2794</v>
      </c>
      <c r="B2351" s="2" t="s">
        <v>255</v>
      </c>
      <c r="C2351" s="0" t="s">
        <v>297</v>
      </c>
      <c r="D2351" s="0" t="s">
        <v>16</v>
      </c>
      <c r="E2351" s="0" t="s">
        <v>17</v>
      </c>
      <c r="F2351" s="0" t="s">
        <v>18</v>
      </c>
      <c r="G2351" s="0" t="s">
        <v>19</v>
      </c>
      <c r="H2351" s="0" t="s">
        <v>2795</v>
      </c>
      <c r="I2351" s="0" t="n">
        <v>1</v>
      </c>
      <c r="J2351" s="0" t="n">
        <v>1.52</v>
      </c>
      <c r="K2351" s="0" t="s">
        <v>21</v>
      </c>
      <c r="L2351" s="0" t="n">
        <f aca="false">IF(K2351="Yes",(J2351-1)*0.98,-1)</f>
        <v>0.5096</v>
      </c>
      <c r="M2351" s="11" t="s">
        <v>62</v>
      </c>
      <c r="N2351" s="50" t="n">
        <v>9.63</v>
      </c>
      <c r="O2351" s="50" t="n">
        <f aca="false">N2351*L2351</f>
        <v>4.907448</v>
      </c>
      <c r="P2351" s="14" t="n">
        <f aca="false">O2351+P2350</f>
        <v>512.725828</v>
      </c>
    </row>
    <row r="2352" customFormat="false" ht="12.8" hidden="false" customHeight="false" outlineLevel="0" collapsed="false">
      <c r="A2352" s="2" t="s">
        <v>2794</v>
      </c>
      <c r="B2352" s="2" t="s">
        <v>1250</v>
      </c>
      <c r="C2352" s="0" t="s">
        <v>59</v>
      </c>
      <c r="D2352" s="0" t="s">
        <v>29</v>
      </c>
      <c r="E2352" s="0" t="s">
        <v>30</v>
      </c>
      <c r="F2352" s="0" t="s">
        <v>31</v>
      </c>
      <c r="G2352" s="0" t="s">
        <v>19</v>
      </c>
      <c r="H2352" s="0" t="s">
        <v>2796</v>
      </c>
      <c r="I2352" s="0" t="n">
        <v>1</v>
      </c>
      <c r="J2352" s="0" t="n">
        <v>2.4</v>
      </c>
      <c r="K2352" s="0" t="str">
        <f aca="false">IF(I2352=1,"Yes","No")</f>
        <v>Yes</v>
      </c>
      <c r="L2352" s="0" t="n">
        <f aca="false">IF(K2352="Yes",(J2352-1)*0.98,-1)</f>
        <v>1.372</v>
      </c>
      <c r="M2352" s="5" t="s">
        <v>33</v>
      </c>
      <c r="N2352" s="50" t="n">
        <v>9.63</v>
      </c>
      <c r="O2352" s="50" t="n">
        <f aca="false">N2352*L2352</f>
        <v>13.21236</v>
      </c>
      <c r="P2352" s="14" t="n">
        <f aca="false">O2352+P2351</f>
        <v>525.938188</v>
      </c>
    </row>
    <row r="2353" customFormat="false" ht="12.8" hidden="false" customHeight="false" outlineLevel="0" collapsed="false">
      <c r="A2353" s="2" t="s">
        <v>2794</v>
      </c>
      <c r="B2353" s="2" t="s">
        <v>1250</v>
      </c>
      <c r="C2353" s="0" t="s">
        <v>59</v>
      </c>
      <c r="D2353" s="0" t="s">
        <v>29</v>
      </c>
      <c r="E2353" s="0" t="s">
        <v>30</v>
      </c>
      <c r="F2353" s="0" t="s">
        <v>31</v>
      </c>
      <c r="G2353" s="0" t="s">
        <v>19</v>
      </c>
      <c r="H2353" s="0" t="s">
        <v>2796</v>
      </c>
      <c r="I2353" s="0" t="n">
        <v>1</v>
      </c>
      <c r="J2353" s="0" t="n">
        <v>1.42</v>
      </c>
      <c r="K2353" s="0" t="s">
        <v>21</v>
      </c>
      <c r="L2353" s="0" t="n">
        <f aca="false">IF(K2353="Yes",(J2353-1)*0.98,-1)</f>
        <v>0.4116</v>
      </c>
      <c r="M2353" s="4" t="s">
        <v>22</v>
      </c>
      <c r="N2353" s="50" t="n">
        <v>9.63</v>
      </c>
      <c r="O2353" s="50" t="n">
        <f aca="false">N2353*L2353</f>
        <v>3.963708</v>
      </c>
      <c r="P2353" s="14" t="n">
        <f aca="false">O2353+P2352</f>
        <v>529.901896</v>
      </c>
    </row>
    <row r="2354" customFormat="false" ht="12.8" hidden="false" customHeight="false" outlineLevel="0" collapsed="false">
      <c r="A2354" s="2" t="s">
        <v>2797</v>
      </c>
      <c r="B2354" s="2" t="s">
        <v>130</v>
      </c>
      <c r="C2354" s="0" t="s">
        <v>215</v>
      </c>
      <c r="D2354" s="0" t="s">
        <v>42</v>
      </c>
      <c r="E2354" s="0" t="s">
        <v>17</v>
      </c>
      <c r="F2354" s="0" t="s">
        <v>43</v>
      </c>
      <c r="G2354" s="0" t="s">
        <v>19</v>
      </c>
      <c r="H2354" s="0" t="s">
        <v>2798</v>
      </c>
      <c r="I2354" s="0" t="n">
        <v>0</v>
      </c>
      <c r="J2354" s="0" t="n">
        <v>2.52</v>
      </c>
      <c r="K2354" s="0" t="str">
        <f aca="false">IF(I2354=1,"Yes","No")</f>
        <v>No</v>
      </c>
      <c r="L2354" s="0" t="n">
        <f aca="false">IF(K2354="Yes",(J2354-1)*0.98,-1)</f>
        <v>-1</v>
      </c>
      <c r="M2354" s="5" t="s">
        <v>33</v>
      </c>
      <c r="N2354" s="50" t="n">
        <v>9.63</v>
      </c>
      <c r="O2354" s="50" t="n">
        <f aca="false">N2354*L2354</f>
        <v>-9.63</v>
      </c>
      <c r="P2354" s="14" t="n">
        <f aca="false">O2354+P2353</f>
        <v>520.271896</v>
      </c>
    </row>
    <row r="2355" customFormat="false" ht="12.8" hidden="false" customHeight="false" outlineLevel="0" collapsed="false">
      <c r="A2355" s="2" t="s">
        <v>2797</v>
      </c>
      <c r="B2355" s="2" t="s">
        <v>101</v>
      </c>
      <c r="C2355" s="6" t="s">
        <v>15</v>
      </c>
      <c r="D2355" s="6" t="s">
        <v>16</v>
      </c>
      <c r="E2355" s="6" t="s">
        <v>87</v>
      </c>
      <c r="F2355" s="6" t="s">
        <v>18</v>
      </c>
      <c r="G2355" s="6" t="s">
        <v>19</v>
      </c>
      <c r="H2355" s="6" t="s">
        <v>2799</v>
      </c>
      <c r="I2355" s="6" t="n">
        <v>2</v>
      </c>
      <c r="J2355" s="6" t="n">
        <v>99.57</v>
      </c>
      <c r="K2355" s="3" t="str">
        <f aca="false">IF(I2355=1, "No","Yes")</f>
        <v>Yes</v>
      </c>
      <c r="L2355" s="7" t="n">
        <f aca="false">IF(I2355=1,-J2355,0.98)</f>
        <v>0.98</v>
      </c>
      <c r="M2355" s="8" t="s">
        <v>51</v>
      </c>
      <c r="N2355" s="50" t="n">
        <v>9.63</v>
      </c>
      <c r="O2355" s="50" t="n">
        <f aca="false">N2355*L2355</f>
        <v>9.4374</v>
      </c>
      <c r="P2355" s="14" t="n">
        <f aca="false">O2355+P2354</f>
        <v>529.709296</v>
      </c>
    </row>
    <row r="2356" customFormat="false" ht="12.8" hidden="false" customHeight="false" outlineLevel="0" collapsed="false">
      <c r="A2356" s="9" t="s">
        <v>2797</v>
      </c>
      <c r="B2356" s="9" t="s">
        <v>101</v>
      </c>
      <c r="C2356" s="6" t="s">
        <v>15</v>
      </c>
      <c r="D2356" s="6" t="s">
        <v>16</v>
      </c>
      <c r="E2356" s="6" t="s">
        <v>87</v>
      </c>
      <c r="F2356" s="6" t="s">
        <v>18</v>
      </c>
      <c r="G2356" s="6" t="s">
        <v>19</v>
      </c>
      <c r="H2356" s="6" t="s">
        <v>2800</v>
      </c>
      <c r="I2356" s="6" t="n">
        <v>0</v>
      </c>
      <c r="J2356" s="6" t="n">
        <v>5.69</v>
      </c>
      <c r="K2356" s="3" t="str">
        <f aca="false">IF(I2356=1,"Yes","No")</f>
        <v>No</v>
      </c>
      <c r="L2356" s="7" t="n">
        <f aca="false">IF(K2356="Yes",(J2356-1)*0.98,-1)</f>
        <v>-1</v>
      </c>
      <c r="M2356" s="10" t="s">
        <v>53</v>
      </c>
      <c r="N2356" s="50" t="n">
        <v>9.63</v>
      </c>
      <c r="O2356" s="50" t="n">
        <f aca="false">N2356*L2356</f>
        <v>-9.63</v>
      </c>
      <c r="P2356" s="14" t="n">
        <f aca="false">O2356+P2355</f>
        <v>520.079296</v>
      </c>
    </row>
    <row r="2357" customFormat="false" ht="12.8" hidden="false" customHeight="false" outlineLevel="0" collapsed="false">
      <c r="A2357" s="2" t="s">
        <v>2797</v>
      </c>
      <c r="B2357" s="2" t="s">
        <v>58</v>
      </c>
      <c r="C2357" s="0" t="s">
        <v>15</v>
      </c>
      <c r="D2357" s="0" t="s">
        <v>16</v>
      </c>
      <c r="E2357" s="0" t="s">
        <v>17</v>
      </c>
      <c r="F2357" s="0" t="s">
        <v>18</v>
      </c>
      <c r="G2357" s="0" t="s">
        <v>19</v>
      </c>
      <c r="H2357" s="0" t="s">
        <v>2801</v>
      </c>
      <c r="I2357" s="0" t="n">
        <v>0</v>
      </c>
      <c r="J2357" s="0" t="n">
        <v>2</v>
      </c>
      <c r="K2357" s="0" t="s">
        <v>19</v>
      </c>
      <c r="L2357" s="0" t="n">
        <f aca="false">IF(K2357="Yes",(J2357-1)*0.98,-1)</f>
        <v>-1</v>
      </c>
      <c r="M2357" s="4" t="s">
        <v>22</v>
      </c>
      <c r="N2357" s="50" t="n">
        <v>9.63</v>
      </c>
      <c r="O2357" s="50" t="n">
        <f aca="false">N2357*L2357</f>
        <v>-9.63</v>
      </c>
      <c r="P2357" s="14" t="n">
        <f aca="false">O2357+P2356</f>
        <v>510.449296</v>
      </c>
    </row>
    <row r="2358" customFormat="false" ht="12.8" hidden="false" customHeight="false" outlineLevel="0" collapsed="false">
      <c r="A2358" s="2" t="s">
        <v>2797</v>
      </c>
      <c r="B2358" s="2" t="s">
        <v>456</v>
      </c>
      <c r="C2358" s="0" t="s">
        <v>215</v>
      </c>
      <c r="D2358" s="0" t="s">
        <v>42</v>
      </c>
      <c r="E2358" s="0" t="s">
        <v>79</v>
      </c>
      <c r="F2358" s="0" t="s">
        <v>80</v>
      </c>
      <c r="G2358" s="0" t="s">
        <v>19</v>
      </c>
      <c r="H2358" s="0" t="s">
        <v>2802</v>
      </c>
      <c r="I2358" s="0" t="n">
        <v>2</v>
      </c>
      <c r="J2358" s="0" t="n">
        <v>1.29</v>
      </c>
      <c r="K2358" s="0" t="s">
        <v>21</v>
      </c>
      <c r="L2358" s="0" t="n">
        <f aca="false">IF(K2358="Yes",(J2358-1)*0.98,-1)</f>
        <v>0.2842</v>
      </c>
      <c r="M2358" s="4" t="s">
        <v>22</v>
      </c>
      <c r="N2358" s="50" t="n">
        <v>9.63</v>
      </c>
      <c r="O2358" s="50" t="n">
        <f aca="false">N2358*L2358</f>
        <v>2.736846</v>
      </c>
      <c r="P2358" s="14" t="n">
        <f aca="false">O2358+P2357</f>
        <v>513.186142</v>
      </c>
    </row>
    <row r="2359" customFormat="false" ht="12.8" hidden="false" customHeight="false" outlineLevel="0" collapsed="false">
      <c r="A2359" s="2" t="s">
        <v>2797</v>
      </c>
      <c r="B2359" s="2" t="s">
        <v>237</v>
      </c>
      <c r="C2359" s="0" t="s">
        <v>15</v>
      </c>
      <c r="D2359" s="0" t="s">
        <v>42</v>
      </c>
      <c r="E2359" s="0" t="s">
        <v>79</v>
      </c>
      <c r="F2359" s="0" t="s">
        <v>316</v>
      </c>
      <c r="G2359" s="0" t="s">
        <v>19</v>
      </c>
      <c r="H2359" s="0" t="s">
        <v>2803</v>
      </c>
      <c r="I2359" s="0" t="n">
        <v>3</v>
      </c>
      <c r="J2359" s="0" t="n">
        <v>7.99</v>
      </c>
      <c r="K2359" s="0" t="s">
        <v>21</v>
      </c>
      <c r="L2359" s="0" t="n">
        <f aca="false">IF(K2359="Yes",(J2359-1)*0.98,-1)</f>
        <v>6.8502</v>
      </c>
      <c r="M2359" s="11" t="s">
        <v>62</v>
      </c>
      <c r="N2359" s="50" t="n">
        <v>9.63</v>
      </c>
      <c r="O2359" s="50" t="n">
        <f aca="false">N2359*L2359</f>
        <v>65.967426</v>
      </c>
      <c r="P2359" s="14" t="n">
        <f aca="false">O2359+P2358</f>
        <v>579.153568</v>
      </c>
    </row>
    <row r="2360" customFormat="false" ht="12.8" hidden="false" customHeight="false" outlineLevel="0" collapsed="false">
      <c r="A2360" s="2" t="s">
        <v>2797</v>
      </c>
      <c r="B2360" s="2" t="s">
        <v>237</v>
      </c>
      <c r="C2360" s="6" t="s">
        <v>15</v>
      </c>
      <c r="D2360" s="6" t="s">
        <v>42</v>
      </c>
      <c r="E2360" s="6" t="s">
        <v>79</v>
      </c>
      <c r="F2360" s="6" t="s">
        <v>316</v>
      </c>
      <c r="G2360" s="6" t="s">
        <v>19</v>
      </c>
      <c r="H2360" s="6" t="s">
        <v>2804</v>
      </c>
      <c r="I2360" s="6" t="n">
        <v>2</v>
      </c>
      <c r="J2360" s="6" t="n">
        <v>5.86</v>
      </c>
      <c r="K2360" s="3" t="str">
        <f aca="false">IF(I2360=1, "No","Yes")</f>
        <v>Yes</v>
      </c>
      <c r="L2360" s="7" t="n">
        <f aca="false">IF(I2360=1,-J2360,0.98)</f>
        <v>0.98</v>
      </c>
      <c r="M2360" s="8" t="s">
        <v>51</v>
      </c>
      <c r="N2360" s="50" t="n">
        <v>9.63</v>
      </c>
      <c r="O2360" s="50" t="n">
        <f aca="false">N2360*L2360</f>
        <v>9.4374</v>
      </c>
      <c r="P2360" s="14" t="n">
        <f aca="false">O2360+P2359</f>
        <v>588.590968</v>
      </c>
    </row>
    <row r="2361" customFormat="false" ht="12.8" hidden="false" customHeight="false" outlineLevel="0" collapsed="false">
      <c r="A2361" s="9" t="s">
        <v>2797</v>
      </c>
      <c r="B2361" s="9" t="s">
        <v>237</v>
      </c>
      <c r="C2361" s="6" t="s">
        <v>15</v>
      </c>
      <c r="D2361" s="6" t="s">
        <v>42</v>
      </c>
      <c r="E2361" s="6" t="s">
        <v>79</v>
      </c>
      <c r="F2361" s="6" t="s">
        <v>316</v>
      </c>
      <c r="G2361" s="6" t="s">
        <v>19</v>
      </c>
      <c r="H2361" s="6" t="s">
        <v>2804</v>
      </c>
      <c r="I2361" s="6" t="n">
        <v>2</v>
      </c>
      <c r="J2361" s="6" t="n">
        <v>1.66</v>
      </c>
      <c r="K2361" s="3" t="s">
        <v>21</v>
      </c>
      <c r="L2361" s="0" t="n">
        <f aca="false">IF(K2361="Yes",(J2361-1)*0.98,-1)</f>
        <v>0.6468</v>
      </c>
      <c r="M2361" s="13" t="s">
        <v>184</v>
      </c>
      <c r="N2361" s="50" t="n">
        <v>9.63</v>
      </c>
      <c r="O2361" s="50" t="n">
        <f aca="false">N2361*L2361</f>
        <v>6.228684</v>
      </c>
      <c r="P2361" s="14" t="n">
        <f aca="false">O2361+P2360</f>
        <v>594.819652000001</v>
      </c>
    </row>
    <row r="2362" customFormat="false" ht="12.8" hidden="false" customHeight="false" outlineLevel="0" collapsed="false">
      <c r="A2362" s="2" t="s">
        <v>2797</v>
      </c>
      <c r="B2362" s="2" t="s">
        <v>471</v>
      </c>
      <c r="C2362" s="0" t="s">
        <v>91</v>
      </c>
      <c r="D2362" s="0" t="s">
        <v>42</v>
      </c>
      <c r="E2362" s="0" t="s">
        <v>30</v>
      </c>
      <c r="F2362" s="0" t="s">
        <v>18</v>
      </c>
      <c r="G2362" s="0" t="s">
        <v>19</v>
      </c>
      <c r="H2362" s="0" t="s">
        <v>2805</v>
      </c>
      <c r="I2362" s="0" t="n">
        <v>2</v>
      </c>
      <c r="J2362" s="0" t="n">
        <v>1.48</v>
      </c>
      <c r="K2362" s="0" t="s">
        <v>21</v>
      </c>
      <c r="L2362" s="0" t="n">
        <f aca="false">IF(K2362="Yes",(J2362-1)*0.98,-1)</f>
        <v>0.4704</v>
      </c>
      <c r="M2362" s="11" t="s">
        <v>62</v>
      </c>
      <c r="N2362" s="50" t="n">
        <v>9.63</v>
      </c>
      <c r="O2362" s="50" t="n">
        <f aca="false">N2362*L2362</f>
        <v>4.529952</v>
      </c>
      <c r="P2362" s="14" t="n">
        <f aca="false">O2362+P2361</f>
        <v>599.349604</v>
      </c>
    </row>
    <row r="2363" customFormat="false" ht="12.8" hidden="false" customHeight="false" outlineLevel="0" collapsed="false">
      <c r="A2363" s="2" t="s">
        <v>2806</v>
      </c>
      <c r="B2363" s="2" t="s">
        <v>186</v>
      </c>
      <c r="C2363" s="0" t="s">
        <v>1341</v>
      </c>
      <c r="D2363" s="0" t="s">
        <v>37</v>
      </c>
      <c r="E2363" s="0" t="s">
        <v>87</v>
      </c>
      <c r="F2363" s="0" t="s">
        <v>298</v>
      </c>
      <c r="G2363" s="0" t="s">
        <v>19</v>
      </c>
      <c r="H2363" s="0" t="s">
        <v>2807</v>
      </c>
      <c r="I2363" s="0" t="n">
        <v>1</v>
      </c>
      <c r="J2363" s="0" t="n">
        <v>1.2</v>
      </c>
      <c r="K2363" s="0" t="s">
        <v>21</v>
      </c>
      <c r="L2363" s="0" t="n">
        <f aca="false">IF(K2363="Yes",(J2363-1)*0.98,-1)</f>
        <v>0.196</v>
      </c>
      <c r="M2363" s="11" t="s">
        <v>62</v>
      </c>
      <c r="N2363" s="50" t="n">
        <v>9.63</v>
      </c>
      <c r="O2363" s="50" t="n">
        <f aca="false">N2363*L2363</f>
        <v>1.88748</v>
      </c>
      <c r="P2363" s="14" t="n">
        <f aca="false">O2363+P2362</f>
        <v>601.237084</v>
      </c>
    </row>
    <row r="2364" customFormat="false" ht="12.8" hidden="false" customHeight="false" outlineLevel="0" collapsed="false">
      <c r="A2364" s="9" t="s">
        <v>2806</v>
      </c>
      <c r="B2364" s="9" t="s">
        <v>186</v>
      </c>
      <c r="C2364" s="6" t="s">
        <v>1341</v>
      </c>
      <c r="D2364" s="6" t="s">
        <v>37</v>
      </c>
      <c r="E2364" s="6" t="s">
        <v>87</v>
      </c>
      <c r="F2364" s="6" t="s">
        <v>298</v>
      </c>
      <c r="G2364" s="6" t="s">
        <v>19</v>
      </c>
      <c r="H2364" s="6" t="s">
        <v>2807</v>
      </c>
      <c r="I2364" s="6" t="n">
        <v>1</v>
      </c>
      <c r="J2364" s="6" t="n">
        <v>4.78</v>
      </c>
      <c r="K2364" s="3" t="str">
        <f aca="false">IF(I2364=1,"Yes","No")</f>
        <v>Yes</v>
      </c>
      <c r="L2364" s="7" t="n">
        <f aca="false">IF(K2364="Yes",(J2364-1)*0.98,-1)</f>
        <v>3.7044</v>
      </c>
      <c r="M2364" s="10" t="s">
        <v>53</v>
      </c>
      <c r="N2364" s="50" t="n">
        <v>9.63</v>
      </c>
      <c r="O2364" s="50" t="n">
        <f aca="false">N2364*L2364</f>
        <v>35.673372</v>
      </c>
      <c r="P2364" s="14" t="n">
        <f aca="false">O2364+P2363</f>
        <v>636.910456</v>
      </c>
    </row>
    <row r="2365" customFormat="false" ht="12.8" hidden="false" customHeight="false" outlineLevel="0" collapsed="false">
      <c r="A2365" s="2" t="s">
        <v>2808</v>
      </c>
      <c r="B2365" s="2" t="s">
        <v>324</v>
      </c>
      <c r="C2365" s="6" t="s">
        <v>74</v>
      </c>
      <c r="D2365" s="6" t="s">
        <v>37</v>
      </c>
      <c r="E2365" s="6" t="s">
        <v>30</v>
      </c>
      <c r="F2365" s="6" t="s">
        <v>31</v>
      </c>
      <c r="G2365" s="6" t="s">
        <v>19</v>
      </c>
      <c r="H2365" s="6" t="s">
        <v>2809</v>
      </c>
      <c r="I2365" s="6" t="n">
        <v>0</v>
      </c>
      <c r="J2365" s="6" t="n">
        <v>6.4</v>
      </c>
      <c r="K2365" s="3" t="str">
        <f aca="false">IF(I2365=1, "No","Yes")</f>
        <v>Yes</v>
      </c>
      <c r="L2365" s="7" t="n">
        <f aca="false">IF(I2365=1,-J2365,0.98)</f>
        <v>0.98</v>
      </c>
      <c r="M2365" s="8" t="s">
        <v>51</v>
      </c>
      <c r="N2365" s="50" t="n">
        <v>9.63</v>
      </c>
      <c r="O2365" s="50" t="n">
        <f aca="false">N2365*L2365</f>
        <v>9.4374</v>
      </c>
      <c r="P2365" s="14" t="n">
        <f aca="false">O2365+P2364</f>
        <v>646.347856</v>
      </c>
    </row>
    <row r="2366" customFormat="false" ht="12.8" hidden="false" customHeight="false" outlineLevel="0" collapsed="false">
      <c r="A2366" s="2" t="s">
        <v>2808</v>
      </c>
      <c r="B2366" s="2" t="s">
        <v>324</v>
      </c>
      <c r="C2366" s="6" t="s">
        <v>74</v>
      </c>
      <c r="D2366" s="6" t="s">
        <v>37</v>
      </c>
      <c r="E2366" s="6" t="s">
        <v>30</v>
      </c>
      <c r="F2366" s="6" t="s">
        <v>31</v>
      </c>
      <c r="G2366" s="6" t="s">
        <v>19</v>
      </c>
      <c r="H2366" s="6" t="s">
        <v>2809</v>
      </c>
      <c r="I2366" s="6" t="n">
        <v>0</v>
      </c>
      <c r="J2366" s="6" t="n">
        <v>6.4</v>
      </c>
      <c r="K2366" s="3" t="str">
        <f aca="false">IF(I2366=1, "No","Yes")</f>
        <v>Yes</v>
      </c>
      <c r="L2366" s="7" t="n">
        <f aca="false">IF(I2366=1,-J2366,0.98)</f>
        <v>0.98</v>
      </c>
      <c r="M2366" s="12" t="s">
        <v>128</v>
      </c>
      <c r="N2366" s="50" t="n">
        <v>9.63</v>
      </c>
      <c r="O2366" s="50" t="n">
        <f aca="false">N2366*L2366</f>
        <v>9.4374</v>
      </c>
      <c r="P2366" s="14" t="n">
        <f aca="false">O2366+P2365</f>
        <v>655.785256</v>
      </c>
    </row>
    <row r="2367" customFormat="false" ht="12.8" hidden="false" customHeight="false" outlineLevel="0" collapsed="false">
      <c r="A2367" s="9" t="s">
        <v>2808</v>
      </c>
      <c r="B2367" s="9" t="s">
        <v>324</v>
      </c>
      <c r="C2367" s="6" t="s">
        <v>74</v>
      </c>
      <c r="D2367" s="6" t="s">
        <v>37</v>
      </c>
      <c r="E2367" s="6" t="s">
        <v>30</v>
      </c>
      <c r="F2367" s="6" t="s">
        <v>31</v>
      </c>
      <c r="G2367" s="6" t="s">
        <v>19</v>
      </c>
      <c r="H2367" s="6" t="s">
        <v>2810</v>
      </c>
      <c r="I2367" s="6" t="n">
        <v>1</v>
      </c>
      <c r="J2367" s="6" t="n">
        <v>9.06</v>
      </c>
      <c r="K2367" s="3" t="str">
        <f aca="false">IF(I2367=1,"Yes","No")</f>
        <v>Yes</v>
      </c>
      <c r="L2367" s="7" t="n">
        <f aca="false">IF(K2367="Yes",(J2367-1)*0.98,-1)</f>
        <v>7.8988</v>
      </c>
      <c r="M2367" s="10" t="s">
        <v>53</v>
      </c>
      <c r="N2367" s="50" t="n">
        <v>9.63</v>
      </c>
      <c r="O2367" s="50" t="n">
        <f aca="false">N2367*L2367</f>
        <v>76.065444</v>
      </c>
      <c r="P2367" s="14" t="n">
        <f aca="false">O2367+P2366</f>
        <v>731.8507</v>
      </c>
    </row>
    <row r="2368" customFormat="false" ht="12.8" hidden="false" customHeight="false" outlineLevel="0" collapsed="false">
      <c r="A2368" s="2" t="s">
        <v>2808</v>
      </c>
      <c r="B2368" s="2" t="s">
        <v>452</v>
      </c>
      <c r="C2368" s="0" t="s">
        <v>1371</v>
      </c>
      <c r="D2368" s="0" t="s">
        <v>29</v>
      </c>
      <c r="E2368" s="0" t="s">
        <v>30</v>
      </c>
      <c r="F2368" s="0" t="s">
        <v>428</v>
      </c>
      <c r="G2368" s="0" t="s">
        <v>21</v>
      </c>
      <c r="H2368" s="0" t="s">
        <v>2811</v>
      </c>
      <c r="I2368" s="0" t="n">
        <v>2</v>
      </c>
      <c r="J2368" s="0" t="n">
        <v>1.84</v>
      </c>
      <c r="K2368" s="0" t="str">
        <f aca="false">IF(I2368=1,"Yes","No")</f>
        <v>No</v>
      </c>
      <c r="L2368" s="0" t="n">
        <f aca="false">IF(K2368="Yes",(J2368-1)*0.98,-1)</f>
        <v>-1</v>
      </c>
      <c r="M2368" s="5" t="s">
        <v>33</v>
      </c>
      <c r="N2368" s="50" t="n">
        <v>9.63</v>
      </c>
      <c r="O2368" s="50" t="n">
        <f aca="false">N2368*L2368</f>
        <v>-9.63</v>
      </c>
      <c r="P2368" s="14" t="n">
        <f aca="false">O2368+P2367</f>
        <v>722.2207</v>
      </c>
    </row>
    <row r="2369" customFormat="false" ht="12.8" hidden="false" customHeight="false" outlineLevel="0" collapsed="false">
      <c r="A2369" s="2" t="s">
        <v>2808</v>
      </c>
      <c r="B2369" s="2" t="s">
        <v>452</v>
      </c>
      <c r="C2369" s="0" t="s">
        <v>1371</v>
      </c>
      <c r="D2369" s="0" t="s">
        <v>29</v>
      </c>
      <c r="E2369" s="0" t="s">
        <v>30</v>
      </c>
      <c r="F2369" s="0" t="s">
        <v>428</v>
      </c>
      <c r="G2369" s="0" t="s">
        <v>21</v>
      </c>
      <c r="H2369" s="0" t="s">
        <v>2811</v>
      </c>
      <c r="I2369" s="0" t="n">
        <v>2</v>
      </c>
      <c r="J2369" s="0" t="n">
        <v>1.19</v>
      </c>
      <c r="K2369" s="0" t="s">
        <v>21</v>
      </c>
      <c r="L2369" s="0" t="n">
        <f aca="false">IF(K2369="Yes",(J2369-1)*0.98,-1)</f>
        <v>0.1862</v>
      </c>
      <c r="M2369" s="4" t="s">
        <v>22</v>
      </c>
      <c r="N2369" s="50" t="n">
        <v>9.63</v>
      </c>
      <c r="O2369" s="50" t="n">
        <f aca="false">N2369*L2369</f>
        <v>1.793106</v>
      </c>
      <c r="P2369" s="14" t="n">
        <f aca="false">O2369+P2368</f>
        <v>724.013806</v>
      </c>
    </row>
    <row r="2370" customFormat="false" ht="12.8" hidden="false" customHeight="false" outlineLevel="0" collapsed="false">
      <c r="A2370" s="2" t="s">
        <v>2808</v>
      </c>
      <c r="B2370" s="2" t="s">
        <v>105</v>
      </c>
      <c r="C2370" s="0" t="s">
        <v>74</v>
      </c>
      <c r="D2370" s="0" t="s">
        <v>37</v>
      </c>
      <c r="E2370" s="0" t="s">
        <v>30</v>
      </c>
      <c r="F2370" s="0" t="s">
        <v>43</v>
      </c>
      <c r="G2370" s="0" t="s">
        <v>19</v>
      </c>
      <c r="H2370" s="0" t="s">
        <v>2812</v>
      </c>
      <c r="I2370" s="0" t="n">
        <v>2</v>
      </c>
      <c r="J2370" s="0" t="n">
        <v>1.28</v>
      </c>
      <c r="K2370" s="0" t="s">
        <v>21</v>
      </c>
      <c r="L2370" s="0" t="n">
        <f aca="false">IF(K2370="Yes",(J2370-1)*0.98,-1)</f>
        <v>0.2744</v>
      </c>
      <c r="M2370" s="4" t="s">
        <v>22</v>
      </c>
      <c r="N2370" s="50" t="n">
        <v>9.63</v>
      </c>
      <c r="O2370" s="50" t="n">
        <f aca="false">N2370*L2370</f>
        <v>2.642472</v>
      </c>
      <c r="P2370" s="14" t="n">
        <f aca="false">O2370+P2369</f>
        <v>726.656278</v>
      </c>
    </row>
    <row r="2371" customFormat="false" ht="12.8" hidden="false" customHeight="false" outlineLevel="0" collapsed="false">
      <c r="A2371" s="2" t="s">
        <v>2813</v>
      </c>
      <c r="B2371" s="2" t="s">
        <v>255</v>
      </c>
      <c r="C2371" s="0" t="s">
        <v>1338</v>
      </c>
      <c r="D2371" s="0" t="s">
        <v>37</v>
      </c>
      <c r="E2371" s="0" t="s">
        <v>87</v>
      </c>
      <c r="F2371" s="0" t="s">
        <v>152</v>
      </c>
      <c r="G2371" s="0" t="s">
        <v>19</v>
      </c>
      <c r="H2371" s="0" t="s">
        <v>2814</v>
      </c>
      <c r="I2371" s="0" t="n">
        <v>1</v>
      </c>
      <c r="J2371" s="0" t="n">
        <v>1.56</v>
      </c>
      <c r="K2371" s="0" t="s">
        <v>21</v>
      </c>
      <c r="L2371" s="0" t="n">
        <f aca="false">IF(K2371="Yes",(J2371-1)*0.98,-1)</f>
        <v>0.5488</v>
      </c>
      <c r="M2371" s="11" t="s">
        <v>62</v>
      </c>
      <c r="N2371" s="50" t="n">
        <v>9.63</v>
      </c>
      <c r="O2371" s="50" t="n">
        <f aca="false">N2371*L2371</f>
        <v>5.284944</v>
      </c>
      <c r="P2371" s="14" t="n">
        <f aca="false">O2371+P2370</f>
        <v>731.941222</v>
      </c>
    </row>
    <row r="2372" customFormat="false" ht="12.8" hidden="false" customHeight="false" outlineLevel="0" collapsed="false">
      <c r="A2372" s="9" t="s">
        <v>2813</v>
      </c>
      <c r="B2372" s="9" t="s">
        <v>255</v>
      </c>
      <c r="C2372" s="6" t="s">
        <v>1338</v>
      </c>
      <c r="D2372" s="6" t="s">
        <v>37</v>
      </c>
      <c r="E2372" s="6" t="s">
        <v>87</v>
      </c>
      <c r="F2372" s="6" t="s">
        <v>152</v>
      </c>
      <c r="G2372" s="6" t="s">
        <v>19</v>
      </c>
      <c r="H2372" s="6" t="s">
        <v>2814</v>
      </c>
      <c r="I2372" s="6" t="n">
        <v>1</v>
      </c>
      <c r="J2372" s="6" t="n">
        <v>3.91</v>
      </c>
      <c r="K2372" s="3" t="str">
        <f aca="false">IF(I2372=1,"Yes","No")</f>
        <v>Yes</v>
      </c>
      <c r="L2372" s="7" t="n">
        <f aca="false">IF(K2372="Yes",(J2372-1)*0.98,-1)</f>
        <v>2.8518</v>
      </c>
      <c r="M2372" s="10" t="s">
        <v>53</v>
      </c>
      <c r="N2372" s="50" t="n">
        <v>9.63</v>
      </c>
      <c r="O2372" s="50" t="n">
        <f aca="false">N2372*L2372</f>
        <v>27.462834</v>
      </c>
      <c r="P2372" s="14" t="n">
        <f aca="false">O2372+P2371</f>
        <v>759.404056</v>
      </c>
    </row>
    <row r="2373" customFormat="false" ht="12.8" hidden="false" customHeight="false" outlineLevel="0" collapsed="false">
      <c r="A2373" s="2" t="s">
        <v>2813</v>
      </c>
      <c r="B2373" s="2" t="s">
        <v>331</v>
      </c>
      <c r="C2373" s="0" t="s">
        <v>59</v>
      </c>
      <c r="D2373" s="0" t="s">
        <v>16</v>
      </c>
      <c r="E2373" s="0" t="s">
        <v>30</v>
      </c>
      <c r="F2373" s="0" t="s">
        <v>65</v>
      </c>
      <c r="G2373" s="0" t="s">
        <v>21</v>
      </c>
      <c r="H2373" s="0" t="s">
        <v>2780</v>
      </c>
      <c r="I2373" s="0" t="n">
        <v>3</v>
      </c>
      <c r="J2373" s="0" t="n">
        <v>1.32</v>
      </c>
      <c r="K2373" s="0" t="s">
        <v>21</v>
      </c>
      <c r="L2373" s="0" t="n">
        <f aca="false">IF(K2373="Yes",(J2373-1)*0.98,-1)</f>
        <v>0.3136</v>
      </c>
      <c r="M2373" s="4" t="s">
        <v>22</v>
      </c>
      <c r="N2373" s="50" t="n">
        <v>9.63</v>
      </c>
      <c r="O2373" s="50" t="n">
        <f aca="false">N2373*L2373</f>
        <v>3.019968</v>
      </c>
      <c r="P2373" s="14" t="n">
        <f aca="false">O2373+P2372</f>
        <v>762.424024</v>
      </c>
    </row>
    <row r="2374" customFormat="false" ht="12.8" hidden="false" customHeight="false" outlineLevel="0" collapsed="false">
      <c r="A2374" s="2" t="s">
        <v>2813</v>
      </c>
      <c r="B2374" s="2" t="s">
        <v>499</v>
      </c>
      <c r="C2374" s="0" t="s">
        <v>248</v>
      </c>
      <c r="D2374" s="0" t="s">
        <v>42</v>
      </c>
      <c r="E2374" s="0" t="s">
        <v>79</v>
      </c>
      <c r="F2374" s="0" t="s">
        <v>80</v>
      </c>
      <c r="G2374" s="0" t="s">
        <v>19</v>
      </c>
      <c r="H2374" s="0" t="s">
        <v>2815</v>
      </c>
      <c r="I2374" s="0" t="n">
        <v>1</v>
      </c>
      <c r="J2374" s="0" t="n">
        <v>1.71</v>
      </c>
      <c r="K2374" s="0" t="s">
        <v>21</v>
      </c>
      <c r="L2374" s="0" t="n">
        <f aca="false">IF(K2374="Yes",(J2374-1)*0.98,-1)</f>
        <v>0.6958</v>
      </c>
      <c r="M2374" s="4" t="s">
        <v>22</v>
      </c>
      <c r="N2374" s="50" t="n">
        <v>9.63</v>
      </c>
      <c r="O2374" s="50" t="n">
        <f aca="false">N2374*L2374</f>
        <v>6.700554</v>
      </c>
      <c r="P2374" s="14" t="n">
        <f aca="false">O2374+P2373</f>
        <v>769.124578</v>
      </c>
    </row>
    <row r="2375" customFormat="false" ht="12.8" hidden="false" customHeight="false" outlineLevel="0" collapsed="false">
      <c r="A2375" s="2" t="s">
        <v>2816</v>
      </c>
      <c r="B2375" s="2" t="s">
        <v>96</v>
      </c>
      <c r="C2375" s="0" t="s">
        <v>1192</v>
      </c>
      <c r="D2375" s="0" t="s">
        <v>37</v>
      </c>
      <c r="E2375" s="0" t="s">
        <v>17</v>
      </c>
      <c r="F2375" s="0" t="s">
        <v>43</v>
      </c>
      <c r="G2375" s="0" t="s">
        <v>19</v>
      </c>
      <c r="H2375" s="0" t="s">
        <v>2817</v>
      </c>
      <c r="I2375" s="0" t="n">
        <v>0</v>
      </c>
      <c r="J2375" s="0" t="n">
        <v>1.52</v>
      </c>
      <c r="K2375" s="0" t="s">
        <v>19</v>
      </c>
      <c r="L2375" s="0" t="n">
        <f aca="false">IF(K2375="Yes",(J2375-1)*0.98,-1)</f>
        <v>-1</v>
      </c>
      <c r="M2375" s="11" t="s">
        <v>62</v>
      </c>
      <c r="N2375" s="50" t="n">
        <v>9.63</v>
      </c>
      <c r="O2375" s="50" t="n">
        <f aca="false">N2375*L2375</f>
        <v>-9.63</v>
      </c>
      <c r="P2375" s="14" t="n">
        <f aca="false">O2375+P2374</f>
        <v>759.494578</v>
      </c>
    </row>
    <row r="2376" customFormat="false" ht="12.8" hidden="false" customHeight="false" outlineLevel="0" collapsed="false">
      <c r="A2376" s="2" t="s">
        <v>2816</v>
      </c>
      <c r="B2376" s="2" t="s">
        <v>245</v>
      </c>
      <c r="C2376" s="0" t="s">
        <v>150</v>
      </c>
      <c r="D2376" s="0" t="s">
        <v>42</v>
      </c>
      <c r="E2376" s="0" t="s">
        <v>79</v>
      </c>
      <c r="F2376" s="0" t="s">
        <v>80</v>
      </c>
      <c r="G2376" s="0" t="s">
        <v>19</v>
      </c>
      <c r="H2376" s="0" t="s">
        <v>2818</v>
      </c>
      <c r="I2376" s="0" t="n">
        <v>2</v>
      </c>
      <c r="J2376" s="0" t="n">
        <v>1.39</v>
      </c>
      <c r="K2376" s="0" t="s">
        <v>21</v>
      </c>
      <c r="L2376" s="0" t="n">
        <f aca="false">IF(K2376="Yes",(J2376-1)*0.98,-1)</f>
        <v>0.3822</v>
      </c>
      <c r="M2376" s="4" t="s">
        <v>22</v>
      </c>
      <c r="N2376" s="50" t="n">
        <v>9.63</v>
      </c>
      <c r="O2376" s="50" t="n">
        <f aca="false">N2376*L2376</f>
        <v>3.680586</v>
      </c>
      <c r="P2376" s="14" t="n">
        <f aca="false">O2376+P2375</f>
        <v>763.175164</v>
      </c>
    </row>
    <row r="2377" customFormat="false" ht="12.8" hidden="false" customHeight="false" outlineLevel="0" collapsed="false">
      <c r="A2377" s="2" t="s">
        <v>2819</v>
      </c>
      <c r="B2377" s="2" t="s">
        <v>23</v>
      </c>
      <c r="C2377" s="0" t="s">
        <v>114</v>
      </c>
      <c r="D2377" s="0" t="s">
        <v>16</v>
      </c>
      <c r="E2377" s="0" t="s">
        <v>17</v>
      </c>
      <c r="F2377" s="0" t="s">
        <v>18</v>
      </c>
      <c r="G2377" s="0" t="s">
        <v>19</v>
      </c>
      <c r="H2377" s="0" t="s">
        <v>1978</v>
      </c>
      <c r="I2377" s="0" t="n">
        <v>1</v>
      </c>
      <c r="J2377" s="0" t="n">
        <v>1.22</v>
      </c>
      <c r="K2377" s="0" t="s">
        <v>21</v>
      </c>
      <c r="L2377" s="0" t="n">
        <f aca="false">IF(K2377="Yes",(J2377-1)*0.98,-1)</f>
        <v>0.2156</v>
      </c>
      <c r="M2377" s="4" t="s">
        <v>22</v>
      </c>
      <c r="N2377" s="50" t="n">
        <v>9.63</v>
      </c>
      <c r="O2377" s="50" t="n">
        <f aca="false">N2377*L2377</f>
        <v>2.076228</v>
      </c>
      <c r="P2377" s="14" t="n">
        <f aca="false">O2377+P2376</f>
        <v>765.251392</v>
      </c>
    </row>
    <row r="2378" customFormat="false" ht="12.8" hidden="false" customHeight="false" outlineLevel="0" collapsed="false">
      <c r="A2378" s="2" t="s">
        <v>2819</v>
      </c>
      <c r="B2378" s="2" t="s">
        <v>23</v>
      </c>
      <c r="C2378" s="0" t="s">
        <v>114</v>
      </c>
      <c r="D2378" s="0" t="s">
        <v>16</v>
      </c>
      <c r="E2378" s="0" t="s">
        <v>17</v>
      </c>
      <c r="F2378" s="0" t="s">
        <v>18</v>
      </c>
      <c r="G2378" s="0" t="s">
        <v>19</v>
      </c>
      <c r="H2378" s="0" t="s">
        <v>2820</v>
      </c>
      <c r="I2378" s="0" t="n">
        <v>3</v>
      </c>
      <c r="J2378" s="0" t="n">
        <v>3.36</v>
      </c>
      <c r="K2378" s="0" t="s">
        <v>19</v>
      </c>
      <c r="L2378" s="0" t="n">
        <f aca="false">IF(K2378="Yes",(J2378-1)*0.98,-1)</f>
        <v>-1</v>
      </c>
      <c r="M2378" s="11" t="s">
        <v>62</v>
      </c>
      <c r="N2378" s="50" t="n">
        <v>9.63</v>
      </c>
      <c r="O2378" s="50" t="n">
        <f aca="false">N2378*L2378</f>
        <v>-9.63</v>
      </c>
      <c r="P2378" s="14" t="n">
        <f aca="false">O2378+P2377</f>
        <v>755.621392</v>
      </c>
    </row>
    <row r="2379" customFormat="false" ht="12.8" hidden="false" customHeight="false" outlineLevel="0" collapsed="false">
      <c r="A2379" s="2" t="s">
        <v>2819</v>
      </c>
      <c r="B2379" s="2" t="s">
        <v>71</v>
      </c>
      <c r="C2379" s="0" t="s">
        <v>259</v>
      </c>
      <c r="D2379" s="0" t="s">
        <v>16</v>
      </c>
      <c r="E2379" s="0" t="s">
        <v>17</v>
      </c>
      <c r="F2379" s="0" t="s">
        <v>43</v>
      </c>
      <c r="G2379" s="0" t="s">
        <v>21</v>
      </c>
      <c r="H2379" s="0" t="s">
        <v>2821</v>
      </c>
      <c r="I2379" s="0" t="n">
        <v>1</v>
      </c>
      <c r="J2379" s="0" t="n">
        <v>1.54</v>
      </c>
      <c r="K2379" s="0" t="str">
        <f aca="false">IF(I2379=1,"Yes","No")</f>
        <v>Yes</v>
      </c>
      <c r="L2379" s="0" t="n">
        <f aca="false">IF(K2379="Yes",(J2379-1)*0.98,-1)</f>
        <v>0.5292</v>
      </c>
      <c r="M2379" s="5" t="s">
        <v>33</v>
      </c>
      <c r="N2379" s="50" t="n">
        <v>9.63</v>
      </c>
      <c r="O2379" s="50" t="n">
        <f aca="false">N2379*L2379</f>
        <v>5.096196</v>
      </c>
      <c r="P2379" s="14" t="n">
        <f aca="false">O2379+P2378</f>
        <v>760.717588</v>
      </c>
    </row>
    <row r="2380" customFormat="false" ht="12.8" hidden="false" customHeight="false" outlineLevel="0" collapsed="false">
      <c r="A2380" s="2" t="s">
        <v>2819</v>
      </c>
      <c r="B2380" s="2" t="s">
        <v>71</v>
      </c>
      <c r="C2380" s="0" t="s">
        <v>259</v>
      </c>
      <c r="D2380" s="0" t="s">
        <v>16</v>
      </c>
      <c r="E2380" s="0" t="s">
        <v>17</v>
      </c>
      <c r="F2380" s="0" t="s">
        <v>43</v>
      </c>
      <c r="G2380" s="0" t="s">
        <v>21</v>
      </c>
      <c r="H2380" s="0" t="s">
        <v>2821</v>
      </c>
      <c r="I2380" s="0" t="n">
        <v>1</v>
      </c>
      <c r="J2380" s="0" t="n">
        <v>1.21</v>
      </c>
      <c r="K2380" s="0" t="s">
        <v>21</v>
      </c>
      <c r="L2380" s="0" t="n">
        <f aca="false">IF(K2380="Yes",(J2380-1)*0.98,-1)</f>
        <v>0.2058</v>
      </c>
      <c r="M2380" s="4" t="s">
        <v>22</v>
      </c>
      <c r="N2380" s="50" t="n">
        <v>9.63</v>
      </c>
      <c r="O2380" s="50" t="n">
        <f aca="false">N2380*L2380</f>
        <v>1.981854</v>
      </c>
      <c r="P2380" s="14" t="n">
        <f aca="false">O2380+P2379</f>
        <v>762.699442</v>
      </c>
    </row>
    <row r="2381" customFormat="false" ht="12.8" hidden="false" customHeight="false" outlineLevel="0" collapsed="false">
      <c r="A2381" s="2" t="s">
        <v>2819</v>
      </c>
      <c r="B2381" s="2" t="s">
        <v>71</v>
      </c>
      <c r="C2381" s="0" t="s">
        <v>259</v>
      </c>
      <c r="D2381" s="0" t="s">
        <v>16</v>
      </c>
      <c r="E2381" s="0" t="s">
        <v>17</v>
      </c>
      <c r="F2381" s="0" t="s">
        <v>43</v>
      </c>
      <c r="G2381" s="0" t="s">
        <v>21</v>
      </c>
      <c r="H2381" s="0" t="s">
        <v>2822</v>
      </c>
      <c r="I2381" s="0" t="n">
        <v>2</v>
      </c>
      <c r="J2381" s="0" t="n">
        <v>1.41</v>
      </c>
      <c r="K2381" s="0" t="s">
        <v>21</v>
      </c>
      <c r="L2381" s="0" t="n">
        <f aca="false">IF(K2381="Yes",(J2381-1)*0.98,-1)</f>
        <v>0.4018</v>
      </c>
      <c r="M2381" s="11" t="s">
        <v>62</v>
      </c>
      <c r="N2381" s="50" t="n">
        <v>9.63</v>
      </c>
      <c r="O2381" s="50" t="n">
        <f aca="false">N2381*L2381</f>
        <v>3.869334</v>
      </c>
      <c r="P2381" s="14" t="n">
        <f aca="false">O2381+P2380</f>
        <v>766.568776</v>
      </c>
    </row>
    <row r="2382" customFormat="false" ht="12.8" hidden="false" customHeight="false" outlineLevel="0" collapsed="false">
      <c r="A2382" s="2" t="s">
        <v>2819</v>
      </c>
      <c r="B2382" s="2" t="s">
        <v>293</v>
      </c>
      <c r="C2382" s="0" t="s">
        <v>259</v>
      </c>
      <c r="D2382" s="0" t="s">
        <v>42</v>
      </c>
      <c r="E2382" s="0" t="s">
        <v>79</v>
      </c>
      <c r="F2382" s="0" t="s">
        <v>80</v>
      </c>
      <c r="G2382" s="0" t="s">
        <v>19</v>
      </c>
      <c r="H2382" s="0" t="s">
        <v>2823</v>
      </c>
      <c r="I2382" s="0" t="n">
        <v>1</v>
      </c>
      <c r="J2382" s="0" t="n">
        <v>1.54</v>
      </c>
      <c r="K2382" s="0" t="s">
        <v>21</v>
      </c>
      <c r="L2382" s="0" t="n">
        <f aca="false">IF(K2382="Yes",(J2382-1)*0.98,-1)</f>
        <v>0.5292</v>
      </c>
      <c r="M2382" s="4" t="s">
        <v>22</v>
      </c>
      <c r="N2382" s="50" t="n">
        <v>9.63</v>
      </c>
      <c r="O2382" s="50" t="n">
        <f aca="false">N2382*L2382</f>
        <v>5.096196</v>
      </c>
      <c r="P2382" s="14" t="n">
        <f aca="false">O2382+P2381</f>
        <v>771.664972</v>
      </c>
    </row>
    <row r="2383" customFormat="false" ht="12.8" hidden="false" customHeight="false" outlineLevel="0" collapsed="false">
      <c r="A2383" s="2" t="s">
        <v>2824</v>
      </c>
      <c r="B2383" s="2" t="s">
        <v>113</v>
      </c>
      <c r="C2383" s="0" t="s">
        <v>56</v>
      </c>
      <c r="D2383" s="0" t="s">
        <v>16</v>
      </c>
      <c r="E2383" s="0" t="s">
        <v>17</v>
      </c>
      <c r="F2383" s="0" t="s">
        <v>18</v>
      </c>
      <c r="G2383" s="0" t="s">
        <v>19</v>
      </c>
      <c r="H2383" s="0" t="s">
        <v>2825</v>
      </c>
      <c r="I2383" s="0" t="n">
        <v>1</v>
      </c>
      <c r="J2383" s="0" t="n">
        <v>1.07</v>
      </c>
      <c r="K2383" s="0" t="s">
        <v>21</v>
      </c>
      <c r="L2383" s="0" t="n">
        <f aca="false">IF(K2383="Yes",(J2383-1)*0.98,-1)</f>
        <v>0.0686000000000001</v>
      </c>
      <c r="M2383" s="4" t="s">
        <v>22</v>
      </c>
      <c r="N2383" s="50" t="n">
        <v>9.63</v>
      </c>
      <c r="O2383" s="50" t="n">
        <f aca="false">N2383*L2383</f>
        <v>0.660618000000001</v>
      </c>
      <c r="P2383" s="14" t="n">
        <f aca="false">O2383+P2382</f>
        <v>772.32559</v>
      </c>
    </row>
    <row r="2384" customFormat="false" ht="12.8" hidden="false" customHeight="false" outlineLevel="0" collapsed="false">
      <c r="A2384" s="2" t="s">
        <v>2824</v>
      </c>
      <c r="B2384" s="2" t="s">
        <v>113</v>
      </c>
      <c r="C2384" s="0" t="s">
        <v>56</v>
      </c>
      <c r="D2384" s="0" t="s">
        <v>16</v>
      </c>
      <c r="E2384" s="0" t="s">
        <v>17</v>
      </c>
      <c r="F2384" s="0" t="s">
        <v>18</v>
      </c>
      <c r="G2384" s="0" t="s">
        <v>19</v>
      </c>
      <c r="H2384" s="0" t="s">
        <v>2826</v>
      </c>
      <c r="I2384" s="0" t="n">
        <v>2</v>
      </c>
      <c r="J2384" s="0" t="n">
        <v>1.26</v>
      </c>
      <c r="K2384" s="0" t="s">
        <v>21</v>
      </c>
      <c r="L2384" s="0" t="n">
        <f aca="false">IF(K2384="Yes",(J2384-1)*0.98,-1)</f>
        <v>0.2548</v>
      </c>
      <c r="M2384" s="11" t="s">
        <v>62</v>
      </c>
      <c r="N2384" s="50" t="n">
        <v>9.63</v>
      </c>
      <c r="O2384" s="50" t="n">
        <f aca="false">N2384*L2384</f>
        <v>2.453724</v>
      </c>
      <c r="P2384" s="14" t="n">
        <f aca="false">O2384+P2383</f>
        <v>774.779314</v>
      </c>
    </row>
    <row r="2385" customFormat="false" ht="12.8" hidden="false" customHeight="false" outlineLevel="0" collapsed="false">
      <c r="A2385" s="2" t="s">
        <v>2824</v>
      </c>
      <c r="B2385" s="2" t="s">
        <v>90</v>
      </c>
      <c r="C2385" s="0" t="s">
        <v>47</v>
      </c>
      <c r="D2385" s="0" t="s">
        <v>29</v>
      </c>
      <c r="E2385" s="0" t="s">
        <v>30</v>
      </c>
      <c r="F2385" s="0" t="s">
        <v>43</v>
      </c>
      <c r="G2385" s="0" t="s">
        <v>19</v>
      </c>
      <c r="H2385" s="0" t="s">
        <v>2827</v>
      </c>
      <c r="I2385" s="0" t="n">
        <v>3</v>
      </c>
      <c r="J2385" s="0" t="n">
        <v>1.46</v>
      </c>
      <c r="K2385" s="0" t="s">
        <v>21</v>
      </c>
      <c r="L2385" s="0" t="n">
        <f aca="false">IF(K2385="Yes",(J2385-1)*0.98,-1)</f>
        <v>0.4508</v>
      </c>
      <c r="M2385" s="4" t="s">
        <v>22</v>
      </c>
      <c r="N2385" s="50" t="n">
        <v>9.63</v>
      </c>
      <c r="O2385" s="50" t="n">
        <f aca="false">N2385*L2385</f>
        <v>4.341204</v>
      </c>
      <c r="P2385" s="14" t="n">
        <f aca="false">O2385+P2384</f>
        <v>779.120518</v>
      </c>
    </row>
    <row r="2386" customFormat="false" ht="12.8" hidden="false" customHeight="false" outlineLevel="0" collapsed="false">
      <c r="A2386" s="2" t="s">
        <v>2824</v>
      </c>
      <c r="B2386" s="2" t="s">
        <v>90</v>
      </c>
      <c r="C2386" s="0" t="s">
        <v>47</v>
      </c>
      <c r="D2386" s="0" t="s">
        <v>29</v>
      </c>
      <c r="E2386" s="0" t="s">
        <v>30</v>
      </c>
      <c r="F2386" s="0" t="s">
        <v>43</v>
      </c>
      <c r="G2386" s="0" t="s">
        <v>19</v>
      </c>
      <c r="H2386" s="0" t="s">
        <v>2828</v>
      </c>
      <c r="I2386" s="0" t="n">
        <v>2</v>
      </c>
      <c r="J2386" s="0" t="n">
        <v>1.18</v>
      </c>
      <c r="K2386" s="0" t="s">
        <v>21</v>
      </c>
      <c r="L2386" s="0" t="n">
        <f aca="false">IF(K2386="Yes",(J2386-1)*0.98,-1)</f>
        <v>0.1764</v>
      </c>
      <c r="M2386" s="11" t="s">
        <v>62</v>
      </c>
      <c r="N2386" s="50" t="n">
        <v>9.63</v>
      </c>
      <c r="O2386" s="50" t="n">
        <f aca="false">N2386*L2386</f>
        <v>1.698732</v>
      </c>
      <c r="P2386" s="14" t="n">
        <f aca="false">O2386+P2385</f>
        <v>780.81925</v>
      </c>
    </row>
    <row r="2387" customFormat="false" ht="12.8" hidden="false" customHeight="false" outlineLevel="0" collapsed="false">
      <c r="A2387" s="2" t="s">
        <v>2824</v>
      </c>
      <c r="B2387" s="2" t="s">
        <v>245</v>
      </c>
      <c r="C2387" s="0" t="s">
        <v>435</v>
      </c>
      <c r="D2387" s="0" t="s">
        <v>195</v>
      </c>
      <c r="E2387" s="0" t="s">
        <v>79</v>
      </c>
      <c r="F2387" s="0" t="s">
        <v>80</v>
      </c>
      <c r="G2387" s="0" t="s">
        <v>19</v>
      </c>
      <c r="H2387" s="0" t="s">
        <v>2829</v>
      </c>
      <c r="I2387" s="0" t="n">
        <v>1</v>
      </c>
      <c r="J2387" s="0" t="n">
        <v>3.29</v>
      </c>
      <c r="K2387" s="0" t="str">
        <f aca="false">IF(I2387=1,"Yes","No")</f>
        <v>Yes</v>
      </c>
      <c r="L2387" s="0" t="n">
        <f aca="false">IF(K2387="Yes",(J2387-1)*0.98,-1)</f>
        <v>2.2442</v>
      </c>
      <c r="M2387" s="5" t="s">
        <v>33</v>
      </c>
      <c r="N2387" s="50" t="n">
        <v>9.63</v>
      </c>
      <c r="O2387" s="50" t="n">
        <f aca="false">N2387*L2387</f>
        <v>21.611646</v>
      </c>
      <c r="P2387" s="14" t="n">
        <f aca="false">O2387+P2386</f>
        <v>802.430896</v>
      </c>
    </row>
    <row r="2388" customFormat="false" ht="12.8" hidden="false" customHeight="false" outlineLevel="0" collapsed="false">
      <c r="A2388" s="2" t="s">
        <v>2824</v>
      </c>
      <c r="B2388" s="2" t="s">
        <v>245</v>
      </c>
      <c r="C2388" s="0" t="s">
        <v>435</v>
      </c>
      <c r="D2388" s="0" t="s">
        <v>195</v>
      </c>
      <c r="E2388" s="0" t="s">
        <v>79</v>
      </c>
      <c r="F2388" s="0" t="s">
        <v>80</v>
      </c>
      <c r="G2388" s="0" t="s">
        <v>19</v>
      </c>
      <c r="H2388" s="0" t="s">
        <v>2829</v>
      </c>
      <c r="I2388" s="0" t="n">
        <v>1</v>
      </c>
      <c r="J2388" s="0" t="n">
        <v>1.74</v>
      </c>
      <c r="K2388" s="0" t="s">
        <v>21</v>
      </c>
      <c r="L2388" s="0" t="n">
        <f aca="false">IF(K2388="Yes",(J2388-1)*0.98,-1)</f>
        <v>0.7252</v>
      </c>
      <c r="M2388" s="4" t="s">
        <v>22</v>
      </c>
      <c r="N2388" s="50" t="n">
        <v>9.63</v>
      </c>
      <c r="O2388" s="50" t="n">
        <f aca="false">N2388*L2388</f>
        <v>6.983676</v>
      </c>
      <c r="P2388" s="14" t="n">
        <f aca="false">O2388+P2387</f>
        <v>809.414572</v>
      </c>
    </row>
    <row r="2389" customFormat="false" ht="12.8" hidden="false" customHeight="false" outlineLevel="0" collapsed="false">
      <c r="A2389" s="2" t="s">
        <v>2830</v>
      </c>
      <c r="B2389" s="2" t="s">
        <v>113</v>
      </c>
      <c r="C2389" s="0" t="s">
        <v>119</v>
      </c>
      <c r="D2389" s="0" t="s">
        <v>16</v>
      </c>
      <c r="E2389" s="0" t="s">
        <v>17</v>
      </c>
      <c r="F2389" s="0" t="s">
        <v>18</v>
      </c>
      <c r="G2389" s="0" t="s">
        <v>19</v>
      </c>
      <c r="H2389" s="0" t="s">
        <v>2831</v>
      </c>
      <c r="I2389" s="0" t="n">
        <v>1</v>
      </c>
      <c r="J2389" s="0" t="n">
        <v>1.06</v>
      </c>
      <c r="K2389" s="0" t="s">
        <v>21</v>
      </c>
      <c r="L2389" s="0" t="n">
        <f aca="false">IF(K2389="Yes",(J2389-1)*0.98,-1)</f>
        <v>0.0588000000000001</v>
      </c>
      <c r="M2389" s="4" t="s">
        <v>22</v>
      </c>
      <c r="N2389" s="50" t="n">
        <v>9.63</v>
      </c>
      <c r="O2389" s="50" t="n">
        <f aca="false">N2389*L2389</f>
        <v>0.566244</v>
      </c>
      <c r="P2389" s="14" t="n">
        <f aca="false">O2389+P2388</f>
        <v>809.980816</v>
      </c>
    </row>
    <row r="2390" customFormat="false" ht="12.8" hidden="false" customHeight="false" outlineLevel="0" collapsed="false">
      <c r="A2390" s="2" t="s">
        <v>2830</v>
      </c>
      <c r="B2390" s="2" t="s">
        <v>162</v>
      </c>
      <c r="C2390" s="0" t="s">
        <v>294</v>
      </c>
      <c r="D2390" s="0" t="s">
        <v>16</v>
      </c>
      <c r="E2390" s="0" t="s">
        <v>17</v>
      </c>
      <c r="F2390" s="0" t="s">
        <v>18</v>
      </c>
      <c r="G2390" s="0" t="s">
        <v>19</v>
      </c>
      <c r="H2390" s="0" t="s">
        <v>2832</v>
      </c>
      <c r="I2390" s="0" t="n">
        <v>1</v>
      </c>
      <c r="J2390" s="0" t="n">
        <v>1.1</v>
      </c>
      <c r="K2390" s="0" t="s">
        <v>21</v>
      </c>
      <c r="L2390" s="0" t="n">
        <f aca="false">IF(K2390="Yes",(J2390-1)*0.98,-1)</f>
        <v>0.0980000000000001</v>
      </c>
      <c r="M2390" s="4" t="s">
        <v>22</v>
      </c>
      <c r="N2390" s="50" t="n">
        <v>9.63</v>
      </c>
      <c r="O2390" s="50" t="n">
        <f aca="false">N2390*L2390</f>
        <v>0.943740000000001</v>
      </c>
      <c r="P2390" s="14" t="n">
        <f aca="false">O2390+P2389</f>
        <v>810.924556</v>
      </c>
    </row>
    <row r="2391" customFormat="false" ht="12.8" hidden="false" customHeight="false" outlineLevel="0" collapsed="false">
      <c r="A2391" s="2" t="s">
        <v>2830</v>
      </c>
      <c r="B2391" s="2" t="s">
        <v>162</v>
      </c>
      <c r="C2391" s="0" t="s">
        <v>294</v>
      </c>
      <c r="D2391" s="0" t="s">
        <v>16</v>
      </c>
      <c r="E2391" s="0" t="s">
        <v>17</v>
      </c>
      <c r="F2391" s="0" t="s">
        <v>18</v>
      </c>
      <c r="G2391" s="0" t="s">
        <v>19</v>
      </c>
      <c r="H2391" s="0" t="s">
        <v>2833</v>
      </c>
      <c r="I2391" s="0" t="n">
        <v>0</v>
      </c>
      <c r="J2391" s="0" t="n">
        <v>2.7</v>
      </c>
      <c r="K2391" s="0" t="s">
        <v>19</v>
      </c>
      <c r="L2391" s="0" t="n">
        <f aca="false">IF(K2391="Yes",(J2391-1)*0.98,-1)</f>
        <v>-1</v>
      </c>
      <c r="M2391" s="11" t="s">
        <v>62</v>
      </c>
      <c r="N2391" s="50" t="n">
        <v>9.63</v>
      </c>
      <c r="O2391" s="50" t="n">
        <f aca="false">N2391*L2391</f>
        <v>-9.63</v>
      </c>
      <c r="P2391" s="14" t="n">
        <f aca="false">O2391+P2390</f>
        <v>801.294556</v>
      </c>
    </row>
    <row r="2392" customFormat="false" ht="12.8" hidden="false" customHeight="false" outlineLevel="0" collapsed="false">
      <c r="A2392" s="2" t="s">
        <v>2834</v>
      </c>
      <c r="B2392" s="2" t="s">
        <v>186</v>
      </c>
      <c r="C2392" s="0" t="s">
        <v>1371</v>
      </c>
      <c r="D2392" s="0" t="s">
        <v>16</v>
      </c>
      <c r="E2392" s="0" t="s">
        <v>17</v>
      </c>
      <c r="F2392" s="0" t="s">
        <v>18</v>
      </c>
      <c r="G2392" s="0" t="s">
        <v>19</v>
      </c>
      <c r="H2392" s="0" t="s">
        <v>2835</v>
      </c>
      <c r="I2392" s="0" t="n">
        <v>2</v>
      </c>
      <c r="J2392" s="0" t="n">
        <v>1.09</v>
      </c>
      <c r="K2392" s="0" t="s">
        <v>21</v>
      </c>
      <c r="L2392" s="0" t="n">
        <f aca="false">IF(K2392="Yes",(J2392-1)*0.98,-1)</f>
        <v>0.0882000000000001</v>
      </c>
      <c r="M2392" s="4" t="s">
        <v>22</v>
      </c>
      <c r="N2392" s="50" t="n">
        <v>9.63</v>
      </c>
      <c r="O2392" s="50" t="n">
        <f aca="false">N2392*L2392</f>
        <v>0.849366000000001</v>
      </c>
      <c r="P2392" s="14" t="n">
        <f aca="false">O2392+P2391</f>
        <v>802.143922</v>
      </c>
    </row>
    <row r="2393" customFormat="false" ht="12.8" hidden="false" customHeight="false" outlineLevel="0" collapsed="false">
      <c r="A2393" s="2" t="s">
        <v>2834</v>
      </c>
      <c r="B2393" s="2" t="s">
        <v>186</v>
      </c>
      <c r="C2393" s="0" t="s">
        <v>1371</v>
      </c>
      <c r="D2393" s="0" t="s">
        <v>16</v>
      </c>
      <c r="E2393" s="0" t="s">
        <v>17</v>
      </c>
      <c r="F2393" s="0" t="s">
        <v>18</v>
      </c>
      <c r="G2393" s="0" t="s">
        <v>19</v>
      </c>
      <c r="H2393" s="0" t="s">
        <v>2836</v>
      </c>
      <c r="I2393" s="0" t="n">
        <v>1</v>
      </c>
      <c r="J2393" s="0" t="n">
        <v>1.09</v>
      </c>
      <c r="K2393" s="0" t="s">
        <v>21</v>
      </c>
      <c r="L2393" s="0" t="n">
        <f aca="false">IF(K2393="Yes",(J2393-1)*0.98,-1)</f>
        <v>0.0882000000000001</v>
      </c>
      <c r="M2393" s="11" t="s">
        <v>62</v>
      </c>
      <c r="N2393" s="50" t="n">
        <v>9.63</v>
      </c>
      <c r="O2393" s="50" t="n">
        <f aca="false">N2393*L2393</f>
        <v>0.849366000000001</v>
      </c>
      <c r="P2393" s="14" t="n">
        <f aca="false">O2393+P2392</f>
        <v>802.993288</v>
      </c>
    </row>
    <row r="2394" customFormat="false" ht="12.8" hidden="false" customHeight="false" outlineLevel="0" collapsed="false">
      <c r="A2394" s="2" t="s">
        <v>2834</v>
      </c>
      <c r="B2394" s="2" t="s">
        <v>480</v>
      </c>
      <c r="C2394" s="0" t="s">
        <v>1115</v>
      </c>
      <c r="D2394" s="0" t="s">
        <v>37</v>
      </c>
      <c r="E2394" s="0" t="s">
        <v>87</v>
      </c>
      <c r="F2394" s="0" t="s">
        <v>18</v>
      </c>
      <c r="G2394" s="0" t="s">
        <v>19</v>
      </c>
      <c r="H2394" s="0" t="s">
        <v>2837</v>
      </c>
      <c r="I2394" s="0" t="n">
        <v>3</v>
      </c>
      <c r="J2394" s="0" t="n">
        <v>3.5</v>
      </c>
      <c r="K2394" s="0" t="s">
        <v>19</v>
      </c>
      <c r="L2394" s="0" t="n">
        <f aca="false">IF(K2394="Yes",(J2394-1)*0.98,-1)</f>
        <v>-1</v>
      </c>
      <c r="M2394" s="4" t="s">
        <v>22</v>
      </c>
      <c r="N2394" s="50" t="n">
        <v>9.63</v>
      </c>
      <c r="O2394" s="50" t="n">
        <f aca="false">N2394*L2394</f>
        <v>-9.63</v>
      </c>
      <c r="P2394" s="14" t="n">
        <f aca="false">O2394+P2393</f>
        <v>793.363288</v>
      </c>
    </row>
    <row r="2395" customFormat="false" ht="12.8" hidden="false" customHeight="false" outlineLevel="0" collapsed="false">
      <c r="A2395" s="2" t="s">
        <v>2834</v>
      </c>
      <c r="B2395" s="2" t="s">
        <v>536</v>
      </c>
      <c r="C2395" s="0" t="s">
        <v>1115</v>
      </c>
      <c r="D2395" s="0" t="s">
        <v>37</v>
      </c>
      <c r="E2395" s="0" t="s">
        <v>87</v>
      </c>
      <c r="F2395" s="0" t="s">
        <v>152</v>
      </c>
      <c r="G2395" s="0" t="s">
        <v>19</v>
      </c>
      <c r="H2395" s="0" t="s">
        <v>2838</v>
      </c>
      <c r="I2395" s="0" t="n">
        <v>2</v>
      </c>
      <c r="J2395" s="0" t="n">
        <v>1.72</v>
      </c>
      <c r="K2395" s="0" t="s">
        <v>21</v>
      </c>
      <c r="L2395" s="0" t="n">
        <f aca="false">IF(K2395="Yes",(J2395-1)*0.98,-1)</f>
        <v>0.7056</v>
      </c>
      <c r="M2395" s="11" t="s">
        <v>62</v>
      </c>
      <c r="N2395" s="50" t="n">
        <v>9.63</v>
      </c>
      <c r="O2395" s="50" t="n">
        <f aca="false">N2395*L2395</f>
        <v>6.794928</v>
      </c>
      <c r="P2395" s="14" t="n">
        <f aca="false">O2395+P2394</f>
        <v>800.158216</v>
      </c>
    </row>
    <row r="2396" customFormat="false" ht="12.8" hidden="false" customHeight="false" outlineLevel="0" collapsed="false">
      <c r="A2396" s="2" t="s">
        <v>2834</v>
      </c>
      <c r="B2396" s="2" t="s">
        <v>536</v>
      </c>
      <c r="C2396" s="6" t="s">
        <v>1115</v>
      </c>
      <c r="D2396" s="6" t="s">
        <v>37</v>
      </c>
      <c r="E2396" s="6" t="s">
        <v>87</v>
      </c>
      <c r="F2396" s="6" t="s">
        <v>152</v>
      </c>
      <c r="G2396" s="6" t="s">
        <v>19</v>
      </c>
      <c r="H2396" s="6" t="s">
        <v>2839</v>
      </c>
      <c r="I2396" s="6" t="n">
        <v>0</v>
      </c>
      <c r="J2396" s="6" t="n">
        <v>24</v>
      </c>
      <c r="K2396" s="3" t="str">
        <f aca="false">IF(I2396=1, "No","Yes")</f>
        <v>Yes</v>
      </c>
      <c r="L2396" s="7" t="n">
        <f aca="false">IF(I2396=1,-J2396,0.98)</f>
        <v>0.98</v>
      </c>
      <c r="M2396" s="8" t="s">
        <v>51</v>
      </c>
      <c r="N2396" s="50" t="n">
        <v>9.63</v>
      </c>
      <c r="O2396" s="50" t="n">
        <f aca="false">N2396*L2396</f>
        <v>9.4374</v>
      </c>
      <c r="P2396" s="14" t="n">
        <f aca="false">O2396+P2395</f>
        <v>809.595616</v>
      </c>
    </row>
    <row r="2397" customFormat="false" ht="12.8" hidden="false" customHeight="false" outlineLevel="0" collapsed="false">
      <c r="A2397" s="9" t="s">
        <v>2834</v>
      </c>
      <c r="B2397" s="9" t="s">
        <v>536</v>
      </c>
      <c r="C2397" s="6" t="s">
        <v>1115</v>
      </c>
      <c r="D2397" s="6" t="s">
        <v>37</v>
      </c>
      <c r="E2397" s="6" t="s">
        <v>87</v>
      </c>
      <c r="F2397" s="6" t="s">
        <v>152</v>
      </c>
      <c r="G2397" s="6" t="s">
        <v>19</v>
      </c>
      <c r="H2397" s="6" t="s">
        <v>2838</v>
      </c>
      <c r="I2397" s="6" t="n">
        <v>2</v>
      </c>
      <c r="J2397" s="6" t="n">
        <v>5.82</v>
      </c>
      <c r="K2397" s="3" t="str">
        <f aca="false">IF(I2397=1,"Yes","No")</f>
        <v>No</v>
      </c>
      <c r="L2397" s="7" t="n">
        <f aca="false">IF(K2397="Yes",(J2397-1)*0.98,-1)</f>
        <v>-1</v>
      </c>
      <c r="M2397" s="10" t="s">
        <v>53</v>
      </c>
      <c r="N2397" s="50" t="n">
        <v>9.63</v>
      </c>
      <c r="O2397" s="50" t="n">
        <f aca="false">N2397*L2397</f>
        <v>-9.63</v>
      </c>
      <c r="P2397" s="14" t="n">
        <f aca="false">O2397+P2396</f>
        <v>799.965616</v>
      </c>
    </row>
    <row r="2398" customFormat="false" ht="12.8" hidden="false" customHeight="false" outlineLevel="0" collapsed="false">
      <c r="A2398" s="2" t="s">
        <v>2834</v>
      </c>
      <c r="B2398" s="2" t="s">
        <v>376</v>
      </c>
      <c r="C2398" s="0" t="s">
        <v>457</v>
      </c>
      <c r="D2398" s="0" t="s">
        <v>42</v>
      </c>
      <c r="E2398" s="0" t="s">
        <v>79</v>
      </c>
      <c r="F2398" s="0" t="s">
        <v>80</v>
      </c>
      <c r="G2398" s="0" t="s">
        <v>19</v>
      </c>
      <c r="H2398" s="0" t="s">
        <v>2840</v>
      </c>
      <c r="I2398" s="0" t="n">
        <v>4</v>
      </c>
      <c r="J2398" s="0" t="n">
        <v>1.47</v>
      </c>
      <c r="K2398" s="0" t="s">
        <v>19</v>
      </c>
      <c r="L2398" s="0" t="n">
        <f aca="false">IF(K2398="Yes",(J2398-1)*0.98,-1)</f>
        <v>-1</v>
      </c>
      <c r="M2398" s="4" t="s">
        <v>22</v>
      </c>
      <c r="N2398" s="50" t="n">
        <v>9.63</v>
      </c>
      <c r="O2398" s="50" t="n">
        <f aca="false">N2398*L2398</f>
        <v>-9.63</v>
      </c>
      <c r="P2398" s="14" t="n">
        <f aca="false">O2398+P2397</f>
        <v>790.335616</v>
      </c>
    </row>
    <row r="2399" customFormat="false" ht="12.8" hidden="false" customHeight="false" outlineLevel="0" collapsed="false">
      <c r="A2399" s="9" t="s">
        <v>2834</v>
      </c>
      <c r="B2399" s="9" t="s">
        <v>376</v>
      </c>
      <c r="C2399" s="6" t="s">
        <v>457</v>
      </c>
      <c r="D2399" s="6" t="s">
        <v>42</v>
      </c>
      <c r="E2399" s="6" t="s">
        <v>79</v>
      </c>
      <c r="F2399" s="6" t="s">
        <v>80</v>
      </c>
      <c r="G2399" s="6" t="s">
        <v>19</v>
      </c>
      <c r="H2399" s="6" t="s">
        <v>2841</v>
      </c>
      <c r="I2399" s="6" t="n">
        <v>1</v>
      </c>
      <c r="J2399" s="6" t="n">
        <v>1.97</v>
      </c>
      <c r="K2399" s="3" t="s">
        <v>21</v>
      </c>
      <c r="L2399" s="0" t="n">
        <f aca="false">IF(K2399="Yes",(J2399-1)*0.98,-1)</f>
        <v>0.9506</v>
      </c>
      <c r="M2399" s="13" t="s">
        <v>184</v>
      </c>
      <c r="N2399" s="50" t="n">
        <v>9.63</v>
      </c>
      <c r="O2399" s="50" t="n">
        <f aca="false">N2399*L2399</f>
        <v>9.154278</v>
      </c>
      <c r="P2399" s="14" t="n">
        <f aca="false">O2399+P2398</f>
        <v>799.489894</v>
      </c>
    </row>
    <row r="2400" customFormat="false" ht="12.8" hidden="false" customHeight="false" outlineLevel="0" collapsed="false">
      <c r="A2400" s="9" t="s">
        <v>2834</v>
      </c>
      <c r="B2400" s="9" t="s">
        <v>376</v>
      </c>
      <c r="C2400" s="6" t="s">
        <v>457</v>
      </c>
      <c r="D2400" s="6" t="s">
        <v>42</v>
      </c>
      <c r="E2400" s="6" t="s">
        <v>79</v>
      </c>
      <c r="F2400" s="6" t="s">
        <v>80</v>
      </c>
      <c r="G2400" s="6" t="s">
        <v>19</v>
      </c>
      <c r="H2400" s="6" t="s">
        <v>2842</v>
      </c>
      <c r="I2400" s="6" t="n">
        <v>3</v>
      </c>
      <c r="J2400" s="6" t="n">
        <v>2.85</v>
      </c>
      <c r="K2400" s="3" t="str">
        <f aca="false">IF(I2400=1,"Yes","No")</f>
        <v>No</v>
      </c>
      <c r="L2400" s="7" t="n">
        <f aca="false">IF(K2400="Yes",(J2400-1)*0.98,-1)</f>
        <v>-1</v>
      </c>
      <c r="M2400" s="10" t="s">
        <v>53</v>
      </c>
      <c r="N2400" s="50" t="n">
        <v>9.63</v>
      </c>
      <c r="O2400" s="50" t="n">
        <f aca="false">N2400*L2400</f>
        <v>-9.63</v>
      </c>
      <c r="P2400" s="14" t="n">
        <f aca="false">O2400+P2399</f>
        <v>789.859894</v>
      </c>
    </row>
    <row r="2401" customFormat="false" ht="12.8" hidden="false" customHeight="false" outlineLevel="0" collapsed="false">
      <c r="A2401" s="2" t="s">
        <v>2843</v>
      </c>
      <c r="B2401" s="2" t="s">
        <v>324</v>
      </c>
      <c r="C2401" s="0" t="s">
        <v>24</v>
      </c>
      <c r="D2401" s="0" t="s">
        <v>29</v>
      </c>
      <c r="E2401" s="0" t="s">
        <v>87</v>
      </c>
      <c r="F2401" s="0" t="s">
        <v>152</v>
      </c>
      <c r="G2401" s="0" t="s">
        <v>19</v>
      </c>
      <c r="H2401" s="0" t="s">
        <v>2844</v>
      </c>
      <c r="I2401" s="0" t="s">
        <v>133</v>
      </c>
      <c r="J2401" s="0" t="n">
        <v>1.11</v>
      </c>
      <c r="K2401" s="0" t="s">
        <v>19</v>
      </c>
      <c r="L2401" s="0" t="n">
        <f aca="false">IF(K2401="Yes",(J2401-1)*0.98,-1)</f>
        <v>-1</v>
      </c>
      <c r="M2401" s="4" t="s">
        <v>22</v>
      </c>
      <c r="N2401" s="50" t="n">
        <v>9.63</v>
      </c>
      <c r="O2401" s="50" t="n">
        <f aca="false">N2401*L2401</f>
        <v>-9.63</v>
      </c>
      <c r="P2401" s="14" t="n">
        <f aca="false">O2401+P2400</f>
        <v>780.229894</v>
      </c>
    </row>
    <row r="2402" customFormat="false" ht="12.8" hidden="false" customHeight="false" outlineLevel="0" collapsed="false">
      <c r="A2402" s="2" t="s">
        <v>2843</v>
      </c>
      <c r="B2402" s="2" t="s">
        <v>324</v>
      </c>
      <c r="C2402" s="0" t="s">
        <v>24</v>
      </c>
      <c r="D2402" s="0" t="s">
        <v>29</v>
      </c>
      <c r="E2402" s="0" t="s">
        <v>87</v>
      </c>
      <c r="F2402" s="0" t="s">
        <v>152</v>
      </c>
      <c r="G2402" s="0" t="s">
        <v>19</v>
      </c>
      <c r="H2402" s="0" t="s">
        <v>2845</v>
      </c>
      <c r="I2402" s="0" t="n">
        <v>3</v>
      </c>
      <c r="J2402" s="0" t="n">
        <v>2.34</v>
      </c>
      <c r="K2402" s="0" t="s">
        <v>19</v>
      </c>
      <c r="L2402" s="0" t="n">
        <f aca="false">IF(K2402="Yes",(J2402-1)*0.98,-1)</f>
        <v>-1</v>
      </c>
      <c r="M2402" s="11" t="s">
        <v>62</v>
      </c>
      <c r="N2402" s="50" t="n">
        <v>9.63</v>
      </c>
      <c r="O2402" s="50" t="n">
        <f aca="false">N2402*L2402</f>
        <v>-9.63</v>
      </c>
      <c r="P2402" s="14" t="n">
        <f aca="false">O2402+P2401</f>
        <v>770.599894</v>
      </c>
    </row>
    <row r="2403" customFormat="false" ht="12.8" hidden="false" customHeight="false" outlineLevel="0" collapsed="false">
      <c r="A2403" s="2" t="s">
        <v>2843</v>
      </c>
      <c r="B2403" s="2" t="s">
        <v>324</v>
      </c>
      <c r="C2403" s="6" t="s">
        <v>24</v>
      </c>
      <c r="D2403" s="6" t="s">
        <v>29</v>
      </c>
      <c r="E2403" s="6" t="s">
        <v>87</v>
      </c>
      <c r="F2403" s="6" t="s">
        <v>152</v>
      </c>
      <c r="G2403" s="6" t="s">
        <v>19</v>
      </c>
      <c r="H2403" s="6" t="s">
        <v>2846</v>
      </c>
      <c r="I2403" s="6" t="n">
        <v>2</v>
      </c>
      <c r="J2403" s="6" t="n">
        <v>46</v>
      </c>
      <c r="K2403" s="3" t="str">
        <f aca="false">IF(I2403=1, "No","Yes")</f>
        <v>Yes</v>
      </c>
      <c r="L2403" s="7" t="n">
        <f aca="false">IF(I2403=1,-J2403,0.98)</f>
        <v>0.98</v>
      </c>
      <c r="M2403" s="8" t="s">
        <v>51</v>
      </c>
      <c r="N2403" s="50" t="n">
        <v>9.63</v>
      </c>
      <c r="O2403" s="50" t="n">
        <f aca="false">N2403*L2403</f>
        <v>9.4374</v>
      </c>
      <c r="P2403" s="14" t="n">
        <f aca="false">O2403+P2402</f>
        <v>780.037294</v>
      </c>
    </row>
    <row r="2404" customFormat="false" ht="12.8" hidden="false" customHeight="false" outlineLevel="0" collapsed="false">
      <c r="A2404" s="9" t="s">
        <v>2843</v>
      </c>
      <c r="B2404" s="9" t="s">
        <v>324</v>
      </c>
      <c r="C2404" s="6" t="s">
        <v>24</v>
      </c>
      <c r="D2404" s="6" t="s">
        <v>29</v>
      </c>
      <c r="E2404" s="6" t="s">
        <v>87</v>
      </c>
      <c r="F2404" s="6" t="s">
        <v>152</v>
      </c>
      <c r="G2404" s="6" t="s">
        <v>19</v>
      </c>
      <c r="H2404" s="6" t="s">
        <v>2846</v>
      </c>
      <c r="I2404" s="6" t="n">
        <v>2</v>
      </c>
      <c r="J2404" s="6" t="n">
        <v>5.6</v>
      </c>
      <c r="K2404" s="3" t="s">
        <v>21</v>
      </c>
      <c r="L2404" s="0" t="n">
        <f aca="false">IF(K2404="Yes",(J2404-1)*0.98,-1)</f>
        <v>4.508</v>
      </c>
      <c r="M2404" s="13" t="s">
        <v>184</v>
      </c>
      <c r="N2404" s="50" t="n">
        <v>9.63</v>
      </c>
      <c r="O2404" s="50" t="n">
        <f aca="false">N2404*L2404</f>
        <v>43.41204</v>
      </c>
      <c r="P2404" s="14" t="n">
        <f aca="false">O2404+P2403</f>
        <v>823.449334</v>
      </c>
    </row>
    <row r="2405" customFormat="false" ht="12.8" hidden="false" customHeight="false" outlineLevel="0" collapsed="false">
      <c r="A2405" s="9" t="s">
        <v>2843</v>
      </c>
      <c r="B2405" s="9" t="s">
        <v>324</v>
      </c>
      <c r="C2405" s="6" t="s">
        <v>24</v>
      </c>
      <c r="D2405" s="6" t="s">
        <v>29</v>
      </c>
      <c r="E2405" s="6" t="s">
        <v>87</v>
      </c>
      <c r="F2405" s="6" t="s">
        <v>152</v>
      </c>
      <c r="G2405" s="6" t="s">
        <v>19</v>
      </c>
      <c r="H2405" s="6" t="s">
        <v>2845</v>
      </c>
      <c r="I2405" s="6" t="n">
        <v>3</v>
      </c>
      <c r="J2405" s="6" t="n">
        <v>13.46</v>
      </c>
      <c r="K2405" s="3" t="str">
        <f aca="false">IF(I2405=1,"Yes","No")</f>
        <v>No</v>
      </c>
      <c r="L2405" s="7" t="n">
        <f aca="false">IF(K2405="Yes",(J2405-1)*0.98,-1)</f>
        <v>-1</v>
      </c>
      <c r="M2405" s="10" t="s">
        <v>53</v>
      </c>
      <c r="N2405" s="50" t="n">
        <v>9.63</v>
      </c>
      <c r="O2405" s="50" t="n">
        <f aca="false">N2405*L2405</f>
        <v>-9.63</v>
      </c>
      <c r="P2405" s="14" t="n">
        <f aca="false">O2405+P2404</f>
        <v>813.819334</v>
      </c>
    </row>
    <row r="2406" customFormat="false" ht="12.8" hidden="false" customHeight="false" outlineLevel="0" collapsed="false">
      <c r="A2406" s="2" t="s">
        <v>2847</v>
      </c>
      <c r="B2406" s="2" t="s">
        <v>46</v>
      </c>
      <c r="C2406" s="0" t="s">
        <v>56</v>
      </c>
      <c r="D2406" s="0" t="s">
        <v>42</v>
      </c>
      <c r="E2406" s="0" t="s">
        <v>17</v>
      </c>
      <c r="F2406" s="0" t="s">
        <v>43</v>
      </c>
      <c r="G2406" s="0" t="s">
        <v>19</v>
      </c>
      <c r="H2406" s="0" t="s">
        <v>2848</v>
      </c>
      <c r="I2406" s="0" t="n">
        <v>2</v>
      </c>
      <c r="J2406" s="0" t="n">
        <v>5.6</v>
      </c>
      <c r="K2406" s="0" t="str">
        <f aca="false">IF(I2406=1,"Yes","No")</f>
        <v>No</v>
      </c>
      <c r="L2406" s="0" t="n">
        <f aca="false">IF(K2406="Yes",(J2406-1)*0.98,-1)</f>
        <v>-1</v>
      </c>
      <c r="M2406" s="5" t="s">
        <v>33</v>
      </c>
      <c r="N2406" s="50" t="n">
        <v>9.63</v>
      </c>
      <c r="O2406" s="50" t="n">
        <f aca="false">N2406*L2406</f>
        <v>-9.63</v>
      </c>
      <c r="P2406" s="14" t="n">
        <f aca="false">O2406+P2405</f>
        <v>804.189334</v>
      </c>
    </row>
    <row r="2407" customFormat="false" ht="12.8" hidden="false" customHeight="false" outlineLevel="0" collapsed="false">
      <c r="A2407" s="2" t="s">
        <v>2847</v>
      </c>
      <c r="B2407" s="2" t="s">
        <v>280</v>
      </c>
      <c r="C2407" s="0" t="s">
        <v>56</v>
      </c>
      <c r="D2407" s="0" t="s">
        <v>42</v>
      </c>
      <c r="E2407" s="0" t="s">
        <v>79</v>
      </c>
      <c r="F2407" s="0" t="s">
        <v>316</v>
      </c>
      <c r="G2407" s="0" t="s">
        <v>19</v>
      </c>
      <c r="H2407" s="0" t="s">
        <v>2849</v>
      </c>
      <c r="I2407" s="0" t="n">
        <v>3</v>
      </c>
      <c r="J2407" s="0" t="n">
        <v>2.37</v>
      </c>
      <c r="K2407" s="0" t="s">
        <v>21</v>
      </c>
      <c r="L2407" s="0" t="n">
        <f aca="false">IF(K2407="Yes",(J2407-1)*0.98,-1)</f>
        <v>1.3426</v>
      </c>
      <c r="M2407" s="11" t="s">
        <v>62</v>
      </c>
      <c r="N2407" s="50" t="n">
        <v>9.63</v>
      </c>
      <c r="O2407" s="50" t="n">
        <f aca="false">N2407*L2407</f>
        <v>12.929238</v>
      </c>
      <c r="P2407" s="14" t="n">
        <f aca="false">O2407+P2406</f>
        <v>817.118572</v>
      </c>
    </row>
    <row r="2408" customFormat="false" ht="12.8" hidden="false" customHeight="false" outlineLevel="0" collapsed="false">
      <c r="A2408" s="2" t="s">
        <v>2850</v>
      </c>
      <c r="B2408" s="2" t="s">
        <v>77</v>
      </c>
      <c r="C2408" s="0" t="s">
        <v>78</v>
      </c>
      <c r="D2408" s="0" t="s">
        <v>42</v>
      </c>
      <c r="E2408" s="0" t="s">
        <v>17</v>
      </c>
      <c r="F2408" s="0" t="s">
        <v>43</v>
      </c>
      <c r="G2408" s="0" t="s">
        <v>19</v>
      </c>
      <c r="H2408" s="0" t="s">
        <v>2851</v>
      </c>
      <c r="I2408" s="0" t="n">
        <v>2</v>
      </c>
      <c r="J2408" s="0" t="n">
        <v>1.76</v>
      </c>
      <c r="K2408" s="0" t="str">
        <f aca="false">IF(I2408=1,"Yes","No")</f>
        <v>No</v>
      </c>
      <c r="L2408" s="0" t="n">
        <f aca="false">IF(K2408="Yes",(J2408-1)*0.98,-1)</f>
        <v>-1</v>
      </c>
      <c r="M2408" s="5" t="s">
        <v>33</v>
      </c>
      <c r="N2408" s="50" t="n">
        <v>9.63</v>
      </c>
      <c r="O2408" s="50" t="n">
        <f aca="false">N2408*L2408</f>
        <v>-9.63</v>
      </c>
      <c r="P2408" s="14" t="n">
        <f aca="false">O2408+P2407</f>
        <v>807.488572</v>
      </c>
    </row>
    <row r="2409" customFormat="false" ht="12.8" hidden="false" customHeight="false" outlineLevel="0" collapsed="false">
      <c r="A2409" s="2" t="s">
        <v>2852</v>
      </c>
      <c r="B2409" s="2" t="s">
        <v>101</v>
      </c>
      <c r="C2409" s="0" t="s">
        <v>78</v>
      </c>
      <c r="D2409" s="0" t="s">
        <v>16</v>
      </c>
      <c r="E2409" s="0" t="s">
        <v>17</v>
      </c>
      <c r="F2409" s="0" t="s">
        <v>18</v>
      </c>
      <c r="G2409" s="0" t="s">
        <v>19</v>
      </c>
      <c r="H2409" s="0" t="s">
        <v>2853</v>
      </c>
      <c r="I2409" s="0" t="n">
        <v>2</v>
      </c>
      <c r="J2409" s="0" t="n">
        <v>1.22</v>
      </c>
      <c r="K2409" s="0" t="s">
        <v>21</v>
      </c>
      <c r="L2409" s="0" t="n">
        <f aca="false">IF(K2409="Yes",(J2409-1)*0.98,-1)</f>
        <v>0.2156</v>
      </c>
      <c r="M2409" s="4" t="s">
        <v>22</v>
      </c>
      <c r="N2409" s="50" t="n">
        <v>9.63</v>
      </c>
      <c r="O2409" s="50" t="n">
        <f aca="false">N2409*L2409</f>
        <v>2.076228</v>
      </c>
      <c r="P2409" s="14" t="n">
        <f aca="false">O2409+P2408</f>
        <v>809.5648</v>
      </c>
    </row>
    <row r="2410" customFormat="false" ht="12.8" hidden="false" customHeight="false" outlineLevel="0" collapsed="false">
      <c r="A2410" s="2" t="s">
        <v>2852</v>
      </c>
      <c r="B2410" s="2" t="s">
        <v>888</v>
      </c>
      <c r="C2410" s="0" t="s">
        <v>78</v>
      </c>
      <c r="D2410" s="0" t="s">
        <v>16</v>
      </c>
      <c r="E2410" s="0" t="s">
        <v>17</v>
      </c>
      <c r="F2410" s="0" t="s">
        <v>18</v>
      </c>
      <c r="G2410" s="0" t="s">
        <v>19</v>
      </c>
      <c r="H2410" s="0" t="s">
        <v>2854</v>
      </c>
      <c r="I2410" s="0" t="n">
        <v>2</v>
      </c>
      <c r="J2410" s="0" t="n">
        <v>1.19</v>
      </c>
      <c r="K2410" s="0" t="s">
        <v>21</v>
      </c>
      <c r="L2410" s="0" t="n">
        <f aca="false">IF(K2410="Yes",(J2410-1)*0.98,-1)</f>
        <v>0.1862</v>
      </c>
      <c r="M2410" s="4" t="s">
        <v>22</v>
      </c>
      <c r="N2410" s="50" t="n">
        <v>9.63</v>
      </c>
      <c r="O2410" s="50" t="n">
        <f aca="false">N2410*L2410</f>
        <v>1.793106</v>
      </c>
      <c r="P2410" s="14" t="n">
        <f aca="false">O2410+P2409</f>
        <v>811.357906</v>
      </c>
    </row>
    <row r="2411" customFormat="false" ht="12.8" hidden="false" customHeight="false" outlineLevel="0" collapsed="false">
      <c r="A2411" s="2" t="s">
        <v>2852</v>
      </c>
      <c r="B2411" s="2" t="s">
        <v>888</v>
      </c>
      <c r="C2411" s="0" t="s">
        <v>78</v>
      </c>
      <c r="D2411" s="0" t="s">
        <v>16</v>
      </c>
      <c r="E2411" s="0" t="s">
        <v>17</v>
      </c>
      <c r="F2411" s="0" t="s">
        <v>18</v>
      </c>
      <c r="G2411" s="0" t="s">
        <v>19</v>
      </c>
      <c r="H2411" s="0" t="s">
        <v>2855</v>
      </c>
      <c r="I2411" s="0" t="n">
        <v>4</v>
      </c>
      <c r="J2411" s="0" t="n">
        <v>1.37</v>
      </c>
      <c r="K2411" s="0" t="s">
        <v>19</v>
      </c>
      <c r="L2411" s="0" t="n">
        <f aca="false">IF(K2411="Yes",(J2411-1)*0.98,-1)</f>
        <v>-1</v>
      </c>
      <c r="M2411" s="11" t="s">
        <v>62</v>
      </c>
      <c r="N2411" s="50" t="n">
        <v>9.63</v>
      </c>
      <c r="O2411" s="50" t="n">
        <f aca="false">N2411*L2411</f>
        <v>-9.63</v>
      </c>
      <c r="P2411" s="14" t="n">
        <f aca="false">O2411+P2410</f>
        <v>801.727906</v>
      </c>
    </row>
    <row r="2412" customFormat="false" ht="12.8" hidden="false" customHeight="false" outlineLevel="0" collapsed="false">
      <c r="A2412" s="2" t="s">
        <v>2852</v>
      </c>
      <c r="B2412" s="2" t="s">
        <v>888</v>
      </c>
      <c r="C2412" s="6" t="s">
        <v>78</v>
      </c>
      <c r="D2412" s="6" t="s">
        <v>16</v>
      </c>
      <c r="E2412" s="6" t="s">
        <v>17</v>
      </c>
      <c r="F2412" s="6" t="s">
        <v>18</v>
      </c>
      <c r="G2412" s="6" t="s">
        <v>19</v>
      </c>
      <c r="H2412" s="6" t="s">
        <v>2856</v>
      </c>
      <c r="I2412" s="6" t="n">
        <v>1</v>
      </c>
      <c r="J2412" s="6" t="n">
        <v>9.21</v>
      </c>
      <c r="K2412" s="3" t="str">
        <f aca="false">IF(I2412=1, "No","Yes")</f>
        <v>No</v>
      </c>
      <c r="L2412" s="7" t="n">
        <f aca="false">IF(I2412=1,-J2412,0.98)</f>
        <v>-9.21</v>
      </c>
      <c r="M2412" s="12" t="s">
        <v>128</v>
      </c>
      <c r="N2412" s="50" t="n">
        <v>9.63</v>
      </c>
      <c r="O2412" s="50" t="n">
        <f aca="false">N2412*L2412</f>
        <v>-88.6923</v>
      </c>
      <c r="P2412" s="14" t="n">
        <f aca="false">O2412+P2411</f>
        <v>713.035606</v>
      </c>
    </row>
    <row r="2413" customFormat="false" ht="12.8" hidden="false" customHeight="false" outlineLevel="0" collapsed="false">
      <c r="A2413" s="2" t="s">
        <v>2852</v>
      </c>
      <c r="B2413" s="2" t="s">
        <v>197</v>
      </c>
      <c r="C2413" s="0" t="s">
        <v>78</v>
      </c>
      <c r="D2413" s="0" t="s">
        <v>42</v>
      </c>
      <c r="E2413" s="0" t="s">
        <v>79</v>
      </c>
      <c r="F2413" s="0" t="s">
        <v>80</v>
      </c>
      <c r="G2413" s="0" t="s">
        <v>19</v>
      </c>
      <c r="H2413" s="0" t="s">
        <v>2857</v>
      </c>
      <c r="I2413" s="0" t="n">
        <v>1</v>
      </c>
      <c r="J2413" s="0" t="n">
        <v>1.14</v>
      </c>
      <c r="K2413" s="0" t="s">
        <v>21</v>
      </c>
      <c r="L2413" s="0" t="n">
        <f aca="false">IF(K2413="Yes",(J2413-1)*0.98,-1)</f>
        <v>0.1372</v>
      </c>
      <c r="M2413" s="4" t="s">
        <v>22</v>
      </c>
      <c r="N2413" s="50" t="n">
        <v>9.63</v>
      </c>
      <c r="O2413" s="50" t="n">
        <f aca="false">N2413*L2413</f>
        <v>1.321236</v>
      </c>
      <c r="P2413" s="14" t="n">
        <f aca="false">O2413+P2412</f>
        <v>714.356842</v>
      </c>
    </row>
    <row r="2414" customFormat="false" ht="12.8" hidden="false" customHeight="false" outlineLevel="0" collapsed="false">
      <c r="A2414" s="2" t="s">
        <v>2852</v>
      </c>
      <c r="B2414" s="2" t="s">
        <v>376</v>
      </c>
      <c r="C2414" s="0" t="s">
        <v>86</v>
      </c>
      <c r="D2414" s="0" t="s">
        <v>16</v>
      </c>
      <c r="E2414" s="0" t="s">
        <v>79</v>
      </c>
      <c r="F2414" s="0" t="s">
        <v>80</v>
      </c>
      <c r="G2414" s="0" t="s">
        <v>19</v>
      </c>
      <c r="H2414" s="0" t="s">
        <v>2858</v>
      </c>
      <c r="I2414" s="0" t="n">
        <v>4</v>
      </c>
      <c r="J2414" s="0" t="n">
        <v>1.59</v>
      </c>
      <c r="K2414" s="0" t="s">
        <v>19</v>
      </c>
      <c r="L2414" s="0" t="n">
        <f aca="false">IF(K2414="Yes",(J2414-1)*0.98,-1)</f>
        <v>-1</v>
      </c>
      <c r="M2414" s="4" t="s">
        <v>22</v>
      </c>
      <c r="N2414" s="50" t="n">
        <v>9.63</v>
      </c>
      <c r="O2414" s="50" t="n">
        <f aca="false">N2414*L2414</f>
        <v>-9.63</v>
      </c>
      <c r="P2414" s="14" t="n">
        <f aca="false">O2414+P2413</f>
        <v>704.726842</v>
      </c>
    </row>
    <row r="2415" customFormat="false" ht="12.8" hidden="false" customHeight="false" outlineLevel="0" collapsed="false">
      <c r="A2415" s="2" t="s">
        <v>2859</v>
      </c>
      <c r="B2415" s="2" t="s">
        <v>306</v>
      </c>
      <c r="C2415" s="0" t="s">
        <v>41</v>
      </c>
      <c r="D2415" s="0" t="s">
        <v>16</v>
      </c>
      <c r="E2415" s="0" t="s">
        <v>87</v>
      </c>
      <c r="F2415" s="0" t="s">
        <v>18</v>
      </c>
      <c r="G2415" s="0" t="s">
        <v>21</v>
      </c>
      <c r="H2415" s="0" t="s">
        <v>2860</v>
      </c>
      <c r="I2415" s="0" t="n">
        <v>0</v>
      </c>
      <c r="J2415" s="0" t="n">
        <v>1.82</v>
      </c>
      <c r="K2415" s="0" t="s">
        <v>19</v>
      </c>
      <c r="L2415" s="0" t="n">
        <f aca="false">IF(K2415="Yes",(J2415-1)*0.98,-1)</f>
        <v>-1</v>
      </c>
      <c r="M2415" s="4" t="s">
        <v>22</v>
      </c>
      <c r="N2415" s="50" t="n">
        <v>9.63</v>
      </c>
      <c r="O2415" s="50" t="n">
        <f aca="false">N2415*L2415</f>
        <v>-9.63</v>
      </c>
      <c r="P2415" s="14" t="n">
        <f aca="false">O2415+P2414</f>
        <v>695.096842</v>
      </c>
    </row>
    <row r="2416" customFormat="false" ht="12.8" hidden="false" customHeight="false" outlineLevel="0" collapsed="false">
      <c r="A2416" s="2" t="s">
        <v>2859</v>
      </c>
      <c r="B2416" s="2" t="s">
        <v>499</v>
      </c>
      <c r="C2416" s="0" t="s">
        <v>194</v>
      </c>
      <c r="D2416" s="0" t="s">
        <v>29</v>
      </c>
      <c r="E2416" s="0" t="s">
        <v>87</v>
      </c>
      <c r="F2416" s="0" t="s">
        <v>152</v>
      </c>
      <c r="G2416" s="0" t="s">
        <v>19</v>
      </c>
      <c r="H2416" s="0" t="s">
        <v>1854</v>
      </c>
      <c r="I2416" s="0" t="n">
        <v>1</v>
      </c>
      <c r="J2416" s="0" t="n">
        <v>1.43</v>
      </c>
      <c r="K2416" s="0" t="s">
        <v>21</v>
      </c>
      <c r="L2416" s="0" t="n">
        <f aca="false">IF(K2416="Yes",(J2416-1)*0.98,-1)</f>
        <v>0.4214</v>
      </c>
      <c r="M2416" s="4" t="s">
        <v>22</v>
      </c>
      <c r="N2416" s="50" t="n">
        <v>9.63</v>
      </c>
      <c r="O2416" s="50" t="n">
        <f aca="false">N2416*L2416</f>
        <v>4.058082</v>
      </c>
      <c r="P2416" s="14" t="n">
        <f aca="false">O2416+P2415</f>
        <v>699.154924</v>
      </c>
    </row>
    <row r="2417" customFormat="false" ht="12.8" hidden="false" customHeight="false" outlineLevel="0" collapsed="false">
      <c r="A2417" s="2" t="s">
        <v>2859</v>
      </c>
      <c r="B2417" s="2" t="s">
        <v>499</v>
      </c>
      <c r="C2417" s="0" t="s">
        <v>194</v>
      </c>
      <c r="D2417" s="0" t="s">
        <v>29</v>
      </c>
      <c r="E2417" s="0" t="s">
        <v>87</v>
      </c>
      <c r="F2417" s="0" t="s">
        <v>152</v>
      </c>
      <c r="G2417" s="0" t="s">
        <v>19</v>
      </c>
      <c r="H2417" s="0" t="s">
        <v>2861</v>
      </c>
      <c r="I2417" s="0" t="n">
        <v>2</v>
      </c>
      <c r="J2417" s="0" t="n">
        <v>2.61</v>
      </c>
      <c r="K2417" s="0" t="s">
        <v>21</v>
      </c>
      <c r="L2417" s="0" t="n">
        <f aca="false">IF(K2417="Yes",(J2417-1)*0.98,-1)</f>
        <v>1.5778</v>
      </c>
      <c r="M2417" s="11" t="s">
        <v>62</v>
      </c>
      <c r="N2417" s="50" t="n">
        <v>9.63</v>
      </c>
      <c r="O2417" s="50" t="n">
        <f aca="false">N2417*L2417</f>
        <v>15.194214</v>
      </c>
      <c r="P2417" s="14" t="n">
        <f aca="false">O2417+P2416</f>
        <v>714.349138</v>
      </c>
    </row>
    <row r="2418" customFormat="false" ht="12.8" hidden="false" customHeight="false" outlineLevel="0" collapsed="false">
      <c r="A2418" s="9" t="s">
        <v>2859</v>
      </c>
      <c r="B2418" s="9" t="s">
        <v>499</v>
      </c>
      <c r="C2418" s="6" t="s">
        <v>194</v>
      </c>
      <c r="D2418" s="6" t="s">
        <v>29</v>
      </c>
      <c r="E2418" s="6" t="s">
        <v>87</v>
      </c>
      <c r="F2418" s="6" t="s">
        <v>152</v>
      </c>
      <c r="G2418" s="6" t="s">
        <v>19</v>
      </c>
      <c r="H2418" s="6" t="s">
        <v>2861</v>
      </c>
      <c r="I2418" s="6" t="n">
        <v>2</v>
      </c>
      <c r="J2418" s="6" t="n">
        <v>6.05</v>
      </c>
      <c r="K2418" s="3" t="str">
        <f aca="false">IF(I2418=1,"Yes","No")</f>
        <v>No</v>
      </c>
      <c r="L2418" s="7" t="n">
        <f aca="false">IF(K2418="Yes",(J2418-1)*0.98,-1)</f>
        <v>-1</v>
      </c>
      <c r="M2418" s="10" t="s">
        <v>53</v>
      </c>
      <c r="N2418" s="50" t="n">
        <v>9.63</v>
      </c>
      <c r="O2418" s="50" t="n">
        <f aca="false">N2418*L2418</f>
        <v>-9.63</v>
      </c>
      <c r="P2418" s="14" t="n">
        <f aca="false">O2418+P2417</f>
        <v>704.719138</v>
      </c>
    </row>
    <row r="2419" customFormat="false" ht="12.8" hidden="false" customHeight="false" outlineLevel="0" collapsed="false">
      <c r="A2419" s="2" t="s">
        <v>2859</v>
      </c>
      <c r="B2419" s="2" t="s">
        <v>471</v>
      </c>
      <c r="C2419" s="0" t="s">
        <v>1371</v>
      </c>
      <c r="D2419" s="0" t="s">
        <v>42</v>
      </c>
      <c r="E2419" s="0" t="s">
        <v>30</v>
      </c>
      <c r="F2419" s="0" t="s">
        <v>18</v>
      </c>
      <c r="G2419" s="0" t="s">
        <v>19</v>
      </c>
      <c r="H2419" s="0" t="s">
        <v>2862</v>
      </c>
      <c r="I2419" s="0" t="n">
        <v>2</v>
      </c>
      <c r="J2419" s="0" t="n">
        <v>1.24</v>
      </c>
      <c r="K2419" s="0" t="s">
        <v>21</v>
      </c>
      <c r="L2419" s="0" t="n">
        <f aca="false">IF(K2419="Yes",(J2419-1)*0.98,-1)</f>
        <v>0.2352</v>
      </c>
      <c r="M2419" s="11" t="s">
        <v>62</v>
      </c>
      <c r="N2419" s="50" t="n">
        <v>9.63</v>
      </c>
      <c r="O2419" s="50" t="n">
        <f aca="false">N2419*L2419</f>
        <v>2.264976</v>
      </c>
      <c r="P2419" s="14" t="n">
        <f aca="false">O2419+P2418</f>
        <v>706.984114</v>
      </c>
    </row>
    <row r="2420" customFormat="false" ht="12.8" hidden="false" customHeight="false" outlineLevel="0" collapsed="false">
      <c r="A2420" s="2" t="s">
        <v>2859</v>
      </c>
      <c r="B2420" s="2" t="s">
        <v>471</v>
      </c>
      <c r="C2420" s="6" t="s">
        <v>1371</v>
      </c>
      <c r="D2420" s="6" t="s">
        <v>42</v>
      </c>
      <c r="E2420" s="6" t="s">
        <v>30</v>
      </c>
      <c r="F2420" s="6" t="s">
        <v>18</v>
      </c>
      <c r="G2420" s="6" t="s">
        <v>19</v>
      </c>
      <c r="H2420" s="6" t="s">
        <v>2863</v>
      </c>
      <c r="I2420" s="6" t="n">
        <v>0</v>
      </c>
      <c r="J2420" s="6" t="n">
        <v>44</v>
      </c>
      <c r="K2420" s="3" t="str">
        <f aca="false">IF(I2420=1, "No","Yes")</f>
        <v>Yes</v>
      </c>
      <c r="L2420" s="7" t="n">
        <f aca="false">IF(I2420=1,-J2420,0.98)</f>
        <v>0.98</v>
      </c>
      <c r="M2420" s="8" t="s">
        <v>51</v>
      </c>
      <c r="N2420" s="50" t="n">
        <v>9.63</v>
      </c>
      <c r="O2420" s="50" t="n">
        <f aca="false">N2420*L2420</f>
        <v>9.4374</v>
      </c>
      <c r="P2420" s="14" t="n">
        <f aca="false">O2420+P2419</f>
        <v>716.421514</v>
      </c>
    </row>
    <row r="2421" customFormat="false" ht="12.8" hidden="false" customHeight="false" outlineLevel="0" collapsed="false">
      <c r="A2421" s="2" t="s">
        <v>2859</v>
      </c>
      <c r="B2421" s="2" t="s">
        <v>1006</v>
      </c>
      <c r="C2421" s="0" t="s">
        <v>74</v>
      </c>
      <c r="D2421" s="0" t="s">
        <v>37</v>
      </c>
      <c r="E2421" s="0" t="s">
        <v>30</v>
      </c>
      <c r="F2421" s="0" t="s">
        <v>43</v>
      </c>
      <c r="G2421" s="0" t="s">
        <v>19</v>
      </c>
      <c r="H2421" s="0" t="s">
        <v>2864</v>
      </c>
      <c r="I2421" s="0" t="n">
        <v>0</v>
      </c>
      <c r="J2421" s="0" t="n">
        <v>1.14</v>
      </c>
      <c r="K2421" s="0" t="s">
        <v>19</v>
      </c>
      <c r="L2421" s="0" t="n">
        <f aca="false">IF(K2421="Yes",(J2421-1)*0.98,-1)</f>
        <v>-1</v>
      </c>
      <c r="M2421" s="4" t="s">
        <v>22</v>
      </c>
      <c r="N2421" s="50" t="n">
        <v>9.63</v>
      </c>
      <c r="O2421" s="50" t="n">
        <f aca="false">N2421*L2421</f>
        <v>-9.63</v>
      </c>
      <c r="P2421" s="14" t="n">
        <f aca="false">O2421+P2420</f>
        <v>706.791514</v>
      </c>
    </row>
    <row r="2422" customFormat="false" ht="12.8" hidden="false" customHeight="false" outlineLevel="0" collapsed="false">
      <c r="A2422" s="2" t="s">
        <v>2865</v>
      </c>
      <c r="B2422" s="2" t="s">
        <v>96</v>
      </c>
      <c r="C2422" s="0" t="s">
        <v>119</v>
      </c>
      <c r="D2422" s="0" t="s">
        <v>16</v>
      </c>
      <c r="E2422" s="0" t="s">
        <v>17</v>
      </c>
      <c r="F2422" s="0" t="s">
        <v>18</v>
      </c>
      <c r="G2422" s="0" t="s">
        <v>19</v>
      </c>
      <c r="H2422" s="0" t="s">
        <v>2866</v>
      </c>
      <c r="I2422" s="0" t="n">
        <v>1</v>
      </c>
      <c r="J2422" s="0" t="n">
        <v>1.15</v>
      </c>
      <c r="K2422" s="0" t="s">
        <v>21</v>
      </c>
      <c r="L2422" s="0" t="n">
        <f aca="false">IF(K2422="Yes",(J2422-1)*0.98,-1)</f>
        <v>0.147</v>
      </c>
      <c r="M2422" s="4" t="s">
        <v>22</v>
      </c>
      <c r="N2422" s="50" t="n">
        <v>9.63</v>
      </c>
      <c r="O2422" s="50" t="n">
        <f aca="false">N2422*L2422</f>
        <v>1.41561</v>
      </c>
      <c r="P2422" s="14" t="n">
        <f aca="false">O2422+P2421</f>
        <v>708.207124</v>
      </c>
    </row>
    <row r="2423" customFormat="false" ht="12.8" hidden="false" customHeight="false" outlineLevel="0" collapsed="false">
      <c r="A2423" s="2" t="s">
        <v>2865</v>
      </c>
      <c r="B2423" s="2" t="s">
        <v>96</v>
      </c>
      <c r="C2423" s="0" t="s">
        <v>119</v>
      </c>
      <c r="D2423" s="0" t="s">
        <v>16</v>
      </c>
      <c r="E2423" s="0" t="s">
        <v>17</v>
      </c>
      <c r="F2423" s="0" t="s">
        <v>18</v>
      </c>
      <c r="G2423" s="0" t="s">
        <v>19</v>
      </c>
      <c r="H2423" s="0" t="s">
        <v>2867</v>
      </c>
      <c r="I2423" s="0" t="n">
        <v>2</v>
      </c>
      <c r="J2423" s="0" t="n">
        <v>1.27</v>
      </c>
      <c r="K2423" s="0" t="s">
        <v>21</v>
      </c>
      <c r="L2423" s="0" t="n">
        <f aca="false">IF(K2423="Yes",(J2423-1)*0.98,-1)</f>
        <v>0.2646</v>
      </c>
      <c r="M2423" s="11" t="s">
        <v>62</v>
      </c>
      <c r="N2423" s="50" t="n">
        <v>9.63</v>
      </c>
      <c r="O2423" s="50" t="n">
        <f aca="false">N2423*L2423</f>
        <v>2.548098</v>
      </c>
      <c r="P2423" s="14" t="n">
        <f aca="false">O2423+P2422</f>
        <v>710.755222</v>
      </c>
    </row>
    <row r="2424" customFormat="false" ht="12.8" hidden="false" customHeight="false" outlineLevel="0" collapsed="false">
      <c r="A2424" s="2" t="s">
        <v>2865</v>
      </c>
      <c r="B2424" s="2" t="s">
        <v>46</v>
      </c>
      <c r="C2424" s="0" t="s">
        <v>47</v>
      </c>
      <c r="D2424" s="0" t="s">
        <v>29</v>
      </c>
      <c r="E2424" s="0" t="s">
        <v>30</v>
      </c>
      <c r="F2424" s="0" t="s">
        <v>43</v>
      </c>
      <c r="G2424" s="0" t="s">
        <v>19</v>
      </c>
      <c r="H2424" s="0" t="s">
        <v>2868</v>
      </c>
      <c r="I2424" s="0" t="n">
        <v>1</v>
      </c>
      <c r="J2424" s="0" t="n">
        <v>1.15</v>
      </c>
      <c r="K2424" s="0" t="s">
        <v>21</v>
      </c>
      <c r="L2424" s="0" t="n">
        <f aca="false">IF(K2424="Yes",(J2424-1)*0.98,-1)</f>
        <v>0.147</v>
      </c>
      <c r="M2424" s="4" t="s">
        <v>22</v>
      </c>
      <c r="N2424" s="50" t="n">
        <v>9.63</v>
      </c>
      <c r="O2424" s="50" t="n">
        <f aca="false">N2424*L2424</f>
        <v>1.41561</v>
      </c>
      <c r="P2424" s="14" t="n">
        <f aca="false">O2424+P2423</f>
        <v>712.170832</v>
      </c>
    </row>
    <row r="2425" customFormat="false" ht="12.8" hidden="false" customHeight="false" outlineLevel="0" collapsed="false">
      <c r="A2425" s="2" t="s">
        <v>2869</v>
      </c>
      <c r="B2425" s="2" t="s">
        <v>159</v>
      </c>
      <c r="C2425" s="0" t="s">
        <v>150</v>
      </c>
      <c r="D2425" s="0" t="s">
        <v>29</v>
      </c>
      <c r="E2425" s="0" t="s">
        <v>87</v>
      </c>
      <c r="F2425" s="0" t="s">
        <v>152</v>
      </c>
      <c r="G2425" s="0" t="s">
        <v>19</v>
      </c>
      <c r="H2425" s="0" t="s">
        <v>2870</v>
      </c>
      <c r="I2425" s="0" t="n">
        <v>1</v>
      </c>
      <c r="J2425" s="0" t="n">
        <v>1.43</v>
      </c>
      <c r="K2425" s="0" t="s">
        <v>21</v>
      </c>
      <c r="L2425" s="0" t="n">
        <f aca="false">IF(K2425="Yes",(J2425-1)*0.98,-1)</f>
        <v>0.4214</v>
      </c>
      <c r="M2425" s="4" t="s">
        <v>22</v>
      </c>
      <c r="N2425" s="50" t="n">
        <v>9.63</v>
      </c>
      <c r="O2425" s="50" t="n">
        <f aca="false">N2425*L2425</f>
        <v>4.058082</v>
      </c>
      <c r="P2425" s="14" t="n">
        <f aca="false">O2425+P2424</f>
        <v>716.228914</v>
      </c>
    </row>
    <row r="2426" customFormat="false" ht="12.8" hidden="false" customHeight="false" outlineLevel="0" collapsed="false">
      <c r="A2426" s="2" t="s">
        <v>2871</v>
      </c>
      <c r="B2426" s="2" t="s">
        <v>364</v>
      </c>
      <c r="C2426" s="0" t="s">
        <v>215</v>
      </c>
      <c r="D2426" s="0" t="s">
        <v>42</v>
      </c>
      <c r="E2426" s="0" t="s">
        <v>17</v>
      </c>
      <c r="F2426" s="0" t="s">
        <v>43</v>
      </c>
      <c r="G2426" s="0" t="s">
        <v>19</v>
      </c>
      <c r="H2426" s="0" t="s">
        <v>2872</v>
      </c>
      <c r="I2426" s="0" t="n">
        <v>1</v>
      </c>
      <c r="J2426" s="0" t="n">
        <v>1.18</v>
      </c>
      <c r="K2426" s="0" t="str">
        <f aca="false">IF(I2426=1,"Yes","No")</f>
        <v>Yes</v>
      </c>
      <c r="L2426" s="0" t="n">
        <f aca="false">IF(K2426="Yes",(J2426-1)*0.98,-1)</f>
        <v>0.1764</v>
      </c>
      <c r="M2426" s="5" t="s">
        <v>33</v>
      </c>
      <c r="N2426" s="50" t="n">
        <v>9.63</v>
      </c>
      <c r="O2426" s="50" t="n">
        <f aca="false">N2426*L2426</f>
        <v>1.698732</v>
      </c>
      <c r="P2426" s="14" t="n">
        <f aca="false">O2426+P2425</f>
        <v>717.927646</v>
      </c>
    </row>
    <row r="2427" customFormat="false" ht="12.8" hidden="false" customHeight="false" outlineLevel="0" collapsed="false">
      <c r="A2427" s="2" t="s">
        <v>2871</v>
      </c>
      <c r="B2427" s="2" t="s">
        <v>364</v>
      </c>
      <c r="C2427" s="0" t="s">
        <v>215</v>
      </c>
      <c r="D2427" s="0" t="s">
        <v>42</v>
      </c>
      <c r="E2427" s="0" t="s">
        <v>17</v>
      </c>
      <c r="F2427" s="0" t="s">
        <v>43</v>
      </c>
      <c r="G2427" s="0" t="s">
        <v>19</v>
      </c>
      <c r="H2427" s="0" t="s">
        <v>2873</v>
      </c>
      <c r="I2427" s="0" t="n">
        <v>4</v>
      </c>
      <c r="J2427" s="0" t="n">
        <v>2.09</v>
      </c>
      <c r="K2427" s="0" t="s">
        <v>19</v>
      </c>
      <c r="L2427" s="0" t="n">
        <f aca="false">IF(K2427="Yes",(J2427-1)*0.98,-1)</f>
        <v>-1</v>
      </c>
      <c r="M2427" s="11" t="s">
        <v>62</v>
      </c>
      <c r="N2427" s="50" t="n">
        <v>9.63</v>
      </c>
      <c r="O2427" s="50" t="n">
        <f aca="false">N2427*L2427</f>
        <v>-9.63</v>
      </c>
      <c r="P2427" s="14" t="n">
        <f aca="false">O2427+P2426</f>
        <v>708.297646</v>
      </c>
    </row>
    <row r="2428" customFormat="false" ht="12.8" hidden="false" customHeight="false" outlineLevel="0" collapsed="false">
      <c r="A2428" s="2" t="s">
        <v>2871</v>
      </c>
      <c r="B2428" s="2" t="s">
        <v>343</v>
      </c>
      <c r="C2428" s="0" t="s">
        <v>74</v>
      </c>
      <c r="D2428" s="0" t="s">
        <v>37</v>
      </c>
      <c r="E2428" s="0" t="s">
        <v>30</v>
      </c>
      <c r="F2428" s="0" t="s">
        <v>65</v>
      </c>
      <c r="G2428" s="0" t="s">
        <v>21</v>
      </c>
      <c r="H2428" s="0" t="s">
        <v>2874</v>
      </c>
      <c r="I2428" s="0" t="n">
        <v>3</v>
      </c>
      <c r="J2428" s="0" t="n">
        <v>1.48</v>
      </c>
      <c r="K2428" s="0" t="s">
        <v>21</v>
      </c>
      <c r="L2428" s="0" t="n">
        <f aca="false">IF(K2428="Yes",(J2428-1)*0.98,-1)</f>
        <v>0.4704</v>
      </c>
      <c r="M2428" s="4" t="s">
        <v>22</v>
      </c>
      <c r="N2428" s="50" t="n">
        <v>9.63</v>
      </c>
      <c r="O2428" s="50" t="n">
        <f aca="false">N2428*L2428</f>
        <v>4.529952</v>
      </c>
      <c r="P2428" s="14" t="n">
        <f aca="false">O2428+P2427</f>
        <v>712.827598</v>
      </c>
    </row>
    <row r="2429" customFormat="false" ht="12.8" hidden="false" customHeight="false" outlineLevel="0" collapsed="false">
      <c r="A2429" s="2" t="s">
        <v>2871</v>
      </c>
      <c r="B2429" s="2" t="s">
        <v>410</v>
      </c>
      <c r="C2429" s="0" t="s">
        <v>1371</v>
      </c>
      <c r="D2429" s="0" t="s">
        <v>16</v>
      </c>
      <c r="E2429" s="0" t="s">
        <v>30</v>
      </c>
      <c r="F2429" s="0" t="s">
        <v>65</v>
      </c>
      <c r="G2429" s="0" t="s">
        <v>21</v>
      </c>
      <c r="H2429" s="0" t="s">
        <v>2875</v>
      </c>
      <c r="I2429" s="0" t="n">
        <v>1</v>
      </c>
      <c r="J2429" s="0" t="n">
        <v>1.52</v>
      </c>
      <c r="K2429" s="0" t="s">
        <v>21</v>
      </c>
      <c r="L2429" s="0" t="n">
        <f aca="false">IF(K2429="Yes",(J2429-1)*0.98,-1)</f>
        <v>0.5096</v>
      </c>
      <c r="M2429" s="4" t="s">
        <v>22</v>
      </c>
      <c r="N2429" s="50" t="n">
        <v>9.63</v>
      </c>
      <c r="O2429" s="50" t="n">
        <f aca="false">N2429*L2429</f>
        <v>4.907448</v>
      </c>
      <c r="P2429" s="14" t="n">
        <f aca="false">O2429+P2428</f>
        <v>717.735046</v>
      </c>
    </row>
    <row r="2430" customFormat="false" ht="12.8" hidden="false" customHeight="false" outlineLevel="0" collapsed="false">
      <c r="A2430" s="2" t="s">
        <v>2871</v>
      </c>
      <c r="B2430" s="2" t="s">
        <v>273</v>
      </c>
      <c r="C2430" s="0" t="s">
        <v>74</v>
      </c>
      <c r="D2430" s="0" t="s">
        <v>37</v>
      </c>
      <c r="E2430" s="0" t="s">
        <v>30</v>
      </c>
      <c r="F2430" s="0" t="s">
        <v>43</v>
      </c>
      <c r="G2430" s="0" t="s">
        <v>19</v>
      </c>
      <c r="H2430" s="0" t="s">
        <v>2876</v>
      </c>
      <c r="I2430" s="0" t="n">
        <v>3</v>
      </c>
      <c r="J2430" s="0" t="n">
        <v>1.43</v>
      </c>
      <c r="K2430" s="0" t="s">
        <v>21</v>
      </c>
      <c r="L2430" s="0" t="n">
        <f aca="false">IF(K2430="Yes",(J2430-1)*0.98,-1)</f>
        <v>0.4214</v>
      </c>
      <c r="M2430" s="4" t="s">
        <v>22</v>
      </c>
      <c r="N2430" s="50" t="n">
        <v>9.63</v>
      </c>
      <c r="O2430" s="50" t="n">
        <f aca="false">N2430*L2430</f>
        <v>4.058082</v>
      </c>
      <c r="P2430" s="14" t="n">
        <f aca="false">O2430+P2429</f>
        <v>721.793128</v>
      </c>
    </row>
    <row r="2431" customFormat="false" ht="12.8" hidden="false" customHeight="false" outlineLevel="0" collapsed="false">
      <c r="A2431" s="2" t="s">
        <v>2877</v>
      </c>
      <c r="B2431" s="2" t="s">
        <v>146</v>
      </c>
      <c r="C2431" s="0" t="s">
        <v>457</v>
      </c>
      <c r="D2431" s="0" t="s">
        <v>16</v>
      </c>
      <c r="E2431" s="0" t="s">
        <v>17</v>
      </c>
      <c r="F2431" s="0" t="s">
        <v>18</v>
      </c>
      <c r="G2431" s="0" t="s">
        <v>19</v>
      </c>
      <c r="H2431" s="0" t="s">
        <v>2878</v>
      </c>
      <c r="I2431" s="0" t="n">
        <v>1</v>
      </c>
      <c r="J2431" s="0" t="n">
        <v>1.12</v>
      </c>
      <c r="K2431" s="0" t="s">
        <v>21</v>
      </c>
      <c r="L2431" s="0" t="n">
        <f aca="false">IF(K2431="Yes",(J2431-1)*0.98,-1)</f>
        <v>0.1176</v>
      </c>
      <c r="M2431" s="4" t="s">
        <v>22</v>
      </c>
      <c r="N2431" s="50" t="n">
        <v>9.63</v>
      </c>
      <c r="O2431" s="50" t="n">
        <f aca="false">N2431*L2431</f>
        <v>1.132488</v>
      </c>
      <c r="P2431" s="14" t="n">
        <f aca="false">O2431+P2430</f>
        <v>722.925616</v>
      </c>
    </row>
    <row r="2432" customFormat="false" ht="12.8" hidden="false" customHeight="false" outlineLevel="0" collapsed="false">
      <c r="A2432" s="2" t="s">
        <v>2877</v>
      </c>
      <c r="B2432" s="2" t="s">
        <v>146</v>
      </c>
      <c r="C2432" s="0" t="s">
        <v>457</v>
      </c>
      <c r="D2432" s="0" t="s">
        <v>16</v>
      </c>
      <c r="E2432" s="0" t="s">
        <v>17</v>
      </c>
      <c r="F2432" s="0" t="s">
        <v>18</v>
      </c>
      <c r="G2432" s="0" t="s">
        <v>19</v>
      </c>
      <c r="H2432" s="0" t="s">
        <v>2879</v>
      </c>
      <c r="I2432" s="0" t="n">
        <v>2</v>
      </c>
      <c r="J2432" s="0" t="n">
        <v>1.96</v>
      </c>
      <c r="K2432" s="0" t="s">
        <v>21</v>
      </c>
      <c r="L2432" s="0" t="n">
        <f aca="false">IF(K2432="Yes",(J2432-1)*0.98,-1)</f>
        <v>0.9408</v>
      </c>
      <c r="M2432" s="11" t="s">
        <v>62</v>
      </c>
      <c r="N2432" s="50" t="n">
        <v>9.63</v>
      </c>
      <c r="O2432" s="50" t="n">
        <f aca="false">N2432*L2432</f>
        <v>9.059904</v>
      </c>
      <c r="P2432" s="14" t="n">
        <f aca="false">O2432+P2431</f>
        <v>731.98552</v>
      </c>
    </row>
    <row r="2433" customFormat="false" ht="12.8" hidden="false" customHeight="false" outlineLevel="0" collapsed="false">
      <c r="A2433" s="9" t="s">
        <v>2877</v>
      </c>
      <c r="B2433" s="9" t="s">
        <v>71</v>
      </c>
      <c r="C2433" s="6" t="s">
        <v>68</v>
      </c>
      <c r="D2433" s="6" t="s">
        <v>195</v>
      </c>
      <c r="E2433" s="6" t="s">
        <v>147</v>
      </c>
      <c r="F2433" s="6" t="s">
        <v>1413</v>
      </c>
      <c r="G2433" s="6" t="s">
        <v>19</v>
      </c>
      <c r="H2433" s="6" t="s">
        <v>1871</v>
      </c>
      <c r="I2433" s="6" t="n">
        <v>2</v>
      </c>
      <c r="J2433" s="6" t="n">
        <v>1.58</v>
      </c>
      <c r="K2433" s="3" t="s">
        <v>21</v>
      </c>
      <c r="L2433" s="0" t="n">
        <f aca="false">IF(K2433="Yes",(J2433-1)*0.98,-1)</f>
        <v>0.5684</v>
      </c>
      <c r="M2433" s="13" t="s">
        <v>184</v>
      </c>
      <c r="N2433" s="50" t="n">
        <v>9.63</v>
      </c>
      <c r="O2433" s="50" t="n">
        <f aca="false">N2433*L2433</f>
        <v>5.473692</v>
      </c>
      <c r="P2433" s="14" t="n">
        <f aca="false">O2433+P2432</f>
        <v>737.459212</v>
      </c>
    </row>
    <row r="2434" customFormat="false" ht="12.8" hidden="false" customHeight="false" outlineLevel="0" collapsed="false">
      <c r="A2434" s="2" t="s">
        <v>2877</v>
      </c>
      <c r="B2434" s="2" t="s">
        <v>77</v>
      </c>
      <c r="C2434" s="6" t="s">
        <v>1404</v>
      </c>
      <c r="D2434" s="6" t="s">
        <v>37</v>
      </c>
      <c r="E2434" s="6" t="s">
        <v>147</v>
      </c>
      <c r="F2434" s="6" t="s">
        <v>43</v>
      </c>
      <c r="G2434" s="6" t="s">
        <v>19</v>
      </c>
      <c r="H2434" s="6" t="s">
        <v>2880</v>
      </c>
      <c r="I2434" s="6" t="n">
        <v>0</v>
      </c>
      <c r="J2434" s="6" t="n">
        <v>10.31</v>
      </c>
      <c r="K2434" s="3" t="str">
        <f aca="false">IF(I2434=1, "No","Yes")</f>
        <v>Yes</v>
      </c>
      <c r="L2434" s="7" t="n">
        <f aca="false">IF(I2434=1,-J2434,0.98)</f>
        <v>0.98</v>
      </c>
      <c r="M2434" s="8" t="s">
        <v>51</v>
      </c>
      <c r="N2434" s="50" t="n">
        <v>9.63</v>
      </c>
      <c r="O2434" s="50" t="n">
        <f aca="false">N2434*L2434</f>
        <v>9.4374</v>
      </c>
      <c r="P2434" s="14" t="n">
        <f aca="false">O2434+P2433</f>
        <v>746.896612</v>
      </c>
    </row>
    <row r="2435" customFormat="false" ht="12.8" hidden="false" customHeight="false" outlineLevel="0" collapsed="false">
      <c r="A2435" s="2" t="s">
        <v>2877</v>
      </c>
      <c r="B2435" s="2" t="s">
        <v>77</v>
      </c>
      <c r="C2435" s="6" t="s">
        <v>1404</v>
      </c>
      <c r="D2435" s="6" t="s">
        <v>37</v>
      </c>
      <c r="E2435" s="6" t="s">
        <v>147</v>
      </c>
      <c r="F2435" s="6" t="s">
        <v>43</v>
      </c>
      <c r="G2435" s="6" t="s">
        <v>19</v>
      </c>
      <c r="H2435" s="6" t="s">
        <v>2880</v>
      </c>
      <c r="I2435" s="6" t="n">
        <v>0</v>
      </c>
      <c r="J2435" s="6" t="n">
        <v>10.31</v>
      </c>
      <c r="K2435" s="3" t="str">
        <f aca="false">IF(I2435=1, "No","Yes")</f>
        <v>Yes</v>
      </c>
      <c r="L2435" s="7" t="n">
        <f aca="false">IF(I2435=1,-J2435,0.98)</f>
        <v>0.98</v>
      </c>
      <c r="M2435" s="12" t="s">
        <v>128</v>
      </c>
      <c r="N2435" s="50" t="n">
        <v>9.63</v>
      </c>
      <c r="O2435" s="50" t="n">
        <f aca="false">N2435*L2435</f>
        <v>9.4374</v>
      </c>
      <c r="P2435" s="14" t="n">
        <f aca="false">O2435+P2434</f>
        <v>756.334012</v>
      </c>
    </row>
    <row r="2436" customFormat="false" ht="12.8" hidden="false" customHeight="false" outlineLevel="0" collapsed="false">
      <c r="A2436" s="2" t="s">
        <v>2881</v>
      </c>
      <c r="B2436" s="2" t="s">
        <v>512</v>
      </c>
      <c r="C2436" s="0" t="s">
        <v>68</v>
      </c>
      <c r="D2436" s="0" t="s">
        <v>102</v>
      </c>
      <c r="E2436" s="0" t="s">
        <v>147</v>
      </c>
      <c r="F2436" s="0" t="s">
        <v>49</v>
      </c>
      <c r="G2436" s="0" t="s">
        <v>19</v>
      </c>
      <c r="H2436" s="0" t="s">
        <v>2882</v>
      </c>
      <c r="I2436" s="0" t="n">
        <v>1</v>
      </c>
      <c r="J2436" s="0" t="n">
        <v>1.81</v>
      </c>
      <c r="K2436" s="0" t="s">
        <v>21</v>
      </c>
      <c r="L2436" s="0" t="n">
        <f aca="false">IF(K2436="Yes",(J2436-1)*0.98,-1)</f>
        <v>0.7938</v>
      </c>
      <c r="M2436" s="4" t="s">
        <v>22</v>
      </c>
      <c r="N2436" s="50" t="n">
        <v>9.63</v>
      </c>
      <c r="O2436" s="50" t="n">
        <f aca="false">N2436*L2436</f>
        <v>7.644294</v>
      </c>
      <c r="P2436" s="14" t="n">
        <f aca="false">O2436+P2435</f>
        <v>763.978306</v>
      </c>
      <c r="Q2436" s="47" t="n">
        <f aca="false">0.8*(P2436-481.41)</f>
        <v>226.0546448</v>
      </c>
      <c r="R2436" s="47" t="n">
        <f aca="false">P2436-Q2436</f>
        <v>537.9236612</v>
      </c>
      <c r="S2436" s="47" t="n">
        <f aca="false">R2436/50</f>
        <v>10.758473224</v>
      </c>
      <c r="T2436" s="47" t="n">
        <f aca="false">88.96+Q2436</f>
        <v>315.0146448</v>
      </c>
      <c r="U2436" s="48" t="s">
        <v>21</v>
      </c>
    </row>
    <row r="2437" customFormat="false" ht="12.8" hidden="false" customHeight="false" outlineLevel="0" collapsed="false">
      <c r="A2437" s="2" t="s">
        <v>2883</v>
      </c>
      <c r="B2437" s="2" t="s">
        <v>245</v>
      </c>
      <c r="C2437" s="0" t="s">
        <v>86</v>
      </c>
      <c r="D2437" s="0" t="s">
        <v>16</v>
      </c>
      <c r="E2437" s="0" t="s">
        <v>17</v>
      </c>
      <c r="F2437" s="0" t="s">
        <v>18</v>
      </c>
      <c r="G2437" s="0" t="s">
        <v>19</v>
      </c>
      <c r="H2437" s="0" t="s">
        <v>2835</v>
      </c>
      <c r="I2437" s="0" t="n">
        <v>3</v>
      </c>
      <c r="J2437" s="0" t="n">
        <v>1.26</v>
      </c>
      <c r="K2437" s="0" t="s">
        <v>21</v>
      </c>
      <c r="L2437" s="0" t="n">
        <f aca="false">IF(K2437="Yes",(J2437-1)*0.98,-1)</f>
        <v>0.2548</v>
      </c>
      <c r="M2437" s="4" t="s">
        <v>22</v>
      </c>
      <c r="N2437" s="50" t="n">
        <v>10.76</v>
      </c>
      <c r="O2437" s="50" t="n">
        <f aca="false">N2437*L2437</f>
        <v>2.741648</v>
      </c>
      <c r="P2437" s="51" t="n">
        <f aca="false">R2436+O2437</f>
        <v>540.6653092</v>
      </c>
    </row>
    <row r="2438" customFormat="false" ht="12.8" hidden="false" customHeight="false" outlineLevel="0" collapsed="false">
      <c r="A2438" s="2" t="s">
        <v>2883</v>
      </c>
      <c r="B2438" s="2" t="s">
        <v>245</v>
      </c>
      <c r="C2438" s="0" t="s">
        <v>86</v>
      </c>
      <c r="D2438" s="0" t="s">
        <v>16</v>
      </c>
      <c r="E2438" s="0" t="s">
        <v>17</v>
      </c>
      <c r="F2438" s="0" t="s">
        <v>18</v>
      </c>
      <c r="G2438" s="0" t="s">
        <v>19</v>
      </c>
      <c r="H2438" s="0" t="s">
        <v>2884</v>
      </c>
      <c r="I2438" s="0" t="n">
        <v>2</v>
      </c>
      <c r="J2438" s="0" t="n">
        <v>1.47</v>
      </c>
      <c r="K2438" s="0" t="s">
        <v>21</v>
      </c>
      <c r="L2438" s="0" t="n">
        <f aca="false">IF(K2438="Yes",(J2438-1)*0.98,-1)</f>
        <v>0.4606</v>
      </c>
      <c r="M2438" s="11" t="s">
        <v>62</v>
      </c>
      <c r="N2438" s="50" t="n">
        <v>10.76</v>
      </c>
      <c r="O2438" s="50" t="n">
        <f aca="false">N2438*L2438</f>
        <v>4.956056</v>
      </c>
      <c r="P2438" s="14" t="n">
        <f aca="false">O2438+P2437</f>
        <v>545.6213652</v>
      </c>
    </row>
    <row r="2439" customFormat="false" ht="12.8" hidden="false" customHeight="false" outlineLevel="0" collapsed="false">
      <c r="A2439" s="2" t="s">
        <v>2885</v>
      </c>
      <c r="B2439" s="2" t="s">
        <v>146</v>
      </c>
      <c r="C2439" s="0" t="s">
        <v>225</v>
      </c>
      <c r="D2439" s="0" t="s">
        <v>16</v>
      </c>
      <c r="E2439" s="0" t="s">
        <v>17</v>
      </c>
      <c r="F2439" s="0" t="s">
        <v>18</v>
      </c>
      <c r="G2439" s="0" t="s">
        <v>19</v>
      </c>
      <c r="H2439" s="0" t="s">
        <v>2886</v>
      </c>
      <c r="I2439" s="0" t="n">
        <v>2</v>
      </c>
      <c r="J2439" s="0" t="n">
        <v>1.06</v>
      </c>
      <c r="K2439" s="0" t="s">
        <v>21</v>
      </c>
      <c r="L2439" s="0" t="n">
        <f aca="false">IF(K2439="Yes",(J2439-1)*0.98,-1)</f>
        <v>0.0588000000000001</v>
      </c>
      <c r="M2439" s="4" t="s">
        <v>22</v>
      </c>
      <c r="N2439" s="50" t="n">
        <v>10.76</v>
      </c>
      <c r="O2439" s="50" t="n">
        <f aca="false">N2439*L2439</f>
        <v>0.632688000000001</v>
      </c>
      <c r="P2439" s="14" t="n">
        <f aca="false">O2439+P2438</f>
        <v>546.2540532</v>
      </c>
    </row>
    <row r="2440" customFormat="false" ht="12.8" hidden="false" customHeight="false" outlineLevel="0" collapsed="false">
      <c r="A2440" s="2" t="s">
        <v>2885</v>
      </c>
      <c r="B2440" s="2" t="s">
        <v>146</v>
      </c>
      <c r="C2440" s="0" t="s">
        <v>225</v>
      </c>
      <c r="D2440" s="0" t="s">
        <v>16</v>
      </c>
      <c r="E2440" s="0" t="s">
        <v>17</v>
      </c>
      <c r="F2440" s="0" t="s">
        <v>18</v>
      </c>
      <c r="G2440" s="0" t="s">
        <v>19</v>
      </c>
      <c r="H2440" s="0" t="s">
        <v>2887</v>
      </c>
      <c r="I2440" s="0" t="n">
        <v>1</v>
      </c>
      <c r="J2440" s="0" t="n">
        <v>1.34</v>
      </c>
      <c r="K2440" s="0" t="s">
        <v>21</v>
      </c>
      <c r="L2440" s="0" t="n">
        <f aca="false">IF(K2440="Yes",(J2440-1)*0.98,-1)</f>
        <v>0.3332</v>
      </c>
      <c r="M2440" s="11" t="s">
        <v>62</v>
      </c>
      <c r="N2440" s="50" t="n">
        <v>10.76</v>
      </c>
      <c r="O2440" s="50" t="n">
        <f aca="false">N2440*L2440</f>
        <v>3.585232</v>
      </c>
      <c r="P2440" s="14" t="n">
        <f aca="false">O2440+P2439</f>
        <v>549.8392852</v>
      </c>
    </row>
    <row r="2441" customFormat="false" ht="12.8" hidden="false" customHeight="false" outlineLevel="0" collapsed="false">
      <c r="A2441" s="2" t="s">
        <v>2885</v>
      </c>
      <c r="B2441" s="2" t="s">
        <v>657</v>
      </c>
      <c r="C2441" s="0" t="s">
        <v>119</v>
      </c>
      <c r="D2441" s="0" t="s">
        <v>16</v>
      </c>
      <c r="E2441" s="0" t="s">
        <v>87</v>
      </c>
      <c r="F2441" s="0" t="s">
        <v>18</v>
      </c>
      <c r="G2441" s="0" t="s">
        <v>21</v>
      </c>
      <c r="H2441" s="0" t="s">
        <v>2860</v>
      </c>
      <c r="I2441" s="0" t="n">
        <v>2</v>
      </c>
      <c r="J2441" s="0" t="n">
        <v>2.56</v>
      </c>
      <c r="K2441" s="0" t="s">
        <v>21</v>
      </c>
      <c r="L2441" s="0" t="n">
        <f aca="false">IF(K2441="Yes",(J2441-1)*0.98,-1)</f>
        <v>1.5288</v>
      </c>
      <c r="M2441" s="4" t="s">
        <v>22</v>
      </c>
      <c r="N2441" s="50" t="n">
        <v>10.76</v>
      </c>
      <c r="O2441" s="50" t="n">
        <f aca="false">N2441*L2441</f>
        <v>16.449888</v>
      </c>
      <c r="P2441" s="14" t="n">
        <f aca="false">O2441+P2440</f>
        <v>566.2891732</v>
      </c>
    </row>
    <row r="2442" customFormat="false" ht="12.8" hidden="false" customHeight="false" outlineLevel="0" collapsed="false">
      <c r="A2442" s="2" t="s">
        <v>2885</v>
      </c>
      <c r="B2442" s="2" t="s">
        <v>657</v>
      </c>
      <c r="C2442" s="0" t="s">
        <v>119</v>
      </c>
      <c r="D2442" s="0" t="s">
        <v>16</v>
      </c>
      <c r="E2442" s="0" t="s">
        <v>87</v>
      </c>
      <c r="F2442" s="0" t="s">
        <v>18</v>
      </c>
      <c r="G2442" s="0" t="s">
        <v>21</v>
      </c>
      <c r="H2442" s="0" t="s">
        <v>2888</v>
      </c>
      <c r="I2442" s="0" t="s">
        <v>133</v>
      </c>
      <c r="J2442" s="0" t="n">
        <v>1.73</v>
      </c>
      <c r="K2442" s="0" t="s">
        <v>19</v>
      </c>
      <c r="L2442" s="0" t="n">
        <f aca="false">IF(K2442="Yes",(J2442-1)*0.98,-1)</f>
        <v>-1</v>
      </c>
      <c r="M2442" s="11" t="s">
        <v>62</v>
      </c>
      <c r="N2442" s="50" t="n">
        <v>10.76</v>
      </c>
      <c r="O2442" s="50" t="n">
        <f aca="false">N2442*L2442</f>
        <v>-10.76</v>
      </c>
      <c r="P2442" s="14" t="n">
        <f aca="false">O2442+P2441</f>
        <v>555.5291732</v>
      </c>
    </row>
    <row r="2443" customFormat="false" ht="12.8" hidden="false" customHeight="false" outlineLevel="0" collapsed="false">
      <c r="A2443" s="9" t="s">
        <v>2885</v>
      </c>
      <c r="B2443" s="9" t="s">
        <v>657</v>
      </c>
      <c r="C2443" s="6" t="s">
        <v>119</v>
      </c>
      <c r="D2443" s="6" t="s">
        <v>16</v>
      </c>
      <c r="E2443" s="6" t="s">
        <v>87</v>
      </c>
      <c r="F2443" s="6" t="s">
        <v>18</v>
      </c>
      <c r="G2443" s="6" t="s">
        <v>21</v>
      </c>
      <c r="H2443" s="6" t="s">
        <v>2888</v>
      </c>
      <c r="I2443" s="6" t="s">
        <v>133</v>
      </c>
      <c r="J2443" s="6" t="n">
        <v>2.71</v>
      </c>
      <c r="K2443" s="3" t="str">
        <f aca="false">IF(I2443=1,"Yes","No")</f>
        <v>No</v>
      </c>
      <c r="L2443" s="7" t="n">
        <f aca="false">IF(K2443="Yes",(J2443-1)*0.98,-1)</f>
        <v>-1</v>
      </c>
      <c r="M2443" s="10" t="s">
        <v>53</v>
      </c>
      <c r="N2443" s="50" t="n">
        <v>10.76</v>
      </c>
      <c r="O2443" s="50" t="n">
        <f aca="false">N2443*L2443</f>
        <v>-10.76</v>
      </c>
      <c r="P2443" s="14" t="n">
        <f aca="false">O2443+P2442</f>
        <v>544.7691732</v>
      </c>
    </row>
    <row r="2444" customFormat="false" ht="12.8" hidden="false" customHeight="false" outlineLevel="0" collapsed="false">
      <c r="A2444" s="2" t="s">
        <v>2889</v>
      </c>
      <c r="B2444" s="2" t="s">
        <v>245</v>
      </c>
      <c r="C2444" s="0" t="s">
        <v>59</v>
      </c>
      <c r="D2444" s="0" t="s">
        <v>29</v>
      </c>
      <c r="E2444" s="0" t="s">
        <v>30</v>
      </c>
      <c r="F2444" s="0" t="s">
        <v>428</v>
      </c>
      <c r="G2444" s="0" t="s">
        <v>21</v>
      </c>
      <c r="H2444" s="0" t="s">
        <v>2890</v>
      </c>
      <c r="I2444" s="0" t="n">
        <v>2</v>
      </c>
      <c r="J2444" s="0" t="n">
        <v>2.17</v>
      </c>
      <c r="K2444" s="0" t="str">
        <f aca="false">IF(I2444=1,"Yes","No")</f>
        <v>No</v>
      </c>
      <c r="L2444" s="0" t="n">
        <f aca="false">IF(K2444="Yes",(J2444-1)*0.98,-1)</f>
        <v>-1</v>
      </c>
      <c r="M2444" s="5" t="s">
        <v>33</v>
      </c>
      <c r="N2444" s="50" t="n">
        <v>10.76</v>
      </c>
      <c r="O2444" s="50" t="n">
        <f aca="false">N2444*L2444</f>
        <v>-10.76</v>
      </c>
      <c r="P2444" s="14" t="n">
        <f aca="false">O2444+P2443</f>
        <v>534.0091732</v>
      </c>
    </row>
    <row r="2445" customFormat="false" ht="12.8" hidden="false" customHeight="false" outlineLevel="0" collapsed="false">
      <c r="A2445" s="2" t="s">
        <v>2889</v>
      </c>
      <c r="B2445" s="2" t="s">
        <v>245</v>
      </c>
      <c r="C2445" s="0" t="s">
        <v>59</v>
      </c>
      <c r="D2445" s="0" t="s">
        <v>29</v>
      </c>
      <c r="E2445" s="0" t="s">
        <v>30</v>
      </c>
      <c r="F2445" s="0" t="s">
        <v>428</v>
      </c>
      <c r="G2445" s="0" t="s">
        <v>21</v>
      </c>
      <c r="H2445" s="0" t="s">
        <v>2890</v>
      </c>
      <c r="I2445" s="0" t="n">
        <v>2</v>
      </c>
      <c r="J2445" s="0" t="n">
        <v>1.3</v>
      </c>
      <c r="K2445" s="0" t="s">
        <v>21</v>
      </c>
      <c r="L2445" s="0" t="n">
        <f aca="false">IF(K2445="Yes",(J2445-1)*0.98,-1)</f>
        <v>0.294</v>
      </c>
      <c r="M2445" s="4" t="s">
        <v>22</v>
      </c>
      <c r="N2445" s="50" t="n">
        <v>10.76</v>
      </c>
      <c r="O2445" s="50" t="n">
        <f aca="false">N2445*L2445</f>
        <v>3.16344</v>
      </c>
      <c r="P2445" s="14" t="n">
        <f aca="false">O2445+P2444</f>
        <v>537.1726132</v>
      </c>
    </row>
    <row r="2446" customFormat="false" ht="12.8" hidden="false" customHeight="false" outlineLevel="0" collapsed="false">
      <c r="A2446" s="2" t="s">
        <v>2889</v>
      </c>
      <c r="B2446" s="2" t="s">
        <v>293</v>
      </c>
      <c r="C2446" s="0" t="s">
        <v>74</v>
      </c>
      <c r="D2446" s="0" t="s">
        <v>37</v>
      </c>
      <c r="E2446" s="0" t="s">
        <v>30</v>
      </c>
      <c r="F2446" s="0" t="s">
        <v>43</v>
      </c>
      <c r="G2446" s="0" t="s">
        <v>19</v>
      </c>
      <c r="H2446" s="0" t="s">
        <v>2891</v>
      </c>
      <c r="I2446" s="0" t="n">
        <v>1</v>
      </c>
      <c r="J2446" s="0" t="n">
        <v>1.22</v>
      </c>
      <c r="K2446" s="0" t="s">
        <v>21</v>
      </c>
      <c r="L2446" s="0" t="n">
        <f aca="false">IF(K2446="Yes",(J2446-1)*0.98,-1)</f>
        <v>0.2156</v>
      </c>
      <c r="M2446" s="4" t="s">
        <v>22</v>
      </c>
      <c r="N2446" s="50" t="n">
        <v>10.76</v>
      </c>
      <c r="O2446" s="50" t="n">
        <f aca="false">N2446*L2446</f>
        <v>2.319856</v>
      </c>
      <c r="P2446" s="14" t="n">
        <f aca="false">O2446+P2445</f>
        <v>539.4924692</v>
      </c>
    </row>
    <row r="2447" customFormat="false" ht="12.8" hidden="false" customHeight="false" outlineLevel="0" collapsed="false">
      <c r="A2447" s="2" t="s">
        <v>2892</v>
      </c>
      <c r="B2447" s="2" t="s">
        <v>149</v>
      </c>
      <c r="C2447" s="0" t="s">
        <v>78</v>
      </c>
      <c r="D2447" s="0" t="s">
        <v>16</v>
      </c>
      <c r="E2447" s="0" t="s">
        <v>17</v>
      </c>
      <c r="F2447" s="0" t="s">
        <v>18</v>
      </c>
      <c r="G2447" s="0" t="s">
        <v>19</v>
      </c>
      <c r="H2447" s="0" t="s">
        <v>2893</v>
      </c>
      <c r="I2447" s="0" t="n">
        <v>1</v>
      </c>
      <c r="J2447" s="0" t="n">
        <v>1.2</v>
      </c>
      <c r="K2447" s="0" t="s">
        <v>21</v>
      </c>
      <c r="L2447" s="0" t="n">
        <f aca="false">IF(K2447="Yes",(J2447-1)*0.98,-1)</f>
        <v>0.196</v>
      </c>
      <c r="M2447" s="4" t="s">
        <v>22</v>
      </c>
      <c r="N2447" s="50" t="n">
        <v>10.76</v>
      </c>
      <c r="O2447" s="50" t="n">
        <f aca="false">N2447*L2447</f>
        <v>2.10896</v>
      </c>
      <c r="P2447" s="14" t="n">
        <f aca="false">O2447+P2446</f>
        <v>541.6014292</v>
      </c>
    </row>
    <row r="2448" customFormat="false" ht="12.8" hidden="false" customHeight="false" outlineLevel="0" collapsed="false">
      <c r="A2448" s="2" t="s">
        <v>2892</v>
      </c>
      <c r="B2448" s="2" t="s">
        <v>149</v>
      </c>
      <c r="C2448" s="0" t="s">
        <v>78</v>
      </c>
      <c r="D2448" s="0" t="s">
        <v>16</v>
      </c>
      <c r="E2448" s="0" t="s">
        <v>17</v>
      </c>
      <c r="F2448" s="0" t="s">
        <v>18</v>
      </c>
      <c r="G2448" s="0" t="s">
        <v>19</v>
      </c>
      <c r="H2448" s="0" t="s">
        <v>2894</v>
      </c>
      <c r="I2448" s="0" t="n">
        <v>2</v>
      </c>
      <c r="J2448" s="0" t="n">
        <v>1.42</v>
      </c>
      <c r="K2448" s="0" t="s">
        <v>21</v>
      </c>
      <c r="L2448" s="0" t="n">
        <f aca="false">IF(K2448="Yes",(J2448-1)*0.98,-1)</f>
        <v>0.4116</v>
      </c>
      <c r="M2448" s="11" t="s">
        <v>62</v>
      </c>
      <c r="N2448" s="50" t="n">
        <v>10.76</v>
      </c>
      <c r="O2448" s="50" t="n">
        <f aca="false">N2448*L2448</f>
        <v>4.428816</v>
      </c>
      <c r="P2448" s="14" t="n">
        <f aca="false">O2448+P2447</f>
        <v>546.0302452</v>
      </c>
    </row>
    <row r="2449" customFormat="false" ht="12.8" hidden="false" customHeight="false" outlineLevel="0" collapsed="false">
      <c r="A2449" s="2" t="s">
        <v>2895</v>
      </c>
      <c r="B2449" s="2" t="s">
        <v>46</v>
      </c>
      <c r="C2449" s="0" t="s">
        <v>332</v>
      </c>
      <c r="D2449" s="0" t="s">
        <v>16</v>
      </c>
      <c r="E2449" s="0" t="s">
        <v>17</v>
      </c>
      <c r="F2449" s="0" t="s">
        <v>18</v>
      </c>
      <c r="G2449" s="0" t="s">
        <v>19</v>
      </c>
      <c r="H2449" s="0" t="s">
        <v>1560</v>
      </c>
      <c r="I2449" s="0" t="n">
        <v>1</v>
      </c>
      <c r="J2449" s="0" t="n">
        <v>1.1</v>
      </c>
      <c r="K2449" s="0" t="s">
        <v>21</v>
      </c>
      <c r="L2449" s="0" t="n">
        <f aca="false">IF(K2449="Yes",(J2449-1)*0.98,-1)</f>
        <v>0.0980000000000001</v>
      </c>
      <c r="M2449" s="4" t="s">
        <v>22</v>
      </c>
      <c r="N2449" s="50" t="n">
        <v>10.76</v>
      </c>
      <c r="O2449" s="50" t="n">
        <f aca="false">N2449*L2449</f>
        <v>1.05448</v>
      </c>
      <c r="P2449" s="14" t="n">
        <f aca="false">O2449+P2448</f>
        <v>547.0847252</v>
      </c>
    </row>
    <row r="2450" customFormat="false" ht="12.8" hidden="false" customHeight="false" outlineLevel="0" collapsed="false">
      <c r="A2450" s="2" t="s">
        <v>2895</v>
      </c>
      <c r="B2450" s="2" t="s">
        <v>46</v>
      </c>
      <c r="C2450" s="0" t="s">
        <v>332</v>
      </c>
      <c r="D2450" s="0" t="s">
        <v>16</v>
      </c>
      <c r="E2450" s="0" t="s">
        <v>17</v>
      </c>
      <c r="F2450" s="0" t="s">
        <v>18</v>
      </c>
      <c r="G2450" s="0" t="s">
        <v>19</v>
      </c>
      <c r="H2450" s="0" t="s">
        <v>2896</v>
      </c>
      <c r="I2450" s="0" t="n">
        <v>2</v>
      </c>
      <c r="J2450" s="0" t="n">
        <v>1.16</v>
      </c>
      <c r="K2450" s="0" t="s">
        <v>21</v>
      </c>
      <c r="L2450" s="0" t="n">
        <f aca="false">IF(K2450="Yes",(J2450-1)*0.98,-1)</f>
        <v>0.1568</v>
      </c>
      <c r="M2450" s="11" t="s">
        <v>62</v>
      </c>
      <c r="N2450" s="50" t="n">
        <v>10.76</v>
      </c>
      <c r="O2450" s="50" t="n">
        <f aca="false">N2450*L2450</f>
        <v>1.687168</v>
      </c>
      <c r="P2450" s="14" t="n">
        <f aca="false">O2450+P2449</f>
        <v>548.7718932</v>
      </c>
    </row>
    <row r="2451" customFormat="false" ht="12.8" hidden="false" customHeight="false" outlineLevel="0" collapsed="false">
      <c r="A2451" s="2" t="s">
        <v>2895</v>
      </c>
      <c r="B2451" s="2" t="s">
        <v>90</v>
      </c>
      <c r="C2451" s="0" t="s">
        <v>1378</v>
      </c>
      <c r="D2451" s="0" t="s">
        <v>37</v>
      </c>
      <c r="E2451" s="0" t="s">
        <v>17</v>
      </c>
      <c r="F2451" s="0" t="s">
        <v>65</v>
      </c>
      <c r="G2451" s="0" t="s">
        <v>21</v>
      </c>
      <c r="H2451" s="0" t="s">
        <v>2897</v>
      </c>
      <c r="I2451" s="0" t="n">
        <v>1</v>
      </c>
      <c r="J2451" s="0" t="n">
        <v>4.8</v>
      </c>
      <c r="K2451" s="0" t="str">
        <f aca="false">IF(I2451=1,"Yes","No")</f>
        <v>Yes</v>
      </c>
      <c r="L2451" s="0" t="n">
        <f aca="false">IF(K2451="Yes",(J2451-1)*0.98,-1)</f>
        <v>3.724</v>
      </c>
      <c r="M2451" s="5" t="s">
        <v>33</v>
      </c>
      <c r="N2451" s="50" t="n">
        <v>10.76</v>
      </c>
      <c r="O2451" s="50" t="n">
        <f aca="false">N2451*L2451</f>
        <v>40.07024</v>
      </c>
      <c r="P2451" s="14" t="n">
        <f aca="false">O2451+P2450</f>
        <v>588.8421332</v>
      </c>
    </row>
    <row r="2452" customFormat="false" ht="12.8" hidden="false" customHeight="false" outlineLevel="0" collapsed="false">
      <c r="A2452" s="2" t="s">
        <v>2895</v>
      </c>
      <c r="B2452" s="2" t="s">
        <v>90</v>
      </c>
      <c r="C2452" s="0" t="s">
        <v>1378</v>
      </c>
      <c r="D2452" s="0" t="s">
        <v>37</v>
      </c>
      <c r="E2452" s="0" t="s">
        <v>17</v>
      </c>
      <c r="F2452" s="0" t="s">
        <v>65</v>
      </c>
      <c r="G2452" s="0" t="s">
        <v>21</v>
      </c>
      <c r="H2452" s="0" t="s">
        <v>2897</v>
      </c>
      <c r="I2452" s="0" t="n">
        <v>1</v>
      </c>
      <c r="J2452" s="0" t="n">
        <v>1.85</v>
      </c>
      <c r="K2452" s="0" t="s">
        <v>21</v>
      </c>
      <c r="L2452" s="0" t="n">
        <f aca="false">IF(K2452="Yes",(J2452-1)*0.98,-1)</f>
        <v>0.833</v>
      </c>
      <c r="M2452" s="4" t="s">
        <v>22</v>
      </c>
      <c r="N2452" s="50" t="n">
        <v>10.76</v>
      </c>
      <c r="O2452" s="50" t="n">
        <f aca="false">N2452*L2452</f>
        <v>8.96308</v>
      </c>
      <c r="P2452" s="14" t="n">
        <f aca="false">O2452+P2451</f>
        <v>597.8052132</v>
      </c>
    </row>
    <row r="2453" customFormat="false" ht="12.8" hidden="false" customHeight="false" outlineLevel="0" collapsed="false">
      <c r="A2453" s="2" t="s">
        <v>2895</v>
      </c>
      <c r="B2453" s="2" t="s">
        <v>280</v>
      </c>
      <c r="C2453" s="0" t="s">
        <v>332</v>
      </c>
      <c r="D2453" s="0" t="s">
        <v>16</v>
      </c>
      <c r="E2453" s="0" t="s">
        <v>79</v>
      </c>
      <c r="F2453" s="0" t="s">
        <v>80</v>
      </c>
      <c r="G2453" s="0" t="s">
        <v>19</v>
      </c>
      <c r="H2453" s="0" t="s">
        <v>2898</v>
      </c>
      <c r="I2453" s="0" t="n">
        <v>4</v>
      </c>
      <c r="J2453" s="0" t="n">
        <v>1.69</v>
      </c>
      <c r="K2453" s="0" t="s">
        <v>19</v>
      </c>
      <c r="L2453" s="0" t="n">
        <f aca="false">IF(K2453="Yes",(J2453-1)*0.98,-1)</f>
        <v>-1</v>
      </c>
      <c r="M2453" s="4" t="s">
        <v>22</v>
      </c>
      <c r="N2453" s="50" t="n">
        <v>10.76</v>
      </c>
      <c r="O2453" s="50" t="n">
        <f aca="false">N2453*L2453</f>
        <v>-10.76</v>
      </c>
      <c r="P2453" s="14" t="n">
        <f aca="false">O2453+P2452</f>
        <v>587.0452132</v>
      </c>
    </row>
    <row r="2454" customFormat="false" ht="12.8" hidden="false" customHeight="false" outlineLevel="0" collapsed="false">
      <c r="A2454" s="2" t="s">
        <v>2895</v>
      </c>
      <c r="B2454" s="2" t="s">
        <v>280</v>
      </c>
      <c r="C2454" s="0" t="s">
        <v>332</v>
      </c>
      <c r="D2454" s="0" t="s">
        <v>16</v>
      </c>
      <c r="E2454" s="0" t="s">
        <v>79</v>
      </c>
      <c r="F2454" s="0" t="s">
        <v>80</v>
      </c>
      <c r="G2454" s="0" t="s">
        <v>19</v>
      </c>
      <c r="H2454" s="0" t="s">
        <v>2899</v>
      </c>
      <c r="I2454" s="0" t="n">
        <v>0</v>
      </c>
      <c r="J2454" s="0" t="n">
        <v>1.88</v>
      </c>
      <c r="K2454" s="0" t="s">
        <v>19</v>
      </c>
      <c r="L2454" s="0" t="n">
        <f aca="false">IF(K2454="Yes",(J2454-1)*0.98,-1)</f>
        <v>-1</v>
      </c>
      <c r="M2454" s="11" t="s">
        <v>62</v>
      </c>
      <c r="N2454" s="50" t="n">
        <v>10.76</v>
      </c>
      <c r="O2454" s="50" t="n">
        <f aca="false">N2454*L2454</f>
        <v>-10.76</v>
      </c>
      <c r="P2454" s="14" t="n">
        <f aca="false">O2454+P2453</f>
        <v>576.2852132</v>
      </c>
    </row>
    <row r="2455" customFormat="false" ht="12.8" hidden="false" customHeight="false" outlineLevel="0" collapsed="false">
      <c r="A2455" s="2" t="s">
        <v>2895</v>
      </c>
      <c r="B2455" s="2" t="s">
        <v>280</v>
      </c>
      <c r="C2455" s="6" t="s">
        <v>332</v>
      </c>
      <c r="D2455" s="6" t="s">
        <v>16</v>
      </c>
      <c r="E2455" s="6" t="s">
        <v>79</v>
      </c>
      <c r="F2455" s="6" t="s">
        <v>80</v>
      </c>
      <c r="G2455" s="6" t="s">
        <v>19</v>
      </c>
      <c r="H2455" s="6" t="s">
        <v>2900</v>
      </c>
      <c r="I2455" s="6" t="n">
        <v>1</v>
      </c>
      <c r="J2455" s="6" t="n">
        <v>2.82</v>
      </c>
      <c r="K2455" s="3" t="str">
        <f aca="false">IF(I2455=1, "No","Yes")</f>
        <v>No</v>
      </c>
      <c r="L2455" s="7" t="n">
        <f aca="false">IF(I2455=1,-J2455,0.98)</f>
        <v>-2.82</v>
      </c>
      <c r="M2455" s="12" t="s">
        <v>128</v>
      </c>
      <c r="N2455" s="50" t="n">
        <v>10.76</v>
      </c>
      <c r="O2455" s="50" t="n">
        <f aca="false">N2455*L2455</f>
        <v>-30.3432</v>
      </c>
      <c r="P2455" s="14" t="n">
        <f aca="false">O2455+P2454</f>
        <v>545.9420132</v>
      </c>
    </row>
    <row r="2456" customFormat="false" ht="12.8" hidden="false" customHeight="false" outlineLevel="0" collapsed="false">
      <c r="A2456" s="9" t="s">
        <v>2895</v>
      </c>
      <c r="B2456" s="9" t="s">
        <v>280</v>
      </c>
      <c r="C2456" s="6" t="s">
        <v>332</v>
      </c>
      <c r="D2456" s="6" t="s">
        <v>16</v>
      </c>
      <c r="E2456" s="6" t="s">
        <v>79</v>
      </c>
      <c r="F2456" s="6" t="s">
        <v>80</v>
      </c>
      <c r="G2456" s="6" t="s">
        <v>19</v>
      </c>
      <c r="H2456" s="6" t="s">
        <v>2900</v>
      </c>
      <c r="I2456" s="6" t="n">
        <v>1</v>
      </c>
      <c r="J2456" s="6" t="n">
        <v>1.44</v>
      </c>
      <c r="K2456" s="3" t="s">
        <v>21</v>
      </c>
      <c r="L2456" s="0" t="n">
        <f aca="false">IF(K2456="Yes",(J2456-1)*0.98,-1)</f>
        <v>0.4312</v>
      </c>
      <c r="M2456" s="13" t="s">
        <v>184</v>
      </c>
      <c r="N2456" s="50" t="n">
        <v>10.76</v>
      </c>
      <c r="O2456" s="50" t="n">
        <f aca="false">N2456*L2456</f>
        <v>4.639712</v>
      </c>
      <c r="P2456" s="14" t="n">
        <f aca="false">O2456+P2455</f>
        <v>550.5817252</v>
      </c>
    </row>
    <row r="2457" customFormat="false" ht="12.8" hidden="false" customHeight="false" outlineLevel="0" collapsed="false">
      <c r="A2457" s="2" t="s">
        <v>2895</v>
      </c>
      <c r="B2457" s="2" t="s">
        <v>245</v>
      </c>
      <c r="C2457" s="0" t="s">
        <v>114</v>
      </c>
      <c r="D2457" s="0" t="s">
        <v>42</v>
      </c>
      <c r="E2457" s="0" t="s">
        <v>79</v>
      </c>
      <c r="F2457" s="0" t="s">
        <v>206</v>
      </c>
      <c r="G2457" s="0" t="s">
        <v>19</v>
      </c>
      <c r="H2457" s="0" t="s">
        <v>2901</v>
      </c>
      <c r="I2457" s="0" t="n">
        <v>3</v>
      </c>
      <c r="J2457" s="0" t="n">
        <v>7.6</v>
      </c>
      <c r="K2457" s="0" t="str">
        <f aca="false">IF(I2457=1,"Yes","No")</f>
        <v>No</v>
      </c>
      <c r="L2457" s="0" t="n">
        <f aca="false">IF(K2457="Yes",(J2457-1)*0.98,-1)</f>
        <v>-1</v>
      </c>
      <c r="M2457" s="5" t="s">
        <v>33</v>
      </c>
      <c r="N2457" s="50" t="n">
        <v>10.76</v>
      </c>
      <c r="O2457" s="50" t="n">
        <f aca="false">N2457*L2457</f>
        <v>-10.76</v>
      </c>
      <c r="P2457" s="14" t="n">
        <f aca="false">O2457+P2456</f>
        <v>539.8217252</v>
      </c>
    </row>
    <row r="2458" customFormat="false" ht="12.8" hidden="false" customHeight="false" outlineLevel="0" collapsed="false">
      <c r="A2458" s="2" t="s">
        <v>2902</v>
      </c>
      <c r="B2458" s="2" t="s">
        <v>96</v>
      </c>
      <c r="C2458" s="0" t="s">
        <v>218</v>
      </c>
      <c r="D2458" s="0" t="s">
        <v>16</v>
      </c>
      <c r="E2458" s="0" t="s">
        <v>17</v>
      </c>
      <c r="F2458" s="0" t="s">
        <v>18</v>
      </c>
      <c r="G2458" s="0" t="s">
        <v>19</v>
      </c>
      <c r="H2458" s="0" t="s">
        <v>2903</v>
      </c>
      <c r="I2458" s="0" t="n">
        <v>1</v>
      </c>
      <c r="J2458" s="0" t="n">
        <v>1.06</v>
      </c>
      <c r="K2458" s="0" t="s">
        <v>21</v>
      </c>
      <c r="L2458" s="0" t="n">
        <f aca="false">IF(K2458="Yes",(J2458-1)*0.98,-1)</f>
        <v>0.0588000000000001</v>
      </c>
      <c r="M2458" s="4" t="s">
        <v>22</v>
      </c>
      <c r="N2458" s="50" t="n">
        <v>10.76</v>
      </c>
      <c r="O2458" s="50" t="n">
        <f aca="false">N2458*L2458</f>
        <v>0.632688000000001</v>
      </c>
      <c r="P2458" s="14" t="n">
        <f aca="false">O2458+P2457</f>
        <v>540.4544132</v>
      </c>
    </row>
    <row r="2459" customFormat="false" ht="12.8" hidden="false" customHeight="false" outlineLevel="0" collapsed="false">
      <c r="A2459" s="2" t="s">
        <v>2904</v>
      </c>
      <c r="B2459" s="2" t="s">
        <v>46</v>
      </c>
      <c r="C2459" s="0" t="s">
        <v>430</v>
      </c>
      <c r="D2459" s="0" t="s">
        <v>42</v>
      </c>
      <c r="E2459" s="0" t="s">
        <v>147</v>
      </c>
      <c r="F2459" s="0" t="s">
        <v>65</v>
      </c>
      <c r="G2459" s="0" t="s">
        <v>21</v>
      </c>
      <c r="H2459" s="0" t="s">
        <v>2905</v>
      </c>
      <c r="I2459" s="0" t="n">
        <v>3</v>
      </c>
      <c r="J2459" s="0" t="n">
        <v>4.52</v>
      </c>
      <c r="K2459" s="0" t="str">
        <f aca="false">IF(I2459=1,"Yes","No")</f>
        <v>No</v>
      </c>
      <c r="L2459" s="0" t="n">
        <f aca="false">IF(K2459="Yes",(J2459-1)*0.98,-1)</f>
        <v>-1</v>
      </c>
      <c r="M2459" s="5" t="s">
        <v>33</v>
      </c>
      <c r="N2459" s="50" t="n">
        <v>10.76</v>
      </c>
      <c r="O2459" s="50" t="n">
        <f aca="false">N2459*L2459</f>
        <v>-10.76</v>
      </c>
      <c r="P2459" s="14" t="n">
        <f aca="false">O2459+P2458</f>
        <v>529.6944132</v>
      </c>
    </row>
    <row r="2460" customFormat="false" ht="12.8" hidden="false" customHeight="false" outlineLevel="0" collapsed="false">
      <c r="A2460" s="2" t="s">
        <v>2904</v>
      </c>
      <c r="B2460" s="2" t="s">
        <v>46</v>
      </c>
      <c r="C2460" s="0" t="s">
        <v>430</v>
      </c>
      <c r="D2460" s="0" t="s">
        <v>42</v>
      </c>
      <c r="E2460" s="0" t="s">
        <v>147</v>
      </c>
      <c r="F2460" s="0" t="s">
        <v>65</v>
      </c>
      <c r="G2460" s="0" t="s">
        <v>21</v>
      </c>
      <c r="H2460" s="0" t="s">
        <v>2905</v>
      </c>
      <c r="I2460" s="0" t="n">
        <v>3</v>
      </c>
      <c r="J2460" s="0" t="n">
        <v>1.99</v>
      </c>
      <c r="K2460" s="0" t="s">
        <v>21</v>
      </c>
      <c r="L2460" s="0" t="n">
        <f aca="false">IF(K2460="Yes",(J2460-1)*0.98,-1)</f>
        <v>0.9702</v>
      </c>
      <c r="M2460" s="4" t="s">
        <v>22</v>
      </c>
      <c r="N2460" s="50" t="n">
        <v>10.76</v>
      </c>
      <c r="O2460" s="50" t="n">
        <f aca="false">N2460*L2460</f>
        <v>10.439352</v>
      </c>
      <c r="P2460" s="14" t="n">
        <f aca="false">O2460+P2459</f>
        <v>540.1337652</v>
      </c>
    </row>
    <row r="2461" customFormat="false" ht="12.8" hidden="false" customHeight="false" outlineLevel="0" collapsed="false">
      <c r="A2461" s="2" t="s">
        <v>2906</v>
      </c>
      <c r="B2461" s="2" t="s">
        <v>499</v>
      </c>
      <c r="C2461" s="6" t="s">
        <v>47</v>
      </c>
      <c r="D2461" s="6" t="s">
        <v>42</v>
      </c>
      <c r="E2461" s="6" t="s">
        <v>30</v>
      </c>
      <c r="F2461" s="6" t="s">
        <v>18</v>
      </c>
      <c r="G2461" s="6" t="s">
        <v>19</v>
      </c>
      <c r="H2461" s="6" t="s">
        <v>2907</v>
      </c>
      <c r="I2461" s="6" t="n">
        <v>3</v>
      </c>
      <c r="J2461" s="6" t="n">
        <v>17.5</v>
      </c>
      <c r="K2461" s="3" t="str">
        <f aca="false">IF(I2461=1, "No","Yes")</f>
        <v>Yes</v>
      </c>
      <c r="L2461" s="7" t="n">
        <f aca="false">IF(I2461=1,-J2461,0.98)</f>
        <v>0.98</v>
      </c>
      <c r="M2461" s="8" t="s">
        <v>51</v>
      </c>
      <c r="N2461" s="50" t="n">
        <v>10.76</v>
      </c>
      <c r="O2461" s="50" t="n">
        <f aca="false">N2461*L2461</f>
        <v>10.5448</v>
      </c>
      <c r="P2461" s="14" t="n">
        <f aca="false">O2461+P2460</f>
        <v>550.6785652</v>
      </c>
    </row>
    <row r="2462" customFormat="false" ht="12.8" hidden="false" customHeight="false" outlineLevel="0" collapsed="false">
      <c r="A2462" s="2" t="s">
        <v>2906</v>
      </c>
      <c r="B2462" s="2" t="s">
        <v>343</v>
      </c>
      <c r="C2462" s="6" t="s">
        <v>91</v>
      </c>
      <c r="D2462" s="6" t="s">
        <v>29</v>
      </c>
      <c r="E2462" s="6" t="s">
        <v>30</v>
      </c>
      <c r="F2462" s="6" t="s">
        <v>65</v>
      </c>
      <c r="G2462" s="6" t="s">
        <v>21</v>
      </c>
      <c r="H2462" s="6" t="s">
        <v>2908</v>
      </c>
      <c r="I2462" s="6" t="n">
        <v>0</v>
      </c>
      <c r="J2462" s="6" t="n">
        <v>50</v>
      </c>
      <c r="K2462" s="3" t="str">
        <f aca="false">IF(I2462=1, "No","Yes")</f>
        <v>Yes</v>
      </c>
      <c r="L2462" s="7" t="n">
        <f aca="false">IF(I2462=1,-J2462,0.98)</f>
        <v>0.98</v>
      </c>
      <c r="M2462" s="12" t="s">
        <v>128</v>
      </c>
      <c r="N2462" s="50" t="n">
        <v>10.76</v>
      </c>
      <c r="O2462" s="50" t="n">
        <f aca="false">N2462*L2462</f>
        <v>10.5448</v>
      </c>
      <c r="P2462" s="14" t="n">
        <f aca="false">O2462+P2461</f>
        <v>561.2233652</v>
      </c>
    </row>
    <row r="2463" customFormat="false" ht="12.8" hidden="false" customHeight="false" outlineLevel="0" collapsed="false">
      <c r="A2463" s="9" t="s">
        <v>2906</v>
      </c>
      <c r="B2463" s="9" t="s">
        <v>343</v>
      </c>
      <c r="C2463" s="6" t="s">
        <v>91</v>
      </c>
      <c r="D2463" s="6" t="s">
        <v>29</v>
      </c>
      <c r="E2463" s="6" t="s">
        <v>30</v>
      </c>
      <c r="F2463" s="6" t="s">
        <v>65</v>
      </c>
      <c r="G2463" s="6" t="s">
        <v>21</v>
      </c>
      <c r="H2463" s="6" t="s">
        <v>2908</v>
      </c>
      <c r="I2463" s="6" t="n">
        <v>0</v>
      </c>
      <c r="J2463" s="6" t="n">
        <v>6.6</v>
      </c>
      <c r="K2463" s="3" t="s">
        <v>19</v>
      </c>
      <c r="L2463" s="0" t="n">
        <f aca="false">IF(K2463="Yes",(J2463-1)*0.98,-1)</f>
        <v>-1</v>
      </c>
      <c r="M2463" s="13" t="s">
        <v>184</v>
      </c>
      <c r="N2463" s="50" t="n">
        <v>10.76</v>
      </c>
      <c r="O2463" s="50" t="n">
        <f aca="false">N2463*L2463</f>
        <v>-10.76</v>
      </c>
      <c r="P2463" s="14" t="n">
        <f aca="false">O2463+P2462</f>
        <v>550.4633652</v>
      </c>
    </row>
    <row r="2464" customFormat="false" ht="12.8" hidden="false" customHeight="false" outlineLevel="0" collapsed="false">
      <c r="A2464" s="2" t="s">
        <v>2906</v>
      </c>
      <c r="B2464" s="2" t="s">
        <v>273</v>
      </c>
      <c r="C2464" s="0" t="s">
        <v>91</v>
      </c>
      <c r="D2464" s="0" t="s">
        <v>48</v>
      </c>
      <c r="E2464" s="0" t="s">
        <v>30</v>
      </c>
      <c r="F2464" s="0" t="s">
        <v>65</v>
      </c>
      <c r="G2464" s="0" t="s">
        <v>21</v>
      </c>
      <c r="H2464" s="0" t="s">
        <v>2909</v>
      </c>
      <c r="I2464" s="0" t="n">
        <v>3</v>
      </c>
      <c r="J2464" s="0" t="n">
        <v>1.93</v>
      </c>
      <c r="K2464" s="0" t="s">
        <v>19</v>
      </c>
      <c r="L2464" s="0" t="n">
        <f aca="false">IF(K2464="Yes",(J2464-1)*0.98,-1)</f>
        <v>-1</v>
      </c>
      <c r="M2464" s="4" t="s">
        <v>22</v>
      </c>
      <c r="N2464" s="50" t="n">
        <v>10.76</v>
      </c>
      <c r="O2464" s="50" t="n">
        <f aca="false">N2464*L2464</f>
        <v>-10.76</v>
      </c>
      <c r="P2464" s="14" t="n">
        <f aca="false">O2464+P2463</f>
        <v>539.7033652</v>
      </c>
    </row>
    <row r="2465" customFormat="false" ht="12.8" hidden="false" customHeight="false" outlineLevel="0" collapsed="false">
      <c r="A2465" s="2" t="s">
        <v>2910</v>
      </c>
      <c r="B2465" s="2" t="s">
        <v>167</v>
      </c>
      <c r="C2465" s="0" t="s">
        <v>125</v>
      </c>
      <c r="D2465" s="0" t="s">
        <v>16</v>
      </c>
      <c r="E2465" s="0" t="s">
        <v>30</v>
      </c>
      <c r="F2465" s="0" t="s">
        <v>65</v>
      </c>
      <c r="G2465" s="0" t="s">
        <v>21</v>
      </c>
      <c r="H2465" s="0" t="s">
        <v>2911</v>
      </c>
      <c r="I2465" s="0" t="n">
        <v>1</v>
      </c>
      <c r="J2465" s="0" t="n">
        <v>1.71</v>
      </c>
      <c r="K2465" s="0" t="s">
        <v>21</v>
      </c>
      <c r="L2465" s="0" t="n">
        <f aca="false">IF(K2465="Yes",(J2465-1)*0.98,-1)</f>
        <v>0.6958</v>
      </c>
      <c r="M2465" s="4" t="s">
        <v>22</v>
      </c>
      <c r="N2465" s="50" t="n">
        <v>10.76</v>
      </c>
      <c r="O2465" s="50" t="n">
        <f aca="false">N2465*L2465</f>
        <v>7.486808</v>
      </c>
      <c r="P2465" s="14" t="n">
        <f aca="false">O2465+P2464</f>
        <v>547.1901732</v>
      </c>
    </row>
    <row r="2466" customFormat="false" ht="12.8" hidden="false" customHeight="false" outlineLevel="0" collapsed="false">
      <c r="A2466" s="2" t="s">
        <v>2912</v>
      </c>
      <c r="B2466" s="2" t="s">
        <v>58</v>
      </c>
      <c r="C2466" s="0" t="s">
        <v>256</v>
      </c>
      <c r="D2466" s="0" t="s">
        <v>42</v>
      </c>
      <c r="E2466" s="0" t="s">
        <v>17</v>
      </c>
      <c r="F2466" s="0" t="s">
        <v>65</v>
      </c>
      <c r="G2466" s="0" t="s">
        <v>21</v>
      </c>
      <c r="H2466" s="0" t="s">
        <v>2913</v>
      </c>
      <c r="I2466" s="0" t="n">
        <v>0</v>
      </c>
      <c r="J2466" s="0" t="n">
        <v>5.35</v>
      </c>
      <c r="K2466" s="0" t="s">
        <v>19</v>
      </c>
      <c r="L2466" s="0" t="n">
        <f aca="false">IF(K2466="Yes",(J2466-1)*0.98,-1)</f>
        <v>-1</v>
      </c>
      <c r="M2466" s="11" t="s">
        <v>62</v>
      </c>
      <c r="N2466" s="50" t="n">
        <v>10.76</v>
      </c>
      <c r="O2466" s="50" t="n">
        <f aca="false">N2466*L2466</f>
        <v>-10.76</v>
      </c>
      <c r="P2466" s="14" t="n">
        <f aca="false">O2466+P2465</f>
        <v>536.4301732</v>
      </c>
    </row>
    <row r="2467" customFormat="false" ht="12.8" hidden="false" customHeight="false" outlineLevel="0" collapsed="false">
      <c r="A2467" s="9" t="s">
        <v>2912</v>
      </c>
      <c r="B2467" s="9" t="s">
        <v>58</v>
      </c>
      <c r="C2467" s="6" t="s">
        <v>256</v>
      </c>
      <c r="D2467" s="6" t="s">
        <v>42</v>
      </c>
      <c r="E2467" s="6" t="s">
        <v>17</v>
      </c>
      <c r="F2467" s="6" t="s">
        <v>65</v>
      </c>
      <c r="G2467" s="6" t="s">
        <v>21</v>
      </c>
      <c r="H2467" s="6" t="s">
        <v>2913</v>
      </c>
      <c r="I2467" s="6" t="n">
        <v>0</v>
      </c>
      <c r="J2467" s="6" t="n">
        <v>22.08</v>
      </c>
      <c r="K2467" s="3" t="str">
        <f aca="false">IF(I2467=1,"Yes","No")</f>
        <v>No</v>
      </c>
      <c r="L2467" s="7" t="n">
        <f aca="false">IF(K2467="Yes",(J2467-1)*0.98,-1)</f>
        <v>-1</v>
      </c>
      <c r="M2467" s="10" t="s">
        <v>53</v>
      </c>
      <c r="N2467" s="50" t="n">
        <v>10.76</v>
      </c>
      <c r="O2467" s="50" t="n">
        <f aca="false">N2467*L2467</f>
        <v>-10.76</v>
      </c>
      <c r="P2467" s="14" t="n">
        <f aca="false">O2467+P2466</f>
        <v>525.6701732</v>
      </c>
    </row>
    <row r="2468" customFormat="false" ht="12.8" hidden="false" customHeight="false" outlineLevel="0" collapsed="false">
      <c r="A2468" s="2" t="s">
        <v>2912</v>
      </c>
      <c r="B2468" s="2" t="s">
        <v>124</v>
      </c>
      <c r="C2468" s="0" t="s">
        <v>256</v>
      </c>
      <c r="D2468" s="0" t="s">
        <v>42</v>
      </c>
      <c r="E2468" s="0" t="s">
        <v>17</v>
      </c>
      <c r="F2468" s="0" t="s">
        <v>65</v>
      </c>
      <c r="G2468" s="0" t="s">
        <v>21</v>
      </c>
      <c r="H2468" s="0" t="s">
        <v>2383</v>
      </c>
      <c r="I2468" s="0" t="n">
        <v>1</v>
      </c>
      <c r="J2468" s="0" t="n">
        <v>1.66</v>
      </c>
      <c r="K2468" s="0" t="s">
        <v>21</v>
      </c>
      <c r="L2468" s="0" t="n">
        <f aca="false">IF(K2468="Yes",(J2468-1)*0.98,-1)</f>
        <v>0.6468</v>
      </c>
      <c r="M2468" s="11" t="s">
        <v>62</v>
      </c>
      <c r="N2468" s="50" t="n">
        <v>10.76</v>
      </c>
      <c r="O2468" s="50" t="n">
        <f aca="false">N2468*L2468</f>
        <v>6.959568</v>
      </c>
      <c r="P2468" s="14" t="n">
        <f aca="false">O2468+P2467</f>
        <v>532.6297412</v>
      </c>
    </row>
    <row r="2469" customFormat="false" ht="12.8" hidden="false" customHeight="false" outlineLevel="0" collapsed="false">
      <c r="A2469" s="9" t="s">
        <v>2912</v>
      </c>
      <c r="B2469" s="9" t="s">
        <v>124</v>
      </c>
      <c r="C2469" s="6" t="s">
        <v>256</v>
      </c>
      <c r="D2469" s="6" t="s">
        <v>42</v>
      </c>
      <c r="E2469" s="6" t="s">
        <v>17</v>
      </c>
      <c r="F2469" s="6" t="s">
        <v>65</v>
      </c>
      <c r="G2469" s="6" t="s">
        <v>21</v>
      </c>
      <c r="H2469" s="6" t="s">
        <v>2383</v>
      </c>
      <c r="I2469" s="6" t="n">
        <v>1</v>
      </c>
      <c r="J2469" s="6" t="n">
        <v>3.39</v>
      </c>
      <c r="K2469" s="3" t="str">
        <f aca="false">IF(I2469=1,"Yes","No")</f>
        <v>Yes</v>
      </c>
      <c r="L2469" s="7" t="n">
        <f aca="false">IF(K2469="Yes",(J2469-1)*0.98,-1)</f>
        <v>2.3422</v>
      </c>
      <c r="M2469" s="10" t="s">
        <v>53</v>
      </c>
      <c r="N2469" s="50" t="n">
        <v>10.76</v>
      </c>
      <c r="O2469" s="50" t="n">
        <f aca="false">N2469*L2469</f>
        <v>25.202072</v>
      </c>
      <c r="P2469" s="14" t="n">
        <f aca="false">O2469+P2468</f>
        <v>557.8318132</v>
      </c>
    </row>
    <row r="2470" customFormat="false" ht="12.8" hidden="false" customHeight="false" outlineLevel="0" collapsed="false">
      <c r="A2470" s="9" t="s">
        <v>2912</v>
      </c>
      <c r="B2470" s="9" t="s">
        <v>289</v>
      </c>
      <c r="C2470" s="6" t="s">
        <v>194</v>
      </c>
      <c r="D2470" s="6" t="s">
        <v>16</v>
      </c>
      <c r="E2470" s="6" t="s">
        <v>147</v>
      </c>
      <c r="F2470" s="6" t="s">
        <v>43</v>
      </c>
      <c r="G2470" s="6" t="s">
        <v>19</v>
      </c>
      <c r="H2470" s="6" t="s">
        <v>2914</v>
      </c>
      <c r="I2470" s="6" t="n">
        <v>4</v>
      </c>
      <c r="J2470" s="6" t="n">
        <v>16</v>
      </c>
      <c r="K2470" s="3" t="str">
        <f aca="false">IF(I2470=1,"Yes","No")</f>
        <v>No</v>
      </c>
      <c r="L2470" s="7" t="n">
        <f aca="false">IF(K2470="Yes",(J2470-1)*0.98,-1)</f>
        <v>-1</v>
      </c>
      <c r="M2470" s="10" t="s">
        <v>53</v>
      </c>
      <c r="N2470" s="50" t="n">
        <v>10.76</v>
      </c>
      <c r="O2470" s="50" t="n">
        <f aca="false">N2470*L2470</f>
        <v>-10.76</v>
      </c>
      <c r="P2470" s="14" t="n">
        <f aca="false">O2470+P2469</f>
        <v>547.0718132</v>
      </c>
    </row>
    <row r="2471" customFormat="false" ht="12.8" hidden="false" customHeight="false" outlineLevel="0" collapsed="false">
      <c r="A2471" s="2" t="s">
        <v>2915</v>
      </c>
      <c r="B2471" s="2" t="s">
        <v>35</v>
      </c>
      <c r="C2471" s="0" t="s">
        <v>225</v>
      </c>
      <c r="D2471" s="0" t="s">
        <v>16</v>
      </c>
      <c r="E2471" s="0" t="s">
        <v>17</v>
      </c>
      <c r="F2471" s="0" t="s">
        <v>18</v>
      </c>
      <c r="G2471" s="0" t="s">
        <v>19</v>
      </c>
      <c r="H2471" s="0" t="s">
        <v>2916</v>
      </c>
      <c r="I2471" s="0" t="n">
        <v>3</v>
      </c>
      <c r="J2471" s="0" t="n">
        <v>1.18</v>
      </c>
      <c r="K2471" s="0" t="s">
        <v>21</v>
      </c>
      <c r="L2471" s="0" t="n">
        <f aca="false">IF(K2471="Yes",(J2471-1)*0.98,-1)</f>
        <v>0.1764</v>
      </c>
      <c r="M2471" s="4" t="s">
        <v>22</v>
      </c>
      <c r="N2471" s="50" t="n">
        <v>10.76</v>
      </c>
      <c r="O2471" s="50" t="n">
        <f aca="false">N2471*L2471</f>
        <v>1.898064</v>
      </c>
      <c r="P2471" s="14" t="n">
        <f aca="false">O2471+P2470</f>
        <v>548.9698772</v>
      </c>
    </row>
    <row r="2472" customFormat="false" ht="12.8" hidden="false" customHeight="false" outlineLevel="0" collapsed="false">
      <c r="A2472" s="2" t="s">
        <v>2915</v>
      </c>
      <c r="B2472" s="2" t="s">
        <v>296</v>
      </c>
      <c r="C2472" s="0" t="s">
        <v>74</v>
      </c>
      <c r="D2472" s="0" t="s">
        <v>37</v>
      </c>
      <c r="E2472" s="0" t="s">
        <v>30</v>
      </c>
      <c r="F2472" s="0" t="s">
        <v>43</v>
      </c>
      <c r="G2472" s="0" t="s">
        <v>19</v>
      </c>
      <c r="H2472" s="0" t="s">
        <v>2917</v>
      </c>
      <c r="I2472" s="0" t="n">
        <v>1</v>
      </c>
      <c r="J2472" s="0" t="n">
        <v>1.11</v>
      </c>
      <c r="K2472" s="0" t="s">
        <v>21</v>
      </c>
      <c r="L2472" s="0" t="n">
        <f aca="false">IF(K2472="Yes",(J2472-1)*0.98,-1)</f>
        <v>0.1078</v>
      </c>
      <c r="M2472" s="4" t="s">
        <v>22</v>
      </c>
      <c r="N2472" s="50" t="n">
        <v>10.76</v>
      </c>
      <c r="O2472" s="50" t="n">
        <f aca="false">N2472*L2472</f>
        <v>1.159928</v>
      </c>
      <c r="P2472" s="14" t="n">
        <f aca="false">O2472+P2471</f>
        <v>550.1298052</v>
      </c>
    </row>
    <row r="2473" customFormat="false" ht="12.8" hidden="false" customHeight="false" outlineLevel="0" collapsed="false">
      <c r="A2473" s="2" t="s">
        <v>2915</v>
      </c>
      <c r="B2473" s="2" t="s">
        <v>296</v>
      </c>
      <c r="C2473" s="0" t="s">
        <v>74</v>
      </c>
      <c r="D2473" s="0" t="s">
        <v>37</v>
      </c>
      <c r="E2473" s="0" t="s">
        <v>30</v>
      </c>
      <c r="F2473" s="0" t="s">
        <v>43</v>
      </c>
      <c r="G2473" s="0" t="s">
        <v>19</v>
      </c>
      <c r="H2473" s="0" t="s">
        <v>2918</v>
      </c>
      <c r="I2473" s="0" t="n">
        <v>2</v>
      </c>
      <c r="J2473" s="0" t="n">
        <v>1.27</v>
      </c>
      <c r="K2473" s="0" t="s">
        <v>21</v>
      </c>
      <c r="L2473" s="0" t="n">
        <f aca="false">IF(K2473="Yes",(J2473-1)*0.98,-1)</f>
        <v>0.2646</v>
      </c>
      <c r="M2473" s="11" t="s">
        <v>62</v>
      </c>
      <c r="N2473" s="50" t="n">
        <v>10.76</v>
      </c>
      <c r="O2473" s="50" t="n">
        <f aca="false">N2473*L2473</f>
        <v>2.847096</v>
      </c>
      <c r="P2473" s="14" t="n">
        <f aca="false">O2473+P2472</f>
        <v>552.9769012</v>
      </c>
    </row>
    <row r="2474" customFormat="false" ht="12.8" hidden="false" customHeight="false" outlineLevel="0" collapsed="false">
      <c r="A2474" s="9" t="s">
        <v>2915</v>
      </c>
      <c r="B2474" s="9" t="s">
        <v>296</v>
      </c>
      <c r="C2474" s="6" t="s">
        <v>74</v>
      </c>
      <c r="D2474" s="6" t="s">
        <v>37</v>
      </c>
      <c r="E2474" s="6" t="s">
        <v>30</v>
      </c>
      <c r="F2474" s="6" t="s">
        <v>43</v>
      </c>
      <c r="G2474" s="6" t="s">
        <v>19</v>
      </c>
      <c r="H2474" s="6" t="s">
        <v>2918</v>
      </c>
      <c r="I2474" s="6" t="n">
        <v>2</v>
      </c>
      <c r="J2474" s="6" t="n">
        <v>4.5</v>
      </c>
      <c r="K2474" s="3" t="str">
        <f aca="false">IF(I2474=1,"Yes","No")</f>
        <v>No</v>
      </c>
      <c r="L2474" s="7" t="n">
        <f aca="false">IF(K2474="Yes",(J2474-1)*0.98,-1)</f>
        <v>-1</v>
      </c>
      <c r="M2474" s="10" t="s">
        <v>53</v>
      </c>
      <c r="N2474" s="50" t="n">
        <v>10.76</v>
      </c>
      <c r="O2474" s="50" t="n">
        <f aca="false">N2474*L2474</f>
        <v>-10.76</v>
      </c>
      <c r="P2474" s="14" t="n">
        <f aca="false">O2474+P2473</f>
        <v>542.2169012</v>
      </c>
    </row>
    <row r="2475" customFormat="false" ht="12.8" hidden="false" customHeight="false" outlineLevel="0" collapsed="false">
      <c r="A2475" s="2" t="s">
        <v>2915</v>
      </c>
      <c r="B2475" s="2" t="s">
        <v>306</v>
      </c>
      <c r="C2475" s="0" t="s">
        <v>74</v>
      </c>
      <c r="D2475" s="0" t="s">
        <v>37</v>
      </c>
      <c r="E2475" s="0" t="s">
        <v>30</v>
      </c>
      <c r="G2475" s="0" t="s">
        <v>19</v>
      </c>
      <c r="H2475" s="0" t="s">
        <v>2810</v>
      </c>
      <c r="I2475" s="0" t="n">
        <v>2</v>
      </c>
      <c r="J2475" s="0" t="n">
        <v>2.9</v>
      </c>
      <c r="K2475" s="0" t="s">
        <v>21</v>
      </c>
      <c r="L2475" s="0" t="n">
        <f aca="false">IF(K2475="Yes",(J2475-1)*0.98,-1)</f>
        <v>1.862</v>
      </c>
      <c r="M2475" s="11" t="s">
        <v>62</v>
      </c>
      <c r="N2475" s="50" t="n">
        <v>10.76</v>
      </c>
      <c r="O2475" s="50" t="n">
        <f aca="false">N2475*L2475</f>
        <v>20.03512</v>
      </c>
      <c r="P2475" s="14" t="n">
        <f aca="false">O2475+P2474</f>
        <v>562.2520212</v>
      </c>
    </row>
    <row r="2476" customFormat="false" ht="12.8" hidden="false" customHeight="false" outlineLevel="0" collapsed="false">
      <c r="A2476" s="2" t="s">
        <v>2915</v>
      </c>
      <c r="B2476" s="2" t="s">
        <v>306</v>
      </c>
      <c r="C2476" s="6" t="s">
        <v>74</v>
      </c>
      <c r="D2476" s="6" t="s">
        <v>37</v>
      </c>
      <c r="E2476" s="6" t="s">
        <v>30</v>
      </c>
      <c r="F2476" s="6"/>
      <c r="G2476" s="6" t="s">
        <v>19</v>
      </c>
      <c r="H2476" s="6" t="s">
        <v>2919</v>
      </c>
      <c r="I2476" s="6" t="n">
        <v>3</v>
      </c>
      <c r="J2476" s="6" t="n">
        <v>3.35</v>
      </c>
      <c r="K2476" s="3" t="str">
        <f aca="false">IF(I2476=1, "No","Yes")</f>
        <v>Yes</v>
      </c>
      <c r="L2476" s="7" t="n">
        <f aca="false">IF(I2476=1,-J2476,0.98)</f>
        <v>0.98</v>
      </c>
      <c r="M2476" s="8" t="s">
        <v>51</v>
      </c>
      <c r="N2476" s="50" t="n">
        <v>10.76</v>
      </c>
      <c r="O2476" s="50" t="n">
        <f aca="false">N2476*L2476</f>
        <v>10.5448</v>
      </c>
      <c r="P2476" s="14" t="n">
        <f aca="false">O2476+P2475</f>
        <v>572.7968212</v>
      </c>
    </row>
    <row r="2477" customFormat="false" ht="12.8" hidden="false" customHeight="false" outlineLevel="0" collapsed="false">
      <c r="A2477" s="2" t="s">
        <v>2915</v>
      </c>
      <c r="B2477" s="2" t="s">
        <v>157</v>
      </c>
      <c r="C2477" s="0" t="s">
        <v>74</v>
      </c>
      <c r="D2477" s="0" t="s">
        <v>37</v>
      </c>
      <c r="E2477" s="0" t="s">
        <v>30</v>
      </c>
      <c r="F2477" s="0" t="s">
        <v>43</v>
      </c>
      <c r="G2477" s="0" t="s">
        <v>19</v>
      </c>
      <c r="H2477" s="0" t="s">
        <v>2920</v>
      </c>
      <c r="I2477" s="0" t="n">
        <v>1</v>
      </c>
      <c r="J2477" s="0" t="n">
        <v>1.09</v>
      </c>
      <c r="K2477" s="0" t="s">
        <v>21</v>
      </c>
      <c r="L2477" s="0" t="n">
        <f aca="false">IF(K2477="Yes",(J2477-1)*0.98,-1)</f>
        <v>0.0882000000000001</v>
      </c>
      <c r="M2477" s="4" t="s">
        <v>22</v>
      </c>
      <c r="N2477" s="50" t="n">
        <v>10.76</v>
      </c>
      <c r="O2477" s="50" t="n">
        <f aca="false">N2477*L2477</f>
        <v>0.949032000000001</v>
      </c>
      <c r="P2477" s="14" t="n">
        <f aca="false">O2477+P2476</f>
        <v>573.7458532</v>
      </c>
    </row>
    <row r="2478" customFormat="false" ht="12.8" hidden="false" customHeight="false" outlineLevel="0" collapsed="false">
      <c r="A2478" s="2" t="s">
        <v>2921</v>
      </c>
      <c r="B2478" s="2" t="s">
        <v>96</v>
      </c>
      <c r="C2478" s="0" t="s">
        <v>294</v>
      </c>
      <c r="D2478" s="0" t="s">
        <v>16</v>
      </c>
      <c r="E2478" s="0" t="s">
        <v>17</v>
      </c>
      <c r="F2478" s="0" t="s">
        <v>18</v>
      </c>
      <c r="G2478" s="0" t="s">
        <v>19</v>
      </c>
      <c r="H2478" s="0" t="s">
        <v>2922</v>
      </c>
      <c r="I2478" s="0" t="n">
        <v>1</v>
      </c>
      <c r="J2478" s="0" t="n">
        <v>1.07</v>
      </c>
      <c r="K2478" s="0" t="s">
        <v>21</v>
      </c>
      <c r="L2478" s="0" t="n">
        <f aca="false">IF(K2478="Yes",(J2478-1)*0.98,-1)</f>
        <v>0.0686000000000001</v>
      </c>
      <c r="M2478" s="4" t="s">
        <v>22</v>
      </c>
      <c r="N2478" s="50" t="n">
        <v>10.76</v>
      </c>
      <c r="O2478" s="50" t="n">
        <f aca="false">N2478*L2478</f>
        <v>0.738136000000001</v>
      </c>
      <c r="P2478" s="14" t="n">
        <f aca="false">O2478+P2477</f>
        <v>574.4839892</v>
      </c>
    </row>
    <row r="2479" customFormat="false" ht="12.8" hidden="false" customHeight="false" outlineLevel="0" collapsed="false">
      <c r="A2479" s="9" t="s">
        <v>2923</v>
      </c>
      <c r="B2479" s="9" t="s">
        <v>83</v>
      </c>
      <c r="C2479" s="6" t="s">
        <v>373</v>
      </c>
      <c r="D2479" s="6" t="s">
        <v>16</v>
      </c>
      <c r="E2479" s="6" t="s">
        <v>147</v>
      </c>
      <c r="F2479" s="6" t="s">
        <v>43</v>
      </c>
      <c r="G2479" s="6" t="s">
        <v>19</v>
      </c>
      <c r="H2479" s="6" t="s">
        <v>2924</v>
      </c>
      <c r="I2479" s="6" t="n">
        <v>2</v>
      </c>
      <c r="J2479" s="6" t="n">
        <v>3.43</v>
      </c>
      <c r="K2479" s="3" t="str">
        <f aca="false">IF(I2479=1,"Yes","No")</f>
        <v>No</v>
      </c>
      <c r="L2479" s="7" t="n">
        <f aca="false">IF(K2479="Yes",(J2479-1)*0.98,-1)</f>
        <v>-1</v>
      </c>
      <c r="M2479" s="10" t="s">
        <v>53</v>
      </c>
      <c r="N2479" s="50" t="n">
        <v>10.76</v>
      </c>
      <c r="O2479" s="50" t="n">
        <f aca="false">N2479*L2479</f>
        <v>-10.76</v>
      </c>
      <c r="P2479" s="14" t="n">
        <f aca="false">O2479+P2478</f>
        <v>563.7239892</v>
      </c>
    </row>
    <row r="2480" customFormat="false" ht="12.8" hidden="false" customHeight="false" outlineLevel="0" collapsed="false">
      <c r="A2480" s="2" t="s">
        <v>2923</v>
      </c>
      <c r="B2480" s="2" t="s">
        <v>331</v>
      </c>
      <c r="C2480" s="0" t="s">
        <v>24</v>
      </c>
      <c r="D2480" s="0" t="s">
        <v>29</v>
      </c>
      <c r="E2480" s="0" t="s">
        <v>87</v>
      </c>
      <c r="F2480" s="0" t="s">
        <v>152</v>
      </c>
      <c r="G2480" s="0" t="s">
        <v>19</v>
      </c>
      <c r="H2480" s="0" t="s">
        <v>2925</v>
      </c>
      <c r="I2480" s="0" t="n">
        <v>1</v>
      </c>
      <c r="J2480" s="0" t="n">
        <v>1.19</v>
      </c>
      <c r="K2480" s="0" t="s">
        <v>21</v>
      </c>
      <c r="L2480" s="0" t="n">
        <f aca="false">IF(K2480="Yes",(J2480-1)*0.98,-1)</f>
        <v>0.1862</v>
      </c>
      <c r="M2480" s="4" t="s">
        <v>22</v>
      </c>
      <c r="N2480" s="50" t="n">
        <v>10.76</v>
      </c>
      <c r="O2480" s="50" t="n">
        <f aca="false">N2480*L2480</f>
        <v>2.003512</v>
      </c>
      <c r="P2480" s="14" t="n">
        <f aca="false">O2480+P2479</f>
        <v>565.727501200001</v>
      </c>
    </row>
    <row r="2481" customFormat="false" ht="12.8" hidden="false" customHeight="false" outlineLevel="0" collapsed="false">
      <c r="A2481" s="2" t="s">
        <v>2923</v>
      </c>
      <c r="B2481" s="2" t="s">
        <v>331</v>
      </c>
      <c r="C2481" s="0" t="s">
        <v>24</v>
      </c>
      <c r="D2481" s="0" t="s">
        <v>29</v>
      </c>
      <c r="E2481" s="0" t="s">
        <v>87</v>
      </c>
      <c r="F2481" s="0" t="s">
        <v>152</v>
      </c>
      <c r="G2481" s="0" t="s">
        <v>19</v>
      </c>
      <c r="H2481" s="0" t="s">
        <v>2926</v>
      </c>
      <c r="I2481" s="0" t="n">
        <v>0</v>
      </c>
      <c r="J2481" s="0" t="n">
        <v>5.5</v>
      </c>
      <c r="K2481" s="0" t="s">
        <v>19</v>
      </c>
      <c r="L2481" s="0" t="n">
        <f aca="false">IF(K2481="Yes",(J2481-1)*0.98,-1)</f>
        <v>-1</v>
      </c>
      <c r="M2481" s="11" t="s">
        <v>62</v>
      </c>
      <c r="N2481" s="50" t="n">
        <v>10.76</v>
      </c>
      <c r="O2481" s="50" t="n">
        <f aca="false">N2481*L2481</f>
        <v>-10.76</v>
      </c>
      <c r="P2481" s="14" t="n">
        <f aca="false">O2481+P2480</f>
        <v>554.967501200001</v>
      </c>
    </row>
    <row r="2482" customFormat="false" ht="12.8" hidden="false" customHeight="false" outlineLevel="0" collapsed="false">
      <c r="A2482" s="9" t="s">
        <v>2923</v>
      </c>
      <c r="B2482" s="9" t="s">
        <v>331</v>
      </c>
      <c r="C2482" s="6" t="s">
        <v>24</v>
      </c>
      <c r="D2482" s="6" t="s">
        <v>29</v>
      </c>
      <c r="E2482" s="6" t="s">
        <v>87</v>
      </c>
      <c r="F2482" s="6" t="s">
        <v>152</v>
      </c>
      <c r="G2482" s="6" t="s">
        <v>19</v>
      </c>
      <c r="H2482" s="6" t="s">
        <v>2926</v>
      </c>
      <c r="I2482" s="6" t="n">
        <v>0</v>
      </c>
      <c r="J2482" s="6" t="n">
        <v>27.8</v>
      </c>
      <c r="K2482" s="3" t="str">
        <f aca="false">IF(I2482=1,"Yes","No")</f>
        <v>No</v>
      </c>
      <c r="L2482" s="7" t="n">
        <f aca="false">IF(K2482="Yes",(J2482-1)*0.98,-1)</f>
        <v>-1</v>
      </c>
      <c r="M2482" s="10" t="s">
        <v>53</v>
      </c>
      <c r="N2482" s="50" t="n">
        <v>10.76</v>
      </c>
      <c r="O2482" s="50" t="n">
        <f aca="false">N2482*L2482</f>
        <v>-10.76</v>
      </c>
      <c r="P2482" s="14" t="n">
        <f aca="false">O2482+P2481</f>
        <v>544.2075012</v>
      </c>
    </row>
    <row r="2483" customFormat="false" ht="12.8" hidden="false" customHeight="false" outlineLevel="0" collapsed="false">
      <c r="A2483" s="2" t="s">
        <v>2927</v>
      </c>
      <c r="B2483" s="2" t="s">
        <v>888</v>
      </c>
      <c r="C2483" s="0" t="s">
        <v>403</v>
      </c>
      <c r="D2483" s="0" t="s">
        <v>16</v>
      </c>
      <c r="E2483" s="0" t="s">
        <v>147</v>
      </c>
      <c r="F2483" s="0" t="s">
        <v>65</v>
      </c>
      <c r="G2483" s="0" t="s">
        <v>21</v>
      </c>
      <c r="H2483" s="0" t="s">
        <v>2400</v>
      </c>
      <c r="I2483" s="0" t="n">
        <v>3</v>
      </c>
      <c r="J2483" s="0" t="n">
        <v>4.35</v>
      </c>
      <c r="K2483" s="0" t="str">
        <f aca="false">IF(I2483=1,"Yes","No")</f>
        <v>No</v>
      </c>
      <c r="L2483" s="0" t="n">
        <f aca="false">IF(K2483="Yes",(J2483-1)*0.98,-1)</f>
        <v>-1</v>
      </c>
      <c r="M2483" s="5" t="s">
        <v>33</v>
      </c>
      <c r="N2483" s="50" t="n">
        <v>10.76</v>
      </c>
      <c r="O2483" s="50" t="n">
        <f aca="false">N2483*L2483</f>
        <v>-10.76</v>
      </c>
      <c r="P2483" s="14" t="n">
        <f aca="false">O2483+P2482</f>
        <v>533.447501200001</v>
      </c>
    </row>
    <row r="2484" customFormat="false" ht="12.8" hidden="false" customHeight="false" outlineLevel="0" collapsed="false">
      <c r="A2484" s="2" t="s">
        <v>2927</v>
      </c>
      <c r="B2484" s="2" t="s">
        <v>77</v>
      </c>
      <c r="C2484" s="0" t="s">
        <v>403</v>
      </c>
      <c r="D2484" s="0" t="s">
        <v>16</v>
      </c>
      <c r="E2484" s="0" t="s">
        <v>147</v>
      </c>
      <c r="F2484" s="0" t="s">
        <v>65</v>
      </c>
      <c r="G2484" s="0" t="s">
        <v>21</v>
      </c>
      <c r="H2484" s="0" t="s">
        <v>2928</v>
      </c>
      <c r="I2484" s="0" t="n">
        <v>3</v>
      </c>
      <c r="J2484" s="0" t="n">
        <v>3.27</v>
      </c>
      <c r="K2484" s="0" t="str">
        <f aca="false">IF(I2484=1,"Yes","No")</f>
        <v>No</v>
      </c>
      <c r="L2484" s="0" t="n">
        <f aca="false">IF(K2484="Yes",(J2484-1)*0.98,-1)</f>
        <v>-1</v>
      </c>
      <c r="M2484" s="5" t="s">
        <v>33</v>
      </c>
      <c r="N2484" s="50" t="n">
        <v>10.76</v>
      </c>
      <c r="O2484" s="50" t="n">
        <f aca="false">N2484*L2484</f>
        <v>-10.76</v>
      </c>
      <c r="P2484" s="14" t="n">
        <f aca="false">O2484+P2483</f>
        <v>522.687501200001</v>
      </c>
    </row>
    <row r="2485" customFormat="false" ht="12.8" hidden="false" customHeight="false" outlineLevel="0" collapsed="false">
      <c r="A2485" s="9" t="s">
        <v>2927</v>
      </c>
      <c r="B2485" s="9" t="s">
        <v>167</v>
      </c>
      <c r="C2485" s="6" t="s">
        <v>373</v>
      </c>
      <c r="D2485" s="6" t="s">
        <v>16</v>
      </c>
      <c r="E2485" s="6" t="s">
        <v>147</v>
      </c>
      <c r="F2485" s="6" t="s">
        <v>43</v>
      </c>
      <c r="G2485" s="6" t="s">
        <v>19</v>
      </c>
      <c r="H2485" s="6" t="s">
        <v>2929</v>
      </c>
      <c r="I2485" s="6" t="n">
        <v>0</v>
      </c>
      <c r="J2485" s="6" t="n">
        <v>62.45</v>
      </c>
      <c r="K2485" s="3" t="str">
        <f aca="false">IF(I2485=1,"Yes","No")</f>
        <v>No</v>
      </c>
      <c r="L2485" s="7" t="n">
        <f aca="false">IF(K2485="Yes",(J2485-1)*0.98,-1)</f>
        <v>-1</v>
      </c>
      <c r="M2485" s="10" t="s">
        <v>53</v>
      </c>
      <c r="N2485" s="50" t="n">
        <v>10.76</v>
      </c>
      <c r="O2485" s="50" t="n">
        <f aca="false">N2485*L2485</f>
        <v>-10.76</v>
      </c>
      <c r="P2485" s="14" t="n">
        <f aca="false">O2485+P2484</f>
        <v>511.927501200001</v>
      </c>
    </row>
    <row r="2486" customFormat="false" ht="12.8" hidden="false" customHeight="false" outlineLevel="0" collapsed="false">
      <c r="A2486" s="9" t="s">
        <v>2927</v>
      </c>
      <c r="B2486" s="9" t="s">
        <v>167</v>
      </c>
      <c r="C2486" s="6" t="s">
        <v>373</v>
      </c>
      <c r="D2486" s="6" t="s">
        <v>16</v>
      </c>
      <c r="E2486" s="6" t="s">
        <v>147</v>
      </c>
      <c r="F2486" s="6" t="s">
        <v>43</v>
      </c>
      <c r="G2486" s="6" t="s">
        <v>19</v>
      </c>
      <c r="H2486" s="6" t="s">
        <v>2930</v>
      </c>
      <c r="I2486" s="6" t="n">
        <v>1</v>
      </c>
      <c r="J2486" s="6" t="n">
        <v>12.86</v>
      </c>
      <c r="K2486" s="3" t="str">
        <f aca="false">IF(I2486=1,"Yes","No")</f>
        <v>Yes</v>
      </c>
      <c r="L2486" s="7" t="n">
        <f aca="false">IF(K2486="Yes",(J2486-1)*0.98,-1)</f>
        <v>11.6228</v>
      </c>
      <c r="M2486" s="10" t="s">
        <v>53</v>
      </c>
      <c r="N2486" s="50" t="n">
        <v>10.76</v>
      </c>
      <c r="O2486" s="50" t="n">
        <f aca="false">N2486*L2486</f>
        <v>125.061328</v>
      </c>
      <c r="P2486" s="14" t="n">
        <f aca="false">O2486+P2485</f>
        <v>636.988829200001</v>
      </c>
    </row>
    <row r="2487" customFormat="false" ht="12.8" hidden="false" customHeight="false" outlineLevel="0" collapsed="false">
      <c r="A2487" s="2" t="s">
        <v>2927</v>
      </c>
      <c r="B2487" s="2" t="s">
        <v>1185</v>
      </c>
      <c r="C2487" s="0" t="s">
        <v>28</v>
      </c>
      <c r="D2487" s="0" t="s">
        <v>16</v>
      </c>
      <c r="E2487" s="0" t="s">
        <v>30</v>
      </c>
      <c r="F2487" s="0" t="s">
        <v>65</v>
      </c>
      <c r="G2487" s="0" t="s">
        <v>21</v>
      </c>
      <c r="H2487" s="0" t="s">
        <v>2931</v>
      </c>
      <c r="I2487" s="0" t="n">
        <v>0</v>
      </c>
      <c r="J2487" s="0" t="n">
        <v>1.99</v>
      </c>
      <c r="K2487" s="0" t="s">
        <v>19</v>
      </c>
      <c r="L2487" s="0" t="n">
        <f aca="false">IF(K2487="Yes",(J2487-1)*0.98,-1)</f>
        <v>-1</v>
      </c>
      <c r="M2487" s="4" t="s">
        <v>22</v>
      </c>
      <c r="N2487" s="50" t="n">
        <v>10.76</v>
      </c>
      <c r="O2487" s="50" t="n">
        <f aca="false">N2487*L2487</f>
        <v>-10.76</v>
      </c>
      <c r="P2487" s="14" t="n">
        <f aca="false">O2487+P2486</f>
        <v>626.228829200001</v>
      </c>
    </row>
    <row r="2488" customFormat="false" ht="12.8" hidden="false" customHeight="false" outlineLevel="0" collapsed="false">
      <c r="A2488" s="2" t="s">
        <v>2927</v>
      </c>
      <c r="B2488" s="2" t="s">
        <v>528</v>
      </c>
      <c r="C2488" s="0" t="s">
        <v>74</v>
      </c>
      <c r="D2488" s="0" t="s">
        <v>37</v>
      </c>
      <c r="E2488" s="0" t="s">
        <v>30</v>
      </c>
      <c r="F2488" s="0" t="s">
        <v>65</v>
      </c>
      <c r="G2488" s="0" t="s">
        <v>21</v>
      </c>
      <c r="H2488" s="0" t="s">
        <v>2932</v>
      </c>
      <c r="I2488" s="0" t="n">
        <v>3</v>
      </c>
      <c r="J2488" s="0" t="n">
        <v>1.89</v>
      </c>
      <c r="K2488" s="0" t="s">
        <v>21</v>
      </c>
      <c r="L2488" s="0" t="n">
        <f aca="false">IF(K2488="Yes",(J2488-1)*0.98,-1)</f>
        <v>0.8722</v>
      </c>
      <c r="M2488" s="4" t="s">
        <v>22</v>
      </c>
      <c r="N2488" s="50" t="n">
        <v>10.76</v>
      </c>
      <c r="O2488" s="50" t="n">
        <f aca="false">N2488*L2488</f>
        <v>9.384872</v>
      </c>
      <c r="P2488" s="14" t="n">
        <f aca="false">O2488+P2487</f>
        <v>635.613701200001</v>
      </c>
    </row>
    <row r="2489" customFormat="false" ht="12.8" hidden="false" customHeight="false" outlineLevel="0" collapsed="false">
      <c r="A2489" s="2" t="s">
        <v>2933</v>
      </c>
      <c r="B2489" s="2" t="s">
        <v>23</v>
      </c>
      <c r="C2489" s="0" t="s">
        <v>382</v>
      </c>
      <c r="D2489" s="0" t="s">
        <v>102</v>
      </c>
      <c r="E2489" s="0" t="s">
        <v>147</v>
      </c>
      <c r="F2489" s="0" t="s">
        <v>49</v>
      </c>
      <c r="G2489" s="0" t="s">
        <v>19</v>
      </c>
      <c r="H2489" s="0" t="s">
        <v>2934</v>
      </c>
      <c r="I2489" s="0" t="n">
        <v>1</v>
      </c>
      <c r="J2489" s="0" t="n">
        <v>1.1</v>
      </c>
      <c r="K2489" s="0" t="s">
        <v>21</v>
      </c>
      <c r="L2489" s="0" t="n">
        <f aca="false">IF(K2489="Yes",(J2489-1)*0.98,-1)</f>
        <v>0.0980000000000001</v>
      </c>
      <c r="M2489" s="4" t="s">
        <v>22</v>
      </c>
      <c r="N2489" s="50" t="n">
        <v>10.76</v>
      </c>
      <c r="O2489" s="50" t="n">
        <f aca="false">N2489*L2489</f>
        <v>1.05448</v>
      </c>
      <c r="P2489" s="14" t="n">
        <f aca="false">O2489+P2488</f>
        <v>636.668181200001</v>
      </c>
    </row>
    <row r="2490" customFormat="false" ht="12.8" hidden="false" customHeight="false" outlineLevel="0" collapsed="false">
      <c r="A2490" s="2" t="s">
        <v>2933</v>
      </c>
      <c r="B2490" s="2" t="s">
        <v>146</v>
      </c>
      <c r="C2490" s="0" t="s">
        <v>1371</v>
      </c>
      <c r="D2490" s="0" t="s">
        <v>16</v>
      </c>
      <c r="E2490" s="0" t="s">
        <v>30</v>
      </c>
      <c r="F2490" s="0" t="s">
        <v>65</v>
      </c>
      <c r="G2490" s="0" t="s">
        <v>21</v>
      </c>
      <c r="H2490" s="0" t="s">
        <v>1257</v>
      </c>
      <c r="I2490" s="0" t="n">
        <v>2</v>
      </c>
      <c r="J2490" s="0" t="n">
        <v>2.64</v>
      </c>
      <c r="K2490" s="0" t="s">
        <v>21</v>
      </c>
      <c r="L2490" s="0" t="n">
        <f aca="false">IF(K2490="Yes",(J2490-1)*0.98,-1)</f>
        <v>1.6072</v>
      </c>
      <c r="M2490" s="4" t="s">
        <v>22</v>
      </c>
      <c r="N2490" s="50" t="n">
        <v>10.76</v>
      </c>
      <c r="O2490" s="50" t="n">
        <f aca="false">N2490*L2490</f>
        <v>17.293472</v>
      </c>
      <c r="P2490" s="14" t="n">
        <f aca="false">O2490+P2489</f>
        <v>653.9616532</v>
      </c>
    </row>
    <row r="2491" customFormat="false" ht="12.8" hidden="false" customHeight="false" outlineLevel="0" collapsed="false">
      <c r="A2491" s="2" t="s">
        <v>2935</v>
      </c>
      <c r="B2491" s="2" t="s">
        <v>46</v>
      </c>
      <c r="C2491" s="0" t="s">
        <v>119</v>
      </c>
      <c r="D2491" s="0" t="s">
        <v>42</v>
      </c>
      <c r="E2491" s="0" t="s">
        <v>17</v>
      </c>
      <c r="F2491" s="0" t="s">
        <v>43</v>
      </c>
      <c r="G2491" s="0" t="s">
        <v>19</v>
      </c>
      <c r="H2491" s="0" t="s">
        <v>2936</v>
      </c>
      <c r="I2491" s="0" t="n">
        <v>1</v>
      </c>
      <c r="J2491" s="0" t="n">
        <v>1.92</v>
      </c>
      <c r="K2491" s="0" t="str">
        <f aca="false">IF(I2491=1,"Yes","No")</f>
        <v>Yes</v>
      </c>
      <c r="L2491" s="0" t="n">
        <f aca="false">IF(K2491="Yes",(J2491-1)*0.98,-1)</f>
        <v>0.9016</v>
      </c>
      <c r="M2491" s="5" t="s">
        <v>33</v>
      </c>
      <c r="N2491" s="50" t="n">
        <v>10.76</v>
      </c>
      <c r="O2491" s="50" t="n">
        <f aca="false">N2491*L2491</f>
        <v>9.701216</v>
      </c>
      <c r="P2491" s="14" t="n">
        <f aca="false">O2491+P2490</f>
        <v>663.662869200001</v>
      </c>
    </row>
    <row r="2492" customFormat="false" ht="12.8" hidden="false" customHeight="false" outlineLevel="0" collapsed="false">
      <c r="A2492" s="2" t="s">
        <v>2935</v>
      </c>
      <c r="B2492" s="2" t="s">
        <v>375</v>
      </c>
      <c r="C2492" s="0" t="s">
        <v>332</v>
      </c>
      <c r="D2492" s="0" t="s">
        <v>42</v>
      </c>
      <c r="E2492" s="0" t="s">
        <v>17</v>
      </c>
      <c r="F2492" s="0" t="s">
        <v>43</v>
      </c>
      <c r="G2492" s="0" t="s">
        <v>19</v>
      </c>
      <c r="H2492" s="0" t="s">
        <v>2937</v>
      </c>
      <c r="I2492" s="0" t="n">
        <v>2</v>
      </c>
      <c r="J2492" s="0" t="n">
        <v>1.38</v>
      </c>
      <c r="K2492" s="0" t="str">
        <f aca="false">IF(I2492=1,"Yes","No")</f>
        <v>No</v>
      </c>
      <c r="L2492" s="0" t="n">
        <f aca="false">IF(K2492="Yes",(J2492-1)*0.98,-1)</f>
        <v>-1</v>
      </c>
      <c r="M2492" s="5" t="s">
        <v>33</v>
      </c>
      <c r="N2492" s="50" t="n">
        <v>10.76</v>
      </c>
      <c r="O2492" s="50" t="n">
        <f aca="false">N2492*L2492</f>
        <v>-10.76</v>
      </c>
      <c r="P2492" s="14" t="n">
        <f aca="false">O2492+P2491</f>
        <v>652.902869200001</v>
      </c>
    </row>
    <row r="2493" customFormat="false" ht="12.8" hidden="false" customHeight="false" outlineLevel="0" collapsed="false">
      <c r="A2493" s="2" t="s">
        <v>2938</v>
      </c>
      <c r="B2493" s="2" t="s">
        <v>135</v>
      </c>
      <c r="C2493" s="0" t="s">
        <v>78</v>
      </c>
      <c r="D2493" s="0" t="s">
        <v>16</v>
      </c>
      <c r="E2493" s="0" t="s">
        <v>17</v>
      </c>
      <c r="F2493" s="0" t="s">
        <v>18</v>
      </c>
      <c r="G2493" s="0" t="s">
        <v>19</v>
      </c>
      <c r="H2493" s="0" t="s">
        <v>2939</v>
      </c>
      <c r="I2493" s="0" t="n">
        <v>2</v>
      </c>
      <c r="J2493" s="0" t="n">
        <v>1.52</v>
      </c>
      <c r="K2493" s="0" t="s">
        <v>21</v>
      </c>
      <c r="L2493" s="0" t="n">
        <f aca="false">IF(K2493="Yes",(J2493-1)*0.98,-1)</f>
        <v>0.5096</v>
      </c>
      <c r="M2493" s="4" t="s">
        <v>22</v>
      </c>
      <c r="N2493" s="50" t="n">
        <v>10.76</v>
      </c>
      <c r="O2493" s="50" t="n">
        <f aca="false">N2493*L2493</f>
        <v>5.483296</v>
      </c>
      <c r="P2493" s="14" t="n">
        <f aca="false">O2493+P2492</f>
        <v>658.386165200001</v>
      </c>
    </row>
    <row r="2494" customFormat="false" ht="12.8" hidden="false" customHeight="false" outlineLevel="0" collapsed="false">
      <c r="A2494" s="2" t="s">
        <v>2938</v>
      </c>
      <c r="B2494" s="2" t="s">
        <v>205</v>
      </c>
      <c r="C2494" s="0" t="s">
        <v>56</v>
      </c>
      <c r="D2494" s="0" t="s">
        <v>42</v>
      </c>
      <c r="E2494" s="0" t="s">
        <v>79</v>
      </c>
      <c r="F2494" s="0" t="s">
        <v>206</v>
      </c>
      <c r="G2494" s="0" t="s">
        <v>19</v>
      </c>
      <c r="H2494" s="0" t="s">
        <v>2940</v>
      </c>
      <c r="I2494" s="0" t="n">
        <v>0</v>
      </c>
      <c r="J2494" s="0" t="n">
        <v>3.53</v>
      </c>
      <c r="K2494" s="0" t="str">
        <f aca="false">IF(I2494=1,"Yes","No")</f>
        <v>No</v>
      </c>
      <c r="L2494" s="0" t="n">
        <f aca="false">IF(K2494="Yes",(J2494-1)*0.98,-1)</f>
        <v>-1</v>
      </c>
      <c r="M2494" s="5" t="s">
        <v>33</v>
      </c>
      <c r="N2494" s="50" t="n">
        <v>10.76</v>
      </c>
      <c r="O2494" s="50" t="n">
        <f aca="false">N2494*L2494</f>
        <v>-10.76</v>
      </c>
      <c r="P2494" s="14" t="n">
        <f aca="false">O2494+P2493</f>
        <v>647.626165200001</v>
      </c>
    </row>
    <row r="2495" customFormat="false" ht="12.8" hidden="false" customHeight="false" outlineLevel="0" collapsed="false">
      <c r="A2495" s="9" t="s">
        <v>2938</v>
      </c>
      <c r="B2495" s="9" t="s">
        <v>280</v>
      </c>
      <c r="C2495" s="6" t="s">
        <v>297</v>
      </c>
      <c r="D2495" s="6" t="s">
        <v>42</v>
      </c>
      <c r="E2495" s="6" t="s">
        <v>87</v>
      </c>
      <c r="F2495" s="6" t="s">
        <v>152</v>
      </c>
      <c r="G2495" s="6" t="s">
        <v>19</v>
      </c>
      <c r="H2495" s="6" t="s">
        <v>2941</v>
      </c>
      <c r="I2495" s="6" t="n">
        <v>1</v>
      </c>
      <c r="J2495" s="6" t="n">
        <v>5.9</v>
      </c>
      <c r="K2495" s="3" t="str">
        <f aca="false">IF(I2495=1,"Yes","No")</f>
        <v>Yes</v>
      </c>
      <c r="L2495" s="7" t="n">
        <f aca="false">IF(K2495="Yes",(J2495-1)*0.98,-1)</f>
        <v>4.802</v>
      </c>
      <c r="M2495" s="10" t="s">
        <v>53</v>
      </c>
      <c r="N2495" s="50" t="n">
        <v>10.76</v>
      </c>
      <c r="O2495" s="50" t="n">
        <f aca="false">N2495*L2495</f>
        <v>51.66952</v>
      </c>
      <c r="P2495" s="14" t="n">
        <f aca="false">O2495+P2494</f>
        <v>699.295685200001</v>
      </c>
    </row>
    <row r="2496" customFormat="false" ht="12.8" hidden="false" customHeight="false" outlineLevel="0" collapsed="false">
      <c r="A2496" s="2" t="s">
        <v>2938</v>
      </c>
      <c r="B2496" s="2" t="s">
        <v>245</v>
      </c>
      <c r="C2496" s="0" t="s">
        <v>78</v>
      </c>
      <c r="D2496" s="0" t="s">
        <v>42</v>
      </c>
      <c r="E2496" s="0" t="s">
        <v>79</v>
      </c>
      <c r="F2496" s="0" t="s">
        <v>80</v>
      </c>
      <c r="G2496" s="0" t="s">
        <v>19</v>
      </c>
      <c r="H2496" s="0" t="s">
        <v>2942</v>
      </c>
      <c r="I2496" s="0" t="n">
        <v>1</v>
      </c>
      <c r="J2496" s="0" t="n">
        <v>1.12</v>
      </c>
      <c r="K2496" s="0" t="s">
        <v>21</v>
      </c>
      <c r="L2496" s="0" t="n">
        <f aca="false">IF(K2496="Yes",(J2496-1)*0.98,-1)</f>
        <v>0.1176</v>
      </c>
      <c r="M2496" s="4" t="s">
        <v>22</v>
      </c>
      <c r="N2496" s="50" t="n">
        <v>10.76</v>
      </c>
      <c r="O2496" s="50" t="n">
        <f aca="false">N2496*L2496</f>
        <v>1.265376</v>
      </c>
      <c r="P2496" s="14" t="n">
        <f aca="false">O2496+P2495</f>
        <v>700.561061200001</v>
      </c>
    </row>
    <row r="2497" customFormat="false" ht="12.8" hidden="false" customHeight="false" outlineLevel="0" collapsed="false">
      <c r="A2497" s="2" t="s">
        <v>2943</v>
      </c>
      <c r="B2497" s="2" t="s">
        <v>35</v>
      </c>
      <c r="C2497" s="0" t="s">
        <v>86</v>
      </c>
      <c r="D2497" s="0" t="s">
        <v>16</v>
      </c>
      <c r="E2497" s="0" t="s">
        <v>17</v>
      </c>
      <c r="F2497" s="0" t="s">
        <v>18</v>
      </c>
      <c r="G2497" s="0" t="s">
        <v>19</v>
      </c>
      <c r="H2497" s="0" t="s">
        <v>2944</v>
      </c>
      <c r="I2497" s="0" t="n">
        <v>2</v>
      </c>
      <c r="J2497" s="0" t="n">
        <v>1.19</v>
      </c>
      <c r="K2497" s="0" t="s">
        <v>21</v>
      </c>
      <c r="L2497" s="0" t="n">
        <f aca="false">IF(K2497="Yes",(J2497-1)*0.98,-1)</f>
        <v>0.1862</v>
      </c>
      <c r="M2497" s="4" t="s">
        <v>22</v>
      </c>
      <c r="N2497" s="50" t="n">
        <v>10.76</v>
      </c>
      <c r="O2497" s="50" t="n">
        <f aca="false">N2497*L2497</f>
        <v>2.003512</v>
      </c>
      <c r="P2497" s="14" t="n">
        <f aca="false">O2497+P2496</f>
        <v>702.5645732</v>
      </c>
    </row>
    <row r="2498" customFormat="false" ht="12.8" hidden="false" customHeight="false" outlineLevel="0" collapsed="false">
      <c r="A2498" s="9" t="s">
        <v>2943</v>
      </c>
      <c r="B2498" s="9" t="s">
        <v>289</v>
      </c>
      <c r="C2498" s="6" t="s">
        <v>86</v>
      </c>
      <c r="D2498" s="6" t="s">
        <v>42</v>
      </c>
      <c r="E2498" s="6" t="s">
        <v>87</v>
      </c>
      <c r="F2498" s="6" t="s">
        <v>152</v>
      </c>
      <c r="G2498" s="6" t="s">
        <v>19</v>
      </c>
      <c r="H2498" s="6" t="s">
        <v>2945</v>
      </c>
      <c r="I2498" s="6" t="n">
        <v>2</v>
      </c>
      <c r="J2498" s="6" t="n">
        <v>2.24</v>
      </c>
      <c r="K2498" s="3" t="str">
        <f aca="false">IF(I2498=1,"Yes","No")</f>
        <v>No</v>
      </c>
      <c r="L2498" s="7" t="n">
        <f aca="false">IF(K2498="Yes",(J2498-1)*0.98,-1)</f>
        <v>-1</v>
      </c>
      <c r="M2498" s="10" t="s">
        <v>53</v>
      </c>
      <c r="N2498" s="50" t="n">
        <v>10.76</v>
      </c>
      <c r="O2498" s="50" t="n">
        <f aca="false">N2498*L2498</f>
        <v>-10.76</v>
      </c>
      <c r="P2498" s="14" t="n">
        <f aca="false">O2498+P2497</f>
        <v>691.804573200001</v>
      </c>
    </row>
    <row r="2499" customFormat="false" ht="12.8" hidden="false" customHeight="false" outlineLevel="0" collapsed="false">
      <c r="A2499" s="2" t="s">
        <v>2946</v>
      </c>
      <c r="B2499" s="2" t="s">
        <v>255</v>
      </c>
      <c r="C2499" s="0" t="s">
        <v>215</v>
      </c>
      <c r="D2499" s="0" t="s">
        <v>42</v>
      </c>
      <c r="E2499" s="0" t="s">
        <v>79</v>
      </c>
      <c r="F2499" s="0" t="s">
        <v>80</v>
      </c>
      <c r="G2499" s="0" t="s">
        <v>19</v>
      </c>
      <c r="H2499" s="0" t="s">
        <v>2947</v>
      </c>
      <c r="I2499" s="0" t="n">
        <v>1</v>
      </c>
      <c r="J2499" s="0" t="n">
        <v>1.59</v>
      </c>
      <c r="K2499" s="0" t="s">
        <v>21</v>
      </c>
      <c r="L2499" s="0" t="n">
        <f aca="false">IF(K2499="Yes",(J2499-1)*0.98,-1)</f>
        <v>0.5782</v>
      </c>
      <c r="M2499" s="4" t="s">
        <v>22</v>
      </c>
      <c r="N2499" s="50" t="n">
        <v>10.76</v>
      </c>
      <c r="O2499" s="50" t="n">
        <f aca="false">N2499*L2499</f>
        <v>6.221432</v>
      </c>
      <c r="P2499" s="14" t="n">
        <f aca="false">O2499+P2498</f>
        <v>698.026005200001</v>
      </c>
    </row>
    <row r="2500" customFormat="false" ht="12.8" hidden="false" customHeight="false" outlineLevel="0" collapsed="false">
      <c r="A2500" s="2" t="s">
        <v>2946</v>
      </c>
      <c r="B2500" s="2" t="s">
        <v>688</v>
      </c>
      <c r="C2500" s="0" t="s">
        <v>74</v>
      </c>
      <c r="D2500" s="0" t="s">
        <v>37</v>
      </c>
      <c r="E2500" s="0" t="s">
        <v>30</v>
      </c>
      <c r="F2500" s="0" t="s">
        <v>43</v>
      </c>
      <c r="G2500" s="0" t="s">
        <v>19</v>
      </c>
      <c r="H2500" s="0" t="s">
        <v>2948</v>
      </c>
      <c r="I2500" s="0" t="n">
        <v>1</v>
      </c>
      <c r="J2500" s="0" t="n">
        <v>1.08</v>
      </c>
      <c r="K2500" s="0" t="s">
        <v>21</v>
      </c>
      <c r="L2500" s="0" t="n">
        <f aca="false">IF(K2500="Yes",(J2500-1)*0.98,-1)</f>
        <v>0.0784000000000001</v>
      </c>
      <c r="M2500" s="4" t="s">
        <v>22</v>
      </c>
      <c r="N2500" s="50" t="n">
        <v>10.76</v>
      </c>
      <c r="O2500" s="50" t="n">
        <f aca="false">N2500*L2500</f>
        <v>0.843584000000001</v>
      </c>
      <c r="P2500" s="14" t="n">
        <f aca="false">O2500+P2499</f>
        <v>698.869589200001</v>
      </c>
    </row>
    <row r="2501" customFormat="false" ht="12.8" hidden="false" customHeight="false" outlineLevel="0" collapsed="false">
      <c r="A2501" s="2" t="s">
        <v>2946</v>
      </c>
      <c r="B2501" s="2" t="s">
        <v>423</v>
      </c>
      <c r="C2501" s="0" t="s">
        <v>74</v>
      </c>
      <c r="D2501" s="0" t="s">
        <v>37</v>
      </c>
      <c r="E2501" s="0" t="s">
        <v>30</v>
      </c>
      <c r="F2501" s="0" t="s">
        <v>43</v>
      </c>
      <c r="G2501" s="0" t="s">
        <v>19</v>
      </c>
      <c r="H2501" s="0" t="s">
        <v>2438</v>
      </c>
      <c r="I2501" s="0" t="n">
        <v>1</v>
      </c>
      <c r="J2501" s="0" t="n">
        <v>1.35</v>
      </c>
      <c r="K2501" s="0" t="s">
        <v>21</v>
      </c>
      <c r="L2501" s="0" t="n">
        <f aca="false">IF(K2501="Yes",(J2501-1)*0.98,-1)</f>
        <v>0.343</v>
      </c>
      <c r="M2501" s="4" t="s">
        <v>22</v>
      </c>
      <c r="N2501" s="50" t="n">
        <v>10.76</v>
      </c>
      <c r="O2501" s="50" t="n">
        <f aca="false">N2501*L2501</f>
        <v>3.69068</v>
      </c>
      <c r="P2501" s="14" t="n">
        <f aca="false">O2501+P2500</f>
        <v>702.560269200001</v>
      </c>
    </row>
    <row r="2502" customFormat="false" ht="12.8" hidden="false" customHeight="false" outlineLevel="0" collapsed="false">
      <c r="A2502" s="2" t="s">
        <v>2949</v>
      </c>
      <c r="B2502" s="2" t="s">
        <v>170</v>
      </c>
      <c r="C2502" s="0" t="s">
        <v>403</v>
      </c>
      <c r="D2502" s="0" t="s">
        <v>42</v>
      </c>
      <c r="E2502" s="0" t="s">
        <v>147</v>
      </c>
      <c r="F2502" s="0" t="s">
        <v>453</v>
      </c>
      <c r="G2502" s="0" t="s">
        <v>19</v>
      </c>
      <c r="H2502" s="0" t="s">
        <v>2950</v>
      </c>
      <c r="I2502" s="0" t="n">
        <v>1</v>
      </c>
      <c r="J2502" s="0" t="n">
        <v>1.27</v>
      </c>
      <c r="K2502" s="0" t="str">
        <f aca="false">IF(I2502=1,"Yes","No")</f>
        <v>Yes</v>
      </c>
      <c r="L2502" s="0" t="n">
        <f aca="false">IF(K2502="Yes",(J2502-1)*0.98,-1)</f>
        <v>0.2646</v>
      </c>
      <c r="M2502" s="5" t="s">
        <v>33</v>
      </c>
      <c r="N2502" s="50" t="n">
        <v>10.76</v>
      </c>
      <c r="O2502" s="50" t="n">
        <f aca="false">N2502*L2502</f>
        <v>2.847096</v>
      </c>
      <c r="P2502" s="14" t="n">
        <f aca="false">O2502+P2501</f>
        <v>705.407365200001</v>
      </c>
    </row>
    <row r="2503" customFormat="false" ht="12.8" hidden="false" customHeight="false" outlineLevel="0" collapsed="false">
      <c r="A2503" s="2" t="s">
        <v>2949</v>
      </c>
      <c r="B2503" s="2" t="s">
        <v>170</v>
      </c>
      <c r="C2503" s="0" t="s">
        <v>403</v>
      </c>
      <c r="D2503" s="0" t="s">
        <v>42</v>
      </c>
      <c r="E2503" s="0" t="s">
        <v>147</v>
      </c>
      <c r="F2503" s="0" t="s">
        <v>453</v>
      </c>
      <c r="G2503" s="0" t="s">
        <v>19</v>
      </c>
      <c r="H2503" s="0" t="s">
        <v>2951</v>
      </c>
      <c r="I2503" s="0" t="n">
        <v>3</v>
      </c>
      <c r="J2503" s="0" t="n">
        <v>1.69</v>
      </c>
      <c r="K2503" s="0" t="s">
        <v>21</v>
      </c>
      <c r="L2503" s="0" t="n">
        <f aca="false">IF(K2503="Yes",(J2503-1)*0.98,-1)</f>
        <v>0.6762</v>
      </c>
      <c r="M2503" s="11" t="s">
        <v>62</v>
      </c>
      <c r="N2503" s="50" t="n">
        <v>10.76</v>
      </c>
      <c r="O2503" s="50" t="n">
        <f aca="false">N2503*L2503</f>
        <v>7.275912</v>
      </c>
      <c r="P2503" s="14" t="n">
        <f aca="false">O2503+P2502</f>
        <v>712.6832772</v>
      </c>
    </row>
    <row r="2504" customFormat="false" ht="12.8" hidden="false" customHeight="false" outlineLevel="0" collapsed="false">
      <c r="A2504" s="2" t="s">
        <v>2949</v>
      </c>
      <c r="B2504" s="2" t="s">
        <v>280</v>
      </c>
      <c r="C2504" s="0" t="s">
        <v>131</v>
      </c>
      <c r="D2504" s="0" t="s">
        <v>16</v>
      </c>
      <c r="E2504" s="0" t="s">
        <v>17</v>
      </c>
      <c r="F2504" s="0" t="s">
        <v>18</v>
      </c>
      <c r="G2504" s="0" t="s">
        <v>19</v>
      </c>
      <c r="H2504" s="0" t="s">
        <v>2952</v>
      </c>
      <c r="I2504" s="0" t="n">
        <v>1</v>
      </c>
      <c r="J2504" s="0" t="n">
        <v>1.09</v>
      </c>
      <c r="K2504" s="0" t="s">
        <v>21</v>
      </c>
      <c r="L2504" s="0" t="n">
        <f aca="false">IF(K2504="Yes",(J2504-1)*0.98,-1)</f>
        <v>0.0882000000000001</v>
      </c>
      <c r="M2504" s="4" t="s">
        <v>22</v>
      </c>
      <c r="N2504" s="50" t="n">
        <v>10.76</v>
      </c>
      <c r="O2504" s="50" t="n">
        <f aca="false">N2504*L2504</f>
        <v>0.949032000000001</v>
      </c>
      <c r="P2504" s="14" t="n">
        <f aca="false">O2504+P2503</f>
        <v>713.632309200001</v>
      </c>
    </row>
    <row r="2505" customFormat="false" ht="12.8" hidden="false" customHeight="false" outlineLevel="0" collapsed="false">
      <c r="A2505" s="2" t="s">
        <v>2953</v>
      </c>
      <c r="B2505" s="2" t="s">
        <v>170</v>
      </c>
      <c r="C2505" s="0" t="s">
        <v>68</v>
      </c>
      <c r="D2505" s="0" t="s">
        <v>16</v>
      </c>
      <c r="E2505" s="0" t="s">
        <v>147</v>
      </c>
      <c r="F2505" s="0" t="s">
        <v>65</v>
      </c>
      <c r="G2505" s="0" t="s">
        <v>21</v>
      </c>
      <c r="H2505" s="0" t="s">
        <v>2954</v>
      </c>
      <c r="I2505" s="0" t="n">
        <v>1</v>
      </c>
      <c r="J2505" s="0" t="n">
        <v>2.96</v>
      </c>
      <c r="K2505" s="0" t="str">
        <f aca="false">IF(I2505=1,"Yes","No")</f>
        <v>Yes</v>
      </c>
      <c r="L2505" s="0" t="n">
        <f aca="false">IF(K2505="Yes",(J2505-1)*0.98,-1)</f>
        <v>1.9208</v>
      </c>
      <c r="M2505" s="5" t="s">
        <v>33</v>
      </c>
      <c r="N2505" s="50" t="n">
        <v>10.76</v>
      </c>
      <c r="O2505" s="50" t="n">
        <f aca="false">N2505*L2505</f>
        <v>20.667808</v>
      </c>
      <c r="P2505" s="14" t="n">
        <f aca="false">O2505+P2504</f>
        <v>734.3001172</v>
      </c>
    </row>
    <row r="2506" customFormat="false" ht="12.8" hidden="false" customHeight="false" outlineLevel="0" collapsed="false">
      <c r="A2506" s="2" t="s">
        <v>2953</v>
      </c>
      <c r="B2506" s="2" t="s">
        <v>35</v>
      </c>
      <c r="C2506" s="6" t="s">
        <v>179</v>
      </c>
      <c r="D2506" s="6" t="s">
        <v>102</v>
      </c>
      <c r="E2506" s="6" t="s">
        <v>147</v>
      </c>
      <c r="F2506" s="6" t="s">
        <v>65</v>
      </c>
      <c r="G2506" s="6" t="s">
        <v>21</v>
      </c>
      <c r="H2506" s="6" t="s">
        <v>2955</v>
      </c>
      <c r="I2506" s="6" t="n">
        <v>0</v>
      </c>
      <c r="J2506" s="6" t="n">
        <v>8.6</v>
      </c>
      <c r="K2506" s="3" t="str">
        <f aca="false">IF(I2506=1, "No","Yes")</f>
        <v>Yes</v>
      </c>
      <c r="L2506" s="7" t="n">
        <f aca="false">IF(I2506=1,-J2506,0.98)</f>
        <v>0.98</v>
      </c>
      <c r="M2506" s="8" t="s">
        <v>51</v>
      </c>
      <c r="N2506" s="50" t="n">
        <v>10.76</v>
      </c>
      <c r="O2506" s="50" t="n">
        <f aca="false">N2506*L2506</f>
        <v>10.5448</v>
      </c>
      <c r="P2506" s="14" t="n">
        <f aca="false">O2506+P2505</f>
        <v>744.844917200001</v>
      </c>
    </row>
    <row r="2507" customFormat="false" ht="12.8" hidden="false" customHeight="false" outlineLevel="0" collapsed="false">
      <c r="A2507" s="2" t="s">
        <v>2953</v>
      </c>
      <c r="B2507" s="2" t="s">
        <v>35</v>
      </c>
      <c r="C2507" s="6" t="s">
        <v>179</v>
      </c>
      <c r="D2507" s="6" t="s">
        <v>102</v>
      </c>
      <c r="E2507" s="6" t="s">
        <v>147</v>
      </c>
      <c r="F2507" s="6" t="s">
        <v>65</v>
      </c>
      <c r="G2507" s="6" t="s">
        <v>21</v>
      </c>
      <c r="H2507" s="6" t="s">
        <v>2955</v>
      </c>
      <c r="I2507" s="6" t="n">
        <v>0</v>
      </c>
      <c r="J2507" s="6" t="n">
        <v>8.6</v>
      </c>
      <c r="K2507" s="3" t="str">
        <f aca="false">IF(I2507=1, "No","Yes")</f>
        <v>Yes</v>
      </c>
      <c r="L2507" s="7" t="n">
        <f aca="false">IF(I2507=1,-J2507,0.98)</f>
        <v>0.98</v>
      </c>
      <c r="M2507" s="12" t="s">
        <v>128</v>
      </c>
      <c r="N2507" s="50" t="n">
        <v>10.76</v>
      </c>
      <c r="O2507" s="50" t="n">
        <f aca="false">N2507*L2507</f>
        <v>10.5448</v>
      </c>
      <c r="P2507" s="14" t="n">
        <f aca="false">O2507+P2506</f>
        <v>755.389717200001</v>
      </c>
    </row>
    <row r="2508" customFormat="false" ht="12.8" hidden="false" customHeight="false" outlineLevel="0" collapsed="false">
      <c r="A2508" s="9" t="s">
        <v>2953</v>
      </c>
      <c r="B2508" s="9" t="s">
        <v>35</v>
      </c>
      <c r="C2508" s="6" t="s">
        <v>179</v>
      </c>
      <c r="D2508" s="6" t="s">
        <v>102</v>
      </c>
      <c r="E2508" s="6" t="s">
        <v>147</v>
      </c>
      <c r="F2508" s="6" t="s">
        <v>65</v>
      </c>
      <c r="G2508" s="6" t="s">
        <v>21</v>
      </c>
      <c r="H2508" s="6" t="s">
        <v>2955</v>
      </c>
      <c r="I2508" s="6" t="n">
        <v>0</v>
      </c>
      <c r="J2508" s="6" t="n">
        <v>2.86</v>
      </c>
      <c r="K2508" s="3" t="s">
        <v>19</v>
      </c>
      <c r="L2508" s="0" t="n">
        <f aca="false">IF(K2508="Yes",(J2508-1)*0.98,-1)</f>
        <v>-1</v>
      </c>
      <c r="M2508" s="13" t="s">
        <v>184</v>
      </c>
      <c r="N2508" s="50" t="n">
        <v>10.76</v>
      </c>
      <c r="O2508" s="50" t="n">
        <f aca="false">N2508*L2508</f>
        <v>-10.76</v>
      </c>
      <c r="P2508" s="14" t="n">
        <f aca="false">O2508+P2507</f>
        <v>744.629717200001</v>
      </c>
    </row>
    <row r="2509" customFormat="false" ht="12.8" hidden="false" customHeight="false" outlineLevel="0" collapsed="false">
      <c r="A2509" s="2" t="s">
        <v>2953</v>
      </c>
      <c r="B2509" s="2" t="s">
        <v>276</v>
      </c>
      <c r="C2509" s="0" t="s">
        <v>179</v>
      </c>
      <c r="D2509" s="0" t="s">
        <v>195</v>
      </c>
      <c r="E2509" s="0" t="s">
        <v>147</v>
      </c>
      <c r="G2509" s="0" t="s">
        <v>19</v>
      </c>
      <c r="H2509" s="0" t="s">
        <v>2956</v>
      </c>
      <c r="I2509" s="0" t="n">
        <v>1</v>
      </c>
      <c r="J2509" s="0" t="n">
        <v>1.94</v>
      </c>
      <c r="K2509" s="0" t="str">
        <f aca="false">IF(I2509=1,"Yes","No")</f>
        <v>Yes</v>
      </c>
      <c r="L2509" s="0" t="n">
        <f aca="false">IF(K2509="Yes",(J2509-1)*0.98,-1)</f>
        <v>0.9212</v>
      </c>
      <c r="M2509" s="5" t="s">
        <v>33</v>
      </c>
      <c r="N2509" s="50" t="n">
        <v>10.76</v>
      </c>
      <c r="O2509" s="50" t="n">
        <f aca="false">N2509*L2509</f>
        <v>9.912112</v>
      </c>
      <c r="P2509" s="14" t="n">
        <f aca="false">O2509+P2508</f>
        <v>754.541829200001</v>
      </c>
    </row>
    <row r="2510" customFormat="false" ht="12.8" hidden="false" customHeight="false" outlineLevel="0" collapsed="false">
      <c r="A2510" s="9" t="s">
        <v>2953</v>
      </c>
      <c r="B2510" s="9" t="s">
        <v>410</v>
      </c>
      <c r="C2510" s="6" t="s">
        <v>78</v>
      </c>
      <c r="D2510" s="6" t="s">
        <v>42</v>
      </c>
      <c r="E2510" s="6" t="s">
        <v>87</v>
      </c>
      <c r="F2510" s="6" t="s">
        <v>152</v>
      </c>
      <c r="G2510" s="6" t="s">
        <v>19</v>
      </c>
      <c r="H2510" s="6" t="s">
        <v>2957</v>
      </c>
      <c r="I2510" s="6" t="n">
        <v>1</v>
      </c>
      <c r="J2510" s="6" t="n">
        <v>4.1</v>
      </c>
      <c r="K2510" s="3" t="str">
        <f aca="false">IF(I2510=1,"Yes","No")</f>
        <v>Yes</v>
      </c>
      <c r="L2510" s="7" t="n">
        <f aca="false">IF(K2510="Yes",(J2510-1)*0.98,-1)</f>
        <v>3.038</v>
      </c>
      <c r="M2510" s="10" t="s">
        <v>53</v>
      </c>
      <c r="N2510" s="50" t="n">
        <v>10.76</v>
      </c>
      <c r="O2510" s="50" t="n">
        <f aca="false">N2510*L2510</f>
        <v>32.68888</v>
      </c>
      <c r="P2510" s="14" t="n">
        <f aca="false">O2510+P2509</f>
        <v>787.230709200001</v>
      </c>
    </row>
    <row r="2511" customFormat="false" ht="12.8" hidden="false" customHeight="false" outlineLevel="0" collapsed="false">
      <c r="A2511" s="2" t="s">
        <v>2958</v>
      </c>
      <c r="B2511" s="2" t="s">
        <v>113</v>
      </c>
      <c r="C2511" s="0" t="s">
        <v>506</v>
      </c>
      <c r="D2511" s="0" t="s">
        <v>16</v>
      </c>
      <c r="E2511" s="0" t="s">
        <v>147</v>
      </c>
      <c r="F2511" s="0" t="s">
        <v>453</v>
      </c>
      <c r="G2511" s="0" t="s">
        <v>19</v>
      </c>
      <c r="H2511" s="0" t="s">
        <v>2959</v>
      </c>
      <c r="I2511" s="0" t="n">
        <v>3</v>
      </c>
      <c r="J2511" s="0" t="n">
        <v>1.76</v>
      </c>
      <c r="K2511" s="0" t="str">
        <f aca="false">IF(I2511=1,"Yes","No")</f>
        <v>No</v>
      </c>
      <c r="L2511" s="0" t="n">
        <f aca="false">IF(K2511="Yes",(J2511-1)*0.98,-1)</f>
        <v>-1</v>
      </c>
      <c r="M2511" s="5" t="s">
        <v>33</v>
      </c>
      <c r="N2511" s="50" t="n">
        <v>10.76</v>
      </c>
      <c r="O2511" s="50" t="n">
        <f aca="false">N2511*L2511</f>
        <v>-10.76</v>
      </c>
      <c r="P2511" s="14" t="n">
        <f aca="false">O2511+P2510</f>
        <v>776.470709200001</v>
      </c>
    </row>
    <row r="2512" customFormat="false" ht="12.8" hidden="false" customHeight="false" outlineLevel="0" collapsed="false">
      <c r="A2512" s="2" t="s">
        <v>2958</v>
      </c>
      <c r="B2512" s="2" t="s">
        <v>113</v>
      </c>
      <c r="C2512" s="0" t="s">
        <v>506</v>
      </c>
      <c r="D2512" s="0" t="s">
        <v>16</v>
      </c>
      <c r="E2512" s="0" t="s">
        <v>147</v>
      </c>
      <c r="F2512" s="0" t="s">
        <v>453</v>
      </c>
      <c r="G2512" s="0" t="s">
        <v>19</v>
      </c>
      <c r="H2512" s="0" t="s">
        <v>2960</v>
      </c>
      <c r="I2512" s="0" t="n">
        <v>2</v>
      </c>
      <c r="J2512" s="0" t="n">
        <v>1.54</v>
      </c>
      <c r="K2512" s="0" t="s">
        <v>21</v>
      </c>
      <c r="L2512" s="0" t="n">
        <f aca="false">IF(K2512="Yes",(J2512-1)*0.98,-1)</f>
        <v>0.5292</v>
      </c>
      <c r="M2512" s="11" t="s">
        <v>62</v>
      </c>
      <c r="N2512" s="50" t="n">
        <v>10.76</v>
      </c>
      <c r="O2512" s="50" t="n">
        <f aca="false">N2512*L2512</f>
        <v>5.694192</v>
      </c>
      <c r="P2512" s="14" t="n">
        <f aca="false">O2512+P2511</f>
        <v>782.164901200001</v>
      </c>
    </row>
    <row r="2513" customFormat="false" ht="12.8" hidden="false" customHeight="false" outlineLevel="0" collapsed="false">
      <c r="A2513" s="2" t="s">
        <v>2958</v>
      </c>
      <c r="B2513" s="2" t="s">
        <v>14</v>
      </c>
      <c r="C2513" s="0" t="s">
        <v>271</v>
      </c>
      <c r="D2513" s="0" t="s">
        <v>16</v>
      </c>
      <c r="E2513" s="0" t="s">
        <v>147</v>
      </c>
      <c r="F2513" s="0" t="s">
        <v>18</v>
      </c>
      <c r="G2513" s="0" t="s">
        <v>19</v>
      </c>
      <c r="H2513" s="0" t="s">
        <v>2961</v>
      </c>
      <c r="I2513" s="0" t="n">
        <v>2</v>
      </c>
      <c r="J2513" s="0" t="n">
        <v>1.83</v>
      </c>
      <c r="K2513" s="0" t="s">
        <v>21</v>
      </c>
      <c r="L2513" s="0" t="n">
        <f aca="false">IF(K2513="Yes",(J2513-1)*0.98,-1)</f>
        <v>0.8134</v>
      </c>
      <c r="M2513" s="11" t="s">
        <v>62</v>
      </c>
      <c r="N2513" s="50" t="n">
        <v>10.76</v>
      </c>
      <c r="O2513" s="50" t="n">
        <f aca="false">N2513*L2513</f>
        <v>8.752184</v>
      </c>
      <c r="P2513" s="14" t="n">
        <f aca="false">O2513+P2512</f>
        <v>790.917085200001</v>
      </c>
    </row>
    <row r="2514" customFormat="false" ht="12.8" hidden="false" customHeight="false" outlineLevel="0" collapsed="false">
      <c r="A2514" s="9" t="s">
        <v>2958</v>
      </c>
      <c r="B2514" s="9" t="s">
        <v>14</v>
      </c>
      <c r="C2514" s="6" t="s">
        <v>271</v>
      </c>
      <c r="D2514" s="6" t="s">
        <v>16</v>
      </c>
      <c r="E2514" s="6" t="s">
        <v>147</v>
      </c>
      <c r="F2514" s="6" t="s">
        <v>18</v>
      </c>
      <c r="G2514" s="6" t="s">
        <v>19</v>
      </c>
      <c r="H2514" s="6" t="s">
        <v>2961</v>
      </c>
      <c r="I2514" s="6" t="n">
        <v>2</v>
      </c>
      <c r="J2514" s="6" t="n">
        <v>9.6</v>
      </c>
      <c r="K2514" s="3" t="str">
        <f aca="false">IF(I2514=1,"Yes","No")</f>
        <v>No</v>
      </c>
      <c r="L2514" s="7" t="n">
        <f aca="false">IF(K2514="Yes",(J2514-1)*0.98,-1)</f>
        <v>-1</v>
      </c>
      <c r="M2514" s="10" t="s">
        <v>53</v>
      </c>
      <c r="N2514" s="50" t="n">
        <v>10.76</v>
      </c>
      <c r="O2514" s="50" t="n">
        <f aca="false">N2514*L2514</f>
        <v>-10.76</v>
      </c>
      <c r="P2514" s="14" t="n">
        <f aca="false">O2514+P2513</f>
        <v>780.157085200001</v>
      </c>
    </row>
    <row r="2515" customFormat="false" ht="12.8" hidden="false" customHeight="false" outlineLevel="0" collapsed="false">
      <c r="A2515" s="2" t="s">
        <v>2962</v>
      </c>
      <c r="B2515" s="2" t="s">
        <v>58</v>
      </c>
      <c r="C2515" s="6" t="s">
        <v>110</v>
      </c>
      <c r="D2515" s="6" t="s">
        <v>42</v>
      </c>
      <c r="E2515" s="6" t="s">
        <v>147</v>
      </c>
      <c r="F2515" s="6" t="s">
        <v>18</v>
      </c>
      <c r="G2515" s="6" t="s">
        <v>19</v>
      </c>
      <c r="H2515" s="6" t="s">
        <v>2963</v>
      </c>
      <c r="I2515" s="6" t="n">
        <v>0</v>
      </c>
      <c r="J2515" s="6" t="n">
        <v>216.33</v>
      </c>
      <c r="K2515" s="3" t="str">
        <f aca="false">IF(I2515=1, "No","Yes")</f>
        <v>Yes</v>
      </c>
      <c r="L2515" s="7" t="n">
        <f aca="false">IF(I2515=1,-J2515,0.98)</f>
        <v>0.98</v>
      </c>
      <c r="M2515" s="8" t="s">
        <v>51</v>
      </c>
      <c r="N2515" s="50" t="n">
        <v>10.76</v>
      </c>
      <c r="O2515" s="50" t="n">
        <f aca="false">N2515*L2515</f>
        <v>10.5448</v>
      </c>
      <c r="P2515" s="14" t="n">
        <f aca="false">O2515+P2514</f>
        <v>790.701885200001</v>
      </c>
    </row>
    <row r="2516" customFormat="false" ht="12.8" hidden="false" customHeight="false" outlineLevel="0" collapsed="false">
      <c r="A2516" s="2" t="s">
        <v>2962</v>
      </c>
      <c r="B2516" s="2" t="s">
        <v>58</v>
      </c>
      <c r="C2516" s="6" t="s">
        <v>110</v>
      </c>
      <c r="D2516" s="6" t="s">
        <v>42</v>
      </c>
      <c r="E2516" s="6" t="s">
        <v>147</v>
      </c>
      <c r="F2516" s="6" t="s">
        <v>18</v>
      </c>
      <c r="G2516" s="6" t="s">
        <v>19</v>
      </c>
      <c r="H2516" s="6" t="s">
        <v>2963</v>
      </c>
      <c r="I2516" s="6" t="n">
        <v>0</v>
      </c>
      <c r="J2516" s="6" t="n">
        <v>216.33</v>
      </c>
      <c r="K2516" s="3" t="str">
        <f aca="false">IF(I2516=1, "No","Yes")</f>
        <v>Yes</v>
      </c>
      <c r="L2516" s="7" t="n">
        <f aca="false">IF(I2516=1,-J2516,0.98)</f>
        <v>0.98</v>
      </c>
      <c r="M2516" s="12" t="s">
        <v>128</v>
      </c>
      <c r="N2516" s="50" t="n">
        <v>10.76</v>
      </c>
      <c r="O2516" s="50" t="n">
        <f aca="false">N2516*L2516</f>
        <v>10.5448</v>
      </c>
      <c r="P2516" s="14" t="n">
        <f aca="false">O2516+P2515</f>
        <v>801.246685200001</v>
      </c>
    </row>
    <row r="2517" customFormat="false" ht="12.8" hidden="false" customHeight="false" outlineLevel="0" collapsed="false">
      <c r="A2517" s="2" t="s">
        <v>2962</v>
      </c>
      <c r="B2517" s="2" t="s">
        <v>245</v>
      </c>
      <c r="C2517" s="6" t="s">
        <v>1314</v>
      </c>
      <c r="D2517" s="6" t="s">
        <v>37</v>
      </c>
      <c r="E2517" s="6" t="s">
        <v>79</v>
      </c>
      <c r="F2517" s="6" t="s">
        <v>80</v>
      </c>
      <c r="G2517" s="6" t="s">
        <v>19</v>
      </c>
      <c r="H2517" s="6" t="s">
        <v>2964</v>
      </c>
      <c r="I2517" s="6" t="n">
        <v>0</v>
      </c>
      <c r="J2517" s="6" t="n">
        <v>42</v>
      </c>
      <c r="K2517" s="3" t="str">
        <f aca="false">IF(I2517=1, "No","Yes")</f>
        <v>Yes</v>
      </c>
      <c r="L2517" s="7" t="n">
        <f aca="false">IF(I2517=1,-J2517,0.98)</f>
        <v>0.98</v>
      </c>
      <c r="M2517" s="8" t="s">
        <v>51</v>
      </c>
      <c r="N2517" s="50" t="n">
        <v>10.76</v>
      </c>
      <c r="O2517" s="50" t="n">
        <f aca="false">N2517*L2517</f>
        <v>10.5448</v>
      </c>
      <c r="P2517" s="14" t="n">
        <f aca="false">O2517+P2516</f>
        <v>811.791485200001</v>
      </c>
    </row>
    <row r="2518" customFormat="false" ht="12.8" hidden="false" customHeight="false" outlineLevel="0" collapsed="false">
      <c r="A2518" s="2" t="s">
        <v>2962</v>
      </c>
      <c r="B2518" s="2" t="s">
        <v>245</v>
      </c>
      <c r="C2518" s="6" t="s">
        <v>1314</v>
      </c>
      <c r="D2518" s="6" t="s">
        <v>37</v>
      </c>
      <c r="E2518" s="6" t="s">
        <v>79</v>
      </c>
      <c r="F2518" s="6" t="s">
        <v>80</v>
      </c>
      <c r="G2518" s="6" t="s">
        <v>19</v>
      </c>
      <c r="H2518" s="6" t="s">
        <v>2964</v>
      </c>
      <c r="I2518" s="6" t="n">
        <v>0</v>
      </c>
      <c r="J2518" s="6" t="n">
        <v>42</v>
      </c>
      <c r="K2518" s="3" t="str">
        <f aca="false">IF(I2518=1, "No","Yes")</f>
        <v>Yes</v>
      </c>
      <c r="L2518" s="7" t="n">
        <f aca="false">IF(I2518=1,-J2518,0.98)</f>
        <v>0.98</v>
      </c>
      <c r="M2518" s="12" t="s">
        <v>128</v>
      </c>
      <c r="N2518" s="50" t="n">
        <v>10.76</v>
      </c>
      <c r="O2518" s="50" t="n">
        <f aca="false">N2518*L2518</f>
        <v>10.5448</v>
      </c>
      <c r="P2518" s="14" t="n">
        <f aca="false">O2518+P2517</f>
        <v>822.336285200001</v>
      </c>
    </row>
    <row r="2519" customFormat="false" ht="12.8" hidden="false" customHeight="false" outlineLevel="0" collapsed="false">
      <c r="A2519" s="2" t="s">
        <v>2965</v>
      </c>
      <c r="B2519" s="2" t="s">
        <v>130</v>
      </c>
      <c r="C2519" s="0" t="s">
        <v>28</v>
      </c>
      <c r="D2519" s="0" t="s">
        <v>16</v>
      </c>
      <c r="E2519" s="0" t="s">
        <v>30</v>
      </c>
      <c r="F2519" s="0" t="s">
        <v>453</v>
      </c>
      <c r="G2519" s="0" t="s">
        <v>19</v>
      </c>
      <c r="H2519" s="0" t="s">
        <v>2966</v>
      </c>
      <c r="I2519" s="0" t="n">
        <v>1</v>
      </c>
      <c r="J2519" s="0" t="n">
        <v>1.66</v>
      </c>
      <c r="K2519" s="0" t="s">
        <v>21</v>
      </c>
      <c r="L2519" s="0" t="n">
        <f aca="false">IF(K2519="Yes",(J2519-1)*0.98,-1)</f>
        <v>0.6468</v>
      </c>
      <c r="M2519" s="11" t="s">
        <v>62</v>
      </c>
      <c r="N2519" s="50" t="n">
        <v>10.76</v>
      </c>
      <c r="O2519" s="50" t="n">
        <f aca="false">N2519*L2519</f>
        <v>6.959568</v>
      </c>
      <c r="P2519" s="14" t="n">
        <f aca="false">O2519+P2518</f>
        <v>829.295853200001</v>
      </c>
    </row>
    <row r="2520" customFormat="false" ht="12.8" hidden="false" customHeight="false" outlineLevel="0" collapsed="false">
      <c r="A2520" s="2" t="s">
        <v>2965</v>
      </c>
      <c r="B2520" s="2" t="s">
        <v>130</v>
      </c>
      <c r="C2520" s="6" t="s">
        <v>28</v>
      </c>
      <c r="D2520" s="6" t="s">
        <v>16</v>
      </c>
      <c r="E2520" s="6" t="s">
        <v>30</v>
      </c>
      <c r="F2520" s="6" t="s">
        <v>453</v>
      </c>
      <c r="G2520" s="6" t="s">
        <v>19</v>
      </c>
      <c r="H2520" s="6" t="s">
        <v>2967</v>
      </c>
      <c r="I2520" s="6" t="n">
        <v>0</v>
      </c>
      <c r="J2520" s="6" t="n">
        <v>12.5</v>
      </c>
      <c r="K2520" s="3" t="str">
        <f aca="false">IF(I2520=1, "No","Yes")</f>
        <v>Yes</v>
      </c>
      <c r="L2520" s="7" t="n">
        <f aca="false">IF(I2520=1,-J2520,0.98)</f>
        <v>0.98</v>
      </c>
      <c r="M2520" s="8" t="s">
        <v>51</v>
      </c>
      <c r="N2520" s="50" t="n">
        <v>10.76</v>
      </c>
      <c r="O2520" s="50" t="n">
        <f aca="false">N2520*L2520</f>
        <v>10.5448</v>
      </c>
      <c r="P2520" s="14" t="n">
        <f aca="false">O2520+P2519</f>
        <v>839.840653200001</v>
      </c>
    </row>
    <row r="2521" customFormat="false" ht="12.8" hidden="false" customHeight="false" outlineLevel="0" collapsed="false">
      <c r="A2521" s="9" t="s">
        <v>2968</v>
      </c>
      <c r="B2521" s="9" t="s">
        <v>146</v>
      </c>
      <c r="C2521" s="6" t="s">
        <v>608</v>
      </c>
      <c r="D2521" s="6" t="s">
        <v>16</v>
      </c>
      <c r="E2521" s="6" t="s">
        <v>147</v>
      </c>
      <c r="F2521" s="6" t="s">
        <v>43</v>
      </c>
      <c r="G2521" s="6" t="s">
        <v>19</v>
      </c>
      <c r="H2521" s="6" t="s">
        <v>2969</v>
      </c>
      <c r="I2521" s="6" t="n">
        <v>0</v>
      </c>
      <c r="J2521" s="6" t="n">
        <v>11.9</v>
      </c>
      <c r="K2521" s="3" t="str">
        <f aca="false">IF(I2521=1,"Yes","No")</f>
        <v>No</v>
      </c>
      <c r="L2521" s="7" t="n">
        <f aca="false">IF(K2521="Yes",(J2521-1)*0.98,-1)</f>
        <v>-1</v>
      </c>
      <c r="M2521" s="10" t="s">
        <v>53</v>
      </c>
      <c r="N2521" s="50" t="n">
        <v>10.76</v>
      </c>
      <c r="O2521" s="50" t="n">
        <f aca="false">N2521*L2521</f>
        <v>-10.76</v>
      </c>
      <c r="P2521" s="14" t="n">
        <f aca="false">O2521+P2520</f>
        <v>829.080653200001</v>
      </c>
      <c r="Q2521" s="47" t="n">
        <f aca="false">0.8*(P2521-537.92)</f>
        <v>232.928522560001</v>
      </c>
      <c r="R2521" s="47" t="n">
        <f aca="false">P2521-Q2521</f>
        <v>596.15213064</v>
      </c>
      <c r="S2521" s="47" t="n">
        <f aca="false">R2521/50</f>
        <v>11.9230426128</v>
      </c>
      <c r="T2521" s="47" t="n">
        <f aca="false">315.01+Q2521</f>
        <v>547.938522560001</v>
      </c>
      <c r="U2521" s="48" t="s">
        <v>21</v>
      </c>
    </row>
    <row r="2522" customFormat="false" ht="12.8" hidden="false" customHeight="false" outlineLevel="0" collapsed="false">
      <c r="A2522" s="2" t="s">
        <v>2970</v>
      </c>
      <c r="B2522" s="2" t="s">
        <v>276</v>
      </c>
      <c r="C2522" s="0" t="s">
        <v>430</v>
      </c>
      <c r="D2522" s="0" t="s">
        <v>16</v>
      </c>
      <c r="E2522" s="0" t="s">
        <v>147</v>
      </c>
      <c r="F2522" s="0" t="s">
        <v>18</v>
      </c>
      <c r="G2522" s="0" t="s">
        <v>19</v>
      </c>
      <c r="H2522" s="0" t="s">
        <v>2971</v>
      </c>
      <c r="I2522" s="0" t="n">
        <v>1</v>
      </c>
      <c r="J2522" s="0" t="n">
        <v>1.25</v>
      </c>
      <c r="K2522" s="0" t="s">
        <v>21</v>
      </c>
      <c r="L2522" s="0" t="n">
        <f aca="false">IF(K2522="Yes",(J2522-1)*0.98,-1)</f>
        <v>0.245</v>
      </c>
      <c r="M2522" s="11" t="s">
        <v>62</v>
      </c>
      <c r="N2522" s="52" t="n">
        <v>11.92</v>
      </c>
      <c r="O2522" s="50" t="n">
        <f aca="false">N2522*L2522</f>
        <v>2.9204</v>
      </c>
      <c r="P2522" s="51" t="n">
        <f aca="false">R2521+O2522</f>
        <v>599.07253064</v>
      </c>
    </row>
    <row r="2523" customFormat="false" ht="12.8" hidden="false" customHeight="false" outlineLevel="0" collapsed="false">
      <c r="A2523" s="9" t="s">
        <v>2970</v>
      </c>
      <c r="B2523" s="9" t="s">
        <v>276</v>
      </c>
      <c r="C2523" s="6" t="s">
        <v>430</v>
      </c>
      <c r="D2523" s="6" t="s">
        <v>16</v>
      </c>
      <c r="E2523" s="6" t="s">
        <v>147</v>
      </c>
      <c r="F2523" s="6" t="s">
        <v>18</v>
      </c>
      <c r="G2523" s="6" t="s">
        <v>19</v>
      </c>
      <c r="H2523" s="6" t="s">
        <v>2972</v>
      </c>
      <c r="I2523" s="6" t="n">
        <v>4</v>
      </c>
      <c r="J2523" s="6" t="n">
        <v>1.6</v>
      </c>
      <c r="K2523" s="3" t="s">
        <v>19</v>
      </c>
      <c r="L2523" s="0" t="n">
        <f aca="false">IF(K2523="Yes",(J2523-1)*0.98,-1)</f>
        <v>-1</v>
      </c>
      <c r="M2523" s="13" t="s">
        <v>184</v>
      </c>
      <c r="N2523" s="52" t="n">
        <v>11.92</v>
      </c>
      <c r="O2523" s="50" t="n">
        <f aca="false">N2523*L2523</f>
        <v>-11.92</v>
      </c>
      <c r="P2523" s="14" t="n">
        <f aca="false">O2523+P2522</f>
        <v>587.15253064</v>
      </c>
    </row>
    <row r="2524" customFormat="false" ht="12.8" hidden="false" customHeight="false" outlineLevel="0" collapsed="false">
      <c r="A2524" s="9" t="s">
        <v>2970</v>
      </c>
      <c r="B2524" s="9" t="s">
        <v>276</v>
      </c>
      <c r="C2524" s="6" t="s">
        <v>430</v>
      </c>
      <c r="D2524" s="6" t="s">
        <v>16</v>
      </c>
      <c r="E2524" s="6" t="s">
        <v>147</v>
      </c>
      <c r="F2524" s="6" t="s">
        <v>18</v>
      </c>
      <c r="G2524" s="6" t="s">
        <v>19</v>
      </c>
      <c r="H2524" s="6" t="s">
        <v>2971</v>
      </c>
      <c r="I2524" s="6" t="n">
        <v>1</v>
      </c>
      <c r="J2524" s="6" t="n">
        <v>5.9</v>
      </c>
      <c r="K2524" s="3" t="str">
        <f aca="false">IF(I2524=1,"Yes","No")</f>
        <v>Yes</v>
      </c>
      <c r="L2524" s="7" t="n">
        <f aca="false">IF(K2524="Yes",(J2524-1)*0.98,-1)</f>
        <v>4.802</v>
      </c>
      <c r="M2524" s="10" t="s">
        <v>53</v>
      </c>
      <c r="N2524" s="52" t="n">
        <v>11.92</v>
      </c>
      <c r="O2524" s="50" t="n">
        <f aca="false">N2524*L2524</f>
        <v>57.23984</v>
      </c>
      <c r="P2524" s="14" t="n">
        <f aca="false">O2524+P2523</f>
        <v>644.39237064</v>
      </c>
    </row>
    <row r="2525" customFormat="false" ht="12.8" hidden="false" customHeight="false" outlineLevel="0" collapsed="false">
      <c r="A2525" s="2" t="s">
        <v>2970</v>
      </c>
      <c r="B2525" s="2" t="s">
        <v>536</v>
      </c>
      <c r="C2525" s="0" t="s">
        <v>382</v>
      </c>
      <c r="D2525" s="0" t="s">
        <v>42</v>
      </c>
      <c r="E2525" s="0" t="s">
        <v>147</v>
      </c>
      <c r="F2525" s="0" t="s">
        <v>453</v>
      </c>
      <c r="G2525" s="0" t="s">
        <v>19</v>
      </c>
      <c r="H2525" s="0" t="s">
        <v>2973</v>
      </c>
      <c r="I2525" s="0" t="n">
        <v>0</v>
      </c>
      <c r="J2525" s="0" t="n">
        <v>2.68</v>
      </c>
      <c r="K2525" s="0" t="str">
        <f aca="false">IF(I2525=1,"Yes","No")</f>
        <v>No</v>
      </c>
      <c r="L2525" s="0" t="n">
        <f aca="false">IF(K2525="Yes",(J2525-1)*0.98,-1)</f>
        <v>-1</v>
      </c>
      <c r="M2525" s="5" t="s">
        <v>33</v>
      </c>
      <c r="N2525" s="52" t="n">
        <v>11.92</v>
      </c>
      <c r="O2525" s="50" t="n">
        <f aca="false">N2525*L2525</f>
        <v>-11.92</v>
      </c>
      <c r="P2525" s="14" t="n">
        <f aca="false">O2525+P2524</f>
        <v>632.47237064</v>
      </c>
    </row>
    <row r="2526" customFormat="false" ht="12.8" hidden="false" customHeight="false" outlineLevel="0" collapsed="false">
      <c r="A2526" s="2" t="s">
        <v>2970</v>
      </c>
      <c r="B2526" s="2" t="s">
        <v>343</v>
      </c>
      <c r="C2526" s="0" t="s">
        <v>734</v>
      </c>
      <c r="D2526" s="0" t="s">
        <v>29</v>
      </c>
      <c r="E2526" s="0" t="s">
        <v>147</v>
      </c>
      <c r="F2526" s="0" t="s">
        <v>453</v>
      </c>
      <c r="G2526" s="0" t="s">
        <v>19</v>
      </c>
      <c r="H2526" s="0" t="s">
        <v>2974</v>
      </c>
      <c r="I2526" s="0" t="n">
        <v>2</v>
      </c>
      <c r="J2526" s="0" t="n">
        <v>1.68</v>
      </c>
      <c r="K2526" s="0" t="str">
        <f aca="false">IF(I2526=1,"Yes","No")</f>
        <v>No</v>
      </c>
      <c r="L2526" s="0" t="n">
        <f aca="false">IF(K2526="Yes",(J2526-1)*0.98,-1)</f>
        <v>-1</v>
      </c>
      <c r="M2526" s="5" t="s">
        <v>33</v>
      </c>
      <c r="N2526" s="52" t="n">
        <v>11.92</v>
      </c>
      <c r="O2526" s="50" t="n">
        <f aca="false">N2526*L2526</f>
        <v>-11.92</v>
      </c>
      <c r="P2526" s="14" t="n">
        <f aca="false">O2526+P2525</f>
        <v>620.55237064</v>
      </c>
    </row>
    <row r="2527" customFormat="false" ht="12.8" hidden="false" customHeight="false" outlineLevel="0" collapsed="false">
      <c r="A2527" s="9" t="s">
        <v>2970</v>
      </c>
      <c r="B2527" s="9" t="s">
        <v>343</v>
      </c>
      <c r="C2527" s="6" t="s">
        <v>734</v>
      </c>
      <c r="D2527" s="6" t="s">
        <v>29</v>
      </c>
      <c r="E2527" s="6" t="s">
        <v>147</v>
      </c>
      <c r="F2527" s="6" t="s">
        <v>453</v>
      </c>
      <c r="G2527" s="6" t="s">
        <v>19</v>
      </c>
      <c r="H2527" s="6" t="s">
        <v>2975</v>
      </c>
      <c r="I2527" s="6" t="n">
        <v>1</v>
      </c>
      <c r="J2527" s="6" t="n">
        <v>3.81</v>
      </c>
      <c r="K2527" s="3" t="str">
        <f aca="false">IF(I2527=1,"Yes","No")</f>
        <v>Yes</v>
      </c>
      <c r="L2527" s="7" t="n">
        <f aca="false">IF(K2527="Yes",(J2527-1)*0.98,-1)</f>
        <v>2.7538</v>
      </c>
      <c r="M2527" s="10" t="s">
        <v>53</v>
      </c>
      <c r="N2527" s="52" t="n">
        <v>11.92</v>
      </c>
      <c r="O2527" s="50" t="n">
        <f aca="false">N2527*L2527</f>
        <v>32.825296</v>
      </c>
      <c r="P2527" s="14" t="n">
        <f aca="false">O2527+P2526</f>
        <v>653.37766664</v>
      </c>
    </row>
    <row r="2528" customFormat="false" ht="12.8" hidden="false" customHeight="false" outlineLevel="0" collapsed="false">
      <c r="A2528" s="2" t="s">
        <v>2976</v>
      </c>
      <c r="B2528" s="2" t="s">
        <v>810</v>
      </c>
      <c r="C2528" s="0" t="s">
        <v>41</v>
      </c>
      <c r="D2528" s="0" t="s">
        <v>16</v>
      </c>
      <c r="E2528" s="0" t="s">
        <v>147</v>
      </c>
      <c r="F2528" s="0" t="s">
        <v>65</v>
      </c>
      <c r="G2528" s="0" t="s">
        <v>21</v>
      </c>
      <c r="H2528" s="0" t="s">
        <v>2977</v>
      </c>
      <c r="I2528" s="0" t="n">
        <v>1</v>
      </c>
      <c r="J2528" s="0" t="n">
        <v>1.89</v>
      </c>
      <c r="K2528" s="0" t="str">
        <f aca="false">IF(I2528=1,"Yes","No")</f>
        <v>Yes</v>
      </c>
      <c r="L2528" s="0" t="n">
        <f aca="false">IF(K2528="Yes",(J2528-1)*0.98,-1)</f>
        <v>0.8722</v>
      </c>
      <c r="M2528" s="5" t="s">
        <v>33</v>
      </c>
      <c r="N2528" s="52" t="n">
        <v>11.92</v>
      </c>
      <c r="O2528" s="50" t="n">
        <f aca="false">N2528*L2528</f>
        <v>10.396624</v>
      </c>
      <c r="P2528" s="14" t="n">
        <f aca="false">O2528+P2527</f>
        <v>663.77429064</v>
      </c>
    </row>
    <row r="2529" customFormat="false" ht="12.8" hidden="false" customHeight="false" outlineLevel="0" collapsed="false">
      <c r="A2529" s="2" t="s">
        <v>2976</v>
      </c>
      <c r="B2529" s="2" t="s">
        <v>605</v>
      </c>
      <c r="C2529" s="6" t="s">
        <v>435</v>
      </c>
      <c r="D2529" s="6" t="s">
        <v>102</v>
      </c>
      <c r="E2529" s="6" t="s">
        <v>87</v>
      </c>
      <c r="F2529" s="6" t="s">
        <v>152</v>
      </c>
      <c r="G2529" s="6" t="s">
        <v>19</v>
      </c>
      <c r="H2529" s="6" t="s">
        <v>1854</v>
      </c>
      <c r="I2529" s="6" t="s">
        <v>133</v>
      </c>
      <c r="J2529" s="6" t="n">
        <v>31.94</v>
      </c>
      <c r="K2529" s="3" t="str">
        <f aca="false">IF(I2529=1, "No","Yes")</f>
        <v>Yes</v>
      </c>
      <c r="L2529" s="7" t="n">
        <f aca="false">IF(I2529=1,-J2529,0.98)</f>
        <v>0.98</v>
      </c>
      <c r="M2529" s="8" t="s">
        <v>51</v>
      </c>
      <c r="N2529" s="52" t="n">
        <v>11.92</v>
      </c>
      <c r="O2529" s="50" t="n">
        <f aca="false">N2529*L2529</f>
        <v>11.6816</v>
      </c>
      <c r="P2529" s="14" t="n">
        <f aca="false">O2529+P2528</f>
        <v>675.45589064</v>
      </c>
    </row>
    <row r="2530" customFormat="false" ht="12.8" hidden="false" customHeight="false" outlineLevel="0" collapsed="false">
      <c r="A2530" s="2" t="s">
        <v>2976</v>
      </c>
      <c r="B2530" s="2" t="s">
        <v>173</v>
      </c>
      <c r="C2530" s="0" t="s">
        <v>1094</v>
      </c>
      <c r="D2530" s="0" t="s">
        <v>37</v>
      </c>
      <c r="E2530" s="0" t="s">
        <v>17</v>
      </c>
      <c r="F2530" s="0" t="s">
        <v>18</v>
      </c>
      <c r="G2530" s="0" t="s">
        <v>19</v>
      </c>
      <c r="H2530" s="0" t="s">
        <v>2978</v>
      </c>
      <c r="I2530" s="0" t="n">
        <v>1</v>
      </c>
      <c r="J2530" s="0" t="n">
        <v>4.1</v>
      </c>
      <c r="K2530" s="0" t="str">
        <f aca="false">IF(I2530=1,"Yes","No")</f>
        <v>Yes</v>
      </c>
      <c r="L2530" s="0" t="n">
        <f aca="false">IF(K2530="Yes",(J2530-1)*0.98,-1)</f>
        <v>3.038</v>
      </c>
      <c r="M2530" s="5" t="s">
        <v>33</v>
      </c>
      <c r="N2530" s="52" t="n">
        <v>11.92</v>
      </c>
      <c r="O2530" s="50" t="n">
        <f aca="false">N2530*L2530</f>
        <v>36.21296</v>
      </c>
      <c r="P2530" s="14" t="n">
        <f aca="false">O2530+P2529</f>
        <v>711.66885064</v>
      </c>
    </row>
    <row r="2531" customFormat="false" ht="12.8" hidden="false" customHeight="false" outlineLevel="0" collapsed="false">
      <c r="A2531" s="2" t="s">
        <v>2976</v>
      </c>
      <c r="B2531" s="2" t="s">
        <v>505</v>
      </c>
      <c r="C2531" s="0" t="s">
        <v>435</v>
      </c>
      <c r="D2531" s="0" t="s">
        <v>16</v>
      </c>
      <c r="E2531" s="0" t="s">
        <v>87</v>
      </c>
      <c r="F2531" s="0" t="s">
        <v>152</v>
      </c>
      <c r="G2531" s="0" t="s">
        <v>19</v>
      </c>
      <c r="H2531" s="0" t="s">
        <v>2925</v>
      </c>
      <c r="I2531" s="0" t="n">
        <v>2</v>
      </c>
      <c r="J2531" s="0" t="n">
        <v>1.7</v>
      </c>
      <c r="K2531" s="0" t="str">
        <f aca="false">IF(I2531=1,"Yes","No")</f>
        <v>No</v>
      </c>
      <c r="L2531" s="0" t="n">
        <f aca="false">IF(K2531="Yes",(J2531-1)*0.98,-1)</f>
        <v>-1</v>
      </c>
      <c r="M2531" s="5" t="s">
        <v>33</v>
      </c>
      <c r="N2531" s="52" t="n">
        <v>11.92</v>
      </c>
      <c r="O2531" s="50" t="n">
        <f aca="false">N2531*L2531</f>
        <v>-11.92</v>
      </c>
      <c r="P2531" s="14" t="n">
        <f aca="false">O2531+P2530</f>
        <v>699.74885064</v>
      </c>
    </row>
    <row r="2532" customFormat="false" ht="12.8" hidden="false" customHeight="false" outlineLevel="0" collapsed="false">
      <c r="A2532" s="2" t="s">
        <v>2976</v>
      </c>
      <c r="B2532" s="2" t="s">
        <v>505</v>
      </c>
      <c r="C2532" s="0" t="s">
        <v>435</v>
      </c>
      <c r="D2532" s="0" t="s">
        <v>16</v>
      </c>
      <c r="E2532" s="0" t="s">
        <v>87</v>
      </c>
      <c r="F2532" s="0" t="s">
        <v>152</v>
      </c>
      <c r="G2532" s="0" t="s">
        <v>19</v>
      </c>
      <c r="H2532" s="0" t="s">
        <v>2925</v>
      </c>
      <c r="I2532" s="0" t="n">
        <v>2</v>
      </c>
      <c r="J2532" s="0" t="n">
        <v>1.26</v>
      </c>
      <c r="K2532" s="0" t="s">
        <v>21</v>
      </c>
      <c r="L2532" s="0" t="n">
        <f aca="false">IF(K2532="Yes",(J2532-1)*0.98,-1)</f>
        <v>0.2548</v>
      </c>
      <c r="M2532" s="4" t="s">
        <v>22</v>
      </c>
      <c r="N2532" s="52" t="n">
        <v>11.92</v>
      </c>
      <c r="O2532" s="50" t="n">
        <f aca="false">N2532*L2532</f>
        <v>3.037216</v>
      </c>
      <c r="P2532" s="14" t="n">
        <f aca="false">O2532+P2531</f>
        <v>702.78606664</v>
      </c>
    </row>
    <row r="2533" customFormat="false" ht="12.8" hidden="false" customHeight="false" outlineLevel="0" collapsed="false">
      <c r="A2533" s="2" t="s">
        <v>2976</v>
      </c>
      <c r="B2533" s="2" t="s">
        <v>423</v>
      </c>
      <c r="C2533" s="0" t="s">
        <v>74</v>
      </c>
      <c r="D2533" s="0" t="s">
        <v>37</v>
      </c>
      <c r="E2533" s="0" t="s">
        <v>30</v>
      </c>
      <c r="F2533" s="0" t="s">
        <v>65</v>
      </c>
      <c r="G2533" s="0" t="s">
        <v>21</v>
      </c>
      <c r="H2533" s="0" t="s">
        <v>2979</v>
      </c>
      <c r="I2533" s="0" t="n">
        <v>3</v>
      </c>
      <c r="J2533" s="0" t="n">
        <v>1.52</v>
      </c>
      <c r="K2533" s="0" t="s">
        <v>21</v>
      </c>
      <c r="L2533" s="0" t="n">
        <f aca="false">IF(K2533="Yes",(J2533-1)*0.98,-1)</f>
        <v>0.5096</v>
      </c>
      <c r="M2533" s="4" t="s">
        <v>22</v>
      </c>
      <c r="N2533" s="52" t="n">
        <v>11.92</v>
      </c>
      <c r="O2533" s="50" t="n">
        <f aca="false">N2533*L2533</f>
        <v>6.074432</v>
      </c>
      <c r="P2533" s="14" t="n">
        <f aca="false">O2533+P2532</f>
        <v>708.86049864</v>
      </c>
    </row>
    <row r="2534" customFormat="false" ht="12.8" hidden="false" customHeight="false" outlineLevel="0" collapsed="false">
      <c r="A2534" s="2" t="s">
        <v>2976</v>
      </c>
      <c r="B2534" s="2" t="s">
        <v>423</v>
      </c>
      <c r="C2534" s="0" t="s">
        <v>74</v>
      </c>
      <c r="D2534" s="0" t="s">
        <v>37</v>
      </c>
      <c r="E2534" s="0" t="s">
        <v>30</v>
      </c>
      <c r="F2534" s="0" t="s">
        <v>65</v>
      </c>
      <c r="G2534" s="0" t="s">
        <v>21</v>
      </c>
      <c r="H2534" s="0" t="s">
        <v>2980</v>
      </c>
      <c r="I2534" s="0" t="n">
        <v>2</v>
      </c>
      <c r="J2534" s="0" t="n">
        <v>1.73</v>
      </c>
      <c r="K2534" s="0" t="s">
        <v>21</v>
      </c>
      <c r="L2534" s="0" t="n">
        <f aca="false">IF(K2534="Yes",(J2534-1)*0.98,-1)</f>
        <v>0.7154</v>
      </c>
      <c r="M2534" s="11" t="s">
        <v>62</v>
      </c>
      <c r="N2534" s="52" t="n">
        <v>11.92</v>
      </c>
      <c r="O2534" s="50" t="n">
        <f aca="false">N2534*L2534</f>
        <v>8.527568</v>
      </c>
      <c r="P2534" s="14" t="n">
        <f aca="false">O2534+P2533</f>
        <v>717.38806664</v>
      </c>
    </row>
    <row r="2535" customFormat="false" ht="12.8" hidden="false" customHeight="false" outlineLevel="0" collapsed="false">
      <c r="A2535" s="2" t="s">
        <v>2976</v>
      </c>
      <c r="B2535" s="2" t="s">
        <v>423</v>
      </c>
      <c r="C2535" s="6" t="s">
        <v>74</v>
      </c>
      <c r="D2535" s="6" t="s">
        <v>37</v>
      </c>
      <c r="E2535" s="6" t="s">
        <v>30</v>
      </c>
      <c r="F2535" s="6" t="s">
        <v>65</v>
      </c>
      <c r="G2535" s="6" t="s">
        <v>21</v>
      </c>
      <c r="H2535" s="6" t="s">
        <v>2981</v>
      </c>
      <c r="I2535" s="6" t="n">
        <v>0</v>
      </c>
      <c r="J2535" s="6" t="n">
        <v>6.4</v>
      </c>
      <c r="K2535" s="3" t="str">
        <f aca="false">IF(I2535=1, "No","Yes")</f>
        <v>Yes</v>
      </c>
      <c r="L2535" s="7" t="n">
        <f aca="false">IF(I2535=1,-J2535,0.98)</f>
        <v>0.98</v>
      </c>
      <c r="M2535" s="8" t="s">
        <v>51</v>
      </c>
      <c r="N2535" s="52" t="n">
        <v>11.92</v>
      </c>
      <c r="O2535" s="50" t="n">
        <f aca="false">N2535*L2535</f>
        <v>11.6816</v>
      </c>
      <c r="P2535" s="14" t="n">
        <f aca="false">O2535+P2534</f>
        <v>729.06966664</v>
      </c>
    </row>
    <row r="2536" customFormat="false" ht="12.8" hidden="false" customHeight="false" outlineLevel="0" collapsed="false">
      <c r="A2536" s="2" t="s">
        <v>2982</v>
      </c>
      <c r="B2536" s="2" t="s">
        <v>512</v>
      </c>
      <c r="C2536" s="0" t="s">
        <v>611</v>
      </c>
      <c r="D2536" s="0" t="s">
        <v>16</v>
      </c>
      <c r="E2536" s="0" t="s">
        <v>147</v>
      </c>
      <c r="F2536" s="0" t="s">
        <v>65</v>
      </c>
      <c r="G2536" s="0" t="s">
        <v>21</v>
      </c>
      <c r="H2536" s="0" t="s">
        <v>2983</v>
      </c>
      <c r="I2536" s="0" t="n">
        <v>4</v>
      </c>
      <c r="J2536" s="0" t="n">
        <v>2.24</v>
      </c>
      <c r="K2536" s="0" t="str">
        <f aca="false">IF(I2536=1,"Yes","No")</f>
        <v>No</v>
      </c>
      <c r="L2536" s="0" t="n">
        <f aca="false">IF(K2536="Yes",(J2536-1)*0.98,-1)</f>
        <v>-1</v>
      </c>
      <c r="M2536" s="5" t="s">
        <v>33</v>
      </c>
      <c r="N2536" s="52" t="n">
        <v>11.92</v>
      </c>
      <c r="O2536" s="50" t="n">
        <f aca="false">N2536*L2536</f>
        <v>-11.92</v>
      </c>
      <c r="P2536" s="14" t="n">
        <f aca="false">O2536+P2535</f>
        <v>717.14966664</v>
      </c>
    </row>
    <row r="2537" customFormat="false" ht="12.8" hidden="false" customHeight="false" outlineLevel="0" collapsed="false">
      <c r="A2537" s="9" t="s">
        <v>2982</v>
      </c>
      <c r="B2537" s="9" t="s">
        <v>159</v>
      </c>
      <c r="C2537" s="6" t="s">
        <v>611</v>
      </c>
      <c r="D2537" s="6" t="s">
        <v>42</v>
      </c>
      <c r="E2537" s="6" t="s">
        <v>147</v>
      </c>
      <c r="F2537" s="6" t="s">
        <v>43</v>
      </c>
      <c r="G2537" s="6" t="s">
        <v>19</v>
      </c>
      <c r="H2537" s="6" t="s">
        <v>2984</v>
      </c>
      <c r="I2537" s="6" t="n">
        <v>1</v>
      </c>
      <c r="J2537" s="6" t="n">
        <v>16.62</v>
      </c>
      <c r="K2537" s="3" t="str">
        <f aca="false">IF(I2537=1,"Yes","No")</f>
        <v>Yes</v>
      </c>
      <c r="L2537" s="7" t="n">
        <f aca="false">IF(K2537="Yes",(J2537-1)*0.98,-1)</f>
        <v>15.3076</v>
      </c>
      <c r="M2537" s="10" t="s">
        <v>53</v>
      </c>
      <c r="N2537" s="52" t="n">
        <v>11.92</v>
      </c>
      <c r="O2537" s="50" t="n">
        <f aca="false">N2537*L2537</f>
        <v>182.466592</v>
      </c>
      <c r="P2537" s="14" t="n">
        <f aca="false">O2537+P2536</f>
        <v>899.61625864</v>
      </c>
    </row>
    <row r="2538" customFormat="false" ht="12.8" hidden="false" customHeight="false" outlineLevel="0" collapsed="false">
      <c r="A2538" s="2" t="s">
        <v>2985</v>
      </c>
      <c r="B2538" s="2" t="s">
        <v>222</v>
      </c>
      <c r="C2538" s="0" t="s">
        <v>150</v>
      </c>
      <c r="D2538" s="0" t="s">
        <v>16</v>
      </c>
      <c r="E2538" s="0" t="s">
        <v>17</v>
      </c>
      <c r="F2538" s="0" t="s">
        <v>18</v>
      </c>
      <c r="G2538" s="0" t="s">
        <v>19</v>
      </c>
      <c r="H2538" s="0" t="s">
        <v>2986</v>
      </c>
      <c r="I2538" s="0" t="n">
        <v>2</v>
      </c>
      <c r="J2538" s="0" t="n">
        <v>1.14</v>
      </c>
      <c r="K2538" s="0" t="s">
        <v>21</v>
      </c>
      <c r="L2538" s="0" t="n">
        <f aca="false">IF(K2538="Yes",(J2538-1)*0.98,-1)</f>
        <v>0.1372</v>
      </c>
      <c r="M2538" s="4" t="s">
        <v>22</v>
      </c>
      <c r="N2538" s="52" t="n">
        <v>11.92</v>
      </c>
      <c r="O2538" s="50" t="n">
        <f aca="false">N2538*L2538</f>
        <v>1.635424</v>
      </c>
      <c r="P2538" s="14" t="n">
        <f aca="false">O2538+P2537</f>
        <v>901.25168264</v>
      </c>
    </row>
    <row r="2539" customFormat="false" ht="12.8" hidden="false" customHeight="false" outlineLevel="0" collapsed="false">
      <c r="A2539" s="2" t="s">
        <v>2985</v>
      </c>
      <c r="B2539" s="2" t="s">
        <v>113</v>
      </c>
      <c r="C2539" s="0" t="s">
        <v>131</v>
      </c>
      <c r="D2539" s="0" t="s">
        <v>16</v>
      </c>
      <c r="E2539" s="0" t="s">
        <v>17</v>
      </c>
      <c r="F2539" s="0" t="s">
        <v>18</v>
      </c>
      <c r="G2539" s="0" t="s">
        <v>19</v>
      </c>
      <c r="H2539" s="0" t="s">
        <v>2916</v>
      </c>
      <c r="I2539" s="0" t="n">
        <v>2</v>
      </c>
      <c r="J2539" s="0" t="n">
        <v>1.42</v>
      </c>
      <c r="K2539" s="0" t="s">
        <v>21</v>
      </c>
      <c r="L2539" s="0" t="n">
        <f aca="false">IF(K2539="Yes",(J2539-1)*0.98,-1)</f>
        <v>0.4116</v>
      </c>
      <c r="M2539" s="4" t="s">
        <v>22</v>
      </c>
      <c r="N2539" s="52" t="n">
        <v>11.92</v>
      </c>
      <c r="O2539" s="50" t="n">
        <f aca="false">N2539*L2539</f>
        <v>4.906272</v>
      </c>
      <c r="P2539" s="14" t="n">
        <f aca="false">O2539+P2538</f>
        <v>906.15795464</v>
      </c>
    </row>
    <row r="2540" customFormat="false" ht="12.8" hidden="false" customHeight="false" outlineLevel="0" collapsed="false">
      <c r="A2540" s="2" t="s">
        <v>2985</v>
      </c>
      <c r="B2540" s="2" t="s">
        <v>23</v>
      </c>
      <c r="C2540" s="0" t="s">
        <v>131</v>
      </c>
      <c r="D2540" s="0" t="s">
        <v>48</v>
      </c>
      <c r="E2540" s="0" t="s">
        <v>87</v>
      </c>
      <c r="F2540" s="0" t="s">
        <v>298</v>
      </c>
      <c r="G2540" s="0" t="s">
        <v>19</v>
      </c>
      <c r="H2540" s="0" t="s">
        <v>2987</v>
      </c>
      <c r="I2540" s="0" t="n">
        <v>1</v>
      </c>
      <c r="J2540" s="0" t="n">
        <v>1.6</v>
      </c>
      <c r="K2540" s="0" t="str">
        <f aca="false">IF(I2540=1,"Yes","No")</f>
        <v>Yes</v>
      </c>
      <c r="L2540" s="0" t="n">
        <f aca="false">IF(K2540="Yes",(J2540-1)*0.98,-1)</f>
        <v>0.588</v>
      </c>
      <c r="M2540" s="5" t="s">
        <v>33</v>
      </c>
      <c r="N2540" s="52" t="n">
        <v>11.92</v>
      </c>
      <c r="O2540" s="50" t="n">
        <f aca="false">N2540*L2540</f>
        <v>7.00896</v>
      </c>
      <c r="P2540" s="14" t="n">
        <f aca="false">O2540+P2539</f>
        <v>913.16691464</v>
      </c>
    </row>
    <row r="2541" customFormat="false" ht="12.8" hidden="false" customHeight="false" outlineLevel="0" collapsed="false">
      <c r="A2541" s="2" t="s">
        <v>2985</v>
      </c>
      <c r="B2541" s="2" t="s">
        <v>101</v>
      </c>
      <c r="C2541" s="0" t="s">
        <v>382</v>
      </c>
      <c r="D2541" s="0" t="s">
        <v>16</v>
      </c>
      <c r="E2541" s="0" t="s">
        <v>147</v>
      </c>
      <c r="F2541" s="0" t="s">
        <v>453</v>
      </c>
      <c r="G2541" s="0" t="s">
        <v>19</v>
      </c>
      <c r="H2541" s="0" t="s">
        <v>2961</v>
      </c>
      <c r="I2541" s="0" t="n">
        <v>1</v>
      </c>
      <c r="J2541" s="0" t="n">
        <v>2.34</v>
      </c>
      <c r="K2541" s="0" t="str">
        <f aca="false">IF(I2541=1,"Yes","No")</f>
        <v>Yes</v>
      </c>
      <c r="L2541" s="0" t="n">
        <f aca="false">IF(K2541="Yes",(J2541-1)*0.98,-1)</f>
        <v>1.3132</v>
      </c>
      <c r="M2541" s="5" t="s">
        <v>33</v>
      </c>
      <c r="N2541" s="52" t="n">
        <v>11.92</v>
      </c>
      <c r="O2541" s="50" t="n">
        <f aca="false">N2541*L2541</f>
        <v>15.653344</v>
      </c>
      <c r="P2541" s="14" t="n">
        <f aca="false">O2541+P2540</f>
        <v>928.82025864</v>
      </c>
    </row>
    <row r="2542" customFormat="false" ht="12.8" hidden="false" customHeight="false" outlineLevel="0" collapsed="false">
      <c r="A2542" s="2" t="s">
        <v>2985</v>
      </c>
      <c r="B2542" s="2" t="s">
        <v>101</v>
      </c>
      <c r="C2542" s="0" t="s">
        <v>382</v>
      </c>
      <c r="D2542" s="0" t="s">
        <v>16</v>
      </c>
      <c r="E2542" s="0" t="s">
        <v>147</v>
      </c>
      <c r="F2542" s="0" t="s">
        <v>453</v>
      </c>
      <c r="G2542" s="0" t="s">
        <v>19</v>
      </c>
      <c r="H2542" s="0" t="s">
        <v>2988</v>
      </c>
      <c r="I2542" s="0" t="n">
        <v>0</v>
      </c>
      <c r="J2542" s="0" t="n">
        <v>2.34</v>
      </c>
      <c r="K2542" s="0" t="s">
        <v>19</v>
      </c>
      <c r="L2542" s="0" t="n">
        <f aca="false">IF(K2542="Yes",(J2542-1)*0.98,-1)</f>
        <v>-1</v>
      </c>
      <c r="M2542" s="11" t="s">
        <v>62</v>
      </c>
      <c r="N2542" s="52" t="n">
        <v>11.92</v>
      </c>
      <c r="O2542" s="50" t="n">
        <f aca="false">N2542*L2542</f>
        <v>-11.92</v>
      </c>
      <c r="P2542" s="14" t="n">
        <f aca="false">O2542+P2541</f>
        <v>916.90025864</v>
      </c>
    </row>
    <row r="2543" customFormat="false" ht="12.8" hidden="false" customHeight="false" outlineLevel="0" collapsed="false">
      <c r="A2543" s="2" t="s">
        <v>2985</v>
      </c>
      <c r="B2543" s="2" t="s">
        <v>77</v>
      </c>
      <c r="C2543" s="0" t="s">
        <v>382</v>
      </c>
      <c r="D2543" s="0" t="s">
        <v>42</v>
      </c>
      <c r="E2543" s="0" t="s">
        <v>147</v>
      </c>
      <c r="F2543" s="0" t="s">
        <v>65</v>
      </c>
      <c r="G2543" s="0" t="s">
        <v>21</v>
      </c>
      <c r="H2543" s="0" t="s">
        <v>2989</v>
      </c>
      <c r="I2543" s="0" t="n">
        <v>0</v>
      </c>
      <c r="J2543" s="0" t="n">
        <v>3.15</v>
      </c>
      <c r="K2543" s="0" t="str">
        <f aca="false">IF(I2543=1,"Yes","No")</f>
        <v>No</v>
      </c>
      <c r="L2543" s="0" t="n">
        <f aca="false">IF(K2543="Yes",(J2543-1)*0.98,-1)</f>
        <v>-1</v>
      </c>
      <c r="M2543" s="5" t="s">
        <v>33</v>
      </c>
      <c r="N2543" s="52" t="n">
        <v>11.92</v>
      </c>
      <c r="O2543" s="50" t="n">
        <f aca="false">N2543*L2543</f>
        <v>-11.92</v>
      </c>
      <c r="P2543" s="14" t="n">
        <f aca="false">O2543+P2542</f>
        <v>904.98025864</v>
      </c>
    </row>
    <row r="2544" customFormat="false" ht="12.8" hidden="false" customHeight="false" outlineLevel="0" collapsed="false">
      <c r="A2544" s="2" t="s">
        <v>2985</v>
      </c>
      <c r="B2544" s="2" t="s">
        <v>77</v>
      </c>
      <c r="C2544" s="0" t="s">
        <v>382</v>
      </c>
      <c r="D2544" s="0" t="s">
        <v>42</v>
      </c>
      <c r="E2544" s="0" t="s">
        <v>147</v>
      </c>
      <c r="F2544" s="0" t="s">
        <v>65</v>
      </c>
      <c r="G2544" s="0" t="s">
        <v>21</v>
      </c>
      <c r="H2544" s="0" t="s">
        <v>2989</v>
      </c>
      <c r="I2544" s="0" t="n">
        <v>0</v>
      </c>
      <c r="J2544" s="0" t="n">
        <v>1.47</v>
      </c>
      <c r="K2544" s="0" t="s">
        <v>19</v>
      </c>
      <c r="L2544" s="0" t="n">
        <f aca="false">IF(K2544="Yes",(J2544-1)*0.98,-1)</f>
        <v>-1</v>
      </c>
      <c r="M2544" s="4" t="s">
        <v>22</v>
      </c>
      <c r="N2544" s="52" t="n">
        <v>11.92</v>
      </c>
      <c r="O2544" s="50" t="n">
        <f aca="false">N2544*L2544</f>
        <v>-11.92</v>
      </c>
      <c r="P2544" s="14" t="n">
        <f aca="false">O2544+P2543</f>
        <v>893.06025864</v>
      </c>
    </row>
    <row r="2545" customFormat="false" ht="12.8" hidden="false" customHeight="false" outlineLevel="0" collapsed="false">
      <c r="A2545" s="2" t="s">
        <v>2985</v>
      </c>
      <c r="B2545" s="2" t="s">
        <v>456</v>
      </c>
      <c r="C2545" s="6" t="s">
        <v>131</v>
      </c>
      <c r="D2545" s="6" t="s">
        <v>102</v>
      </c>
      <c r="E2545" s="6" t="s">
        <v>87</v>
      </c>
      <c r="F2545" s="6" t="s">
        <v>65</v>
      </c>
      <c r="G2545" s="6" t="s">
        <v>21</v>
      </c>
      <c r="H2545" s="6" t="s">
        <v>2990</v>
      </c>
      <c r="I2545" s="6" t="n">
        <v>2</v>
      </c>
      <c r="J2545" s="6" t="n">
        <v>5.84</v>
      </c>
      <c r="K2545" s="3" t="str">
        <f aca="false">IF(I2545=1, "No","Yes")</f>
        <v>Yes</v>
      </c>
      <c r="L2545" s="7" t="n">
        <f aca="false">IF(I2545=1,-J2545,0.98)</f>
        <v>0.98</v>
      </c>
      <c r="M2545" s="8" t="s">
        <v>51</v>
      </c>
      <c r="N2545" s="52" t="n">
        <v>11.92</v>
      </c>
      <c r="O2545" s="50" t="n">
        <f aca="false">N2545*L2545</f>
        <v>11.6816</v>
      </c>
      <c r="P2545" s="14" t="n">
        <f aca="false">O2545+P2544</f>
        <v>904.74185864</v>
      </c>
    </row>
    <row r="2546" customFormat="false" ht="12.8" hidden="false" customHeight="false" outlineLevel="0" collapsed="false">
      <c r="A2546" s="9" t="s">
        <v>2985</v>
      </c>
      <c r="B2546" s="9" t="s">
        <v>456</v>
      </c>
      <c r="C2546" s="6" t="s">
        <v>131</v>
      </c>
      <c r="D2546" s="6" t="s">
        <v>102</v>
      </c>
      <c r="E2546" s="6" t="s">
        <v>87</v>
      </c>
      <c r="F2546" s="6" t="s">
        <v>65</v>
      </c>
      <c r="G2546" s="6" t="s">
        <v>21</v>
      </c>
      <c r="H2546" s="6" t="s">
        <v>2990</v>
      </c>
      <c r="I2546" s="6" t="n">
        <v>2</v>
      </c>
      <c r="J2546" s="6" t="n">
        <v>2.56</v>
      </c>
      <c r="K2546" s="3" t="s">
        <v>21</v>
      </c>
      <c r="L2546" s="0" t="n">
        <f aca="false">IF(K2546="Yes",(J2546-1)*0.98,-1)</f>
        <v>1.5288</v>
      </c>
      <c r="M2546" s="13" t="s">
        <v>184</v>
      </c>
      <c r="N2546" s="52" t="n">
        <v>11.92</v>
      </c>
      <c r="O2546" s="50" t="n">
        <f aca="false">N2546*L2546</f>
        <v>18.223296</v>
      </c>
      <c r="P2546" s="14" t="n">
        <f aca="false">O2546+P2545</f>
        <v>922.96515464</v>
      </c>
    </row>
    <row r="2547" customFormat="false" ht="12.8" hidden="false" customHeight="false" outlineLevel="0" collapsed="false">
      <c r="A2547" s="2" t="s">
        <v>2991</v>
      </c>
      <c r="B2547" s="2" t="s">
        <v>438</v>
      </c>
      <c r="C2547" s="0" t="s">
        <v>24</v>
      </c>
      <c r="D2547" s="0" t="s">
        <v>42</v>
      </c>
      <c r="E2547" s="0" t="s">
        <v>79</v>
      </c>
      <c r="F2547" s="0" t="s">
        <v>80</v>
      </c>
      <c r="G2547" s="0" t="s">
        <v>19</v>
      </c>
      <c r="H2547" s="0" t="s">
        <v>2992</v>
      </c>
      <c r="I2547" s="0" t="n">
        <v>1</v>
      </c>
      <c r="J2547" s="0" t="n">
        <v>1.37</v>
      </c>
      <c r="K2547" s="0" t="s">
        <v>21</v>
      </c>
      <c r="L2547" s="0" t="n">
        <f aca="false">IF(K2547="Yes",(J2547-1)*0.98,-1)</f>
        <v>0.3626</v>
      </c>
      <c r="M2547" s="4" t="s">
        <v>22</v>
      </c>
      <c r="N2547" s="52" t="n">
        <v>11.92</v>
      </c>
      <c r="O2547" s="50" t="n">
        <f aca="false">N2547*L2547</f>
        <v>4.322192</v>
      </c>
      <c r="P2547" s="14" t="n">
        <f aca="false">O2547+P2546</f>
        <v>927.28734664</v>
      </c>
    </row>
    <row r="2548" customFormat="false" ht="12.8" hidden="false" customHeight="false" outlineLevel="0" collapsed="false">
      <c r="A2548" s="2" t="s">
        <v>2993</v>
      </c>
      <c r="B2548" s="2" t="s">
        <v>35</v>
      </c>
      <c r="C2548" s="0" t="s">
        <v>584</v>
      </c>
      <c r="D2548" s="0" t="s">
        <v>102</v>
      </c>
      <c r="E2548" s="0" t="s">
        <v>147</v>
      </c>
      <c r="F2548" s="0" t="s">
        <v>49</v>
      </c>
      <c r="G2548" s="0" t="s">
        <v>19</v>
      </c>
      <c r="H2548" s="0" t="s">
        <v>2994</v>
      </c>
      <c r="I2548" s="0" t="n">
        <v>0</v>
      </c>
      <c r="J2548" s="0" t="n">
        <v>1.41</v>
      </c>
      <c r="K2548" s="0" t="s">
        <v>19</v>
      </c>
      <c r="L2548" s="0" t="n">
        <f aca="false">IF(K2548="Yes",(J2548-1)*0.98,-1)</f>
        <v>-1</v>
      </c>
      <c r="M2548" s="4" t="s">
        <v>22</v>
      </c>
      <c r="N2548" s="52" t="n">
        <v>11.92</v>
      </c>
      <c r="O2548" s="50" t="n">
        <f aca="false">N2548*L2548</f>
        <v>-11.92</v>
      </c>
      <c r="P2548" s="14" t="n">
        <f aca="false">O2548+P2547</f>
        <v>915.36734664</v>
      </c>
    </row>
    <row r="2549" customFormat="false" ht="12.8" hidden="false" customHeight="false" outlineLevel="0" collapsed="false">
      <c r="A2549" s="2" t="s">
        <v>2993</v>
      </c>
      <c r="B2549" s="2" t="s">
        <v>245</v>
      </c>
      <c r="C2549" s="0" t="s">
        <v>218</v>
      </c>
      <c r="D2549" s="0" t="s">
        <v>42</v>
      </c>
      <c r="E2549" s="0" t="s">
        <v>79</v>
      </c>
      <c r="F2549" s="0" t="s">
        <v>80</v>
      </c>
      <c r="G2549" s="0" t="s">
        <v>19</v>
      </c>
      <c r="H2549" s="0" t="s">
        <v>2995</v>
      </c>
      <c r="I2549" s="0" t="n">
        <v>3</v>
      </c>
      <c r="J2549" s="0" t="n">
        <v>1.89</v>
      </c>
      <c r="K2549" s="0" t="s">
        <v>21</v>
      </c>
      <c r="L2549" s="0" t="n">
        <f aca="false">IF(K2549="Yes",(J2549-1)*0.98,-1)</f>
        <v>0.8722</v>
      </c>
      <c r="M2549" s="4" t="s">
        <v>22</v>
      </c>
      <c r="N2549" s="52" t="n">
        <v>11.92</v>
      </c>
      <c r="O2549" s="50" t="n">
        <f aca="false">N2549*L2549</f>
        <v>10.396624</v>
      </c>
      <c r="P2549" s="14" t="n">
        <f aca="false">O2549+P2548</f>
        <v>925.76397064</v>
      </c>
    </row>
    <row r="2550" customFormat="false" ht="12.8" hidden="false" customHeight="false" outlineLevel="0" collapsed="false">
      <c r="A2550" s="2" t="s">
        <v>2993</v>
      </c>
      <c r="B2550" s="2" t="s">
        <v>452</v>
      </c>
      <c r="C2550" s="0" t="s">
        <v>1338</v>
      </c>
      <c r="D2550" s="0" t="s">
        <v>37</v>
      </c>
      <c r="E2550" s="0" t="s">
        <v>147</v>
      </c>
      <c r="F2550" s="0" t="s">
        <v>1413</v>
      </c>
      <c r="G2550" s="0" t="s">
        <v>19</v>
      </c>
      <c r="H2550" s="0" t="s">
        <v>2996</v>
      </c>
      <c r="I2550" s="0" t="n">
        <v>2</v>
      </c>
      <c r="J2550" s="0" t="n">
        <v>1.98</v>
      </c>
      <c r="K2550" s="0" t="s">
        <v>21</v>
      </c>
      <c r="L2550" s="0" t="n">
        <f aca="false">IF(K2550="Yes",(J2550-1)*0.98,-1)</f>
        <v>0.9604</v>
      </c>
      <c r="M2550" s="11" t="s">
        <v>62</v>
      </c>
      <c r="N2550" s="52" t="n">
        <v>11.92</v>
      </c>
      <c r="O2550" s="50" t="n">
        <f aca="false">N2550*L2550</f>
        <v>11.447968</v>
      </c>
      <c r="P2550" s="14" t="n">
        <f aca="false">O2550+P2549</f>
        <v>937.21193864</v>
      </c>
    </row>
    <row r="2551" customFormat="false" ht="12.8" hidden="false" customHeight="false" outlineLevel="0" collapsed="false">
      <c r="A2551" s="9" t="s">
        <v>2993</v>
      </c>
      <c r="B2551" s="9" t="s">
        <v>452</v>
      </c>
      <c r="C2551" s="6" t="s">
        <v>1338</v>
      </c>
      <c r="D2551" s="6" t="s">
        <v>37</v>
      </c>
      <c r="E2551" s="6" t="s">
        <v>147</v>
      </c>
      <c r="F2551" s="6" t="s">
        <v>1413</v>
      </c>
      <c r="G2551" s="6" t="s">
        <v>19</v>
      </c>
      <c r="H2551" s="6" t="s">
        <v>2996</v>
      </c>
      <c r="I2551" s="6" t="n">
        <v>2</v>
      </c>
      <c r="J2551" s="6" t="n">
        <v>5.5</v>
      </c>
      <c r="K2551" s="3" t="str">
        <f aca="false">IF(I2551=1,"Yes","No")</f>
        <v>No</v>
      </c>
      <c r="L2551" s="7" t="n">
        <f aca="false">IF(K2551="Yes",(J2551-1)*0.98,-1)</f>
        <v>-1</v>
      </c>
      <c r="M2551" s="10" t="s">
        <v>53</v>
      </c>
      <c r="N2551" s="52" t="n">
        <v>11.92</v>
      </c>
      <c r="O2551" s="50" t="n">
        <f aca="false">N2551*L2551</f>
        <v>-11.92</v>
      </c>
      <c r="P2551" s="14" t="n">
        <f aca="false">O2551+P2550</f>
        <v>925.29193864</v>
      </c>
    </row>
    <row r="2552" customFormat="false" ht="12.8" hidden="false" customHeight="false" outlineLevel="0" collapsed="false">
      <c r="A2552" s="9" t="s">
        <v>2993</v>
      </c>
      <c r="B2552" s="9" t="s">
        <v>1006</v>
      </c>
      <c r="C2552" s="6" t="s">
        <v>215</v>
      </c>
      <c r="D2552" s="6" t="s">
        <v>42</v>
      </c>
      <c r="E2552" s="6" t="s">
        <v>79</v>
      </c>
      <c r="F2552" s="6" t="s">
        <v>80</v>
      </c>
      <c r="G2552" s="6" t="s">
        <v>19</v>
      </c>
      <c r="H2552" s="6" t="s">
        <v>2997</v>
      </c>
      <c r="I2552" s="6" t="n">
        <v>1</v>
      </c>
      <c r="J2552" s="6" t="n">
        <v>1.27</v>
      </c>
      <c r="K2552" s="3" t="s">
        <v>21</v>
      </c>
      <c r="L2552" s="0" t="n">
        <f aca="false">IF(K2552="Yes",(J2552-1)*0.98,-1)</f>
        <v>0.2646</v>
      </c>
      <c r="M2552" s="13" t="s">
        <v>184</v>
      </c>
      <c r="N2552" s="52" t="n">
        <v>11.92</v>
      </c>
      <c r="O2552" s="50" t="n">
        <f aca="false">N2552*L2552</f>
        <v>3.154032</v>
      </c>
      <c r="P2552" s="14" t="n">
        <f aca="false">O2552+P2551</f>
        <v>928.44597064</v>
      </c>
    </row>
    <row r="2553" customFormat="false" ht="12.8" hidden="false" customHeight="false" outlineLevel="0" collapsed="false">
      <c r="A2553" s="2" t="s">
        <v>2998</v>
      </c>
      <c r="B2553" s="2" t="s">
        <v>1099</v>
      </c>
      <c r="C2553" s="0" t="s">
        <v>225</v>
      </c>
      <c r="D2553" s="0" t="s">
        <v>16</v>
      </c>
      <c r="E2553" s="0" t="s">
        <v>17</v>
      </c>
      <c r="F2553" s="0" t="s">
        <v>18</v>
      </c>
      <c r="G2553" s="0" t="s">
        <v>19</v>
      </c>
      <c r="H2553" s="0" t="s">
        <v>2634</v>
      </c>
      <c r="I2553" s="0" t="n">
        <v>1</v>
      </c>
      <c r="J2553" s="0" t="n">
        <v>1.51</v>
      </c>
      <c r="K2553" s="0" t="s">
        <v>21</v>
      </c>
      <c r="L2553" s="0" t="n">
        <f aca="false">IF(K2553="Yes",(J2553-1)*0.98,-1)</f>
        <v>0.4998</v>
      </c>
      <c r="M2553" s="4" t="s">
        <v>22</v>
      </c>
      <c r="N2553" s="52" t="n">
        <v>11.92</v>
      </c>
      <c r="O2553" s="50" t="n">
        <f aca="false">N2553*L2553</f>
        <v>5.957616</v>
      </c>
      <c r="P2553" s="14" t="n">
        <f aca="false">O2553+P2552</f>
        <v>934.40358664</v>
      </c>
    </row>
    <row r="2554" customFormat="false" ht="12.8" hidden="false" customHeight="false" outlineLevel="0" collapsed="false">
      <c r="A2554" s="2" t="s">
        <v>2999</v>
      </c>
      <c r="B2554" s="2" t="s">
        <v>499</v>
      </c>
      <c r="C2554" s="6" t="s">
        <v>1045</v>
      </c>
      <c r="D2554" s="6" t="s">
        <v>37</v>
      </c>
      <c r="E2554" s="6" t="s">
        <v>147</v>
      </c>
      <c r="F2554" s="6" t="s">
        <v>43</v>
      </c>
      <c r="G2554" s="6" t="s">
        <v>19</v>
      </c>
      <c r="H2554" s="6" t="s">
        <v>3000</v>
      </c>
      <c r="I2554" s="6" t="n">
        <v>2</v>
      </c>
      <c r="J2554" s="6" t="n">
        <v>10.56</v>
      </c>
      <c r="K2554" s="3" t="str">
        <f aca="false">IF(I2554=1, "No","Yes")</f>
        <v>Yes</v>
      </c>
      <c r="L2554" s="7" t="n">
        <f aca="false">IF(I2554=1,-J2554,0.98)</f>
        <v>0.98</v>
      </c>
      <c r="M2554" s="8" t="s">
        <v>51</v>
      </c>
      <c r="N2554" s="52" t="n">
        <v>11.92</v>
      </c>
      <c r="O2554" s="50" t="n">
        <f aca="false">N2554*L2554</f>
        <v>11.6816</v>
      </c>
      <c r="P2554" s="14" t="n">
        <f aca="false">O2554+P2553</f>
        <v>946.08518664</v>
      </c>
    </row>
    <row r="2555" customFormat="false" ht="12.8" hidden="false" customHeight="false" outlineLevel="0" collapsed="false">
      <c r="A2555" s="2" t="s">
        <v>2999</v>
      </c>
      <c r="B2555" s="2" t="s">
        <v>499</v>
      </c>
      <c r="C2555" s="6" t="s">
        <v>1045</v>
      </c>
      <c r="D2555" s="6" t="s">
        <v>37</v>
      </c>
      <c r="E2555" s="6" t="s">
        <v>147</v>
      </c>
      <c r="F2555" s="6" t="s">
        <v>43</v>
      </c>
      <c r="G2555" s="6" t="s">
        <v>19</v>
      </c>
      <c r="H2555" s="6" t="s">
        <v>3000</v>
      </c>
      <c r="I2555" s="6" t="n">
        <v>2</v>
      </c>
      <c r="J2555" s="6" t="n">
        <v>10.56</v>
      </c>
      <c r="K2555" s="3" t="str">
        <f aca="false">IF(I2555=1, "No","Yes")</f>
        <v>Yes</v>
      </c>
      <c r="L2555" s="7" t="n">
        <f aca="false">IF(I2555=1,-J2555,0.98)</f>
        <v>0.98</v>
      </c>
      <c r="M2555" s="12" t="s">
        <v>128</v>
      </c>
      <c r="N2555" s="52" t="n">
        <v>11.92</v>
      </c>
      <c r="O2555" s="50" t="n">
        <f aca="false">N2555*L2555</f>
        <v>11.6816</v>
      </c>
      <c r="P2555" s="14" t="n">
        <f aca="false">O2555+P2554</f>
        <v>957.76678664</v>
      </c>
    </row>
    <row r="2556" customFormat="false" ht="12.8" hidden="false" customHeight="false" outlineLevel="0" collapsed="false">
      <c r="A2556" s="2" t="s">
        <v>2999</v>
      </c>
      <c r="B2556" s="2" t="s">
        <v>471</v>
      </c>
      <c r="C2556" s="0" t="s">
        <v>506</v>
      </c>
      <c r="D2556" s="0" t="s">
        <v>42</v>
      </c>
      <c r="E2556" s="0" t="s">
        <v>147</v>
      </c>
      <c r="F2556" s="0" t="s">
        <v>304</v>
      </c>
      <c r="G2556" s="0" t="s">
        <v>19</v>
      </c>
      <c r="H2556" s="0" t="s">
        <v>2066</v>
      </c>
      <c r="I2556" s="0" t="n">
        <v>1</v>
      </c>
      <c r="J2556" s="0" t="n">
        <v>1.66</v>
      </c>
      <c r="K2556" s="0" t="str">
        <f aca="false">IF(I2556=1,"Yes","No")</f>
        <v>Yes</v>
      </c>
      <c r="L2556" s="0" t="n">
        <f aca="false">IF(K2556="Yes",(J2556-1)*0.98,-1)</f>
        <v>0.6468</v>
      </c>
      <c r="M2556" s="5" t="s">
        <v>33</v>
      </c>
      <c r="N2556" s="52" t="n">
        <v>11.92</v>
      </c>
      <c r="O2556" s="50" t="n">
        <f aca="false">N2556*L2556</f>
        <v>7.709856</v>
      </c>
      <c r="P2556" s="14" t="n">
        <f aca="false">O2556+P2555</f>
        <v>965.47664264</v>
      </c>
    </row>
    <row r="2557" customFormat="false" ht="12.8" hidden="false" customHeight="false" outlineLevel="0" collapsed="false">
      <c r="A2557" s="2" t="s">
        <v>3001</v>
      </c>
      <c r="B2557" s="2" t="s">
        <v>146</v>
      </c>
      <c r="C2557" s="0" t="s">
        <v>1192</v>
      </c>
      <c r="D2557" s="0" t="s">
        <v>37</v>
      </c>
      <c r="E2557" s="0" t="s">
        <v>147</v>
      </c>
      <c r="G2557" s="0" t="s">
        <v>19</v>
      </c>
      <c r="H2557" s="0" t="s">
        <v>3002</v>
      </c>
      <c r="I2557" s="0" t="n">
        <v>3</v>
      </c>
      <c r="J2557" s="0" t="n">
        <v>3.1</v>
      </c>
      <c r="K2557" s="0" t="str">
        <f aca="false">IF(I2557=1,"Yes","No")</f>
        <v>No</v>
      </c>
      <c r="L2557" s="0" t="n">
        <f aca="false">IF(K2557="Yes",(J2557-1)*0.98,-1)</f>
        <v>-1</v>
      </c>
      <c r="M2557" s="5" t="s">
        <v>33</v>
      </c>
      <c r="N2557" s="52" t="n">
        <v>11.92</v>
      </c>
      <c r="O2557" s="50" t="n">
        <f aca="false">N2557*L2557</f>
        <v>-11.92</v>
      </c>
      <c r="P2557" s="14" t="n">
        <f aca="false">O2557+P2556</f>
        <v>953.55664264</v>
      </c>
    </row>
    <row r="2558" customFormat="false" ht="12.8" hidden="false" customHeight="false" outlineLevel="0" collapsed="false">
      <c r="A2558" s="2" t="s">
        <v>3001</v>
      </c>
      <c r="B2558" s="2" t="s">
        <v>255</v>
      </c>
      <c r="C2558" s="6" t="s">
        <v>264</v>
      </c>
      <c r="D2558" s="6" t="s">
        <v>42</v>
      </c>
      <c r="E2558" s="6" t="s">
        <v>147</v>
      </c>
      <c r="F2558" s="6" t="s">
        <v>18</v>
      </c>
      <c r="G2558" s="6" t="s">
        <v>19</v>
      </c>
      <c r="H2558" s="6" t="s">
        <v>3003</v>
      </c>
      <c r="I2558" s="6" t="n">
        <v>0</v>
      </c>
      <c r="J2558" s="6" t="n">
        <v>48.53</v>
      </c>
      <c r="K2558" s="3" t="str">
        <f aca="false">IF(I2558=1, "No","Yes")</f>
        <v>Yes</v>
      </c>
      <c r="L2558" s="7" t="n">
        <f aca="false">IF(I2558=1,-J2558,0.98)</f>
        <v>0.98</v>
      </c>
      <c r="M2558" s="8" t="s">
        <v>51</v>
      </c>
      <c r="N2558" s="52" t="n">
        <v>11.92</v>
      </c>
      <c r="O2558" s="50" t="n">
        <f aca="false">N2558*L2558</f>
        <v>11.6816</v>
      </c>
      <c r="P2558" s="14" t="n">
        <f aca="false">O2558+P2557</f>
        <v>965.23824264</v>
      </c>
    </row>
    <row r="2559" customFormat="false" ht="12.8" hidden="false" customHeight="false" outlineLevel="0" collapsed="false">
      <c r="A2559" s="2" t="s">
        <v>3001</v>
      </c>
      <c r="B2559" s="2" t="s">
        <v>255</v>
      </c>
      <c r="C2559" s="6" t="s">
        <v>264</v>
      </c>
      <c r="D2559" s="6" t="s">
        <v>42</v>
      </c>
      <c r="E2559" s="6" t="s">
        <v>147</v>
      </c>
      <c r="F2559" s="6" t="s">
        <v>18</v>
      </c>
      <c r="G2559" s="6" t="s">
        <v>19</v>
      </c>
      <c r="H2559" s="6" t="s">
        <v>3003</v>
      </c>
      <c r="I2559" s="6" t="n">
        <v>0</v>
      </c>
      <c r="J2559" s="6" t="n">
        <v>48.53</v>
      </c>
      <c r="K2559" s="3" t="str">
        <f aca="false">IF(I2559=1, "No","Yes")</f>
        <v>Yes</v>
      </c>
      <c r="L2559" s="7" t="n">
        <f aca="false">IF(I2559=1,-J2559,0.98)</f>
        <v>0.98</v>
      </c>
      <c r="M2559" s="12" t="s">
        <v>128</v>
      </c>
      <c r="N2559" s="52" t="n">
        <v>11.92</v>
      </c>
      <c r="O2559" s="50" t="n">
        <f aca="false">N2559*L2559</f>
        <v>11.6816</v>
      </c>
      <c r="P2559" s="14" t="n">
        <f aca="false">O2559+P2558</f>
        <v>976.91984264</v>
      </c>
    </row>
    <row r="2560" customFormat="false" ht="12.8" hidden="false" customHeight="false" outlineLevel="0" collapsed="false">
      <c r="A2560" s="2" t="s">
        <v>3001</v>
      </c>
      <c r="B2560" s="2" t="s">
        <v>499</v>
      </c>
      <c r="C2560" s="0" t="s">
        <v>294</v>
      </c>
      <c r="D2560" s="0" t="s">
        <v>42</v>
      </c>
      <c r="E2560" s="0" t="s">
        <v>79</v>
      </c>
      <c r="F2560" s="0" t="s">
        <v>80</v>
      </c>
      <c r="G2560" s="0" t="s">
        <v>19</v>
      </c>
      <c r="H2560" s="0" t="s">
        <v>3004</v>
      </c>
      <c r="I2560" s="0" t="n">
        <v>1</v>
      </c>
      <c r="J2560" s="0" t="n">
        <v>1.27</v>
      </c>
      <c r="K2560" s="0" t="s">
        <v>21</v>
      </c>
      <c r="L2560" s="0" t="n">
        <f aca="false">IF(K2560="Yes",(J2560-1)*0.98,-1)</f>
        <v>0.2646</v>
      </c>
      <c r="M2560" s="4" t="s">
        <v>22</v>
      </c>
      <c r="N2560" s="52" t="n">
        <v>11.92</v>
      </c>
      <c r="O2560" s="50" t="n">
        <f aca="false">N2560*L2560</f>
        <v>3.154032</v>
      </c>
      <c r="P2560" s="14" t="n">
        <f aca="false">O2560+P2559</f>
        <v>980.07387464</v>
      </c>
    </row>
    <row r="2561" customFormat="false" ht="12.8" hidden="false" customHeight="false" outlineLevel="0" collapsed="false">
      <c r="A2561" s="2" t="s">
        <v>3005</v>
      </c>
      <c r="B2561" s="2" t="s">
        <v>113</v>
      </c>
      <c r="C2561" s="6" t="s">
        <v>1302</v>
      </c>
      <c r="D2561" s="6" t="s">
        <v>37</v>
      </c>
      <c r="E2561" s="6" t="s">
        <v>147</v>
      </c>
      <c r="F2561" s="6" t="s">
        <v>43</v>
      </c>
      <c r="G2561" s="6" t="s">
        <v>19</v>
      </c>
      <c r="H2561" s="6" t="s">
        <v>3006</v>
      </c>
      <c r="I2561" s="6" t="n">
        <v>0</v>
      </c>
      <c r="J2561" s="6" t="n">
        <v>8.2</v>
      </c>
      <c r="K2561" s="3" t="str">
        <f aca="false">IF(I2561=1, "No","Yes")</f>
        <v>Yes</v>
      </c>
      <c r="L2561" s="7" t="n">
        <f aca="false">IF(I2561=1,-J2561,0.98)</f>
        <v>0.98</v>
      </c>
      <c r="M2561" s="8" t="s">
        <v>51</v>
      </c>
      <c r="N2561" s="52" t="n">
        <v>11.92</v>
      </c>
      <c r="O2561" s="50" t="n">
        <f aca="false">N2561*L2561</f>
        <v>11.6816</v>
      </c>
      <c r="P2561" s="14" t="n">
        <f aca="false">O2561+P2560</f>
        <v>991.75547464</v>
      </c>
    </row>
    <row r="2562" customFormat="false" ht="12.8" hidden="false" customHeight="false" outlineLevel="0" collapsed="false">
      <c r="A2562" s="2" t="s">
        <v>3005</v>
      </c>
      <c r="B2562" s="2" t="s">
        <v>113</v>
      </c>
      <c r="C2562" s="6" t="s">
        <v>1302</v>
      </c>
      <c r="D2562" s="6" t="s">
        <v>37</v>
      </c>
      <c r="E2562" s="6" t="s">
        <v>147</v>
      </c>
      <c r="F2562" s="6" t="s">
        <v>43</v>
      </c>
      <c r="G2562" s="6" t="s">
        <v>19</v>
      </c>
      <c r="H2562" s="6" t="s">
        <v>3006</v>
      </c>
      <c r="I2562" s="6" t="n">
        <v>0</v>
      </c>
      <c r="J2562" s="6" t="n">
        <v>8.2</v>
      </c>
      <c r="K2562" s="3" t="str">
        <f aca="false">IF(I2562=1, "No","Yes")</f>
        <v>Yes</v>
      </c>
      <c r="L2562" s="7" t="n">
        <f aca="false">IF(I2562=1,-J2562,0.98)</f>
        <v>0.98</v>
      </c>
      <c r="M2562" s="12" t="s">
        <v>128</v>
      </c>
      <c r="N2562" s="52" t="n">
        <v>11.92</v>
      </c>
      <c r="O2562" s="50" t="n">
        <f aca="false">N2562*L2562</f>
        <v>11.6816</v>
      </c>
      <c r="P2562" s="14" t="n">
        <f aca="false">O2562+P2561</f>
        <v>1003.43707464</v>
      </c>
    </row>
    <row r="2563" customFormat="false" ht="12.8" hidden="false" customHeight="false" outlineLevel="0" collapsed="false">
      <c r="A2563" s="2" t="s">
        <v>3005</v>
      </c>
      <c r="B2563" s="2" t="s">
        <v>888</v>
      </c>
      <c r="C2563" s="0" t="s">
        <v>1302</v>
      </c>
      <c r="D2563" s="0" t="s">
        <v>37</v>
      </c>
      <c r="E2563" s="0" t="s">
        <v>147</v>
      </c>
      <c r="G2563" s="0" t="s">
        <v>19</v>
      </c>
      <c r="H2563" s="0" t="s">
        <v>3007</v>
      </c>
      <c r="I2563" s="0" t="n">
        <v>1</v>
      </c>
      <c r="J2563" s="0" t="n">
        <v>1.43</v>
      </c>
      <c r="K2563" s="0" t="str">
        <f aca="false">IF(I2563=1,"Yes","No")</f>
        <v>Yes</v>
      </c>
      <c r="L2563" s="0" t="n">
        <f aca="false">IF(K2563="Yes",(J2563-1)*0.98,-1)</f>
        <v>0.4214</v>
      </c>
      <c r="M2563" s="5" t="s">
        <v>33</v>
      </c>
      <c r="N2563" s="52" t="n">
        <v>11.92</v>
      </c>
      <c r="O2563" s="50" t="n">
        <f aca="false">N2563*L2563</f>
        <v>5.023088</v>
      </c>
      <c r="P2563" s="14" t="n">
        <f aca="false">O2563+P2562</f>
        <v>1008.46016264</v>
      </c>
    </row>
    <row r="2564" customFormat="false" ht="12.8" hidden="false" customHeight="false" outlineLevel="0" collapsed="false">
      <c r="A2564" s="2" t="s">
        <v>3005</v>
      </c>
      <c r="B2564" s="2" t="s">
        <v>255</v>
      </c>
      <c r="C2564" s="0" t="s">
        <v>86</v>
      </c>
      <c r="D2564" s="0" t="s">
        <v>16</v>
      </c>
      <c r="E2564" s="0" t="s">
        <v>17</v>
      </c>
      <c r="F2564" s="0" t="s">
        <v>18</v>
      </c>
      <c r="G2564" s="0" t="s">
        <v>19</v>
      </c>
      <c r="H2564" s="0" t="s">
        <v>3008</v>
      </c>
      <c r="I2564" s="0" t="s">
        <v>133</v>
      </c>
      <c r="J2564" s="0" t="n">
        <v>1.2</v>
      </c>
      <c r="K2564" s="0" t="s">
        <v>19</v>
      </c>
      <c r="L2564" s="0" t="n">
        <f aca="false">IF(K2564="Yes",(J2564-1)*0.98,-1)</f>
        <v>-1</v>
      </c>
      <c r="M2564" s="4" t="s">
        <v>22</v>
      </c>
      <c r="N2564" s="52" t="n">
        <v>11.92</v>
      </c>
      <c r="O2564" s="50" t="n">
        <f aca="false">N2564*L2564</f>
        <v>-11.92</v>
      </c>
      <c r="P2564" s="14" t="n">
        <f aca="false">O2564+P2563</f>
        <v>996.54016264</v>
      </c>
    </row>
    <row r="2565" customFormat="false" ht="12.8" hidden="false" customHeight="false" outlineLevel="0" collapsed="false">
      <c r="A2565" s="2" t="s">
        <v>3005</v>
      </c>
      <c r="B2565" s="2" t="s">
        <v>255</v>
      </c>
      <c r="C2565" s="0" t="s">
        <v>86</v>
      </c>
      <c r="D2565" s="0" t="s">
        <v>16</v>
      </c>
      <c r="E2565" s="0" t="s">
        <v>17</v>
      </c>
      <c r="F2565" s="0" t="s">
        <v>18</v>
      </c>
      <c r="G2565" s="0" t="s">
        <v>19</v>
      </c>
      <c r="H2565" s="0" t="s">
        <v>3009</v>
      </c>
      <c r="I2565" s="0" t="n">
        <v>1</v>
      </c>
      <c r="J2565" s="0" t="n">
        <v>1.26</v>
      </c>
      <c r="K2565" s="0" t="s">
        <v>21</v>
      </c>
      <c r="L2565" s="0" t="n">
        <f aca="false">IF(K2565="Yes",(J2565-1)*0.98,-1)</f>
        <v>0.2548</v>
      </c>
      <c r="M2565" s="11" t="s">
        <v>62</v>
      </c>
      <c r="N2565" s="52" t="n">
        <v>11.92</v>
      </c>
      <c r="O2565" s="50" t="n">
        <f aca="false">N2565*L2565</f>
        <v>3.037216</v>
      </c>
      <c r="P2565" s="14" t="n">
        <f aca="false">O2565+P2564</f>
        <v>999.57737864</v>
      </c>
    </row>
    <row r="2566" customFormat="false" ht="12.8" hidden="false" customHeight="false" outlineLevel="0" collapsed="false">
      <c r="A2566" s="2" t="s">
        <v>3005</v>
      </c>
      <c r="B2566" s="2" t="s">
        <v>324</v>
      </c>
      <c r="C2566" s="0" t="s">
        <v>114</v>
      </c>
      <c r="D2566" s="0" t="s">
        <v>42</v>
      </c>
      <c r="E2566" s="0" t="s">
        <v>79</v>
      </c>
      <c r="F2566" s="0" t="s">
        <v>206</v>
      </c>
      <c r="G2566" s="0" t="s">
        <v>19</v>
      </c>
      <c r="H2566" s="0" t="s">
        <v>3010</v>
      </c>
      <c r="I2566" s="0" t="n">
        <v>1</v>
      </c>
      <c r="J2566" s="0" t="n">
        <v>1.46</v>
      </c>
      <c r="K2566" s="0" t="str">
        <f aca="false">IF(I2566=1,"Yes","No")</f>
        <v>Yes</v>
      </c>
      <c r="L2566" s="0" t="n">
        <f aca="false">IF(K2566="Yes",(J2566-1)*0.98,-1)</f>
        <v>0.4508</v>
      </c>
      <c r="M2566" s="5" t="s">
        <v>33</v>
      </c>
      <c r="N2566" s="52" t="n">
        <v>11.92</v>
      </c>
      <c r="O2566" s="50" t="n">
        <f aca="false">N2566*L2566</f>
        <v>5.373536</v>
      </c>
      <c r="P2566" s="14" t="n">
        <f aca="false">O2566+P2565</f>
        <v>1004.95091464</v>
      </c>
    </row>
    <row r="2567" customFormat="false" ht="12.8" hidden="false" customHeight="false" outlineLevel="0" collapsed="false">
      <c r="A2567" s="2" t="s">
        <v>3005</v>
      </c>
      <c r="B2567" s="2" t="s">
        <v>324</v>
      </c>
      <c r="C2567" s="0" t="s">
        <v>114</v>
      </c>
      <c r="D2567" s="0" t="s">
        <v>42</v>
      </c>
      <c r="E2567" s="0" t="s">
        <v>79</v>
      </c>
      <c r="F2567" s="0" t="s">
        <v>206</v>
      </c>
      <c r="G2567" s="0" t="s">
        <v>19</v>
      </c>
      <c r="H2567" s="0" t="s">
        <v>3011</v>
      </c>
      <c r="I2567" s="0" t="n">
        <v>3</v>
      </c>
      <c r="J2567" s="0" t="n">
        <v>1.43</v>
      </c>
      <c r="K2567" s="0" t="s">
        <v>19</v>
      </c>
      <c r="L2567" s="0" t="n">
        <f aca="false">IF(K2567="Yes",(J2567-1)*0.98,-1)</f>
        <v>-1</v>
      </c>
      <c r="M2567" s="11" t="s">
        <v>62</v>
      </c>
      <c r="N2567" s="52" t="n">
        <v>11.92</v>
      </c>
      <c r="O2567" s="50" t="n">
        <f aca="false">N2567*L2567</f>
        <v>-11.92</v>
      </c>
      <c r="P2567" s="14" t="n">
        <f aca="false">O2567+P2566</f>
        <v>993.03091464</v>
      </c>
    </row>
    <row r="2568" customFormat="false" ht="12.8" hidden="false" customHeight="false" outlineLevel="0" collapsed="false">
      <c r="A2568" s="9" t="s">
        <v>3005</v>
      </c>
      <c r="B2568" s="9" t="s">
        <v>324</v>
      </c>
      <c r="C2568" s="6" t="s">
        <v>114</v>
      </c>
      <c r="D2568" s="6" t="s">
        <v>42</v>
      </c>
      <c r="E2568" s="6" t="s">
        <v>79</v>
      </c>
      <c r="F2568" s="6" t="s">
        <v>206</v>
      </c>
      <c r="G2568" s="6" t="s">
        <v>19</v>
      </c>
      <c r="H2568" s="6" t="s">
        <v>3011</v>
      </c>
      <c r="I2568" s="6" t="n">
        <v>3</v>
      </c>
      <c r="J2568" s="6" t="n">
        <v>4.22</v>
      </c>
      <c r="K2568" s="3" t="str">
        <f aca="false">IF(I2568=1,"Yes","No")</f>
        <v>No</v>
      </c>
      <c r="L2568" s="7" t="n">
        <f aca="false">IF(K2568="Yes",(J2568-1)*0.98,-1)</f>
        <v>-1</v>
      </c>
      <c r="M2568" s="10" t="s">
        <v>53</v>
      </c>
      <c r="N2568" s="52" t="n">
        <v>11.92</v>
      </c>
      <c r="O2568" s="50" t="n">
        <f aca="false">N2568*L2568</f>
        <v>-11.92</v>
      </c>
      <c r="P2568" s="14" t="n">
        <f aca="false">O2568+P2567</f>
        <v>981.11091464</v>
      </c>
    </row>
    <row r="2569" customFormat="false" ht="12.8" hidden="false" customHeight="false" outlineLevel="0" collapsed="false">
      <c r="A2569" s="2" t="s">
        <v>3012</v>
      </c>
      <c r="B2569" s="2" t="s">
        <v>186</v>
      </c>
      <c r="C2569" s="0" t="s">
        <v>78</v>
      </c>
      <c r="D2569" s="0" t="s">
        <v>42</v>
      </c>
      <c r="E2569" s="0" t="s">
        <v>147</v>
      </c>
      <c r="F2569" s="0" t="s">
        <v>65</v>
      </c>
      <c r="G2569" s="0" t="s">
        <v>21</v>
      </c>
      <c r="H2569" s="0" t="s">
        <v>3013</v>
      </c>
      <c r="I2569" s="0" t="n">
        <v>2</v>
      </c>
      <c r="J2569" s="0" t="n">
        <v>3.21</v>
      </c>
      <c r="K2569" s="0" t="str">
        <f aca="false">IF(I2569=1,"Yes","No")</f>
        <v>No</v>
      </c>
      <c r="L2569" s="0" t="n">
        <f aca="false">IF(K2569="Yes",(J2569-1)*0.98,-1)</f>
        <v>-1</v>
      </c>
      <c r="M2569" s="5" t="s">
        <v>33</v>
      </c>
      <c r="N2569" s="52" t="n">
        <v>11.92</v>
      </c>
      <c r="O2569" s="50" t="n">
        <f aca="false">N2569*L2569</f>
        <v>-11.92</v>
      </c>
      <c r="P2569" s="14" t="n">
        <f aca="false">O2569+P2568</f>
        <v>969.19091464</v>
      </c>
    </row>
    <row r="2570" customFormat="false" ht="12.8" hidden="false" customHeight="false" outlineLevel="0" collapsed="false">
      <c r="A2570" s="2" t="s">
        <v>3012</v>
      </c>
      <c r="B2570" s="2" t="s">
        <v>186</v>
      </c>
      <c r="C2570" s="0" t="s">
        <v>78</v>
      </c>
      <c r="D2570" s="0" t="s">
        <v>42</v>
      </c>
      <c r="E2570" s="0" t="s">
        <v>147</v>
      </c>
      <c r="F2570" s="0" t="s">
        <v>65</v>
      </c>
      <c r="G2570" s="0" t="s">
        <v>21</v>
      </c>
      <c r="H2570" s="0" t="s">
        <v>3013</v>
      </c>
      <c r="I2570" s="0" t="n">
        <v>2</v>
      </c>
      <c r="J2570" s="0" t="n">
        <v>1.33</v>
      </c>
      <c r="K2570" s="0" t="s">
        <v>21</v>
      </c>
      <c r="L2570" s="0" t="n">
        <f aca="false">IF(K2570="Yes",(J2570-1)*0.98,-1)</f>
        <v>0.3234</v>
      </c>
      <c r="M2570" s="4" t="s">
        <v>22</v>
      </c>
      <c r="N2570" s="52" t="n">
        <v>11.92</v>
      </c>
      <c r="O2570" s="50" t="n">
        <f aca="false">N2570*L2570</f>
        <v>3.854928</v>
      </c>
      <c r="P2570" s="14" t="n">
        <f aca="false">O2570+P2569</f>
        <v>973.04584264</v>
      </c>
    </row>
    <row r="2571" customFormat="false" ht="12.8" hidden="false" customHeight="false" outlineLevel="0" collapsed="false">
      <c r="A2571" s="2" t="s">
        <v>3012</v>
      </c>
      <c r="B2571" s="2" t="s">
        <v>280</v>
      </c>
      <c r="C2571" s="0" t="s">
        <v>359</v>
      </c>
      <c r="D2571" s="0" t="s">
        <v>42</v>
      </c>
      <c r="E2571" s="0" t="s">
        <v>79</v>
      </c>
      <c r="F2571" s="0" t="s">
        <v>80</v>
      </c>
      <c r="G2571" s="0" t="s">
        <v>19</v>
      </c>
      <c r="H2571" s="0" t="s">
        <v>3014</v>
      </c>
      <c r="I2571" s="0" t="n">
        <v>1</v>
      </c>
      <c r="J2571" s="0" t="n">
        <v>1.12</v>
      </c>
      <c r="K2571" s="0" t="s">
        <v>21</v>
      </c>
      <c r="L2571" s="0" t="n">
        <f aca="false">IF(K2571="Yes",(J2571-1)*0.98,-1)</f>
        <v>0.1176</v>
      </c>
      <c r="M2571" s="4" t="s">
        <v>22</v>
      </c>
      <c r="N2571" s="52" t="n">
        <v>11.92</v>
      </c>
      <c r="O2571" s="50" t="n">
        <f aca="false">N2571*L2571</f>
        <v>1.401792</v>
      </c>
      <c r="P2571" s="14" t="n">
        <f aca="false">O2571+P2570</f>
        <v>974.44763464</v>
      </c>
    </row>
    <row r="2572" customFormat="false" ht="12.8" hidden="false" customHeight="false" outlineLevel="0" collapsed="false">
      <c r="A2572" s="2" t="s">
        <v>3012</v>
      </c>
      <c r="B2572" s="2" t="s">
        <v>376</v>
      </c>
      <c r="C2572" s="0" t="s">
        <v>1088</v>
      </c>
      <c r="D2572" s="0" t="s">
        <v>37</v>
      </c>
      <c r="E2572" s="0" t="s">
        <v>147</v>
      </c>
      <c r="G2572" s="0" t="s">
        <v>19</v>
      </c>
      <c r="H2572" s="0" t="s">
        <v>3015</v>
      </c>
      <c r="I2572" s="0" t="n">
        <v>1</v>
      </c>
      <c r="J2572" s="0" t="n">
        <v>1.63</v>
      </c>
      <c r="K2572" s="0" t="str">
        <f aca="false">IF(I2572=1,"Yes","No")</f>
        <v>Yes</v>
      </c>
      <c r="L2572" s="0" t="n">
        <f aca="false">IF(K2572="Yes",(J2572-1)*0.98,-1)</f>
        <v>0.6174</v>
      </c>
      <c r="M2572" s="5" t="s">
        <v>33</v>
      </c>
      <c r="N2572" s="52" t="n">
        <v>11.92</v>
      </c>
      <c r="O2572" s="50" t="n">
        <f aca="false">N2572*L2572</f>
        <v>7.359408</v>
      </c>
      <c r="P2572" s="14" t="n">
        <f aca="false">O2572+P2571</f>
        <v>981.80704264</v>
      </c>
    </row>
    <row r="2573" customFormat="false" ht="12.8" hidden="false" customHeight="false" outlineLevel="0" collapsed="false">
      <c r="A2573" s="2" t="s">
        <v>3012</v>
      </c>
      <c r="B2573" s="2" t="s">
        <v>239</v>
      </c>
      <c r="C2573" s="0" t="s">
        <v>332</v>
      </c>
      <c r="D2573" s="0" t="s">
        <v>16</v>
      </c>
      <c r="E2573" s="0" t="s">
        <v>17</v>
      </c>
      <c r="F2573" s="0" t="s">
        <v>18</v>
      </c>
      <c r="G2573" s="0" t="s">
        <v>19</v>
      </c>
      <c r="H2573" s="0" t="s">
        <v>2848</v>
      </c>
      <c r="I2573" s="0" t="n">
        <v>0</v>
      </c>
      <c r="J2573" s="0" t="n">
        <v>1.33</v>
      </c>
      <c r="K2573" s="0" t="s">
        <v>19</v>
      </c>
      <c r="L2573" s="0" t="n">
        <f aca="false">IF(K2573="Yes",(J2573-1)*0.98,-1)</f>
        <v>-1</v>
      </c>
      <c r="M2573" s="4" t="s">
        <v>22</v>
      </c>
      <c r="N2573" s="52" t="n">
        <v>11.92</v>
      </c>
      <c r="O2573" s="50" t="n">
        <f aca="false">N2573*L2573</f>
        <v>-11.92</v>
      </c>
      <c r="P2573" s="14" t="n">
        <f aca="false">O2573+P2572</f>
        <v>969.88704264</v>
      </c>
    </row>
    <row r="2574" customFormat="false" ht="12.8" hidden="false" customHeight="false" outlineLevel="0" collapsed="false">
      <c r="A2574" s="2" t="s">
        <v>3012</v>
      </c>
      <c r="B2574" s="2" t="s">
        <v>527</v>
      </c>
      <c r="C2574" s="0" t="s">
        <v>327</v>
      </c>
      <c r="D2574" s="0" t="s">
        <v>29</v>
      </c>
      <c r="E2574" s="0" t="s">
        <v>87</v>
      </c>
      <c r="F2574" s="0" t="s">
        <v>152</v>
      </c>
      <c r="G2574" s="0" t="s">
        <v>19</v>
      </c>
      <c r="H2574" s="0" t="s">
        <v>3016</v>
      </c>
      <c r="I2574" s="0" t="n">
        <v>1</v>
      </c>
      <c r="J2574" s="0" t="n">
        <v>1.43</v>
      </c>
      <c r="K2574" s="0" t="s">
        <v>21</v>
      </c>
      <c r="L2574" s="0" t="n">
        <f aca="false">IF(K2574="Yes",(J2574-1)*0.98,-1)</f>
        <v>0.4214</v>
      </c>
      <c r="M2574" s="4" t="s">
        <v>22</v>
      </c>
      <c r="N2574" s="52" t="n">
        <v>11.92</v>
      </c>
      <c r="O2574" s="50" t="n">
        <f aca="false">N2574*L2574</f>
        <v>5.023088</v>
      </c>
      <c r="P2574" s="14" t="n">
        <f aca="false">O2574+P2573</f>
        <v>974.91013064</v>
      </c>
    </row>
    <row r="2575" customFormat="false" ht="12.8" hidden="false" customHeight="false" outlineLevel="0" collapsed="false">
      <c r="A2575" s="2" t="s">
        <v>3012</v>
      </c>
      <c r="B2575" s="2" t="s">
        <v>527</v>
      </c>
      <c r="C2575" s="0" t="s">
        <v>327</v>
      </c>
      <c r="D2575" s="0" t="s">
        <v>29</v>
      </c>
      <c r="E2575" s="0" t="s">
        <v>87</v>
      </c>
      <c r="F2575" s="0" t="s">
        <v>152</v>
      </c>
      <c r="G2575" s="0" t="s">
        <v>19</v>
      </c>
      <c r="H2575" s="0" t="s">
        <v>3017</v>
      </c>
      <c r="I2575" s="0" t="n">
        <v>3</v>
      </c>
      <c r="J2575" s="0" t="n">
        <v>5.8</v>
      </c>
      <c r="K2575" s="0" t="s">
        <v>19</v>
      </c>
      <c r="L2575" s="0" t="n">
        <f aca="false">IF(K2575="Yes",(J2575-1)*0.98,-1)</f>
        <v>-1</v>
      </c>
      <c r="M2575" s="11" t="s">
        <v>62</v>
      </c>
      <c r="N2575" s="52" t="n">
        <v>11.92</v>
      </c>
      <c r="O2575" s="50" t="n">
        <f aca="false">N2575*L2575</f>
        <v>-11.92</v>
      </c>
      <c r="P2575" s="14" t="n">
        <f aca="false">O2575+P2574</f>
        <v>962.99013064</v>
      </c>
    </row>
    <row r="2576" customFormat="false" ht="12.8" hidden="false" customHeight="false" outlineLevel="0" collapsed="false">
      <c r="A2576" s="2" t="s">
        <v>3012</v>
      </c>
      <c r="B2576" s="2" t="s">
        <v>527</v>
      </c>
      <c r="C2576" s="6" t="s">
        <v>327</v>
      </c>
      <c r="D2576" s="6" t="s">
        <v>29</v>
      </c>
      <c r="E2576" s="6" t="s">
        <v>87</v>
      </c>
      <c r="F2576" s="6" t="s">
        <v>152</v>
      </c>
      <c r="G2576" s="6" t="s">
        <v>19</v>
      </c>
      <c r="H2576" s="6" t="s">
        <v>3018</v>
      </c>
      <c r="I2576" s="6" t="n">
        <v>4</v>
      </c>
      <c r="J2576" s="6" t="n">
        <v>6.8</v>
      </c>
      <c r="K2576" s="3" t="str">
        <f aca="false">IF(I2576=1, "No","Yes")</f>
        <v>Yes</v>
      </c>
      <c r="L2576" s="7" t="n">
        <f aca="false">IF(I2576=1,-J2576,0.98)</f>
        <v>0.98</v>
      </c>
      <c r="M2576" s="8" t="s">
        <v>51</v>
      </c>
      <c r="N2576" s="52" t="n">
        <v>11.92</v>
      </c>
      <c r="O2576" s="50" t="n">
        <f aca="false">N2576*L2576</f>
        <v>11.6816</v>
      </c>
      <c r="P2576" s="14" t="n">
        <f aca="false">O2576+P2575</f>
        <v>974.67173064</v>
      </c>
    </row>
    <row r="2577" customFormat="false" ht="12.8" hidden="false" customHeight="false" outlineLevel="0" collapsed="false">
      <c r="A2577" s="9" t="s">
        <v>3012</v>
      </c>
      <c r="B2577" s="9" t="s">
        <v>527</v>
      </c>
      <c r="C2577" s="6" t="s">
        <v>327</v>
      </c>
      <c r="D2577" s="6" t="s">
        <v>29</v>
      </c>
      <c r="E2577" s="6" t="s">
        <v>87</v>
      </c>
      <c r="F2577" s="6" t="s">
        <v>152</v>
      </c>
      <c r="G2577" s="6" t="s">
        <v>19</v>
      </c>
      <c r="H2577" s="6" t="s">
        <v>3018</v>
      </c>
      <c r="I2577" s="6" t="n">
        <v>4</v>
      </c>
      <c r="J2577" s="6" t="n">
        <v>2.38</v>
      </c>
      <c r="K2577" s="3" t="s">
        <v>19</v>
      </c>
      <c r="L2577" s="0" t="n">
        <f aca="false">IF(K2577="Yes",(J2577-1)*0.98,-1)</f>
        <v>-1</v>
      </c>
      <c r="M2577" s="13" t="s">
        <v>184</v>
      </c>
      <c r="N2577" s="52" t="n">
        <v>11.92</v>
      </c>
      <c r="O2577" s="50" t="n">
        <f aca="false">N2577*L2577</f>
        <v>-11.92</v>
      </c>
      <c r="P2577" s="14" t="n">
        <f aca="false">O2577+P2576</f>
        <v>962.751730640001</v>
      </c>
    </row>
    <row r="2578" customFormat="false" ht="12.8" hidden="false" customHeight="false" outlineLevel="0" collapsed="false">
      <c r="A2578" s="9" t="s">
        <v>3012</v>
      </c>
      <c r="B2578" s="9" t="s">
        <v>527</v>
      </c>
      <c r="C2578" s="6" t="s">
        <v>327</v>
      </c>
      <c r="D2578" s="6" t="s">
        <v>29</v>
      </c>
      <c r="E2578" s="6" t="s">
        <v>87</v>
      </c>
      <c r="F2578" s="6" t="s">
        <v>152</v>
      </c>
      <c r="G2578" s="6" t="s">
        <v>19</v>
      </c>
      <c r="H2578" s="6" t="s">
        <v>3017</v>
      </c>
      <c r="I2578" s="6" t="n">
        <v>3</v>
      </c>
      <c r="J2578" s="6" t="n">
        <v>21.35</v>
      </c>
      <c r="K2578" s="3" t="str">
        <f aca="false">IF(I2578=1,"Yes","No")</f>
        <v>No</v>
      </c>
      <c r="L2578" s="7" t="n">
        <f aca="false">IF(K2578="Yes",(J2578-1)*0.98,-1)</f>
        <v>-1</v>
      </c>
      <c r="M2578" s="10" t="s">
        <v>53</v>
      </c>
      <c r="N2578" s="52" t="n">
        <v>11.92</v>
      </c>
      <c r="O2578" s="50" t="n">
        <f aca="false">N2578*L2578</f>
        <v>-11.92</v>
      </c>
      <c r="P2578" s="14" t="n">
        <f aca="false">O2578+P2577</f>
        <v>950.831730640001</v>
      </c>
    </row>
    <row r="2579" customFormat="false" ht="12.8" hidden="false" customHeight="false" outlineLevel="0" collapsed="false">
      <c r="A2579" s="2" t="s">
        <v>3012</v>
      </c>
      <c r="B2579" s="2" t="s">
        <v>471</v>
      </c>
      <c r="C2579" s="0" t="s">
        <v>332</v>
      </c>
      <c r="D2579" s="0" t="s">
        <v>16</v>
      </c>
      <c r="E2579" s="0" t="s">
        <v>87</v>
      </c>
      <c r="F2579" s="0" t="s">
        <v>18</v>
      </c>
      <c r="G2579" s="0" t="s">
        <v>19</v>
      </c>
      <c r="H2579" s="0" t="s">
        <v>3019</v>
      </c>
      <c r="I2579" s="0" t="n">
        <v>1</v>
      </c>
      <c r="J2579" s="0" t="n">
        <v>1.9</v>
      </c>
      <c r="K2579" s="0" t="s">
        <v>21</v>
      </c>
      <c r="L2579" s="0" t="n">
        <f aca="false">IF(K2579="Yes",(J2579-1)*0.98,-1)</f>
        <v>0.882</v>
      </c>
      <c r="M2579" s="4" t="s">
        <v>22</v>
      </c>
      <c r="N2579" s="52" t="n">
        <v>11.92</v>
      </c>
      <c r="O2579" s="50" t="n">
        <f aca="false">N2579*L2579</f>
        <v>10.51344</v>
      </c>
      <c r="P2579" s="14" t="n">
        <f aca="false">O2579+P2578</f>
        <v>961.345170640001</v>
      </c>
    </row>
    <row r="2580" customFormat="false" ht="12.8" hidden="false" customHeight="false" outlineLevel="0" collapsed="false">
      <c r="A2580" s="2" t="s">
        <v>3012</v>
      </c>
      <c r="B2580" s="2" t="s">
        <v>267</v>
      </c>
      <c r="C2580" s="0" t="s">
        <v>327</v>
      </c>
      <c r="D2580" s="0" t="s">
        <v>42</v>
      </c>
      <c r="E2580" s="0" t="s">
        <v>17</v>
      </c>
      <c r="F2580" s="0" t="s">
        <v>43</v>
      </c>
      <c r="G2580" s="0" t="s">
        <v>19</v>
      </c>
      <c r="H2580" s="0" t="s">
        <v>3020</v>
      </c>
      <c r="I2580" s="0" t="n">
        <v>4</v>
      </c>
      <c r="J2580" s="0" t="n">
        <v>2.9</v>
      </c>
      <c r="K2580" s="0" t="str">
        <f aca="false">IF(I2580=1,"Yes","No")</f>
        <v>No</v>
      </c>
      <c r="L2580" s="0" t="n">
        <f aca="false">IF(K2580="Yes",(J2580-1)*0.98,-1)</f>
        <v>-1</v>
      </c>
      <c r="M2580" s="5" t="s">
        <v>33</v>
      </c>
      <c r="N2580" s="52" t="n">
        <v>11.92</v>
      </c>
      <c r="O2580" s="50" t="n">
        <f aca="false">N2580*L2580</f>
        <v>-11.92</v>
      </c>
      <c r="P2580" s="14" t="n">
        <f aca="false">O2580+P2579</f>
        <v>949.425170640001</v>
      </c>
    </row>
    <row r="2581" customFormat="false" ht="12.8" hidden="false" customHeight="false" outlineLevel="0" collapsed="false">
      <c r="A2581" s="2" t="s">
        <v>3012</v>
      </c>
      <c r="B2581" s="2" t="s">
        <v>267</v>
      </c>
      <c r="C2581" s="0" t="s">
        <v>327</v>
      </c>
      <c r="D2581" s="0" t="s">
        <v>42</v>
      </c>
      <c r="E2581" s="0" t="s">
        <v>17</v>
      </c>
      <c r="F2581" s="0" t="s">
        <v>43</v>
      </c>
      <c r="G2581" s="0" t="s">
        <v>19</v>
      </c>
      <c r="H2581" s="0" t="s">
        <v>3021</v>
      </c>
      <c r="I2581" s="0" t="n">
        <v>0</v>
      </c>
      <c r="J2581" s="0" t="n">
        <v>1.4</v>
      </c>
      <c r="K2581" s="0" t="s">
        <v>19</v>
      </c>
      <c r="L2581" s="0" t="n">
        <f aca="false">IF(K2581="Yes",(J2581-1)*0.98,-1)</f>
        <v>-1</v>
      </c>
      <c r="M2581" s="11" t="s">
        <v>62</v>
      </c>
      <c r="N2581" s="52" t="n">
        <v>11.92</v>
      </c>
      <c r="O2581" s="50" t="n">
        <f aca="false">N2581*L2581</f>
        <v>-11.92</v>
      </c>
      <c r="P2581" s="14" t="n">
        <f aca="false">O2581+P2580</f>
        <v>937.505170640001</v>
      </c>
    </row>
    <row r="2582" customFormat="false" ht="12.8" hidden="false" customHeight="false" outlineLevel="0" collapsed="false">
      <c r="A2582" s="2" t="s">
        <v>3022</v>
      </c>
      <c r="B2582" s="2" t="s">
        <v>124</v>
      </c>
      <c r="C2582" s="0" t="s">
        <v>311</v>
      </c>
      <c r="D2582" s="0" t="s">
        <v>16</v>
      </c>
      <c r="E2582" s="0" t="s">
        <v>17</v>
      </c>
      <c r="F2582" s="0" t="s">
        <v>18</v>
      </c>
      <c r="G2582" s="0" t="s">
        <v>19</v>
      </c>
      <c r="H2582" s="0" t="s">
        <v>3023</v>
      </c>
      <c r="I2582" s="0" t="n">
        <v>1</v>
      </c>
      <c r="J2582" s="0" t="n">
        <v>1.42</v>
      </c>
      <c r="K2582" s="0" t="s">
        <v>21</v>
      </c>
      <c r="L2582" s="0" t="n">
        <f aca="false">IF(K2582="Yes",(J2582-1)*0.98,-1)</f>
        <v>0.4116</v>
      </c>
      <c r="M2582" s="4" t="s">
        <v>22</v>
      </c>
      <c r="N2582" s="52" t="n">
        <v>11.92</v>
      </c>
      <c r="O2582" s="50" t="n">
        <f aca="false">N2582*L2582</f>
        <v>4.906272</v>
      </c>
      <c r="P2582" s="14" t="n">
        <f aca="false">O2582+P2581</f>
        <v>942.41144264</v>
      </c>
    </row>
    <row r="2583" customFormat="false" ht="12.8" hidden="false" customHeight="false" outlineLevel="0" collapsed="false">
      <c r="A2583" s="2" t="s">
        <v>3022</v>
      </c>
      <c r="B2583" s="2" t="s">
        <v>245</v>
      </c>
      <c r="C2583" s="0" t="s">
        <v>311</v>
      </c>
      <c r="D2583" s="0" t="s">
        <v>42</v>
      </c>
      <c r="E2583" s="0" t="s">
        <v>79</v>
      </c>
      <c r="F2583" s="0" t="s">
        <v>206</v>
      </c>
      <c r="G2583" s="0" t="s">
        <v>19</v>
      </c>
      <c r="H2583" s="0" t="s">
        <v>3024</v>
      </c>
      <c r="I2583" s="0" t="n">
        <v>1</v>
      </c>
      <c r="J2583" s="0" t="n">
        <v>5.3</v>
      </c>
      <c r="K2583" s="0" t="str">
        <f aca="false">IF(I2583=1,"Yes","No")</f>
        <v>Yes</v>
      </c>
      <c r="L2583" s="0" t="n">
        <f aca="false">IF(K2583="Yes",(J2583-1)*0.98,-1)</f>
        <v>4.214</v>
      </c>
      <c r="M2583" s="5" t="s">
        <v>33</v>
      </c>
      <c r="N2583" s="52" t="n">
        <v>11.92</v>
      </c>
      <c r="O2583" s="50" t="n">
        <f aca="false">N2583*L2583</f>
        <v>50.23088</v>
      </c>
      <c r="P2583" s="14" t="n">
        <f aca="false">O2583+P2582</f>
        <v>992.64232264</v>
      </c>
    </row>
    <row r="2584" customFormat="false" ht="12.8" hidden="false" customHeight="false" outlineLevel="0" collapsed="false">
      <c r="A2584" s="2" t="s">
        <v>3025</v>
      </c>
      <c r="B2584" s="2" t="s">
        <v>276</v>
      </c>
      <c r="C2584" s="0" t="s">
        <v>481</v>
      </c>
      <c r="D2584" s="0" t="s">
        <v>195</v>
      </c>
      <c r="E2584" s="0" t="s">
        <v>147</v>
      </c>
      <c r="G2584" s="0" t="s">
        <v>19</v>
      </c>
      <c r="H2584" s="0" t="s">
        <v>3026</v>
      </c>
      <c r="I2584" s="0" t="n">
        <v>1</v>
      </c>
      <c r="J2584" s="0" t="n">
        <v>1.36</v>
      </c>
      <c r="K2584" s="0" t="str">
        <f aca="false">IF(I2584=1,"Yes","No")</f>
        <v>Yes</v>
      </c>
      <c r="L2584" s="0" t="n">
        <f aca="false">IF(K2584="Yes",(J2584-1)*0.98,-1)</f>
        <v>0.3528</v>
      </c>
      <c r="M2584" s="5" t="s">
        <v>33</v>
      </c>
      <c r="N2584" s="52" t="n">
        <v>11.92</v>
      </c>
      <c r="O2584" s="50" t="n">
        <f aca="false">N2584*L2584</f>
        <v>4.205376</v>
      </c>
      <c r="P2584" s="14" t="n">
        <f aca="false">O2584+P2583</f>
        <v>996.84769864</v>
      </c>
    </row>
    <row r="2585" customFormat="false" ht="12.8" hidden="false" customHeight="false" outlineLevel="0" collapsed="false">
      <c r="A2585" s="2" t="s">
        <v>3025</v>
      </c>
      <c r="B2585" s="2" t="s">
        <v>71</v>
      </c>
      <c r="C2585" s="0" t="s">
        <v>481</v>
      </c>
      <c r="D2585" s="0" t="s">
        <v>195</v>
      </c>
      <c r="E2585" s="0" t="s">
        <v>147</v>
      </c>
      <c r="G2585" s="0" t="s">
        <v>19</v>
      </c>
      <c r="H2585" s="0" t="s">
        <v>3027</v>
      </c>
      <c r="I2585" s="0" t="n">
        <v>2</v>
      </c>
      <c r="J2585" s="0" t="n">
        <v>2.12</v>
      </c>
      <c r="K2585" s="0" t="str">
        <f aca="false">IF(I2585=1,"Yes","No")</f>
        <v>No</v>
      </c>
      <c r="L2585" s="0" t="n">
        <f aca="false">IF(K2585="Yes",(J2585-1)*0.98,-1)</f>
        <v>-1</v>
      </c>
      <c r="M2585" s="5" t="s">
        <v>33</v>
      </c>
      <c r="N2585" s="52" t="n">
        <v>11.92</v>
      </c>
      <c r="O2585" s="50" t="n">
        <f aca="false">N2585*L2585</f>
        <v>-11.92</v>
      </c>
      <c r="P2585" s="14" t="n">
        <f aca="false">O2585+P2584</f>
        <v>984.927698640001</v>
      </c>
    </row>
    <row r="2586" customFormat="false" ht="12.8" hidden="false" customHeight="false" outlineLevel="0" collapsed="false">
      <c r="A2586" s="2" t="s">
        <v>3025</v>
      </c>
      <c r="B2586" s="2" t="s">
        <v>90</v>
      </c>
      <c r="C2586" s="0" t="s">
        <v>481</v>
      </c>
      <c r="D2586" s="0" t="s">
        <v>102</v>
      </c>
      <c r="E2586" s="0" t="s">
        <v>147</v>
      </c>
      <c r="F2586" s="0" t="s">
        <v>43</v>
      </c>
      <c r="G2586" s="0" t="s">
        <v>19</v>
      </c>
      <c r="H2586" s="0" t="s">
        <v>3028</v>
      </c>
      <c r="I2586" s="0" t="n">
        <v>0</v>
      </c>
      <c r="J2586" s="0" t="n">
        <v>5.83</v>
      </c>
      <c r="K2586" s="0" t="s">
        <v>19</v>
      </c>
      <c r="L2586" s="0" t="n">
        <f aca="false">IF(K2586="Yes",(J2586-1)*0.98,-1)</f>
        <v>-1</v>
      </c>
      <c r="M2586" s="11" t="s">
        <v>62</v>
      </c>
      <c r="N2586" s="52" t="n">
        <v>11.92</v>
      </c>
      <c r="O2586" s="50" t="n">
        <f aca="false">N2586*L2586</f>
        <v>-11.92</v>
      </c>
      <c r="P2586" s="14" t="n">
        <f aca="false">O2586+P2585</f>
        <v>973.007698640001</v>
      </c>
    </row>
    <row r="2587" customFormat="false" ht="12.8" hidden="false" customHeight="false" outlineLevel="0" collapsed="false">
      <c r="A2587" s="9" t="s">
        <v>3025</v>
      </c>
      <c r="B2587" s="9" t="s">
        <v>90</v>
      </c>
      <c r="C2587" s="6" t="s">
        <v>481</v>
      </c>
      <c r="D2587" s="6" t="s">
        <v>102</v>
      </c>
      <c r="E2587" s="6" t="s">
        <v>147</v>
      </c>
      <c r="F2587" s="6" t="s">
        <v>43</v>
      </c>
      <c r="G2587" s="6" t="s">
        <v>19</v>
      </c>
      <c r="H2587" s="6" t="s">
        <v>3028</v>
      </c>
      <c r="I2587" s="6" t="n">
        <v>0</v>
      </c>
      <c r="J2587" s="6" t="n">
        <v>38</v>
      </c>
      <c r="K2587" s="3" t="str">
        <f aca="false">IF(I2587=1,"Yes","No")</f>
        <v>No</v>
      </c>
      <c r="L2587" s="7" t="n">
        <f aca="false">IF(K2587="Yes",(J2587-1)*0.98,-1)</f>
        <v>-1</v>
      </c>
      <c r="M2587" s="10" t="s">
        <v>53</v>
      </c>
      <c r="N2587" s="52" t="n">
        <v>11.92</v>
      </c>
      <c r="O2587" s="50" t="n">
        <f aca="false">N2587*L2587</f>
        <v>-11.92</v>
      </c>
      <c r="P2587" s="14" t="n">
        <f aca="false">O2587+P2586</f>
        <v>961.087698640001</v>
      </c>
    </row>
    <row r="2588" customFormat="false" ht="12.8" hidden="false" customHeight="false" outlineLevel="0" collapsed="false">
      <c r="A2588" s="2" t="s">
        <v>3025</v>
      </c>
      <c r="B2588" s="2" t="s">
        <v>688</v>
      </c>
      <c r="C2588" s="0" t="s">
        <v>215</v>
      </c>
      <c r="D2588" s="0" t="s">
        <v>29</v>
      </c>
      <c r="E2588" s="0" t="s">
        <v>87</v>
      </c>
      <c r="F2588" s="0" t="s">
        <v>152</v>
      </c>
      <c r="G2588" s="0" t="s">
        <v>19</v>
      </c>
      <c r="H2588" s="0" t="s">
        <v>1077</v>
      </c>
      <c r="I2588" s="0" t="n">
        <v>1</v>
      </c>
      <c r="J2588" s="0" t="n">
        <v>1.07</v>
      </c>
      <c r="K2588" s="0" t="s">
        <v>21</v>
      </c>
      <c r="L2588" s="0" t="n">
        <f aca="false">IF(K2588="Yes",(J2588-1)*0.98,-1)</f>
        <v>0.0686000000000001</v>
      </c>
      <c r="M2588" s="4" t="s">
        <v>22</v>
      </c>
      <c r="N2588" s="52" t="n">
        <v>11.92</v>
      </c>
      <c r="O2588" s="50" t="n">
        <f aca="false">N2588*L2588</f>
        <v>0.817712000000001</v>
      </c>
      <c r="P2588" s="14" t="n">
        <f aca="false">O2588+P2587</f>
        <v>961.905410640001</v>
      </c>
    </row>
    <row r="2589" customFormat="false" ht="12.8" hidden="false" customHeight="false" outlineLevel="0" collapsed="false">
      <c r="A2589" s="2" t="s">
        <v>3025</v>
      </c>
      <c r="B2589" s="2" t="s">
        <v>688</v>
      </c>
      <c r="C2589" s="0" t="s">
        <v>215</v>
      </c>
      <c r="D2589" s="0" t="s">
        <v>29</v>
      </c>
      <c r="E2589" s="0" t="s">
        <v>87</v>
      </c>
      <c r="F2589" s="0" t="s">
        <v>152</v>
      </c>
      <c r="G2589" s="0" t="s">
        <v>19</v>
      </c>
      <c r="H2589" s="0" t="s">
        <v>3029</v>
      </c>
      <c r="I2589" s="0" t="n">
        <v>3</v>
      </c>
      <c r="J2589" s="0" t="n">
        <v>1.38</v>
      </c>
      <c r="K2589" s="0" t="s">
        <v>19</v>
      </c>
      <c r="L2589" s="0" t="n">
        <f aca="false">IF(K2589="Yes",(J2589-1)*0.98,-1)</f>
        <v>-1</v>
      </c>
      <c r="M2589" s="11" t="s">
        <v>62</v>
      </c>
      <c r="N2589" s="52" t="n">
        <v>11.92</v>
      </c>
      <c r="O2589" s="50" t="n">
        <f aca="false">N2589*L2589</f>
        <v>-11.92</v>
      </c>
      <c r="P2589" s="14" t="n">
        <f aca="false">O2589+P2588</f>
        <v>949.985410640001</v>
      </c>
    </row>
    <row r="2590" customFormat="false" ht="12.8" hidden="false" customHeight="false" outlineLevel="0" collapsed="false">
      <c r="A2590" s="2" t="s">
        <v>3025</v>
      </c>
      <c r="B2590" s="2" t="s">
        <v>688</v>
      </c>
      <c r="C2590" s="6" t="s">
        <v>215</v>
      </c>
      <c r="D2590" s="6" t="s">
        <v>29</v>
      </c>
      <c r="E2590" s="6" t="s">
        <v>87</v>
      </c>
      <c r="F2590" s="6" t="s">
        <v>152</v>
      </c>
      <c r="G2590" s="6" t="s">
        <v>19</v>
      </c>
      <c r="H2590" s="6" t="s">
        <v>3030</v>
      </c>
      <c r="I2590" s="6" t="n">
        <v>2</v>
      </c>
      <c r="J2590" s="6" t="n">
        <v>23.6</v>
      </c>
      <c r="K2590" s="3" t="str">
        <f aca="false">IF(I2590=1, "No","Yes")</f>
        <v>Yes</v>
      </c>
      <c r="L2590" s="7" t="n">
        <f aca="false">IF(I2590=1,-J2590,0.98)</f>
        <v>0.98</v>
      </c>
      <c r="M2590" s="8" t="s">
        <v>51</v>
      </c>
      <c r="N2590" s="52" t="n">
        <v>11.92</v>
      </c>
      <c r="O2590" s="50" t="n">
        <f aca="false">N2590*L2590</f>
        <v>11.6816</v>
      </c>
      <c r="P2590" s="14" t="n">
        <f aca="false">O2590+P2589</f>
        <v>961.667010640001</v>
      </c>
    </row>
    <row r="2591" customFormat="false" ht="12.8" hidden="false" customHeight="false" outlineLevel="0" collapsed="false">
      <c r="A2591" s="9" t="s">
        <v>3025</v>
      </c>
      <c r="B2591" s="9" t="s">
        <v>688</v>
      </c>
      <c r="C2591" s="6" t="s">
        <v>215</v>
      </c>
      <c r="D2591" s="6" t="s">
        <v>29</v>
      </c>
      <c r="E2591" s="6" t="s">
        <v>87</v>
      </c>
      <c r="F2591" s="6" t="s">
        <v>152</v>
      </c>
      <c r="G2591" s="6" t="s">
        <v>19</v>
      </c>
      <c r="H2591" s="6" t="s">
        <v>3030</v>
      </c>
      <c r="I2591" s="6" t="n">
        <v>2</v>
      </c>
      <c r="J2591" s="6" t="n">
        <v>3.15</v>
      </c>
      <c r="K2591" s="3" t="s">
        <v>21</v>
      </c>
      <c r="L2591" s="0" t="n">
        <f aca="false">IF(K2591="Yes",(J2591-1)*0.98,-1)</f>
        <v>2.107</v>
      </c>
      <c r="M2591" s="13" t="s">
        <v>184</v>
      </c>
      <c r="N2591" s="52" t="n">
        <v>11.92</v>
      </c>
      <c r="O2591" s="50" t="n">
        <f aca="false">N2591*L2591</f>
        <v>25.11544</v>
      </c>
      <c r="P2591" s="14" t="n">
        <f aca="false">O2591+P2590</f>
        <v>986.782450640001</v>
      </c>
    </row>
    <row r="2592" customFormat="false" ht="12.8" hidden="false" customHeight="false" outlineLevel="0" collapsed="false">
      <c r="A2592" s="9" t="s">
        <v>3025</v>
      </c>
      <c r="B2592" s="9" t="s">
        <v>688</v>
      </c>
      <c r="C2592" s="6" t="s">
        <v>215</v>
      </c>
      <c r="D2592" s="6" t="s">
        <v>29</v>
      </c>
      <c r="E2592" s="6" t="s">
        <v>87</v>
      </c>
      <c r="F2592" s="6" t="s">
        <v>152</v>
      </c>
      <c r="G2592" s="6" t="s">
        <v>19</v>
      </c>
      <c r="H2592" s="6" t="s">
        <v>3029</v>
      </c>
      <c r="I2592" s="6" t="n">
        <v>3</v>
      </c>
      <c r="J2592" s="6" t="n">
        <v>4.8</v>
      </c>
      <c r="K2592" s="3" t="str">
        <f aca="false">IF(I2592=1,"Yes","No")</f>
        <v>No</v>
      </c>
      <c r="L2592" s="7" t="n">
        <f aca="false">IF(K2592="Yes",(J2592-1)*0.98,-1)</f>
        <v>-1</v>
      </c>
      <c r="M2592" s="10" t="s">
        <v>53</v>
      </c>
      <c r="N2592" s="52" t="n">
        <v>11.92</v>
      </c>
      <c r="O2592" s="50" t="n">
        <f aca="false">N2592*L2592</f>
        <v>-11.92</v>
      </c>
      <c r="P2592" s="14" t="n">
        <f aca="false">O2592+P2591</f>
        <v>974.862450640001</v>
      </c>
    </row>
    <row r="2593" customFormat="false" ht="12.8" hidden="false" customHeight="false" outlineLevel="0" collapsed="false">
      <c r="A2593" s="2" t="s">
        <v>3031</v>
      </c>
      <c r="B2593" s="2" t="s">
        <v>452</v>
      </c>
      <c r="C2593" s="0" t="s">
        <v>611</v>
      </c>
      <c r="D2593" s="0" t="s">
        <v>16</v>
      </c>
      <c r="E2593" s="0" t="s">
        <v>147</v>
      </c>
      <c r="F2593" s="0" t="s">
        <v>18</v>
      </c>
      <c r="G2593" s="0" t="s">
        <v>19</v>
      </c>
      <c r="H2593" s="0" t="s">
        <v>3032</v>
      </c>
      <c r="I2593" s="0" t="n">
        <v>1</v>
      </c>
      <c r="J2593" s="0" t="n">
        <v>1.51</v>
      </c>
      <c r="K2593" s="0" t="s">
        <v>21</v>
      </c>
      <c r="L2593" s="0" t="n">
        <f aca="false">IF(K2593="Yes",(J2593-1)*0.98,-1)</f>
        <v>0.4998</v>
      </c>
      <c r="M2593" s="11" t="s">
        <v>62</v>
      </c>
      <c r="N2593" s="52" t="n">
        <v>11.92</v>
      </c>
      <c r="O2593" s="50" t="n">
        <f aca="false">N2593*L2593</f>
        <v>5.957616</v>
      </c>
      <c r="P2593" s="14" t="n">
        <f aca="false">O2593+P2592</f>
        <v>980.820066640001</v>
      </c>
    </row>
    <row r="2594" customFormat="false" ht="12.8" hidden="false" customHeight="false" outlineLevel="0" collapsed="false">
      <c r="A2594" s="9" t="s">
        <v>3031</v>
      </c>
      <c r="B2594" s="9" t="s">
        <v>452</v>
      </c>
      <c r="C2594" s="6" t="s">
        <v>611</v>
      </c>
      <c r="D2594" s="6" t="s">
        <v>16</v>
      </c>
      <c r="E2594" s="6" t="s">
        <v>147</v>
      </c>
      <c r="F2594" s="6" t="s">
        <v>18</v>
      </c>
      <c r="G2594" s="6" t="s">
        <v>19</v>
      </c>
      <c r="H2594" s="6" t="s">
        <v>3032</v>
      </c>
      <c r="I2594" s="6" t="n">
        <v>1</v>
      </c>
      <c r="J2594" s="6" t="n">
        <v>3.6</v>
      </c>
      <c r="K2594" s="3" t="str">
        <f aca="false">IF(I2594=1,"Yes","No")</f>
        <v>Yes</v>
      </c>
      <c r="L2594" s="7" t="n">
        <f aca="false">IF(K2594="Yes",(J2594-1)*0.98,-1)</f>
        <v>2.548</v>
      </c>
      <c r="M2594" s="10" t="s">
        <v>53</v>
      </c>
      <c r="N2594" s="52" t="n">
        <v>11.92</v>
      </c>
      <c r="O2594" s="50" t="n">
        <f aca="false">N2594*L2594</f>
        <v>30.37216</v>
      </c>
      <c r="P2594" s="14" t="n">
        <f aca="false">O2594+P2593</f>
        <v>1011.19222664</v>
      </c>
    </row>
    <row r="2595" customFormat="false" ht="12.8" hidden="false" customHeight="false" outlineLevel="0" collapsed="false">
      <c r="A2595" s="2" t="s">
        <v>3033</v>
      </c>
      <c r="B2595" s="2" t="s">
        <v>170</v>
      </c>
      <c r="C2595" s="0" t="s">
        <v>256</v>
      </c>
      <c r="D2595" s="0" t="s">
        <v>42</v>
      </c>
      <c r="E2595" s="0" t="s">
        <v>17</v>
      </c>
      <c r="F2595" s="0" t="s">
        <v>43</v>
      </c>
      <c r="G2595" s="0" t="s">
        <v>19</v>
      </c>
      <c r="H2595" s="0" t="s">
        <v>3034</v>
      </c>
      <c r="I2595" s="0" t="n">
        <v>2</v>
      </c>
      <c r="J2595" s="0" t="n">
        <v>6.29</v>
      </c>
      <c r="K2595" s="0" t="str">
        <f aca="false">IF(I2595=1,"Yes","No")</f>
        <v>No</v>
      </c>
      <c r="L2595" s="0" t="n">
        <f aca="false">IF(K2595="Yes",(J2595-1)*0.98,-1)</f>
        <v>-1</v>
      </c>
      <c r="M2595" s="5" t="s">
        <v>33</v>
      </c>
      <c r="N2595" s="52" t="n">
        <v>11.92</v>
      </c>
      <c r="O2595" s="50" t="n">
        <f aca="false">N2595*L2595</f>
        <v>-11.92</v>
      </c>
      <c r="P2595" s="14" t="n">
        <f aca="false">O2595+P2594</f>
        <v>999.272226640001</v>
      </c>
    </row>
    <row r="2596" customFormat="false" ht="12.8" hidden="false" customHeight="false" outlineLevel="0" collapsed="false">
      <c r="A2596" s="2" t="s">
        <v>3033</v>
      </c>
      <c r="B2596" s="2" t="s">
        <v>276</v>
      </c>
      <c r="C2596" s="0" t="s">
        <v>194</v>
      </c>
      <c r="D2596" s="0" t="s">
        <v>195</v>
      </c>
      <c r="E2596" s="0" t="s">
        <v>147</v>
      </c>
      <c r="G2596" s="0" t="s">
        <v>19</v>
      </c>
      <c r="H2596" s="0" t="s">
        <v>2956</v>
      </c>
      <c r="I2596" s="0" t="n">
        <v>1</v>
      </c>
      <c r="J2596" s="0" t="n">
        <v>1.23</v>
      </c>
      <c r="K2596" s="0" t="str">
        <f aca="false">IF(I2596=1,"Yes","No")</f>
        <v>Yes</v>
      </c>
      <c r="L2596" s="0" t="n">
        <f aca="false">IF(K2596="Yes",(J2596-1)*0.98,-1)</f>
        <v>0.2254</v>
      </c>
      <c r="M2596" s="5" t="s">
        <v>33</v>
      </c>
      <c r="N2596" s="52" t="n">
        <v>11.92</v>
      </c>
      <c r="O2596" s="50" t="n">
        <f aca="false">N2596*L2596</f>
        <v>2.686768</v>
      </c>
      <c r="P2596" s="14" t="n">
        <f aca="false">O2596+P2595</f>
        <v>1001.95899464</v>
      </c>
    </row>
    <row r="2597" customFormat="false" ht="12.8" hidden="false" customHeight="false" outlineLevel="0" collapsed="false">
      <c r="A2597" s="2" t="s">
        <v>3033</v>
      </c>
      <c r="B2597" s="2" t="s">
        <v>46</v>
      </c>
      <c r="C2597" s="6" t="s">
        <v>1404</v>
      </c>
      <c r="D2597" s="6" t="s">
        <v>37</v>
      </c>
      <c r="E2597" s="6" t="s">
        <v>147</v>
      </c>
      <c r="F2597" s="6" t="s">
        <v>43</v>
      </c>
      <c r="G2597" s="6" t="s">
        <v>19</v>
      </c>
      <c r="H2597" s="6" t="s">
        <v>3035</v>
      </c>
      <c r="I2597" s="6" t="n">
        <v>0</v>
      </c>
      <c r="J2597" s="6" t="n">
        <v>14.5</v>
      </c>
      <c r="K2597" s="3" t="str">
        <f aca="false">IF(I2597=1, "No","Yes")</f>
        <v>Yes</v>
      </c>
      <c r="L2597" s="7" t="n">
        <f aca="false">IF(I2597=1,-J2597,0.98)</f>
        <v>0.98</v>
      </c>
      <c r="M2597" s="8" t="s">
        <v>51</v>
      </c>
      <c r="N2597" s="52" t="n">
        <v>11.92</v>
      </c>
      <c r="O2597" s="50" t="n">
        <f aca="false">N2597*L2597</f>
        <v>11.6816</v>
      </c>
      <c r="P2597" s="14" t="n">
        <f aca="false">O2597+P2596</f>
        <v>1013.64059464</v>
      </c>
    </row>
    <row r="2598" customFormat="false" ht="12.8" hidden="false" customHeight="false" outlineLevel="0" collapsed="false">
      <c r="A2598" s="2" t="s">
        <v>3033</v>
      </c>
      <c r="B2598" s="2" t="s">
        <v>280</v>
      </c>
      <c r="C2598" s="6" t="s">
        <v>1404</v>
      </c>
      <c r="D2598" s="6" t="s">
        <v>37</v>
      </c>
      <c r="E2598" s="6" t="s">
        <v>147</v>
      </c>
      <c r="F2598" s="6" t="s">
        <v>43</v>
      </c>
      <c r="G2598" s="6" t="s">
        <v>19</v>
      </c>
      <c r="H2598" s="6" t="s">
        <v>3036</v>
      </c>
      <c r="I2598" s="6" t="n">
        <v>2</v>
      </c>
      <c r="J2598" s="6" t="n">
        <v>3.68</v>
      </c>
      <c r="K2598" s="3" t="str">
        <f aca="false">IF(I2598=1, "No","Yes")</f>
        <v>Yes</v>
      </c>
      <c r="L2598" s="7" t="n">
        <f aca="false">IF(I2598=1,-J2598,0.98)</f>
        <v>0.98</v>
      </c>
      <c r="M2598" s="8" t="s">
        <v>51</v>
      </c>
      <c r="N2598" s="52" t="n">
        <v>11.92</v>
      </c>
      <c r="O2598" s="50" t="n">
        <f aca="false">N2598*L2598</f>
        <v>11.6816</v>
      </c>
      <c r="P2598" s="14" t="n">
        <f aca="false">O2598+P2597</f>
        <v>1025.32219464</v>
      </c>
    </row>
    <row r="2599" customFormat="false" ht="12.8" hidden="false" customHeight="false" outlineLevel="0" collapsed="false">
      <c r="A2599" s="2" t="s">
        <v>3033</v>
      </c>
      <c r="B2599" s="2" t="s">
        <v>337</v>
      </c>
      <c r="C2599" s="0" t="s">
        <v>457</v>
      </c>
      <c r="D2599" s="0" t="s">
        <v>16</v>
      </c>
      <c r="E2599" s="0" t="s">
        <v>17</v>
      </c>
      <c r="F2599" s="0" t="s">
        <v>18</v>
      </c>
      <c r="G2599" s="0" t="s">
        <v>19</v>
      </c>
      <c r="H2599" s="0" t="s">
        <v>3037</v>
      </c>
      <c r="I2599" s="0" t="n">
        <v>1</v>
      </c>
      <c r="J2599" s="0" t="n">
        <v>1.11</v>
      </c>
      <c r="K2599" s="0" t="s">
        <v>21</v>
      </c>
      <c r="L2599" s="0" t="n">
        <f aca="false">IF(K2599="Yes",(J2599-1)*0.98,-1)</f>
        <v>0.1078</v>
      </c>
      <c r="M2599" s="4" t="s">
        <v>22</v>
      </c>
      <c r="N2599" s="52" t="n">
        <v>11.92</v>
      </c>
      <c r="O2599" s="50" t="n">
        <f aca="false">N2599*L2599</f>
        <v>1.284976</v>
      </c>
      <c r="P2599" s="14" t="n">
        <f aca="false">O2599+P2598</f>
        <v>1026.60717064</v>
      </c>
    </row>
    <row r="2600" customFormat="false" ht="12.8" hidden="false" customHeight="false" outlineLevel="0" collapsed="false">
      <c r="A2600" s="2" t="s">
        <v>3033</v>
      </c>
      <c r="B2600" s="2" t="s">
        <v>337</v>
      </c>
      <c r="C2600" s="0" t="s">
        <v>457</v>
      </c>
      <c r="D2600" s="0" t="s">
        <v>16</v>
      </c>
      <c r="E2600" s="0" t="s">
        <v>17</v>
      </c>
      <c r="F2600" s="0" t="s">
        <v>18</v>
      </c>
      <c r="G2600" s="0" t="s">
        <v>19</v>
      </c>
      <c r="H2600" s="0" t="s">
        <v>3038</v>
      </c>
      <c r="I2600" s="0" t="n">
        <v>2</v>
      </c>
      <c r="J2600" s="0" t="n">
        <v>1.85</v>
      </c>
      <c r="K2600" s="0" t="s">
        <v>21</v>
      </c>
      <c r="L2600" s="0" t="n">
        <f aca="false">IF(K2600="Yes",(J2600-1)*0.98,-1)</f>
        <v>0.833</v>
      </c>
      <c r="M2600" s="11" t="s">
        <v>62</v>
      </c>
      <c r="N2600" s="52" t="n">
        <v>11.92</v>
      </c>
      <c r="O2600" s="50" t="n">
        <f aca="false">N2600*L2600</f>
        <v>9.92936</v>
      </c>
      <c r="P2600" s="14" t="n">
        <f aca="false">O2600+P2599</f>
        <v>1036.53653064</v>
      </c>
    </row>
    <row r="2601" customFormat="false" ht="12.8" hidden="false" customHeight="false" outlineLevel="0" collapsed="false">
      <c r="A2601" s="9" t="s">
        <v>3039</v>
      </c>
      <c r="B2601" s="9" t="s">
        <v>71</v>
      </c>
      <c r="C2601" s="6" t="s">
        <v>492</v>
      </c>
      <c r="D2601" s="6" t="s">
        <v>16</v>
      </c>
      <c r="E2601" s="6" t="s">
        <v>87</v>
      </c>
      <c r="F2601" s="6" t="s">
        <v>18</v>
      </c>
      <c r="G2601" s="6" t="s">
        <v>21</v>
      </c>
      <c r="H2601" s="6" t="s">
        <v>3040</v>
      </c>
      <c r="I2601" s="6" t="n">
        <v>2</v>
      </c>
      <c r="J2601" s="6" t="n">
        <v>3.3</v>
      </c>
      <c r="K2601" s="3" t="str">
        <f aca="false">IF(I2601=1,"Yes","No")</f>
        <v>No</v>
      </c>
      <c r="L2601" s="7" t="n">
        <f aca="false">IF(K2601="Yes",(J2601-1)*0.98,-1)</f>
        <v>-1</v>
      </c>
      <c r="M2601" s="10" t="s">
        <v>53</v>
      </c>
      <c r="N2601" s="52" t="n">
        <v>11.92</v>
      </c>
      <c r="O2601" s="50" t="n">
        <f aca="false">N2601*L2601</f>
        <v>-11.92</v>
      </c>
      <c r="P2601" s="14" t="n">
        <f aca="false">O2601+P2600</f>
        <v>1024.61653064</v>
      </c>
    </row>
    <row r="2602" customFormat="false" ht="12.8" hidden="false" customHeight="false" outlineLevel="0" collapsed="false">
      <c r="A2602" s="2" t="s">
        <v>3039</v>
      </c>
      <c r="B2602" s="2" t="s">
        <v>289</v>
      </c>
      <c r="C2602" s="0" t="s">
        <v>1192</v>
      </c>
      <c r="D2602" s="0" t="s">
        <v>37</v>
      </c>
      <c r="E2602" s="0" t="s">
        <v>147</v>
      </c>
      <c r="G2602" s="0" t="s">
        <v>19</v>
      </c>
      <c r="H2602" s="0" t="s">
        <v>3041</v>
      </c>
      <c r="I2602" s="0" t="n">
        <v>1</v>
      </c>
      <c r="J2602" s="0" t="n">
        <v>2.02</v>
      </c>
      <c r="K2602" s="0" t="str">
        <f aca="false">IF(I2602=1,"Yes","No")</f>
        <v>Yes</v>
      </c>
      <c r="L2602" s="0" t="n">
        <f aca="false">IF(K2602="Yes",(J2602-1)*0.98,-1)</f>
        <v>0.9996</v>
      </c>
      <c r="M2602" s="5" t="s">
        <v>33</v>
      </c>
      <c r="N2602" s="52" t="n">
        <v>11.92</v>
      </c>
      <c r="O2602" s="50" t="n">
        <f aca="false">N2602*L2602</f>
        <v>11.915232</v>
      </c>
      <c r="P2602" s="14" t="n">
        <f aca="false">O2602+P2601</f>
        <v>1036.53176264</v>
      </c>
    </row>
    <row r="2603" customFormat="false" ht="12.8" hidden="false" customHeight="false" outlineLevel="0" collapsed="false">
      <c r="A2603" s="2" t="s">
        <v>3039</v>
      </c>
      <c r="B2603" s="2" t="s">
        <v>452</v>
      </c>
      <c r="C2603" s="0" t="s">
        <v>492</v>
      </c>
      <c r="D2603" s="0" t="s">
        <v>42</v>
      </c>
      <c r="E2603" s="0" t="s">
        <v>79</v>
      </c>
      <c r="F2603" s="0" t="s">
        <v>80</v>
      </c>
      <c r="G2603" s="0" t="s">
        <v>19</v>
      </c>
      <c r="H2603" s="0" t="s">
        <v>2792</v>
      </c>
      <c r="I2603" s="0" t="n">
        <v>1</v>
      </c>
      <c r="J2603" s="0" t="n">
        <v>1.13</v>
      </c>
      <c r="K2603" s="0" t="s">
        <v>21</v>
      </c>
      <c r="L2603" s="0" t="n">
        <f aca="false">IF(K2603="Yes",(J2603-1)*0.98,-1)</f>
        <v>0.1274</v>
      </c>
      <c r="M2603" s="4" t="s">
        <v>22</v>
      </c>
      <c r="N2603" s="52" t="n">
        <v>11.92</v>
      </c>
      <c r="O2603" s="50" t="n">
        <f aca="false">N2603*L2603</f>
        <v>1.518608</v>
      </c>
      <c r="P2603" s="14" t="n">
        <f aca="false">O2603+P2602</f>
        <v>1038.05037064</v>
      </c>
    </row>
    <row r="2604" customFormat="false" ht="12.8" hidden="false" customHeight="false" outlineLevel="0" collapsed="false">
      <c r="A2604" s="2" t="s">
        <v>3042</v>
      </c>
      <c r="B2604" s="2" t="s">
        <v>810</v>
      </c>
      <c r="C2604" s="0" t="s">
        <v>86</v>
      </c>
      <c r="D2604" s="0" t="s">
        <v>16</v>
      </c>
      <c r="E2604" s="0" t="s">
        <v>87</v>
      </c>
      <c r="F2604" s="0" t="s">
        <v>18</v>
      </c>
      <c r="G2604" s="0" t="s">
        <v>21</v>
      </c>
      <c r="H2604" s="0" t="s">
        <v>3043</v>
      </c>
      <c r="I2604" s="0" t="n">
        <v>1</v>
      </c>
      <c r="J2604" s="0" t="n">
        <v>1.64</v>
      </c>
      <c r="K2604" s="0" t="s">
        <v>21</v>
      </c>
      <c r="L2604" s="0" t="n">
        <f aca="false">IF(K2604="Yes",(J2604-1)*0.98,-1)</f>
        <v>0.6272</v>
      </c>
      <c r="M2604" s="4" t="s">
        <v>22</v>
      </c>
      <c r="N2604" s="52" t="n">
        <v>11.92</v>
      </c>
      <c r="O2604" s="50" t="n">
        <f aca="false">N2604*L2604</f>
        <v>7.476224</v>
      </c>
      <c r="P2604" s="14" t="n">
        <f aca="false">O2604+P2603</f>
        <v>1045.52659464</v>
      </c>
    </row>
    <row r="2605" customFormat="false" ht="12.8" hidden="false" customHeight="false" outlineLevel="0" collapsed="false">
      <c r="A2605" s="2" t="s">
        <v>3042</v>
      </c>
      <c r="B2605" s="2" t="s">
        <v>810</v>
      </c>
      <c r="C2605" s="0" t="s">
        <v>86</v>
      </c>
      <c r="D2605" s="0" t="s">
        <v>16</v>
      </c>
      <c r="E2605" s="0" t="s">
        <v>87</v>
      </c>
      <c r="F2605" s="0" t="s">
        <v>18</v>
      </c>
      <c r="G2605" s="0" t="s">
        <v>21</v>
      </c>
      <c r="H2605" s="0" t="s">
        <v>3044</v>
      </c>
      <c r="I2605" s="0" t="n">
        <v>2</v>
      </c>
      <c r="J2605" s="0" t="n">
        <v>2.51</v>
      </c>
      <c r="K2605" s="0" t="s">
        <v>21</v>
      </c>
      <c r="L2605" s="0" t="n">
        <f aca="false">IF(K2605="Yes",(J2605-1)*0.98,-1)</f>
        <v>1.4798</v>
      </c>
      <c r="M2605" s="11" t="s">
        <v>62</v>
      </c>
      <c r="N2605" s="52" t="n">
        <v>11.92</v>
      </c>
      <c r="O2605" s="50" t="n">
        <f aca="false">N2605*L2605</f>
        <v>17.639216</v>
      </c>
      <c r="P2605" s="14" t="n">
        <f aca="false">O2605+P2604</f>
        <v>1063.16581064</v>
      </c>
    </row>
    <row r="2606" customFormat="false" ht="12.8" hidden="false" customHeight="false" outlineLevel="0" collapsed="false">
      <c r="A2606" s="9" t="s">
        <v>3042</v>
      </c>
      <c r="B2606" s="9" t="s">
        <v>810</v>
      </c>
      <c r="C2606" s="6" t="s">
        <v>86</v>
      </c>
      <c r="D2606" s="6" t="s">
        <v>16</v>
      </c>
      <c r="E2606" s="6" t="s">
        <v>87</v>
      </c>
      <c r="F2606" s="6" t="s">
        <v>18</v>
      </c>
      <c r="G2606" s="6" t="s">
        <v>21</v>
      </c>
      <c r="H2606" s="6" t="s">
        <v>3044</v>
      </c>
      <c r="I2606" s="6" t="n">
        <v>2</v>
      </c>
      <c r="J2606" s="6" t="n">
        <v>6.25</v>
      </c>
      <c r="K2606" s="3" t="str">
        <f aca="false">IF(I2606=1,"Yes","No")</f>
        <v>No</v>
      </c>
      <c r="L2606" s="7" t="n">
        <f aca="false">IF(K2606="Yes",(J2606-1)*0.98,-1)</f>
        <v>-1</v>
      </c>
      <c r="M2606" s="10" t="s">
        <v>53</v>
      </c>
      <c r="N2606" s="52" t="n">
        <v>11.92</v>
      </c>
      <c r="O2606" s="50" t="n">
        <f aca="false">N2606*L2606</f>
        <v>-11.92</v>
      </c>
      <c r="P2606" s="14" t="n">
        <f aca="false">O2606+P2605</f>
        <v>1051.24581064</v>
      </c>
    </row>
    <row r="2607" customFormat="false" ht="12.8" hidden="false" customHeight="false" outlineLevel="0" collapsed="false">
      <c r="A2607" s="2" t="s">
        <v>3042</v>
      </c>
      <c r="B2607" s="2" t="s">
        <v>480</v>
      </c>
      <c r="C2607" s="0" t="s">
        <v>230</v>
      </c>
      <c r="D2607" s="0" t="s">
        <v>42</v>
      </c>
      <c r="E2607" s="0" t="s">
        <v>147</v>
      </c>
      <c r="F2607" s="0" t="s">
        <v>65</v>
      </c>
      <c r="G2607" s="0" t="s">
        <v>21</v>
      </c>
      <c r="H2607" s="0" t="s">
        <v>3045</v>
      </c>
      <c r="I2607" s="0" t="n">
        <v>3</v>
      </c>
      <c r="J2607" s="0" t="n">
        <v>2.34</v>
      </c>
      <c r="K2607" s="0" t="str">
        <f aca="false">IF(I2607=1,"Yes","No")</f>
        <v>No</v>
      </c>
      <c r="L2607" s="0" t="n">
        <f aca="false">IF(K2607="Yes",(J2607-1)*0.98,-1)</f>
        <v>-1</v>
      </c>
      <c r="M2607" s="5" t="s">
        <v>33</v>
      </c>
      <c r="N2607" s="52" t="n">
        <v>11.92</v>
      </c>
      <c r="O2607" s="50" t="n">
        <f aca="false">N2607*L2607</f>
        <v>-11.92</v>
      </c>
      <c r="P2607" s="14" t="n">
        <f aca="false">O2607+P2606</f>
        <v>1039.32581064</v>
      </c>
    </row>
    <row r="2608" customFormat="false" ht="12.8" hidden="false" customHeight="false" outlineLevel="0" collapsed="false">
      <c r="A2608" s="2" t="s">
        <v>3042</v>
      </c>
      <c r="B2608" s="2" t="s">
        <v>480</v>
      </c>
      <c r="C2608" s="0" t="s">
        <v>230</v>
      </c>
      <c r="D2608" s="0" t="s">
        <v>42</v>
      </c>
      <c r="E2608" s="0" t="s">
        <v>147</v>
      </c>
      <c r="F2608" s="0" t="s">
        <v>65</v>
      </c>
      <c r="G2608" s="0" t="s">
        <v>21</v>
      </c>
      <c r="H2608" s="0" t="s">
        <v>3045</v>
      </c>
      <c r="I2608" s="0" t="n">
        <v>3</v>
      </c>
      <c r="J2608" s="0" t="n">
        <v>1.31</v>
      </c>
      <c r="K2608" s="0" t="s">
        <v>21</v>
      </c>
      <c r="L2608" s="0" t="n">
        <f aca="false">IF(K2608="Yes",(J2608-1)*0.98,-1)</f>
        <v>0.3038</v>
      </c>
      <c r="M2608" s="4" t="s">
        <v>22</v>
      </c>
      <c r="N2608" s="52" t="n">
        <v>11.92</v>
      </c>
      <c r="O2608" s="50" t="n">
        <f aca="false">N2608*L2608</f>
        <v>3.621296</v>
      </c>
      <c r="P2608" s="14" t="n">
        <f aca="false">O2608+P2607</f>
        <v>1042.94710664</v>
      </c>
    </row>
    <row r="2609" customFormat="false" ht="12.8" hidden="false" customHeight="false" outlineLevel="0" collapsed="false">
      <c r="A2609" s="2" t="s">
        <v>3042</v>
      </c>
      <c r="B2609" s="2" t="s">
        <v>197</v>
      </c>
      <c r="C2609" s="0" t="s">
        <v>495</v>
      </c>
      <c r="D2609" s="0" t="s">
        <v>29</v>
      </c>
      <c r="E2609" s="0" t="s">
        <v>147</v>
      </c>
      <c r="F2609" s="0" t="s">
        <v>43</v>
      </c>
      <c r="G2609" s="0" t="s">
        <v>19</v>
      </c>
      <c r="H2609" s="0" t="s">
        <v>3046</v>
      </c>
      <c r="I2609" s="0" t="n">
        <v>4</v>
      </c>
      <c r="J2609" s="0" t="n">
        <v>2.06</v>
      </c>
      <c r="K2609" s="0" t="str">
        <f aca="false">IF(I2609=1,"Yes","No")</f>
        <v>No</v>
      </c>
      <c r="L2609" s="0" t="n">
        <f aca="false">IF(K2609="Yes",(J2609-1)*0.98,-1)</f>
        <v>-1</v>
      </c>
      <c r="M2609" s="5" t="s">
        <v>33</v>
      </c>
      <c r="N2609" s="52" t="n">
        <v>11.92</v>
      </c>
      <c r="O2609" s="50" t="n">
        <f aca="false">N2609*L2609</f>
        <v>-11.92</v>
      </c>
      <c r="P2609" s="14" t="n">
        <f aca="false">O2609+P2608</f>
        <v>1031.02710664</v>
      </c>
    </row>
    <row r="2610" customFormat="false" ht="12.8" hidden="false" customHeight="false" outlineLevel="0" collapsed="false">
      <c r="A2610" s="2" t="s">
        <v>3042</v>
      </c>
      <c r="B2610" s="2" t="s">
        <v>410</v>
      </c>
      <c r="C2610" s="0" t="s">
        <v>370</v>
      </c>
      <c r="D2610" s="0" t="s">
        <v>16</v>
      </c>
      <c r="E2610" s="0" t="s">
        <v>147</v>
      </c>
      <c r="F2610" s="0" t="s">
        <v>18</v>
      </c>
      <c r="G2610" s="0" t="s">
        <v>19</v>
      </c>
      <c r="H2610" s="0" t="s">
        <v>3047</v>
      </c>
      <c r="I2610" s="0" t="n">
        <v>0</v>
      </c>
      <c r="J2610" s="0" t="n">
        <v>3.35</v>
      </c>
      <c r="K2610" s="0" t="s">
        <v>19</v>
      </c>
      <c r="L2610" s="0" t="n">
        <f aca="false">IF(K2610="Yes",(J2610-1)*0.98,-1)</f>
        <v>-1</v>
      </c>
      <c r="M2610" s="11" t="s">
        <v>62</v>
      </c>
      <c r="N2610" s="52" t="n">
        <v>11.92</v>
      </c>
      <c r="O2610" s="50" t="n">
        <f aca="false">N2610*L2610</f>
        <v>-11.92</v>
      </c>
      <c r="P2610" s="14" t="n">
        <f aca="false">O2610+P2609</f>
        <v>1019.10710664</v>
      </c>
    </row>
    <row r="2611" customFormat="false" ht="12.8" hidden="false" customHeight="false" outlineLevel="0" collapsed="false">
      <c r="A2611" s="9" t="s">
        <v>3042</v>
      </c>
      <c r="B2611" s="9" t="s">
        <v>410</v>
      </c>
      <c r="C2611" s="6" t="s">
        <v>370</v>
      </c>
      <c r="D2611" s="6" t="s">
        <v>16</v>
      </c>
      <c r="E2611" s="6" t="s">
        <v>147</v>
      </c>
      <c r="F2611" s="6" t="s">
        <v>18</v>
      </c>
      <c r="G2611" s="6" t="s">
        <v>19</v>
      </c>
      <c r="H2611" s="6" t="s">
        <v>3047</v>
      </c>
      <c r="I2611" s="6" t="n">
        <v>0</v>
      </c>
      <c r="J2611" s="6" t="n">
        <v>22.17</v>
      </c>
      <c r="K2611" s="3" t="str">
        <f aca="false">IF(I2611=1,"Yes","No")</f>
        <v>No</v>
      </c>
      <c r="L2611" s="7" t="n">
        <f aca="false">IF(K2611="Yes",(J2611-1)*0.98,-1)</f>
        <v>-1</v>
      </c>
      <c r="M2611" s="10" t="s">
        <v>53</v>
      </c>
      <c r="N2611" s="52" t="n">
        <v>11.92</v>
      </c>
      <c r="O2611" s="50" t="n">
        <f aca="false">N2611*L2611</f>
        <v>-11.92</v>
      </c>
      <c r="P2611" s="14" t="n">
        <f aca="false">O2611+P2610</f>
        <v>1007.18710664</v>
      </c>
    </row>
    <row r="2612" customFormat="false" ht="12.8" hidden="false" customHeight="false" outlineLevel="0" collapsed="false">
      <c r="A2612" s="2" t="s">
        <v>3042</v>
      </c>
      <c r="B2612" s="2" t="s">
        <v>273</v>
      </c>
      <c r="C2612" s="0" t="s">
        <v>271</v>
      </c>
      <c r="D2612" s="0" t="s">
        <v>42</v>
      </c>
      <c r="E2612" s="0" t="s">
        <v>147</v>
      </c>
      <c r="F2612" s="0" t="s">
        <v>453</v>
      </c>
      <c r="G2612" s="0" t="s">
        <v>19</v>
      </c>
      <c r="H2612" s="0" t="s">
        <v>3048</v>
      </c>
      <c r="I2612" s="0" t="n">
        <v>0</v>
      </c>
      <c r="J2612" s="0" t="n">
        <v>5.7</v>
      </c>
      <c r="K2612" s="0" t="str">
        <f aca="false">IF(I2612=1,"Yes","No")</f>
        <v>No</v>
      </c>
      <c r="L2612" s="0" t="n">
        <f aca="false">IF(K2612="Yes",(J2612-1)*0.98,-1)</f>
        <v>-1</v>
      </c>
      <c r="M2612" s="5" t="s">
        <v>33</v>
      </c>
      <c r="N2612" s="52" t="n">
        <v>11.92</v>
      </c>
      <c r="O2612" s="50" t="n">
        <f aca="false">N2612*L2612</f>
        <v>-11.92</v>
      </c>
      <c r="P2612" s="14" t="n">
        <f aca="false">O2612+P2611</f>
        <v>995.267106640001</v>
      </c>
    </row>
    <row r="2613" customFormat="false" ht="12.8" hidden="false" customHeight="false" outlineLevel="0" collapsed="false">
      <c r="A2613" s="2" t="s">
        <v>3042</v>
      </c>
      <c r="B2613" s="2" t="s">
        <v>273</v>
      </c>
      <c r="C2613" s="0" t="s">
        <v>271</v>
      </c>
      <c r="D2613" s="0" t="s">
        <v>42</v>
      </c>
      <c r="E2613" s="0" t="s">
        <v>147</v>
      </c>
      <c r="F2613" s="0" t="s">
        <v>453</v>
      </c>
      <c r="G2613" s="0" t="s">
        <v>19</v>
      </c>
      <c r="H2613" s="0" t="s">
        <v>3049</v>
      </c>
      <c r="I2613" s="0" t="n">
        <v>1</v>
      </c>
      <c r="J2613" s="0" t="n">
        <v>2.03</v>
      </c>
      <c r="K2613" s="0" t="s">
        <v>21</v>
      </c>
      <c r="L2613" s="0" t="n">
        <f aca="false">IF(K2613="Yes",(J2613-1)*0.98,-1)</f>
        <v>1.0094</v>
      </c>
      <c r="M2613" s="11" t="s">
        <v>62</v>
      </c>
      <c r="N2613" s="52" t="n">
        <v>11.92</v>
      </c>
      <c r="O2613" s="50" t="n">
        <f aca="false">N2613*L2613</f>
        <v>12.032048</v>
      </c>
      <c r="P2613" s="14" t="n">
        <f aca="false">O2613+P2612</f>
        <v>1007.29915464</v>
      </c>
    </row>
    <row r="2614" customFormat="false" ht="12.8" hidden="false" customHeight="false" outlineLevel="0" collapsed="false">
      <c r="A2614" s="2" t="s">
        <v>3050</v>
      </c>
      <c r="B2614" s="2" t="s">
        <v>296</v>
      </c>
      <c r="C2614" s="0" t="s">
        <v>734</v>
      </c>
      <c r="D2614" s="0" t="s">
        <v>42</v>
      </c>
      <c r="E2614" s="0" t="s">
        <v>147</v>
      </c>
      <c r="F2614" s="0" t="s">
        <v>453</v>
      </c>
      <c r="G2614" s="0" t="s">
        <v>19</v>
      </c>
      <c r="H2614" s="0" t="s">
        <v>3051</v>
      </c>
      <c r="I2614" s="0" t="n">
        <v>2</v>
      </c>
      <c r="J2614" s="0" t="n">
        <v>2.77</v>
      </c>
      <c r="K2614" s="0" t="str">
        <f aca="false">IF(I2614=1,"Yes","No")</f>
        <v>No</v>
      </c>
      <c r="L2614" s="0" t="n">
        <f aca="false">IF(K2614="Yes",(J2614-1)*0.98,-1)</f>
        <v>-1</v>
      </c>
      <c r="M2614" s="5" t="s">
        <v>33</v>
      </c>
      <c r="N2614" s="52" t="n">
        <v>11.92</v>
      </c>
      <c r="O2614" s="50" t="n">
        <f aca="false">N2614*L2614</f>
        <v>-11.92</v>
      </c>
      <c r="P2614" s="14" t="n">
        <f aca="false">O2614+P2613</f>
        <v>995.379154640001</v>
      </c>
    </row>
    <row r="2615" customFormat="false" ht="12.8" hidden="false" customHeight="false" outlineLevel="0" collapsed="false">
      <c r="A2615" s="2" t="s">
        <v>3050</v>
      </c>
      <c r="B2615" s="2" t="s">
        <v>296</v>
      </c>
      <c r="C2615" s="0" t="s">
        <v>734</v>
      </c>
      <c r="D2615" s="0" t="s">
        <v>42</v>
      </c>
      <c r="E2615" s="0" t="s">
        <v>147</v>
      </c>
      <c r="F2615" s="0" t="s">
        <v>453</v>
      </c>
      <c r="G2615" s="0" t="s">
        <v>19</v>
      </c>
      <c r="H2615" s="0" t="s">
        <v>3052</v>
      </c>
      <c r="I2615" s="0" t="n">
        <v>1</v>
      </c>
      <c r="J2615" s="0" t="n">
        <v>1.33</v>
      </c>
      <c r="K2615" s="0" t="s">
        <v>21</v>
      </c>
      <c r="L2615" s="0" t="n">
        <f aca="false">IF(K2615="Yes",(J2615-1)*0.98,-1)</f>
        <v>0.3234</v>
      </c>
      <c r="M2615" s="11" t="s">
        <v>62</v>
      </c>
      <c r="N2615" s="52" t="n">
        <v>11.92</v>
      </c>
      <c r="O2615" s="50" t="n">
        <f aca="false">N2615*L2615</f>
        <v>3.854928</v>
      </c>
      <c r="P2615" s="14" t="n">
        <f aca="false">O2615+P2614</f>
        <v>999.234082640001</v>
      </c>
    </row>
    <row r="2616" customFormat="false" ht="12.8" hidden="false" customHeight="false" outlineLevel="0" collapsed="false">
      <c r="A2616" s="9" t="s">
        <v>3050</v>
      </c>
      <c r="B2616" s="9" t="s">
        <v>296</v>
      </c>
      <c r="C2616" s="6" t="s">
        <v>734</v>
      </c>
      <c r="D2616" s="6" t="s">
        <v>42</v>
      </c>
      <c r="E2616" s="6" t="s">
        <v>147</v>
      </c>
      <c r="F2616" s="6" t="s">
        <v>453</v>
      </c>
      <c r="G2616" s="6" t="s">
        <v>19</v>
      </c>
      <c r="H2616" s="6" t="s">
        <v>3053</v>
      </c>
      <c r="I2616" s="6" t="n">
        <v>3</v>
      </c>
      <c r="J2616" s="6" t="n">
        <v>2.98</v>
      </c>
      <c r="K2616" s="3" t="s">
        <v>19</v>
      </c>
      <c r="L2616" s="0" t="n">
        <f aca="false">IF(K2616="Yes",(J2616-1)*0.98,-1)</f>
        <v>-1</v>
      </c>
      <c r="M2616" s="13" t="s">
        <v>184</v>
      </c>
      <c r="N2616" s="52" t="n">
        <v>11.92</v>
      </c>
      <c r="O2616" s="50" t="n">
        <f aca="false">N2616*L2616</f>
        <v>-11.92</v>
      </c>
      <c r="P2616" s="14" t="n">
        <f aca="false">O2616+P2615</f>
        <v>987.314082640001</v>
      </c>
    </row>
    <row r="2617" customFormat="false" ht="12.8" hidden="false" customHeight="false" outlineLevel="0" collapsed="false">
      <c r="A2617" s="2" t="s">
        <v>3050</v>
      </c>
      <c r="B2617" s="2" t="s">
        <v>167</v>
      </c>
      <c r="C2617" s="0" t="s">
        <v>734</v>
      </c>
      <c r="D2617" s="0" t="s">
        <v>42</v>
      </c>
      <c r="E2617" s="0" t="s">
        <v>147</v>
      </c>
      <c r="F2617" s="0" t="s">
        <v>65</v>
      </c>
      <c r="G2617" s="0" t="s">
        <v>21</v>
      </c>
      <c r="H2617" s="0" t="s">
        <v>3054</v>
      </c>
      <c r="I2617" s="0" t="n">
        <v>2</v>
      </c>
      <c r="J2617" s="0" t="n">
        <v>5.41</v>
      </c>
      <c r="K2617" s="0" t="str">
        <f aca="false">IF(I2617=1,"Yes","No")</f>
        <v>No</v>
      </c>
      <c r="L2617" s="0" t="n">
        <f aca="false">IF(K2617="Yes",(J2617-1)*0.98,-1)</f>
        <v>-1</v>
      </c>
      <c r="M2617" s="5" t="s">
        <v>33</v>
      </c>
      <c r="N2617" s="52" t="n">
        <v>11.92</v>
      </c>
      <c r="O2617" s="50" t="n">
        <f aca="false">N2617*L2617</f>
        <v>-11.92</v>
      </c>
      <c r="P2617" s="14" t="n">
        <f aca="false">O2617+P2616</f>
        <v>975.394082640001</v>
      </c>
    </row>
    <row r="2618" customFormat="false" ht="12.8" hidden="false" customHeight="false" outlineLevel="0" collapsed="false">
      <c r="A2618" s="2" t="s">
        <v>3050</v>
      </c>
      <c r="B2618" s="2" t="s">
        <v>167</v>
      </c>
      <c r="C2618" s="0" t="s">
        <v>734</v>
      </c>
      <c r="D2618" s="0" t="s">
        <v>42</v>
      </c>
      <c r="E2618" s="0" t="s">
        <v>147</v>
      </c>
      <c r="F2618" s="0" t="s">
        <v>65</v>
      </c>
      <c r="G2618" s="0" t="s">
        <v>21</v>
      </c>
      <c r="H2618" s="0" t="s">
        <v>3054</v>
      </c>
      <c r="I2618" s="0" t="n">
        <v>2</v>
      </c>
      <c r="J2618" s="0" t="n">
        <v>1.81</v>
      </c>
      <c r="K2618" s="0" t="s">
        <v>21</v>
      </c>
      <c r="L2618" s="0" t="n">
        <f aca="false">IF(K2618="Yes",(J2618-1)*0.98,-1)</f>
        <v>0.7938</v>
      </c>
      <c r="M2618" s="4" t="s">
        <v>22</v>
      </c>
      <c r="N2618" s="52" t="n">
        <v>11.92</v>
      </c>
      <c r="O2618" s="50" t="n">
        <f aca="false">N2618*L2618</f>
        <v>9.462096</v>
      </c>
      <c r="P2618" s="14" t="n">
        <f aca="false">O2618+P2617</f>
        <v>984.856178640001</v>
      </c>
    </row>
    <row r="2619" customFormat="false" ht="12.8" hidden="false" customHeight="false" outlineLevel="0" collapsed="false">
      <c r="A2619" s="2" t="s">
        <v>3050</v>
      </c>
      <c r="B2619" s="2" t="s">
        <v>438</v>
      </c>
      <c r="C2619" s="0" t="s">
        <v>294</v>
      </c>
      <c r="D2619" s="0" t="s">
        <v>16</v>
      </c>
      <c r="E2619" s="0" t="s">
        <v>87</v>
      </c>
      <c r="F2619" s="0" t="s">
        <v>18</v>
      </c>
      <c r="G2619" s="0" t="s">
        <v>21</v>
      </c>
      <c r="H2619" s="0" t="s">
        <v>3055</v>
      </c>
      <c r="I2619" s="0" t="n">
        <v>2</v>
      </c>
      <c r="J2619" s="0" t="n">
        <v>1.23</v>
      </c>
      <c r="K2619" s="0" t="s">
        <v>21</v>
      </c>
      <c r="L2619" s="0" t="n">
        <f aca="false">IF(K2619="Yes",(J2619-1)*0.98,-1)</f>
        <v>0.2254</v>
      </c>
      <c r="M2619" s="4" t="s">
        <v>22</v>
      </c>
      <c r="N2619" s="52" t="n">
        <v>11.92</v>
      </c>
      <c r="O2619" s="50" t="n">
        <f aca="false">N2619*L2619</f>
        <v>2.686768</v>
      </c>
      <c r="P2619" s="14" t="n">
        <f aca="false">O2619+P2618</f>
        <v>987.542946640001</v>
      </c>
    </row>
    <row r="2620" customFormat="false" ht="12.8" hidden="false" customHeight="false" outlineLevel="0" collapsed="false">
      <c r="A2620" s="2" t="s">
        <v>3056</v>
      </c>
      <c r="B2620" s="2" t="s">
        <v>23</v>
      </c>
      <c r="C2620" s="0" t="s">
        <v>150</v>
      </c>
      <c r="D2620" s="0" t="s">
        <v>42</v>
      </c>
      <c r="E2620" s="0" t="s">
        <v>17</v>
      </c>
      <c r="F2620" s="0" t="s">
        <v>43</v>
      </c>
      <c r="G2620" s="0" t="s">
        <v>19</v>
      </c>
      <c r="H2620" s="0" t="s">
        <v>3057</v>
      </c>
      <c r="I2620" s="0" t="n">
        <v>2</v>
      </c>
      <c r="J2620" s="0" t="n">
        <v>15</v>
      </c>
      <c r="K2620" s="0" t="str">
        <f aca="false">IF(I2620=1,"Yes","No")</f>
        <v>No</v>
      </c>
      <c r="L2620" s="0" t="n">
        <f aca="false">IF(K2620="Yes",(J2620-1)*0.98,-1)</f>
        <v>-1</v>
      </c>
      <c r="M2620" s="5" t="s">
        <v>33</v>
      </c>
      <c r="N2620" s="52" t="n">
        <v>11.92</v>
      </c>
      <c r="O2620" s="50" t="n">
        <f aca="false">N2620*L2620</f>
        <v>-11.92</v>
      </c>
      <c r="P2620" s="14" t="n">
        <f aca="false">O2620+P2619</f>
        <v>975.622946640001</v>
      </c>
    </row>
    <row r="2621" customFormat="false" ht="12.8" hidden="false" customHeight="false" outlineLevel="0" collapsed="false">
      <c r="A2621" s="2" t="s">
        <v>3056</v>
      </c>
      <c r="B2621" s="2" t="s">
        <v>23</v>
      </c>
      <c r="C2621" s="0" t="s">
        <v>150</v>
      </c>
      <c r="D2621" s="0" t="s">
        <v>42</v>
      </c>
      <c r="E2621" s="0" t="s">
        <v>17</v>
      </c>
      <c r="F2621" s="0" t="s">
        <v>43</v>
      </c>
      <c r="G2621" s="0" t="s">
        <v>19</v>
      </c>
      <c r="H2621" s="0" t="s">
        <v>2790</v>
      </c>
      <c r="I2621" s="0" t="n">
        <v>3</v>
      </c>
      <c r="J2621" s="0" t="n">
        <v>2.28</v>
      </c>
      <c r="K2621" s="0" t="s">
        <v>21</v>
      </c>
      <c r="L2621" s="0" t="n">
        <f aca="false">IF(K2621="Yes",(J2621-1)*0.98,-1)</f>
        <v>1.2544</v>
      </c>
      <c r="M2621" s="11" t="s">
        <v>62</v>
      </c>
      <c r="N2621" s="52" t="n">
        <v>11.92</v>
      </c>
      <c r="O2621" s="50" t="n">
        <f aca="false">N2621*L2621</f>
        <v>14.952448</v>
      </c>
      <c r="P2621" s="14" t="n">
        <f aca="false">O2621+P2620</f>
        <v>990.575394640001</v>
      </c>
    </row>
    <row r="2622" customFormat="false" ht="12.8" hidden="false" customHeight="false" outlineLevel="0" collapsed="false">
      <c r="A2622" s="9" t="s">
        <v>3056</v>
      </c>
      <c r="B2622" s="9" t="s">
        <v>480</v>
      </c>
      <c r="C2622" s="6" t="s">
        <v>608</v>
      </c>
      <c r="D2622" s="6" t="s">
        <v>42</v>
      </c>
      <c r="E2622" s="6" t="s">
        <v>147</v>
      </c>
      <c r="F2622" s="6" t="s">
        <v>43</v>
      </c>
      <c r="G2622" s="6" t="s">
        <v>19</v>
      </c>
      <c r="H2622" s="6" t="s">
        <v>3058</v>
      </c>
      <c r="I2622" s="6" t="n">
        <v>1</v>
      </c>
      <c r="J2622" s="6" t="n">
        <v>2.72</v>
      </c>
      <c r="K2622" s="3" t="str">
        <f aca="false">IF(I2622=1,"Yes","No")</f>
        <v>Yes</v>
      </c>
      <c r="L2622" s="7" t="n">
        <f aca="false">IF(K2622="Yes",(J2622-1)*0.98,-1)</f>
        <v>1.6856</v>
      </c>
      <c r="M2622" s="10" t="s">
        <v>53</v>
      </c>
      <c r="N2622" s="52" t="n">
        <v>11.92</v>
      </c>
      <c r="O2622" s="50" t="n">
        <f aca="false">N2622*L2622</f>
        <v>20.092352</v>
      </c>
      <c r="P2622" s="14" t="n">
        <f aca="false">O2622+P2621</f>
        <v>1010.66774664</v>
      </c>
    </row>
    <row r="2623" customFormat="false" ht="12.8" hidden="false" customHeight="false" outlineLevel="0" collapsed="false">
      <c r="A2623" s="2" t="s">
        <v>3056</v>
      </c>
      <c r="B2623" s="2" t="s">
        <v>536</v>
      </c>
      <c r="C2623" s="0" t="s">
        <v>150</v>
      </c>
      <c r="D2623" s="0" t="s">
        <v>42</v>
      </c>
      <c r="E2623" s="0" t="s">
        <v>79</v>
      </c>
      <c r="F2623" s="0" t="s">
        <v>80</v>
      </c>
      <c r="G2623" s="0" t="s">
        <v>19</v>
      </c>
      <c r="H2623" s="0" t="s">
        <v>3059</v>
      </c>
      <c r="I2623" s="0" t="n">
        <v>1</v>
      </c>
      <c r="J2623" s="0" t="n">
        <v>1.46</v>
      </c>
      <c r="K2623" s="0" t="s">
        <v>21</v>
      </c>
      <c r="L2623" s="0" t="n">
        <f aca="false">IF(K2623="Yes",(J2623-1)*0.98,-1)</f>
        <v>0.4508</v>
      </c>
      <c r="M2623" s="4" t="s">
        <v>22</v>
      </c>
      <c r="N2623" s="52" t="n">
        <v>11.92</v>
      </c>
      <c r="O2623" s="50" t="n">
        <f aca="false">N2623*L2623</f>
        <v>5.373536</v>
      </c>
      <c r="P2623" s="14" t="n">
        <f aca="false">O2623+P2622</f>
        <v>1016.04128264</v>
      </c>
    </row>
    <row r="2624" customFormat="false" ht="12.8" hidden="false" customHeight="false" outlineLevel="0" collapsed="false">
      <c r="A2624" s="9" t="s">
        <v>3060</v>
      </c>
      <c r="B2624" s="9" t="s">
        <v>375</v>
      </c>
      <c r="C2624" s="6" t="s">
        <v>638</v>
      </c>
      <c r="D2624" s="6" t="s">
        <v>16</v>
      </c>
      <c r="E2624" s="6" t="s">
        <v>147</v>
      </c>
      <c r="F2624" s="6" t="s">
        <v>43</v>
      </c>
      <c r="G2624" s="6" t="s">
        <v>19</v>
      </c>
      <c r="H2624" s="6" t="s">
        <v>3061</v>
      </c>
      <c r="I2624" s="6" t="n">
        <v>4</v>
      </c>
      <c r="J2624" s="6" t="n">
        <v>7.6</v>
      </c>
      <c r="K2624" s="3" t="str">
        <f aca="false">IF(I2624=1,"Yes","No")</f>
        <v>No</v>
      </c>
      <c r="L2624" s="7" t="n">
        <f aca="false">IF(K2624="Yes",(J2624-1)*0.98,-1)</f>
        <v>-1</v>
      </c>
      <c r="M2624" s="10" t="s">
        <v>53</v>
      </c>
      <c r="N2624" s="52" t="n">
        <v>11.92</v>
      </c>
      <c r="O2624" s="50" t="n">
        <f aca="false">N2624*L2624</f>
        <v>-11.92</v>
      </c>
      <c r="P2624" s="14" t="n">
        <f aca="false">O2624+P2623</f>
        <v>1004.12128264</v>
      </c>
    </row>
    <row r="2625" customFormat="false" ht="12.8" hidden="false" customHeight="false" outlineLevel="0" collapsed="false">
      <c r="A2625" s="2" t="s">
        <v>3062</v>
      </c>
      <c r="B2625" s="2" t="s">
        <v>35</v>
      </c>
      <c r="C2625" s="0" t="s">
        <v>638</v>
      </c>
      <c r="D2625" s="0" t="s">
        <v>16</v>
      </c>
      <c r="E2625" s="0" t="s">
        <v>147</v>
      </c>
      <c r="F2625" s="0" t="s">
        <v>453</v>
      </c>
      <c r="G2625" s="0" t="s">
        <v>19</v>
      </c>
      <c r="H2625" s="0" t="s">
        <v>3063</v>
      </c>
      <c r="I2625" s="0" t="n">
        <v>4</v>
      </c>
      <c r="J2625" s="0" t="n">
        <v>2.61</v>
      </c>
      <c r="K2625" s="0" t="str">
        <f aca="false">IF(I2625=1,"Yes","No")</f>
        <v>No</v>
      </c>
      <c r="L2625" s="0" t="n">
        <f aca="false">IF(K2625="Yes",(J2625-1)*0.98,-1)</f>
        <v>-1</v>
      </c>
      <c r="M2625" s="5" t="s">
        <v>33</v>
      </c>
      <c r="N2625" s="52" t="n">
        <v>11.92</v>
      </c>
      <c r="O2625" s="50" t="n">
        <f aca="false">N2625*L2625</f>
        <v>-11.92</v>
      </c>
      <c r="P2625" s="14" t="n">
        <f aca="false">O2625+P2624</f>
        <v>992.201282640001</v>
      </c>
    </row>
    <row r="2626" customFormat="false" ht="12.8" hidden="false" customHeight="false" outlineLevel="0" collapsed="false">
      <c r="A2626" s="2" t="s">
        <v>3062</v>
      </c>
      <c r="B2626" s="2" t="s">
        <v>35</v>
      </c>
      <c r="C2626" s="0" t="s">
        <v>638</v>
      </c>
      <c r="D2626" s="0" t="s">
        <v>16</v>
      </c>
      <c r="E2626" s="0" t="s">
        <v>147</v>
      </c>
      <c r="F2626" s="0" t="s">
        <v>453</v>
      </c>
      <c r="G2626" s="0" t="s">
        <v>19</v>
      </c>
      <c r="H2626" s="0" t="s">
        <v>3064</v>
      </c>
      <c r="I2626" s="0" t="n">
        <v>0</v>
      </c>
      <c r="J2626" s="0" t="n">
        <v>4.39</v>
      </c>
      <c r="K2626" s="0" t="s">
        <v>19</v>
      </c>
      <c r="L2626" s="0" t="n">
        <f aca="false">IF(K2626="Yes",(J2626-1)*0.98,-1)</f>
        <v>-1</v>
      </c>
      <c r="M2626" s="11" t="s">
        <v>62</v>
      </c>
      <c r="N2626" s="52" t="n">
        <v>11.92</v>
      </c>
      <c r="O2626" s="50" t="n">
        <f aca="false">N2626*L2626</f>
        <v>-11.92</v>
      </c>
      <c r="P2626" s="14" t="n">
        <f aca="false">O2626+P2625</f>
        <v>980.281282640001</v>
      </c>
    </row>
    <row r="2627" customFormat="false" ht="12.8" hidden="false" customHeight="false" outlineLevel="0" collapsed="false">
      <c r="A2627" s="2" t="s">
        <v>3062</v>
      </c>
      <c r="B2627" s="2" t="s">
        <v>1185</v>
      </c>
      <c r="C2627" s="0" t="s">
        <v>430</v>
      </c>
      <c r="D2627" s="0" t="s">
        <v>42</v>
      </c>
      <c r="E2627" s="0" t="s">
        <v>147</v>
      </c>
      <c r="F2627" s="0" t="s">
        <v>65</v>
      </c>
      <c r="G2627" s="0" t="s">
        <v>21</v>
      </c>
      <c r="H2627" s="0" t="s">
        <v>3065</v>
      </c>
      <c r="I2627" s="0" t="n">
        <v>0</v>
      </c>
      <c r="J2627" s="0" t="n">
        <v>2.07</v>
      </c>
      <c r="K2627" s="0" t="str">
        <f aca="false">IF(I2627=1,"Yes","No")</f>
        <v>No</v>
      </c>
      <c r="L2627" s="0" t="n">
        <f aca="false">IF(K2627="Yes",(J2627-1)*0.98,-1)</f>
        <v>-1</v>
      </c>
      <c r="M2627" s="5" t="s">
        <v>33</v>
      </c>
      <c r="N2627" s="52" t="n">
        <v>11.92</v>
      </c>
      <c r="O2627" s="50" t="n">
        <f aca="false">N2627*L2627</f>
        <v>-11.92</v>
      </c>
      <c r="P2627" s="14" t="n">
        <f aca="false">O2627+P2626</f>
        <v>968.361282640001</v>
      </c>
    </row>
    <row r="2628" customFormat="false" ht="12.8" hidden="false" customHeight="false" outlineLevel="0" collapsed="false">
      <c r="A2628" s="2" t="s">
        <v>3062</v>
      </c>
      <c r="B2628" s="2" t="s">
        <v>1185</v>
      </c>
      <c r="C2628" s="0" t="s">
        <v>430</v>
      </c>
      <c r="D2628" s="0" t="s">
        <v>42</v>
      </c>
      <c r="E2628" s="0" t="s">
        <v>147</v>
      </c>
      <c r="F2628" s="0" t="s">
        <v>65</v>
      </c>
      <c r="G2628" s="0" t="s">
        <v>21</v>
      </c>
      <c r="H2628" s="0" t="s">
        <v>3065</v>
      </c>
      <c r="I2628" s="0" t="n">
        <v>0</v>
      </c>
      <c r="J2628" s="0" t="n">
        <v>1.25</v>
      </c>
      <c r="K2628" s="0" t="s">
        <v>19</v>
      </c>
      <c r="L2628" s="0" t="n">
        <f aca="false">IF(K2628="Yes",(J2628-1)*0.98,-1)</f>
        <v>-1</v>
      </c>
      <c r="M2628" s="4" t="s">
        <v>22</v>
      </c>
      <c r="N2628" s="52" t="n">
        <v>11.92</v>
      </c>
      <c r="O2628" s="50" t="n">
        <f aca="false">N2628*L2628</f>
        <v>-11.92</v>
      </c>
      <c r="P2628" s="14" t="n">
        <f aca="false">O2628+P2627</f>
        <v>956.441282640001</v>
      </c>
    </row>
    <row r="2629" customFormat="false" ht="12.8" hidden="false" customHeight="false" outlineLevel="0" collapsed="false">
      <c r="A2629" s="2" t="s">
        <v>3062</v>
      </c>
      <c r="B2629" s="2" t="s">
        <v>73</v>
      </c>
      <c r="C2629" s="0" t="s">
        <v>430</v>
      </c>
      <c r="D2629" s="0" t="s">
        <v>16</v>
      </c>
      <c r="E2629" s="0" t="s">
        <v>147</v>
      </c>
      <c r="F2629" s="0" t="s">
        <v>65</v>
      </c>
      <c r="G2629" s="0" t="s">
        <v>21</v>
      </c>
      <c r="H2629" s="0" t="s">
        <v>3066</v>
      </c>
      <c r="I2629" s="0" t="n">
        <v>4</v>
      </c>
      <c r="J2629" s="0" t="n">
        <v>6.24</v>
      </c>
      <c r="K2629" s="0" t="str">
        <f aca="false">IF(I2629=1,"Yes","No")</f>
        <v>No</v>
      </c>
      <c r="L2629" s="0" t="n">
        <f aca="false">IF(K2629="Yes",(J2629-1)*0.98,-1)</f>
        <v>-1</v>
      </c>
      <c r="M2629" s="5" t="s">
        <v>33</v>
      </c>
      <c r="N2629" s="52" t="n">
        <v>11.92</v>
      </c>
      <c r="O2629" s="50" t="n">
        <f aca="false">N2629*L2629</f>
        <v>-11.92</v>
      </c>
      <c r="P2629" s="14" t="n">
        <f aca="false">O2629+P2628</f>
        <v>944.521282640001</v>
      </c>
    </row>
    <row r="2630" customFormat="false" ht="12.8" hidden="false" customHeight="false" outlineLevel="0" collapsed="false">
      <c r="A2630" s="2" t="s">
        <v>3067</v>
      </c>
      <c r="B2630" s="2" t="s">
        <v>77</v>
      </c>
      <c r="C2630" s="0" t="s">
        <v>223</v>
      </c>
      <c r="D2630" s="0" t="s">
        <v>195</v>
      </c>
      <c r="E2630" s="0" t="s">
        <v>147</v>
      </c>
      <c r="G2630" s="0" t="s">
        <v>19</v>
      </c>
      <c r="H2630" s="0" t="s">
        <v>2242</v>
      </c>
      <c r="I2630" s="0" t="n">
        <v>1</v>
      </c>
      <c r="J2630" s="0" t="n">
        <v>1.99</v>
      </c>
      <c r="K2630" s="0" t="str">
        <f aca="false">IF(I2630=1,"Yes","No")</f>
        <v>Yes</v>
      </c>
      <c r="L2630" s="0" t="n">
        <f aca="false">IF(K2630="Yes",(J2630-1)*0.98,-1)</f>
        <v>0.9702</v>
      </c>
      <c r="M2630" s="5" t="s">
        <v>33</v>
      </c>
      <c r="N2630" s="52" t="n">
        <v>11.92</v>
      </c>
      <c r="O2630" s="50" t="n">
        <f aca="false">N2630*L2630</f>
        <v>11.564784</v>
      </c>
      <c r="P2630" s="14" t="n">
        <f aca="false">O2630+P2629</f>
        <v>956.086066640001</v>
      </c>
    </row>
    <row r="2631" customFormat="false" ht="12.8" hidden="false" customHeight="false" outlineLevel="0" collapsed="false">
      <c r="A2631" s="2" t="s">
        <v>3067</v>
      </c>
      <c r="B2631" s="2" t="s">
        <v>77</v>
      </c>
      <c r="C2631" s="6" t="s">
        <v>223</v>
      </c>
      <c r="D2631" s="6" t="s">
        <v>195</v>
      </c>
      <c r="E2631" s="6" t="s">
        <v>147</v>
      </c>
      <c r="F2631" s="6"/>
      <c r="G2631" s="6" t="s">
        <v>19</v>
      </c>
      <c r="H2631" s="6" t="s">
        <v>1312</v>
      </c>
      <c r="I2631" s="6" t="n">
        <v>2</v>
      </c>
      <c r="J2631" s="6" t="n">
        <v>28</v>
      </c>
      <c r="K2631" s="3" t="str">
        <f aca="false">IF(I2631=1, "No","Yes")</f>
        <v>Yes</v>
      </c>
      <c r="L2631" s="7" t="n">
        <f aca="false">IF(I2631=1,-J2631,0.98)</f>
        <v>0.98</v>
      </c>
      <c r="M2631" s="8" t="s">
        <v>51</v>
      </c>
      <c r="N2631" s="52" t="n">
        <v>11.92</v>
      </c>
      <c r="O2631" s="50" t="n">
        <f aca="false">N2631*L2631</f>
        <v>11.6816</v>
      </c>
      <c r="P2631" s="14" t="n">
        <f aca="false">O2631+P2630</f>
        <v>967.767666640001</v>
      </c>
    </row>
    <row r="2632" customFormat="false" ht="12.8" hidden="false" customHeight="false" outlineLevel="0" collapsed="false">
      <c r="A2632" s="9" t="s">
        <v>3067</v>
      </c>
      <c r="B2632" s="9" t="s">
        <v>77</v>
      </c>
      <c r="C2632" s="6" t="s">
        <v>223</v>
      </c>
      <c r="D2632" s="6" t="s">
        <v>195</v>
      </c>
      <c r="E2632" s="6" t="s">
        <v>147</v>
      </c>
      <c r="F2632" s="6"/>
      <c r="G2632" s="6" t="s">
        <v>19</v>
      </c>
      <c r="H2632" s="6" t="s">
        <v>1312</v>
      </c>
      <c r="I2632" s="6" t="n">
        <v>2</v>
      </c>
      <c r="J2632" s="6" t="n">
        <v>7.31</v>
      </c>
      <c r="K2632" s="3" t="s">
        <v>21</v>
      </c>
      <c r="L2632" s="0" t="n">
        <f aca="false">IF(K2632="Yes",(J2632-1)*0.98,-1)</f>
        <v>6.1838</v>
      </c>
      <c r="M2632" s="13" t="s">
        <v>184</v>
      </c>
      <c r="N2632" s="52" t="n">
        <v>11.92</v>
      </c>
      <c r="O2632" s="50" t="n">
        <f aca="false">N2632*L2632</f>
        <v>73.710896</v>
      </c>
      <c r="P2632" s="14" t="n">
        <f aca="false">O2632+P2631</f>
        <v>1041.47856264</v>
      </c>
    </row>
    <row r="2633" customFormat="false" ht="12.8" hidden="false" customHeight="false" outlineLevel="0" collapsed="false">
      <c r="A2633" s="2" t="s">
        <v>3068</v>
      </c>
      <c r="B2633" s="2" t="s">
        <v>146</v>
      </c>
      <c r="C2633" s="0" t="s">
        <v>215</v>
      </c>
      <c r="D2633" s="0" t="s">
        <v>16</v>
      </c>
      <c r="E2633" s="0" t="s">
        <v>17</v>
      </c>
      <c r="F2633" s="0" t="s">
        <v>18</v>
      </c>
      <c r="G2633" s="0" t="s">
        <v>19</v>
      </c>
      <c r="H2633" s="0" t="s">
        <v>3069</v>
      </c>
      <c r="I2633" s="0" t="n">
        <v>1</v>
      </c>
      <c r="J2633" s="0" t="n">
        <v>1.07</v>
      </c>
      <c r="K2633" s="0" t="s">
        <v>21</v>
      </c>
      <c r="L2633" s="0" t="n">
        <f aca="false">IF(K2633="Yes",(J2633-1)*0.98,-1)</f>
        <v>0.0686000000000001</v>
      </c>
      <c r="M2633" s="4" t="s">
        <v>22</v>
      </c>
      <c r="N2633" s="52" t="n">
        <v>11.92</v>
      </c>
      <c r="O2633" s="50" t="n">
        <f aca="false">N2633*L2633</f>
        <v>0.817712000000001</v>
      </c>
      <c r="P2633" s="14" t="n">
        <f aca="false">O2633+P2632</f>
        <v>1042.29627464</v>
      </c>
    </row>
    <row r="2634" customFormat="false" ht="12.8" hidden="false" customHeight="false" outlineLevel="0" collapsed="false">
      <c r="A2634" s="2" t="s">
        <v>3068</v>
      </c>
      <c r="B2634" s="2" t="s">
        <v>146</v>
      </c>
      <c r="C2634" s="0" t="s">
        <v>215</v>
      </c>
      <c r="D2634" s="0" t="s">
        <v>16</v>
      </c>
      <c r="E2634" s="0" t="s">
        <v>17</v>
      </c>
      <c r="F2634" s="0" t="s">
        <v>18</v>
      </c>
      <c r="G2634" s="0" t="s">
        <v>19</v>
      </c>
      <c r="H2634" s="0" t="s">
        <v>3070</v>
      </c>
      <c r="I2634" s="0" t="n">
        <v>2</v>
      </c>
      <c r="J2634" s="0" t="n">
        <v>1.22</v>
      </c>
      <c r="K2634" s="0" t="s">
        <v>21</v>
      </c>
      <c r="L2634" s="0" t="n">
        <f aca="false">IF(K2634="Yes",(J2634-1)*0.98,-1)</f>
        <v>0.2156</v>
      </c>
      <c r="M2634" s="11" t="s">
        <v>62</v>
      </c>
      <c r="N2634" s="52" t="n">
        <v>11.92</v>
      </c>
      <c r="O2634" s="50" t="n">
        <f aca="false">N2634*L2634</f>
        <v>2.569952</v>
      </c>
      <c r="P2634" s="14" t="n">
        <f aca="false">O2634+P2633</f>
        <v>1044.86622664</v>
      </c>
    </row>
    <row r="2635" customFormat="false" ht="12.8" hidden="false" customHeight="false" outlineLevel="0" collapsed="false">
      <c r="A2635" s="2" t="s">
        <v>3068</v>
      </c>
      <c r="B2635" s="2" t="s">
        <v>512</v>
      </c>
      <c r="C2635" s="0" t="s">
        <v>215</v>
      </c>
      <c r="D2635" s="0" t="s">
        <v>42</v>
      </c>
      <c r="E2635" s="0" t="s">
        <v>17</v>
      </c>
      <c r="F2635" s="0" t="s">
        <v>43</v>
      </c>
      <c r="G2635" s="0" t="s">
        <v>19</v>
      </c>
      <c r="H2635" s="0" t="s">
        <v>3071</v>
      </c>
      <c r="I2635" s="0" t="n">
        <v>1</v>
      </c>
      <c r="J2635" s="0" t="n">
        <v>1.94</v>
      </c>
      <c r="K2635" s="0" t="str">
        <f aca="false">IF(I2635=1,"Yes","No")</f>
        <v>Yes</v>
      </c>
      <c r="L2635" s="0" t="n">
        <f aca="false">IF(K2635="Yes",(J2635-1)*0.98,-1)</f>
        <v>0.9212</v>
      </c>
      <c r="M2635" s="5" t="s">
        <v>33</v>
      </c>
      <c r="N2635" s="52" t="n">
        <v>11.92</v>
      </c>
      <c r="O2635" s="50" t="n">
        <f aca="false">N2635*L2635</f>
        <v>10.980704</v>
      </c>
      <c r="P2635" s="14" t="n">
        <f aca="false">O2635+P2634</f>
        <v>1055.84693064</v>
      </c>
    </row>
    <row r="2636" customFormat="false" ht="12.8" hidden="false" customHeight="false" outlineLevel="0" collapsed="false">
      <c r="A2636" s="2" t="s">
        <v>3068</v>
      </c>
      <c r="B2636" s="2" t="s">
        <v>456</v>
      </c>
      <c r="C2636" s="0" t="s">
        <v>218</v>
      </c>
      <c r="D2636" s="0" t="s">
        <v>48</v>
      </c>
      <c r="E2636" s="0" t="s">
        <v>87</v>
      </c>
      <c r="F2636" s="0" t="s">
        <v>152</v>
      </c>
      <c r="G2636" s="0" t="s">
        <v>19</v>
      </c>
      <c r="H2636" s="0" t="s">
        <v>960</v>
      </c>
      <c r="I2636" s="0" t="n">
        <v>3</v>
      </c>
      <c r="J2636" s="0" t="n">
        <v>1.19</v>
      </c>
      <c r="K2636" s="0" t="s">
        <v>21</v>
      </c>
      <c r="L2636" s="0" t="n">
        <f aca="false">IF(K2636="Yes",(J2636-1)*0.98,-1)</f>
        <v>0.1862</v>
      </c>
      <c r="M2636" s="4" t="s">
        <v>22</v>
      </c>
      <c r="N2636" s="52" t="n">
        <v>11.92</v>
      </c>
      <c r="O2636" s="50" t="n">
        <f aca="false">N2636*L2636</f>
        <v>2.219504</v>
      </c>
      <c r="P2636" s="14" t="n">
        <f aca="false">O2636+P2635</f>
        <v>1058.06643464</v>
      </c>
    </row>
    <row r="2637" customFormat="false" ht="12.8" hidden="false" customHeight="false" outlineLevel="0" collapsed="false">
      <c r="A2637" s="2" t="s">
        <v>3072</v>
      </c>
      <c r="B2637" s="2" t="s">
        <v>310</v>
      </c>
      <c r="C2637" s="0" t="s">
        <v>56</v>
      </c>
      <c r="D2637" s="0" t="s">
        <v>42</v>
      </c>
      <c r="E2637" s="0" t="s">
        <v>17</v>
      </c>
      <c r="F2637" s="0" t="s">
        <v>43</v>
      </c>
      <c r="G2637" s="0" t="s">
        <v>19</v>
      </c>
      <c r="H2637" s="0" t="s">
        <v>3073</v>
      </c>
      <c r="I2637" s="0" t="n">
        <v>1</v>
      </c>
      <c r="J2637" s="0" t="n">
        <v>2.13</v>
      </c>
      <c r="K2637" s="0" t="str">
        <f aca="false">IF(I2637=1,"Yes","No")</f>
        <v>Yes</v>
      </c>
      <c r="L2637" s="0" t="n">
        <f aca="false">IF(K2637="Yes",(J2637-1)*0.98,-1)</f>
        <v>1.1074</v>
      </c>
      <c r="M2637" s="5" t="s">
        <v>33</v>
      </c>
      <c r="N2637" s="52" t="n">
        <v>11.92</v>
      </c>
      <c r="O2637" s="50" t="n">
        <f aca="false">N2637*L2637</f>
        <v>13.200208</v>
      </c>
      <c r="P2637" s="14" t="n">
        <f aca="false">O2637+P2636</f>
        <v>1071.26664264</v>
      </c>
    </row>
    <row r="2638" customFormat="false" ht="12.8" hidden="false" customHeight="false" outlineLevel="0" collapsed="false">
      <c r="A2638" s="2" t="s">
        <v>3072</v>
      </c>
      <c r="B2638" s="2" t="s">
        <v>96</v>
      </c>
      <c r="C2638" s="0" t="s">
        <v>579</v>
      </c>
      <c r="D2638" s="0" t="s">
        <v>16</v>
      </c>
      <c r="E2638" s="0" t="s">
        <v>17</v>
      </c>
      <c r="F2638" s="0" t="s">
        <v>18</v>
      </c>
      <c r="G2638" s="0" t="s">
        <v>19</v>
      </c>
      <c r="H2638" s="0" t="s">
        <v>3074</v>
      </c>
      <c r="I2638" s="0" t="n">
        <v>1</v>
      </c>
      <c r="J2638" s="0" t="n">
        <v>1.09</v>
      </c>
      <c r="K2638" s="0" t="s">
        <v>21</v>
      </c>
      <c r="L2638" s="0" t="n">
        <f aca="false">IF(K2638="Yes",(J2638-1)*0.98,-1)</f>
        <v>0.0882000000000001</v>
      </c>
      <c r="M2638" s="4" t="s">
        <v>22</v>
      </c>
      <c r="N2638" s="52" t="n">
        <v>11.92</v>
      </c>
      <c r="O2638" s="50" t="n">
        <f aca="false">N2638*L2638</f>
        <v>1.051344</v>
      </c>
      <c r="P2638" s="14" t="n">
        <f aca="false">O2638+P2637</f>
        <v>1072.31798664</v>
      </c>
    </row>
    <row r="2639" customFormat="false" ht="12.8" hidden="false" customHeight="false" outlineLevel="0" collapsed="false">
      <c r="A2639" s="2" t="s">
        <v>3072</v>
      </c>
      <c r="B2639" s="2" t="s">
        <v>46</v>
      </c>
      <c r="C2639" s="0" t="s">
        <v>370</v>
      </c>
      <c r="D2639" s="0" t="s">
        <v>42</v>
      </c>
      <c r="E2639" s="0" t="s">
        <v>147</v>
      </c>
      <c r="F2639" s="0" t="s">
        <v>453</v>
      </c>
      <c r="G2639" s="0" t="s">
        <v>19</v>
      </c>
      <c r="H2639" s="0" t="s">
        <v>3075</v>
      </c>
      <c r="I2639" s="0" t="n">
        <v>1</v>
      </c>
      <c r="J2639" s="0" t="n">
        <v>2</v>
      </c>
      <c r="K2639" s="0" t="str">
        <f aca="false">IF(I2639=1,"Yes","No")</f>
        <v>Yes</v>
      </c>
      <c r="L2639" s="0" t="n">
        <f aca="false">IF(K2639="Yes",(J2639-1)*0.98,-1)</f>
        <v>0.98</v>
      </c>
      <c r="M2639" s="5" t="s">
        <v>33</v>
      </c>
      <c r="N2639" s="52" t="n">
        <v>11.92</v>
      </c>
      <c r="O2639" s="50" t="n">
        <f aca="false">N2639*L2639</f>
        <v>11.6816</v>
      </c>
      <c r="P2639" s="14" t="n">
        <f aca="false">O2639+P2638</f>
        <v>1083.99958664</v>
      </c>
    </row>
    <row r="2640" customFormat="false" ht="12.8" hidden="false" customHeight="false" outlineLevel="0" collapsed="false">
      <c r="A2640" s="2" t="s">
        <v>3072</v>
      </c>
      <c r="B2640" s="2" t="s">
        <v>46</v>
      </c>
      <c r="C2640" s="0" t="s">
        <v>370</v>
      </c>
      <c r="D2640" s="0" t="s">
        <v>42</v>
      </c>
      <c r="E2640" s="0" t="s">
        <v>147</v>
      </c>
      <c r="F2640" s="0" t="s">
        <v>453</v>
      </c>
      <c r="G2640" s="0" t="s">
        <v>19</v>
      </c>
      <c r="H2640" s="0" t="s">
        <v>3076</v>
      </c>
      <c r="I2640" s="0" t="n">
        <v>4</v>
      </c>
      <c r="J2640" s="0" t="n">
        <v>2.24</v>
      </c>
      <c r="K2640" s="0" t="s">
        <v>19</v>
      </c>
      <c r="L2640" s="0" t="n">
        <f aca="false">IF(K2640="Yes",(J2640-1)*0.98,-1)</f>
        <v>-1</v>
      </c>
      <c r="M2640" s="11" t="s">
        <v>62</v>
      </c>
      <c r="N2640" s="52" t="n">
        <v>11.92</v>
      </c>
      <c r="O2640" s="50" t="n">
        <f aca="false">N2640*L2640</f>
        <v>-11.92</v>
      </c>
      <c r="P2640" s="14" t="n">
        <f aca="false">O2640+P2639</f>
        <v>1072.07958664</v>
      </c>
    </row>
    <row r="2641" customFormat="false" ht="12.8" hidden="false" customHeight="false" outlineLevel="0" collapsed="false">
      <c r="A2641" s="9" t="s">
        <v>3072</v>
      </c>
      <c r="B2641" s="9" t="s">
        <v>331</v>
      </c>
      <c r="C2641" s="6" t="s">
        <v>56</v>
      </c>
      <c r="D2641" s="6" t="s">
        <v>42</v>
      </c>
      <c r="E2641" s="6" t="s">
        <v>79</v>
      </c>
      <c r="F2641" s="6" t="s">
        <v>80</v>
      </c>
      <c r="G2641" s="6" t="s">
        <v>19</v>
      </c>
      <c r="H2641" s="6" t="s">
        <v>3077</v>
      </c>
      <c r="I2641" s="6" t="n">
        <v>2</v>
      </c>
      <c r="J2641" s="6" t="n">
        <v>11.63</v>
      </c>
      <c r="K2641" s="3" t="str">
        <f aca="false">IF(I2641=1,"Yes","No")</f>
        <v>No</v>
      </c>
      <c r="L2641" s="7" t="n">
        <f aca="false">IF(K2641="Yes",(J2641-1)*0.98,-1)</f>
        <v>-1</v>
      </c>
      <c r="M2641" s="10" t="s">
        <v>53</v>
      </c>
      <c r="N2641" s="52" t="n">
        <v>11.92</v>
      </c>
      <c r="O2641" s="50" t="n">
        <f aca="false">N2641*L2641</f>
        <v>-11.92</v>
      </c>
      <c r="P2641" s="14" t="n">
        <f aca="false">O2641+P2640</f>
        <v>1060.15958664</v>
      </c>
    </row>
    <row r="2642" customFormat="false" ht="12.8" hidden="false" customHeight="false" outlineLevel="0" collapsed="false">
      <c r="A2642" s="2" t="s">
        <v>3078</v>
      </c>
      <c r="B2642" s="2" t="s">
        <v>96</v>
      </c>
      <c r="C2642" s="0" t="s">
        <v>271</v>
      </c>
      <c r="D2642" s="0" t="s">
        <v>42</v>
      </c>
      <c r="E2642" s="0" t="s">
        <v>147</v>
      </c>
      <c r="F2642" s="0" t="s">
        <v>65</v>
      </c>
      <c r="G2642" s="0" t="s">
        <v>21</v>
      </c>
      <c r="H2642" s="0" t="s">
        <v>3079</v>
      </c>
      <c r="I2642" s="0" t="n">
        <v>3</v>
      </c>
      <c r="J2642" s="0" t="n">
        <v>2.89</v>
      </c>
      <c r="K2642" s="0" t="str">
        <f aca="false">IF(I2642=1,"Yes","No")</f>
        <v>No</v>
      </c>
      <c r="L2642" s="0" t="n">
        <f aca="false">IF(K2642="Yes",(J2642-1)*0.98,-1)</f>
        <v>-1</v>
      </c>
      <c r="M2642" s="5" t="s">
        <v>33</v>
      </c>
      <c r="N2642" s="52" t="n">
        <v>11.92</v>
      </c>
      <c r="O2642" s="50" t="n">
        <f aca="false">N2642*L2642</f>
        <v>-11.92</v>
      </c>
      <c r="P2642" s="14" t="n">
        <f aca="false">O2642+P2641</f>
        <v>1048.23958664</v>
      </c>
    </row>
    <row r="2643" customFormat="false" ht="12.8" hidden="false" customHeight="false" outlineLevel="0" collapsed="false">
      <c r="A2643" s="2" t="s">
        <v>3078</v>
      </c>
      <c r="B2643" s="2" t="s">
        <v>96</v>
      </c>
      <c r="C2643" s="0" t="s">
        <v>271</v>
      </c>
      <c r="D2643" s="0" t="s">
        <v>42</v>
      </c>
      <c r="E2643" s="0" t="s">
        <v>147</v>
      </c>
      <c r="F2643" s="0" t="s">
        <v>65</v>
      </c>
      <c r="G2643" s="0" t="s">
        <v>21</v>
      </c>
      <c r="H2643" s="0" t="s">
        <v>3079</v>
      </c>
      <c r="I2643" s="0" t="n">
        <v>3</v>
      </c>
      <c r="J2643" s="0" t="n">
        <v>1.34</v>
      </c>
      <c r="K2643" s="0" t="s">
        <v>21</v>
      </c>
      <c r="L2643" s="0" t="n">
        <f aca="false">IF(K2643="Yes",(J2643-1)*0.98,-1)</f>
        <v>0.3332</v>
      </c>
      <c r="M2643" s="4" t="s">
        <v>22</v>
      </c>
      <c r="N2643" s="52" t="n">
        <v>11.92</v>
      </c>
      <c r="O2643" s="50" t="n">
        <f aca="false">N2643*L2643</f>
        <v>3.971744</v>
      </c>
      <c r="P2643" s="14" t="n">
        <f aca="false">O2643+P2642</f>
        <v>1052.21133064</v>
      </c>
    </row>
    <row r="2644" customFormat="false" ht="12.8" hidden="false" customHeight="false" outlineLevel="0" collapsed="false">
      <c r="A2644" s="2" t="s">
        <v>3078</v>
      </c>
      <c r="B2644" s="2" t="s">
        <v>23</v>
      </c>
      <c r="C2644" s="0" t="s">
        <v>495</v>
      </c>
      <c r="D2644" s="0" t="s">
        <v>42</v>
      </c>
      <c r="E2644" s="0" t="s">
        <v>147</v>
      </c>
      <c r="F2644" s="0" t="s">
        <v>453</v>
      </c>
      <c r="G2644" s="0" t="s">
        <v>19</v>
      </c>
      <c r="H2644" s="0" t="s">
        <v>3080</v>
      </c>
      <c r="I2644" s="0" t="n">
        <v>2</v>
      </c>
      <c r="J2644" s="0" t="n">
        <v>4.66</v>
      </c>
      <c r="K2644" s="0" t="str">
        <f aca="false">IF(I2644=1,"Yes","No")</f>
        <v>No</v>
      </c>
      <c r="L2644" s="0" t="n">
        <f aca="false">IF(K2644="Yes",(J2644-1)*0.98,-1)</f>
        <v>-1</v>
      </c>
      <c r="M2644" s="5" t="s">
        <v>33</v>
      </c>
      <c r="N2644" s="52" t="n">
        <v>11.92</v>
      </c>
      <c r="O2644" s="50" t="n">
        <f aca="false">N2644*L2644</f>
        <v>-11.92</v>
      </c>
      <c r="P2644" s="14" t="n">
        <f aca="false">O2644+P2643</f>
        <v>1040.29133064</v>
      </c>
    </row>
    <row r="2645" customFormat="false" ht="12.8" hidden="false" customHeight="false" outlineLevel="0" collapsed="false">
      <c r="A2645" s="2" t="s">
        <v>3078</v>
      </c>
      <c r="B2645" s="2" t="s">
        <v>109</v>
      </c>
      <c r="C2645" s="0" t="s">
        <v>495</v>
      </c>
      <c r="D2645" s="0" t="s">
        <v>42</v>
      </c>
      <c r="E2645" s="0" t="s">
        <v>147</v>
      </c>
      <c r="F2645" s="0" t="s">
        <v>65</v>
      </c>
      <c r="G2645" s="0" t="s">
        <v>21</v>
      </c>
      <c r="H2645" s="0" t="s">
        <v>2905</v>
      </c>
      <c r="I2645" s="0" t="n">
        <v>0</v>
      </c>
      <c r="J2645" s="0" t="n">
        <v>6.6</v>
      </c>
      <c r="K2645" s="0" t="str">
        <f aca="false">IF(I2645=1,"Yes","No")</f>
        <v>No</v>
      </c>
      <c r="L2645" s="0" t="n">
        <f aca="false">IF(K2645="Yes",(J2645-1)*0.98,-1)</f>
        <v>-1</v>
      </c>
      <c r="M2645" s="5" t="s">
        <v>33</v>
      </c>
      <c r="N2645" s="52" t="n">
        <v>11.92</v>
      </c>
      <c r="O2645" s="50" t="n">
        <f aca="false">N2645*L2645</f>
        <v>-11.92</v>
      </c>
      <c r="P2645" s="14" t="n">
        <f aca="false">O2645+P2644</f>
        <v>1028.37133064</v>
      </c>
    </row>
    <row r="2646" customFormat="false" ht="12.8" hidden="false" customHeight="false" outlineLevel="0" collapsed="false">
      <c r="A2646" s="2" t="s">
        <v>3078</v>
      </c>
      <c r="B2646" s="2" t="s">
        <v>109</v>
      </c>
      <c r="C2646" s="0" t="s">
        <v>495</v>
      </c>
      <c r="D2646" s="0" t="s">
        <v>42</v>
      </c>
      <c r="E2646" s="0" t="s">
        <v>147</v>
      </c>
      <c r="F2646" s="0" t="s">
        <v>65</v>
      </c>
      <c r="G2646" s="0" t="s">
        <v>21</v>
      </c>
      <c r="H2646" s="0" t="s">
        <v>2905</v>
      </c>
      <c r="I2646" s="0" t="n">
        <v>0</v>
      </c>
      <c r="J2646" s="0" t="n">
        <v>2.19</v>
      </c>
      <c r="K2646" s="0" t="s">
        <v>19</v>
      </c>
      <c r="L2646" s="0" t="n">
        <f aca="false">IF(K2646="Yes",(J2646-1)*0.98,-1)</f>
        <v>-1</v>
      </c>
      <c r="M2646" s="4" t="s">
        <v>22</v>
      </c>
      <c r="N2646" s="52" t="n">
        <v>11.92</v>
      </c>
      <c r="O2646" s="50" t="n">
        <f aca="false">N2646*L2646</f>
        <v>-11.92</v>
      </c>
      <c r="P2646" s="14" t="n">
        <f aca="false">O2646+P2645</f>
        <v>1016.45133064</v>
      </c>
    </row>
    <row r="2647" customFormat="false" ht="12.8" hidden="false" customHeight="false" outlineLevel="0" collapsed="false">
      <c r="A2647" s="2" t="s">
        <v>3081</v>
      </c>
      <c r="B2647" s="2" t="s">
        <v>46</v>
      </c>
      <c r="C2647" s="0" t="s">
        <v>311</v>
      </c>
      <c r="D2647" s="0" t="s">
        <v>29</v>
      </c>
      <c r="E2647" s="0" t="s">
        <v>87</v>
      </c>
      <c r="F2647" s="0" t="s">
        <v>152</v>
      </c>
      <c r="G2647" s="0" t="s">
        <v>19</v>
      </c>
      <c r="H2647" s="0" t="s">
        <v>2861</v>
      </c>
      <c r="I2647" s="0" t="n">
        <v>1</v>
      </c>
      <c r="J2647" s="0" t="n">
        <v>1.18</v>
      </c>
      <c r="K2647" s="0" t="s">
        <v>21</v>
      </c>
      <c r="L2647" s="0" t="n">
        <f aca="false">IF(K2647="Yes",(J2647-1)*0.98,-1)</f>
        <v>0.1764</v>
      </c>
      <c r="M2647" s="4" t="s">
        <v>22</v>
      </c>
      <c r="N2647" s="52" t="n">
        <v>11.92</v>
      </c>
      <c r="O2647" s="50" t="n">
        <f aca="false">N2647*L2647</f>
        <v>2.102688</v>
      </c>
      <c r="P2647" s="14" t="n">
        <f aca="false">O2647+P2646</f>
        <v>1018.55401864</v>
      </c>
    </row>
    <row r="2648" customFormat="false" ht="12.8" hidden="false" customHeight="false" outlineLevel="0" collapsed="false">
      <c r="A2648" s="2" t="s">
        <v>3081</v>
      </c>
      <c r="B2648" s="2" t="s">
        <v>46</v>
      </c>
      <c r="C2648" s="0" t="s">
        <v>311</v>
      </c>
      <c r="D2648" s="0" t="s">
        <v>29</v>
      </c>
      <c r="E2648" s="0" t="s">
        <v>87</v>
      </c>
      <c r="F2648" s="0" t="s">
        <v>152</v>
      </c>
      <c r="G2648" s="0" t="s">
        <v>19</v>
      </c>
      <c r="H2648" s="0" t="s">
        <v>1853</v>
      </c>
      <c r="I2648" s="0" t="n">
        <v>2</v>
      </c>
      <c r="J2648" s="0" t="n">
        <v>1.43</v>
      </c>
      <c r="K2648" s="0" t="s">
        <v>21</v>
      </c>
      <c r="L2648" s="0" t="n">
        <f aca="false">IF(K2648="Yes",(J2648-1)*0.98,-1)</f>
        <v>0.4214</v>
      </c>
      <c r="M2648" s="11" t="s">
        <v>62</v>
      </c>
      <c r="N2648" s="52" t="n">
        <v>11.92</v>
      </c>
      <c r="O2648" s="50" t="n">
        <f aca="false">N2648*L2648</f>
        <v>5.023088</v>
      </c>
      <c r="P2648" s="14" t="n">
        <f aca="false">O2648+P2647</f>
        <v>1023.57710664</v>
      </c>
    </row>
    <row r="2649" customFormat="false" ht="12.8" hidden="false" customHeight="false" outlineLevel="0" collapsed="false">
      <c r="A2649" s="2" t="s">
        <v>3081</v>
      </c>
      <c r="B2649" s="2" t="s">
        <v>46</v>
      </c>
      <c r="C2649" s="6" t="s">
        <v>311</v>
      </c>
      <c r="D2649" s="6" t="s">
        <v>29</v>
      </c>
      <c r="E2649" s="6" t="s">
        <v>87</v>
      </c>
      <c r="F2649" s="6" t="s">
        <v>152</v>
      </c>
      <c r="G2649" s="6" t="s">
        <v>19</v>
      </c>
      <c r="H2649" s="6" t="s">
        <v>3082</v>
      </c>
      <c r="I2649" s="6" t="n">
        <v>3</v>
      </c>
      <c r="J2649" s="6" t="n">
        <v>53.23</v>
      </c>
      <c r="K2649" s="3" t="str">
        <f aca="false">IF(I2649=1, "No","Yes")</f>
        <v>Yes</v>
      </c>
      <c r="L2649" s="7" t="n">
        <f aca="false">IF(I2649=1,-J2649,0.98)</f>
        <v>0.98</v>
      </c>
      <c r="M2649" s="8" t="s">
        <v>51</v>
      </c>
      <c r="N2649" s="52" t="n">
        <v>11.92</v>
      </c>
      <c r="O2649" s="50" t="n">
        <f aca="false">N2649*L2649</f>
        <v>11.6816</v>
      </c>
      <c r="P2649" s="14" t="n">
        <f aca="false">O2649+P2648</f>
        <v>1035.25870664</v>
      </c>
    </row>
    <row r="2650" customFormat="false" ht="12.8" hidden="false" customHeight="false" outlineLevel="0" collapsed="false">
      <c r="A2650" s="9" t="s">
        <v>3081</v>
      </c>
      <c r="B2650" s="9" t="s">
        <v>46</v>
      </c>
      <c r="C2650" s="6" t="s">
        <v>311</v>
      </c>
      <c r="D2650" s="6" t="s">
        <v>29</v>
      </c>
      <c r="E2650" s="6" t="s">
        <v>87</v>
      </c>
      <c r="F2650" s="6" t="s">
        <v>152</v>
      </c>
      <c r="G2650" s="6" t="s">
        <v>19</v>
      </c>
      <c r="H2650" s="6" t="s">
        <v>3082</v>
      </c>
      <c r="I2650" s="6" t="n">
        <v>3</v>
      </c>
      <c r="J2650" s="6" t="n">
        <v>5</v>
      </c>
      <c r="K2650" s="3" t="s">
        <v>19</v>
      </c>
      <c r="L2650" s="0" t="n">
        <f aca="false">IF(K2650="Yes",(J2650-1)*0.98,-1)</f>
        <v>-1</v>
      </c>
      <c r="M2650" s="13" t="s">
        <v>184</v>
      </c>
      <c r="N2650" s="52" t="n">
        <v>11.92</v>
      </c>
      <c r="O2650" s="50" t="n">
        <f aca="false">N2650*L2650</f>
        <v>-11.92</v>
      </c>
      <c r="P2650" s="14" t="n">
        <f aca="false">O2650+P2649</f>
        <v>1023.33870664</v>
      </c>
    </row>
    <row r="2651" customFormat="false" ht="12.8" hidden="false" customHeight="false" outlineLevel="0" collapsed="false">
      <c r="A2651" s="9" t="s">
        <v>3081</v>
      </c>
      <c r="B2651" s="9" t="s">
        <v>46</v>
      </c>
      <c r="C2651" s="6" t="s">
        <v>311</v>
      </c>
      <c r="D2651" s="6" t="s">
        <v>29</v>
      </c>
      <c r="E2651" s="6" t="s">
        <v>87</v>
      </c>
      <c r="F2651" s="6" t="s">
        <v>152</v>
      </c>
      <c r="G2651" s="6" t="s">
        <v>19</v>
      </c>
      <c r="H2651" s="6" t="s">
        <v>1853</v>
      </c>
      <c r="I2651" s="6" t="n">
        <v>2</v>
      </c>
      <c r="J2651" s="6" t="n">
        <v>4.05</v>
      </c>
      <c r="K2651" s="3" t="str">
        <f aca="false">IF(I2651=1,"Yes","No")</f>
        <v>No</v>
      </c>
      <c r="L2651" s="7" t="n">
        <f aca="false">IF(K2651="Yes",(J2651-1)*0.98,-1)</f>
        <v>-1</v>
      </c>
      <c r="M2651" s="10" t="s">
        <v>53</v>
      </c>
      <c r="N2651" s="52" t="n">
        <v>11.92</v>
      </c>
      <c r="O2651" s="50" t="n">
        <f aca="false">N2651*L2651</f>
        <v>-11.92</v>
      </c>
      <c r="P2651" s="14" t="n">
        <f aca="false">O2651+P2650</f>
        <v>1011.41870664</v>
      </c>
    </row>
    <row r="2652" customFormat="false" ht="12.8" hidden="false" customHeight="false" outlineLevel="0" collapsed="false">
      <c r="A2652" s="2" t="s">
        <v>3081</v>
      </c>
      <c r="B2652" s="2" t="s">
        <v>280</v>
      </c>
      <c r="C2652" s="6" t="s">
        <v>1338</v>
      </c>
      <c r="D2652" s="6" t="s">
        <v>37</v>
      </c>
      <c r="E2652" s="6" t="s">
        <v>147</v>
      </c>
      <c r="F2652" s="6" t="s">
        <v>43</v>
      </c>
      <c r="G2652" s="6" t="s">
        <v>19</v>
      </c>
      <c r="H2652" s="6" t="s">
        <v>3083</v>
      </c>
      <c r="I2652" s="6" t="n">
        <v>4</v>
      </c>
      <c r="J2652" s="6" t="n">
        <v>3.77</v>
      </c>
      <c r="K2652" s="3" t="str">
        <f aca="false">IF(I2652=1, "No","Yes")</f>
        <v>Yes</v>
      </c>
      <c r="L2652" s="7" t="n">
        <f aca="false">IF(I2652=1,-J2652,0.98)</f>
        <v>0.98</v>
      </c>
      <c r="M2652" s="8" t="s">
        <v>51</v>
      </c>
      <c r="N2652" s="52" t="n">
        <v>11.92</v>
      </c>
      <c r="O2652" s="50" t="n">
        <f aca="false">N2652*L2652</f>
        <v>11.6816</v>
      </c>
      <c r="P2652" s="14" t="n">
        <f aca="false">O2652+P2651</f>
        <v>1023.10030664</v>
      </c>
    </row>
    <row r="2653" customFormat="false" ht="12.8" hidden="false" customHeight="false" outlineLevel="0" collapsed="false">
      <c r="A2653" s="2" t="s">
        <v>3084</v>
      </c>
      <c r="B2653" s="2" t="s">
        <v>652</v>
      </c>
      <c r="C2653" s="0" t="s">
        <v>68</v>
      </c>
      <c r="D2653" s="0" t="s">
        <v>42</v>
      </c>
      <c r="E2653" s="0" t="s">
        <v>147</v>
      </c>
      <c r="F2653" s="0" t="s">
        <v>1653</v>
      </c>
      <c r="G2653" s="0" t="s">
        <v>21</v>
      </c>
      <c r="H2653" s="0" t="s">
        <v>3085</v>
      </c>
      <c r="I2653" s="0" t="n">
        <v>4</v>
      </c>
      <c r="J2653" s="0" t="n">
        <v>2.31</v>
      </c>
      <c r="K2653" s="0" t="str">
        <f aca="false">IF(I2653=1,"Yes","No")</f>
        <v>No</v>
      </c>
      <c r="L2653" s="0" t="n">
        <f aca="false">IF(K2653="Yes",(J2653-1)*0.98,-1)</f>
        <v>-1</v>
      </c>
      <c r="M2653" s="5" t="s">
        <v>33</v>
      </c>
      <c r="N2653" s="52" t="n">
        <v>11.92</v>
      </c>
      <c r="O2653" s="50" t="n">
        <f aca="false">N2653*L2653</f>
        <v>-11.92</v>
      </c>
      <c r="P2653" s="14" t="n">
        <f aca="false">O2653+P2652</f>
        <v>1011.18030664</v>
      </c>
    </row>
    <row r="2654" customFormat="false" ht="12.8" hidden="false" customHeight="false" outlineLevel="0" collapsed="false">
      <c r="A2654" s="9" t="s">
        <v>3084</v>
      </c>
      <c r="B2654" s="9" t="s">
        <v>1954</v>
      </c>
      <c r="C2654" s="6" t="s">
        <v>1488</v>
      </c>
      <c r="D2654" s="6" t="s">
        <v>37</v>
      </c>
      <c r="E2654" s="6" t="s">
        <v>79</v>
      </c>
      <c r="F2654" s="6" t="s">
        <v>1106</v>
      </c>
      <c r="G2654" s="6" t="s">
        <v>19</v>
      </c>
      <c r="H2654" s="6" t="s">
        <v>2357</v>
      </c>
      <c r="I2654" s="6" t="n">
        <v>0</v>
      </c>
      <c r="J2654" s="6" t="n">
        <v>13.5</v>
      </c>
      <c r="K2654" s="3" t="str">
        <f aca="false">IF(I2654=1,"Yes","No")</f>
        <v>No</v>
      </c>
      <c r="L2654" s="7" t="n">
        <f aca="false">IF(K2654="Yes",(J2654-1)*0.98,-1)</f>
        <v>-1</v>
      </c>
      <c r="M2654" s="10" t="s">
        <v>53</v>
      </c>
      <c r="N2654" s="52" t="n">
        <v>11.92</v>
      </c>
      <c r="O2654" s="50" t="n">
        <f aca="false">N2654*L2654</f>
        <v>-11.92</v>
      </c>
      <c r="P2654" s="14" t="n">
        <f aca="false">O2654+P2653</f>
        <v>999.260306640001</v>
      </c>
      <c r="Q2654" s="47" t="n">
        <f aca="false">0.8*(P2654-596.15)</f>
        <v>322.488245312001</v>
      </c>
      <c r="R2654" s="47" t="n">
        <f aca="false">P2654-Q2654</f>
        <v>676.772061328</v>
      </c>
      <c r="S2654" s="47" t="n">
        <f aca="false">R2654/50</f>
        <v>13.53544122656</v>
      </c>
      <c r="T2654" s="47" t="n">
        <f aca="false">547.94+Q2654</f>
        <v>870.428245312001</v>
      </c>
      <c r="U2654" s="48" t="s">
        <v>21</v>
      </c>
    </row>
    <row r="2655" customFormat="false" ht="12.8" hidden="false" customHeight="false" outlineLevel="0" collapsed="false">
      <c r="A2655" s="2" t="s">
        <v>3086</v>
      </c>
      <c r="B2655" s="2" t="s">
        <v>23</v>
      </c>
      <c r="C2655" s="0" t="s">
        <v>532</v>
      </c>
      <c r="D2655" s="0" t="s">
        <v>16</v>
      </c>
      <c r="E2655" s="0" t="s">
        <v>87</v>
      </c>
      <c r="F2655" s="0" t="s">
        <v>18</v>
      </c>
      <c r="G2655" s="0" t="s">
        <v>21</v>
      </c>
      <c r="H2655" s="0" t="s">
        <v>3043</v>
      </c>
      <c r="I2655" s="0" t="n">
        <v>2</v>
      </c>
      <c r="J2655" s="0" t="n">
        <v>1.29</v>
      </c>
      <c r="K2655" s="0" t="s">
        <v>21</v>
      </c>
      <c r="L2655" s="0" t="n">
        <f aca="false">IF(K2655="Yes",(J2655-1)*0.98,-1)</f>
        <v>0.2842</v>
      </c>
      <c r="M2655" s="4" t="s">
        <v>22</v>
      </c>
      <c r="N2655" s="50" t="n">
        <v>13.54</v>
      </c>
      <c r="O2655" s="50" t="n">
        <f aca="false">N2655*L2655</f>
        <v>3.848068</v>
      </c>
      <c r="P2655" s="51" t="n">
        <f aca="false">R2654+O2655</f>
        <v>680.620129328</v>
      </c>
    </row>
    <row r="2656" customFormat="false" ht="12.8" hidden="false" customHeight="false" outlineLevel="0" collapsed="false">
      <c r="A2656" s="2" t="s">
        <v>3086</v>
      </c>
      <c r="B2656" s="2" t="s">
        <v>23</v>
      </c>
      <c r="C2656" s="0" t="s">
        <v>532</v>
      </c>
      <c r="D2656" s="0" t="s">
        <v>16</v>
      </c>
      <c r="E2656" s="0" t="s">
        <v>87</v>
      </c>
      <c r="F2656" s="0" t="s">
        <v>18</v>
      </c>
      <c r="G2656" s="0" t="s">
        <v>21</v>
      </c>
      <c r="H2656" s="0" t="s">
        <v>3087</v>
      </c>
      <c r="I2656" s="0" t="n">
        <v>0</v>
      </c>
      <c r="J2656" s="0" t="n">
        <v>2.1</v>
      </c>
      <c r="K2656" s="0" t="s">
        <v>19</v>
      </c>
      <c r="L2656" s="0" t="n">
        <f aca="false">IF(K2656="Yes",(J2656-1)*0.98,-1)</f>
        <v>-1</v>
      </c>
      <c r="M2656" s="11" t="s">
        <v>62</v>
      </c>
      <c r="N2656" s="50" t="n">
        <v>13.54</v>
      </c>
      <c r="O2656" s="50" t="n">
        <f aca="false">N2656*L2656</f>
        <v>-13.54</v>
      </c>
      <c r="P2656" s="14" t="n">
        <f aca="false">O2656+P2655</f>
        <v>667.080129328</v>
      </c>
    </row>
    <row r="2657" customFormat="false" ht="12.8" hidden="false" customHeight="false" outlineLevel="0" collapsed="false">
      <c r="A2657" s="9" t="s">
        <v>3086</v>
      </c>
      <c r="B2657" s="9" t="s">
        <v>23</v>
      </c>
      <c r="C2657" s="6" t="s">
        <v>532</v>
      </c>
      <c r="D2657" s="6" t="s">
        <v>16</v>
      </c>
      <c r="E2657" s="6" t="s">
        <v>87</v>
      </c>
      <c r="F2657" s="6" t="s">
        <v>18</v>
      </c>
      <c r="G2657" s="6" t="s">
        <v>21</v>
      </c>
      <c r="H2657" s="6" t="s">
        <v>3087</v>
      </c>
      <c r="I2657" s="6" t="n">
        <v>0</v>
      </c>
      <c r="J2657" s="6" t="n">
        <v>8.05</v>
      </c>
      <c r="K2657" s="3" t="str">
        <f aca="false">IF(I2657=1,"Yes","No")</f>
        <v>No</v>
      </c>
      <c r="L2657" s="7" t="n">
        <f aca="false">IF(K2657="Yes",(J2657-1)*0.98,-1)</f>
        <v>-1</v>
      </c>
      <c r="M2657" s="10" t="s">
        <v>53</v>
      </c>
      <c r="N2657" s="50" t="n">
        <v>13.54</v>
      </c>
      <c r="O2657" s="50" t="n">
        <f aca="false">N2657*L2657</f>
        <v>-13.54</v>
      </c>
      <c r="P2657" s="14" t="n">
        <f aca="false">O2657+P2656</f>
        <v>653.540129328</v>
      </c>
    </row>
    <row r="2658" customFormat="false" ht="12.8" hidden="false" customHeight="false" outlineLevel="0" collapsed="false">
      <c r="A2658" s="2" t="s">
        <v>3086</v>
      </c>
      <c r="B2658" s="2" t="s">
        <v>499</v>
      </c>
      <c r="C2658" s="0" t="s">
        <v>532</v>
      </c>
      <c r="D2658" s="0" t="s">
        <v>42</v>
      </c>
      <c r="E2658" s="0" t="s">
        <v>17</v>
      </c>
      <c r="F2658" s="0" t="s">
        <v>43</v>
      </c>
      <c r="G2658" s="0" t="s">
        <v>19</v>
      </c>
      <c r="H2658" s="0" t="s">
        <v>3088</v>
      </c>
      <c r="I2658" s="0" t="n">
        <v>4</v>
      </c>
      <c r="J2658" s="0" t="n">
        <v>5.31</v>
      </c>
      <c r="K2658" s="0" t="str">
        <f aca="false">IF(I2658=1,"Yes","No")</f>
        <v>No</v>
      </c>
      <c r="L2658" s="0" t="n">
        <f aca="false">IF(K2658="Yes",(J2658-1)*0.98,-1)</f>
        <v>-1</v>
      </c>
      <c r="M2658" s="5" t="s">
        <v>33</v>
      </c>
      <c r="N2658" s="50" t="n">
        <v>13.54</v>
      </c>
      <c r="O2658" s="50" t="n">
        <f aca="false">N2658*L2658</f>
        <v>-13.54</v>
      </c>
      <c r="P2658" s="14" t="n">
        <f aca="false">O2658+P2657</f>
        <v>640.000129328</v>
      </c>
    </row>
    <row r="2659" customFormat="false" ht="12.8" hidden="false" customHeight="false" outlineLevel="0" collapsed="false">
      <c r="A2659" s="2" t="s">
        <v>3089</v>
      </c>
      <c r="B2659" s="2" t="s">
        <v>58</v>
      </c>
      <c r="C2659" s="0" t="s">
        <v>576</v>
      </c>
      <c r="D2659" s="0" t="s">
        <v>42</v>
      </c>
      <c r="E2659" s="0" t="s">
        <v>147</v>
      </c>
      <c r="F2659" s="0" t="s">
        <v>65</v>
      </c>
      <c r="G2659" s="0" t="s">
        <v>21</v>
      </c>
      <c r="H2659" s="0" t="s">
        <v>3090</v>
      </c>
      <c r="I2659" s="0" t="n">
        <v>3</v>
      </c>
      <c r="J2659" s="0" t="n">
        <v>8</v>
      </c>
      <c r="K2659" s="0" t="str">
        <f aca="false">IF(I2659=1,"Yes","No")</f>
        <v>No</v>
      </c>
      <c r="L2659" s="0" t="n">
        <f aca="false">IF(K2659="Yes",(J2659-1)*0.98,-1)</f>
        <v>-1</v>
      </c>
      <c r="M2659" s="5" t="s">
        <v>33</v>
      </c>
      <c r="N2659" s="50" t="n">
        <v>13.54</v>
      </c>
      <c r="O2659" s="50" t="n">
        <f aca="false">N2659*L2659</f>
        <v>-13.54</v>
      </c>
      <c r="P2659" s="14" t="n">
        <f aca="false">O2659+P2658</f>
        <v>626.460129328</v>
      </c>
    </row>
    <row r="2660" customFormat="false" ht="12.8" hidden="false" customHeight="false" outlineLevel="0" collapsed="false">
      <c r="A2660" s="2" t="s">
        <v>3089</v>
      </c>
      <c r="B2660" s="2" t="s">
        <v>58</v>
      </c>
      <c r="C2660" s="0" t="s">
        <v>576</v>
      </c>
      <c r="D2660" s="0" t="s">
        <v>42</v>
      </c>
      <c r="E2660" s="0" t="s">
        <v>147</v>
      </c>
      <c r="F2660" s="0" t="s">
        <v>65</v>
      </c>
      <c r="G2660" s="0" t="s">
        <v>21</v>
      </c>
      <c r="H2660" s="0" t="s">
        <v>3090</v>
      </c>
      <c r="I2660" s="0" t="n">
        <v>3</v>
      </c>
      <c r="J2660" s="0" t="n">
        <v>2.32</v>
      </c>
      <c r="K2660" s="0" t="s">
        <v>21</v>
      </c>
      <c r="L2660" s="0" t="n">
        <f aca="false">IF(K2660="Yes",(J2660-1)*0.98,-1)</f>
        <v>1.2936</v>
      </c>
      <c r="M2660" s="4" t="s">
        <v>22</v>
      </c>
      <c r="N2660" s="50" t="n">
        <v>13.54</v>
      </c>
      <c r="O2660" s="50" t="n">
        <f aca="false">N2660*L2660</f>
        <v>17.515344</v>
      </c>
      <c r="P2660" s="14" t="n">
        <f aca="false">O2660+P2659</f>
        <v>643.975473328</v>
      </c>
    </row>
    <row r="2661" customFormat="false" ht="12.8" hidden="false" customHeight="false" outlineLevel="0" collapsed="false">
      <c r="A2661" s="2" t="s">
        <v>3089</v>
      </c>
      <c r="B2661" s="2" t="s">
        <v>58</v>
      </c>
      <c r="C2661" s="6" t="s">
        <v>576</v>
      </c>
      <c r="D2661" s="6" t="s">
        <v>42</v>
      </c>
      <c r="E2661" s="6" t="s">
        <v>147</v>
      </c>
      <c r="F2661" s="6" t="s">
        <v>65</v>
      </c>
      <c r="G2661" s="6" t="s">
        <v>21</v>
      </c>
      <c r="H2661" s="6" t="s">
        <v>3091</v>
      </c>
      <c r="I2661" s="6" t="n">
        <v>0</v>
      </c>
      <c r="J2661" s="6" t="n">
        <v>8.31</v>
      </c>
      <c r="K2661" s="3" t="str">
        <f aca="false">IF(I2661=1, "No","Yes")</f>
        <v>Yes</v>
      </c>
      <c r="L2661" s="7" t="n">
        <f aca="false">IF(I2661=1,-J2661,0.98)</f>
        <v>0.98</v>
      </c>
      <c r="M2661" s="8" t="s">
        <v>51</v>
      </c>
      <c r="N2661" s="50" t="n">
        <v>13.54</v>
      </c>
      <c r="O2661" s="50" t="n">
        <f aca="false">N2661*L2661</f>
        <v>13.2692</v>
      </c>
      <c r="P2661" s="14" t="n">
        <f aca="false">O2661+P2660</f>
        <v>657.244673328</v>
      </c>
    </row>
    <row r="2662" customFormat="false" ht="12.8" hidden="false" customHeight="false" outlineLevel="0" collapsed="false">
      <c r="A2662" s="2" t="s">
        <v>3089</v>
      </c>
      <c r="B2662" s="2" t="s">
        <v>58</v>
      </c>
      <c r="C2662" s="6" t="s">
        <v>576</v>
      </c>
      <c r="D2662" s="6" t="s">
        <v>42</v>
      </c>
      <c r="E2662" s="6" t="s">
        <v>147</v>
      </c>
      <c r="F2662" s="6" t="s">
        <v>65</v>
      </c>
      <c r="G2662" s="6" t="s">
        <v>21</v>
      </c>
      <c r="H2662" s="6" t="s">
        <v>3091</v>
      </c>
      <c r="I2662" s="6" t="n">
        <v>0</v>
      </c>
      <c r="J2662" s="6" t="n">
        <v>8.31</v>
      </c>
      <c r="K2662" s="3" t="str">
        <f aca="false">IF(I2662=1, "No","Yes")</f>
        <v>Yes</v>
      </c>
      <c r="L2662" s="7" t="n">
        <f aca="false">IF(I2662=1,-J2662,0.98)</f>
        <v>0.98</v>
      </c>
      <c r="M2662" s="12" t="s">
        <v>128</v>
      </c>
      <c r="N2662" s="50" t="n">
        <v>13.54</v>
      </c>
      <c r="O2662" s="50" t="n">
        <f aca="false">N2662*L2662</f>
        <v>13.2692</v>
      </c>
      <c r="P2662" s="14" t="n">
        <f aca="false">O2662+P2661</f>
        <v>670.513873328</v>
      </c>
    </row>
    <row r="2663" customFormat="false" ht="12.8" hidden="false" customHeight="false" outlineLevel="0" collapsed="false">
      <c r="A2663" s="2" t="s">
        <v>3092</v>
      </c>
      <c r="B2663" s="2" t="s">
        <v>310</v>
      </c>
      <c r="C2663" s="6" t="s">
        <v>1338</v>
      </c>
      <c r="D2663" s="6" t="s">
        <v>37</v>
      </c>
      <c r="E2663" s="6" t="s">
        <v>147</v>
      </c>
      <c r="F2663" s="6" t="s">
        <v>43</v>
      </c>
      <c r="G2663" s="6" t="s">
        <v>19</v>
      </c>
      <c r="H2663" s="6" t="s">
        <v>3093</v>
      </c>
      <c r="I2663" s="6" t="n">
        <v>4</v>
      </c>
      <c r="J2663" s="6" t="n">
        <v>46</v>
      </c>
      <c r="K2663" s="3" t="str">
        <f aca="false">IF(I2663=1, "No","Yes")</f>
        <v>Yes</v>
      </c>
      <c r="L2663" s="7" t="n">
        <f aca="false">IF(I2663=1,-J2663,0.98)</f>
        <v>0.98</v>
      </c>
      <c r="M2663" s="8" t="s">
        <v>51</v>
      </c>
      <c r="N2663" s="50" t="n">
        <v>13.54</v>
      </c>
      <c r="O2663" s="50" t="n">
        <f aca="false">N2663*L2663</f>
        <v>13.2692</v>
      </c>
      <c r="P2663" s="14" t="n">
        <f aca="false">O2663+P2662</f>
        <v>683.783073328</v>
      </c>
    </row>
    <row r="2664" customFormat="false" ht="12.8" hidden="false" customHeight="false" outlineLevel="0" collapsed="false">
      <c r="A2664" s="2" t="s">
        <v>3092</v>
      </c>
      <c r="B2664" s="2" t="s">
        <v>306</v>
      </c>
      <c r="C2664" s="0" t="s">
        <v>1338</v>
      </c>
      <c r="D2664" s="0" t="s">
        <v>37</v>
      </c>
      <c r="E2664" s="0" t="s">
        <v>147</v>
      </c>
      <c r="F2664" s="0" t="s">
        <v>428</v>
      </c>
      <c r="G2664" s="0" t="s">
        <v>21</v>
      </c>
      <c r="H2664" s="0" t="s">
        <v>3094</v>
      </c>
      <c r="I2664" s="0" t="n">
        <v>1</v>
      </c>
      <c r="J2664" s="0" t="n">
        <v>3.53</v>
      </c>
      <c r="K2664" s="0" t="str">
        <f aca="false">IF(I2664=1,"Yes","No")</f>
        <v>Yes</v>
      </c>
      <c r="L2664" s="0" t="n">
        <f aca="false">IF(K2664="Yes",(J2664-1)*0.98,-1)</f>
        <v>2.4794</v>
      </c>
      <c r="M2664" s="5" t="s">
        <v>33</v>
      </c>
      <c r="N2664" s="50" t="n">
        <v>13.54</v>
      </c>
      <c r="O2664" s="50" t="n">
        <f aca="false">N2664*L2664</f>
        <v>33.571076</v>
      </c>
      <c r="P2664" s="14" t="n">
        <f aca="false">O2664+P2663</f>
        <v>717.354149328</v>
      </c>
    </row>
    <row r="2665" customFormat="false" ht="12.8" hidden="false" customHeight="false" outlineLevel="0" collapsed="false">
      <c r="A2665" s="2" t="s">
        <v>3092</v>
      </c>
      <c r="B2665" s="2" t="s">
        <v>306</v>
      </c>
      <c r="C2665" s="0" t="s">
        <v>1338</v>
      </c>
      <c r="D2665" s="0" t="s">
        <v>37</v>
      </c>
      <c r="E2665" s="0" t="s">
        <v>147</v>
      </c>
      <c r="F2665" s="0" t="s">
        <v>428</v>
      </c>
      <c r="G2665" s="0" t="s">
        <v>21</v>
      </c>
      <c r="H2665" s="0" t="s">
        <v>3094</v>
      </c>
      <c r="I2665" s="0" t="n">
        <v>1</v>
      </c>
      <c r="J2665" s="0" t="n">
        <v>1.44</v>
      </c>
      <c r="K2665" s="0" t="s">
        <v>21</v>
      </c>
      <c r="L2665" s="0" t="n">
        <f aca="false">IF(K2665="Yes",(J2665-1)*0.98,-1)</f>
        <v>0.4312</v>
      </c>
      <c r="M2665" s="4" t="s">
        <v>22</v>
      </c>
      <c r="N2665" s="50" t="n">
        <v>13.54</v>
      </c>
      <c r="O2665" s="50" t="n">
        <f aca="false">N2665*L2665</f>
        <v>5.838448</v>
      </c>
      <c r="P2665" s="14" t="n">
        <f aca="false">O2665+P2664</f>
        <v>723.192597328</v>
      </c>
    </row>
    <row r="2666" customFormat="false" ht="12.8" hidden="false" customHeight="false" outlineLevel="0" collapsed="false">
      <c r="A2666" s="9" t="s">
        <v>3092</v>
      </c>
      <c r="B2666" s="9" t="s">
        <v>193</v>
      </c>
      <c r="C2666" s="6" t="s">
        <v>639</v>
      </c>
      <c r="D2666" s="6" t="s">
        <v>42</v>
      </c>
      <c r="E2666" s="6" t="s">
        <v>147</v>
      </c>
      <c r="F2666" s="6" t="s">
        <v>43</v>
      </c>
      <c r="G2666" s="6" t="s">
        <v>19</v>
      </c>
      <c r="H2666" s="6" t="s">
        <v>3095</v>
      </c>
      <c r="I2666" s="6" t="n">
        <v>0</v>
      </c>
      <c r="J2666" s="6" t="n">
        <v>14.5</v>
      </c>
      <c r="K2666" s="3" t="str">
        <f aca="false">IF(I2666=1,"Yes","No")</f>
        <v>No</v>
      </c>
      <c r="L2666" s="7" t="n">
        <f aca="false">IF(K2666="Yes",(J2666-1)*0.98,-1)</f>
        <v>-1</v>
      </c>
      <c r="M2666" s="10" t="s">
        <v>53</v>
      </c>
      <c r="N2666" s="50" t="n">
        <v>13.54</v>
      </c>
      <c r="O2666" s="50" t="n">
        <f aca="false">N2666*L2666</f>
        <v>-13.54</v>
      </c>
      <c r="P2666" s="14" t="n">
        <f aca="false">O2666+P2665</f>
        <v>709.652597328</v>
      </c>
    </row>
    <row r="2667" customFormat="false" ht="12.8" hidden="false" customHeight="false" outlineLevel="0" collapsed="false">
      <c r="A2667" s="2" t="s">
        <v>3096</v>
      </c>
      <c r="B2667" s="2" t="s">
        <v>512</v>
      </c>
      <c r="C2667" s="0" t="s">
        <v>327</v>
      </c>
      <c r="D2667" s="0" t="s">
        <v>16</v>
      </c>
      <c r="E2667" s="0" t="s">
        <v>17</v>
      </c>
      <c r="F2667" s="0" t="s">
        <v>18</v>
      </c>
      <c r="G2667" s="0" t="s">
        <v>19</v>
      </c>
      <c r="H2667" s="0" t="s">
        <v>3097</v>
      </c>
      <c r="I2667" s="0" t="n">
        <v>2</v>
      </c>
      <c r="J2667" s="0" t="n">
        <v>1.05</v>
      </c>
      <c r="K2667" s="0" t="s">
        <v>21</v>
      </c>
      <c r="L2667" s="0" t="n">
        <f aca="false">IF(K2667="Yes",(J2667-1)*0.98,-1)</f>
        <v>0.049</v>
      </c>
      <c r="M2667" s="4" t="s">
        <v>22</v>
      </c>
      <c r="N2667" s="50" t="n">
        <v>13.54</v>
      </c>
      <c r="O2667" s="50" t="n">
        <f aca="false">N2667*L2667</f>
        <v>0.66346</v>
      </c>
      <c r="P2667" s="14" t="n">
        <f aca="false">O2667+P2666</f>
        <v>710.316057328</v>
      </c>
    </row>
    <row r="2668" customFormat="false" ht="12.8" hidden="false" customHeight="false" outlineLevel="0" collapsed="false">
      <c r="A2668" s="2" t="s">
        <v>3098</v>
      </c>
      <c r="B2668" s="2" t="s">
        <v>657</v>
      </c>
      <c r="C2668" s="0" t="s">
        <v>311</v>
      </c>
      <c r="D2668" s="0" t="s">
        <v>16</v>
      </c>
      <c r="E2668" s="0" t="s">
        <v>17</v>
      </c>
      <c r="F2668" s="0" t="s">
        <v>18</v>
      </c>
      <c r="G2668" s="0" t="s">
        <v>19</v>
      </c>
      <c r="H2668" s="0" t="s">
        <v>3099</v>
      </c>
      <c r="I2668" s="0" t="n">
        <v>1</v>
      </c>
      <c r="J2668" s="0" t="n">
        <v>1.05</v>
      </c>
      <c r="K2668" s="0" t="s">
        <v>21</v>
      </c>
      <c r="L2668" s="0" t="n">
        <f aca="false">IF(K2668="Yes",(J2668-1)*0.98,-1)</f>
        <v>0.049</v>
      </c>
      <c r="M2668" s="4" t="s">
        <v>22</v>
      </c>
      <c r="N2668" s="50" t="n">
        <v>13.54</v>
      </c>
      <c r="O2668" s="50" t="n">
        <f aca="false">N2668*L2668</f>
        <v>0.66346</v>
      </c>
      <c r="P2668" s="14" t="n">
        <f aca="false">O2668+P2667</f>
        <v>710.979517328</v>
      </c>
    </row>
    <row r="2669" customFormat="false" ht="12.8" hidden="false" customHeight="false" outlineLevel="0" collapsed="false">
      <c r="A2669" s="2" t="s">
        <v>3098</v>
      </c>
      <c r="B2669" s="2" t="s">
        <v>245</v>
      </c>
      <c r="C2669" s="0" t="s">
        <v>215</v>
      </c>
      <c r="D2669" s="0" t="s">
        <v>42</v>
      </c>
      <c r="E2669" s="0" t="s">
        <v>79</v>
      </c>
      <c r="F2669" s="0" t="s">
        <v>80</v>
      </c>
      <c r="G2669" s="0" t="s">
        <v>19</v>
      </c>
      <c r="H2669" s="0" t="s">
        <v>3100</v>
      </c>
      <c r="I2669" s="0" t="n">
        <v>3</v>
      </c>
      <c r="J2669" s="0" t="n">
        <v>1.85</v>
      </c>
      <c r="K2669" s="0" t="s">
        <v>19</v>
      </c>
      <c r="L2669" s="0" t="n">
        <f aca="false">IF(K2669="Yes",(J2669-1)*0.98,-1)</f>
        <v>-1</v>
      </c>
      <c r="M2669" s="4" t="s">
        <v>22</v>
      </c>
      <c r="N2669" s="50" t="n">
        <v>13.54</v>
      </c>
      <c r="O2669" s="50" t="n">
        <f aca="false">N2669*L2669</f>
        <v>-13.54</v>
      </c>
      <c r="P2669" s="14" t="n">
        <f aca="false">O2669+P2668</f>
        <v>697.439517328</v>
      </c>
    </row>
    <row r="2670" customFormat="false" ht="12.8" hidden="false" customHeight="false" outlineLevel="0" collapsed="false">
      <c r="A2670" s="2" t="s">
        <v>3101</v>
      </c>
      <c r="B2670" s="2" t="s">
        <v>245</v>
      </c>
      <c r="C2670" s="0" t="s">
        <v>1082</v>
      </c>
      <c r="D2670" s="0" t="s">
        <v>37</v>
      </c>
      <c r="E2670" s="0" t="s">
        <v>147</v>
      </c>
      <c r="G2670" s="0" t="s">
        <v>19</v>
      </c>
      <c r="H2670" s="0" t="s">
        <v>3102</v>
      </c>
      <c r="I2670" s="0" t="n">
        <v>1</v>
      </c>
      <c r="J2670" s="0" t="n">
        <v>6.9</v>
      </c>
      <c r="K2670" s="0" t="str">
        <f aca="false">IF(I2670=1,"Yes","No")</f>
        <v>Yes</v>
      </c>
      <c r="L2670" s="0" t="n">
        <f aca="false">IF(K2670="Yes",(J2670-1)*0.98,-1)</f>
        <v>5.782</v>
      </c>
      <c r="M2670" s="5" t="s">
        <v>33</v>
      </c>
      <c r="N2670" s="50" t="n">
        <v>13.54</v>
      </c>
      <c r="O2670" s="50" t="n">
        <f aca="false">N2670*L2670</f>
        <v>78.28828</v>
      </c>
      <c r="P2670" s="14" t="n">
        <f aca="false">O2670+P2669</f>
        <v>775.727797328</v>
      </c>
    </row>
    <row r="2671" customFormat="false" ht="12.8" hidden="false" customHeight="false" outlineLevel="0" collapsed="false">
      <c r="A2671" s="2" t="s">
        <v>3101</v>
      </c>
      <c r="B2671" s="2" t="s">
        <v>563</v>
      </c>
      <c r="C2671" s="0" t="s">
        <v>223</v>
      </c>
      <c r="D2671" s="0" t="s">
        <v>42</v>
      </c>
      <c r="E2671" s="0" t="s">
        <v>147</v>
      </c>
      <c r="F2671" s="0" t="s">
        <v>65</v>
      </c>
      <c r="G2671" s="0" t="s">
        <v>21</v>
      </c>
      <c r="H2671" s="0" t="s">
        <v>1960</v>
      </c>
      <c r="I2671" s="0" t="n">
        <v>3</v>
      </c>
      <c r="J2671" s="0" t="n">
        <v>4.18</v>
      </c>
      <c r="K2671" s="0" t="str">
        <f aca="false">IF(I2671=1,"Yes","No")</f>
        <v>No</v>
      </c>
      <c r="L2671" s="0" t="n">
        <f aca="false">IF(K2671="Yes",(J2671-1)*0.98,-1)</f>
        <v>-1</v>
      </c>
      <c r="M2671" s="5" t="s">
        <v>33</v>
      </c>
      <c r="N2671" s="50" t="n">
        <v>13.54</v>
      </c>
      <c r="O2671" s="50" t="n">
        <f aca="false">N2671*L2671</f>
        <v>-13.54</v>
      </c>
      <c r="P2671" s="14" t="n">
        <f aca="false">O2671+P2670</f>
        <v>762.187797328</v>
      </c>
    </row>
    <row r="2672" customFormat="false" ht="12.8" hidden="false" customHeight="false" outlineLevel="0" collapsed="false">
      <c r="A2672" s="2" t="s">
        <v>3101</v>
      </c>
      <c r="B2672" s="2" t="s">
        <v>563</v>
      </c>
      <c r="C2672" s="0" t="s">
        <v>223</v>
      </c>
      <c r="D2672" s="0" t="s">
        <v>42</v>
      </c>
      <c r="E2672" s="0" t="s">
        <v>147</v>
      </c>
      <c r="F2672" s="0" t="s">
        <v>65</v>
      </c>
      <c r="G2672" s="0" t="s">
        <v>21</v>
      </c>
      <c r="H2672" s="0" t="s">
        <v>1960</v>
      </c>
      <c r="I2672" s="0" t="n">
        <v>3</v>
      </c>
      <c r="J2672" s="0" t="n">
        <v>1.84</v>
      </c>
      <c r="K2672" s="0" t="s">
        <v>21</v>
      </c>
      <c r="L2672" s="0" t="n">
        <f aca="false">IF(K2672="Yes",(J2672-1)*0.98,-1)</f>
        <v>0.8232</v>
      </c>
      <c r="M2672" s="4" t="s">
        <v>22</v>
      </c>
      <c r="N2672" s="50" t="n">
        <v>13.54</v>
      </c>
      <c r="O2672" s="50" t="n">
        <f aca="false">N2672*L2672</f>
        <v>11.146128</v>
      </c>
      <c r="P2672" s="14" t="n">
        <f aca="false">O2672+P2671</f>
        <v>773.333925328</v>
      </c>
    </row>
    <row r="2673" customFormat="false" ht="12.8" hidden="false" customHeight="false" outlineLevel="0" collapsed="false">
      <c r="A2673" s="2" t="s">
        <v>3101</v>
      </c>
      <c r="B2673" s="2" t="s">
        <v>423</v>
      </c>
      <c r="C2673" s="0" t="s">
        <v>638</v>
      </c>
      <c r="D2673" s="0" t="s">
        <v>42</v>
      </c>
      <c r="E2673" s="0" t="s">
        <v>147</v>
      </c>
      <c r="F2673" s="0" t="s">
        <v>65</v>
      </c>
      <c r="G2673" s="0" t="s">
        <v>21</v>
      </c>
      <c r="H2673" s="0" t="s">
        <v>3103</v>
      </c>
      <c r="I2673" s="0" t="n">
        <v>2</v>
      </c>
      <c r="J2673" s="0" t="n">
        <v>8</v>
      </c>
      <c r="K2673" s="0" t="str">
        <f aca="false">IF(I2673=1,"Yes","No")</f>
        <v>No</v>
      </c>
      <c r="L2673" s="0" t="n">
        <f aca="false">IF(K2673="Yes",(J2673-1)*0.98,-1)</f>
        <v>-1</v>
      </c>
      <c r="M2673" s="5" t="s">
        <v>33</v>
      </c>
      <c r="N2673" s="50" t="n">
        <v>13.54</v>
      </c>
      <c r="O2673" s="50" t="n">
        <f aca="false">N2673*L2673</f>
        <v>-13.54</v>
      </c>
      <c r="P2673" s="14" t="n">
        <f aca="false">O2673+P2672</f>
        <v>759.793925328</v>
      </c>
    </row>
    <row r="2674" customFormat="false" ht="12.8" hidden="false" customHeight="false" outlineLevel="0" collapsed="false">
      <c r="A2674" s="2" t="s">
        <v>3101</v>
      </c>
      <c r="B2674" s="2" t="s">
        <v>423</v>
      </c>
      <c r="C2674" s="0" t="s">
        <v>638</v>
      </c>
      <c r="D2674" s="0" t="s">
        <v>42</v>
      </c>
      <c r="E2674" s="0" t="s">
        <v>147</v>
      </c>
      <c r="F2674" s="0" t="s">
        <v>65</v>
      </c>
      <c r="G2674" s="0" t="s">
        <v>21</v>
      </c>
      <c r="H2674" s="0" t="s">
        <v>3103</v>
      </c>
      <c r="I2674" s="0" t="n">
        <v>2</v>
      </c>
      <c r="J2674" s="0" t="n">
        <v>2.81</v>
      </c>
      <c r="K2674" s="0" t="s">
        <v>21</v>
      </c>
      <c r="L2674" s="0" t="n">
        <f aca="false">IF(K2674="Yes",(J2674-1)*0.98,-1)</f>
        <v>1.7738</v>
      </c>
      <c r="M2674" s="4" t="s">
        <v>22</v>
      </c>
      <c r="N2674" s="50" t="n">
        <v>13.54</v>
      </c>
      <c r="O2674" s="50" t="n">
        <f aca="false">N2674*L2674</f>
        <v>24.017252</v>
      </c>
      <c r="P2674" s="14" t="n">
        <f aca="false">O2674+P2673</f>
        <v>783.811177328</v>
      </c>
    </row>
    <row r="2675" customFormat="false" ht="12.8" hidden="false" customHeight="false" outlineLevel="0" collapsed="false">
      <c r="A2675" s="2" t="s">
        <v>3104</v>
      </c>
      <c r="B2675" s="2" t="s">
        <v>364</v>
      </c>
      <c r="C2675" s="0" t="s">
        <v>403</v>
      </c>
      <c r="D2675" s="0" t="s">
        <v>102</v>
      </c>
      <c r="E2675" s="0" t="s">
        <v>147</v>
      </c>
      <c r="F2675" s="0" t="s">
        <v>49</v>
      </c>
      <c r="G2675" s="0" t="s">
        <v>19</v>
      </c>
      <c r="H2675" s="0" t="s">
        <v>3105</v>
      </c>
      <c r="I2675" s="0" t="n">
        <v>2</v>
      </c>
      <c r="J2675" s="0" t="n">
        <v>1.59</v>
      </c>
      <c r="K2675" s="0" t="s">
        <v>21</v>
      </c>
      <c r="L2675" s="0" t="n">
        <f aca="false">IF(K2675="Yes",(J2675-1)*0.98,-1)</f>
        <v>0.5782</v>
      </c>
      <c r="M2675" s="4" t="s">
        <v>22</v>
      </c>
      <c r="N2675" s="50" t="n">
        <v>13.54</v>
      </c>
      <c r="O2675" s="50" t="n">
        <f aca="false">N2675*L2675</f>
        <v>7.828828</v>
      </c>
      <c r="P2675" s="14" t="n">
        <f aca="false">O2675+P2674</f>
        <v>791.640005328</v>
      </c>
    </row>
    <row r="2676" customFormat="false" ht="12.8" hidden="false" customHeight="false" outlineLevel="0" collapsed="false">
      <c r="A2676" s="2" t="s">
        <v>3104</v>
      </c>
      <c r="B2676" s="2" t="s">
        <v>364</v>
      </c>
      <c r="C2676" s="0" t="s">
        <v>403</v>
      </c>
      <c r="D2676" s="0" t="s">
        <v>102</v>
      </c>
      <c r="E2676" s="0" t="s">
        <v>147</v>
      </c>
      <c r="F2676" s="0" t="s">
        <v>49</v>
      </c>
      <c r="G2676" s="0" t="s">
        <v>19</v>
      </c>
      <c r="H2676" s="0" t="s">
        <v>3106</v>
      </c>
      <c r="I2676" s="0" t="n">
        <v>1</v>
      </c>
      <c r="J2676" s="0" t="n">
        <v>1.99</v>
      </c>
      <c r="K2676" s="0" t="s">
        <v>21</v>
      </c>
      <c r="L2676" s="0" t="n">
        <f aca="false">IF(K2676="Yes",(J2676-1)*0.98,-1)</f>
        <v>0.9702</v>
      </c>
      <c r="M2676" s="11" t="s">
        <v>62</v>
      </c>
      <c r="N2676" s="50" t="n">
        <v>13.54</v>
      </c>
      <c r="O2676" s="50" t="n">
        <f aca="false">N2676*L2676</f>
        <v>13.136508</v>
      </c>
      <c r="P2676" s="14" t="n">
        <f aca="false">O2676+P2675</f>
        <v>804.776513328</v>
      </c>
    </row>
    <row r="2677" customFormat="false" ht="12.8" hidden="false" customHeight="false" outlineLevel="0" collapsed="false">
      <c r="A2677" s="9" t="s">
        <v>3104</v>
      </c>
      <c r="B2677" s="9" t="s">
        <v>364</v>
      </c>
      <c r="C2677" s="6" t="s">
        <v>403</v>
      </c>
      <c r="D2677" s="6" t="s">
        <v>102</v>
      </c>
      <c r="E2677" s="6" t="s">
        <v>147</v>
      </c>
      <c r="F2677" s="6" t="s">
        <v>49</v>
      </c>
      <c r="G2677" s="6" t="s">
        <v>19</v>
      </c>
      <c r="H2677" s="6" t="s">
        <v>3106</v>
      </c>
      <c r="I2677" s="6" t="n">
        <v>1</v>
      </c>
      <c r="J2677" s="6" t="n">
        <v>4.1</v>
      </c>
      <c r="K2677" s="3" t="str">
        <f aca="false">IF(I2677=1,"Yes","No")</f>
        <v>Yes</v>
      </c>
      <c r="L2677" s="7" t="n">
        <f aca="false">IF(K2677="Yes",(J2677-1)*0.98,-1)</f>
        <v>3.038</v>
      </c>
      <c r="M2677" s="10" t="s">
        <v>53</v>
      </c>
      <c r="N2677" s="50" t="n">
        <v>13.54</v>
      </c>
      <c r="O2677" s="50" t="n">
        <f aca="false">N2677*L2677</f>
        <v>41.13452</v>
      </c>
      <c r="P2677" s="14" t="n">
        <f aca="false">O2677+P2676</f>
        <v>845.911033328</v>
      </c>
    </row>
    <row r="2678" customFormat="false" ht="12.8" hidden="false" customHeight="false" outlineLevel="0" collapsed="false">
      <c r="A2678" s="2" t="s">
        <v>3104</v>
      </c>
      <c r="B2678" s="2" t="s">
        <v>245</v>
      </c>
      <c r="C2678" s="0" t="s">
        <v>403</v>
      </c>
      <c r="D2678" s="0" t="s">
        <v>42</v>
      </c>
      <c r="E2678" s="0" t="s">
        <v>147</v>
      </c>
      <c r="F2678" s="0" t="s">
        <v>65</v>
      </c>
      <c r="G2678" s="0" t="s">
        <v>21</v>
      </c>
      <c r="H2678" s="0" t="s">
        <v>3107</v>
      </c>
      <c r="I2678" s="0" t="n">
        <v>0</v>
      </c>
      <c r="J2678" s="0" t="n">
        <v>14.5</v>
      </c>
      <c r="K2678" s="0" t="str">
        <f aca="false">IF(I2678=1,"Yes","No")</f>
        <v>No</v>
      </c>
      <c r="L2678" s="0" t="n">
        <f aca="false">IF(K2678="Yes",(J2678-1)*0.98,-1)</f>
        <v>-1</v>
      </c>
      <c r="M2678" s="5" t="s">
        <v>33</v>
      </c>
      <c r="N2678" s="50" t="n">
        <v>13.54</v>
      </c>
      <c r="O2678" s="50" t="n">
        <f aca="false">N2678*L2678</f>
        <v>-13.54</v>
      </c>
      <c r="P2678" s="14" t="n">
        <f aca="false">O2678+P2677</f>
        <v>832.371033328</v>
      </c>
    </row>
    <row r="2679" customFormat="false" ht="12.8" hidden="false" customHeight="false" outlineLevel="0" collapsed="false">
      <c r="A2679" s="2" t="s">
        <v>3104</v>
      </c>
      <c r="B2679" s="2" t="s">
        <v>245</v>
      </c>
      <c r="C2679" s="0" t="s">
        <v>403</v>
      </c>
      <c r="D2679" s="0" t="s">
        <v>42</v>
      </c>
      <c r="E2679" s="0" t="s">
        <v>147</v>
      </c>
      <c r="F2679" s="0" t="s">
        <v>65</v>
      </c>
      <c r="G2679" s="0" t="s">
        <v>21</v>
      </c>
      <c r="H2679" s="0" t="s">
        <v>3107</v>
      </c>
      <c r="I2679" s="0" t="n">
        <v>0</v>
      </c>
      <c r="J2679" s="0" t="n">
        <v>5.57</v>
      </c>
      <c r="K2679" s="0" t="s">
        <v>19</v>
      </c>
      <c r="L2679" s="0" t="n">
        <f aca="false">IF(K2679="Yes",(J2679-1)*0.98,-1)</f>
        <v>-1</v>
      </c>
      <c r="M2679" s="4" t="s">
        <v>22</v>
      </c>
      <c r="N2679" s="50" t="n">
        <v>13.54</v>
      </c>
      <c r="O2679" s="50" t="n">
        <f aca="false">N2679*L2679</f>
        <v>-13.54</v>
      </c>
      <c r="P2679" s="14" t="n">
        <f aca="false">O2679+P2678</f>
        <v>818.831033328</v>
      </c>
    </row>
    <row r="2680" customFormat="false" ht="12.8" hidden="false" customHeight="false" outlineLevel="0" collapsed="false">
      <c r="A2680" s="2" t="s">
        <v>3104</v>
      </c>
      <c r="B2680" s="2" t="s">
        <v>293</v>
      </c>
      <c r="C2680" s="0" t="s">
        <v>47</v>
      </c>
      <c r="D2680" s="0" t="s">
        <v>29</v>
      </c>
      <c r="E2680" s="0" t="s">
        <v>30</v>
      </c>
      <c r="F2680" s="0" t="s">
        <v>1055</v>
      </c>
      <c r="G2680" s="0" t="s">
        <v>21</v>
      </c>
      <c r="H2680" s="0" t="s">
        <v>3108</v>
      </c>
      <c r="I2680" s="0" t="n">
        <v>0</v>
      </c>
      <c r="J2680" s="0" t="n">
        <v>3.09</v>
      </c>
      <c r="K2680" s="0" t="s">
        <v>19</v>
      </c>
      <c r="L2680" s="0" t="n">
        <f aca="false">IF(K2680="Yes",(J2680-1)*0.98,-1)</f>
        <v>-1</v>
      </c>
      <c r="M2680" s="4" t="s">
        <v>22</v>
      </c>
      <c r="N2680" s="50" t="n">
        <v>13.54</v>
      </c>
      <c r="O2680" s="50" t="n">
        <f aca="false">N2680*L2680</f>
        <v>-13.54</v>
      </c>
      <c r="P2680" s="14" t="n">
        <f aca="false">O2680+P2679</f>
        <v>805.291033328</v>
      </c>
    </row>
    <row r="2681" customFormat="false" ht="12.8" hidden="false" customHeight="false" outlineLevel="0" collapsed="false">
      <c r="A2681" s="2" t="s">
        <v>3104</v>
      </c>
      <c r="B2681" s="2" t="s">
        <v>1250</v>
      </c>
      <c r="C2681" s="6" t="s">
        <v>264</v>
      </c>
      <c r="D2681" s="6" t="s">
        <v>42</v>
      </c>
      <c r="E2681" s="6" t="s">
        <v>147</v>
      </c>
      <c r="F2681" s="6" t="s">
        <v>43</v>
      </c>
      <c r="G2681" s="6" t="s">
        <v>19</v>
      </c>
      <c r="H2681" s="6" t="s">
        <v>3109</v>
      </c>
      <c r="I2681" s="6" t="n">
        <v>3</v>
      </c>
      <c r="J2681" s="6" t="n">
        <v>31.98</v>
      </c>
      <c r="K2681" s="3" t="str">
        <f aca="false">IF(I2681=1, "No","Yes")</f>
        <v>Yes</v>
      </c>
      <c r="L2681" s="7" t="n">
        <f aca="false">IF(I2681=1,-J2681,0.98)</f>
        <v>0.98</v>
      </c>
      <c r="M2681" s="8" t="s">
        <v>51</v>
      </c>
      <c r="N2681" s="50" t="n">
        <v>13.54</v>
      </c>
      <c r="O2681" s="50" t="n">
        <f aca="false">N2681*L2681</f>
        <v>13.2692</v>
      </c>
      <c r="P2681" s="14" t="n">
        <f aca="false">O2681+P2680</f>
        <v>818.560233328</v>
      </c>
    </row>
    <row r="2682" customFormat="false" ht="12.8" hidden="false" customHeight="false" outlineLevel="0" collapsed="false">
      <c r="A2682" s="9" t="s">
        <v>3104</v>
      </c>
      <c r="B2682" s="9" t="s">
        <v>1250</v>
      </c>
      <c r="C2682" s="6" t="s">
        <v>264</v>
      </c>
      <c r="D2682" s="6" t="s">
        <v>42</v>
      </c>
      <c r="E2682" s="6" t="s">
        <v>147</v>
      </c>
      <c r="F2682" s="6" t="s">
        <v>43</v>
      </c>
      <c r="G2682" s="6" t="s">
        <v>19</v>
      </c>
      <c r="H2682" s="6" t="s">
        <v>3110</v>
      </c>
      <c r="I2682" s="6" t="n">
        <v>0</v>
      </c>
      <c r="J2682" s="6" t="n">
        <v>4.96</v>
      </c>
      <c r="K2682" s="3" t="str">
        <f aca="false">IF(I2682=1,"Yes","No")</f>
        <v>No</v>
      </c>
      <c r="L2682" s="7" t="n">
        <f aca="false">IF(K2682="Yes",(J2682-1)*0.98,-1)</f>
        <v>-1</v>
      </c>
      <c r="M2682" s="10" t="s">
        <v>53</v>
      </c>
      <c r="N2682" s="50" t="n">
        <v>13.54</v>
      </c>
      <c r="O2682" s="50" t="n">
        <f aca="false">N2682*L2682</f>
        <v>-13.54</v>
      </c>
      <c r="P2682" s="14" t="n">
        <f aca="false">O2682+P2681</f>
        <v>805.020233328</v>
      </c>
    </row>
    <row r="2683" customFormat="false" ht="12.8" hidden="false" customHeight="false" outlineLevel="0" collapsed="false">
      <c r="A2683" s="2" t="s">
        <v>3104</v>
      </c>
      <c r="B2683" s="2" t="s">
        <v>528</v>
      </c>
      <c r="C2683" s="6" t="s">
        <v>264</v>
      </c>
      <c r="D2683" s="6" t="s">
        <v>42</v>
      </c>
      <c r="E2683" s="6" t="s">
        <v>147</v>
      </c>
      <c r="F2683" s="6" t="s">
        <v>43</v>
      </c>
      <c r="G2683" s="6" t="s">
        <v>19</v>
      </c>
      <c r="H2683" s="6" t="s">
        <v>3111</v>
      </c>
      <c r="I2683" s="6" t="n">
        <v>0</v>
      </c>
      <c r="J2683" s="6" t="n">
        <v>6.54</v>
      </c>
      <c r="K2683" s="3" t="str">
        <f aca="false">IF(I2683=1, "No","Yes")</f>
        <v>Yes</v>
      </c>
      <c r="L2683" s="7" t="n">
        <f aca="false">IF(I2683=1,-J2683,0.98)</f>
        <v>0.98</v>
      </c>
      <c r="M2683" s="8" t="s">
        <v>51</v>
      </c>
      <c r="N2683" s="50" t="n">
        <v>13.54</v>
      </c>
      <c r="O2683" s="50" t="n">
        <f aca="false">N2683*L2683</f>
        <v>13.2692</v>
      </c>
      <c r="P2683" s="14" t="n">
        <f aca="false">O2683+P2682</f>
        <v>818.289433328</v>
      </c>
    </row>
    <row r="2684" customFormat="false" ht="12.8" hidden="false" customHeight="false" outlineLevel="0" collapsed="false">
      <c r="A2684" s="9" t="s">
        <v>3104</v>
      </c>
      <c r="B2684" s="9" t="s">
        <v>528</v>
      </c>
      <c r="C2684" s="6" t="s">
        <v>264</v>
      </c>
      <c r="D2684" s="6" t="s">
        <v>42</v>
      </c>
      <c r="E2684" s="6" t="s">
        <v>147</v>
      </c>
      <c r="F2684" s="6" t="s">
        <v>43</v>
      </c>
      <c r="G2684" s="6" t="s">
        <v>19</v>
      </c>
      <c r="H2684" s="6" t="s">
        <v>3112</v>
      </c>
      <c r="I2684" s="6" t="n">
        <v>4</v>
      </c>
      <c r="J2684" s="6" t="n">
        <v>6.86</v>
      </c>
      <c r="K2684" s="3" t="str">
        <f aca="false">IF(I2684=1,"Yes","No")</f>
        <v>No</v>
      </c>
      <c r="L2684" s="7" t="n">
        <f aca="false">IF(K2684="Yes",(J2684-1)*0.98,-1)</f>
        <v>-1</v>
      </c>
      <c r="M2684" s="10" t="s">
        <v>53</v>
      </c>
      <c r="N2684" s="50" t="n">
        <v>13.54</v>
      </c>
      <c r="O2684" s="50" t="n">
        <f aca="false">N2684*L2684</f>
        <v>-13.54</v>
      </c>
      <c r="P2684" s="14" t="n">
        <f aca="false">O2684+P2683</f>
        <v>804.749433328</v>
      </c>
    </row>
    <row r="2685" customFormat="false" ht="12.8" hidden="false" customHeight="false" outlineLevel="0" collapsed="false">
      <c r="A2685" s="2" t="s">
        <v>3113</v>
      </c>
      <c r="B2685" s="2" t="s">
        <v>14</v>
      </c>
      <c r="C2685" s="0" t="s">
        <v>492</v>
      </c>
      <c r="D2685" s="0" t="s">
        <v>16</v>
      </c>
      <c r="E2685" s="0" t="s">
        <v>17</v>
      </c>
      <c r="F2685" s="0" t="s">
        <v>18</v>
      </c>
      <c r="G2685" s="0" t="s">
        <v>19</v>
      </c>
      <c r="H2685" s="0" t="s">
        <v>3114</v>
      </c>
      <c r="I2685" s="0" t="n">
        <v>1</v>
      </c>
      <c r="J2685" s="0" t="n">
        <v>1.09</v>
      </c>
      <c r="K2685" s="0" t="s">
        <v>21</v>
      </c>
      <c r="L2685" s="0" t="n">
        <f aca="false">IF(K2685="Yes",(J2685-1)*0.98,-1)</f>
        <v>0.0882000000000001</v>
      </c>
      <c r="M2685" s="4" t="s">
        <v>22</v>
      </c>
      <c r="N2685" s="50" t="n">
        <v>13.54</v>
      </c>
      <c r="O2685" s="50" t="n">
        <f aca="false">N2685*L2685</f>
        <v>1.194228</v>
      </c>
      <c r="P2685" s="14" t="n">
        <f aca="false">O2685+P2684</f>
        <v>805.943661328</v>
      </c>
    </row>
    <row r="2686" customFormat="false" ht="12.8" hidden="false" customHeight="false" outlineLevel="0" collapsed="false">
      <c r="A2686" s="2" t="s">
        <v>3113</v>
      </c>
      <c r="B2686" s="2" t="s">
        <v>1954</v>
      </c>
      <c r="C2686" s="0" t="s">
        <v>430</v>
      </c>
      <c r="D2686" s="0" t="s">
        <v>42</v>
      </c>
      <c r="E2686" s="0" t="s">
        <v>147</v>
      </c>
      <c r="F2686" s="0" t="s">
        <v>65</v>
      </c>
      <c r="G2686" s="0" t="s">
        <v>21</v>
      </c>
      <c r="H2686" s="0" t="s">
        <v>1960</v>
      </c>
      <c r="I2686" s="0" t="n">
        <v>1</v>
      </c>
      <c r="J2686" s="0" t="n">
        <v>2.37</v>
      </c>
      <c r="K2686" s="0" t="str">
        <f aca="false">IF(I2686=1,"Yes","No")</f>
        <v>Yes</v>
      </c>
      <c r="L2686" s="0" t="n">
        <f aca="false">IF(K2686="Yes",(J2686-1)*0.98,-1)</f>
        <v>1.3426</v>
      </c>
      <c r="M2686" s="5" t="s">
        <v>33</v>
      </c>
      <c r="N2686" s="50" t="n">
        <v>13.54</v>
      </c>
      <c r="O2686" s="50" t="n">
        <f aca="false">N2686*L2686</f>
        <v>18.178804</v>
      </c>
      <c r="P2686" s="14" t="n">
        <f aca="false">O2686+P2685</f>
        <v>824.122465328</v>
      </c>
    </row>
    <row r="2687" customFormat="false" ht="12.8" hidden="false" customHeight="false" outlineLevel="0" collapsed="false">
      <c r="A2687" s="2" t="s">
        <v>3113</v>
      </c>
      <c r="B2687" s="2" t="s">
        <v>1954</v>
      </c>
      <c r="C2687" s="0" t="s">
        <v>430</v>
      </c>
      <c r="D2687" s="0" t="s">
        <v>42</v>
      </c>
      <c r="E2687" s="0" t="s">
        <v>147</v>
      </c>
      <c r="F2687" s="0" t="s">
        <v>65</v>
      </c>
      <c r="G2687" s="0" t="s">
        <v>21</v>
      </c>
      <c r="H2687" s="0" t="s">
        <v>1960</v>
      </c>
      <c r="I2687" s="0" t="n">
        <v>1</v>
      </c>
      <c r="J2687" s="0" t="n">
        <v>1.39</v>
      </c>
      <c r="K2687" s="0" t="s">
        <v>21</v>
      </c>
      <c r="L2687" s="0" t="n">
        <f aca="false">IF(K2687="Yes",(J2687-1)*0.98,-1)</f>
        <v>0.3822</v>
      </c>
      <c r="M2687" s="4" t="s">
        <v>22</v>
      </c>
      <c r="N2687" s="50" t="n">
        <v>13.54</v>
      </c>
      <c r="O2687" s="50" t="n">
        <f aca="false">N2687*L2687</f>
        <v>5.174988</v>
      </c>
      <c r="P2687" s="14" t="n">
        <f aca="false">O2687+P2686</f>
        <v>829.297453328</v>
      </c>
    </row>
    <row r="2688" customFormat="false" ht="12.8" hidden="false" customHeight="false" outlineLevel="0" collapsed="false">
      <c r="A2688" s="2" t="s">
        <v>3115</v>
      </c>
      <c r="B2688" s="2" t="s">
        <v>14</v>
      </c>
      <c r="C2688" s="0" t="s">
        <v>555</v>
      </c>
      <c r="D2688" s="0" t="s">
        <v>16</v>
      </c>
      <c r="E2688" s="0" t="s">
        <v>147</v>
      </c>
      <c r="F2688" s="0" t="s">
        <v>453</v>
      </c>
      <c r="G2688" s="0" t="s">
        <v>19</v>
      </c>
      <c r="H2688" s="0" t="s">
        <v>3116</v>
      </c>
      <c r="I2688" s="0" t="n">
        <v>3</v>
      </c>
      <c r="J2688" s="0" t="n">
        <v>2.6</v>
      </c>
      <c r="K2688" s="0" t="str">
        <f aca="false">IF(I2688=1,"Yes","No")</f>
        <v>No</v>
      </c>
      <c r="L2688" s="0" t="n">
        <f aca="false">IF(K2688="Yes",(J2688-1)*0.98,-1)</f>
        <v>-1</v>
      </c>
      <c r="M2688" s="5" t="s">
        <v>33</v>
      </c>
      <c r="N2688" s="50" t="n">
        <v>13.54</v>
      </c>
      <c r="O2688" s="50" t="n">
        <f aca="false">N2688*L2688</f>
        <v>-13.54</v>
      </c>
      <c r="P2688" s="14" t="n">
        <f aca="false">O2688+P2687</f>
        <v>815.757453328</v>
      </c>
    </row>
    <row r="2689" customFormat="false" ht="12.8" hidden="false" customHeight="false" outlineLevel="0" collapsed="false">
      <c r="A2689" s="2" t="s">
        <v>3115</v>
      </c>
      <c r="B2689" s="2" t="s">
        <v>14</v>
      </c>
      <c r="C2689" s="0" t="s">
        <v>555</v>
      </c>
      <c r="D2689" s="0" t="s">
        <v>16</v>
      </c>
      <c r="E2689" s="0" t="s">
        <v>147</v>
      </c>
      <c r="F2689" s="0" t="s">
        <v>453</v>
      </c>
      <c r="G2689" s="0" t="s">
        <v>19</v>
      </c>
      <c r="H2689" s="0" t="s">
        <v>3117</v>
      </c>
      <c r="I2689" s="0" t="n">
        <v>1</v>
      </c>
      <c r="J2689" s="0" t="n">
        <v>1.34</v>
      </c>
      <c r="K2689" s="0" t="s">
        <v>21</v>
      </c>
      <c r="L2689" s="0" t="n">
        <f aca="false">IF(K2689="Yes",(J2689-1)*0.98,-1)</f>
        <v>0.3332</v>
      </c>
      <c r="M2689" s="11" t="s">
        <v>62</v>
      </c>
      <c r="N2689" s="50" t="n">
        <v>13.54</v>
      </c>
      <c r="O2689" s="50" t="n">
        <f aca="false">N2689*L2689</f>
        <v>4.511528</v>
      </c>
      <c r="P2689" s="14" t="n">
        <f aca="false">O2689+P2688</f>
        <v>820.268981328</v>
      </c>
    </row>
    <row r="2690" customFormat="false" ht="12.8" hidden="false" customHeight="false" outlineLevel="0" collapsed="false">
      <c r="A2690" s="2" t="s">
        <v>3115</v>
      </c>
      <c r="B2690" s="2" t="s">
        <v>46</v>
      </c>
      <c r="C2690" s="0" t="s">
        <v>47</v>
      </c>
      <c r="D2690" s="0" t="s">
        <v>29</v>
      </c>
      <c r="E2690" s="0" t="s">
        <v>30</v>
      </c>
      <c r="F2690" s="0" t="s">
        <v>304</v>
      </c>
      <c r="G2690" s="0" t="s">
        <v>19</v>
      </c>
      <c r="H2690" s="0" t="s">
        <v>3118</v>
      </c>
      <c r="I2690" s="0" t="n">
        <v>2</v>
      </c>
      <c r="J2690" s="0" t="n">
        <v>1.58</v>
      </c>
      <c r="K2690" s="0" t="s">
        <v>21</v>
      </c>
      <c r="L2690" s="0" t="n">
        <f aca="false">IF(K2690="Yes",(J2690-1)*0.98,-1)</f>
        <v>0.5684</v>
      </c>
      <c r="M2690" s="4" t="s">
        <v>22</v>
      </c>
      <c r="N2690" s="50" t="n">
        <v>13.54</v>
      </c>
      <c r="O2690" s="50" t="n">
        <f aca="false">N2690*L2690</f>
        <v>7.696136</v>
      </c>
      <c r="P2690" s="14" t="n">
        <f aca="false">O2690+P2689</f>
        <v>827.965117328</v>
      </c>
    </row>
    <row r="2691" customFormat="false" ht="12.8" hidden="false" customHeight="false" outlineLevel="0" collapsed="false">
      <c r="A2691" s="2" t="s">
        <v>3115</v>
      </c>
      <c r="B2691" s="2" t="s">
        <v>46</v>
      </c>
      <c r="C2691" s="0" t="s">
        <v>47</v>
      </c>
      <c r="D2691" s="0" t="s">
        <v>29</v>
      </c>
      <c r="E2691" s="0" t="s">
        <v>30</v>
      </c>
      <c r="F2691" s="0" t="s">
        <v>304</v>
      </c>
      <c r="G2691" s="0" t="s">
        <v>19</v>
      </c>
      <c r="H2691" s="0" t="s">
        <v>3119</v>
      </c>
      <c r="I2691" s="0" t="n">
        <v>1</v>
      </c>
      <c r="J2691" s="0" t="n">
        <v>1.42</v>
      </c>
      <c r="K2691" s="0" t="s">
        <v>21</v>
      </c>
      <c r="L2691" s="0" t="n">
        <f aca="false">IF(K2691="Yes",(J2691-1)*0.98,-1)</f>
        <v>0.4116</v>
      </c>
      <c r="M2691" s="11" t="s">
        <v>62</v>
      </c>
      <c r="N2691" s="50" t="n">
        <v>13.54</v>
      </c>
      <c r="O2691" s="50" t="n">
        <f aca="false">N2691*L2691</f>
        <v>5.573064</v>
      </c>
      <c r="P2691" s="14" t="n">
        <f aca="false">O2691+P2690</f>
        <v>833.538181328</v>
      </c>
    </row>
    <row r="2692" customFormat="false" ht="12.8" hidden="false" customHeight="false" outlineLevel="0" collapsed="false">
      <c r="A2692" s="2" t="s">
        <v>3115</v>
      </c>
      <c r="B2692" s="2" t="s">
        <v>46</v>
      </c>
      <c r="C2692" s="6" t="s">
        <v>47</v>
      </c>
      <c r="D2692" s="6" t="s">
        <v>29</v>
      </c>
      <c r="E2692" s="6" t="s">
        <v>30</v>
      </c>
      <c r="F2692" s="6" t="s">
        <v>304</v>
      </c>
      <c r="G2692" s="6" t="s">
        <v>19</v>
      </c>
      <c r="H2692" s="6" t="s">
        <v>3120</v>
      </c>
      <c r="I2692" s="6" t="n">
        <v>3</v>
      </c>
      <c r="J2692" s="6" t="n">
        <v>3.73</v>
      </c>
      <c r="K2692" s="3" t="str">
        <f aca="false">IF(I2692=1, "No","Yes")</f>
        <v>Yes</v>
      </c>
      <c r="L2692" s="7" t="n">
        <f aca="false">IF(I2692=1,-J2692,0.98)</f>
        <v>0.98</v>
      </c>
      <c r="M2692" s="8" t="s">
        <v>51</v>
      </c>
      <c r="N2692" s="50" t="n">
        <v>13.54</v>
      </c>
      <c r="O2692" s="50" t="n">
        <f aca="false">N2692*L2692</f>
        <v>13.2692</v>
      </c>
      <c r="P2692" s="14" t="n">
        <f aca="false">O2692+P2691</f>
        <v>846.807381328</v>
      </c>
    </row>
    <row r="2693" customFormat="false" ht="12.8" hidden="false" customHeight="false" outlineLevel="0" collapsed="false">
      <c r="A2693" s="9" t="s">
        <v>3115</v>
      </c>
      <c r="B2693" s="9" t="s">
        <v>46</v>
      </c>
      <c r="C2693" s="6" t="s">
        <v>47</v>
      </c>
      <c r="D2693" s="6" t="s">
        <v>29</v>
      </c>
      <c r="E2693" s="6" t="s">
        <v>30</v>
      </c>
      <c r="F2693" s="6" t="s">
        <v>304</v>
      </c>
      <c r="G2693" s="6" t="s">
        <v>19</v>
      </c>
      <c r="H2693" s="6" t="s">
        <v>3119</v>
      </c>
      <c r="I2693" s="6" t="n">
        <v>1</v>
      </c>
      <c r="J2693" s="6" t="n">
        <v>2.39</v>
      </c>
      <c r="K2693" s="3" t="str">
        <f aca="false">IF(I2693=1,"Yes","No")</f>
        <v>Yes</v>
      </c>
      <c r="L2693" s="7" t="n">
        <f aca="false">IF(K2693="Yes",(J2693-1)*0.98,-1)</f>
        <v>1.3622</v>
      </c>
      <c r="M2693" s="10" t="s">
        <v>53</v>
      </c>
      <c r="N2693" s="50" t="n">
        <v>13.54</v>
      </c>
      <c r="O2693" s="50" t="n">
        <f aca="false">N2693*L2693</f>
        <v>18.444188</v>
      </c>
      <c r="P2693" s="14" t="n">
        <f aca="false">O2693+P2692</f>
        <v>865.251569328</v>
      </c>
    </row>
    <row r="2694" customFormat="false" ht="12.8" hidden="false" customHeight="false" outlineLevel="0" collapsed="false">
      <c r="A2694" s="2" t="s">
        <v>3121</v>
      </c>
      <c r="B2694" s="2" t="s">
        <v>267</v>
      </c>
      <c r="C2694" s="0" t="s">
        <v>1302</v>
      </c>
      <c r="D2694" s="0" t="s">
        <v>37</v>
      </c>
      <c r="E2694" s="0" t="s">
        <v>147</v>
      </c>
      <c r="G2694" s="0" t="s">
        <v>19</v>
      </c>
      <c r="H2694" s="0" t="s">
        <v>3122</v>
      </c>
      <c r="I2694" s="0" t="n">
        <v>1</v>
      </c>
      <c r="J2694" s="0" t="n">
        <v>2.02</v>
      </c>
      <c r="K2694" s="0" t="str">
        <f aca="false">IF(I2694=1,"Yes","No")</f>
        <v>Yes</v>
      </c>
      <c r="L2694" s="0" t="n">
        <f aca="false">IF(K2694="Yes",(J2694-1)*0.98,-1)</f>
        <v>0.9996</v>
      </c>
      <c r="M2694" s="5" t="s">
        <v>33</v>
      </c>
      <c r="N2694" s="50" t="n">
        <v>13.54</v>
      </c>
      <c r="O2694" s="50" t="n">
        <f aca="false">N2694*L2694</f>
        <v>13.534584</v>
      </c>
      <c r="P2694" s="14" t="n">
        <f aca="false">O2694+P2693</f>
        <v>878.786153328</v>
      </c>
    </row>
    <row r="2695" customFormat="false" ht="12.8" hidden="false" customHeight="false" outlineLevel="0" collapsed="false">
      <c r="A2695" s="9" t="s">
        <v>3123</v>
      </c>
      <c r="B2695" s="9" t="s">
        <v>186</v>
      </c>
      <c r="C2695" s="6" t="s">
        <v>179</v>
      </c>
      <c r="D2695" s="6" t="s">
        <v>16</v>
      </c>
      <c r="E2695" s="6" t="s">
        <v>147</v>
      </c>
      <c r="F2695" s="6" t="s">
        <v>18</v>
      </c>
      <c r="G2695" s="6" t="s">
        <v>19</v>
      </c>
      <c r="H2695" s="6" t="s">
        <v>3124</v>
      </c>
      <c r="I2695" s="6" t="n">
        <v>1</v>
      </c>
      <c r="J2695" s="6" t="n">
        <v>4.3</v>
      </c>
      <c r="K2695" s="3" t="str">
        <f aca="false">IF(I2695=1,"Yes","No")</f>
        <v>Yes</v>
      </c>
      <c r="L2695" s="7" t="n">
        <f aca="false">IF(K2695="Yes",(J2695-1)*0.98,-1)</f>
        <v>3.234</v>
      </c>
      <c r="M2695" s="10" t="s">
        <v>53</v>
      </c>
      <c r="N2695" s="50" t="n">
        <v>13.54</v>
      </c>
      <c r="O2695" s="50" t="n">
        <f aca="false">N2695*L2695</f>
        <v>43.78836</v>
      </c>
      <c r="P2695" s="14" t="n">
        <f aca="false">O2695+P2694</f>
        <v>922.574513328</v>
      </c>
    </row>
    <row r="2696" customFormat="false" ht="12.8" hidden="false" customHeight="false" outlineLevel="0" collapsed="false">
      <c r="A2696" s="2" t="s">
        <v>3123</v>
      </c>
      <c r="B2696" s="2" t="s">
        <v>135</v>
      </c>
      <c r="C2696" s="0" t="s">
        <v>179</v>
      </c>
      <c r="D2696" s="0" t="s">
        <v>42</v>
      </c>
      <c r="E2696" s="0" t="s">
        <v>147</v>
      </c>
      <c r="F2696" s="0" t="s">
        <v>65</v>
      </c>
      <c r="G2696" s="0" t="s">
        <v>21</v>
      </c>
      <c r="H2696" s="0" t="s">
        <v>3125</v>
      </c>
      <c r="I2696" s="0" t="n">
        <v>1</v>
      </c>
      <c r="J2696" s="0" t="n">
        <v>1.49</v>
      </c>
      <c r="K2696" s="0" t="str">
        <f aca="false">IF(I2696=1,"Yes","No")</f>
        <v>Yes</v>
      </c>
      <c r="L2696" s="0" t="n">
        <f aca="false">IF(K2696="Yes",(J2696-1)*0.98,-1)</f>
        <v>0.4802</v>
      </c>
      <c r="M2696" s="5" t="s">
        <v>33</v>
      </c>
      <c r="N2696" s="50" t="n">
        <v>13.54</v>
      </c>
      <c r="O2696" s="50" t="n">
        <f aca="false">N2696*L2696</f>
        <v>6.501908</v>
      </c>
      <c r="P2696" s="14" t="n">
        <f aca="false">O2696+P2695</f>
        <v>929.076421328</v>
      </c>
    </row>
    <row r="2697" customFormat="false" ht="12.8" hidden="false" customHeight="false" outlineLevel="0" collapsed="false">
      <c r="A2697" s="2" t="s">
        <v>3123</v>
      </c>
      <c r="B2697" s="2" t="s">
        <v>135</v>
      </c>
      <c r="C2697" s="0" t="s">
        <v>179</v>
      </c>
      <c r="D2697" s="0" t="s">
        <v>42</v>
      </c>
      <c r="E2697" s="0" t="s">
        <v>147</v>
      </c>
      <c r="F2697" s="0" t="s">
        <v>65</v>
      </c>
      <c r="G2697" s="0" t="s">
        <v>21</v>
      </c>
      <c r="H2697" s="0" t="s">
        <v>3125</v>
      </c>
      <c r="I2697" s="0" t="n">
        <v>1</v>
      </c>
      <c r="J2697" s="0" t="n">
        <v>1.2</v>
      </c>
      <c r="K2697" s="0" t="s">
        <v>21</v>
      </c>
      <c r="L2697" s="0" t="n">
        <f aca="false">IF(K2697="Yes",(J2697-1)*0.98,-1)</f>
        <v>0.196</v>
      </c>
      <c r="M2697" s="4" t="s">
        <v>22</v>
      </c>
      <c r="N2697" s="50" t="n">
        <v>13.54</v>
      </c>
      <c r="O2697" s="50" t="n">
        <f aca="false">N2697*L2697</f>
        <v>2.65384</v>
      </c>
      <c r="P2697" s="14" t="n">
        <f aca="false">O2697+P2696</f>
        <v>931.730261328</v>
      </c>
    </row>
    <row r="2698" customFormat="false" ht="12.8" hidden="false" customHeight="false" outlineLevel="0" collapsed="false">
      <c r="A2698" s="2" t="s">
        <v>3123</v>
      </c>
      <c r="B2698" s="2" t="s">
        <v>384</v>
      </c>
      <c r="C2698" s="0" t="s">
        <v>638</v>
      </c>
      <c r="D2698" s="0" t="s">
        <v>42</v>
      </c>
      <c r="E2698" s="0" t="s">
        <v>147</v>
      </c>
      <c r="F2698" s="0" t="s">
        <v>428</v>
      </c>
      <c r="G2698" s="0" t="s">
        <v>21</v>
      </c>
      <c r="H2698" s="0" t="s">
        <v>3126</v>
      </c>
      <c r="I2698" s="0" t="n">
        <v>1</v>
      </c>
      <c r="J2698" s="0" t="n">
        <v>2.01</v>
      </c>
      <c r="K2698" s="0" t="s">
        <v>21</v>
      </c>
      <c r="L2698" s="0" t="n">
        <f aca="false">IF(K2698="Yes",(J2698-1)*0.98,-1)</f>
        <v>0.9898</v>
      </c>
      <c r="M2698" s="11" t="s">
        <v>62</v>
      </c>
      <c r="N2698" s="50" t="n">
        <v>13.54</v>
      </c>
      <c r="O2698" s="50" t="n">
        <f aca="false">N2698*L2698</f>
        <v>13.401892</v>
      </c>
      <c r="P2698" s="14" t="n">
        <f aca="false">O2698+P2697</f>
        <v>945.132153328</v>
      </c>
    </row>
    <row r="2699" customFormat="false" ht="12.8" hidden="false" customHeight="false" outlineLevel="0" collapsed="false">
      <c r="A2699" s="9" t="s">
        <v>3123</v>
      </c>
      <c r="B2699" s="9" t="s">
        <v>384</v>
      </c>
      <c r="C2699" s="6" t="s">
        <v>638</v>
      </c>
      <c r="D2699" s="6" t="s">
        <v>42</v>
      </c>
      <c r="E2699" s="6" t="s">
        <v>147</v>
      </c>
      <c r="F2699" s="6" t="s">
        <v>428</v>
      </c>
      <c r="G2699" s="6" t="s">
        <v>21</v>
      </c>
      <c r="H2699" s="6" t="s">
        <v>3126</v>
      </c>
      <c r="I2699" s="6" t="n">
        <v>1</v>
      </c>
      <c r="J2699" s="6" t="n">
        <v>6</v>
      </c>
      <c r="K2699" s="3" t="str">
        <f aca="false">IF(I2699=1,"Yes","No")</f>
        <v>Yes</v>
      </c>
      <c r="L2699" s="7" t="n">
        <f aca="false">IF(K2699="Yes",(J2699-1)*0.98,-1)</f>
        <v>4.9</v>
      </c>
      <c r="M2699" s="10" t="s">
        <v>53</v>
      </c>
      <c r="N2699" s="50" t="n">
        <v>13.54</v>
      </c>
      <c r="O2699" s="50" t="n">
        <f aca="false">N2699*L2699</f>
        <v>66.346</v>
      </c>
      <c r="P2699" s="14" t="n">
        <f aca="false">O2699+P2698</f>
        <v>1011.478153328</v>
      </c>
    </row>
    <row r="2700" customFormat="false" ht="12.8" hidden="false" customHeight="false" outlineLevel="0" collapsed="false">
      <c r="A2700" s="2" t="s">
        <v>3123</v>
      </c>
      <c r="B2700" s="2" t="s">
        <v>776</v>
      </c>
      <c r="C2700" s="0" t="s">
        <v>1045</v>
      </c>
      <c r="D2700" s="0" t="s">
        <v>37</v>
      </c>
      <c r="E2700" s="0" t="s">
        <v>147</v>
      </c>
      <c r="G2700" s="0" t="s">
        <v>19</v>
      </c>
      <c r="H2700" s="0" t="s">
        <v>3127</v>
      </c>
      <c r="I2700" s="0" t="n">
        <v>1</v>
      </c>
      <c r="J2700" s="0" t="n">
        <v>2.12</v>
      </c>
      <c r="K2700" s="0" t="str">
        <f aca="false">IF(I2700=1,"Yes","No")</f>
        <v>Yes</v>
      </c>
      <c r="L2700" s="0" t="n">
        <f aca="false">IF(K2700="Yes",(J2700-1)*0.98,-1)</f>
        <v>1.0976</v>
      </c>
      <c r="M2700" s="5" t="s">
        <v>33</v>
      </c>
      <c r="N2700" s="50" t="n">
        <v>13.54</v>
      </c>
      <c r="O2700" s="50" t="n">
        <f aca="false">N2700*L2700</f>
        <v>14.861504</v>
      </c>
      <c r="P2700" s="14" t="n">
        <f aca="false">O2700+P2699</f>
        <v>1026.339657328</v>
      </c>
    </row>
    <row r="2701" customFormat="false" ht="12.8" hidden="false" customHeight="false" outlineLevel="0" collapsed="false">
      <c r="A2701" s="2" t="s">
        <v>3128</v>
      </c>
      <c r="B2701" s="2" t="s">
        <v>167</v>
      </c>
      <c r="C2701" s="0" t="s">
        <v>382</v>
      </c>
      <c r="D2701" s="0" t="s">
        <v>16</v>
      </c>
      <c r="E2701" s="0" t="s">
        <v>147</v>
      </c>
      <c r="F2701" s="0" t="s">
        <v>65</v>
      </c>
      <c r="G2701" s="0" t="s">
        <v>21</v>
      </c>
      <c r="H2701" s="0" t="s">
        <v>3129</v>
      </c>
      <c r="I2701" s="0" t="n">
        <v>0</v>
      </c>
      <c r="J2701" s="0" t="n">
        <v>2.86</v>
      </c>
      <c r="K2701" s="0" t="str">
        <f aca="false">IF(I2701=1,"Yes","No")</f>
        <v>No</v>
      </c>
      <c r="L2701" s="0" t="n">
        <f aca="false">IF(K2701="Yes",(J2701-1)*0.98,-1)</f>
        <v>-1</v>
      </c>
      <c r="M2701" s="5" t="s">
        <v>33</v>
      </c>
      <c r="N2701" s="50" t="n">
        <v>13.54</v>
      </c>
      <c r="O2701" s="50" t="n">
        <f aca="false">N2701*L2701</f>
        <v>-13.54</v>
      </c>
      <c r="P2701" s="14" t="n">
        <f aca="false">O2701+P2700</f>
        <v>1012.799657328</v>
      </c>
    </row>
    <row r="2702" customFormat="false" ht="12.8" hidden="false" customHeight="false" outlineLevel="0" collapsed="false">
      <c r="A2702" s="2" t="s">
        <v>3128</v>
      </c>
      <c r="B2702" s="2" t="s">
        <v>167</v>
      </c>
      <c r="C2702" s="6" t="s">
        <v>382</v>
      </c>
      <c r="D2702" s="6" t="s">
        <v>16</v>
      </c>
      <c r="E2702" s="6" t="s">
        <v>147</v>
      </c>
      <c r="F2702" s="6" t="s">
        <v>65</v>
      </c>
      <c r="G2702" s="6" t="s">
        <v>21</v>
      </c>
      <c r="H2702" s="6" t="s">
        <v>3130</v>
      </c>
      <c r="I2702" s="6" t="n">
        <v>0</v>
      </c>
      <c r="J2702" s="6" t="n">
        <v>12.99</v>
      </c>
      <c r="K2702" s="3" t="str">
        <f aca="false">IF(I2702=1, "No","Yes")</f>
        <v>Yes</v>
      </c>
      <c r="L2702" s="7" t="n">
        <f aca="false">IF(I2702=1,-J2702,0.98)</f>
        <v>0.98</v>
      </c>
      <c r="M2702" s="8" t="s">
        <v>51</v>
      </c>
      <c r="N2702" s="50" t="n">
        <v>13.54</v>
      </c>
      <c r="O2702" s="50" t="n">
        <f aca="false">N2702*L2702</f>
        <v>13.2692</v>
      </c>
      <c r="P2702" s="14" t="n">
        <f aca="false">O2702+P2701</f>
        <v>1026.068857328</v>
      </c>
    </row>
    <row r="2703" customFormat="false" ht="12.8" hidden="false" customHeight="false" outlineLevel="0" collapsed="false">
      <c r="A2703" s="2" t="s">
        <v>3128</v>
      </c>
      <c r="B2703" s="2" t="s">
        <v>167</v>
      </c>
      <c r="C2703" s="6" t="s">
        <v>382</v>
      </c>
      <c r="D2703" s="6" t="s">
        <v>16</v>
      </c>
      <c r="E2703" s="6" t="s">
        <v>147</v>
      </c>
      <c r="F2703" s="6" t="s">
        <v>65</v>
      </c>
      <c r="G2703" s="6" t="s">
        <v>21</v>
      </c>
      <c r="H2703" s="6" t="s">
        <v>3130</v>
      </c>
      <c r="I2703" s="6" t="n">
        <v>0</v>
      </c>
      <c r="J2703" s="6" t="n">
        <v>12.99</v>
      </c>
      <c r="K2703" s="3" t="str">
        <f aca="false">IF(I2703=1, "No","Yes")</f>
        <v>Yes</v>
      </c>
      <c r="L2703" s="7" t="n">
        <f aca="false">IF(I2703=1,-J2703,0.98)</f>
        <v>0.98</v>
      </c>
      <c r="M2703" s="12" t="s">
        <v>128</v>
      </c>
      <c r="N2703" s="50" t="n">
        <v>13.54</v>
      </c>
      <c r="O2703" s="50" t="n">
        <f aca="false">N2703*L2703</f>
        <v>13.2692</v>
      </c>
      <c r="P2703" s="14" t="n">
        <f aca="false">O2703+P2702</f>
        <v>1039.338057328</v>
      </c>
    </row>
    <row r="2704" customFormat="false" ht="12.8" hidden="false" customHeight="false" outlineLevel="0" collapsed="false">
      <c r="A2704" s="2" t="s">
        <v>3131</v>
      </c>
      <c r="B2704" s="2" t="s">
        <v>113</v>
      </c>
      <c r="C2704" s="0" t="s">
        <v>1150</v>
      </c>
      <c r="D2704" s="0" t="s">
        <v>37</v>
      </c>
      <c r="E2704" s="0" t="s">
        <v>17</v>
      </c>
      <c r="F2704" s="0" t="s">
        <v>43</v>
      </c>
      <c r="G2704" s="0" t="s">
        <v>19</v>
      </c>
      <c r="H2704" s="0" t="s">
        <v>3132</v>
      </c>
      <c r="I2704" s="0" t="n">
        <v>2</v>
      </c>
      <c r="J2704" s="0" t="n">
        <v>1.21</v>
      </c>
      <c r="K2704" s="0" t="s">
        <v>21</v>
      </c>
      <c r="L2704" s="0" t="n">
        <f aca="false">IF(K2704="Yes",(J2704-1)*0.98,-1)</f>
        <v>0.2058</v>
      </c>
      <c r="M2704" s="11" t="s">
        <v>62</v>
      </c>
      <c r="N2704" s="50" t="n">
        <v>13.54</v>
      </c>
      <c r="O2704" s="50" t="n">
        <f aca="false">N2704*L2704</f>
        <v>2.786532</v>
      </c>
      <c r="P2704" s="14" t="n">
        <f aca="false">O2704+P2703</f>
        <v>1042.124589328</v>
      </c>
    </row>
    <row r="2705" customFormat="false" ht="12.8" hidden="false" customHeight="false" outlineLevel="0" collapsed="false">
      <c r="A2705" s="2" t="s">
        <v>3133</v>
      </c>
      <c r="B2705" s="2" t="s">
        <v>186</v>
      </c>
      <c r="C2705" s="0" t="s">
        <v>230</v>
      </c>
      <c r="D2705" s="0" t="s">
        <v>42</v>
      </c>
      <c r="E2705" s="0" t="s">
        <v>147</v>
      </c>
      <c r="F2705" s="0" t="s">
        <v>453</v>
      </c>
      <c r="G2705" s="0" t="s">
        <v>19</v>
      </c>
      <c r="H2705" s="0" t="s">
        <v>3134</v>
      </c>
      <c r="I2705" s="0" t="n">
        <v>1</v>
      </c>
      <c r="J2705" s="0" t="n">
        <v>3.1</v>
      </c>
      <c r="K2705" s="0" t="str">
        <f aca="false">IF(I2705=1,"Yes","No")</f>
        <v>Yes</v>
      </c>
      <c r="L2705" s="0" t="n">
        <f aca="false">IF(K2705="Yes",(J2705-1)*0.98,-1)</f>
        <v>2.058</v>
      </c>
      <c r="M2705" s="5" t="s">
        <v>33</v>
      </c>
      <c r="N2705" s="50" t="n">
        <v>13.54</v>
      </c>
      <c r="O2705" s="50" t="n">
        <f aca="false">N2705*L2705</f>
        <v>27.86532</v>
      </c>
      <c r="P2705" s="14" t="n">
        <f aca="false">O2705+P2704</f>
        <v>1069.989909328</v>
      </c>
    </row>
    <row r="2706" customFormat="false" ht="12.8" hidden="false" customHeight="false" outlineLevel="0" collapsed="false">
      <c r="A2706" s="2" t="s">
        <v>3133</v>
      </c>
      <c r="B2706" s="2" t="s">
        <v>186</v>
      </c>
      <c r="C2706" s="0" t="s">
        <v>230</v>
      </c>
      <c r="D2706" s="0" t="s">
        <v>42</v>
      </c>
      <c r="E2706" s="0" t="s">
        <v>147</v>
      </c>
      <c r="F2706" s="0" t="s">
        <v>453</v>
      </c>
      <c r="G2706" s="0" t="s">
        <v>19</v>
      </c>
      <c r="H2706" s="0" t="s">
        <v>3135</v>
      </c>
      <c r="I2706" s="0" t="n">
        <v>3</v>
      </c>
      <c r="J2706" s="0" t="n">
        <v>1.35</v>
      </c>
      <c r="K2706" s="0" t="s">
        <v>21</v>
      </c>
      <c r="L2706" s="0" t="n">
        <f aca="false">IF(K2706="Yes",(J2706-1)*0.98,-1)</f>
        <v>0.343</v>
      </c>
      <c r="M2706" s="11" t="s">
        <v>62</v>
      </c>
      <c r="N2706" s="50" t="n">
        <v>13.54</v>
      </c>
      <c r="O2706" s="50" t="n">
        <f aca="false">N2706*L2706</f>
        <v>4.64422</v>
      </c>
      <c r="P2706" s="14" t="n">
        <f aca="false">O2706+P2705</f>
        <v>1074.634129328</v>
      </c>
    </row>
    <row r="2707" customFormat="false" ht="12.8" hidden="false" customHeight="false" outlineLevel="0" collapsed="false">
      <c r="A2707" s="2" t="s">
        <v>3133</v>
      </c>
      <c r="B2707" s="2" t="s">
        <v>376</v>
      </c>
      <c r="C2707" s="0" t="s">
        <v>576</v>
      </c>
      <c r="D2707" s="0" t="s">
        <v>42</v>
      </c>
      <c r="E2707" s="0" t="s">
        <v>147</v>
      </c>
      <c r="F2707" s="0" t="s">
        <v>453</v>
      </c>
      <c r="G2707" s="0" t="s">
        <v>19</v>
      </c>
      <c r="H2707" s="0" t="s">
        <v>3136</v>
      </c>
      <c r="I2707" s="0" t="n">
        <v>1</v>
      </c>
      <c r="J2707" s="0" t="n">
        <v>1.42</v>
      </c>
      <c r="K2707" s="0" t="str">
        <f aca="false">IF(I2707=1,"Yes","No")</f>
        <v>Yes</v>
      </c>
      <c r="L2707" s="0" t="n">
        <f aca="false">IF(K2707="Yes",(J2707-1)*0.98,-1)</f>
        <v>0.4116</v>
      </c>
      <c r="M2707" s="5" t="s">
        <v>33</v>
      </c>
      <c r="N2707" s="50" t="n">
        <v>13.54</v>
      </c>
      <c r="O2707" s="50" t="n">
        <f aca="false">N2707*L2707</f>
        <v>5.573064</v>
      </c>
      <c r="P2707" s="14" t="n">
        <f aca="false">O2707+P2706</f>
        <v>1080.207193328</v>
      </c>
    </row>
    <row r="2708" customFormat="false" ht="12.8" hidden="false" customHeight="false" outlineLevel="0" collapsed="false">
      <c r="A2708" s="2" t="s">
        <v>3137</v>
      </c>
      <c r="B2708" s="2" t="s">
        <v>23</v>
      </c>
      <c r="C2708" s="0" t="s">
        <v>492</v>
      </c>
      <c r="D2708" s="0" t="s">
        <v>16</v>
      </c>
      <c r="E2708" s="0" t="s">
        <v>17</v>
      </c>
      <c r="F2708" s="0" t="s">
        <v>18</v>
      </c>
      <c r="G2708" s="0" t="s">
        <v>19</v>
      </c>
      <c r="H2708" s="0" t="s">
        <v>3138</v>
      </c>
      <c r="I2708" s="0" t="n">
        <v>1</v>
      </c>
      <c r="J2708" s="0" t="n">
        <v>1.19</v>
      </c>
      <c r="K2708" s="0" t="s">
        <v>21</v>
      </c>
      <c r="L2708" s="0" t="n">
        <f aca="false">IF(K2708="Yes",(J2708-1)*0.98,-1)</f>
        <v>0.1862</v>
      </c>
      <c r="M2708" s="4" t="s">
        <v>22</v>
      </c>
      <c r="N2708" s="50" t="n">
        <v>13.54</v>
      </c>
      <c r="O2708" s="50" t="n">
        <f aca="false">N2708*L2708</f>
        <v>2.521148</v>
      </c>
      <c r="P2708" s="14" t="n">
        <f aca="false">O2708+P2707</f>
        <v>1082.728341328</v>
      </c>
    </row>
    <row r="2709" customFormat="false" ht="12.8" hidden="false" customHeight="false" outlineLevel="0" collapsed="false">
      <c r="A2709" s="2" t="s">
        <v>3137</v>
      </c>
      <c r="B2709" s="2" t="s">
        <v>58</v>
      </c>
      <c r="C2709" s="0" t="s">
        <v>639</v>
      </c>
      <c r="D2709" s="0" t="s">
        <v>16</v>
      </c>
      <c r="E2709" s="0" t="s">
        <v>147</v>
      </c>
      <c r="F2709" s="0" t="s">
        <v>65</v>
      </c>
      <c r="G2709" s="0" t="s">
        <v>21</v>
      </c>
      <c r="H2709" s="0" t="s">
        <v>3139</v>
      </c>
      <c r="I2709" s="0" t="n">
        <v>0</v>
      </c>
      <c r="J2709" s="0" t="n">
        <v>7.21</v>
      </c>
      <c r="K2709" s="0" t="str">
        <f aca="false">IF(I2709=1,"Yes","No")</f>
        <v>No</v>
      </c>
      <c r="L2709" s="0" t="n">
        <f aca="false">IF(K2709="Yes",(J2709-1)*0.98,-1)</f>
        <v>-1</v>
      </c>
      <c r="M2709" s="5" t="s">
        <v>33</v>
      </c>
      <c r="N2709" s="50" t="n">
        <v>13.54</v>
      </c>
      <c r="O2709" s="50" t="n">
        <f aca="false">N2709*L2709</f>
        <v>-13.54</v>
      </c>
      <c r="P2709" s="14" t="n">
        <f aca="false">O2709+P2708</f>
        <v>1069.188341328</v>
      </c>
    </row>
    <row r="2710" customFormat="false" ht="12.8" hidden="false" customHeight="false" outlineLevel="0" collapsed="false">
      <c r="A2710" s="9" t="s">
        <v>3140</v>
      </c>
      <c r="B2710" s="9" t="s">
        <v>23</v>
      </c>
      <c r="C2710" s="6" t="s">
        <v>611</v>
      </c>
      <c r="D2710" s="6" t="s">
        <v>16</v>
      </c>
      <c r="E2710" s="6" t="s">
        <v>147</v>
      </c>
      <c r="F2710" s="6" t="s">
        <v>43</v>
      </c>
      <c r="G2710" s="6" t="s">
        <v>19</v>
      </c>
      <c r="H2710" s="6" t="s">
        <v>3141</v>
      </c>
      <c r="I2710" s="6" t="n">
        <v>4</v>
      </c>
      <c r="J2710" s="6" t="n">
        <v>12.8</v>
      </c>
      <c r="K2710" s="3" t="str">
        <f aca="false">IF(I2710=1,"Yes","No")</f>
        <v>No</v>
      </c>
      <c r="L2710" s="7" t="n">
        <f aca="false">IF(K2710="Yes",(J2710-1)*0.98,-1)</f>
        <v>-1</v>
      </c>
      <c r="M2710" s="10" t="s">
        <v>53</v>
      </c>
      <c r="N2710" s="50" t="n">
        <v>13.54</v>
      </c>
      <c r="O2710" s="50" t="n">
        <f aca="false">N2710*L2710</f>
        <v>-13.54</v>
      </c>
      <c r="P2710" s="14" t="n">
        <f aca="false">O2710+P2709</f>
        <v>1055.648341328</v>
      </c>
    </row>
    <row r="2711" customFormat="false" ht="12.8" hidden="false" customHeight="false" outlineLevel="0" collapsed="false">
      <c r="A2711" s="2" t="s">
        <v>3140</v>
      </c>
      <c r="B2711" s="2" t="s">
        <v>124</v>
      </c>
      <c r="C2711" s="0" t="s">
        <v>457</v>
      </c>
      <c r="D2711" s="0" t="s">
        <v>16</v>
      </c>
      <c r="E2711" s="0" t="s">
        <v>87</v>
      </c>
      <c r="F2711" s="0" t="s">
        <v>18</v>
      </c>
      <c r="G2711" s="0" t="s">
        <v>21</v>
      </c>
      <c r="H2711" s="0" t="s">
        <v>3142</v>
      </c>
      <c r="I2711" s="0" t="n">
        <v>1</v>
      </c>
      <c r="J2711" s="0" t="n">
        <v>1.78</v>
      </c>
      <c r="K2711" s="0" t="s">
        <v>21</v>
      </c>
      <c r="L2711" s="0" t="n">
        <f aca="false">IF(K2711="Yes",(J2711-1)*0.98,-1)</f>
        <v>0.7644</v>
      </c>
      <c r="M2711" s="4" t="s">
        <v>22</v>
      </c>
      <c r="N2711" s="50" t="n">
        <v>13.54</v>
      </c>
      <c r="O2711" s="50" t="n">
        <f aca="false">N2711*L2711</f>
        <v>10.349976</v>
      </c>
      <c r="P2711" s="14" t="n">
        <f aca="false">O2711+P2710</f>
        <v>1065.998317328</v>
      </c>
    </row>
    <row r="2712" customFormat="false" ht="12.8" hidden="false" customHeight="false" outlineLevel="0" collapsed="false">
      <c r="A2712" s="2" t="s">
        <v>3143</v>
      </c>
      <c r="B2712" s="2" t="s">
        <v>2154</v>
      </c>
      <c r="C2712" s="0" t="s">
        <v>47</v>
      </c>
      <c r="D2712" s="0" t="s">
        <v>29</v>
      </c>
      <c r="E2712" s="0" t="s">
        <v>30</v>
      </c>
      <c r="F2712" s="0" t="s">
        <v>304</v>
      </c>
      <c r="G2712" s="0" t="s">
        <v>19</v>
      </c>
      <c r="H2712" s="0" t="s">
        <v>3144</v>
      </c>
      <c r="I2712" s="0" t="n">
        <v>1</v>
      </c>
      <c r="J2712" s="0" t="n">
        <v>1.1</v>
      </c>
      <c r="K2712" s="0" t="s">
        <v>21</v>
      </c>
      <c r="L2712" s="0" t="n">
        <f aca="false">IF(K2712="Yes",(J2712-1)*0.98,-1)</f>
        <v>0.0980000000000001</v>
      </c>
      <c r="M2712" s="4" t="s">
        <v>22</v>
      </c>
      <c r="N2712" s="50" t="n">
        <v>13.54</v>
      </c>
      <c r="O2712" s="50" t="n">
        <f aca="false">N2712*L2712</f>
        <v>1.32692</v>
      </c>
      <c r="P2712" s="14" t="n">
        <f aca="false">O2712+P2711</f>
        <v>1067.325237328</v>
      </c>
    </row>
    <row r="2713" customFormat="false" ht="12.8" hidden="false" customHeight="false" outlineLevel="0" collapsed="false">
      <c r="A2713" s="2" t="s">
        <v>3143</v>
      </c>
      <c r="B2713" s="2" t="s">
        <v>267</v>
      </c>
      <c r="C2713" s="0" t="s">
        <v>332</v>
      </c>
      <c r="D2713" s="0" t="s">
        <v>16</v>
      </c>
      <c r="E2713" s="0" t="s">
        <v>17</v>
      </c>
      <c r="F2713" s="0" t="s">
        <v>1653</v>
      </c>
      <c r="G2713" s="0" t="s">
        <v>19</v>
      </c>
      <c r="H2713" s="0" t="s">
        <v>2591</v>
      </c>
      <c r="I2713" s="0" t="n">
        <v>2</v>
      </c>
      <c r="J2713" s="0" t="n">
        <v>1.13</v>
      </c>
      <c r="K2713" s="0" t="s">
        <v>21</v>
      </c>
      <c r="L2713" s="0" t="n">
        <f aca="false">IF(K2713="Yes",(J2713-1)*0.98,-1)</f>
        <v>0.1274</v>
      </c>
      <c r="M2713" s="4" t="s">
        <v>22</v>
      </c>
      <c r="N2713" s="50" t="n">
        <v>13.54</v>
      </c>
      <c r="O2713" s="50" t="n">
        <f aca="false">N2713*L2713</f>
        <v>1.724996</v>
      </c>
      <c r="P2713" s="14" t="n">
        <f aca="false">O2713+P2712</f>
        <v>1069.050233328</v>
      </c>
    </row>
    <row r="2714" customFormat="false" ht="12.8" hidden="false" customHeight="false" outlineLevel="0" collapsed="false">
      <c r="A2714" s="2" t="s">
        <v>3145</v>
      </c>
      <c r="B2714" s="2" t="s">
        <v>159</v>
      </c>
      <c r="C2714" s="0" t="s">
        <v>433</v>
      </c>
      <c r="D2714" s="0" t="s">
        <v>195</v>
      </c>
      <c r="E2714" s="0" t="s">
        <v>147</v>
      </c>
      <c r="G2714" s="0" t="s">
        <v>19</v>
      </c>
      <c r="H2714" s="0" t="s">
        <v>3146</v>
      </c>
      <c r="I2714" s="0" t="n">
        <v>2</v>
      </c>
      <c r="J2714" s="0" t="n">
        <v>2.36</v>
      </c>
      <c r="K2714" s="0" t="str">
        <f aca="false">IF(I2714=1,"Yes","No")</f>
        <v>No</v>
      </c>
      <c r="L2714" s="0" t="n">
        <f aca="false">IF(K2714="Yes",(J2714-1)*0.98,-1)</f>
        <v>-1</v>
      </c>
      <c r="M2714" s="5" t="s">
        <v>33</v>
      </c>
      <c r="N2714" s="50" t="n">
        <v>13.54</v>
      </c>
      <c r="O2714" s="50" t="n">
        <f aca="false">N2714*L2714</f>
        <v>-13.54</v>
      </c>
      <c r="P2714" s="14" t="n">
        <f aca="false">O2714+P2713</f>
        <v>1055.510233328</v>
      </c>
    </row>
    <row r="2715" customFormat="false" ht="12.8" hidden="false" customHeight="false" outlineLevel="0" collapsed="false">
      <c r="A2715" s="2" t="s">
        <v>3145</v>
      </c>
      <c r="B2715" s="2" t="s">
        <v>527</v>
      </c>
      <c r="C2715" s="0" t="s">
        <v>1246</v>
      </c>
      <c r="D2715" s="0" t="s">
        <v>16</v>
      </c>
      <c r="E2715" s="0" t="s">
        <v>147</v>
      </c>
      <c r="F2715" s="0" t="s">
        <v>18</v>
      </c>
      <c r="G2715" s="0" t="s">
        <v>19</v>
      </c>
      <c r="H2715" s="0" t="s">
        <v>3147</v>
      </c>
      <c r="I2715" s="0" t="n">
        <v>2</v>
      </c>
      <c r="J2715" s="0" t="n">
        <v>2.86</v>
      </c>
      <c r="K2715" s="0" t="s">
        <v>21</v>
      </c>
      <c r="L2715" s="0" t="n">
        <f aca="false">IF(K2715="Yes",(J2715-1)*0.98,-1)</f>
        <v>1.8228</v>
      </c>
      <c r="M2715" s="11" t="s">
        <v>62</v>
      </c>
      <c r="N2715" s="50" t="n">
        <v>13.54</v>
      </c>
      <c r="O2715" s="50" t="n">
        <f aca="false">N2715*L2715</f>
        <v>24.680712</v>
      </c>
      <c r="P2715" s="14" t="n">
        <f aca="false">O2715+P2714</f>
        <v>1080.190945328</v>
      </c>
    </row>
    <row r="2716" customFormat="false" ht="12.8" hidden="false" customHeight="false" outlineLevel="0" collapsed="false">
      <c r="A2716" s="9" t="s">
        <v>3145</v>
      </c>
      <c r="B2716" s="9" t="s">
        <v>527</v>
      </c>
      <c r="C2716" s="6" t="s">
        <v>1246</v>
      </c>
      <c r="D2716" s="6" t="s">
        <v>16</v>
      </c>
      <c r="E2716" s="6" t="s">
        <v>147</v>
      </c>
      <c r="F2716" s="6" t="s">
        <v>18</v>
      </c>
      <c r="G2716" s="6" t="s">
        <v>19</v>
      </c>
      <c r="H2716" s="6" t="s">
        <v>3147</v>
      </c>
      <c r="I2716" s="6" t="n">
        <v>2</v>
      </c>
      <c r="J2716" s="6" t="n">
        <v>8.24</v>
      </c>
      <c r="K2716" s="3" t="str">
        <f aca="false">IF(I2716=1,"Yes","No")</f>
        <v>No</v>
      </c>
      <c r="L2716" s="7" t="n">
        <f aca="false">IF(K2716="Yes",(J2716-1)*0.98,-1)</f>
        <v>-1</v>
      </c>
      <c r="M2716" s="10" t="s">
        <v>53</v>
      </c>
      <c r="N2716" s="50" t="n">
        <v>13.54</v>
      </c>
      <c r="O2716" s="50" t="n">
        <f aca="false">N2716*L2716</f>
        <v>-13.54</v>
      </c>
      <c r="P2716" s="14" t="n">
        <f aca="false">O2716+P2715</f>
        <v>1066.650945328</v>
      </c>
    </row>
    <row r="2717" customFormat="false" ht="12.8" hidden="false" customHeight="false" outlineLevel="0" collapsed="false">
      <c r="A2717" s="2" t="s">
        <v>3148</v>
      </c>
      <c r="B2717" s="2" t="s">
        <v>155</v>
      </c>
      <c r="C2717" s="6" t="s">
        <v>495</v>
      </c>
      <c r="D2717" s="6" t="s">
        <v>42</v>
      </c>
      <c r="E2717" s="6" t="s">
        <v>147</v>
      </c>
      <c r="F2717" s="6" t="s">
        <v>18</v>
      </c>
      <c r="G2717" s="6" t="s">
        <v>19</v>
      </c>
      <c r="H2717" s="6" t="s">
        <v>3149</v>
      </c>
      <c r="I2717" s="6" t="n">
        <v>4</v>
      </c>
      <c r="J2717" s="6" t="n">
        <v>20.6</v>
      </c>
      <c r="K2717" s="3" t="str">
        <f aca="false">IF(I2717=1, "No","Yes")</f>
        <v>Yes</v>
      </c>
      <c r="L2717" s="7" t="n">
        <f aca="false">IF(I2717=1,-J2717,0.98)</f>
        <v>0.98</v>
      </c>
      <c r="M2717" s="8" t="s">
        <v>51</v>
      </c>
      <c r="N2717" s="50" t="n">
        <v>13.54</v>
      </c>
      <c r="O2717" s="50" t="n">
        <f aca="false">N2717*L2717</f>
        <v>13.2692</v>
      </c>
      <c r="P2717" s="14" t="n">
        <f aca="false">O2717+P2716</f>
        <v>1079.920145328</v>
      </c>
    </row>
    <row r="2718" customFormat="false" ht="12.8" hidden="false" customHeight="false" outlineLevel="0" collapsed="false">
      <c r="A2718" s="2" t="s">
        <v>3148</v>
      </c>
      <c r="B2718" s="2" t="s">
        <v>155</v>
      </c>
      <c r="C2718" s="6" t="s">
        <v>495</v>
      </c>
      <c r="D2718" s="6" t="s">
        <v>42</v>
      </c>
      <c r="E2718" s="6" t="s">
        <v>147</v>
      </c>
      <c r="F2718" s="6" t="s">
        <v>18</v>
      </c>
      <c r="G2718" s="6" t="s">
        <v>19</v>
      </c>
      <c r="H2718" s="6" t="s">
        <v>3149</v>
      </c>
      <c r="I2718" s="6" t="n">
        <v>4</v>
      </c>
      <c r="J2718" s="6" t="n">
        <v>20.6</v>
      </c>
      <c r="K2718" s="3" t="str">
        <f aca="false">IF(I2718=1, "No","Yes")</f>
        <v>Yes</v>
      </c>
      <c r="L2718" s="7" t="n">
        <f aca="false">IF(I2718=1,-J2718,0.98)</f>
        <v>0.98</v>
      </c>
      <c r="M2718" s="12" t="s">
        <v>128</v>
      </c>
      <c r="N2718" s="50" t="n">
        <v>13.54</v>
      </c>
      <c r="O2718" s="50" t="n">
        <f aca="false">N2718*L2718</f>
        <v>13.2692</v>
      </c>
      <c r="P2718" s="14" t="n">
        <f aca="false">O2718+P2717</f>
        <v>1093.189345328</v>
      </c>
    </row>
    <row r="2719" customFormat="false" ht="12.8" hidden="false" customHeight="false" outlineLevel="0" collapsed="false">
      <c r="A2719" s="2" t="s">
        <v>3148</v>
      </c>
      <c r="B2719" s="2" t="s">
        <v>35</v>
      </c>
      <c r="C2719" s="0" t="s">
        <v>406</v>
      </c>
      <c r="D2719" s="0" t="s">
        <v>16</v>
      </c>
      <c r="E2719" s="0" t="s">
        <v>17</v>
      </c>
      <c r="F2719" s="0" t="s">
        <v>18</v>
      </c>
      <c r="G2719" s="0" t="s">
        <v>19</v>
      </c>
      <c r="H2719" s="0" t="s">
        <v>2236</v>
      </c>
      <c r="I2719" s="0" t="n">
        <v>1</v>
      </c>
      <c r="J2719" s="0" t="n">
        <v>1.04</v>
      </c>
      <c r="K2719" s="0" t="s">
        <v>21</v>
      </c>
      <c r="L2719" s="0" t="n">
        <f aca="false">IF(K2719="Yes",(J2719-1)*0.98,-1)</f>
        <v>0.0392</v>
      </c>
      <c r="M2719" s="4" t="s">
        <v>22</v>
      </c>
      <c r="N2719" s="50" t="n">
        <v>13.54</v>
      </c>
      <c r="O2719" s="50" t="n">
        <f aca="false">N2719*L2719</f>
        <v>0.530768</v>
      </c>
      <c r="P2719" s="14" t="n">
        <f aca="false">O2719+P2718</f>
        <v>1093.720113328</v>
      </c>
    </row>
    <row r="2720" customFormat="false" ht="12.8" hidden="false" customHeight="false" outlineLevel="0" collapsed="false">
      <c r="A2720" s="2" t="s">
        <v>3148</v>
      </c>
      <c r="B2720" s="2" t="s">
        <v>35</v>
      </c>
      <c r="C2720" s="0" t="s">
        <v>406</v>
      </c>
      <c r="D2720" s="0" t="s">
        <v>16</v>
      </c>
      <c r="E2720" s="0" t="s">
        <v>17</v>
      </c>
      <c r="F2720" s="0" t="s">
        <v>18</v>
      </c>
      <c r="G2720" s="0" t="s">
        <v>19</v>
      </c>
      <c r="H2720" s="0" t="s">
        <v>3150</v>
      </c>
      <c r="I2720" s="0" t="n">
        <v>2</v>
      </c>
      <c r="J2720" s="0" t="n">
        <v>1.34</v>
      </c>
      <c r="K2720" s="0" t="s">
        <v>21</v>
      </c>
      <c r="L2720" s="0" t="n">
        <f aca="false">IF(K2720="Yes",(J2720-1)*0.98,-1)</f>
        <v>0.3332</v>
      </c>
      <c r="M2720" s="11" t="s">
        <v>62</v>
      </c>
      <c r="N2720" s="50" t="n">
        <v>13.54</v>
      </c>
      <c r="O2720" s="50" t="n">
        <f aca="false">N2720*L2720</f>
        <v>4.511528</v>
      </c>
      <c r="P2720" s="14" t="n">
        <f aca="false">O2720+P2719</f>
        <v>1098.231641328</v>
      </c>
    </row>
    <row r="2721" customFormat="false" ht="12.8" hidden="false" customHeight="false" outlineLevel="0" collapsed="false">
      <c r="A2721" s="2" t="s">
        <v>3148</v>
      </c>
      <c r="B2721" s="2" t="s">
        <v>159</v>
      </c>
      <c r="C2721" s="0" t="s">
        <v>433</v>
      </c>
      <c r="D2721" s="0" t="s">
        <v>195</v>
      </c>
      <c r="E2721" s="0" t="s">
        <v>147</v>
      </c>
      <c r="G2721" s="0" t="s">
        <v>19</v>
      </c>
      <c r="H2721" s="0" t="s">
        <v>1067</v>
      </c>
      <c r="I2721" s="0" t="n">
        <v>1</v>
      </c>
      <c r="J2721" s="0" t="n">
        <v>2.7</v>
      </c>
      <c r="K2721" s="0" t="str">
        <f aca="false">IF(I2721=1,"Yes","No")</f>
        <v>Yes</v>
      </c>
      <c r="L2721" s="0" t="n">
        <f aca="false">IF(K2721="Yes",(J2721-1)*0.98,-1)</f>
        <v>1.666</v>
      </c>
      <c r="M2721" s="5" t="s">
        <v>33</v>
      </c>
      <c r="N2721" s="50" t="n">
        <v>13.54</v>
      </c>
      <c r="O2721" s="50" t="n">
        <f aca="false">N2721*L2721</f>
        <v>22.55764</v>
      </c>
      <c r="P2721" s="14" t="n">
        <f aca="false">O2721+P2720</f>
        <v>1120.789281328</v>
      </c>
    </row>
    <row r="2722" customFormat="false" ht="12.8" hidden="false" customHeight="false" outlineLevel="0" collapsed="false">
      <c r="A2722" s="2" t="s">
        <v>3148</v>
      </c>
      <c r="B2722" s="2" t="s">
        <v>273</v>
      </c>
      <c r="C2722" s="0" t="s">
        <v>264</v>
      </c>
      <c r="D2722" s="0" t="s">
        <v>29</v>
      </c>
      <c r="E2722" s="0" t="s">
        <v>147</v>
      </c>
      <c r="F2722" s="0" t="s">
        <v>43</v>
      </c>
      <c r="G2722" s="0" t="s">
        <v>19</v>
      </c>
      <c r="H2722" s="0" t="s">
        <v>3151</v>
      </c>
      <c r="I2722" s="0" t="n">
        <v>1</v>
      </c>
      <c r="J2722" s="0" t="n">
        <v>2.42</v>
      </c>
      <c r="K2722" s="0" t="str">
        <f aca="false">IF(I2722=1,"Yes","No")</f>
        <v>Yes</v>
      </c>
      <c r="L2722" s="0" t="n">
        <f aca="false">IF(K2722="Yes",(J2722-1)*0.98,-1)</f>
        <v>1.3916</v>
      </c>
      <c r="M2722" s="5" t="s">
        <v>33</v>
      </c>
      <c r="N2722" s="50" t="n">
        <v>13.54</v>
      </c>
      <c r="O2722" s="50" t="n">
        <f aca="false">N2722*L2722</f>
        <v>18.842264</v>
      </c>
      <c r="P2722" s="14" t="n">
        <f aca="false">O2722+P2721</f>
        <v>1139.631545328</v>
      </c>
    </row>
    <row r="2723" customFormat="false" ht="12.8" hidden="false" customHeight="false" outlineLevel="0" collapsed="false">
      <c r="A2723" s="2" t="s">
        <v>3152</v>
      </c>
      <c r="B2723" s="2" t="s">
        <v>245</v>
      </c>
      <c r="C2723" s="0" t="s">
        <v>294</v>
      </c>
      <c r="D2723" s="0" t="s">
        <v>42</v>
      </c>
      <c r="E2723" s="0" t="s">
        <v>79</v>
      </c>
      <c r="F2723" s="0" t="s">
        <v>80</v>
      </c>
      <c r="G2723" s="0" t="s">
        <v>19</v>
      </c>
      <c r="H2723" s="0" t="s">
        <v>3153</v>
      </c>
      <c r="I2723" s="0" t="n">
        <v>0</v>
      </c>
      <c r="J2723" s="0" t="n">
        <v>2.98</v>
      </c>
      <c r="K2723" s="0" t="s">
        <v>19</v>
      </c>
      <c r="L2723" s="0" t="n">
        <f aca="false">IF(K2723="Yes",(J2723-1)*0.98,-1)</f>
        <v>-1</v>
      </c>
      <c r="M2723" s="4" t="s">
        <v>22</v>
      </c>
      <c r="N2723" s="50" t="n">
        <v>13.54</v>
      </c>
      <c r="O2723" s="50" t="n">
        <f aca="false">N2723*L2723</f>
        <v>-13.54</v>
      </c>
      <c r="P2723" s="14" t="n">
        <f aca="false">O2723+P2722</f>
        <v>1126.091545328</v>
      </c>
    </row>
    <row r="2724" customFormat="false" ht="12.8" hidden="false" customHeight="false" outlineLevel="0" collapsed="false">
      <c r="A2724" s="2" t="s">
        <v>3152</v>
      </c>
      <c r="B2724" s="2" t="s">
        <v>293</v>
      </c>
      <c r="C2724" s="0" t="s">
        <v>430</v>
      </c>
      <c r="D2724" s="0" t="s">
        <v>42</v>
      </c>
      <c r="E2724" s="0" t="s">
        <v>147</v>
      </c>
      <c r="F2724" s="0" t="s">
        <v>65</v>
      </c>
      <c r="G2724" s="0" t="s">
        <v>21</v>
      </c>
      <c r="H2724" s="0" t="s">
        <v>1960</v>
      </c>
      <c r="I2724" s="0" t="n">
        <v>1</v>
      </c>
      <c r="J2724" s="0" t="n">
        <v>3.35</v>
      </c>
      <c r="K2724" s="0" t="str">
        <f aca="false">IF(I2724=1,"Yes","No")</f>
        <v>Yes</v>
      </c>
      <c r="L2724" s="0" t="n">
        <f aca="false">IF(K2724="Yes",(J2724-1)*0.98,-1)</f>
        <v>2.303</v>
      </c>
      <c r="M2724" s="5" t="s">
        <v>33</v>
      </c>
      <c r="N2724" s="50" t="n">
        <v>13.54</v>
      </c>
      <c r="O2724" s="50" t="n">
        <f aca="false">N2724*L2724</f>
        <v>31.18262</v>
      </c>
      <c r="P2724" s="14" t="n">
        <f aca="false">O2724+P2723</f>
        <v>1157.274165328</v>
      </c>
    </row>
    <row r="2725" customFormat="false" ht="12.8" hidden="false" customHeight="false" outlineLevel="0" collapsed="false">
      <c r="A2725" s="2" t="s">
        <v>3152</v>
      </c>
      <c r="B2725" s="2" t="s">
        <v>293</v>
      </c>
      <c r="C2725" s="0" t="s">
        <v>430</v>
      </c>
      <c r="D2725" s="0" t="s">
        <v>42</v>
      </c>
      <c r="E2725" s="0" t="s">
        <v>147</v>
      </c>
      <c r="F2725" s="0" t="s">
        <v>65</v>
      </c>
      <c r="G2725" s="0" t="s">
        <v>21</v>
      </c>
      <c r="H2725" s="0" t="s">
        <v>1960</v>
      </c>
      <c r="I2725" s="0" t="n">
        <v>1</v>
      </c>
      <c r="J2725" s="0" t="n">
        <v>1.49</v>
      </c>
      <c r="K2725" s="0" t="s">
        <v>21</v>
      </c>
      <c r="L2725" s="0" t="n">
        <f aca="false">IF(K2725="Yes",(J2725-1)*0.98,-1)</f>
        <v>0.4802</v>
      </c>
      <c r="M2725" s="4" t="s">
        <v>22</v>
      </c>
      <c r="N2725" s="50" t="n">
        <v>13.54</v>
      </c>
      <c r="O2725" s="50" t="n">
        <f aca="false">N2725*L2725</f>
        <v>6.501908</v>
      </c>
      <c r="P2725" s="14" t="n">
        <f aca="false">O2725+P2724</f>
        <v>1163.776073328</v>
      </c>
    </row>
    <row r="2726" customFormat="false" ht="12.8" hidden="false" customHeight="false" outlineLevel="0" collapsed="false">
      <c r="A2726" s="2" t="s">
        <v>3154</v>
      </c>
      <c r="B2726" s="2" t="s">
        <v>239</v>
      </c>
      <c r="C2726" s="0" t="s">
        <v>59</v>
      </c>
      <c r="D2726" s="0" t="s">
        <v>29</v>
      </c>
      <c r="E2726" s="0" t="s">
        <v>30</v>
      </c>
      <c r="F2726" s="0" t="s">
        <v>304</v>
      </c>
      <c r="G2726" s="0" t="s">
        <v>19</v>
      </c>
      <c r="H2726" s="0" t="s">
        <v>3155</v>
      </c>
      <c r="I2726" s="0" t="n">
        <v>0</v>
      </c>
      <c r="J2726" s="0" t="n">
        <v>1.46</v>
      </c>
      <c r="K2726" s="0" t="s">
        <v>19</v>
      </c>
      <c r="L2726" s="0" t="n">
        <f aca="false">IF(K2726="Yes",(J2726-1)*0.98,-1)</f>
        <v>-1</v>
      </c>
      <c r="M2726" s="4" t="s">
        <v>22</v>
      </c>
      <c r="N2726" s="50" t="n">
        <v>13.54</v>
      </c>
      <c r="O2726" s="50" t="n">
        <f aca="false">N2726*L2726</f>
        <v>-13.54</v>
      </c>
      <c r="P2726" s="14" t="n">
        <f aca="false">O2726+P2725</f>
        <v>1150.236073328</v>
      </c>
    </row>
    <row r="2727" customFormat="false" ht="12.8" hidden="false" customHeight="false" outlineLevel="0" collapsed="false">
      <c r="A2727" s="2" t="s">
        <v>3156</v>
      </c>
      <c r="B2727" s="2" t="s">
        <v>186</v>
      </c>
      <c r="C2727" s="6" t="s">
        <v>403</v>
      </c>
      <c r="D2727" s="6" t="s">
        <v>42</v>
      </c>
      <c r="E2727" s="6" t="s">
        <v>147</v>
      </c>
      <c r="F2727" s="6" t="s">
        <v>18</v>
      </c>
      <c r="G2727" s="6" t="s">
        <v>19</v>
      </c>
      <c r="H2727" s="6" t="s">
        <v>3157</v>
      </c>
      <c r="I2727" s="6" t="n">
        <v>3</v>
      </c>
      <c r="J2727" s="6" t="n">
        <v>11.52</v>
      </c>
      <c r="K2727" s="3" t="str">
        <f aca="false">IF(I2727=1, "No","Yes")</f>
        <v>Yes</v>
      </c>
      <c r="L2727" s="7" t="n">
        <f aca="false">IF(I2727=1,-J2727,0.98)</f>
        <v>0.98</v>
      </c>
      <c r="M2727" s="8" t="s">
        <v>51</v>
      </c>
      <c r="N2727" s="50" t="n">
        <v>13.54</v>
      </c>
      <c r="O2727" s="50" t="n">
        <f aca="false">N2727*L2727</f>
        <v>13.2692</v>
      </c>
      <c r="P2727" s="14" t="n">
        <f aca="false">O2727+P2726</f>
        <v>1163.505273328</v>
      </c>
    </row>
    <row r="2728" customFormat="false" ht="12.8" hidden="false" customHeight="false" outlineLevel="0" collapsed="false">
      <c r="A2728" s="2" t="s">
        <v>3156</v>
      </c>
      <c r="B2728" s="2" t="s">
        <v>245</v>
      </c>
      <c r="C2728" s="0" t="s">
        <v>194</v>
      </c>
      <c r="D2728" s="0" t="s">
        <v>16</v>
      </c>
      <c r="E2728" s="0" t="s">
        <v>147</v>
      </c>
      <c r="F2728" s="0" t="s">
        <v>453</v>
      </c>
      <c r="G2728" s="0" t="s">
        <v>19</v>
      </c>
      <c r="H2728" s="0" t="s">
        <v>3158</v>
      </c>
      <c r="I2728" s="0" t="n">
        <v>3</v>
      </c>
      <c r="J2728" s="0" t="n">
        <v>3.23</v>
      </c>
      <c r="K2728" s="0" t="str">
        <f aca="false">IF(I2728=1,"Yes","No")</f>
        <v>No</v>
      </c>
      <c r="L2728" s="0" t="n">
        <f aca="false">IF(K2728="Yes",(J2728-1)*0.98,-1)</f>
        <v>-1</v>
      </c>
      <c r="M2728" s="5" t="s">
        <v>33</v>
      </c>
      <c r="N2728" s="50" t="n">
        <v>13.54</v>
      </c>
      <c r="O2728" s="50" t="n">
        <f aca="false">N2728*L2728</f>
        <v>-13.54</v>
      </c>
      <c r="P2728" s="14" t="n">
        <f aca="false">O2728+P2727</f>
        <v>1149.965273328</v>
      </c>
    </row>
    <row r="2729" customFormat="false" ht="12.8" hidden="false" customHeight="false" outlineLevel="0" collapsed="false">
      <c r="A2729" s="2" t="s">
        <v>3156</v>
      </c>
      <c r="B2729" s="2" t="s">
        <v>384</v>
      </c>
      <c r="C2729" s="0" t="s">
        <v>194</v>
      </c>
      <c r="D2729" s="0" t="s">
        <v>16</v>
      </c>
      <c r="E2729" s="0" t="s">
        <v>147</v>
      </c>
      <c r="F2729" s="0" t="s">
        <v>453</v>
      </c>
      <c r="G2729" s="0" t="s">
        <v>19</v>
      </c>
      <c r="H2729" s="0" t="s">
        <v>3159</v>
      </c>
      <c r="I2729" s="0" t="n">
        <v>1</v>
      </c>
      <c r="J2729" s="0" t="n">
        <v>11</v>
      </c>
      <c r="K2729" s="0" t="str">
        <f aca="false">IF(I2729=1,"Yes","No")</f>
        <v>Yes</v>
      </c>
      <c r="L2729" s="0" t="n">
        <f aca="false">IF(K2729="Yes",(J2729-1)*0.98,-1)</f>
        <v>9.8</v>
      </c>
      <c r="M2729" s="5" t="s">
        <v>33</v>
      </c>
      <c r="N2729" s="50" t="n">
        <v>13.54</v>
      </c>
      <c r="O2729" s="50" t="n">
        <f aca="false">N2729*L2729</f>
        <v>132.692</v>
      </c>
      <c r="P2729" s="14" t="n">
        <f aca="false">O2729+P2728</f>
        <v>1282.657273328</v>
      </c>
    </row>
    <row r="2730" customFormat="false" ht="12.8" hidden="false" customHeight="false" outlineLevel="0" collapsed="false">
      <c r="A2730" s="2" t="s">
        <v>3160</v>
      </c>
      <c r="B2730" s="2" t="s">
        <v>130</v>
      </c>
      <c r="C2730" s="0" t="s">
        <v>332</v>
      </c>
      <c r="D2730" s="0" t="s">
        <v>16</v>
      </c>
      <c r="E2730" s="0" t="s">
        <v>17</v>
      </c>
      <c r="F2730" s="0" t="s">
        <v>18</v>
      </c>
      <c r="G2730" s="0" t="s">
        <v>19</v>
      </c>
      <c r="H2730" s="0" t="s">
        <v>2251</v>
      </c>
      <c r="I2730" s="0" t="n">
        <v>1</v>
      </c>
      <c r="J2730" s="0" t="n">
        <v>1.03</v>
      </c>
      <c r="K2730" s="0" t="s">
        <v>21</v>
      </c>
      <c r="L2730" s="0" t="n">
        <f aca="false">IF(K2730="Yes",(J2730-1)*0.98,-1)</f>
        <v>0.0294</v>
      </c>
      <c r="M2730" s="4" t="s">
        <v>22</v>
      </c>
      <c r="N2730" s="50" t="n">
        <v>13.54</v>
      </c>
      <c r="O2730" s="50" t="n">
        <f aca="false">N2730*L2730</f>
        <v>0.398076</v>
      </c>
      <c r="P2730" s="14" t="n">
        <f aca="false">O2730+P2729</f>
        <v>1283.055349328</v>
      </c>
    </row>
    <row r="2731" customFormat="false" ht="12.8" hidden="false" customHeight="false" outlineLevel="0" collapsed="false">
      <c r="A2731" s="2" t="s">
        <v>3160</v>
      </c>
      <c r="B2731" s="2" t="s">
        <v>130</v>
      </c>
      <c r="C2731" s="0" t="s">
        <v>332</v>
      </c>
      <c r="D2731" s="0" t="s">
        <v>16</v>
      </c>
      <c r="E2731" s="0" t="s">
        <v>17</v>
      </c>
      <c r="F2731" s="0" t="s">
        <v>18</v>
      </c>
      <c r="G2731" s="0" t="s">
        <v>19</v>
      </c>
      <c r="H2731" s="0" t="s">
        <v>3161</v>
      </c>
      <c r="I2731" s="0" t="n">
        <v>2</v>
      </c>
      <c r="J2731" s="0" t="n">
        <v>1.79</v>
      </c>
      <c r="K2731" s="0" t="s">
        <v>21</v>
      </c>
      <c r="L2731" s="0" t="n">
        <f aca="false">IF(K2731="Yes",(J2731-1)*0.98,-1)</f>
        <v>0.7742</v>
      </c>
      <c r="M2731" s="11" t="s">
        <v>62</v>
      </c>
      <c r="N2731" s="50" t="n">
        <v>13.54</v>
      </c>
      <c r="O2731" s="50" t="n">
        <f aca="false">N2731*L2731</f>
        <v>10.482668</v>
      </c>
      <c r="P2731" s="14" t="n">
        <f aca="false">O2731+P2730</f>
        <v>1293.538017328</v>
      </c>
    </row>
    <row r="2732" customFormat="false" ht="12.8" hidden="false" customHeight="false" outlineLevel="0" collapsed="false">
      <c r="A2732" s="9" t="s">
        <v>3162</v>
      </c>
      <c r="B2732" s="9" t="s">
        <v>109</v>
      </c>
      <c r="C2732" s="6" t="s">
        <v>1246</v>
      </c>
      <c r="D2732" s="6" t="s">
        <v>16</v>
      </c>
      <c r="E2732" s="6" t="s">
        <v>147</v>
      </c>
      <c r="F2732" s="6" t="s">
        <v>43</v>
      </c>
      <c r="G2732" s="6" t="s">
        <v>19</v>
      </c>
      <c r="H2732" s="6" t="s">
        <v>3163</v>
      </c>
      <c r="I2732" s="6" t="n">
        <v>1</v>
      </c>
      <c r="J2732" s="6" t="n">
        <v>1.69</v>
      </c>
      <c r="K2732" s="3" t="str">
        <f aca="false">IF(I2732=1,"Yes","No")</f>
        <v>Yes</v>
      </c>
      <c r="L2732" s="7" t="n">
        <f aca="false">IF(K2732="Yes",(J2732-1)*0.98,-1)</f>
        <v>0.6762</v>
      </c>
      <c r="M2732" s="10" t="s">
        <v>53</v>
      </c>
      <c r="N2732" s="50" t="n">
        <v>13.54</v>
      </c>
      <c r="O2732" s="50" t="n">
        <f aca="false">N2732*L2732</f>
        <v>9.155748</v>
      </c>
      <c r="P2732" s="14" t="n">
        <f aca="false">O2732+P2731</f>
        <v>1302.693765328</v>
      </c>
    </row>
    <row r="2733" customFormat="false" ht="12.8" hidden="false" customHeight="false" outlineLevel="0" collapsed="false">
      <c r="A2733" s="2" t="s">
        <v>3164</v>
      </c>
      <c r="B2733" s="2" t="s">
        <v>46</v>
      </c>
      <c r="C2733" s="0" t="s">
        <v>608</v>
      </c>
      <c r="D2733" s="0" t="s">
        <v>16</v>
      </c>
      <c r="E2733" s="0" t="s">
        <v>147</v>
      </c>
      <c r="F2733" s="0" t="s">
        <v>453</v>
      </c>
      <c r="G2733" s="0" t="s">
        <v>19</v>
      </c>
      <c r="H2733" s="0" t="s">
        <v>3165</v>
      </c>
      <c r="I2733" s="0" t="n">
        <v>3</v>
      </c>
      <c r="J2733" s="0" t="n">
        <v>4.19</v>
      </c>
      <c r="K2733" s="0" t="str">
        <f aca="false">IF(I2733=1,"Yes","No")</f>
        <v>No</v>
      </c>
      <c r="L2733" s="0" t="n">
        <f aca="false">IF(K2733="Yes",(J2733-1)*0.98,-1)</f>
        <v>-1</v>
      </c>
      <c r="M2733" s="5" t="s">
        <v>33</v>
      </c>
      <c r="N2733" s="50" t="n">
        <v>13.54</v>
      </c>
      <c r="O2733" s="50" t="n">
        <f aca="false">N2733*L2733</f>
        <v>-13.54</v>
      </c>
      <c r="P2733" s="14" t="n">
        <f aca="false">O2733+P2732</f>
        <v>1289.153765328</v>
      </c>
    </row>
    <row r="2734" customFormat="false" ht="12.8" hidden="false" customHeight="false" outlineLevel="0" collapsed="false">
      <c r="A2734" s="2" t="s">
        <v>3164</v>
      </c>
      <c r="B2734" s="2" t="s">
        <v>146</v>
      </c>
      <c r="C2734" s="6" t="s">
        <v>68</v>
      </c>
      <c r="D2734" s="6" t="s">
        <v>42</v>
      </c>
      <c r="E2734" s="6" t="s">
        <v>147</v>
      </c>
      <c r="F2734" s="6" t="s">
        <v>18</v>
      </c>
      <c r="G2734" s="6" t="s">
        <v>19</v>
      </c>
      <c r="H2734" s="6" t="s">
        <v>3166</v>
      </c>
      <c r="I2734" s="6" t="n">
        <v>2</v>
      </c>
      <c r="J2734" s="6" t="n">
        <v>8.41</v>
      </c>
      <c r="K2734" s="3" t="str">
        <f aca="false">IF(I2734=1, "No","Yes")</f>
        <v>Yes</v>
      </c>
      <c r="L2734" s="7" t="n">
        <f aca="false">IF(I2734=1,-J2734,0.98)</f>
        <v>0.98</v>
      </c>
      <c r="M2734" s="8" t="s">
        <v>51</v>
      </c>
      <c r="N2734" s="50" t="n">
        <v>13.54</v>
      </c>
      <c r="O2734" s="50" t="n">
        <f aca="false">N2734*L2734</f>
        <v>13.2692</v>
      </c>
      <c r="P2734" s="14" t="n">
        <f aca="false">O2734+P2733</f>
        <v>1302.422965328</v>
      </c>
    </row>
    <row r="2735" customFormat="false" ht="12.8" hidden="false" customHeight="false" outlineLevel="0" collapsed="false">
      <c r="A2735" s="2" t="s">
        <v>3164</v>
      </c>
      <c r="B2735" s="2" t="s">
        <v>1006</v>
      </c>
      <c r="C2735" s="0" t="s">
        <v>1371</v>
      </c>
      <c r="D2735" s="0" t="s">
        <v>42</v>
      </c>
      <c r="E2735" s="0" t="s">
        <v>30</v>
      </c>
      <c r="F2735" s="0" t="s">
        <v>18</v>
      </c>
      <c r="G2735" s="0" t="s">
        <v>19</v>
      </c>
      <c r="H2735" s="0" t="s">
        <v>3167</v>
      </c>
      <c r="I2735" s="0" t="n">
        <v>4</v>
      </c>
      <c r="J2735" s="0" t="n">
        <v>2.98</v>
      </c>
      <c r="K2735" s="0" t="s">
        <v>19</v>
      </c>
      <c r="L2735" s="0" t="n">
        <f aca="false">IF(K2735="Yes",(J2735-1)*0.98,-1)</f>
        <v>-1</v>
      </c>
      <c r="M2735" s="11" t="s">
        <v>62</v>
      </c>
      <c r="N2735" s="50" t="n">
        <v>13.54</v>
      </c>
      <c r="O2735" s="50" t="n">
        <f aca="false">N2735*L2735</f>
        <v>-13.54</v>
      </c>
      <c r="P2735" s="14" t="n">
        <f aca="false">O2735+P2734</f>
        <v>1288.882965328</v>
      </c>
    </row>
    <row r="2736" customFormat="false" ht="12.8" hidden="false" customHeight="false" outlineLevel="0" collapsed="false">
      <c r="A2736" s="2" t="s">
        <v>3168</v>
      </c>
      <c r="B2736" s="2" t="s">
        <v>186</v>
      </c>
      <c r="C2736" s="0" t="s">
        <v>584</v>
      </c>
      <c r="D2736" s="0" t="s">
        <v>16</v>
      </c>
      <c r="E2736" s="0" t="s">
        <v>147</v>
      </c>
      <c r="F2736" s="0" t="s">
        <v>18</v>
      </c>
      <c r="G2736" s="0" t="s">
        <v>19</v>
      </c>
      <c r="H2736" s="0" t="s">
        <v>3169</v>
      </c>
      <c r="I2736" s="0" t="n">
        <v>0</v>
      </c>
      <c r="J2736" s="0" t="n">
        <v>1.26</v>
      </c>
      <c r="K2736" s="0" t="s">
        <v>19</v>
      </c>
      <c r="L2736" s="0" t="n">
        <f aca="false">IF(K2736="Yes",(J2736-1)*0.98,-1)</f>
        <v>-1</v>
      </c>
      <c r="M2736" s="11" t="s">
        <v>62</v>
      </c>
      <c r="N2736" s="50" t="n">
        <v>13.54</v>
      </c>
      <c r="O2736" s="50" t="n">
        <f aca="false">N2736*L2736</f>
        <v>-13.54</v>
      </c>
      <c r="P2736" s="14" t="n">
        <f aca="false">O2736+P2735</f>
        <v>1275.342965328</v>
      </c>
    </row>
    <row r="2737" customFormat="false" ht="12.8" hidden="false" customHeight="false" outlineLevel="0" collapsed="false">
      <c r="A2737" s="2" t="s">
        <v>3168</v>
      </c>
      <c r="B2737" s="2" t="s">
        <v>186</v>
      </c>
      <c r="C2737" s="6" t="s">
        <v>584</v>
      </c>
      <c r="D2737" s="6" t="s">
        <v>16</v>
      </c>
      <c r="E2737" s="6" t="s">
        <v>147</v>
      </c>
      <c r="F2737" s="6" t="s">
        <v>18</v>
      </c>
      <c r="G2737" s="6" t="s">
        <v>19</v>
      </c>
      <c r="H2737" s="6" t="s">
        <v>3170</v>
      </c>
      <c r="I2737" s="6" t="n">
        <v>2</v>
      </c>
      <c r="J2737" s="6" t="n">
        <v>495.73</v>
      </c>
      <c r="K2737" s="3" t="str">
        <f aca="false">IF(I2737=1, "No","Yes")</f>
        <v>Yes</v>
      </c>
      <c r="L2737" s="7" t="n">
        <f aca="false">IF(I2737=1,-J2737,0.98)</f>
        <v>0.98</v>
      </c>
      <c r="M2737" s="12" t="s">
        <v>128</v>
      </c>
      <c r="N2737" s="50" t="n">
        <v>13.54</v>
      </c>
      <c r="O2737" s="50" t="n">
        <f aca="false">N2737*L2737</f>
        <v>13.2692</v>
      </c>
      <c r="P2737" s="14" t="n">
        <f aca="false">O2737+P2736</f>
        <v>1288.612165328</v>
      </c>
    </row>
    <row r="2738" customFormat="false" ht="12.8" hidden="false" customHeight="false" outlineLevel="0" collapsed="false">
      <c r="A2738" s="9" t="s">
        <v>3168</v>
      </c>
      <c r="B2738" s="9" t="s">
        <v>186</v>
      </c>
      <c r="C2738" s="6" t="s">
        <v>584</v>
      </c>
      <c r="D2738" s="6" t="s">
        <v>16</v>
      </c>
      <c r="E2738" s="6" t="s">
        <v>147</v>
      </c>
      <c r="F2738" s="6" t="s">
        <v>18</v>
      </c>
      <c r="G2738" s="6" t="s">
        <v>19</v>
      </c>
      <c r="H2738" s="6" t="s">
        <v>3170</v>
      </c>
      <c r="I2738" s="0" t="n">
        <v>2</v>
      </c>
      <c r="J2738" s="6" t="n">
        <v>20</v>
      </c>
      <c r="K2738" s="3" t="s">
        <v>21</v>
      </c>
      <c r="L2738" s="0" t="n">
        <f aca="false">IF(K2738="Yes",(J2738-1)*0.98,-1)</f>
        <v>18.62</v>
      </c>
      <c r="M2738" s="13" t="s">
        <v>184</v>
      </c>
      <c r="N2738" s="50" t="n">
        <v>13.54</v>
      </c>
      <c r="O2738" s="50" t="n">
        <f aca="false">N2738*L2738</f>
        <v>252.1148</v>
      </c>
      <c r="P2738" s="14" t="n">
        <f aca="false">O2738+P2737</f>
        <v>1540.726965328</v>
      </c>
    </row>
    <row r="2739" customFormat="false" ht="12.8" hidden="false" customHeight="false" outlineLevel="0" collapsed="false">
      <c r="A2739" s="9" t="s">
        <v>3168</v>
      </c>
      <c r="B2739" s="9" t="s">
        <v>186</v>
      </c>
      <c r="C2739" s="6" t="s">
        <v>584</v>
      </c>
      <c r="D2739" s="6" t="s">
        <v>16</v>
      </c>
      <c r="E2739" s="6" t="s">
        <v>147</v>
      </c>
      <c r="F2739" s="6" t="s">
        <v>18</v>
      </c>
      <c r="G2739" s="6" t="s">
        <v>19</v>
      </c>
      <c r="H2739" s="6" t="s">
        <v>3169</v>
      </c>
      <c r="I2739" s="0" t="n">
        <v>0</v>
      </c>
      <c r="J2739" s="6" t="n">
        <v>3.36</v>
      </c>
      <c r="K2739" s="3" t="str">
        <f aca="false">IF(I2739=1,"Yes","No")</f>
        <v>No</v>
      </c>
      <c r="L2739" s="7" t="n">
        <f aca="false">IF(K2739="Yes",(J2739-1)*0.98,-1)</f>
        <v>-1</v>
      </c>
      <c r="M2739" s="10" t="s">
        <v>53</v>
      </c>
      <c r="N2739" s="50" t="n">
        <v>13.54</v>
      </c>
      <c r="O2739" s="50" t="n">
        <f aca="false">N2739*L2739</f>
        <v>-13.54</v>
      </c>
      <c r="P2739" s="14" t="n">
        <f aca="false">O2739+P2738</f>
        <v>1527.186965328</v>
      </c>
    </row>
    <row r="2740" customFormat="false" ht="12.8" hidden="false" customHeight="false" outlineLevel="0" collapsed="false">
      <c r="A2740" s="2" t="s">
        <v>3168</v>
      </c>
      <c r="B2740" s="2" t="s">
        <v>452</v>
      </c>
      <c r="C2740" s="0" t="s">
        <v>68</v>
      </c>
      <c r="D2740" s="0" t="s">
        <v>42</v>
      </c>
      <c r="E2740" s="0" t="s">
        <v>147</v>
      </c>
      <c r="F2740" s="0" t="s">
        <v>453</v>
      </c>
      <c r="G2740" s="0" t="s">
        <v>19</v>
      </c>
      <c r="H2740" s="0" t="s">
        <v>3171</v>
      </c>
      <c r="I2740" s="0" t="n">
        <v>2</v>
      </c>
      <c r="J2740" s="0" t="n">
        <v>4.59</v>
      </c>
      <c r="K2740" s="0" t="str">
        <f aca="false">IF(I2740=1,"Yes","No")</f>
        <v>No</v>
      </c>
      <c r="L2740" s="0" t="n">
        <f aca="false">IF(K2740="Yes",(J2740-1)*0.98,-1)</f>
        <v>-1</v>
      </c>
      <c r="M2740" s="5" t="s">
        <v>33</v>
      </c>
      <c r="N2740" s="50" t="n">
        <v>13.54</v>
      </c>
      <c r="O2740" s="50" t="n">
        <f aca="false">N2740*L2740</f>
        <v>-13.54</v>
      </c>
      <c r="P2740" s="14" t="n">
        <f aca="false">O2740+P2739</f>
        <v>1513.646965328</v>
      </c>
    </row>
    <row r="2741" customFormat="false" ht="12.8" hidden="false" customHeight="false" outlineLevel="0" collapsed="false">
      <c r="A2741" s="2" t="s">
        <v>3168</v>
      </c>
      <c r="B2741" s="2" t="s">
        <v>452</v>
      </c>
      <c r="C2741" s="0" t="s">
        <v>68</v>
      </c>
      <c r="D2741" s="0" t="s">
        <v>42</v>
      </c>
      <c r="E2741" s="0" t="s">
        <v>147</v>
      </c>
      <c r="F2741" s="0" t="s">
        <v>453</v>
      </c>
      <c r="G2741" s="0" t="s">
        <v>19</v>
      </c>
      <c r="H2741" s="0" t="s">
        <v>3172</v>
      </c>
      <c r="I2741" s="0" t="n">
        <v>1</v>
      </c>
      <c r="J2741" s="0" t="n">
        <v>1.36</v>
      </c>
      <c r="K2741" s="0" t="s">
        <v>21</v>
      </c>
      <c r="L2741" s="0" t="n">
        <f aca="false">IF(K2741="Yes",(J2741-1)*0.98,-1)</f>
        <v>0.3528</v>
      </c>
      <c r="M2741" s="11" t="s">
        <v>62</v>
      </c>
      <c r="N2741" s="50" t="n">
        <v>13.54</v>
      </c>
      <c r="O2741" s="50" t="n">
        <f aca="false">N2741*L2741</f>
        <v>4.776912</v>
      </c>
      <c r="P2741" s="14" t="n">
        <f aca="false">O2741+P2740</f>
        <v>1518.423877328</v>
      </c>
    </row>
    <row r="2742" customFormat="false" ht="12.8" hidden="false" customHeight="false" outlineLevel="0" collapsed="false">
      <c r="A2742" s="9" t="s">
        <v>3168</v>
      </c>
      <c r="B2742" s="9" t="s">
        <v>452</v>
      </c>
      <c r="C2742" s="6" t="s">
        <v>68</v>
      </c>
      <c r="D2742" s="6" t="s">
        <v>42</v>
      </c>
      <c r="E2742" s="6" t="s">
        <v>147</v>
      </c>
      <c r="F2742" s="6" t="s">
        <v>453</v>
      </c>
      <c r="G2742" s="6" t="s">
        <v>19</v>
      </c>
      <c r="H2742" s="6" t="s">
        <v>3173</v>
      </c>
      <c r="I2742" s="0" t="n">
        <v>0</v>
      </c>
      <c r="J2742" s="6" t="n">
        <v>4.5</v>
      </c>
      <c r="K2742" s="3" t="s">
        <v>19</v>
      </c>
      <c r="L2742" s="0" t="n">
        <f aca="false">IF(K2742="Yes",(J2742-1)*0.98,-1)</f>
        <v>-1</v>
      </c>
      <c r="M2742" s="13" t="s">
        <v>184</v>
      </c>
      <c r="N2742" s="50" t="n">
        <v>13.54</v>
      </c>
      <c r="O2742" s="50" t="n">
        <f aca="false">N2742*L2742</f>
        <v>-13.54</v>
      </c>
      <c r="P2742" s="14" t="n">
        <f aca="false">O2742+P2741</f>
        <v>1504.883877328</v>
      </c>
    </row>
    <row r="2743" customFormat="false" ht="12.8" hidden="false" customHeight="false" outlineLevel="0" collapsed="false">
      <c r="A2743" s="2" t="s">
        <v>3174</v>
      </c>
      <c r="B2743" s="2" t="s">
        <v>186</v>
      </c>
      <c r="C2743" s="0" t="s">
        <v>579</v>
      </c>
      <c r="D2743" s="0" t="s">
        <v>16</v>
      </c>
      <c r="E2743" s="0" t="s">
        <v>17</v>
      </c>
      <c r="F2743" s="0" t="s">
        <v>18</v>
      </c>
      <c r="G2743" s="0" t="s">
        <v>19</v>
      </c>
      <c r="H2743" s="0" t="s">
        <v>1924</v>
      </c>
      <c r="I2743" s="0" t="n">
        <v>2</v>
      </c>
      <c r="J2743" s="0" t="n">
        <v>1.11</v>
      </c>
      <c r="K2743" s="0" t="s">
        <v>21</v>
      </c>
      <c r="L2743" s="0" t="n">
        <f aca="false">IF(K2743="Yes",(J2743-1)*0.98,-1)</f>
        <v>0.1078</v>
      </c>
      <c r="M2743" s="4" t="s">
        <v>22</v>
      </c>
      <c r="N2743" s="50" t="n">
        <v>13.54</v>
      </c>
      <c r="O2743" s="50" t="n">
        <f aca="false">N2743*L2743</f>
        <v>1.459612</v>
      </c>
      <c r="P2743" s="14" t="n">
        <f aca="false">O2743+P2742</f>
        <v>1506.343489328</v>
      </c>
    </row>
    <row r="2744" customFormat="false" ht="12.8" hidden="false" customHeight="false" outlineLevel="0" collapsed="false">
      <c r="A2744" s="2" t="s">
        <v>3174</v>
      </c>
      <c r="B2744" s="2" t="s">
        <v>810</v>
      </c>
      <c r="C2744" s="0" t="s">
        <v>457</v>
      </c>
      <c r="D2744" s="0" t="s">
        <v>16</v>
      </c>
      <c r="E2744" s="0" t="s">
        <v>17</v>
      </c>
      <c r="F2744" s="0" t="s">
        <v>18</v>
      </c>
      <c r="G2744" s="0" t="s">
        <v>19</v>
      </c>
      <c r="H2744" s="0" t="s">
        <v>3114</v>
      </c>
      <c r="I2744" s="0" t="s">
        <v>133</v>
      </c>
      <c r="J2744" s="0" t="n">
        <v>1.18</v>
      </c>
      <c r="K2744" s="0" t="s">
        <v>19</v>
      </c>
      <c r="L2744" s="0" t="n">
        <f aca="false">IF(K2744="Yes",(J2744-1)*0.98,-1)</f>
        <v>-1</v>
      </c>
      <c r="M2744" s="4" t="s">
        <v>22</v>
      </c>
      <c r="N2744" s="50" t="n">
        <v>13.54</v>
      </c>
      <c r="O2744" s="50" t="n">
        <f aca="false">N2744*L2744</f>
        <v>-13.54</v>
      </c>
      <c r="P2744" s="14" t="n">
        <f aca="false">O2744+P2743</f>
        <v>1492.803489328</v>
      </c>
    </row>
    <row r="2745" customFormat="false" ht="12.8" hidden="false" customHeight="false" outlineLevel="0" collapsed="false">
      <c r="A2745" s="2" t="s">
        <v>3174</v>
      </c>
      <c r="B2745" s="2" t="s">
        <v>109</v>
      </c>
      <c r="C2745" s="0" t="s">
        <v>370</v>
      </c>
      <c r="D2745" s="0" t="s">
        <v>16</v>
      </c>
      <c r="E2745" s="0" t="s">
        <v>147</v>
      </c>
      <c r="F2745" s="0" t="s">
        <v>18</v>
      </c>
      <c r="G2745" s="0" t="s">
        <v>19</v>
      </c>
      <c r="H2745" s="0" t="s">
        <v>3175</v>
      </c>
      <c r="I2745" s="0" t="n">
        <v>2</v>
      </c>
      <c r="J2745" s="0" t="n">
        <v>1.41</v>
      </c>
      <c r="K2745" s="0" t="s">
        <v>21</v>
      </c>
      <c r="L2745" s="0" t="n">
        <f aca="false">IF(K2745="Yes",(J2745-1)*0.98,-1)</f>
        <v>0.4018</v>
      </c>
      <c r="M2745" s="11" t="s">
        <v>62</v>
      </c>
      <c r="N2745" s="50" t="n">
        <v>13.54</v>
      </c>
      <c r="O2745" s="50" t="n">
        <f aca="false">N2745*L2745</f>
        <v>5.440372</v>
      </c>
      <c r="P2745" s="14" t="n">
        <f aca="false">O2745+P2744</f>
        <v>1498.243861328</v>
      </c>
    </row>
    <row r="2746" customFormat="false" ht="12.8" hidden="false" customHeight="false" outlineLevel="0" collapsed="false">
      <c r="A2746" s="9" t="s">
        <v>3174</v>
      </c>
      <c r="B2746" s="9" t="s">
        <v>109</v>
      </c>
      <c r="C2746" s="6" t="s">
        <v>370</v>
      </c>
      <c r="D2746" s="6" t="s">
        <v>16</v>
      </c>
      <c r="E2746" s="6" t="s">
        <v>147</v>
      </c>
      <c r="F2746" s="6" t="s">
        <v>18</v>
      </c>
      <c r="G2746" s="6" t="s">
        <v>19</v>
      </c>
      <c r="H2746" s="6" t="s">
        <v>3175</v>
      </c>
      <c r="I2746" s="0" t="n">
        <v>2</v>
      </c>
      <c r="J2746" s="6" t="n">
        <v>3.84</v>
      </c>
      <c r="K2746" s="3" t="str">
        <f aca="false">IF(I2746=1,"Yes","No")</f>
        <v>No</v>
      </c>
      <c r="L2746" s="7" t="n">
        <f aca="false">IF(K2746="Yes",(J2746-1)*0.98,-1)</f>
        <v>-1</v>
      </c>
      <c r="M2746" s="10" t="s">
        <v>53</v>
      </c>
      <c r="N2746" s="50" t="n">
        <v>13.54</v>
      </c>
      <c r="O2746" s="50" t="n">
        <f aca="false">N2746*L2746</f>
        <v>-13.54</v>
      </c>
      <c r="P2746" s="14" t="n">
        <f aca="false">O2746+P2745</f>
        <v>1484.703861328</v>
      </c>
      <c r="Q2746" s="47" t="n">
        <f aca="false">0.8*(P2746-676.77)</f>
        <v>646.3470890624</v>
      </c>
      <c r="R2746" s="47" t="n">
        <f aca="false">P2746-Q2746</f>
        <v>838.3567722656</v>
      </c>
      <c r="S2746" s="47" t="n">
        <f aca="false">R2746/50</f>
        <v>16.767135445312</v>
      </c>
      <c r="T2746" s="47" t="n">
        <f aca="false">870.43+Q2746</f>
        <v>1516.7770890624</v>
      </c>
      <c r="U2746" s="48" t="s">
        <v>21</v>
      </c>
    </row>
    <row r="2747" customFormat="false" ht="12.8" hidden="false" customHeight="false" outlineLevel="0" collapsed="false">
      <c r="A2747" s="9" t="s">
        <v>3176</v>
      </c>
      <c r="B2747" s="9" t="s">
        <v>46</v>
      </c>
      <c r="C2747" s="6" t="s">
        <v>430</v>
      </c>
      <c r="D2747" s="6" t="s">
        <v>102</v>
      </c>
      <c r="E2747" s="6" t="s">
        <v>147</v>
      </c>
      <c r="F2747" s="6" t="s">
        <v>49</v>
      </c>
      <c r="G2747" s="6" t="s">
        <v>19</v>
      </c>
      <c r="H2747" s="6" t="s">
        <v>3177</v>
      </c>
      <c r="I2747" s="0" t="n">
        <v>1</v>
      </c>
      <c r="J2747" s="6" t="n">
        <v>8.6</v>
      </c>
      <c r="K2747" s="3" t="str">
        <f aca="false">IF(I2747=1,"Yes","No")</f>
        <v>Yes</v>
      </c>
      <c r="L2747" s="7" t="n">
        <f aca="false">IF(K2747="Yes",(J2747-1)*0.98,-1)</f>
        <v>7.448</v>
      </c>
      <c r="M2747" s="10" t="s">
        <v>53</v>
      </c>
      <c r="N2747" s="56" t="n">
        <v>16.77</v>
      </c>
      <c r="O2747" s="50" t="n">
        <f aca="false">N2747*L2747</f>
        <v>124.90296</v>
      </c>
      <c r="P2747" s="51" t="n">
        <f aca="false">R2746+O2747</f>
        <v>963.2597322656</v>
      </c>
    </row>
    <row r="2748" customFormat="false" ht="12.8" hidden="false" customHeight="false" outlineLevel="0" collapsed="false">
      <c r="A2748" s="2" t="s">
        <v>3176</v>
      </c>
      <c r="B2748" s="2" t="s">
        <v>146</v>
      </c>
      <c r="C2748" s="0" t="s">
        <v>59</v>
      </c>
      <c r="D2748" s="0" t="s">
        <v>29</v>
      </c>
      <c r="E2748" s="0" t="s">
        <v>30</v>
      </c>
      <c r="F2748" s="0" t="s">
        <v>31</v>
      </c>
      <c r="G2748" s="0" t="s">
        <v>19</v>
      </c>
      <c r="H2748" s="0" t="s">
        <v>3178</v>
      </c>
      <c r="I2748" s="0" t="n">
        <v>1</v>
      </c>
      <c r="J2748" s="0" t="n">
        <v>3.46</v>
      </c>
      <c r="K2748" s="0" t="str">
        <f aca="false">IF(I2748=1,"Yes","No")</f>
        <v>Yes</v>
      </c>
      <c r="L2748" s="0" t="n">
        <f aca="false">IF(K2748="Yes",(J2748-1)*0.98,-1)</f>
        <v>2.4108</v>
      </c>
      <c r="M2748" s="5" t="s">
        <v>33</v>
      </c>
      <c r="N2748" s="56" t="n">
        <v>16.77</v>
      </c>
      <c r="O2748" s="50" t="n">
        <f aca="false">N2748*L2748</f>
        <v>40.429116</v>
      </c>
      <c r="P2748" s="14" t="n">
        <f aca="false">O2748+P2747</f>
        <v>1003.6888482656</v>
      </c>
    </row>
    <row r="2749" customFormat="false" ht="12.8" hidden="false" customHeight="false" outlineLevel="0" collapsed="false">
      <c r="A2749" s="2" t="s">
        <v>3176</v>
      </c>
      <c r="B2749" s="2" t="s">
        <v>146</v>
      </c>
      <c r="C2749" s="0" t="s">
        <v>59</v>
      </c>
      <c r="D2749" s="0" t="s">
        <v>29</v>
      </c>
      <c r="E2749" s="0" t="s">
        <v>30</v>
      </c>
      <c r="F2749" s="0" t="s">
        <v>31</v>
      </c>
      <c r="G2749" s="0" t="s">
        <v>19</v>
      </c>
      <c r="H2749" s="0" t="s">
        <v>3178</v>
      </c>
      <c r="I2749" s="0" t="n">
        <v>1</v>
      </c>
      <c r="J2749" s="0" t="n">
        <v>1.48</v>
      </c>
      <c r="K2749" s="0" t="s">
        <v>21</v>
      </c>
      <c r="L2749" s="0" t="n">
        <f aca="false">IF(K2749="Yes",(J2749-1)*0.98,-1)</f>
        <v>0.4704</v>
      </c>
      <c r="M2749" s="4" t="s">
        <v>22</v>
      </c>
      <c r="N2749" s="56" t="n">
        <v>16.77</v>
      </c>
      <c r="O2749" s="50" t="n">
        <f aca="false">N2749*L2749</f>
        <v>7.888608</v>
      </c>
      <c r="P2749" s="14" t="n">
        <f aca="false">O2749+P2748</f>
        <v>1011.5774562656</v>
      </c>
    </row>
    <row r="2750" customFormat="false" ht="12.8" hidden="false" customHeight="false" outlineLevel="0" collapsed="false">
      <c r="A2750" s="2" t="s">
        <v>3176</v>
      </c>
      <c r="B2750" s="2" t="s">
        <v>146</v>
      </c>
      <c r="C2750" s="6" t="s">
        <v>59</v>
      </c>
      <c r="D2750" s="6" t="s">
        <v>29</v>
      </c>
      <c r="E2750" s="6" t="s">
        <v>30</v>
      </c>
      <c r="F2750" s="6" t="s">
        <v>31</v>
      </c>
      <c r="G2750" s="6" t="s">
        <v>19</v>
      </c>
      <c r="H2750" s="6" t="s">
        <v>3179</v>
      </c>
      <c r="I2750" s="0" t="n">
        <v>4</v>
      </c>
      <c r="J2750" s="6" t="n">
        <v>7.79</v>
      </c>
      <c r="K2750" s="3" t="str">
        <f aca="false">IF(I2750=1, "No","Yes")</f>
        <v>Yes</v>
      </c>
      <c r="L2750" s="7" t="n">
        <f aca="false">IF(I2750=1,-J2750,0.98)</f>
        <v>0.98</v>
      </c>
      <c r="M2750" s="8" t="s">
        <v>51</v>
      </c>
      <c r="N2750" s="56" t="n">
        <v>16.77</v>
      </c>
      <c r="O2750" s="50" t="n">
        <f aca="false">N2750*L2750</f>
        <v>16.4346</v>
      </c>
      <c r="P2750" s="14" t="n">
        <f aca="false">O2750+P2749</f>
        <v>1028.0120562656</v>
      </c>
    </row>
    <row r="2751" customFormat="false" ht="12.8" hidden="false" customHeight="false" outlineLevel="0" collapsed="false">
      <c r="A2751" s="2" t="s">
        <v>3176</v>
      </c>
      <c r="B2751" s="2" t="s">
        <v>146</v>
      </c>
      <c r="C2751" s="6" t="s">
        <v>59</v>
      </c>
      <c r="D2751" s="6" t="s">
        <v>29</v>
      </c>
      <c r="E2751" s="6" t="s">
        <v>30</v>
      </c>
      <c r="F2751" s="6" t="s">
        <v>31</v>
      </c>
      <c r="G2751" s="6" t="s">
        <v>19</v>
      </c>
      <c r="H2751" s="6" t="s">
        <v>3179</v>
      </c>
      <c r="I2751" s="0" t="n">
        <v>4</v>
      </c>
      <c r="J2751" s="6" t="n">
        <v>7.79</v>
      </c>
      <c r="K2751" s="3" t="str">
        <f aca="false">IF(I2751=1, "No","Yes")</f>
        <v>Yes</v>
      </c>
      <c r="L2751" s="7" t="n">
        <f aca="false">IF(I2751=1,-J2751,0.98)</f>
        <v>0.98</v>
      </c>
      <c r="M2751" s="12" t="s">
        <v>128</v>
      </c>
      <c r="N2751" s="56" t="n">
        <v>16.77</v>
      </c>
      <c r="O2751" s="50" t="n">
        <f aca="false">N2751*L2751</f>
        <v>16.4346</v>
      </c>
      <c r="P2751" s="14" t="n">
        <f aca="false">O2751+P2750</f>
        <v>1044.4466562656</v>
      </c>
    </row>
    <row r="2752" customFormat="false" ht="12.8" hidden="false" customHeight="false" outlineLevel="0" collapsed="false">
      <c r="A2752" s="2" t="s">
        <v>3180</v>
      </c>
      <c r="B2752" s="2" t="s">
        <v>471</v>
      </c>
      <c r="C2752" s="0" t="s">
        <v>78</v>
      </c>
      <c r="D2752" s="0" t="s">
        <v>29</v>
      </c>
      <c r="E2752" s="0" t="s">
        <v>147</v>
      </c>
      <c r="F2752" s="0" t="s">
        <v>43</v>
      </c>
      <c r="G2752" s="0" t="s">
        <v>19</v>
      </c>
      <c r="H2752" s="0" t="s">
        <v>3181</v>
      </c>
      <c r="I2752" s="0" t="n">
        <v>1</v>
      </c>
      <c r="J2752" s="0" t="n">
        <v>2.32</v>
      </c>
      <c r="K2752" s="0" t="str">
        <f aca="false">IF(I2752=1,"Yes","No")</f>
        <v>Yes</v>
      </c>
      <c r="L2752" s="0" t="n">
        <f aca="false">IF(K2752="Yes",(J2752-1)*0.98,-1)</f>
        <v>1.2936</v>
      </c>
      <c r="M2752" s="5" t="s">
        <v>33</v>
      </c>
      <c r="N2752" s="56" t="n">
        <v>16.77</v>
      </c>
      <c r="O2752" s="50" t="n">
        <f aca="false">N2752*L2752</f>
        <v>21.693672</v>
      </c>
      <c r="P2752" s="14" t="n">
        <f aca="false">O2752+P2751</f>
        <v>1066.1403282656</v>
      </c>
    </row>
    <row r="2753" customFormat="false" ht="12.8" hidden="false" customHeight="false" outlineLevel="0" collapsed="false">
      <c r="A2753" s="2" t="s">
        <v>3182</v>
      </c>
      <c r="B2753" s="2" t="s">
        <v>205</v>
      </c>
      <c r="C2753" s="0" t="s">
        <v>639</v>
      </c>
      <c r="D2753" s="0" t="s">
        <v>42</v>
      </c>
      <c r="E2753" s="0" t="s">
        <v>147</v>
      </c>
      <c r="F2753" s="0" t="s">
        <v>31</v>
      </c>
      <c r="G2753" s="0" t="s">
        <v>19</v>
      </c>
      <c r="H2753" s="0" t="s">
        <v>3183</v>
      </c>
      <c r="I2753" s="0" t="n">
        <v>2</v>
      </c>
      <c r="J2753" s="0" t="n">
        <v>1.83</v>
      </c>
      <c r="K2753" s="0" t="str">
        <f aca="false">IF(I2753=1,"Yes","No")</f>
        <v>No</v>
      </c>
      <c r="L2753" s="0" t="n">
        <f aca="false">IF(K2753="Yes",(J2753-1)*0.98,-1)</f>
        <v>-1</v>
      </c>
      <c r="M2753" s="5" t="s">
        <v>33</v>
      </c>
      <c r="N2753" s="56" t="n">
        <v>16.77</v>
      </c>
      <c r="O2753" s="50" t="n">
        <f aca="false">N2753*L2753</f>
        <v>-16.77</v>
      </c>
      <c r="P2753" s="14" t="n">
        <f aca="false">O2753+P2752</f>
        <v>1049.3703282656</v>
      </c>
    </row>
    <row r="2754" customFormat="false" ht="12.8" hidden="false" customHeight="false" outlineLevel="0" collapsed="false">
      <c r="A2754" s="2" t="s">
        <v>3182</v>
      </c>
      <c r="B2754" s="2" t="s">
        <v>205</v>
      </c>
      <c r="C2754" s="0" t="s">
        <v>639</v>
      </c>
      <c r="D2754" s="0" t="s">
        <v>42</v>
      </c>
      <c r="E2754" s="0" t="s">
        <v>147</v>
      </c>
      <c r="F2754" s="0" t="s">
        <v>31</v>
      </c>
      <c r="G2754" s="0" t="s">
        <v>19</v>
      </c>
      <c r="H2754" s="0" t="s">
        <v>3183</v>
      </c>
      <c r="I2754" s="0" t="n">
        <v>2</v>
      </c>
      <c r="J2754" s="0" t="n">
        <v>1.31</v>
      </c>
      <c r="K2754" s="0" t="s">
        <v>21</v>
      </c>
      <c r="L2754" s="0" t="n">
        <f aca="false">IF(K2754="Yes",(J2754-1)*0.98,-1)</f>
        <v>0.3038</v>
      </c>
      <c r="M2754" s="4" t="s">
        <v>22</v>
      </c>
      <c r="N2754" s="56" t="n">
        <v>16.77</v>
      </c>
      <c r="O2754" s="50" t="n">
        <f aca="false">N2754*L2754</f>
        <v>5.094726</v>
      </c>
      <c r="P2754" s="14" t="n">
        <f aca="false">O2754+P2753</f>
        <v>1054.4650542656</v>
      </c>
    </row>
    <row r="2755" customFormat="false" ht="12.8" hidden="false" customHeight="false" outlineLevel="0" collapsed="false">
      <c r="A2755" s="2" t="s">
        <v>3182</v>
      </c>
      <c r="B2755" s="2" t="s">
        <v>688</v>
      </c>
      <c r="C2755" s="0" t="s">
        <v>382</v>
      </c>
      <c r="D2755" s="0" t="s">
        <v>16</v>
      </c>
      <c r="E2755" s="0" t="s">
        <v>147</v>
      </c>
      <c r="F2755" s="0" t="s">
        <v>65</v>
      </c>
      <c r="G2755" s="0" t="s">
        <v>21</v>
      </c>
      <c r="H2755" s="0" t="s">
        <v>3184</v>
      </c>
      <c r="I2755" s="0" t="n">
        <v>0</v>
      </c>
      <c r="J2755" s="0" t="n">
        <v>6.85</v>
      </c>
      <c r="K2755" s="0" t="str">
        <f aca="false">IF(I2755=1,"Yes","No")</f>
        <v>No</v>
      </c>
      <c r="L2755" s="0" t="n">
        <f aca="false">IF(K2755="Yes",(J2755-1)*0.98,-1)</f>
        <v>-1</v>
      </c>
      <c r="M2755" s="5" t="s">
        <v>33</v>
      </c>
      <c r="N2755" s="56" t="n">
        <v>16.77</v>
      </c>
      <c r="O2755" s="50" t="n">
        <f aca="false">N2755*L2755</f>
        <v>-16.77</v>
      </c>
      <c r="P2755" s="14" t="n">
        <f aca="false">O2755+P2754</f>
        <v>1037.6950542656</v>
      </c>
    </row>
    <row r="2756" customFormat="false" ht="12.8" hidden="false" customHeight="false" outlineLevel="0" collapsed="false">
      <c r="A2756" s="2" t="s">
        <v>3182</v>
      </c>
      <c r="B2756" s="2" t="s">
        <v>425</v>
      </c>
      <c r="C2756" s="0" t="s">
        <v>382</v>
      </c>
      <c r="D2756" s="0" t="s">
        <v>29</v>
      </c>
      <c r="E2756" s="0" t="s">
        <v>147</v>
      </c>
      <c r="F2756" s="0" t="s">
        <v>815</v>
      </c>
      <c r="G2756" s="0" t="s">
        <v>19</v>
      </c>
      <c r="H2756" s="0" t="s">
        <v>3185</v>
      </c>
      <c r="I2756" s="0" t="n">
        <v>1</v>
      </c>
      <c r="J2756" s="0" t="n">
        <v>1.42</v>
      </c>
      <c r="K2756" s="0" t="s">
        <v>21</v>
      </c>
      <c r="L2756" s="0" t="n">
        <f aca="false">IF(K2756="Yes",(J2756-1)*0.98,-1)</f>
        <v>0.4116</v>
      </c>
      <c r="M2756" s="11" t="s">
        <v>62</v>
      </c>
      <c r="N2756" s="56" t="n">
        <v>16.77</v>
      </c>
      <c r="O2756" s="50" t="n">
        <f aca="false">N2756*L2756</f>
        <v>6.902532</v>
      </c>
      <c r="P2756" s="14" t="n">
        <f aca="false">O2756+P2755</f>
        <v>1044.5975862656</v>
      </c>
    </row>
    <row r="2757" customFormat="false" ht="12.8" hidden="false" customHeight="false" outlineLevel="0" collapsed="false">
      <c r="A2757" s="9" t="s">
        <v>3182</v>
      </c>
      <c r="B2757" s="9" t="s">
        <v>425</v>
      </c>
      <c r="C2757" s="6" t="s">
        <v>382</v>
      </c>
      <c r="D2757" s="6" t="s">
        <v>29</v>
      </c>
      <c r="E2757" s="6" t="s">
        <v>147</v>
      </c>
      <c r="F2757" s="6" t="s">
        <v>815</v>
      </c>
      <c r="G2757" s="6" t="s">
        <v>19</v>
      </c>
      <c r="H2757" s="6" t="s">
        <v>3185</v>
      </c>
      <c r="I2757" s="0" t="n">
        <v>1</v>
      </c>
      <c r="J2757" s="6" t="n">
        <v>3.1</v>
      </c>
      <c r="K2757" s="3" t="str">
        <f aca="false">IF(I2757=1,"Yes","No")</f>
        <v>Yes</v>
      </c>
      <c r="L2757" s="7" t="n">
        <f aca="false">IF(K2757="Yes",(J2757-1)*0.98,-1)</f>
        <v>2.058</v>
      </c>
      <c r="M2757" s="10" t="s">
        <v>53</v>
      </c>
      <c r="N2757" s="56" t="n">
        <v>16.77</v>
      </c>
      <c r="O2757" s="50" t="n">
        <f aca="false">N2757*L2757</f>
        <v>34.51266</v>
      </c>
      <c r="P2757" s="14" t="n">
        <f aca="false">O2757+P2756</f>
        <v>1079.1102462656</v>
      </c>
    </row>
    <row r="2758" customFormat="false" ht="12.8" hidden="false" customHeight="false" outlineLevel="0" collapsed="false">
      <c r="A2758" s="2" t="s">
        <v>3186</v>
      </c>
      <c r="B2758" s="2" t="s">
        <v>71</v>
      </c>
      <c r="C2758" s="0" t="s">
        <v>223</v>
      </c>
      <c r="D2758" s="0" t="s">
        <v>16</v>
      </c>
      <c r="E2758" s="0" t="s">
        <v>147</v>
      </c>
      <c r="F2758" s="0" t="s">
        <v>18</v>
      </c>
      <c r="G2758" s="0" t="s">
        <v>19</v>
      </c>
      <c r="H2758" s="0" t="s">
        <v>3187</v>
      </c>
      <c r="I2758" s="0" t="n">
        <v>0</v>
      </c>
      <c r="J2758" s="0" t="n">
        <v>10</v>
      </c>
      <c r="K2758" s="0" t="s">
        <v>19</v>
      </c>
      <c r="L2758" s="0" t="n">
        <f aca="false">IF(K2758="Yes",(J2758-1)*0.98,-1)</f>
        <v>-1</v>
      </c>
      <c r="M2758" s="11" t="s">
        <v>62</v>
      </c>
      <c r="N2758" s="56" t="n">
        <v>16.77</v>
      </c>
      <c r="O2758" s="50" t="n">
        <f aca="false">N2758*L2758</f>
        <v>-16.77</v>
      </c>
      <c r="P2758" s="14" t="n">
        <f aca="false">O2758+P2757</f>
        <v>1062.3402462656</v>
      </c>
    </row>
    <row r="2759" customFormat="false" ht="12.8" hidden="false" customHeight="false" outlineLevel="0" collapsed="false">
      <c r="A2759" s="9" t="s">
        <v>3186</v>
      </c>
      <c r="B2759" s="9" t="s">
        <v>71</v>
      </c>
      <c r="C2759" s="6" t="s">
        <v>223</v>
      </c>
      <c r="D2759" s="6" t="s">
        <v>16</v>
      </c>
      <c r="E2759" s="6" t="s">
        <v>147</v>
      </c>
      <c r="F2759" s="6" t="s">
        <v>18</v>
      </c>
      <c r="G2759" s="6" t="s">
        <v>19</v>
      </c>
      <c r="H2759" s="6" t="s">
        <v>3187</v>
      </c>
      <c r="I2759" s="0" t="n">
        <v>0</v>
      </c>
      <c r="J2759" s="6" t="n">
        <v>33.01</v>
      </c>
      <c r="K2759" s="3" t="str">
        <f aca="false">IF(I2759=1,"Yes","No")</f>
        <v>No</v>
      </c>
      <c r="L2759" s="7" t="n">
        <f aca="false">IF(K2759="Yes",(J2759-1)*0.98,-1)</f>
        <v>-1</v>
      </c>
      <c r="M2759" s="10" t="s">
        <v>53</v>
      </c>
      <c r="N2759" s="56" t="n">
        <v>16.77</v>
      </c>
      <c r="O2759" s="50" t="n">
        <f aca="false">N2759*L2759</f>
        <v>-16.77</v>
      </c>
      <c r="P2759" s="14" t="n">
        <f aca="false">O2759+P2758</f>
        <v>1045.5702462656</v>
      </c>
    </row>
    <row r="2760" customFormat="false" ht="12.8" hidden="false" customHeight="false" outlineLevel="0" collapsed="false">
      <c r="A2760" s="2" t="s">
        <v>3186</v>
      </c>
      <c r="B2760" s="2" t="s">
        <v>159</v>
      </c>
      <c r="C2760" s="0" t="s">
        <v>608</v>
      </c>
      <c r="D2760" s="0" t="s">
        <v>29</v>
      </c>
      <c r="E2760" s="0" t="s">
        <v>147</v>
      </c>
      <c r="F2760" s="0" t="s">
        <v>65</v>
      </c>
      <c r="G2760" s="0" t="s">
        <v>21</v>
      </c>
      <c r="H2760" s="0" t="s">
        <v>3188</v>
      </c>
      <c r="I2760" s="0" t="n">
        <v>0</v>
      </c>
      <c r="J2760" s="0" t="n">
        <v>2.75</v>
      </c>
      <c r="K2760" s="0" t="s">
        <v>19</v>
      </c>
      <c r="L2760" s="0" t="n">
        <f aca="false">IF(K2760="Yes",(J2760-1)*0.98,-1)</f>
        <v>-1</v>
      </c>
      <c r="M2760" s="11" t="s">
        <v>62</v>
      </c>
      <c r="N2760" s="56" t="n">
        <v>16.77</v>
      </c>
      <c r="O2760" s="50" t="n">
        <f aca="false">N2760*L2760</f>
        <v>-16.77</v>
      </c>
      <c r="P2760" s="14" t="n">
        <f aca="false">O2760+P2759</f>
        <v>1028.8002462656</v>
      </c>
    </row>
    <row r="2761" customFormat="false" ht="12.8" hidden="false" customHeight="false" outlineLevel="0" collapsed="false">
      <c r="A2761" s="2" t="s">
        <v>3186</v>
      </c>
      <c r="B2761" s="2" t="s">
        <v>159</v>
      </c>
      <c r="C2761" s="6" t="s">
        <v>608</v>
      </c>
      <c r="D2761" s="6" t="s">
        <v>29</v>
      </c>
      <c r="E2761" s="6" t="s">
        <v>147</v>
      </c>
      <c r="F2761" s="6" t="s">
        <v>65</v>
      </c>
      <c r="G2761" s="6" t="s">
        <v>21</v>
      </c>
      <c r="H2761" s="6" t="s">
        <v>3189</v>
      </c>
      <c r="I2761" s="0" t="n">
        <v>4</v>
      </c>
      <c r="J2761" s="6" t="n">
        <v>29.44</v>
      </c>
      <c r="K2761" s="3" t="str">
        <f aca="false">IF(I2761=1, "No","Yes")</f>
        <v>Yes</v>
      </c>
      <c r="L2761" s="7" t="n">
        <f aca="false">IF(I2761=1,-J2761,0.98)</f>
        <v>0.98</v>
      </c>
      <c r="M2761" s="8" t="s">
        <v>51</v>
      </c>
      <c r="N2761" s="56" t="n">
        <v>16.77</v>
      </c>
      <c r="O2761" s="50" t="n">
        <f aca="false">N2761*L2761</f>
        <v>16.4346</v>
      </c>
      <c r="P2761" s="14" t="n">
        <f aca="false">O2761+P2760</f>
        <v>1045.2348462656</v>
      </c>
    </row>
    <row r="2762" customFormat="false" ht="12.8" hidden="false" customHeight="false" outlineLevel="0" collapsed="false">
      <c r="A2762" s="2" t="s">
        <v>3186</v>
      </c>
      <c r="B2762" s="2" t="s">
        <v>159</v>
      </c>
      <c r="C2762" s="6" t="s">
        <v>608</v>
      </c>
      <c r="D2762" s="6" t="s">
        <v>29</v>
      </c>
      <c r="E2762" s="6" t="s">
        <v>147</v>
      </c>
      <c r="F2762" s="6" t="s">
        <v>65</v>
      </c>
      <c r="G2762" s="6" t="s">
        <v>21</v>
      </c>
      <c r="H2762" s="6" t="s">
        <v>3189</v>
      </c>
      <c r="I2762" s="0" t="n">
        <v>4</v>
      </c>
      <c r="J2762" s="6" t="n">
        <v>29.44</v>
      </c>
      <c r="K2762" s="3" t="str">
        <f aca="false">IF(I2762=1, "No","Yes")</f>
        <v>Yes</v>
      </c>
      <c r="L2762" s="7" t="n">
        <f aca="false">IF(I2762=1,-J2762,0.98)</f>
        <v>0.98</v>
      </c>
      <c r="M2762" s="12" t="s">
        <v>128</v>
      </c>
      <c r="N2762" s="56" t="n">
        <v>16.77</v>
      </c>
      <c r="O2762" s="50" t="n">
        <f aca="false">N2762*L2762</f>
        <v>16.4346</v>
      </c>
      <c r="P2762" s="14" t="n">
        <f aca="false">O2762+P2761</f>
        <v>1061.6694462656</v>
      </c>
    </row>
    <row r="2763" customFormat="false" ht="12.8" hidden="false" customHeight="false" outlineLevel="0" collapsed="false">
      <c r="A2763" s="9" t="s">
        <v>3186</v>
      </c>
      <c r="B2763" s="9" t="s">
        <v>159</v>
      </c>
      <c r="C2763" s="6" t="s">
        <v>608</v>
      </c>
      <c r="D2763" s="6" t="s">
        <v>29</v>
      </c>
      <c r="E2763" s="6" t="s">
        <v>147</v>
      </c>
      <c r="F2763" s="6" t="s">
        <v>65</v>
      </c>
      <c r="G2763" s="6" t="s">
        <v>21</v>
      </c>
      <c r="H2763" s="6" t="s">
        <v>3189</v>
      </c>
      <c r="I2763" s="0" t="n">
        <v>4</v>
      </c>
      <c r="J2763" s="6" t="n">
        <v>4.81</v>
      </c>
      <c r="K2763" s="3" t="s">
        <v>19</v>
      </c>
      <c r="L2763" s="0" t="n">
        <f aca="false">IF(K2763="Yes",(J2763-1)*0.98,-1)</f>
        <v>-1</v>
      </c>
      <c r="M2763" s="13" t="s">
        <v>184</v>
      </c>
      <c r="N2763" s="56" t="n">
        <v>16.77</v>
      </c>
      <c r="O2763" s="50" t="n">
        <f aca="false">N2763*L2763</f>
        <v>-16.77</v>
      </c>
      <c r="P2763" s="14" t="n">
        <f aca="false">O2763+P2762</f>
        <v>1044.8994462656</v>
      </c>
    </row>
    <row r="2764" customFormat="false" ht="12.8" hidden="false" customHeight="false" outlineLevel="0" collapsed="false">
      <c r="A2764" s="2" t="s">
        <v>3186</v>
      </c>
      <c r="B2764" s="2" t="s">
        <v>197</v>
      </c>
      <c r="C2764" s="0" t="s">
        <v>2117</v>
      </c>
      <c r="D2764" s="0" t="s">
        <v>37</v>
      </c>
      <c r="E2764" s="0" t="s">
        <v>147</v>
      </c>
      <c r="G2764" s="0" t="s">
        <v>19</v>
      </c>
      <c r="H2764" s="0" t="s">
        <v>3190</v>
      </c>
      <c r="I2764" s="0" t="n">
        <v>1</v>
      </c>
      <c r="J2764" s="0" t="n">
        <v>1.46</v>
      </c>
      <c r="K2764" s="0" t="str">
        <f aca="false">IF(I2764=1,"Yes","No")</f>
        <v>Yes</v>
      </c>
      <c r="L2764" s="0" t="n">
        <f aca="false">IF(K2764="Yes",(J2764-1)*0.98,-1)</f>
        <v>0.4508</v>
      </c>
      <c r="M2764" s="5" t="s">
        <v>33</v>
      </c>
      <c r="N2764" s="56" t="n">
        <v>16.77</v>
      </c>
      <c r="O2764" s="50" t="n">
        <f aca="false">N2764*L2764</f>
        <v>7.559916</v>
      </c>
      <c r="P2764" s="14" t="n">
        <f aca="false">O2764+P2763</f>
        <v>1052.4593622656</v>
      </c>
    </row>
    <row r="2765" customFormat="false" ht="12.8" hidden="false" customHeight="false" outlineLevel="0" collapsed="false">
      <c r="A2765" s="2" t="s">
        <v>3186</v>
      </c>
      <c r="B2765" s="2" t="s">
        <v>499</v>
      </c>
      <c r="C2765" s="6" t="s">
        <v>2117</v>
      </c>
      <c r="D2765" s="6" t="s">
        <v>37</v>
      </c>
      <c r="E2765" s="6" t="s">
        <v>147</v>
      </c>
      <c r="F2765" s="6" t="s">
        <v>43</v>
      </c>
      <c r="G2765" s="6" t="s">
        <v>19</v>
      </c>
      <c r="H2765" s="6" t="s">
        <v>3191</v>
      </c>
      <c r="I2765" s="0" t="n">
        <v>4</v>
      </c>
      <c r="J2765" s="6" t="n">
        <v>11</v>
      </c>
      <c r="K2765" s="3" t="str">
        <f aca="false">IF(I2765=1, "No","Yes")</f>
        <v>Yes</v>
      </c>
      <c r="L2765" s="7" t="n">
        <f aca="false">IF(I2765=1,-J2765,0.98)</f>
        <v>0.98</v>
      </c>
      <c r="M2765" s="8" t="s">
        <v>51</v>
      </c>
      <c r="N2765" s="56" t="n">
        <v>16.77</v>
      </c>
      <c r="O2765" s="50" t="n">
        <f aca="false">N2765*L2765</f>
        <v>16.4346</v>
      </c>
      <c r="P2765" s="14" t="n">
        <f aca="false">O2765+P2764</f>
        <v>1068.8939622656</v>
      </c>
    </row>
    <row r="2766" customFormat="false" ht="12.8" hidden="false" customHeight="false" outlineLevel="0" collapsed="false">
      <c r="A2766" s="2" t="s">
        <v>3192</v>
      </c>
      <c r="B2766" s="2" t="s">
        <v>46</v>
      </c>
      <c r="C2766" s="6" t="s">
        <v>68</v>
      </c>
      <c r="D2766" s="6" t="s">
        <v>42</v>
      </c>
      <c r="E2766" s="6" t="s">
        <v>147</v>
      </c>
      <c r="F2766" s="6" t="s">
        <v>43</v>
      </c>
      <c r="G2766" s="6" t="s">
        <v>19</v>
      </c>
      <c r="H2766" s="6" t="s">
        <v>3193</v>
      </c>
      <c r="I2766" s="0" t="n">
        <v>2</v>
      </c>
      <c r="J2766" s="6" t="n">
        <v>6.2</v>
      </c>
      <c r="K2766" s="3" t="str">
        <f aca="false">IF(I2766=1, "No","Yes")</f>
        <v>Yes</v>
      </c>
      <c r="L2766" s="7" t="n">
        <f aca="false">IF(I2766=1,-J2766,0.98)</f>
        <v>0.98</v>
      </c>
      <c r="M2766" s="8" t="s">
        <v>51</v>
      </c>
      <c r="N2766" s="56" t="n">
        <v>16.77</v>
      </c>
      <c r="O2766" s="50" t="n">
        <f aca="false">N2766*L2766</f>
        <v>16.4346</v>
      </c>
      <c r="P2766" s="14" t="n">
        <f aca="false">O2766+P2765</f>
        <v>1085.3285622656</v>
      </c>
    </row>
    <row r="2767" customFormat="false" ht="12.8" hidden="false" customHeight="false" outlineLevel="0" collapsed="false">
      <c r="A2767" s="9" t="s">
        <v>3192</v>
      </c>
      <c r="B2767" s="9" t="s">
        <v>46</v>
      </c>
      <c r="C2767" s="6" t="s">
        <v>68</v>
      </c>
      <c r="D2767" s="6" t="s">
        <v>42</v>
      </c>
      <c r="E2767" s="6" t="s">
        <v>147</v>
      </c>
      <c r="F2767" s="6" t="s">
        <v>43</v>
      </c>
      <c r="G2767" s="6" t="s">
        <v>19</v>
      </c>
      <c r="H2767" s="6" t="s">
        <v>3194</v>
      </c>
      <c r="I2767" s="0" t="n">
        <v>1</v>
      </c>
      <c r="J2767" s="6" t="n">
        <v>2.66</v>
      </c>
      <c r="K2767" s="3" t="str">
        <f aca="false">IF(I2767=1,"Yes","No")</f>
        <v>Yes</v>
      </c>
      <c r="L2767" s="7" t="n">
        <f aca="false">IF(K2767="Yes",(J2767-1)*0.98,-1)</f>
        <v>1.6268</v>
      </c>
      <c r="M2767" s="10" t="s">
        <v>53</v>
      </c>
      <c r="N2767" s="56" t="n">
        <v>16.77</v>
      </c>
      <c r="O2767" s="50" t="n">
        <f aca="false">N2767*L2767</f>
        <v>27.281436</v>
      </c>
      <c r="P2767" s="14" t="n">
        <f aca="false">O2767+P2766</f>
        <v>1112.6099982656</v>
      </c>
    </row>
    <row r="2768" customFormat="false" ht="12.8" hidden="false" customHeight="false" outlineLevel="0" collapsed="false">
      <c r="A2768" s="2" t="s">
        <v>3192</v>
      </c>
      <c r="B2768" s="2" t="s">
        <v>280</v>
      </c>
      <c r="C2768" s="0" t="s">
        <v>68</v>
      </c>
      <c r="D2768" s="0" t="s">
        <v>42</v>
      </c>
      <c r="E2768" s="0" t="s">
        <v>147</v>
      </c>
      <c r="F2768" s="0" t="s">
        <v>65</v>
      </c>
      <c r="G2768" s="0" t="s">
        <v>21</v>
      </c>
      <c r="H2768" s="0" t="s">
        <v>3195</v>
      </c>
      <c r="I2768" s="0" t="n">
        <v>1</v>
      </c>
      <c r="J2768" s="0" t="n">
        <v>1.64</v>
      </c>
      <c r="K2768" s="0" t="str">
        <f aca="false">IF(I2768=1,"Yes","No")</f>
        <v>Yes</v>
      </c>
      <c r="L2768" s="0" t="n">
        <f aca="false">IF(K2768="Yes",(J2768-1)*0.98,-1)</f>
        <v>0.6272</v>
      </c>
      <c r="M2768" s="5" t="s">
        <v>33</v>
      </c>
      <c r="N2768" s="56" t="n">
        <v>16.77</v>
      </c>
      <c r="O2768" s="50" t="n">
        <f aca="false">N2768*L2768</f>
        <v>10.518144</v>
      </c>
      <c r="P2768" s="14" t="n">
        <f aca="false">O2768+P2767</f>
        <v>1123.1281422656</v>
      </c>
    </row>
    <row r="2769" customFormat="false" ht="12.8" hidden="false" customHeight="false" outlineLevel="0" collapsed="false">
      <c r="A2769" s="2" t="s">
        <v>3192</v>
      </c>
      <c r="B2769" s="2" t="s">
        <v>280</v>
      </c>
      <c r="C2769" s="0" t="s">
        <v>68</v>
      </c>
      <c r="D2769" s="0" t="s">
        <v>42</v>
      </c>
      <c r="E2769" s="0" t="s">
        <v>147</v>
      </c>
      <c r="F2769" s="0" t="s">
        <v>65</v>
      </c>
      <c r="G2769" s="0" t="s">
        <v>21</v>
      </c>
      <c r="H2769" s="0" t="s">
        <v>3195</v>
      </c>
      <c r="I2769" s="0" t="n">
        <v>1</v>
      </c>
      <c r="J2769" s="0" t="n">
        <v>1.17</v>
      </c>
      <c r="K2769" s="0" t="s">
        <v>21</v>
      </c>
      <c r="L2769" s="0" t="n">
        <f aca="false">IF(K2769="Yes",(J2769-1)*0.98,-1)</f>
        <v>0.1666</v>
      </c>
      <c r="M2769" s="4" t="s">
        <v>22</v>
      </c>
      <c r="N2769" s="56" t="n">
        <v>16.77</v>
      </c>
      <c r="O2769" s="50" t="n">
        <f aca="false">N2769*L2769</f>
        <v>2.793882</v>
      </c>
      <c r="P2769" s="14" t="n">
        <f aca="false">O2769+P2768</f>
        <v>1125.9220242656</v>
      </c>
    </row>
    <row r="2770" customFormat="false" ht="12.8" hidden="false" customHeight="false" outlineLevel="0" collapsed="false">
      <c r="A2770" s="2" t="s">
        <v>3192</v>
      </c>
      <c r="B2770" s="2" t="s">
        <v>563</v>
      </c>
      <c r="C2770" s="0" t="s">
        <v>223</v>
      </c>
      <c r="D2770" s="0" t="s">
        <v>16</v>
      </c>
      <c r="E2770" s="0" t="s">
        <v>147</v>
      </c>
      <c r="F2770" s="0" t="s">
        <v>18</v>
      </c>
      <c r="G2770" s="0" t="s">
        <v>19</v>
      </c>
      <c r="H2770" s="0" t="s">
        <v>3196</v>
      </c>
      <c r="I2770" s="0" t="n">
        <v>3</v>
      </c>
      <c r="J2770" s="0" t="n">
        <v>1.53</v>
      </c>
      <c r="K2770" s="0" t="s">
        <v>21</v>
      </c>
      <c r="L2770" s="0" t="n">
        <f aca="false">IF(K2770="Yes",(J2770-1)*0.98,-1)</f>
        <v>0.5194</v>
      </c>
      <c r="M2770" s="11" t="s">
        <v>62</v>
      </c>
      <c r="N2770" s="56" t="n">
        <v>16.77</v>
      </c>
      <c r="O2770" s="50" t="n">
        <f aca="false">N2770*L2770</f>
        <v>8.710338</v>
      </c>
      <c r="P2770" s="14" t="n">
        <f aca="false">O2770+P2769</f>
        <v>1134.6323622656</v>
      </c>
    </row>
    <row r="2771" customFormat="false" ht="12.8" hidden="false" customHeight="false" outlineLevel="0" collapsed="false">
      <c r="A2771" s="9" t="s">
        <v>3192</v>
      </c>
      <c r="B2771" s="9" t="s">
        <v>563</v>
      </c>
      <c r="C2771" s="6" t="s">
        <v>223</v>
      </c>
      <c r="D2771" s="6" t="s">
        <v>16</v>
      </c>
      <c r="E2771" s="6" t="s">
        <v>147</v>
      </c>
      <c r="F2771" s="6" t="s">
        <v>18</v>
      </c>
      <c r="G2771" s="6" t="s">
        <v>19</v>
      </c>
      <c r="H2771" s="6" t="s">
        <v>3196</v>
      </c>
      <c r="I2771" s="0" t="n">
        <v>3</v>
      </c>
      <c r="J2771" s="6" t="n">
        <v>3.9</v>
      </c>
      <c r="K2771" s="3" t="str">
        <f aca="false">IF(I2771=1,"Yes","No")</f>
        <v>No</v>
      </c>
      <c r="L2771" s="7" t="n">
        <f aca="false">IF(K2771="Yes",(J2771-1)*0.98,-1)</f>
        <v>-1</v>
      </c>
      <c r="M2771" s="10" t="s">
        <v>53</v>
      </c>
      <c r="N2771" s="56" t="n">
        <v>16.77</v>
      </c>
      <c r="O2771" s="50" t="n">
        <f aca="false">N2771*L2771</f>
        <v>-16.77</v>
      </c>
      <c r="P2771" s="14" t="n">
        <f aca="false">O2771+P2770</f>
        <v>1117.8623622656</v>
      </c>
    </row>
    <row r="2772" customFormat="false" ht="12.8" hidden="false" customHeight="false" outlineLevel="0" collapsed="false">
      <c r="A2772" s="2" t="s">
        <v>3197</v>
      </c>
      <c r="B2772" s="2" t="s">
        <v>186</v>
      </c>
      <c r="C2772" s="0" t="s">
        <v>403</v>
      </c>
      <c r="D2772" s="0" t="s">
        <v>42</v>
      </c>
      <c r="E2772" s="0" t="s">
        <v>147</v>
      </c>
      <c r="F2772" s="0" t="s">
        <v>453</v>
      </c>
      <c r="G2772" s="0" t="s">
        <v>19</v>
      </c>
      <c r="H2772" s="0" t="s">
        <v>3198</v>
      </c>
      <c r="I2772" s="0" t="n">
        <v>1</v>
      </c>
      <c r="J2772" s="0" t="n">
        <v>1.53</v>
      </c>
      <c r="K2772" s="0" t="str">
        <f aca="false">IF(I2772=1,"Yes","No")</f>
        <v>Yes</v>
      </c>
      <c r="L2772" s="0" t="n">
        <f aca="false">IF(K2772="Yes",(J2772-1)*0.98,-1)</f>
        <v>0.5194</v>
      </c>
      <c r="M2772" s="5" t="s">
        <v>33</v>
      </c>
      <c r="N2772" s="56" t="n">
        <v>16.77</v>
      </c>
      <c r="O2772" s="50" t="n">
        <f aca="false">N2772*L2772</f>
        <v>8.710338</v>
      </c>
      <c r="P2772" s="14" t="n">
        <f aca="false">O2772+P2771</f>
        <v>1126.5727002656</v>
      </c>
    </row>
    <row r="2773" customFormat="false" ht="12.8" hidden="false" customHeight="false" outlineLevel="0" collapsed="false">
      <c r="A2773" s="2" t="s">
        <v>3197</v>
      </c>
      <c r="B2773" s="2" t="s">
        <v>186</v>
      </c>
      <c r="C2773" s="0" t="s">
        <v>403</v>
      </c>
      <c r="D2773" s="0" t="s">
        <v>42</v>
      </c>
      <c r="E2773" s="0" t="s">
        <v>147</v>
      </c>
      <c r="F2773" s="0" t="s">
        <v>453</v>
      </c>
      <c r="G2773" s="0" t="s">
        <v>19</v>
      </c>
      <c r="H2773" s="0" t="s">
        <v>3199</v>
      </c>
      <c r="I2773" s="0" t="n">
        <v>2</v>
      </c>
      <c r="J2773" s="0" t="n">
        <v>1.48</v>
      </c>
      <c r="K2773" s="0" t="s">
        <v>21</v>
      </c>
      <c r="L2773" s="0" t="n">
        <f aca="false">IF(K2773="Yes",(J2773-1)*0.98,-1)</f>
        <v>0.4704</v>
      </c>
      <c r="M2773" s="11" t="s">
        <v>62</v>
      </c>
      <c r="N2773" s="56" t="n">
        <v>16.77</v>
      </c>
      <c r="O2773" s="50" t="n">
        <f aca="false">N2773*L2773</f>
        <v>7.888608</v>
      </c>
      <c r="P2773" s="14" t="n">
        <f aca="false">O2773+P2772</f>
        <v>1134.4613082656</v>
      </c>
    </row>
    <row r="2774" customFormat="false" ht="12.8" hidden="false" customHeight="false" outlineLevel="0" collapsed="false">
      <c r="A2774" s="9" t="s">
        <v>3197</v>
      </c>
      <c r="B2774" s="9" t="s">
        <v>296</v>
      </c>
      <c r="C2774" s="6" t="s">
        <v>403</v>
      </c>
      <c r="D2774" s="6" t="s">
        <v>42</v>
      </c>
      <c r="E2774" s="6" t="s">
        <v>147</v>
      </c>
      <c r="F2774" s="6" t="s">
        <v>43</v>
      </c>
      <c r="G2774" s="6" t="s">
        <v>19</v>
      </c>
      <c r="H2774" s="6" t="s">
        <v>3200</v>
      </c>
      <c r="I2774" s="0" t="n">
        <v>2</v>
      </c>
      <c r="J2774" s="6" t="n">
        <v>6.4</v>
      </c>
      <c r="K2774" s="3" t="str">
        <f aca="false">IF(I2774=1,"Yes","No")</f>
        <v>No</v>
      </c>
      <c r="L2774" s="7" t="n">
        <f aca="false">IF(K2774="Yes",(J2774-1)*0.98,-1)</f>
        <v>-1</v>
      </c>
      <c r="M2774" s="10" t="s">
        <v>53</v>
      </c>
      <c r="N2774" s="56" t="n">
        <v>16.77</v>
      </c>
      <c r="O2774" s="50" t="n">
        <f aca="false">N2774*L2774</f>
        <v>-16.77</v>
      </c>
      <c r="P2774" s="14" t="n">
        <f aca="false">O2774+P2773</f>
        <v>1117.6913082656</v>
      </c>
    </row>
    <row r="2775" customFormat="false" ht="12.8" hidden="false" customHeight="false" outlineLevel="0" collapsed="false">
      <c r="A2775" s="2" t="s">
        <v>3197</v>
      </c>
      <c r="B2775" s="2" t="s">
        <v>255</v>
      </c>
      <c r="C2775" s="0" t="s">
        <v>271</v>
      </c>
      <c r="D2775" s="0" t="s">
        <v>42</v>
      </c>
      <c r="E2775" s="0" t="s">
        <v>147</v>
      </c>
      <c r="F2775" s="0" t="s">
        <v>65</v>
      </c>
      <c r="G2775" s="0" t="s">
        <v>21</v>
      </c>
      <c r="H2775" s="0" t="s">
        <v>3201</v>
      </c>
      <c r="I2775" s="0" t="n">
        <v>2</v>
      </c>
      <c r="J2775" s="0" t="n">
        <v>3.39</v>
      </c>
      <c r="K2775" s="0" t="str">
        <f aca="false">IF(I2775=1,"Yes","No")</f>
        <v>No</v>
      </c>
      <c r="L2775" s="0" t="n">
        <f aca="false">IF(K2775="Yes",(J2775-1)*0.98,-1)</f>
        <v>-1</v>
      </c>
      <c r="M2775" s="5" t="s">
        <v>33</v>
      </c>
      <c r="N2775" s="56" t="n">
        <v>16.77</v>
      </c>
      <c r="O2775" s="50" t="n">
        <f aca="false">N2775*L2775</f>
        <v>-16.77</v>
      </c>
      <c r="P2775" s="14" t="n">
        <f aca="false">O2775+P2774</f>
        <v>1100.9213082656</v>
      </c>
    </row>
    <row r="2776" customFormat="false" ht="12.8" hidden="false" customHeight="false" outlineLevel="0" collapsed="false">
      <c r="A2776" s="2" t="s">
        <v>3197</v>
      </c>
      <c r="B2776" s="2" t="s">
        <v>255</v>
      </c>
      <c r="C2776" s="0" t="s">
        <v>271</v>
      </c>
      <c r="D2776" s="0" t="s">
        <v>42</v>
      </c>
      <c r="E2776" s="0" t="s">
        <v>147</v>
      </c>
      <c r="F2776" s="0" t="s">
        <v>65</v>
      </c>
      <c r="G2776" s="0" t="s">
        <v>21</v>
      </c>
      <c r="H2776" s="0" t="s">
        <v>3201</v>
      </c>
      <c r="I2776" s="0" t="n">
        <v>2</v>
      </c>
      <c r="J2776" s="0" t="n">
        <v>1.87</v>
      </c>
      <c r="K2776" s="0" t="s">
        <v>21</v>
      </c>
      <c r="L2776" s="0" t="n">
        <f aca="false">IF(K2776="Yes",(J2776-1)*0.98,-1)</f>
        <v>0.8526</v>
      </c>
      <c r="M2776" s="4" t="s">
        <v>22</v>
      </c>
      <c r="N2776" s="56" t="n">
        <v>16.77</v>
      </c>
      <c r="O2776" s="50" t="n">
        <f aca="false">N2776*L2776</f>
        <v>14.298102</v>
      </c>
      <c r="P2776" s="14" t="n">
        <f aca="false">O2776+P2775</f>
        <v>1115.2194102656</v>
      </c>
    </row>
    <row r="2777" customFormat="false" ht="12.8" hidden="false" customHeight="false" outlineLevel="0" collapsed="false">
      <c r="A2777" s="2" t="s">
        <v>3197</v>
      </c>
      <c r="B2777" s="2" t="s">
        <v>245</v>
      </c>
      <c r="C2777" s="6" t="s">
        <v>403</v>
      </c>
      <c r="D2777" s="6" t="s">
        <v>42</v>
      </c>
      <c r="E2777" s="6" t="s">
        <v>147</v>
      </c>
      <c r="F2777" s="6" t="s">
        <v>18</v>
      </c>
      <c r="G2777" s="6" t="s">
        <v>19</v>
      </c>
      <c r="H2777" s="6" t="s">
        <v>3202</v>
      </c>
      <c r="I2777" s="0" t="n">
        <v>4</v>
      </c>
      <c r="J2777" s="6" t="n">
        <v>70</v>
      </c>
      <c r="K2777" s="3" t="str">
        <f aca="false">IF(I2777=1, "No","Yes")</f>
        <v>Yes</v>
      </c>
      <c r="L2777" s="7" t="n">
        <f aca="false">IF(I2777=1,-J2777,0.98)</f>
        <v>0.98</v>
      </c>
      <c r="M2777" s="8" t="s">
        <v>51</v>
      </c>
      <c r="N2777" s="56" t="n">
        <v>16.77</v>
      </c>
      <c r="O2777" s="50" t="n">
        <f aca="false">N2777*L2777</f>
        <v>16.4346</v>
      </c>
      <c r="P2777" s="14" t="n">
        <f aca="false">O2777+P2776</f>
        <v>1131.6540102656</v>
      </c>
    </row>
    <row r="2778" customFormat="false" ht="12.8" hidden="false" customHeight="false" outlineLevel="0" collapsed="false">
      <c r="A2778" s="2" t="s">
        <v>3203</v>
      </c>
      <c r="B2778" s="2" t="s">
        <v>512</v>
      </c>
      <c r="C2778" s="0" t="s">
        <v>532</v>
      </c>
      <c r="D2778" s="0" t="s">
        <v>16</v>
      </c>
      <c r="E2778" s="0" t="s">
        <v>17</v>
      </c>
      <c r="F2778" s="0" t="s">
        <v>18</v>
      </c>
      <c r="G2778" s="0" t="s">
        <v>19</v>
      </c>
      <c r="H2778" s="0" t="s">
        <v>3204</v>
      </c>
      <c r="I2778" s="0" t="n">
        <v>3</v>
      </c>
      <c r="J2778" s="0" t="n">
        <v>1.07</v>
      </c>
      <c r="K2778" s="0" t="s">
        <v>19</v>
      </c>
      <c r="L2778" s="0" t="n">
        <f aca="false">IF(K2778="Yes",(J2778-1)*0.98,-1)</f>
        <v>-1</v>
      </c>
      <c r="M2778" s="4" t="s">
        <v>22</v>
      </c>
      <c r="N2778" s="56" t="n">
        <v>16.77</v>
      </c>
      <c r="O2778" s="50" t="n">
        <f aca="false">N2778*L2778</f>
        <v>-16.77</v>
      </c>
      <c r="P2778" s="14" t="n">
        <f aca="false">O2778+P2777</f>
        <v>1114.8840102656</v>
      </c>
    </row>
    <row r="2779" customFormat="false" ht="12.8" hidden="false" customHeight="false" outlineLevel="0" collapsed="false">
      <c r="A2779" s="2" t="s">
        <v>3203</v>
      </c>
      <c r="B2779" s="2" t="s">
        <v>688</v>
      </c>
      <c r="C2779" s="0" t="s">
        <v>506</v>
      </c>
      <c r="D2779" s="0" t="s">
        <v>42</v>
      </c>
      <c r="E2779" s="0" t="s">
        <v>147</v>
      </c>
      <c r="F2779" s="0" t="s">
        <v>453</v>
      </c>
      <c r="G2779" s="0" t="s">
        <v>19</v>
      </c>
      <c r="H2779" s="0" t="s">
        <v>3165</v>
      </c>
      <c r="I2779" s="0" t="n">
        <v>0</v>
      </c>
      <c r="J2779" s="0" t="n">
        <v>3.66</v>
      </c>
      <c r="K2779" s="0" t="str">
        <f aca="false">IF(I2779=1,"Yes","No")</f>
        <v>No</v>
      </c>
      <c r="L2779" s="0" t="n">
        <f aca="false">IF(K2779="Yes",(J2779-1)*0.98,-1)</f>
        <v>-1</v>
      </c>
      <c r="M2779" s="5" t="s">
        <v>33</v>
      </c>
      <c r="N2779" s="56" t="n">
        <v>16.77</v>
      </c>
      <c r="O2779" s="50" t="n">
        <f aca="false">N2779*L2779</f>
        <v>-16.77</v>
      </c>
      <c r="P2779" s="14" t="n">
        <f aca="false">O2779+P2778</f>
        <v>1098.1140102656</v>
      </c>
    </row>
    <row r="2780" customFormat="false" ht="12.8" hidden="false" customHeight="false" outlineLevel="0" collapsed="false">
      <c r="A2780" s="2" t="s">
        <v>3203</v>
      </c>
      <c r="B2780" s="2" t="s">
        <v>688</v>
      </c>
      <c r="C2780" s="0" t="s">
        <v>506</v>
      </c>
      <c r="D2780" s="0" t="s">
        <v>42</v>
      </c>
      <c r="E2780" s="0" t="s">
        <v>147</v>
      </c>
      <c r="F2780" s="0" t="s">
        <v>453</v>
      </c>
      <c r="G2780" s="0" t="s">
        <v>19</v>
      </c>
      <c r="H2780" s="0" t="s">
        <v>3205</v>
      </c>
      <c r="I2780" s="0" t="n">
        <v>4</v>
      </c>
      <c r="J2780" s="0" t="n">
        <v>4.51</v>
      </c>
      <c r="K2780" s="0" t="s">
        <v>19</v>
      </c>
      <c r="L2780" s="0" t="n">
        <f aca="false">IF(K2780="Yes",(J2780-1)*0.98,-1)</f>
        <v>-1</v>
      </c>
      <c r="M2780" s="11" t="s">
        <v>62</v>
      </c>
      <c r="N2780" s="56" t="n">
        <v>16.77</v>
      </c>
      <c r="O2780" s="50" t="n">
        <f aca="false">N2780*L2780</f>
        <v>-16.77</v>
      </c>
      <c r="P2780" s="14" t="n">
        <f aca="false">O2780+P2779</f>
        <v>1081.3440102656</v>
      </c>
    </row>
    <row r="2781" customFormat="false" ht="12.8" hidden="false" customHeight="false" outlineLevel="0" collapsed="false">
      <c r="A2781" s="2" t="s">
        <v>3206</v>
      </c>
      <c r="B2781" s="2" t="s">
        <v>96</v>
      </c>
      <c r="C2781" s="0" t="s">
        <v>264</v>
      </c>
      <c r="D2781" s="0" t="s">
        <v>29</v>
      </c>
      <c r="E2781" s="0" t="s">
        <v>147</v>
      </c>
      <c r="F2781" s="0" t="s">
        <v>65</v>
      </c>
      <c r="G2781" s="0" t="s">
        <v>21</v>
      </c>
      <c r="H2781" s="0" t="s">
        <v>3207</v>
      </c>
      <c r="I2781" s="0" t="n">
        <v>1</v>
      </c>
      <c r="J2781" s="0" t="n">
        <v>1.79</v>
      </c>
      <c r="K2781" s="0" t="s">
        <v>21</v>
      </c>
      <c r="L2781" s="0" t="n">
        <f aca="false">IF(K2781="Yes",(J2781-1)*0.98,-1)</f>
        <v>0.7742</v>
      </c>
      <c r="M2781" s="11" t="s">
        <v>62</v>
      </c>
      <c r="N2781" s="56" t="n">
        <v>16.77</v>
      </c>
      <c r="O2781" s="50" t="n">
        <f aca="false">N2781*L2781</f>
        <v>12.983334</v>
      </c>
      <c r="P2781" s="14" t="n">
        <f aca="false">O2781+P2780</f>
        <v>1094.3273442656</v>
      </c>
    </row>
    <row r="2782" customFormat="false" ht="12.8" hidden="false" customHeight="false" outlineLevel="0" collapsed="false">
      <c r="A2782" s="2" t="s">
        <v>3206</v>
      </c>
      <c r="B2782" s="2" t="s">
        <v>71</v>
      </c>
      <c r="C2782" s="0" t="s">
        <v>15</v>
      </c>
      <c r="D2782" s="0" t="s">
        <v>16</v>
      </c>
      <c r="E2782" s="0" t="s">
        <v>147</v>
      </c>
      <c r="F2782" s="0" t="s">
        <v>770</v>
      </c>
      <c r="G2782" s="0" t="s">
        <v>21</v>
      </c>
      <c r="H2782" s="0" t="s">
        <v>3208</v>
      </c>
      <c r="I2782" s="0" t="n">
        <v>1</v>
      </c>
      <c r="J2782" s="0" t="n">
        <v>1.47</v>
      </c>
      <c r="K2782" s="0" t="s">
        <v>21</v>
      </c>
      <c r="L2782" s="0" t="n">
        <f aca="false">IF(K2782="Yes",(J2782-1)*0.98,-1)</f>
        <v>0.4606</v>
      </c>
      <c r="M2782" s="11" t="s">
        <v>62</v>
      </c>
      <c r="N2782" s="56" t="n">
        <v>16.77</v>
      </c>
      <c r="O2782" s="50" t="n">
        <f aca="false">N2782*L2782</f>
        <v>7.724262</v>
      </c>
      <c r="P2782" s="14" t="n">
        <f aca="false">O2782+P2781</f>
        <v>1102.0516062656</v>
      </c>
    </row>
    <row r="2783" customFormat="false" ht="12.8" hidden="false" customHeight="false" outlineLevel="0" collapsed="false">
      <c r="A2783" s="9" t="s">
        <v>3206</v>
      </c>
      <c r="B2783" s="9" t="s">
        <v>71</v>
      </c>
      <c r="C2783" s="6" t="s">
        <v>15</v>
      </c>
      <c r="D2783" s="6" t="s">
        <v>16</v>
      </c>
      <c r="E2783" s="6" t="s">
        <v>147</v>
      </c>
      <c r="F2783" s="6" t="s">
        <v>770</v>
      </c>
      <c r="G2783" s="6" t="s">
        <v>21</v>
      </c>
      <c r="H2783" s="6" t="s">
        <v>3208</v>
      </c>
      <c r="I2783" s="0" t="n">
        <v>1</v>
      </c>
      <c r="J2783" s="6" t="n">
        <v>2.42</v>
      </c>
      <c r="K2783" s="3" t="str">
        <f aca="false">IF(I2783=1,"Yes","No")</f>
        <v>Yes</v>
      </c>
      <c r="L2783" s="7" t="n">
        <f aca="false">IF(K2783="Yes",(J2783-1)*0.98,-1)</f>
        <v>1.3916</v>
      </c>
      <c r="M2783" s="10" t="s">
        <v>53</v>
      </c>
      <c r="N2783" s="56" t="n">
        <v>16.77</v>
      </c>
      <c r="O2783" s="50" t="n">
        <f aca="false">N2783*L2783</f>
        <v>23.337132</v>
      </c>
      <c r="P2783" s="14" t="n">
        <f aca="false">O2783+P2782</f>
        <v>1125.3887382656</v>
      </c>
    </row>
    <row r="2784" customFormat="false" ht="12.8" hidden="false" customHeight="false" outlineLevel="0" collapsed="false">
      <c r="A2784" s="2" t="s">
        <v>3206</v>
      </c>
      <c r="B2784" s="2" t="s">
        <v>167</v>
      </c>
      <c r="C2784" s="0" t="s">
        <v>264</v>
      </c>
      <c r="D2784" s="0" t="s">
        <v>42</v>
      </c>
      <c r="E2784" s="0" t="s">
        <v>147</v>
      </c>
      <c r="F2784" s="0" t="s">
        <v>453</v>
      </c>
      <c r="G2784" s="0" t="s">
        <v>19</v>
      </c>
      <c r="H2784" s="0" t="s">
        <v>3063</v>
      </c>
      <c r="I2784" s="0" t="n">
        <v>3</v>
      </c>
      <c r="J2784" s="0" t="n">
        <v>6.54</v>
      </c>
      <c r="K2784" s="0" t="str">
        <f aca="false">IF(I2784=1,"Yes","No")</f>
        <v>No</v>
      </c>
      <c r="L2784" s="0" t="n">
        <f aca="false">IF(K2784="Yes",(J2784-1)*0.98,-1)</f>
        <v>-1</v>
      </c>
      <c r="M2784" s="5" t="s">
        <v>33</v>
      </c>
      <c r="N2784" s="56" t="n">
        <v>16.77</v>
      </c>
      <c r="O2784" s="50" t="n">
        <f aca="false">N2784*L2784</f>
        <v>-16.77</v>
      </c>
      <c r="P2784" s="14" t="n">
        <f aca="false">O2784+P2783</f>
        <v>1108.6187382656</v>
      </c>
    </row>
    <row r="2785" customFormat="false" ht="12.8" hidden="false" customHeight="false" outlineLevel="0" collapsed="false">
      <c r="A2785" s="2" t="s">
        <v>3206</v>
      </c>
      <c r="B2785" s="2" t="s">
        <v>205</v>
      </c>
      <c r="C2785" s="0" t="s">
        <v>264</v>
      </c>
      <c r="D2785" s="0" t="s">
        <v>29</v>
      </c>
      <c r="E2785" s="0" t="s">
        <v>147</v>
      </c>
      <c r="F2785" s="0" t="s">
        <v>453</v>
      </c>
      <c r="G2785" s="0" t="s">
        <v>19</v>
      </c>
      <c r="H2785" s="0" t="s">
        <v>3051</v>
      </c>
      <c r="I2785" s="0" t="n">
        <v>2</v>
      </c>
      <c r="J2785" s="0" t="n">
        <v>1.62</v>
      </c>
      <c r="K2785" s="0" t="str">
        <f aca="false">IF(I2785=1,"Yes","No")</f>
        <v>No</v>
      </c>
      <c r="L2785" s="0" t="n">
        <f aca="false">IF(K2785="Yes",(J2785-1)*0.98,-1)</f>
        <v>-1</v>
      </c>
      <c r="M2785" s="5" t="s">
        <v>33</v>
      </c>
      <c r="N2785" s="56" t="n">
        <v>16.77</v>
      </c>
      <c r="O2785" s="50" t="n">
        <f aca="false">N2785*L2785</f>
        <v>-16.77</v>
      </c>
      <c r="P2785" s="14" t="n">
        <f aca="false">O2785+P2784</f>
        <v>1091.8487382656</v>
      </c>
    </row>
    <row r="2786" customFormat="false" ht="12.8" hidden="false" customHeight="false" outlineLevel="0" collapsed="false">
      <c r="A2786" s="2" t="s">
        <v>3206</v>
      </c>
      <c r="B2786" s="2" t="s">
        <v>205</v>
      </c>
      <c r="C2786" s="0" t="s">
        <v>264</v>
      </c>
      <c r="D2786" s="0" t="s">
        <v>29</v>
      </c>
      <c r="E2786" s="0" t="s">
        <v>147</v>
      </c>
      <c r="F2786" s="0" t="s">
        <v>453</v>
      </c>
      <c r="G2786" s="0" t="s">
        <v>19</v>
      </c>
      <c r="H2786" s="0" t="s">
        <v>3051</v>
      </c>
      <c r="I2786" s="0" t="n">
        <v>2</v>
      </c>
      <c r="J2786" s="0" t="n">
        <v>1.12</v>
      </c>
      <c r="K2786" s="0" t="s">
        <v>21</v>
      </c>
      <c r="L2786" s="0" t="n">
        <f aca="false">IF(K2786="Yes",(J2786-1)*0.98,-1)</f>
        <v>0.1176</v>
      </c>
      <c r="M2786" s="4" t="s">
        <v>22</v>
      </c>
      <c r="N2786" s="56" t="n">
        <v>16.77</v>
      </c>
      <c r="O2786" s="50" t="n">
        <f aca="false">N2786*L2786</f>
        <v>1.972152</v>
      </c>
      <c r="P2786" s="14" t="n">
        <f aca="false">O2786+P2785</f>
        <v>1093.8208902656</v>
      </c>
    </row>
    <row r="2787" customFormat="false" ht="12.8" hidden="false" customHeight="false" outlineLevel="0" collapsed="false">
      <c r="A2787" s="2" t="s">
        <v>3206</v>
      </c>
      <c r="B2787" s="2" t="s">
        <v>205</v>
      </c>
      <c r="C2787" s="0" t="s">
        <v>264</v>
      </c>
      <c r="D2787" s="0" t="s">
        <v>29</v>
      </c>
      <c r="E2787" s="0" t="s">
        <v>147</v>
      </c>
      <c r="F2787" s="0" t="s">
        <v>453</v>
      </c>
      <c r="G2787" s="0" t="s">
        <v>19</v>
      </c>
      <c r="H2787" s="0" t="s">
        <v>3209</v>
      </c>
      <c r="I2787" s="0" t="n">
        <v>1</v>
      </c>
      <c r="J2787" s="0" t="n">
        <v>1.32</v>
      </c>
      <c r="K2787" s="0" t="s">
        <v>21</v>
      </c>
      <c r="L2787" s="0" t="n">
        <f aca="false">IF(K2787="Yes",(J2787-1)*0.98,-1)</f>
        <v>0.3136</v>
      </c>
      <c r="M2787" s="11" t="s">
        <v>62</v>
      </c>
      <c r="N2787" s="56" t="n">
        <v>16.77</v>
      </c>
      <c r="O2787" s="50" t="n">
        <f aca="false">N2787*L2787</f>
        <v>5.259072</v>
      </c>
      <c r="P2787" s="14" t="n">
        <f aca="false">O2787+P2786</f>
        <v>1099.0799622656</v>
      </c>
    </row>
    <row r="2788" customFormat="false" ht="12.8" hidden="false" customHeight="false" outlineLevel="0" collapsed="false">
      <c r="A2788" s="9" t="s">
        <v>3206</v>
      </c>
      <c r="B2788" s="9" t="s">
        <v>205</v>
      </c>
      <c r="C2788" s="6" t="s">
        <v>264</v>
      </c>
      <c r="D2788" s="6" t="s">
        <v>29</v>
      </c>
      <c r="E2788" s="6" t="s">
        <v>147</v>
      </c>
      <c r="F2788" s="6" t="s">
        <v>453</v>
      </c>
      <c r="G2788" s="6" t="s">
        <v>19</v>
      </c>
      <c r="H2788" s="6" t="s">
        <v>3209</v>
      </c>
      <c r="I2788" s="0" t="n">
        <v>1</v>
      </c>
      <c r="J2788" s="6" t="n">
        <v>3.1</v>
      </c>
      <c r="K2788" s="3" t="str">
        <f aca="false">IF(I2788=1,"Yes","No")</f>
        <v>Yes</v>
      </c>
      <c r="L2788" s="7" t="n">
        <f aca="false">IF(K2788="Yes",(J2788-1)*0.98,-1)</f>
        <v>2.058</v>
      </c>
      <c r="M2788" s="10" t="s">
        <v>53</v>
      </c>
      <c r="N2788" s="56" t="n">
        <v>16.77</v>
      </c>
      <c r="O2788" s="50" t="n">
        <f aca="false">N2788*L2788</f>
        <v>34.51266</v>
      </c>
      <c r="P2788" s="14" t="n">
        <f aca="false">O2788+P2787</f>
        <v>1133.5926222656</v>
      </c>
    </row>
    <row r="2789" customFormat="false" ht="12.8" hidden="false" customHeight="false" outlineLevel="0" collapsed="false">
      <c r="A2789" s="2" t="s">
        <v>3206</v>
      </c>
      <c r="B2789" s="2" t="s">
        <v>410</v>
      </c>
      <c r="C2789" s="6" t="s">
        <v>382</v>
      </c>
      <c r="D2789" s="6" t="s">
        <v>42</v>
      </c>
      <c r="E2789" s="6" t="s">
        <v>147</v>
      </c>
      <c r="F2789" s="6" t="s">
        <v>18</v>
      </c>
      <c r="G2789" s="6" t="s">
        <v>19</v>
      </c>
      <c r="H2789" s="6" t="s">
        <v>3210</v>
      </c>
      <c r="I2789" s="0" t="n">
        <v>3</v>
      </c>
      <c r="J2789" s="6" t="n">
        <v>10.53</v>
      </c>
      <c r="K2789" s="3" t="str">
        <f aca="false">IF(I2789=1, "No","Yes")</f>
        <v>Yes</v>
      </c>
      <c r="L2789" s="7" t="n">
        <f aca="false">IF(I2789=1,-J2789,0.98)</f>
        <v>0.98</v>
      </c>
      <c r="M2789" s="8" t="s">
        <v>51</v>
      </c>
      <c r="N2789" s="56" t="n">
        <v>16.77</v>
      </c>
      <c r="O2789" s="50" t="n">
        <f aca="false">N2789*L2789</f>
        <v>16.4346</v>
      </c>
      <c r="P2789" s="14" t="n">
        <f aca="false">O2789+P2788</f>
        <v>1150.0272222656</v>
      </c>
    </row>
    <row r="2790" customFormat="false" ht="12.8" hidden="false" customHeight="false" outlineLevel="0" collapsed="false">
      <c r="A2790" s="2" t="s">
        <v>3211</v>
      </c>
      <c r="B2790" s="2" t="s">
        <v>124</v>
      </c>
      <c r="C2790" s="0" t="s">
        <v>68</v>
      </c>
      <c r="D2790" s="0" t="s">
        <v>42</v>
      </c>
      <c r="E2790" s="0" t="s">
        <v>147</v>
      </c>
      <c r="F2790" s="0" t="s">
        <v>65</v>
      </c>
      <c r="G2790" s="0" t="s">
        <v>21</v>
      </c>
      <c r="H2790" s="0" t="s">
        <v>3212</v>
      </c>
      <c r="I2790" s="0" t="n">
        <v>1</v>
      </c>
      <c r="J2790" s="0" t="n">
        <v>2.48</v>
      </c>
      <c r="K2790" s="0" t="str">
        <f aca="false">IF(I2790=1,"Yes","No")</f>
        <v>Yes</v>
      </c>
      <c r="L2790" s="0" t="n">
        <f aca="false">IF(K2790="Yes",(J2790-1)*0.98,-1)</f>
        <v>1.4504</v>
      </c>
      <c r="M2790" s="5" t="s">
        <v>33</v>
      </c>
      <c r="N2790" s="56" t="n">
        <v>16.77</v>
      </c>
      <c r="O2790" s="50" t="n">
        <f aca="false">N2790*L2790</f>
        <v>24.323208</v>
      </c>
      <c r="P2790" s="14" t="n">
        <f aca="false">O2790+P2789</f>
        <v>1174.3504302656</v>
      </c>
    </row>
    <row r="2791" customFormat="false" ht="12.8" hidden="false" customHeight="false" outlineLevel="0" collapsed="false">
      <c r="A2791" s="2" t="s">
        <v>3211</v>
      </c>
      <c r="B2791" s="2" t="s">
        <v>124</v>
      </c>
      <c r="C2791" s="0" t="s">
        <v>68</v>
      </c>
      <c r="D2791" s="0" t="s">
        <v>42</v>
      </c>
      <c r="E2791" s="0" t="s">
        <v>147</v>
      </c>
      <c r="F2791" s="0" t="s">
        <v>65</v>
      </c>
      <c r="G2791" s="0" t="s">
        <v>21</v>
      </c>
      <c r="H2791" s="0" t="s">
        <v>3212</v>
      </c>
      <c r="I2791" s="0" t="n">
        <v>1</v>
      </c>
      <c r="J2791" s="0" t="n">
        <v>1.37</v>
      </c>
      <c r="K2791" s="0" t="s">
        <v>21</v>
      </c>
      <c r="L2791" s="0" t="n">
        <f aca="false">IF(K2791="Yes",(J2791-1)*0.98,-1)</f>
        <v>0.3626</v>
      </c>
      <c r="M2791" s="4" t="s">
        <v>22</v>
      </c>
      <c r="N2791" s="56" t="n">
        <v>16.77</v>
      </c>
      <c r="O2791" s="50" t="n">
        <f aca="false">N2791*L2791</f>
        <v>6.080802</v>
      </c>
      <c r="P2791" s="14" t="n">
        <f aca="false">O2791+P2790</f>
        <v>1180.4312322656</v>
      </c>
    </row>
    <row r="2792" customFormat="false" ht="12.8" hidden="false" customHeight="false" outlineLevel="0" collapsed="false">
      <c r="A2792" s="2" t="s">
        <v>3211</v>
      </c>
      <c r="B2792" s="2" t="s">
        <v>331</v>
      </c>
      <c r="C2792" s="0" t="s">
        <v>68</v>
      </c>
      <c r="D2792" s="0" t="s">
        <v>42</v>
      </c>
      <c r="E2792" s="0" t="s">
        <v>147</v>
      </c>
      <c r="F2792" s="0" t="s">
        <v>65</v>
      </c>
      <c r="G2792" s="0" t="s">
        <v>21</v>
      </c>
      <c r="H2792" s="0" t="s">
        <v>3213</v>
      </c>
      <c r="I2792" s="0" t="n">
        <v>1</v>
      </c>
      <c r="J2792" s="0" t="n">
        <v>2.26</v>
      </c>
      <c r="K2792" s="0" t="str">
        <f aca="false">IF(I2792=1,"Yes","No")</f>
        <v>Yes</v>
      </c>
      <c r="L2792" s="0" t="n">
        <f aca="false">IF(K2792="Yes",(J2792-1)*0.98,-1)</f>
        <v>1.2348</v>
      </c>
      <c r="M2792" s="5" t="s">
        <v>33</v>
      </c>
      <c r="N2792" s="56" t="n">
        <v>16.77</v>
      </c>
      <c r="O2792" s="50" t="n">
        <f aca="false">N2792*L2792</f>
        <v>20.707596</v>
      </c>
      <c r="P2792" s="14" t="n">
        <f aca="false">O2792+P2791</f>
        <v>1201.1388282656</v>
      </c>
    </row>
    <row r="2793" customFormat="false" ht="12.8" hidden="false" customHeight="false" outlineLevel="0" collapsed="false">
      <c r="A2793" s="2" t="s">
        <v>3211</v>
      </c>
      <c r="B2793" s="2" t="s">
        <v>331</v>
      </c>
      <c r="C2793" s="0" t="s">
        <v>68</v>
      </c>
      <c r="D2793" s="0" t="s">
        <v>42</v>
      </c>
      <c r="E2793" s="0" t="s">
        <v>147</v>
      </c>
      <c r="F2793" s="0" t="s">
        <v>65</v>
      </c>
      <c r="G2793" s="0" t="s">
        <v>21</v>
      </c>
      <c r="H2793" s="0" t="s">
        <v>3213</v>
      </c>
      <c r="I2793" s="0" t="n">
        <v>1</v>
      </c>
      <c r="J2793" s="0" t="n">
        <v>1.5</v>
      </c>
      <c r="K2793" s="0" t="s">
        <v>21</v>
      </c>
      <c r="L2793" s="0" t="n">
        <f aca="false">IF(K2793="Yes",(J2793-1)*0.98,-1)</f>
        <v>0.49</v>
      </c>
      <c r="M2793" s="4" t="s">
        <v>22</v>
      </c>
      <c r="N2793" s="56" t="n">
        <v>16.77</v>
      </c>
      <c r="O2793" s="50" t="n">
        <f aca="false">N2793*L2793</f>
        <v>8.2173</v>
      </c>
      <c r="P2793" s="14" t="n">
        <f aca="false">O2793+P2792</f>
        <v>1209.3561282656</v>
      </c>
    </row>
    <row r="2794" customFormat="false" ht="12.8" hidden="false" customHeight="false" outlineLevel="0" collapsed="false">
      <c r="A2794" s="9" t="s">
        <v>3211</v>
      </c>
      <c r="B2794" s="9" t="s">
        <v>239</v>
      </c>
      <c r="C2794" s="6" t="s">
        <v>526</v>
      </c>
      <c r="D2794" s="6" t="s">
        <v>16</v>
      </c>
      <c r="E2794" s="6" t="s">
        <v>147</v>
      </c>
      <c r="F2794" s="6" t="s">
        <v>18</v>
      </c>
      <c r="G2794" s="6" t="s">
        <v>19</v>
      </c>
      <c r="H2794" s="6" t="s">
        <v>3117</v>
      </c>
      <c r="I2794" s="0" t="n">
        <v>1</v>
      </c>
      <c r="J2794" s="6" t="n">
        <v>5.56</v>
      </c>
      <c r="K2794" s="3" t="str">
        <f aca="false">IF(I2794=1,"Yes","No")</f>
        <v>Yes</v>
      </c>
      <c r="L2794" s="7" t="n">
        <f aca="false">IF(K2794="Yes",(J2794-1)*0.98,-1)</f>
        <v>4.4688</v>
      </c>
      <c r="M2794" s="10" t="s">
        <v>53</v>
      </c>
      <c r="N2794" s="56" t="n">
        <v>16.77</v>
      </c>
      <c r="O2794" s="50" t="n">
        <f aca="false">N2794*L2794</f>
        <v>74.941776</v>
      </c>
      <c r="P2794" s="14" t="n">
        <f aca="false">O2794+P2793</f>
        <v>1284.2979042656</v>
      </c>
    </row>
    <row r="2795" customFormat="false" ht="12.8" hidden="false" customHeight="false" outlineLevel="0" collapsed="false">
      <c r="A2795" s="9" t="s">
        <v>3214</v>
      </c>
      <c r="B2795" s="9" t="s">
        <v>310</v>
      </c>
      <c r="C2795" s="6" t="s">
        <v>481</v>
      </c>
      <c r="D2795" s="6" t="s">
        <v>48</v>
      </c>
      <c r="E2795" s="6" t="s">
        <v>147</v>
      </c>
      <c r="F2795" s="6" t="s">
        <v>18</v>
      </c>
      <c r="G2795" s="6" t="s">
        <v>19</v>
      </c>
      <c r="H2795" s="6" t="s">
        <v>3215</v>
      </c>
      <c r="I2795" s="0" t="n">
        <v>4</v>
      </c>
      <c r="J2795" s="6" t="n">
        <v>4.26</v>
      </c>
      <c r="K2795" s="3" t="s">
        <v>19</v>
      </c>
      <c r="L2795" s="0" t="n">
        <f aca="false">IF(K2795="Yes",(J2795-1)*0.98,-1)</f>
        <v>-1</v>
      </c>
      <c r="M2795" s="13" t="s">
        <v>184</v>
      </c>
      <c r="N2795" s="56" t="n">
        <v>16.77</v>
      </c>
      <c r="O2795" s="50" t="n">
        <f aca="false">N2795*L2795</f>
        <v>-16.77</v>
      </c>
      <c r="P2795" s="14" t="n">
        <f aca="false">O2795+P2794</f>
        <v>1267.5279042656</v>
      </c>
    </row>
    <row r="2796" customFormat="false" ht="12.8" hidden="false" customHeight="false" outlineLevel="0" collapsed="false">
      <c r="A2796" s="2" t="s">
        <v>3214</v>
      </c>
      <c r="B2796" s="2" t="s">
        <v>376</v>
      </c>
      <c r="C2796" s="0" t="s">
        <v>584</v>
      </c>
      <c r="D2796" s="0" t="s">
        <v>16</v>
      </c>
      <c r="E2796" s="0" t="s">
        <v>147</v>
      </c>
      <c r="F2796" s="0" t="s">
        <v>1055</v>
      </c>
      <c r="G2796" s="0" t="s">
        <v>21</v>
      </c>
      <c r="H2796" s="0" t="s">
        <v>3216</v>
      </c>
      <c r="I2796" s="0" t="n">
        <v>2</v>
      </c>
      <c r="J2796" s="0" t="n">
        <v>1.79</v>
      </c>
      <c r="K2796" s="0" t="s">
        <v>21</v>
      </c>
      <c r="L2796" s="0" t="n">
        <f aca="false">IF(K2796="Yes",(J2796-1)*0.98,-1)</f>
        <v>0.7742</v>
      </c>
      <c r="M2796" s="4" t="s">
        <v>22</v>
      </c>
      <c r="N2796" s="56" t="n">
        <v>16.77</v>
      </c>
      <c r="O2796" s="50" t="n">
        <f aca="false">N2796*L2796</f>
        <v>12.983334</v>
      </c>
      <c r="P2796" s="14" t="n">
        <f aca="false">O2796+P2795</f>
        <v>1280.5112382656</v>
      </c>
    </row>
    <row r="2797" customFormat="false" ht="12.8" hidden="false" customHeight="false" outlineLevel="0" collapsed="false">
      <c r="A2797" s="2" t="s">
        <v>3214</v>
      </c>
      <c r="B2797" s="2" t="s">
        <v>376</v>
      </c>
      <c r="C2797" s="6" t="s">
        <v>584</v>
      </c>
      <c r="D2797" s="6" t="s">
        <v>16</v>
      </c>
      <c r="E2797" s="6" t="s">
        <v>147</v>
      </c>
      <c r="F2797" s="6" t="s">
        <v>1055</v>
      </c>
      <c r="G2797" s="6" t="s">
        <v>21</v>
      </c>
      <c r="H2797" s="6" t="s">
        <v>3217</v>
      </c>
      <c r="I2797" s="0" t="n">
        <v>3</v>
      </c>
      <c r="J2797" s="6" t="n">
        <v>5.43</v>
      </c>
      <c r="K2797" s="3" t="str">
        <f aca="false">IF(I2797=1, "No","Yes")</f>
        <v>Yes</v>
      </c>
      <c r="L2797" s="7" t="n">
        <f aca="false">IF(I2797=1,-J2797,0.98)</f>
        <v>0.98</v>
      </c>
      <c r="M2797" s="8" t="s">
        <v>51</v>
      </c>
      <c r="N2797" s="56" t="n">
        <v>16.77</v>
      </c>
      <c r="O2797" s="50" t="n">
        <f aca="false">N2797*L2797</f>
        <v>16.4346</v>
      </c>
      <c r="P2797" s="14" t="n">
        <f aca="false">O2797+P2796</f>
        <v>1296.9458382656</v>
      </c>
    </row>
    <row r="2798" customFormat="false" ht="12.8" hidden="false" customHeight="false" outlineLevel="0" collapsed="false">
      <c r="A2798" s="2" t="s">
        <v>3214</v>
      </c>
      <c r="B2798" s="2" t="s">
        <v>376</v>
      </c>
      <c r="C2798" s="6" t="s">
        <v>584</v>
      </c>
      <c r="D2798" s="6" t="s">
        <v>16</v>
      </c>
      <c r="E2798" s="6" t="s">
        <v>147</v>
      </c>
      <c r="F2798" s="6" t="s">
        <v>1055</v>
      </c>
      <c r="G2798" s="6" t="s">
        <v>21</v>
      </c>
      <c r="H2798" s="6" t="s">
        <v>3217</v>
      </c>
      <c r="I2798" s="0" t="n">
        <v>3</v>
      </c>
      <c r="J2798" s="6" t="n">
        <v>5.43</v>
      </c>
      <c r="K2798" s="3" t="str">
        <f aca="false">IF(I2798=1, "No","Yes")</f>
        <v>Yes</v>
      </c>
      <c r="L2798" s="7" t="n">
        <f aca="false">IF(I2798=1,-J2798,0.98)</f>
        <v>0.98</v>
      </c>
      <c r="M2798" s="12" t="s">
        <v>128</v>
      </c>
      <c r="N2798" s="56" t="n">
        <v>16.77</v>
      </c>
      <c r="O2798" s="50" t="n">
        <f aca="false">N2798*L2798</f>
        <v>16.4346</v>
      </c>
      <c r="P2798" s="14" t="n">
        <f aca="false">O2798+P2797</f>
        <v>1313.3804382656</v>
      </c>
    </row>
    <row r="2799" customFormat="false" ht="12.8" hidden="false" customHeight="false" outlineLevel="0" collapsed="false">
      <c r="A2799" s="9" t="s">
        <v>3214</v>
      </c>
      <c r="B2799" s="9" t="s">
        <v>376</v>
      </c>
      <c r="C2799" s="6" t="s">
        <v>584</v>
      </c>
      <c r="D2799" s="6" t="s">
        <v>16</v>
      </c>
      <c r="E2799" s="6" t="s">
        <v>147</v>
      </c>
      <c r="F2799" s="6" t="s">
        <v>1055</v>
      </c>
      <c r="G2799" s="6" t="s">
        <v>21</v>
      </c>
      <c r="H2799" s="6" t="s">
        <v>3217</v>
      </c>
      <c r="I2799" s="0" t="n">
        <v>3</v>
      </c>
      <c r="J2799" s="6" t="n">
        <v>2.03</v>
      </c>
      <c r="K2799" s="3" t="s">
        <v>21</v>
      </c>
      <c r="L2799" s="0" t="n">
        <f aca="false">IF(K2799="Yes",(J2799-1)*0.98,-1)</f>
        <v>1.0094</v>
      </c>
      <c r="M2799" s="13" t="s">
        <v>184</v>
      </c>
      <c r="N2799" s="56" t="n">
        <v>16.77</v>
      </c>
      <c r="O2799" s="50" t="n">
        <f aca="false">N2799*L2799</f>
        <v>16.927638</v>
      </c>
      <c r="P2799" s="14" t="n">
        <f aca="false">O2799+P2798</f>
        <v>1330.3080762656</v>
      </c>
    </row>
    <row r="2800" customFormat="false" ht="12.8" hidden="false" customHeight="false" outlineLevel="0" collapsed="false">
      <c r="A2800" s="2" t="s">
        <v>3214</v>
      </c>
      <c r="B2800" s="2" t="s">
        <v>697</v>
      </c>
      <c r="C2800" s="6" t="s">
        <v>78</v>
      </c>
      <c r="D2800" s="6" t="s">
        <v>42</v>
      </c>
      <c r="E2800" s="6" t="s">
        <v>147</v>
      </c>
      <c r="F2800" s="6" t="s">
        <v>43</v>
      </c>
      <c r="G2800" s="6" t="s">
        <v>19</v>
      </c>
      <c r="H2800" s="6" t="s">
        <v>3218</v>
      </c>
      <c r="I2800" s="0" t="n">
        <v>3</v>
      </c>
      <c r="J2800" s="6" t="n">
        <v>5.9</v>
      </c>
      <c r="K2800" s="3" t="str">
        <f aca="false">IF(I2800=1, "No","Yes")</f>
        <v>Yes</v>
      </c>
      <c r="L2800" s="7" t="n">
        <f aca="false">IF(I2800=1,-J2800,0.98)</f>
        <v>0.98</v>
      </c>
      <c r="M2800" s="8" t="s">
        <v>51</v>
      </c>
      <c r="N2800" s="56" t="n">
        <v>16.77</v>
      </c>
      <c r="O2800" s="50" t="n">
        <f aca="false">N2800*L2800</f>
        <v>16.4346</v>
      </c>
      <c r="P2800" s="14" t="n">
        <f aca="false">O2800+P2799</f>
        <v>1346.7426762656</v>
      </c>
    </row>
    <row r="2801" customFormat="false" ht="12.8" hidden="false" customHeight="false" outlineLevel="0" collapsed="false">
      <c r="A2801" s="2" t="s">
        <v>3219</v>
      </c>
      <c r="B2801" s="2" t="s">
        <v>162</v>
      </c>
      <c r="C2801" s="6" t="s">
        <v>1404</v>
      </c>
      <c r="D2801" s="6" t="s">
        <v>37</v>
      </c>
      <c r="E2801" s="6" t="s">
        <v>147</v>
      </c>
      <c r="F2801" s="6" t="s">
        <v>43</v>
      </c>
      <c r="G2801" s="6" t="s">
        <v>19</v>
      </c>
      <c r="H2801" s="6" t="s">
        <v>3220</v>
      </c>
      <c r="I2801" s="0" t="n">
        <v>3</v>
      </c>
      <c r="J2801" s="6" t="n">
        <v>5.3</v>
      </c>
      <c r="K2801" s="3" t="str">
        <f aca="false">IF(I2801=1, "No","Yes")</f>
        <v>Yes</v>
      </c>
      <c r="L2801" s="7" t="n">
        <f aca="false">IF(I2801=1,-J2801,0.98)</f>
        <v>0.98</v>
      </c>
      <c r="M2801" s="8" t="s">
        <v>51</v>
      </c>
      <c r="N2801" s="56" t="n">
        <v>16.77</v>
      </c>
      <c r="O2801" s="50" t="n">
        <f aca="false">N2801*L2801</f>
        <v>16.4346</v>
      </c>
      <c r="P2801" s="14" t="n">
        <f aca="false">O2801+P2800</f>
        <v>1363.1772762656</v>
      </c>
    </row>
    <row r="2802" customFormat="false" ht="12.8" hidden="false" customHeight="false" outlineLevel="0" collapsed="false">
      <c r="A2802" s="2" t="s">
        <v>3219</v>
      </c>
      <c r="B2802" s="2" t="s">
        <v>46</v>
      </c>
      <c r="C2802" s="6" t="s">
        <v>1404</v>
      </c>
      <c r="D2802" s="6" t="s">
        <v>37</v>
      </c>
      <c r="E2802" s="6" t="s">
        <v>147</v>
      </c>
      <c r="F2802" s="6" t="s">
        <v>43</v>
      </c>
      <c r="G2802" s="6" t="s">
        <v>19</v>
      </c>
      <c r="H2802" s="6" t="s">
        <v>3221</v>
      </c>
      <c r="I2802" s="0" t="n">
        <v>0</v>
      </c>
      <c r="J2802" s="6" t="n">
        <v>19</v>
      </c>
      <c r="K2802" s="3" t="str">
        <f aca="false">IF(I2802=1, "No","Yes")</f>
        <v>Yes</v>
      </c>
      <c r="L2802" s="7" t="n">
        <f aca="false">IF(I2802=1,-J2802,0.98)</f>
        <v>0.98</v>
      </c>
      <c r="M2802" s="8" t="s">
        <v>51</v>
      </c>
      <c r="N2802" s="56" t="n">
        <v>16.77</v>
      </c>
      <c r="O2802" s="50" t="n">
        <f aca="false">N2802*L2802</f>
        <v>16.4346</v>
      </c>
      <c r="P2802" s="14" t="n">
        <f aca="false">O2802+P2801</f>
        <v>1379.6118762656</v>
      </c>
    </row>
    <row r="2803" customFormat="false" ht="12.8" hidden="false" customHeight="false" outlineLevel="0" collapsed="false">
      <c r="A2803" s="2" t="s">
        <v>3219</v>
      </c>
      <c r="B2803" s="2" t="s">
        <v>331</v>
      </c>
      <c r="C2803" s="0" t="s">
        <v>481</v>
      </c>
      <c r="D2803" s="0" t="s">
        <v>48</v>
      </c>
      <c r="E2803" s="0" t="s">
        <v>147</v>
      </c>
      <c r="F2803" s="0" t="s">
        <v>453</v>
      </c>
      <c r="G2803" s="0" t="s">
        <v>19</v>
      </c>
      <c r="H2803" s="0" t="s">
        <v>3105</v>
      </c>
      <c r="I2803" s="0" t="n">
        <v>1</v>
      </c>
      <c r="J2803" s="0" t="n">
        <v>1.83</v>
      </c>
      <c r="K2803" s="0" t="str">
        <f aca="false">IF(I2803=1,"Yes","No")</f>
        <v>Yes</v>
      </c>
      <c r="L2803" s="0" t="n">
        <f aca="false">IF(K2803="Yes",(J2803-1)*0.98,-1)</f>
        <v>0.8134</v>
      </c>
      <c r="M2803" s="5" t="s">
        <v>33</v>
      </c>
      <c r="N2803" s="56" t="n">
        <v>16.77</v>
      </c>
      <c r="O2803" s="50" t="n">
        <f aca="false">N2803*L2803</f>
        <v>13.640718</v>
      </c>
      <c r="P2803" s="14" t="n">
        <f aca="false">O2803+P2802</f>
        <v>1393.2525942656</v>
      </c>
    </row>
    <row r="2804" customFormat="false" ht="12.8" hidden="false" customHeight="false" outlineLevel="0" collapsed="false">
      <c r="A2804" s="2" t="s">
        <v>3219</v>
      </c>
      <c r="B2804" s="2" t="s">
        <v>331</v>
      </c>
      <c r="C2804" s="0" t="s">
        <v>481</v>
      </c>
      <c r="D2804" s="0" t="s">
        <v>48</v>
      </c>
      <c r="E2804" s="0" t="s">
        <v>147</v>
      </c>
      <c r="F2804" s="0" t="s">
        <v>453</v>
      </c>
      <c r="G2804" s="0" t="s">
        <v>19</v>
      </c>
      <c r="H2804" s="0" t="s">
        <v>3105</v>
      </c>
      <c r="I2804" s="0" t="n">
        <v>1</v>
      </c>
      <c r="J2804" s="0" t="n">
        <v>1.12</v>
      </c>
      <c r="K2804" s="0" t="s">
        <v>21</v>
      </c>
      <c r="L2804" s="0" t="n">
        <f aca="false">IF(K2804="Yes",(J2804-1)*0.98,-1)</f>
        <v>0.1176</v>
      </c>
      <c r="M2804" s="4" t="s">
        <v>22</v>
      </c>
      <c r="N2804" s="56" t="n">
        <v>16.77</v>
      </c>
      <c r="O2804" s="50" t="n">
        <f aca="false">N2804*L2804</f>
        <v>1.972152</v>
      </c>
      <c r="P2804" s="14" t="n">
        <f aca="false">O2804+P2803</f>
        <v>1395.2247462656</v>
      </c>
    </row>
    <row r="2805" customFormat="false" ht="12.8" hidden="false" customHeight="false" outlineLevel="0" collapsed="false">
      <c r="A2805" s="2" t="s">
        <v>3222</v>
      </c>
      <c r="B2805" s="2" t="s">
        <v>135</v>
      </c>
      <c r="C2805" s="0" t="s">
        <v>1378</v>
      </c>
      <c r="D2805" s="0" t="s">
        <v>37</v>
      </c>
      <c r="E2805" s="0" t="s">
        <v>147</v>
      </c>
      <c r="G2805" s="0" t="s">
        <v>19</v>
      </c>
      <c r="H2805" s="0" t="s">
        <v>3223</v>
      </c>
      <c r="I2805" s="0" t="n">
        <v>1</v>
      </c>
      <c r="J2805" s="0" t="n">
        <v>3</v>
      </c>
      <c r="K2805" s="0" t="str">
        <f aca="false">IF(I2805=1,"Yes","No")</f>
        <v>Yes</v>
      </c>
      <c r="L2805" s="0" t="n">
        <f aca="false">IF(K2805="Yes",(J2805-1)*0.98,-1)</f>
        <v>1.96</v>
      </c>
      <c r="M2805" s="5" t="s">
        <v>33</v>
      </c>
      <c r="N2805" s="56" t="n">
        <v>16.77</v>
      </c>
      <c r="O2805" s="50" t="n">
        <f aca="false">N2805*L2805</f>
        <v>32.8692</v>
      </c>
      <c r="P2805" s="14" t="n">
        <f aca="false">O2805+P2804</f>
        <v>1428.0939462656</v>
      </c>
    </row>
    <row r="2806" customFormat="false" ht="12.8" hidden="false" customHeight="false" outlineLevel="0" collapsed="false">
      <c r="A2806" s="2" t="s">
        <v>3224</v>
      </c>
      <c r="B2806" s="2" t="s">
        <v>155</v>
      </c>
      <c r="C2806" s="0" t="s">
        <v>248</v>
      </c>
      <c r="D2806" s="0" t="s">
        <v>16</v>
      </c>
      <c r="E2806" s="0" t="s">
        <v>147</v>
      </c>
      <c r="F2806" s="0" t="s">
        <v>18</v>
      </c>
      <c r="G2806" s="0" t="s">
        <v>19</v>
      </c>
      <c r="H2806" s="0" t="s">
        <v>3225</v>
      </c>
      <c r="I2806" s="0" t="n">
        <v>2</v>
      </c>
      <c r="J2806" s="0" t="n">
        <v>1.63</v>
      </c>
      <c r="K2806" s="0" t="s">
        <v>21</v>
      </c>
      <c r="L2806" s="0" t="n">
        <f aca="false">IF(K2806="Yes",(J2806-1)*0.98,-1)</f>
        <v>0.6174</v>
      </c>
      <c r="M2806" s="11" t="s">
        <v>62</v>
      </c>
      <c r="N2806" s="56" t="n">
        <v>16.77</v>
      </c>
      <c r="O2806" s="50" t="n">
        <f aca="false">N2806*L2806</f>
        <v>10.353798</v>
      </c>
      <c r="P2806" s="14" t="n">
        <f aca="false">O2806+P2805</f>
        <v>1438.4477442656</v>
      </c>
    </row>
    <row r="2807" customFormat="false" ht="12.8" hidden="false" customHeight="false" outlineLevel="0" collapsed="false">
      <c r="A2807" s="9" t="s">
        <v>3224</v>
      </c>
      <c r="B2807" s="9" t="s">
        <v>155</v>
      </c>
      <c r="C2807" s="6" t="s">
        <v>248</v>
      </c>
      <c r="D2807" s="6" t="s">
        <v>16</v>
      </c>
      <c r="E2807" s="6" t="s">
        <v>147</v>
      </c>
      <c r="F2807" s="6" t="s">
        <v>18</v>
      </c>
      <c r="G2807" s="6" t="s">
        <v>19</v>
      </c>
      <c r="H2807" s="6" t="s">
        <v>3226</v>
      </c>
      <c r="I2807" s="0" t="n">
        <v>0</v>
      </c>
      <c r="J2807" s="6" t="n">
        <v>3.15</v>
      </c>
      <c r="K2807" s="3" t="s">
        <v>19</v>
      </c>
      <c r="L2807" s="0" t="n">
        <f aca="false">IF(K2807="Yes",(J2807-1)*0.98,-1)</f>
        <v>-1</v>
      </c>
      <c r="M2807" s="13" t="s">
        <v>184</v>
      </c>
      <c r="N2807" s="56" t="n">
        <v>16.77</v>
      </c>
      <c r="O2807" s="50" t="n">
        <f aca="false">N2807*L2807</f>
        <v>-16.77</v>
      </c>
      <c r="P2807" s="14" t="n">
        <f aca="false">O2807+P2806</f>
        <v>1421.6777442656</v>
      </c>
    </row>
    <row r="2808" customFormat="false" ht="12.8" hidden="false" customHeight="false" outlineLevel="0" collapsed="false">
      <c r="A2808" s="9" t="s">
        <v>3224</v>
      </c>
      <c r="B2808" s="9" t="s">
        <v>155</v>
      </c>
      <c r="C2808" s="6" t="s">
        <v>248</v>
      </c>
      <c r="D2808" s="6" t="s">
        <v>16</v>
      </c>
      <c r="E2808" s="6" t="s">
        <v>147</v>
      </c>
      <c r="F2808" s="6" t="s">
        <v>18</v>
      </c>
      <c r="G2808" s="6" t="s">
        <v>19</v>
      </c>
      <c r="H2808" s="6" t="s">
        <v>3225</v>
      </c>
      <c r="I2808" s="0" t="n">
        <v>2</v>
      </c>
      <c r="J2808" s="6" t="n">
        <v>4.01</v>
      </c>
      <c r="K2808" s="3" t="str">
        <f aca="false">IF(I2808=1,"Yes","No")</f>
        <v>No</v>
      </c>
      <c r="L2808" s="7" t="n">
        <f aca="false">IF(K2808="Yes",(J2808-1)*0.98,-1)</f>
        <v>-1</v>
      </c>
      <c r="M2808" s="10" t="s">
        <v>53</v>
      </c>
      <c r="N2808" s="56" t="n">
        <v>16.77</v>
      </c>
      <c r="O2808" s="50" t="n">
        <f aca="false">N2808*L2808</f>
        <v>-16.77</v>
      </c>
      <c r="P2808" s="14" t="n">
        <f aca="false">O2808+P2807</f>
        <v>1404.9077442656</v>
      </c>
    </row>
    <row r="2809" customFormat="false" ht="12.8" hidden="false" customHeight="false" outlineLevel="0" collapsed="false">
      <c r="A2809" s="2" t="s">
        <v>3224</v>
      </c>
      <c r="B2809" s="2" t="s">
        <v>337</v>
      </c>
      <c r="C2809" s="0" t="s">
        <v>1088</v>
      </c>
      <c r="D2809" s="0" t="s">
        <v>37</v>
      </c>
      <c r="E2809" s="0" t="s">
        <v>147</v>
      </c>
      <c r="G2809" s="0" t="s">
        <v>19</v>
      </c>
      <c r="H2809" s="0" t="s">
        <v>3227</v>
      </c>
      <c r="I2809" s="0" t="n">
        <v>2</v>
      </c>
      <c r="J2809" s="0" t="n">
        <v>1.24</v>
      </c>
      <c r="K2809" s="0" t="str">
        <f aca="false">IF(I2809=1,"Yes","No")</f>
        <v>No</v>
      </c>
      <c r="L2809" s="0" t="n">
        <f aca="false">IF(K2809="Yes",(J2809-1)*0.98,-1)</f>
        <v>-1</v>
      </c>
      <c r="M2809" s="5" t="s">
        <v>33</v>
      </c>
      <c r="N2809" s="56" t="n">
        <v>16.77</v>
      </c>
      <c r="O2809" s="50" t="n">
        <f aca="false">N2809*L2809</f>
        <v>-16.77</v>
      </c>
      <c r="P2809" s="14" t="n">
        <f aca="false">O2809+P2808</f>
        <v>1388.1377442656</v>
      </c>
    </row>
    <row r="2810" customFormat="false" ht="12.8" hidden="false" customHeight="false" outlineLevel="0" collapsed="false">
      <c r="A2810" s="9" t="s">
        <v>3224</v>
      </c>
      <c r="B2810" s="9" t="s">
        <v>471</v>
      </c>
      <c r="C2810" s="6" t="s">
        <v>370</v>
      </c>
      <c r="D2810" s="6" t="s">
        <v>42</v>
      </c>
      <c r="E2810" s="6" t="s">
        <v>147</v>
      </c>
      <c r="F2810" s="6" t="s">
        <v>43</v>
      </c>
      <c r="G2810" s="6" t="s">
        <v>19</v>
      </c>
      <c r="H2810" s="6" t="s">
        <v>3228</v>
      </c>
      <c r="I2810" s="0" t="n">
        <v>1</v>
      </c>
      <c r="J2810" s="6" t="n">
        <v>3.55</v>
      </c>
      <c r="K2810" s="3" t="str">
        <f aca="false">IF(I2810=1,"Yes","No")</f>
        <v>Yes</v>
      </c>
      <c r="L2810" s="7" t="n">
        <f aca="false">IF(K2810="Yes",(J2810-1)*0.98,-1)</f>
        <v>2.499</v>
      </c>
      <c r="M2810" s="10" t="s">
        <v>53</v>
      </c>
      <c r="N2810" s="56" t="n">
        <v>16.77</v>
      </c>
      <c r="O2810" s="50" t="n">
        <f aca="false">N2810*L2810</f>
        <v>41.90823</v>
      </c>
      <c r="P2810" s="14" t="n">
        <f aca="false">O2810+P2809</f>
        <v>1430.0459742656</v>
      </c>
    </row>
    <row r="2811" customFormat="false" ht="12.8" hidden="false" customHeight="false" outlineLevel="0" collapsed="false">
      <c r="A2811" s="9" t="s">
        <v>3224</v>
      </c>
      <c r="B2811" s="9" t="s">
        <v>438</v>
      </c>
      <c r="C2811" s="6" t="s">
        <v>1088</v>
      </c>
      <c r="D2811" s="6" t="s">
        <v>37</v>
      </c>
      <c r="E2811" s="6" t="s">
        <v>87</v>
      </c>
      <c r="F2811" s="6" t="s">
        <v>65</v>
      </c>
      <c r="G2811" s="6" t="s">
        <v>21</v>
      </c>
      <c r="H2811" s="6" t="s">
        <v>3229</v>
      </c>
      <c r="I2811" s="0" t="n">
        <v>4</v>
      </c>
      <c r="J2811" s="6" t="n">
        <v>10.5</v>
      </c>
      <c r="K2811" s="3" t="str">
        <f aca="false">IF(I2811=1,"Yes","No")</f>
        <v>No</v>
      </c>
      <c r="L2811" s="7" t="n">
        <f aca="false">IF(K2811="Yes",(J2811-1)*0.98,-1)</f>
        <v>-1</v>
      </c>
      <c r="M2811" s="10" t="s">
        <v>53</v>
      </c>
      <c r="N2811" s="56" t="n">
        <v>16.77</v>
      </c>
      <c r="O2811" s="50" t="n">
        <f aca="false">N2811*L2811</f>
        <v>-16.77</v>
      </c>
      <c r="P2811" s="14" t="n">
        <f aca="false">O2811+P2810</f>
        <v>1413.2759742656</v>
      </c>
    </row>
    <row r="2812" customFormat="false" ht="12.8" hidden="false" customHeight="false" outlineLevel="0" collapsed="false">
      <c r="A2812" s="2" t="s">
        <v>3224</v>
      </c>
      <c r="B2812" s="2" t="s">
        <v>1127</v>
      </c>
      <c r="C2812" s="0" t="s">
        <v>1088</v>
      </c>
      <c r="D2812" s="0" t="s">
        <v>37</v>
      </c>
      <c r="E2812" s="0" t="s">
        <v>87</v>
      </c>
      <c r="F2812" s="0" t="s">
        <v>18</v>
      </c>
      <c r="G2812" s="0" t="s">
        <v>19</v>
      </c>
      <c r="H2812" s="0" t="s">
        <v>3230</v>
      </c>
      <c r="I2812" s="0" t="n">
        <v>1</v>
      </c>
      <c r="J2812" s="0" t="n">
        <v>1.46</v>
      </c>
      <c r="K2812" s="0" t="s">
        <v>21</v>
      </c>
      <c r="L2812" s="0" t="n">
        <f aca="false">IF(K2812="Yes",(J2812-1)*0.98,-1)</f>
        <v>0.4508</v>
      </c>
      <c r="M2812" s="4" t="s">
        <v>22</v>
      </c>
      <c r="N2812" s="56" t="n">
        <v>16.77</v>
      </c>
      <c r="O2812" s="50" t="n">
        <f aca="false">N2812*L2812</f>
        <v>7.559916</v>
      </c>
      <c r="P2812" s="14" t="n">
        <f aca="false">O2812+P2811</f>
        <v>1420.8358902656</v>
      </c>
    </row>
    <row r="2813" customFormat="false" ht="12.8" hidden="false" customHeight="false" outlineLevel="0" collapsed="false">
      <c r="A2813" s="2" t="s">
        <v>3231</v>
      </c>
      <c r="B2813" s="2" t="s">
        <v>113</v>
      </c>
      <c r="C2813" s="0" t="s">
        <v>403</v>
      </c>
      <c r="D2813" s="0" t="s">
        <v>42</v>
      </c>
      <c r="E2813" s="0" t="s">
        <v>147</v>
      </c>
      <c r="F2813" s="0" t="s">
        <v>453</v>
      </c>
      <c r="G2813" s="0" t="s">
        <v>19</v>
      </c>
      <c r="H2813" s="0" t="s">
        <v>3232</v>
      </c>
      <c r="I2813" s="0" t="n">
        <v>1</v>
      </c>
      <c r="J2813" s="0" t="n">
        <v>1.58</v>
      </c>
      <c r="K2813" s="0" t="str">
        <f aca="false">IF(I2813=1,"Yes","No")</f>
        <v>Yes</v>
      </c>
      <c r="L2813" s="0" t="n">
        <f aca="false">IF(K2813="Yes",(J2813-1)*0.98,-1)</f>
        <v>0.5684</v>
      </c>
      <c r="M2813" s="5" t="s">
        <v>33</v>
      </c>
      <c r="N2813" s="56" t="n">
        <v>16.77</v>
      </c>
      <c r="O2813" s="50" t="n">
        <f aca="false">N2813*L2813</f>
        <v>9.532068</v>
      </c>
      <c r="P2813" s="14" t="n">
        <f aca="false">O2813+P2812</f>
        <v>1430.3679582656</v>
      </c>
    </row>
    <row r="2814" customFormat="false" ht="12.8" hidden="false" customHeight="false" outlineLevel="0" collapsed="false">
      <c r="A2814" s="2" t="s">
        <v>3231</v>
      </c>
      <c r="B2814" s="2" t="s">
        <v>46</v>
      </c>
      <c r="C2814" s="0" t="s">
        <v>382</v>
      </c>
      <c r="D2814" s="0" t="s">
        <v>29</v>
      </c>
      <c r="E2814" s="0" t="s">
        <v>147</v>
      </c>
      <c r="F2814" s="0" t="s">
        <v>43</v>
      </c>
      <c r="G2814" s="0" t="s">
        <v>19</v>
      </c>
      <c r="H2814" s="0" t="s">
        <v>3233</v>
      </c>
      <c r="I2814" s="0" t="n">
        <v>1</v>
      </c>
      <c r="J2814" s="0" t="n">
        <v>1.43</v>
      </c>
      <c r="K2814" s="0" t="str">
        <f aca="false">IF(I2814=1,"Yes","No")</f>
        <v>Yes</v>
      </c>
      <c r="L2814" s="0" t="n">
        <f aca="false">IF(K2814="Yes",(J2814-1)*0.98,-1)</f>
        <v>0.4214</v>
      </c>
      <c r="M2814" s="5" t="s">
        <v>33</v>
      </c>
      <c r="N2814" s="56" t="n">
        <v>16.77</v>
      </c>
      <c r="O2814" s="50" t="n">
        <f aca="false">N2814*L2814</f>
        <v>7.066878</v>
      </c>
      <c r="P2814" s="14" t="n">
        <f aca="false">O2814+P2813</f>
        <v>1437.4348362656</v>
      </c>
    </row>
    <row r="2815" customFormat="false" ht="12.8" hidden="false" customHeight="false" outlineLevel="0" collapsed="false">
      <c r="A2815" s="2" t="s">
        <v>3231</v>
      </c>
      <c r="B2815" s="2" t="s">
        <v>376</v>
      </c>
      <c r="C2815" s="0" t="s">
        <v>1088</v>
      </c>
      <c r="D2815" s="0" t="s">
        <v>37</v>
      </c>
      <c r="E2815" s="0" t="s">
        <v>147</v>
      </c>
      <c r="G2815" s="0" t="s">
        <v>19</v>
      </c>
      <c r="H2815" s="0" t="s">
        <v>2948</v>
      </c>
      <c r="I2815" s="0" t="n">
        <v>1</v>
      </c>
      <c r="J2815" s="0" t="n">
        <v>3.59</v>
      </c>
      <c r="K2815" s="0" t="str">
        <f aca="false">IF(I2815=1,"Yes","No")</f>
        <v>Yes</v>
      </c>
      <c r="L2815" s="0" t="n">
        <f aca="false">IF(K2815="Yes",(J2815-1)*0.98,-1)</f>
        <v>2.5382</v>
      </c>
      <c r="M2815" s="5" t="s">
        <v>33</v>
      </c>
      <c r="N2815" s="56" t="n">
        <v>16.77</v>
      </c>
      <c r="O2815" s="50" t="n">
        <f aca="false">N2815*L2815</f>
        <v>42.565614</v>
      </c>
      <c r="P2815" s="14" t="n">
        <f aca="false">O2815+P2814</f>
        <v>1480.0004502656</v>
      </c>
    </row>
    <row r="2816" customFormat="false" ht="12.8" hidden="false" customHeight="false" outlineLevel="0" collapsed="false">
      <c r="A2816" s="2" t="s">
        <v>3231</v>
      </c>
      <c r="B2816" s="2" t="s">
        <v>527</v>
      </c>
      <c r="C2816" s="0" t="s">
        <v>576</v>
      </c>
      <c r="D2816" s="0" t="s">
        <v>42</v>
      </c>
      <c r="E2816" s="0" t="s">
        <v>147</v>
      </c>
      <c r="F2816" s="0" t="s">
        <v>453</v>
      </c>
      <c r="G2816" s="0" t="s">
        <v>19</v>
      </c>
      <c r="H2816" s="0" t="s">
        <v>3200</v>
      </c>
      <c r="I2816" s="0" t="n">
        <v>3</v>
      </c>
      <c r="J2816" s="0" t="n">
        <v>1.64</v>
      </c>
      <c r="K2816" s="0" t="str">
        <f aca="false">IF(I2816=1,"Yes","No")</f>
        <v>No</v>
      </c>
      <c r="L2816" s="0" t="n">
        <f aca="false">IF(K2816="Yes",(J2816-1)*0.98,-1)</f>
        <v>-1</v>
      </c>
      <c r="M2816" s="5" t="s">
        <v>33</v>
      </c>
      <c r="N2816" s="56" t="n">
        <v>16.77</v>
      </c>
      <c r="O2816" s="50" t="n">
        <f aca="false">N2816*L2816</f>
        <v>-16.77</v>
      </c>
      <c r="P2816" s="14" t="n">
        <f aca="false">O2816+P2815</f>
        <v>1463.2304502656</v>
      </c>
    </row>
    <row r="2817" customFormat="false" ht="12.8" hidden="false" customHeight="false" outlineLevel="0" collapsed="false">
      <c r="A2817" s="2" t="s">
        <v>3231</v>
      </c>
      <c r="B2817" s="2" t="s">
        <v>527</v>
      </c>
      <c r="C2817" s="0" t="s">
        <v>576</v>
      </c>
      <c r="D2817" s="0" t="s">
        <v>42</v>
      </c>
      <c r="E2817" s="0" t="s">
        <v>147</v>
      </c>
      <c r="F2817" s="0" t="s">
        <v>453</v>
      </c>
      <c r="G2817" s="0" t="s">
        <v>19</v>
      </c>
      <c r="H2817" s="0" t="s">
        <v>3234</v>
      </c>
      <c r="I2817" s="0" t="n">
        <v>2</v>
      </c>
      <c r="J2817" s="0" t="n">
        <v>1.38</v>
      </c>
      <c r="K2817" s="0" t="s">
        <v>21</v>
      </c>
      <c r="L2817" s="0" t="n">
        <f aca="false">IF(K2817="Yes",(J2817-1)*0.98,-1)</f>
        <v>0.3724</v>
      </c>
      <c r="M2817" s="11" t="s">
        <v>62</v>
      </c>
      <c r="N2817" s="56" t="n">
        <v>16.77</v>
      </c>
      <c r="O2817" s="50" t="n">
        <f aca="false">N2817*L2817</f>
        <v>6.245148</v>
      </c>
      <c r="P2817" s="14" t="n">
        <f aca="false">O2817+P2816</f>
        <v>1469.4755982656</v>
      </c>
    </row>
    <row r="2818" customFormat="false" ht="12.8" hidden="false" customHeight="false" outlineLevel="0" collapsed="false">
      <c r="A2818" s="2" t="s">
        <v>3231</v>
      </c>
      <c r="B2818" s="2" t="s">
        <v>173</v>
      </c>
      <c r="C2818" s="0" t="s">
        <v>576</v>
      </c>
      <c r="D2818" s="0" t="s">
        <v>42</v>
      </c>
      <c r="E2818" s="0" t="s">
        <v>147</v>
      </c>
      <c r="F2818" s="0" t="s">
        <v>65</v>
      </c>
      <c r="G2818" s="0" t="s">
        <v>21</v>
      </c>
      <c r="H2818" s="0" t="s">
        <v>3235</v>
      </c>
      <c r="I2818" s="0" t="n">
        <v>1</v>
      </c>
      <c r="J2818" s="0" t="n">
        <v>1.89</v>
      </c>
      <c r="K2818" s="0" t="str">
        <f aca="false">IF(I2818=1,"Yes","No")</f>
        <v>Yes</v>
      </c>
      <c r="L2818" s="0" t="n">
        <f aca="false">IF(K2818="Yes",(J2818-1)*0.98,-1)</f>
        <v>0.8722</v>
      </c>
      <c r="M2818" s="5" t="s">
        <v>33</v>
      </c>
      <c r="N2818" s="56" t="n">
        <v>16.77</v>
      </c>
      <c r="O2818" s="50" t="n">
        <f aca="false">N2818*L2818</f>
        <v>14.626794</v>
      </c>
      <c r="P2818" s="14" t="n">
        <f aca="false">O2818+P2817</f>
        <v>1484.1023922656</v>
      </c>
    </row>
    <row r="2819" customFormat="false" ht="12.8" hidden="false" customHeight="false" outlineLevel="0" collapsed="false">
      <c r="A2819" s="2" t="s">
        <v>3231</v>
      </c>
      <c r="B2819" s="2" t="s">
        <v>173</v>
      </c>
      <c r="C2819" s="0" t="s">
        <v>576</v>
      </c>
      <c r="D2819" s="0" t="s">
        <v>42</v>
      </c>
      <c r="E2819" s="0" t="s">
        <v>147</v>
      </c>
      <c r="F2819" s="0" t="s">
        <v>65</v>
      </c>
      <c r="G2819" s="0" t="s">
        <v>21</v>
      </c>
      <c r="H2819" s="0" t="s">
        <v>3235</v>
      </c>
      <c r="I2819" s="0" t="n">
        <v>1</v>
      </c>
      <c r="J2819" s="0" t="n">
        <v>1.16</v>
      </c>
      <c r="K2819" s="0" t="s">
        <v>21</v>
      </c>
      <c r="L2819" s="0" t="n">
        <f aca="false">IF(K2819="Yes",(J2819-1)*0.98,-1)</f>
        <v>0.1568</v>
      </c>
      <c r="M2819" s="4" t="s">
        <v>22</v>
      </c>
      <c r="N2819" s="56" t="n">
        <v>16.77</v>
      </c>
      <c r="O2819" s="50" t="n">
        <f aca="false">N2819*L2819</f>
        <v>2.629536</v>
      </c>
      <c r="P2819" s="14" t="n">
        <f aca="false">O2819+P2818</f>
        <v>1486.7319282656</v>
      </c>
    </row>
    <row r="2820" customFormat="false" ht="12.8" hidden="false" customHeight="false" outlineLevel="0" collapsed="false">
      <c r="A2820" s="9" t="s">
        <v>3231</v>
      </c>
      <c r="B2820" s="9" t="s">
        <v>73</v>
      </c>
      <c r="C2820" s="6" t="s">
        <v>327</v>
      </c>
      <c r="D2820" s="6" t="s">
        <v>16</v>
      </c>
      <c r="E2820" s="6" t="s">
        <v>17</v>
      </c>
      <c r="F2820" s="6" t="s">
        <v>65</v>
      </c>
      <c r="G2820" s="6" t="s">
        <v>21</v>
      </c>
      <c r="H2820" s="6" t="s">
        <v>3236</v>
      </c>
      <c r="I2820" s="0" t="n">
        <v>0</v>
      </c>
      <c r="J2820" s="6" t="n">
        <v>30</v>
      </c>
      <c r="K2820" s="3" t="str">
        <f aca="false">IF(I2820=1,"Yes","No")</f>
        <v>No</v>
      </c>
      <c r="L2820" s="7" t="n">
        <f aca="false">IF(K2820="Yes",(J2820-1)*0.98,-1)</f>
        <v>-1</v>
      </c>
      <c r="M2820" s="10" t="s">
        <v>53</v>
      </c>
      <c r="N2820" s="56" t="n">
        <v>16.77</v>
      </c>
      <c r="O2820" s="50" t="n">
        <f aca="false">N2820*L2820</f>
        <v>-16.77</v>
      </c>
      <c r="P2820" s="14" t="n">
        <f aca="false">O2820+P2819</f>
        <v>1469.9619282656</v>
      </c>
    </row>
    <row r="2821" customFormat="false" ht="12.8" hidden="false" customHeight="false" outlineLevel="0" collapsed="false">
      <c r="A2821" s="9" t="s">
        <v>3231</v>
      </c>
      <c r="B2821" s="9" t="s">
        <v>73</v>
      </c>
      <c r="C2821" s="6" t="s">
        <v>327</v>
      </c>
      <c r="D2821" s="6" t="s">
        <v>16</v>
      </c>
      <c r="E2821" s="6" t="s">
        <v>17</v>
      </c>
      <c r="F2821" s="6" t="s">
        <v>65</v>
      </c>
      <c r="G2821" s="6" t="s">
        <v>21</v>
      </c>
      <c r="H2821" s="6" t="s">
        <v>3237</v>
      </c>
      <c r="I2821" s="0" t="n">
        <v>0</v>
      </c>
      <c r="J2821" s="6" t="n">
        <v>5.7</v>
      </c>
      <c r="K2821" s="3" t="str">
        <f aca="false">IF(I2821=1,"Yes","No")</f>
        <v>No</v>
      </c>
      <c r="L2821" s="7" t="n">
        <f aca="false">IF(K2821="Yes",(J2821-1)*0.98,-1)</f>
        <v>-1</v>
      </c>
      <c r="M2821" s="10" t="s">
        <v>53</v>
      </c>
      <c r="N2821" s="56" t="n">
        <v>16.77</v>
      </c>
      <c r="O2821" s="50" t="n">
        <f aca="false">N2821*L2821</f>
        <v>-16.77</v>
      </c>
      <c r="P2821" s="14" t="n">
        <f aca="false">O2821+P2820</f>
        <v>1453.1919282656</v>
      </c>
    </row>
    <row r="2822" customFormat="false" ht="12.8" hidden="false" customHeight="false" outlineLevel="0" collapsed="false">
      <c r="A2822" s="2" t="s">
        <v>3238</v>
      </c>
      <c r="B2822" s="2" t="s">
        <v>77</v>
      </c>
      <c r="C2822" s="0" t="s">
        <v>15</v>
      </c>
      <c r="D2822" s="0" t="s">
        <v>29</v>
      </c>
      <c r="E2822" s="0" t="s">
        <v>147</v>
      </c>
      <c r="F2822" s="0" t="s">
        <v>43</v>
      </c>
      <c r="G2822" s="0" t="s">
        <v>19</v>
      </c>
      <c r="H2822" s="0" t="s">
        <v>3239</v>
      </c>
      <c r="I2822" s="0" t="n">
        <v>0</v>
      </c>
      <c r="J2822" s="0" t="n">
        <v>7</v>
      </c>
      <c r="K2822" s="0" t="str">
        <f aca="false">IF(I2822=1,"Yes","No")</f>
        <v>No</v>
      </c>
      <c r="L2822" s="0" t="n">
        <f aca="false">IF(K2822="Yes",(J2822-1)*0.98,-1)</f>
        <v>-1</v>
      </c>
      <c r="M2822" s="5" t="s">
        <v>33</v>
      </c>
      <c r="N2822" s="56" t="n">
        <v>16.77</v>
      </c>
      <c r="O2822" s="50" t="n">
        <f aca="false">N2822*L2822</f>
        <v>-16.77</v>
      </c>
      <c r="P2822" s="14" t="n">
        <f aca="false">O2822+P2821</f>
        <v>1436.4219282656</v>
      </c>
    </row>
    <row r="2823" customFormat="false" ht="12.8" hidden="false" customHeight="false" outlineLevel="0" collapsed="false">
      <c r="A2823" s="2" t="s">
        <v>3238</v>
      </c>
      <c r="B2823" s="2" t="s">
        <v>688</v>
      </c>
      <c r="C2823" s="0" t="s">
        <v>608</v>
      </c>
      <c r="D2823" s="0" t="s">
        <v>42</v>
      </c>
      <c r="E2823" s="0" t="s">
        <v>147</v>
      </c>
      <c r="F2823" s="0" t="s">
        <v>65</v>
      </c>
      <c r="G2823" s="0" t="s">
        <v>21</v>
      </c>
      <c r="H2823" s="0" t="s">
        <v>3240</v>
      </c>
      <c r="I2823" s="0" t="n">
        <v>0</v>
      </c>
      <c r="J2823" s="0" t="n">
        <v>6.92</v>
      </c>
      <c r="K2823" s="0" t="str">
        <f aca="false">IF(I2823=1,"Yes","No")</f>
        <v>No</v>
      </c>
      <c r="L2823" s="0" t="n">
        <f aca="false">IF(K2823="Yes",(J2823-1)*0.98,-1)</f>
        <v>-1</v>
      </c>
      <c r="M2823" s="5" t="s">
        <v>33</v>
      </c>
      <c r="N2823" s="56" t="n">
        <v>16.77</v>
      </c>
      <c r="O2823" s="50" t="n">
        <f aca="false">N2823*L2823</f>
        <v>-16.77</v>
      </c>
      <c r="P2823" s="14" t="n">
        <f aca="false">O2823+P2822</f>
        <v>1419.6519282656</v>
      </c>
    </row>
    <row r="2824" customFormat="false" ht="12.8" hidden="false" customHeight="false" outlineLevel="0" collapsed="false">
      <c r="A2824" s="2" t="s">
        <v>3238</v>
      </c>
      <c r="B2824" s="2" t="s">
        <v>688</v>
      </c>
      <c r="C2824" s="0" t="s">
        <v>608</v>
      </c>
      <c r="D2824" s="0" t="s">
        <v>42</v>
      </c>
      <c r="E2824" s="0" t="s">
        <v>147</v>
      </c>
      <c r="F2824" s="0" t="s">
        <v>65</v>
      </c>
      <c r="G2824" s="0" t="s">
        <v>21</v>
      </c>
      <c r="H2824" s="0" t="s">
        <v>3240</v>
      </c>
      <c r="I2824" s="0" t="n">
        <v>0</v>
      </c>
      <c r="J2824" s="0" t="n">
        <v>2.71</v>
      </c>
      <c r="K2824" s="0" t="s">
        <v>19</v>
      </c>
      <c r="L2824" s="0" t="n">
        <f aca="false">IF(K2824="Yes",(J2824-1)*0.98,-1)</f>
        <v>-1</v>
      </c>
      <c r="M2824" s="4" t="s">
        <v>22</v>
      </c>
      <c r="N2824" s="56" t="n">
        <v>16.77</v>
      </c>
      <c r="O2824" s="50" t="n">
        <f aca="false">N2824*L2824</f>
        <v>-16.77</v>
      </c>
      <c r="P2824" s="14" t="n">
        <f aca="false">O2824+P2823</f>
        <v>1402.8819282656</v>
      </c>
    </row>
    <row r="2825" customFormat="false" ht="12.8" hidden="false" customHeight="false" outlineLevel="0" collapsed="false">
      <c r="A2825" s="2" t="s">
        <v>3238</v>
      </c>
      <c r="B2825" s="2" t="s">
        <v>105</v>
      </c>
      <c r="C2825" s="6" t="s">
        <v>1378</v>
      </c>
      <c r="D2825" s="6" t="s">
        <v>37</v>
      </c>
      <c r="E2825" s="6" t="s">
        <v>147</v>
      </c>
      <c r="F2825" s="6" t="s">
        <v>43</v>
      </c>
      <c r="G2825" s="6" t="s">
        <v>19</v>
      </c>
      <c r="H2825" s="6" t="s">
        <v>3241</v>
      </c>
      <c r="I2825" s="0" t="n">
        <v>1</v>
      </c>
      <c r="J2825" s="6" t="n">
        <v>5.31</v>
      </c>
      <c r="K2825" s="3" t="str">
        <f aca="false">IF(I2825=1, "No","Yes")</f>
        <v>No</v>
      </c>
      <c r="L2825" s="7" t="n">
        <f aca="false">IF(I2825=1,-J2825,0.98)</f>
        <v>-5.31</v>
      </c>
      <c r="M2825" s="8" t="s">
        <v>51</v>
      </c>
      <c r="N2825" s="56" t="n">
        <v>16.77</v>
      </c>
      <c r="O2825" s="50" t="n">
        <f aca="false">N2825*L2825</f>
        <v>-89.0487</v>
      </c>
      <c r="P2825" s="14" t="n">
        <f aca="false">O2825+P2824</f>
        <v>1313.8332282656</v>
      </c>
    </row>
    <row r="2826" customFormat="false" ht="12.8" hidden="false" customHeight="false" outlineLevel="0" collapsed="false">
      <c r="A2826" s="2" t="s">
        <v>3242</v>
      </c>
      <c r="B2826" s="2" t="s">
        <v>157</v>
      </c>
      <c r="C2826" s="0" t="s">
        <v>611</v>
      </c>
      <c r="D2826" s="0" t="s">
        <v>16</v>
      </c>
      <c r="E2826" s="0" t="s">
        <v>147</v>
      </c>
      <c r="F2826" s="0" t="s">
        <v>65</v>
      </c>
      <c r="G2826" s="0" t="s">
        <v>21</v>
      </c>
      <c r="H2826" s="0" t="s">
        <v>3243</v>
      </c>
      <c r="I2826" s="0" t="n">
        <v>1</v>
      </c>
      <c r="J2826" s="0" t="n">
        <v>1.4</v>
      </c>
      <c r="K2826" s="0" t="str">
        <f aca="false">IF(I2826=1,"Yes","No")</f>
        <v>Yes</v>
      </c>
      <c r="L2826" s="0" t="n">
        <f aca="false">IF(K2826="Yes",(J2826-1)*0.98,-1)</f>
        <v>0.392</v>
      </c>
      <c r="M2826" s="5" t="s">
        <v>33</v>
      </c>
      <c r="N2826" s="56" t="n">
        <v>16.77</v>
      </c>
      <c r="O2826" s="50" t="n">
        <f aca="false">N2826*L2826</f>
        <v>6.57384</v>
      </c>
      <c r="P2826" s="14" t="n">
        <f aca="false">O2826+P2825</f>
        <v>1320.4070682656</v>
      </c>
    </row>
    <row r="2827" customFormat="false" ht="12.8" hidden="false" customHeight="false" outlineLevel="0" collapsed="false">
      <c r="A2827" s="2" t="s">
        <v>3242</v>
      </c>
      <c r="B2827" s="2" t="s">
        <v>157</v>
      </c>
      <c r="C2827" s="6" t="s">
        <v>611</v>
      </c>
      <c r="D2827" s="6" t="s">
        <v>16</v>
      </c>
      <c r="E2827" s="6" t="s">
        <v>147</v>
      </c>
      <c r="F2827" s="6" t="s">
        <v>65</v>
      </c>
      <c r="G2827" s="6" t="s">
        <v>21</v>
      </c>
      <c r="H2827" s="6" t="s">
        <v>3244</v>
      </c>
      <c r="I2827" s="0" t="n">
        <v>4</v>
      </c>
      <c r="J2827" s="6" t="n">
        <v>12.5</v>
      </c>
      <c r="K2827" s="3" t="str">
        <f aca="false">IF(I2827=1, "No","Yes")</f>
        <v>Yes</v>
      </c>
      <c r="L2827" s="7" t="n">
        <f aca="false">IF(I2827=1,-J2827,0.98)</f>
        <v>0.98</v>
      </c>
      <c r="M2827" s="8" t="s">
        <v>51</v>
      </c>
      <c r="N2827" s="56" t="n">
        <v>16.77</v>
      </c>
      <c r="O2827" s="50" t="n">
        <f aca="false">N2827*L2827</f>
        <v>16.4346</v>
      </c>
      <c r="P2827" s="14" t="n">
        <f aca="false">O2827+P2826</f>
        <v>1336.8416682656</v>
      </c>
    </row>
    <row r="2828" customFormat="false" ht="12.8" hidden="false" customHeight="false" outlineLevel="0" collapsed="false">
      <c r="A2828" s="2" t="s">
        <v>3242</v>
      </c>
      <c r="B2828" s="2" t="s">
        <v>167</v>
      </c>
      <c r="C2828" s="0" t="s">
        <v>611</v>
      </c>
      <c r="D2828" s="0" t="s">
        <v>42</v>
      </c>
      <c r="E2828" s="0" t="s">
        <v>147</v>
      </c>
      <c r="F2828" s="0" t="s">
        <v>453</v>
      </c>
      <c r="G2828" s="0" t="s">
        <v>19</v>
      </c>
      <c r="H2828" s="0" t="s">
        <v>3245</v>
      </c>
      <c r="I2828" s="0" t="n">
        <v>2</v>
      </c>
      <c r="J2828" s="0" t="n">
        <v>4.6</v>
      </c>
      <c r="K2828" s="0" t="str">
        <f aca="false">IF(I2828=1,"Yes","No")</f>
        <v>No</v>
      </c>
      <c r="L2828" s="0" t="n">
        <f aca="false">IF(K2828="Yes",(J2828-1)*0.98,-1)</f>
        <v>-1</v>
      </c>
      <c r="M2828" s="5" t="s">
        <v>33</v>
      </c>
      <c r="N2828" s="56" t="n">
        <v>16.77</v>
      </c>
      <c r="O2828" s="50" t="n">
        <f aca="false">N2828*L2828</f>
        <v>-16.77</v>
      </c>
      <c r="P2828" s="14" t="n">
        <f aca="false">O2828+P2827</f>
        <v>1320.0716682656</v>
      </c>
    </row>
    <row r="2829" customFormat="false" ht="12.8" hidden="false" customHeight="false" outlineLevel="0" collapsed="false">
      <c r="A2829" s="2" t="s">
        <v>3242</v>
      </c>
      <c r="B2829" s="2" t="s">
        <v>167</v>
      </c>
      <c r="C2829" s="0" t="s">
        <v>611</v>
      </c>
      <c r="D2829" s="0" t="s">
        <v>42</v>
      </c>
      <c r="E2829" s="0" t="s">
        <v>147</v>
      </c>
      <c r="F2829" s="0" t="s">
        <v>453</v>
      </c>
      <c r="G2829" s="0" t="s">
        <v>19</v>
      </c>
      <c r="H2829" s="0" t="s">
        <v>3246</v>
      </c>
      <c r="I2829" s="0" t="n">
        <v>1</v>
      </c>
      <c r="J2829" s="0" t="n">
        <v>1.04</v>
      </c>
      <c r="K2829" s="0" t="s">
        <v>21</v>
      </c>
      <c r="L2829" s="0" t="n">
        <f aca="false">IF(K2829="Yes",(J2829-1)*0.98,-1)</f>
        <v>0.0392</v>
      </c>
      <c r="M2829" s="11" t="s">
        <v>62</v>
      </c>
      <c r="N2829" s="56" t="n">
        <v>16.77</v>
      </c>
      <c r="O2829" s="50" t="n">
        <f aca="false">N2829*L2829</f>
        <v>0.657384000000001</v>
      </c>
      <c r="P2829" s="14" t="n">
        <f aca="false">O2829+P2828</f>
        <v>1320.7290522656</v>
      </c>
    </row>
    <row r="2830" customFormat="false" ht="12.8" hidden="false" customHeight="false" outlineLevel="0" collapsed="false">
      <c r="A2830" s="2" t="s">
        <v>3247</v>
      </c>
      <c r="B2830" s="2" t="s">
        <v>46</v>
      </c>
      <c r="C2830" s="0" t="s">
        <v>194</v>
      </c>
      <c r="D2830" s="0" t="s">
        <v>16</v>
      </c>
      <c r="E2830" s="0" t="s">
        <v>147</v>
      </c>
      <c r="F2830" s="0" t="s">
        <v>18</v>
      </c>
      <c r="G2830" s="0" t="s">
        <v>19</v>
      </c>
      <c r="H2830" s="0" t="s">
        <v>3248</v>
      </c>
      <c r="I2830" s="0" t="n">
        <v>0</v>
      </c>
      <c r="J2830" s="0" t="n">
        <v>3.52</v>
      </c>
      <c r="K2830" s="0" t="s">
        <v>19</v>
      </c>
      <c r="L2830" s="0" t="n">
        <f aca="false">IF(K2830="Yes",(J2830-1)*0.98,-1)</f>
        <v>-1</v>
      </c>
      <c r="M2830" s="11" t="s">
        <v>62</v>
      </c>
      <c r="N2830" s="56" t="n">
        <v>16.77</v>
      </c>
      <c r="O2830" s="50" t="n">
        <f aca="false">N2830*L2830</f>
        <v>-16.77</v>
      </c>
      <c r="P2830" s="14" t="n">
        <f aca="false">O2830+P2829</f>
        <v>1303.9590522656</v>
      </c>
    </row>
    <row r="2831" customFormat="false" ht="12.8" hidden="false" customHeight="false" outlineLevel="0" collapsed="false">
      <c r="A2831" s="9" t="s">
        <v>3247</v>
      </c>
      <c r="B2831" s="9" t="s">
        <v>46</v>
      </c>
      <c r="C2831" s="6" t="s">
        <v>194</v>
      </c>
      <c r="D2831" s="6" t="s">
        <v>16</v>
      </c>
      <c r="E2831" s="6" t="s">
        <v>147</v>
      </c>
      <c r="F2831" s="6" t="s">
        <v>18</v>
      </c>
      <c r="G2831" s="6" t="s">
        <v>19</v>
      </c>
      <c r="H2831" s="6" t="s">
        <v>3248</v>
      </c>
      <c r="I2831" s="0" t="n">
        <v>0</v>
      </c>
      <c r="J2831" s="6" t="n">
        <v>15</v>
      </c>
      <c r="K2831" s="3" t="str">
        <f aca="false">IF(I2831=1,"Yes","No")</f>
        <v>No</v>
      </c>
      <c r="L2831" s="7" t="n">
        <f aca="false">IF(K2831="Yes",(J2831-1)*0.98,-1)</f>
        <v>-1</v>
      </c>
      <c r="M2831" s="10" t="s">
        <v>53</v>
      </c>
      <c r="N2831" s="56" t="n">
        <v>16.77</v>
      </c>
      <c r="O2831" s="50" t="n">
        <f aca="false">N2831*L2831</f>
        <v>-16.77</v>
      </c>
      <c r="P2831" s="14" t="n">
        <f aca="false">O2831+P2830</f>
        <v>1287.1890522656</v>
      </c>
    </row>
    <row r="2832" customFormat="false" ht="12.8" hidden="false" customHeight="false" outlineLevel="0" collapsed="false">
      <c r="A2832" s="9" t="s">
        <v>3247</v>
      </c>
      <c r="B2832" s="9" t="s">
        <v>625</v>
      </c>
      <c r="C2832" s="6" t="s">
        <v>611</v>
      </c>
      <c r="D2832" s="6" t="s">
        <v>16</v>
      </c>
      <c r="E2832" s="6" t="s">
        <v>147</v>
      </c>
      <c r="F2832" s="6" t="s">
        <v>43</v>
      </c>
      <c r="G2832" s="6" t="s">
        <v>19</v>
      </c>
      <c r="H2832" s="6" t="s">
        <v>3249</v>
      </c>
      <c r="I2832" s="0" t="n">
        <v>4</v>
      </c>
      <c r="J2832" s="6" t="n">
        <v>9.6</v>
      </c>
      <c r="K2832" s="3" t="str">
        <f aca="false">IF(I2832=1,"Yes","No")</f>
        <v>No</v>
      </c>
      <c r="L2832" s="7" t="n">
        <f aca="false">IF(K2832="Yes",(J2832-1)*0.98,-1)</f>
        <v>-1</v>
      </c>
      <c r="M2832" s="10" t="s">
        <v>53</v>
      </c>
      <c r="N2832" s="56" t="n">
        <v>16.77</v>
      </c>
      <c r="O2832" s="50" t="n">
        <f aca="false">N2832*L2832</f>
        <v>-16.77</v>
      </c>
      <c r="P2832" s="14" t="n">
        <f aca="false">O2832+P2831</f>
        <v>1270.4190522656</v>
      </c>
    </row>
    <row r="2833" customFormat="false" ht="12.8" hidden="false" customHeight="false" outlineLevel="0" collapsed="false">
      <c r="A2833" s="2" t="s">
        <v>3247</v>
      </c>
      <c r="B2833" s="2" t="s">
        <v>505</v>
      </c>
      <c r="C2833" s="0" t="s">
        <v>1246</v>
      </c>
      <c r="D2833" s="0" t="s">
        <v>16</v>
      </c>
      <c r="E2833" s="0" t="s">
        <v>147</v>
      </c>
      <c r="F2833" s="0" t="s">
        <v>18</v>
      </c>
      <c r="G2833" s="0" t="s">
        <v>19</v>
      </c>
      <c r="H2833" s="0" t="s">
        <v>3250</v>
      </c>
      <c r="I2833" s="0" t="n">
        <v>3</v>
      </c>
      <c r="J2833" s="0" t="n">
        <v>1.38</v>
      </c>
      <c r="K2833" s="0" t="s">
        <v>21</v>
      </c>
      <c r="L2833" s="0" t="n">
        <f aca="false">IF(K2833="Yes",(J2833-1)*0.98,-1)</f>
        <v>0.3724</v>
      </c>
      <c r="M2833" s="11" t="s">
        <v>62</v>
      </c>
      <c r="N2833" s="56" t="n">
        <v>16.77</v>
      </c>
      <c r="O2833" s="50" t="n">
        <f aca="false">N2833*L2833</f>
        <v>6.245148</v>
      </c>
      <c r="P2833" s="14" t="n">
        <f aca="false">O2833+P2832</f>
        <v>1276.6642002656</v>
      </c>
    </row>
    <row r="2834" customFormat="false" ht="12.8" hidden="false" customHeight="false" outlineLevel="0" collapsed="false">
      <c r="A2834" s="9" t="s">
        <v>3247</v>
      </c>
      <c r="B2834" s="9" t="s">
        <v>505</v>
      </c>
      <c r="C2834" s="6" t="s">
        <v>1246</v>
      </c>
      <c r="D2834" s="6" t="s">
        <v>16</v>
      </c>
      <c r="E2834" s="6" t="s">
        <v>147</v>
      </c>
      <c r="F2834" s="6" t="s">
        <v>18</v>
      </c>
      <c r="G2834" s="6" t="s">
        <v>19</v>
      </c>
      <c r="H2834" s="6" t="s">
        <v>3250</v>
      </c>
      <c r="I2834" s="0" t="n">
        <v>3</v>
      </c>
      <c r="J2834" s="6" t="n">
        <v>4.06</v>
      </c>
      <c r="K2834" s="3" t="str">
        <f aca="false">IF(I2834=1,"Yes","No")</f>
        <v>No</v>
      </c>
      <c r="L2834" s="7" t="n">
        <f aca="false">IF(K2834="Yes",(J2834-1)*0.98,-1)</f>
        <v>-1</v>
      </c>
      <c r="M2834" s="10" t="s">
        <v>53</v>
      </c>
      <c r="N2834" s="56" t="n">
        <v>16.77</v>
      </c>
      <c r="O2834" s="50" t="n">
        <f aca="false">N2834*L2834</f>
        <v>-16.77</v>
      </c>
      <c r="P2834" s="14" t="n">
        <f aca="false">O2834+P2833</f>
        <v>1259.8942002656</v>
      </c>
    </row>
    <row r="2835" customFormat="false" ht="12.8" hidden="false" customHeight="false" outlineLevel="0" collapsed="false">
      <c r="A2835" s="2" t="s">
        <v>3251</v>
      </c>
      <c r="B2835" s="2" t="s">
        <v>155</v>
      </c>
      <c r="C2835" s="0" t="s">
        <v>119</v>
      </c>
      <c r="D2835" s="0" t="s">
        <v>16</v>
      </c>
      <c r="E2835" s="0" t="s">
        <v>17</v>
      </c>
      <c r="F2835" s="0" t="s">
        <v>18</v>
      </c>
      <c r="G2835" s="0" t="s">
        <v>19</v>
      </c>
      <c r="H2835" s="0" t="s">
        <v>3252</v>
      </c>
      <c r="I2835" s="0" t="n">
        <v>1</v>
      </c>
      <c r="J2835" s="0" t="n">
        <v>1.09</v>
      </c>
      <c r="K2835" s="0" t="s">
        <v>21</v>
      </c>
      <c r="L2835" s="0" t="n">
        <f aca="false">IF(K2835="Yes",(J2835-1)*0.98,-1)</f>
        <v>0.0882000000000001</v>
      </c>
      <c r="M2835" s="4" t="s">
        <v>22</v>
      </c>
      <c r="N2835" s="56" t="n">
        <v>16.77</v>
      </c>
      <c r="O2835" s="50" t="n">
        <f aca="false">N2835*L2835</f>
        <v>1.479114</v>
      </c>
      <c r="P2835" s="14" t="n">
        <f aca="false">O2835+P2834</f>
        <v>1261.3733142656</v>
      </c>
    </row>
    <row r="2836" customFormat="false" ht="12.8" hidden="false" customHeight="false" outlineLevel="0" collapsed="false">
      <c r="A2836" s="2" t="s">
        <v>3251</v>
      </c>
      <c r="B2836" s="2" t="s">
        <v>155</v>
      </c>
      <c r="C2836" s="0" t="s">
        <v>119</v>
      </c>
      <c r="D2836" s="0" t="s">
        <v>16</v>
      </c>
      <c r="E2836" s="0" t="s">
        <v>17</v>
      </c>
      <c r="F2836" s="0" t="s">
        <v>18</v>
      </c>
      <c r="G2836" s="0" t="s">
        <v>19</v>
      </c>
      <c r="H2836" s="0" t="s">
        <v>3253</v>
      </c>
      <c r="I2836" s="0" t="n">
        <v>0</v>
      </c>
      <c r="J2836" s="0" t="n">
        <v>1.86</v>
      </c>
      <c r="K2836" s="0" t="s">
        <v>19</v>
      </c>
      <c r="L2836" s="0" t="n">
        <f aca="false">IF(K2836="Yes",(J2836-1)*0.98,-1)</f>
        <v>-1</v>
      </c>
      <c r="M2836" s="11" t="s">
        <v>62</v>
      </c>
      <c r="N2836" s="56" t="n">
        <v>16.77</v>
      </c>
      <c r="O2836" s="50" t="n">
        <f aca="false">N2836*L2836</f>
        <v>-16.77</v>
      </c>
      <c r="P2836" s="14" t="n">
        <f aca="false">O2836+P2835</f>
        <v>1244.6033142656</v>
      </c>
    </row>
    <row r="2837" customFormat="false" ht="12.8" hidden="false" customHeight="false" outlineLevel="0" collapsed="false">
      <c r="A2837" s="2" t="s">
        <v>3251</v>
      </c>
      <c r="B2837" s="2" t="s">
        <v>289</v>
      </c>
      <c r="C2837" s="0" t="s">
        <v>1246</v>
      </c>
      <c r="D2837" s="0" t="s">
        <v>16</v>
      </c>
      <c r="E2837" s="0" t="s">
        <v>147</v>
      </c>
      <c r="F2837" s="0" t="s">
        <v>18</v>
      </c>
      <c r="G2837" s="0" t="s">
        <v>19</v>
      </c>
      <c r="H2837" s="0" t="s">
        <v>3254</v>
      </c>
      <c r="I2837" s="0" t="n">
        <v>1</v>
      </c>
      <c r="J2837" s="0" t="n">
        <v>2.27</v>
      </c>
      <c r="K2837" s="0" t="s">
        <v>21</v>
      </c>
      <c r="L2837" s="0" t="n">
        <f aca="false">IF(K2837="Yes",(J2837-1)*0.98,-1)</f>
        <v>1.2446</v>
      </c>
      <c r="M2837" s="11" t="s">
        <v>62</v>
      </c>
      <c r="N2837" s="56" t="n">
        <v>16.77</v>
      </c>
      <c r="O2837" s="50" t="n">
        <f aca="false">N2837*L2837</f>
        <v>20.871942</v>
      </c>
      <c r="P2837" s="14" t="n">
        <f aca="false">O2837+P2836</f>
        <v>1265.4752562656</v>
      </c>
    </row>
    <row r="2838" customFormat="false" ht="12.8" hidden="false" customHeight="false" outlineLevel="0" collapsed="false">
      <c r="A2838" s="2" t="s">
        <v>3251</v>
      </c>
      <c r="B2838" s="2" t="s">
        <v>289</v>
      </c>
      <c r="C2838" s="6" t="s">
        <v>1246</v>
      </c>
      <c r="D2838" s="6" t="s">
        <v>16</v>
      </c>
      <c r="E2838" s="6" t="s">
        <v>147</v>
      </c>
      <c r="F2838" s="6" t="s">
        <v>18</v>
      </c>
      <c r="G2838" s="6" t="s">
        <v>19</v>
      </c>
      <c r="H2838" s="6" t="s">
        <v>3255</v>
      </c>
      <c r="I2838" s="0" t="n">
        <v>0</v>
      </c>
      <c r="J2838" s="6" t="n">
        <v>6.2</v>
      </c>
      <c r="K2838" s="3" t="str">
        <f aca="false">IF(I2838=1, "No","Yes")</f>
        <v>Yes</v>
      </c>
      <c r="L2838" s="7" t="n">
        <f aca="false">IF(I2838=1,-J2838,0.98)</f>
        <v>0.98</v>
      </c>
      <c r="M2838" s="12" t="s">
        <v>128</v>
      </c>
      <c r="N2838" s="56" t="n">
        <v>16.77</v>
      </c>
      <c r="O2838" s="50" t="n">
        <f aca="false">N2838*L2838</f>
        <v>16.4346</v>
      </c>
      <c r="P2838" s="14" t="n">
        <f aca="false">O2838+P2837</f>
        <v>1281.9098562656</v>
      </c>
    </row>
    <row r="2839" customFormat="false" ht="12.8" hidden="false" customHeight="false" outlineLevel="0" collapsed="false">
      <c r="A2839" s="9" t="s">
        <v>3251</v>
      </c>
      <c r="B2839" s="9" t="s">
        <v>289</v>
      </c>
      <c r="C2839" s="6" t="s">
        <v>1246</v>
      </c>
      <c r="D2839" s="6" t="s">
        <v>16</v>
      </c>
      <c r="E2839" s="6" t="s">
        <v>147</v>
      </c>
      <c r="F2839" s="6" t="s">
        <v>18</v>
      </c>
      <c r="G2839" s="6" t="s">
        <v>19</v>
      </c>
      <c r="H2839" s="6" t="s">
        <v>3255</v>
      </c>
      <c r="I2839" s="0" t="n">
        <v>0</v>
      </c>
      <c r="J2839" s="6" t="n">
        <v>1.42</v>
      </c>
      <c r="K2839" s="3" t="s">
        <v>19</v>
      </c>
      <c r="L2839" s="0" t="n">
        <f aca="false">IF(K2839="Yes",(J2839-1)*0.98,-1)</f>
        <v>-1</v>
      </c>
      <c r="M2839" s="13" t="s">
        <v>184</v>
      </c>
      <c r="N2839" s="56" t="n">
        <v>16.77</v>
      </c>
      <c r="O2839" s="50" t="n">
        <f aca="false">N2839*L2839</f>
        <v>-16.77</v>
      </c>
      <c r="P2839" s="14" t="n">
        <f aca="false">O2839+P2838</f>
        <v>1265.1398562656</v>
      </c>
    </row>
    <row r="2840" customFormat="false" ht="12.8" hidden="false" customHeight="false" outlineLevel="0" collapsed="false">
      <c r="A2840" s="9" t="s">
        <v>3251</v>
      </c>
      <c r="B2840" s="9" t="s">
        <v>289</v>
      </c>
      <c r="C2840" s="6" t="s">
        <v>1246</v>
      </c>
      <c r="D2840" s="6" t="s">
        <v>16</v>
      </c>
      <c r="E2840" s="6" t="s">
        <v>147</v>
      </c>
      <c r="F2840" s="6" t="s">
        <v>18</v>
      </c>
      <c r="G2840" s="6" t="s">
        <v>19</v>
      </c>
      <c r="H2840" s="6" t="s">
        <v>3254</v>
      </c>
      <c r="I2840" s="0" t="n">
        <v>1</v>
      </c>
      <c r="J2840" s="6" t="n">
        <v>22.59</v>
      </c>
      <c r="K2840" s="3" t="str">
        <f aca="false">IF(I2840=1,"Yes","No")</f>
        <v>Yes</v>
      </c>
      <c r="L2840" s="7" t="n">
        <f aca="false">IF(K2840="Yes",(J2840-1)*0.98,-1)</f>
        <v>21.1582</v>
      </c>
      <c r="M2840" s="10" t="s">
        <v>53</v>
      </c>
      <c r="N2840" s="56" t="n">
        <v>16.77</v>
      </c>
      <c r="O2840" s="50" t="n">
        <f aca="false">N2840*L2840</f>
        <v>354.823014</v>
      </c>
      <c r="P2840" s="14" t="n">
        <f aca="false">O2840+P2839</f>
        <v>1619.9628702656</v>
      </c>
    </row>
    <row r="2841" customFormat="false" ht="12.8" hidden="false" customHeight="false" outlineLevel="0" collapsed="false">
      <c r="A2841" s="2" t="s">
        <v>3251</v>
      </c>
      <c r="B2841" s="2" t="s">
        <v>239</v>
      </c>
      <c r="C2841" s="0" t="s">
        <v>223</v>
      </c>
      <c r="D2841" s="0" t="s">
        <v>42</v>
      </c>
      <c r="E2841" s="0" t="s">
        <v>147</v>
      </c>
      <c r="F2841" s="0" t="s">
        <v>65</v>
      </c>
      <c r="G2841" s="0" t="s">
        <v>21</v>
      </c>
      <c r="H2841" s="0" t="s">
        <v>3090</v>
      </c>
      <c r="I2841" s="0" t="n">
        <v>1</v>
      </c>
      <c r="J2841" s="0" t="n">
        <v>3.9</v>
      </c>
      <c r="K2841" s="0" t="str">
        <f aca="false">IF(I2841=1,"Yes","No")</f>
        <v>Yes</v>
      </c>
      <c r="L2841" s="0" t="n">
        <f aca="false">IF(K2841="Yes",(J2841-1)*0.98,-1)</f>
        <v>2.842</v>
      </c>
      <c r="M2841" s="5" t="s">
        <v>33</v>
      </c>
      <c r="N2841" s="56" t="n">
        <v>16.77</v>
      </c>
      <c r="O2841" s="50" t="n">
        <f aca="false">N2841*L2841</f>
        <v>47.66034</v>
      </c>
      <c r="P2841" s="14" t="n">
        <f aca="false">O2841+P2840</f>
        <v>1667.6232102656</v>
      </c>
    </row>
    <row r="2842" customFormat="false" ht="12.8" hidden="false" customHeight="false" outlineLevel="0" collapsed="false">
      <c r="A2842" s="2" t="s">
        <v>3251</v>
      </c>
      <c r="B2842" s="2" t="s">
        <v>239</v>
      </c>
      <c r="C2842" s="0" t="s">
        <v>223</v>
      </c>
      <c r="D2842" s="0" t="s">
        <v>42</v>
      </c>
      <c r="E2842" s="0" t="s">
        <v>147</v>
      </c>
      <c r="F2842" s="0" t="s">
        <v>65</v>
      </c>
      <c r="G2842" s="0" t="s">
        <v>21</v>
      </c>
      <c r="H2842" s="0" t="s">
        <v>3090</v>
      </c>
      <c r="I2842" s="0" t="n">
        <v>1</v>
      </c>
      <c r="J2842" s="0" t="n">
        <v>1.49</v>
      </c>
      <c r="K2842" s="0" t="s">
        <v>21</v>
      </c>
      <c r="L2842" s="0" t="n">
        <f aca="false">IF(K2842="Yes",(J2842-1)*0.98,-1)</f>
        <v>0.4802</v>
      </c>
      <c r="M2842" s="4" t="s">
        <v>22</v>
      </c>
      <c r="N2842" s="56" t="n">
        <v>16.77</v>
      </c>
      <c r="O2842" s="50" t="n">
        <f aca="false">N2842*L2842</f>
        <v>8.052954</v>
      </c>
      <c r="P2842" s="14" t="n">
        <f aca="false">O2842+P2841</f>
        <v>1675.6761642656</v>
      </c>
    </row>
    <row r="2843" customFormat="false" ht="12.8" hidden="false" customHeight="false" outlineLevel="0" collapsed="false">
      <c r="A2843" s="2" t="s">
        <v>3256</v>
      </c>
      <c r="B2843" s="2" t="s">
        <v>452</v>
      </c>
      <c r="C2843" s="0" t="s">
        <v>492</v>
      </c>
      <c r="D2843" s="0" t="s">
        <v>16</v>
      </c>
      <c r="E2843" s="0" t="s">
        <v>79</v>
      </c>
      <c r="F2843" s="0" t="s">
        <v>80</v>
      </c>
      <c r="G2843" s="0" t="s">
        <v>19</v>
      </c>
      <c r="H2843" s="0" t="s">
        <v>3257</v>
      </c>
      <c r="I2843" s="0" t="n">
        <v>1</v>
      </c>
      <c r="J2843" s="0" t="n">
        <v>1.85</v>
      </c>
      <c r="K2843" s="0" t="s">
        <v>21</v>
      </c>
      <c r="L2843" s="0" t="n">
        <f aca="false">IF(K2843="Yes",(J2843-1)*0.98,-1)</f>
        <v>0.833</v>
      </c>
      <c r="M2843" s="4" t="s">
        <v>22</v>
      </c>
      <c r="N2843" s="56" t="n">
        <v>16.77</v>
      </c>
      <c r="O2843" s="50" t="n">
        <f aca="false">N2843*L2843</f>
        <v>13.96941</v>
      </c>
      <c r="P2843" s="14" t="n">
        <f aca="false">O2843+P2842</f>
        <v>1689.6455742656</v>
      </c>
    </row>
    <row r="2844" customFormat="false" ht="12.8" hidden="false" customHeight="false" outlineLevel="0" collapsed="false">
      <c r="A2844" s="2" t="s">
        <v>3258</v>
      </c>
      <c r="B2844" s="2" t="s">
        <v>237</v>
      </c>
      <c r="C2844" s="0" t="s">
        <v>125</v>
      </c>
      <c r="D2844" s="0" t="s">
        <v>29</v>
      </c>
      <c r="E2844" s="0" t="s">
        <v>30</v>
      </c>
      <c r="F2844" s="0" t="s">
        <v>428</v>
      </c>
      <c r="G2844" s="0" t="s">
        <v>21</v>
      </c>
      <c r="H2844" s="0" t="s">
        <v>3259</v>
      </c>
      <c r="I2844" s="0" t="n">
        <v>1</v>
      </c>
      <c r="J2844" s="0" t="n">
        <v>8.3</v>
      </c>
      <c r="K2844" s="0" t="str">
        <f aca="false">IF(I2844=1,"Yes","No")</f>
        <v>Yes</v>
      </c>
      <c r="L2844" s="0" t="n">
        <f aca="false">IF(K2844="Yes",(J2844-1)*0.98,-1)</f>
        <v>7.154</v>
      </c>
      <c r="M2844" s="5" t="s">
        <v>33</v>
      </c>
      <c r="N2844" s="56" t="n">
        <v>16.77</v>
      </c>
      <c r="O2844" s="50" t="n">
        <f aca="false">N2844*L2844</f>
        <v>119.97258</v>
      </c>
      <c r="P2844" s="14" t="n">
        <f aca="false">O2844+P2843</f>
        <v>1809.6181542656</v>
      </c>
    </row>
    <row r="2845" customFormat="false" ht="12.8" hidden="false" customHeight="false" outlineLevel="0" collapsed="false">
      <c r="A2845" s="2" t="s">
        <v>3258</v>
      </c>
      <c r="B2845" s="2" t="s">
        <v>237</v>
      </c>
      <c r="C2845" s="0" t="s">
        <v>125</v>
      </c>
      <c r="D2845" s="0" t="s">
        <v>29</v>
      </c>
      <c r="E2845" s="0" t="s">
        <v>30</v>
      </c>
      <c r="F2845" s="0" t="s">
        <v>428</v>
      </c>
      <c r="G2845" s="0" t="s">
        <v>21</v>
      </c>
      <c r="H2845" s="0" t="s">
        <v>3259</v>
      </c>
      <c r="I2845" s="0" t="n">
        <v>1</v>
      </c>
      <c r="J2845" s="0" t="n">
        <v>2.62</v>
      </c>
      <c r="K2845" s="0" t="s">
        <v>21</v>
      </c>
      <c r="L2845" s="0" t="n">
        <f aca="false">IF(K2845="Yes",(J2845-1)*0.98,-1)</f>
        <v>1.5876</v>
      </c>
      <c r="M2845" s="4" t="s">
        <v>22</v>
      </c>
      <c r="N2845" s="56" t="n">
        <v>16.77</v>
      </c>
      <c r="O2845" s="50" t="n">
        <f aca="false">N2845*L2845</f>
        <v>26.624052</v>
      </c>
      <c r="P2845" s="14" t="n">
        <f aca="false">O2845+P2844</f>
        <v>1836.2422062656</v>
      </c>
    </row>
    <row r="2846" customFormat="false" ht="12.8" hidden="false" customHeight="false" outlineLevel="0" collapsed="false">
      <c r="A2846" s="2" t="s">
        <v>3258</v>
      </c>
      <c r="B2846" s="2" t="s">
        <v>267</v>
      </c>
      <c r="C2846" s="0" t="s">
        <v>327</v>
      </c>
      <c r="D2846" s="0" t="s">
        <v>16</v>
      </c>
      <c r="E2846" s="0" t="s">
        <v>17</v>
      </c>
      <c r="F2846" s="0" t="s">
        <v>18</v>
      </c>
      <c r="G2846" s="0" t="s">
        <v>19</v>
      </c>
      <c r="H2846" s="0" t="s">
        <v>2356</v>
      </c>
      <c r="I2846" s="0" t="n">
        <v>1</v>
      </c>
      <c r="J2846" s="0" t="n">
        <v>1.07</v>
      </c>
      <c r="K2846" s="0" t="s">
        <v>21</v>
      </c>
      <c r="L2846" s="0" t="n">
        <f aca="false">IF(K2846="Yes",(J2846-1)*0.98,-1)</f>
        <v>0.0686000000000001</v>
      </c>
      <c r="M2846" s="4" t="s">
        <v>22</v>
      </c>
      <c r="N2846" s="56" t="n">
        <v>16.77</v>
      </c>
      <c r="O2846" s="50" t="n">
        <f aca="false">N2846*L2846</f>
        <v>1.150422</v>
      </c>
      <c r="P2846" s="14" t="n">
        <f aca="false">O2846+P2845</f>
        <v>1837.3926282656</v>
      </c>
    </row>
    <row r="2847" customFormat="false" ht="12.8" hidden="false" customHeight="false" outlineLevel="0" collapsed="false">
      <c r="A2847" s="2" t="s">
        <v>3258</v>
      </c>
      <c r="B2847" s="2" t="s">
        <v>601</v>
      </c>
      <c r="C2847" s="0" t="s">
        <v>3260</v>
      </c>
      <c r="D2847" s="0" t="s">
        <v>37</v>
      </c>
      <c r="E2847" s="0" t="s">
        <v>17</v>
      </c>
      <c r="G2847" s="0" t="s">
        <v>19</v>
      </c>
      <c r="H2847" s="0" t="s">
        <v>3261</v>
      </c>
      <c r="I2847" s="0" t="n">
        <v>2</v>
      </c>
      <c r="J2847" s="0" t="n">
        <v>1.95</v>
      </c>
      <c r="K2847" s="0" t="s">
        <v>21</v>
      </c>
      <c r="L2847" s="0" t="n">
        <f aca="false">IF(K2847="Yes",(J2847-1)*0.98,-1)</f>
        <v>0.931</v>
      </c>
      <c r="M2847" s="11" t="s">
        <v>62</v>
      </c>
      <c r="N2847" s="56" t="n">
        <v>16.77</v>
      </c>
      <c r="O2847" s="50" t="n">
        <f aca="false">N2847*L2847</f>
        <v>15.61287</v>
      </c>
      <c r="P2847" s="14" t="n">
        <f aca="false">O2847+P2846</f>
        <v>1853.0054982656</v>
      </c>
    </row>
    <row r="2848" customFormat="false" ht="12.8" hidden="false" customHeight="false" outlineLevel="0" collapsed="false">
      <c r="A2848" s="9" t="s">
        <v>3258</v>
      </c>
      <c r="B2848" s="9" t="s">
        <v>601</v>
      </c>
      <c r="C2848" s="6" t="s">
        <v>3260</v>
      </c>
      <c r="D2848" s="6" t="s">
        <v>37</v>
      </c>
      <c r="E2848" s="6" t="s">
        <v>17</v>
      </c>
      <c r="F2848" s="6"/>
      <c r="G2848" s="6" t="s">
        <v>19</v>
      </c>
      <c r="H2848" s="6" t="s">
        <v>3261</v>
      </c>
      <c r="I2848" s="0" t="n">
        <v>2</v>
      </c>
      <c r="J2848" s="6" t="n">
        <v>6.65</v>
      </c>
      <c r="K2848" s="3" t="str">
        <f aca="false">IF(I2848=1,"Yes","No")</f>
        <v>No</v>
      </c>
      <c r="L2848" s="7" t="n">
        <f aca="false">IF(K2848="Yes",(J2848-1)*0.98,-1)</f>
        <v>-1</v>
      </c>
      <c r="M2848" s="10" t="s">
        <v>53</v>
      </c>
      <c r="N2848" s="56" t="n">
        <v>16.77</v>
      </c>
      <c r="O2848" s="50" t="n">
        <f aca="false">N2848*L2848</f>
        <v>-16.77</v>
      </c>
      <c r="P2848" s="14" t="n">
        <f aca="false">O2848+P2847</f>
        <v>1836.2354982656</v>
      </c>
    </row>
    <row r="2849" customFormat="false" ht="12.8" hidden="false" customHeight="false" outlineLevel="0" collapsed="false">
      <c r="A2849" s="9" t="s">
        <v>3262</v>
      </c>
      <c r="B2849" s="9" t="s">
        <v>96</v>
      </c>
      <c r="C2849" s="6" t="s">
        <v>15</v>
      </c>
      <c r="D2849" s="6" t="s">
        <v>42</v>
      </c>
      <c r="E2849" s="6" t="s">
        <v>147</v>
      </c>
      <c r="F2849" s="6" t="s">
        <v>43</v>
      </c>
      <c r="G2849" s="6" t="s">
        <v>19</v>
      </c>
      <c r="H2849" s="6" t="s">
        <v>3263</v>
      </c>
      <c r="I2849" s="0" t="n">
        <v>2</v>
      </c>
      <c r="J2849" s="6" t="n">
        <v>15.8</v>
      </c>
      <c r="K2849" s="3" t="str">
        <f aca="false">IF(I2849=1,"Yes","No")</f>
        <v>No</v>
      </c>
      <c r="L2849" s="7" t="n">
        <f aca="false">IF(K2849="Yes",(J2849-1)*0.98,-1)</f>
        <v>-1</v>
      </c>
      <c r="M2849" s="10" t="s">
        <v>53</v>
      </c>
      <c r="N2849" s="56" t="n">
        <v>16.77</v>
      </c>
      <c r="O2849" s="50" t="n">
        <f aca="false">N2849*L2849</f>
        <v>-16.77</v>
      </c>
      <c r="P2849" s="14" t="n">
        <f aca="false">O2849+P2848</f>
        <v>1819.4654982656</v>
      </c>
    </row>
    <row r="2850" customFormat="false" ht="12.8" hidden="false" customHeight="false" outlineLevel="0" collapsed="false">
      <c r="A2850" s="9" t="s">
        <v>3262</v>
      </c>
      <c r="B2850" s="9" t="s">
        <v>77</v>
      </c>
      <c r="C2850" s="6" t="s">
        <v>382</v>
      </c>
      <c r="D2850" s="6" t="s">
        <v>48</v>
      </c>
      <c r="E2850" s="6" t="s">
        <v>147</v>
      </c>
      <c r="F2850" s="6" t="s">
        <v>65</v>
      </c>
      <c r="G2850" s="6" t="s">
        <v>21</v>
      </c>
      <c r="H2850" s="6" t="s">
        <v>3264</v>
      </c>
      <c r="I2850" s="0" t="n">
        <v>1</v>
      </c>
      <c r="J2850" s="6" t="n">
        <v>2.96</v>
      </c>
      <c r="K2850" s="3" t="s">
        <v>21</v>
      </c>
      <c r="L2850" s="0" t="n">
        <f aca="false">IF(K2850="Yes",(J2850-1)*0.98,-1)</f>
        <v>1.9208</v>
      </c>
      <c r="M2850" s="13" t="s">
        <v>184</v>
      </c>
      <c r="N2850" s="56" t="n">
        <v>16.77</v>
      </c>
      <c r="O2850" s="50" t="n">
        <f aca="false">N2850*L2850</f>
        <v>32.211816</v>
      </c>
      <c r="P2850" s="14" t="n">
        <f aca="false">O2850+P2849</f>
        <v>1851.6773142656</v>
      </c>
    </row>
    <row r="2851" customFormat="false" ht="12.8" hidden="false" customHeight="false" outlineLevel="0" collapsed="false">
      <c r="A2851" s="2" t="s">
        <v>3262</v>
      </c>
      <c r="B2851" s="2" t="s">
        <v>205</v>
      </c>
      <c r="C2851" s="0" t="s">
        <v>15</v>
      </c>
      <c r="D2851" s="0" t="s">
        <v>29</v>
      </c>
      <c r="E2851" s="0" t="s">
        <v>147</v>
      </c>
      <c r="F2851" s="0" t="s">
        <v>65</v>
      </c>
      <c r="G2851" s="0" t="s">
        <v>21</v>
      </c>
      <c r="H2851" s="0" t="s">
        <v>3265</v>
      </c>
      <c r="I2851" s="0" t="n">
        <v>3</v>
      </c>
      <c r="J2851" s="0" t="n">
        <v>1.72</v>
      </c>
      <c r="K2851" s="0" t="s">
        <v>21</v>
      </c>
      <c r="L2851" s="0" t="n">
        <f aca="false">IF(K2851="Yes",(J2851-1)*0.98,-1)</f>
        <v>0.7056</v>
      </c>
      <c r="M2851" s="11" t="s">
        <v>62</v>
      </c>
      <c r="N2851" s="56" t="n">
        <v>16.77</v>
      </c>
      <c r="O2851" s="50" t="n">
        <f aca="false">N2851*L2851</f>
        <v>11.832912</v>
      </c>
      <c r="P2851" s="14" t="n">
        <f aca="false">O2851+P2850</f>
        <v>1863.5102262656</v>
      </c>
    </row>
    <row r="2852" customFormat="false" ht="12.8" hidden="false" customHeight="false" outlineLevel="0" collapsed="false">
      <c r="A2852" s="2" t="s">
        <v>3262</v>
      </c>
      <c r="B2852" s="2" t="s">
        <v>205</v>
      </c>
      <c r="C2852" s="6" t="s">
        <v>15</v>
      </c>
      <c r="D2852" s="6" t="s">
        <v>29</v>
      </c>
      <c r="E2852" s="6" t="s">
        <v>147</v>
      </c>
      <c r="F2852" s="6" t="s">
        <v>65</v>
      </c>
      <c r="G2852" s="6" t="s">
        <v>21</v>
      </c>
      <c r="H2852" s="6" t="s">
        <v>3266</v>
      </c>
      <c r="I2852" s="0" t="n">
        <v>1</v>
      </c>
      <c r="J2852" s="6" t="n">
        <v>8.49</v>
      </c>
      <c r="K2852" s="3" t="str">
        <f aca="false">IF(I2852=1, "No","Yes")</f>
        <v>No</v>
      </c>
      <c r="L2852" s="7" t="n">
        <f aca="false">IF(I2852=1,-J2852,0.98)</f>
        <v>-8.49</v>
      </c>
      <c r="M2852" s="8" t="s">
        <v>51</v>
      </c>
      <c r="N2852" s="56" t="n">
        <v>16.77</v>
      </c>
      <c r="O2852" s="50" t="n">
        <f aca="false">N2852*L2852</f>
        <v>-142.3773</v>
      </c>
      <c r="P2852" s="14" t="n">
        <f aca="false">O2852+P2851</f>
        <v>1721.1329262656</v>
      </c>
    </row>
    <row r="2853" customFormat="false" ht="12.8" hidden="false" customHeight="false" outlineLevel="0" collapsed="false">
      <c r="A2853" s="2" t="s">
        <v>3262</v>
      </c>
      <c r="B2853" s="2" t="s">
        <v>205</v>
      </c>
      <c r="C2853" s="6" t="s">
        <v>15</v>
      </c>
      <c r="D2853" s="6" t="s">
        <v>29</v>
      </c>
      <c r="E2853" s="6" t="s">
        <v>147</v>
      </c>
      <c r="F2853" s="6" t="s">
        <v>65</v>
      </c>
      <c r="G2853" s="6" t="s">
        <v>21</v>
      </c>
      <c r="H2853" s="6" t="s">
        <v>3266</v>
      </c>
      <c r="I2853" s="0" t="n">
        <v>1</v>
      </c>
      <c r="J2853" s="6" t="n">
        <v>8.49</v>
      </c>
      <c r="K2853" s="3" t="str">
        <f aca="false">IF(I2853=1, "No","Yes")</f>
        <v>No</v>
      </c>
      <c r="L2853" s="7" t="n">
        <f aca="false">IF(I2853=1,-J2853,0.98)</f>
        <v>-8.49</v>
      </c>
      <c r="M2853" s="12" t="s">
        <v>128</v>
      </c>
      <c r="N2853" s="56" t="n">
        <v>16.77</v>
      </c>
      <c r="O2853" s="50" t="n">
        <f aca="false">N2853*L2853</f>
        <v>-142.3773</v>
      </c>
      <c r="P2853" s="14" t="n">
        <f aca="false">O2853+P2852</f>
        <v>1578.7556262656</v>
      </c>
    </row>
    <row r="2854" customFormat="false" ht="12.8" hidden="false" customHeight="false" outlineLevel="0" collapsed="false">
      <c r="A2854" s="9" t="s">
        <v>3262</v>
      </c>
      <c r="B2854" s="9" t="s">
        <v>205</v>
      </c>
      <c r="C2854" s="6" t="s">
        <v>15</v>
      </c>
      <c r="D2854" s="6" t="s">
        <v>29</v>
      </c>
      <c r="E2854" s="6" t="s">
        <v>147</v>
      </c>
      <c r="F2854" s="6" t="s">
        <v>65</v>
      </c>
      <c r="G2854" s="6" t="s">
        <v>21</v>
      </c>
      <c r="H2854" s="6" t="s">
        <v>3266</v>
      </c>
      <c r="I2854" s="0" t="n">
        <v>1</v>
      </c>
      <c r="J2854" s="6" t="n">
        <v>2.9</v>
      </c>
      <c r="K2854" s="3" t="s">
        <v>21</v>
      </c>
      <c r="L2854" s="0" t="n">
        <f aca="false">IF(K2854="Yes",(J2854-1)*0.98,-1)</f>
        <v>1.862</v>
      </c>
      <c r="M2854" s="13" t="s">
        <v>184</v>
      </c>
      <c r="N2854" s="56" t="n">
        <v>16.77</v>
      </c>
      <c r="O2854" s="50" t="n">
        <f aca="false">N2854*L2854</f>
        <v>31.22574</v>
      </c>
      <c r="P2854" s="14" t="n">
        <f aca="false">O2854+P2853</f>
        <v>1609.9813662656</v>
      </c>
    </row>
    <row r="2855" customFormat="false" ht="12.8" hidden="false" customHeight="false" outlineLevel="0" collapsed="false">
      <c r="A2855" s="2" t="s">
        <v>3267</v>
      </c>
      <c r="B2855" s="2" t="s">
        <v>58</v>
      </c>
      <c r="C2855" s="0" t="s">
        <v>179</v>
      </c>
      <c r="D2855" s="0" t="s">
        <v>16</v>
      </c>
      <c r="E2855" s="0" t="s">
        <v>147</v>
      </c>
      <c r="F2855" s="0" t="s">
        <v>65</v>
      </c>
      <c r="G2855" s="0" t="s">
        <v>21</v>
      </c>
      <c r="H2855" s="0" t="s">
        <v>3268</v>
      </c>
      <c r="I2855" s="0" t="n">
        <v>2</v>
      </c>
      <c r="J2855" s="0" t="n">
        <v>1.87</v>
      </c>
      <c r="K2855" s="0" t="str">
        <f aca="false">IF(I2855=1,"Yes","No")</f>
        <v>No</v>
      </c>
      <c r="L2855" s="0" t="n">
        <f aca="false">IF(K2855="Yes",(J2855-1)*0.98,-1)</f>
        <v>-1</v>
      </c>
      <c r="M2855" s="5" t="s">
        <v>33</v>
      </c>
      <c r="N2855" s="56" t="n">
        <v>16.77</v>
      </c>
      <c r="O2855" s="50" t="n">
        <f aca="false">N2855*L2855</f>
        <v>-16.77</v>
      </c>
      <c r="P2855" s="14" t="n">
        <f aca="false">O2855+P2854</f>
        <v>1593.2113662656</v>
      </c>
    </row>
    <row r="2856" customFormat="false" ht="12.8" hidden="false" customHeight="false" outlineLevel="0" collapsed="false">
      <c r="A2856" s="2" t="s">
        <v>3267</v>
      </c>
      <c r="B2856" s="2" t="s">
        <v>410</v>
      </c>
      <c r="C2856" s="0" t="s">
        <v>1302</v>
      </c>
      <c r="D2856" s="0" t="s">
        <v>37</v>
      </c>
      <c r="E2856" s="0" t="s">
        <v>147</v>
      </c>
      <c r="G2856" s="0" t="s">
        <v>19</v>
      </c>
      <c r="H2856" s="0" t="s">
        <v>3269</v>
      </c>
      <c r="I2856" s="0" t="n">
        <v>1</v>
      </c>
      <c r="J2856" s="0" t="n">
        <v>1.52</v>
      </c>
      <c r="K2856" s="0" t="str">
        <f aca="false">IF(I2856=1,"Yes","No")</f>
        <v>Yes</v>
      </c>
      <c r="L2856" s="0" t="n">
        <f aca="false">IF(K2856="Yes",(J2856-1)*0.98,-1)</f>
        <v>0.5096</v>
      </c>
      <c r="M2856" s="5" t="s">
        <v>33</v>
      </c>
      <c r="N2856" s="56" t="n">
        <v>16.77</v>
      </c>
      <c r="O2856" s="50" t="n">
        <f aca="false">N2856*L2856</f>
        <v>8.545992</v>
      </c>
      <c r="P2856" s="14" t="n">
        <f aca="false">O2856+P2855</f>
        <v>1601.7573582656</v>
      </c>
    </row>
    <row r="2857" customFormat="false" ht="12.8" hidden="false" customHeight="false" outlineLevel="0" collapsed="false">
      <c r="A2857" s="2" t="s">
        <v>3270</v>
      </c>
      <c r="B2857" s="2" t="s">
        <v>96</v>
      </c>
      <c r="C2857" s="0" t="s">
        <v>639</v>
      </c>
      <c r="D2857" s="0" t="s">
        <v>16</v>
      </c>
      <c r="E2857" s="0" t="s">
        <v>147</v>
      </c>
      <c r="F2857" s="0" t="s">
        <v>18</v>
      </c>
      <c r="G2857" s="0" t="s">
        <v>19</v>
      </c>
      <c r="H2857" s="0" t="s">
        <v>3193</v>
      </c>
      <c r="I2857" s="0" t="n">
        <v>3</v>
      </c>
      <c r="J2857" s="0" t="n">
        <v>1.47</v>
      </c>
      <c r="K2857" s="0" t="s">
        <v>21</v>
      </c>
      <c r="L2857" s="0" t="n">
        <f aca="false">IF(K2857="Yes",(J2857-1)*0.98,-1)</f>
        <v>0.4606</v>
      </c>
      <c r="M2857" s="11" t="s">
        <v>62</v>
      </c>
      <c r="N2857" s="56" t="n">
        <v>16.77</v>
      </c>
      <c r="O2857" s="50" t="n">
        <f aca="false">N2857*L2857</f>
        <v>7.724262</v>
      </c>
      <c r="P2857" s="14" t="n">
        <f aca="false">O2857+P2856</f>
        <v>1609.4816202656</v>
      </c>
    </row>
    <row r="2858" customFormat="false" ht="12.8" hidden="false" customHeight="false" outlineLevel="0" collapsed="false">
      <c r="A2858" s="9" t="s">
        <v>3270</v>
      </c>
      <c r="B2858" s="9" t="s">
        <v>96</v>
      </c>
      <c r="C2858" s="6" t="s">
        <v>639</v>
      </c>
      <c r="D2858" s="6" t="s">
        <v>16</v>
      </c>
      <c r="E2858" s="6" t="s">
        <v>147</v>
      </c>
      <c r="F2858" s="6" t="s">
        <v>18</v>
      </c>
      <c r="G2858" s="6" t="s">
        <v>19</v>
      </c>
      <c r="H2858" s="6" t="s">
        <v>3193</v>
      </c>
      <c r="I2858" s="0" t="n">
        <v>3</v>
      </c>
      <c r="J2858" s="6" t="n">
        <v>3.8</v>
      </c>
      <c r="K2858" s="3" t="str">
        <f aca="false">IF(I2858=1,"Yes","No")</f>
        <v>No</v>
      </c>
      <c r="L2858" s="7" t="n">
        <f aca="false">IF(K2858="Yes",(J2858-1)*0.98,-1)</f>
        <v>-1</v>
      </c>
      <c r="M2858" s="10" t="s">
        <v>53</v>
      </c>
      <c r="N2858" s="56" t="n">
        <v>16.77</v>
      </c>
      <c r="O2858" s="50" t="n">
        <f aca="false">N2858*L2858</f>
        <v>-16.77</v>
      </c>
      <c r="P2858" s="14" t="n">
        <f aca="false">O2858+P2857</f>
        <v>1592.7116202656</v>
      </c>
    </row>
    <row r="2859" customFormat="false" ht="12.8" hidden="false" customHeight="false" outlineLevel="0" collapsed="false">
      <c r="A2859" s="2" t="s">
        <v>3270</v>
      </c>
      <c r="B2859" s="2" t="s">
        <v>146</v>
      </c>
      <c r="C2859" s="6" t="s">
        <v>639</v>
      </c>
      <c r="D2859" s="6" t="s">
        <v>42</v>
      </c>
      <c r="E2859" s="6" t="s">
        <v>147</v>
      </c>
      <c r="F2859" s="6" t="s">
        <v>18</v>
      </c>
      <c r="G2859" s="6" t="s">
        <v>19</v>
      </c>
      <c r="H2859" s="6" t="s">
        <v>3271</v>
      </c>
      <c r="I2859" s="0" t="n">
        <v>3</v>
      </c>
      <c r="J2859" s="6" t="n">
        <v>7</v>
      </c>
      <c r="K2859" s="3" t="str">
        <f aca="false">IF(I2859=1, "No","Yes")</f>
        <v>Yes</v>
      </c>
      <c r="L2859" s="7" t="n">
        <f aca="false">IF(I2859=1,-J2859,0.98)</f>
        <v>0.98</v>
      </c>
      <c r="M2859" s="8" t="s">
        <v>51</v>
      </c>
      <c r="N2859" s="56" t="n">
        <v>16.77</v>
      </c>
      <c r="O2859" s="50" t="n">
        <f aca="false">N2859*L2859</f>
        <v>16.4346</v>
      </c>
      <c r="P2859" s="14" t="n">
        <f aca="false">O2859+P2858</f>
        <v>1609.1462202656</v>
      </c>
    </row>
    <row r="2860" customFormat="false" ht="12.8" hidden="false" customHeight="false" outlineLevel="0" collapsed="false">
      <c r="A2860" s="2" t="s">
        <v>3270</v>
      </c>
      <c r="B2860" s="2" t="s">
        <v>527</v>
      </c>
      <c r="C2860" s="0" t="s">
        <v>1246</v>
      </c>
      <c r="D2860" s="0" t="s">
        <v>16</v>
      </c>
      <c r="E2860" s="0" t="s">
        <v>147</v>
      </c>
      <c r="F2860" s="0" t="s">
        <v>453</v>
      </c>
      <c r="G2860" s="0" t="s">
        <v>19</v>
      </c>
      <c r="H2860" s="0" t="s">
        <v>3272</v>
      </c>
      <c r="I2860" s="0" t="n">
        <v>2</v>
      </c>
      <c r="J2860" s="0" t="n">
        <v>3.91</v>
      </c>
      <c r="K2860" s="0" t="str">
        <f aca="false">IF(I2860=1,"Yes","No")</f>
        <v>No</v>
      </c>
      <c r="L2860" s="0" t="n">
        <f aca="false">IF(K2860="Yes",(J2860-1)*0.98,-1)</f>
        <v>-1</v>
      </c>
      <c r="M2860" s="5" t="s">
        <v>33</v>
      </c>
      <c r="N2860" s="56" t="n">
        <v>16.77</v>
      </c>
      <c r="O2860" s="50" t="n">
        <f aca="false">N2860*L2860</f>
        <v>-16.77</v>
      </c>
      <c r="P2860" s="14" t="n">
        <f aca="false">O2860+P2859</f>
        <v>1592.3762202656</v>
      </c>
    </row>
    <row r="2861" customFormat="false" ht="12.8" hidden="false" customHeight="false" outlineLevel="0" collapsed="false">
      <c r="A2861" s="2" t="s">
        <v>3270</v>
      </c>
      <c r="B2861" s="2" t="s">
        <v>527</v>
      </c>
      <c r="C2861" s="0" t="s">
        <v>1246</v>
      </c>
      <c r="D2861" s="0" t="s">
        <v>16</v>
      </c>
      <c r="E2861" s="0" t="s">
        <v>147</v>
      </c>
      <c r="F2861" s="0" t="s">
        <v>453</v>
      </c>
      <c r="G2861" s="0" t="s">
        <v>19</v>
      </c>
      <c r="H2861" s="0" t="s">
        <v>3273</v>
      </c>
      <c r="I2861" s="0" t="n">
        <v>4</v>
      </c>
      <c r="J2861" s="0" t="n">
        <v>1.52</v>
      </c>
      <c r="K2861" s="0" t="s">
        <v>19</v>
      </c>
      <c r="L2861" s="0" t="n">
        <f aca="false">IF(K2861="Yes",(J2861-1)*0.98,-1)</f>
        <v>-1</v>
      </c>
      <c r="M2861" s="11" t="s">
        <v>62</v>
      </c>
      <c r="N2861" s="56" t="n">
        <v>16.77</v>
      </c>
      <c r="O2861" s="50" t="n">
        <f aca="false">N2861*L2861</f>
        <v>-16.77</v>
      </c>
      <c r="P2861" s="14" t="n">
        <f aca="false">O2861+P2860</f>
        <v>1575.6062202656</v>
      </c>
    </row>
    <row r="2862" customFormat="false" ht="12.8" hidden="false" customHeight="false" outlineLevel="0" collapsed="false">
      <c r="A2862" s="9" t="s">
        <v>3270</v>
      </c>
      <c r="B2862" s="9" t="s">
        <v>527</v>
      </c>
      <c r="C2862" s="6" t="s">
        <v>1246</v>
      </c>
      <c r="D2862" s="6" t="s">
        <v>16</v>
      </c>
      <c r="E2862" s="6" t="s">
        <v>147</v>
      </c>
      <c r="F2862" s="6" t="s">
        <v>453</v>
      </c>
      <c r="G2862" s="6" t="s">
        <v>19</v>
      </c>
      <c r="H2862" s="6" t="s">
        <v>3274</v>
      </c>
      <c r="I2862" s="0" t="n">
        <v>1</v>
      </c>
      <c r="J2862" s="6" t="n">
        <v>1.31</v>
      </c>
      <c r="K2862" s="3" t="s">
        <v>21</v>
      </c>
      <c r="L2862" s="0" t="n">
        <f aca="false">IF(K2862="Yes",(J2862-1)*0.98,-1)</f>
        <v>0.3038</v>
      </c>
      <c r="M2862" s="13" t="s">
        <v>184</v>
      </c>
      <c r="N2862" s="56" t="n">
        <v>16.77</v>
      </c>
      <c r="O2862" s="50" t="n">
        <f aca="false">N2862*L2862</f>
        <v>5.094726</v>
      </c>
      <c r="P2862" s="14" t="n">
        <f aca="false">O2862+P2861</f>
        <v>1580.7009462656</v>
      </c>
    </row>
    <row r="2863" customFormat="false" ht="12.8" hidden="false" customHeight="false" outlineLevel="0" collapsed="false">
      <c r="A2863" s="2" t="s">
        <v>3270</v>
      </c>
      <c r="B2863" s="2" t="s">
        <v>1185</v>
      </c>
      <c r="C2863" s="0" t="s">
        <v>481</v>
      </c>
      <c r="D2863" s="0" t="s">
        <v>48</v>
      </c>
      <c r="E2863" s="0" t="s">
        <v>147</v>
      </c>
      <c r="F2863" s="0" t="s">
        <v>453</v>
      </c>
      <c r="G2863" s="0" t="s">
        <v>19</v>
      </c>
      <c r="H2863" s="0" t="s">
        <v>3275</v>
      </c>
      <c r="I2863" s="0" t="n">
        <v>1</v>
      </c>
      <c r="J2863" s="0" t="n">
        <v>1.2</v>
      </c>
      <c r="K2863" s="0" t="str">
        <f aca="false">IF(I2863=1,"Yes","No")</f>
        <v>Yes</v>
      </c>
      <c r="L2863" s="0" t="n">
        <f aca="false">IF(K2863="Yes",(J2863-1)*0.98,-1)</f>
        <v>0.196</v>
      </c>
      <c r="M2863" s="5" t="s">
        <v>33</v>
      </c>
      <c r="N2863" s="56" t="n">
        <v>16.77</v>
      </c>
      <c r="O2863" s="50" t="n">
        <f aca="false">N2863*L2863</f>
        <v>3.28692</v>
      </c>
      <c r="P2863" s="14" t="n">
        <f aca="false">O2863+P2862</f>
        <v>1583.9878662656</v>
      </c>
    </row>
    <row r="2864" customFormat="false" ht="12.8" hidden="false" customHeight="false" outlineLevel="0" collapsed="false">
      <c r="A2864" s="2" t="s">
        <v>3270</v>
      </c>
      <c r="B2864" s="2" t="s">
        <v>1185</v>
      </c>
      <c r="C2864" s="0" t="s">
        <v>481</v>
      </c>
      <c r="D2864" s="0" t="s">
        <v>48</v>
      </c>
      <c r="E2864" s="0" t="s">
        <v>147</v>
      </c>
      <c r="F2864" s="0" t="s">
        <v>453</v>
      </c>
      <c r="G2864" s="0" t="s">
        <v>19</v>
      </c>
      <c r="H2864" s="0" t="s">
        <v>3275</v>
      </c>
      <c r="I2864" s="0" t="n">
        <v>1</v>
      </c>
      <c r="J2864" s="0" t="n">
        <v>1.06</v>
      </c>
      <c r="K2864" s="0" t="s">
        <v>21</v>
      </c>
      <c r="L2864" s="0" t="n">
        <f aca="false">IF(K2864="Yes",(J2864-1)*0.98,-1)</f>
        <v>0.0588000000000001</v>
      </c>
      <c r="M2864" s="4" t="s">
        <v>22</v>
      </c>
      <c r="N2864" s="56" t="n">
        <v>16.77</v>
      </c>
      <c r="O2864" s="50" t="n">
        <f aca="false">N2864*L2864</f>
        <v>0.986076000000001</v>
      </c>
      <c r="P2864" s="14" t="n">
        <f aca="false">O2864+P2863</f>
        <v>1584.9739422656</v>
      </c>
    </row>
    <row r="2865" customFormat="false" ht="12.8" hidden="false" customHeight="false" outlineLevel="0" collapsed="false">
      <c r="A2865" s="2" t="s">
        <v>3270</v>
      </c>
      <c r="B2865" s="2" t="s">
        <v>273</v>
      </c>
      <c r="C2865" s="0" t="s">
        <v>78</v>
      </c>
      <c r="D2865" s="0" t="s">
        <v>29</v>
      </c>
      <c r="E2865" s="0" t="s">
        <v>147</v>
      </c>
      <c r="F2865" s="0" t="s">
        <v>65</v>
      </c>
      <c r="G2865" s="0" t="s">
        <v>21</v>
      </c>
      <c r="H2865" s="0" t="s">
        <v>3276</v>
      </c>
      <c r="I2865" s="0" t="n">
        <v>0</v>
      </c>
      <c r="J2865" s="0" t="n">
        <v>5.9</v>
      </c>
      <c r="K2865" s="0" t="s">
        <v>19</v>
      </c>
      <c r="L2865" s="0" t="n">
        <f aca="false">IF(K2865="Yes",(J2865-1)*0.98,-1)</f>
        <v>-1</v>
      </c>
      <c r="M2865" s="11" t="s">
        <v>62</v>
      </c>
      <c r="N2865" s="56" t="n">
        <v>16.77</v>
      </c>
      <c r="O2865" s="50" t="n">
        <f aca="false">N2865*L2865</f>
        <v>-16.77</v>
      </c>
      <c r="P2865" s="14" t="n">
        <f aca="false">O2865+P2864</f>
        <v>1568.2039422656</v>
      </c>
    </row>
    <row r="2866" customFormat="false" ht="12.8" hidden="false" customHeight="false" outlineLevel="0" collapsed="false">
      <c r="A2866" s="2" t="s">
        <v>3277</v>
      </c>
      <c r="B2866" s="2" t="s">
        <v>35</v>
      </c>
      <c r="C2866" s="0" t="s">
        <v>433</v>
      </c>
      <c r="D2866" s="0" t="s">
        <v>195</v>
      </c>
      <c r="E2866" s="0" t="s">
        <v>147</v>
      </c>
      <c r="G2866" s="0" t="s">
        <v>19</v>
      </c>
      <c r="H2866" s="0" t="s">
        <v>3278</v>
      </c>
      <c r="I2866" s="0" t="n">
        <v>0</v>
      </c>
      <c r="J2866" s="0" t="n">
        <v>1.8</v>
      </c>
      <c r="K2866" s="0" t="str">
        <f aca="false">IF(I2866=1,"Yes","No")</f>
        <v>No</v>
      </c>
      <c r="L2866" s="0" t="n">
        <f aca="false">IF(K2866="Yes",(J2866-1)*0.98,-1)</f>
        <v>-1</v>
      </c>
      <c r="M2866" s="5" t="s">
        <v>33</v>
      </c>
      <c r="N2866" s="56" t="n">
        <v>16.77</v>
      </c>
      <c r="O2866" s="50" t="n">
        <f aca="false">N2866*L2866</f>
        <v>-16.77</v>
      </c>
      <c r="P2866" s="14" t="n">
        <f aca="false">O2866+P2865</f>
        <v>1551.4339422656</v>
      </c>
    </row>
    <row r="2867" customFormat="false" ht="12.8" hidden="false" customHeight="false" outlineLevel="0" collapsed="false">
      <c r="A2867" s="2" t="s">
        <v>3277</v>
      </c>
      <c r="B2867" s="2" t="s">
        <v>512</v>
      </c>
      <c r="C2867" s="0" t="s">
        <v>481</v>
      </c>
      <c r="D2867" s="0" t="s">
        <v>48</v>
      </c>
      <c r="E2867" s="0" t="s">
        <v>147</v>
      </c>
      <c r="F2867" s="0" t="s">
        <v>453</v>
      </c>
      <c r="G2867" s="0" t="s">
        <v>19</v>
      </c>
      <c r="H2867" s="0" t="s">
        <v>3279</v>
      </c>
      <c r="I2867" s="0" t="n">
        <v>1</v>
      </c>
      <c r="J2867" s="0" t="n">
        <v>2.48</v>
      </c>
      <c r="K2867" s="0" t="str">
        <f aca="false">IF(I2867=1,"Yes","No")</f>
        <v>Yes</v>
      </c>
      <c r="L2867" s="0" t="n">
        <f aca="false">IF(K2867="Yes",(J2867-1)*0.98,-1)</f>
        <v>1.4504</v>
      </c>
      <c r="M2867" s="5" t="s">
        <v>33</v>
      </c>
      <c r="N2867" s="56" t="n">
        <v>16.77</v>
      </c>
      <c r="O2867" s="50" t="n">
        <f aca="false">N2867*L2867</f>
        <v>24.323208</v>
      </c>
      <c r="P2867" s="14" t="n">
        <f aca="false">O2867+P2866</f>
        <v>1575.7571502656</v>
      </c>
    </row>
    <row r="2868" customFormat="false" ht="12.8" hidden="false" customHeight="false" outlineLevel="0" collapsed="false">
      <c r="A2868" s="2" t="s">
        <v>3277</v>
      </c>
      <c r="B2868" s="2" t="s">
        <v>512</v>
      </c>
      <c r="C2868" s="0" t="s">
        <v>481</v>
      </c>
      <c r="D2868" s="0" t="s">
        <v>48</v>
      </c>
      <c r="E2868" s="0" t="s">
        <v>147</v>
      </c>
      <c r="F2868" s="0" t="s">
        <v>453</v>
      </c>
      <c r="G2868" s="0" t="s">
        <v>19</v>
      </c>
      <c r="H2868" s="0" t="s">
        <v>3279</v>
      </c>
      <c r="I2868" s="0" t="n">
        <v>1</v>
      </c>
      <c r="J2868" s="0" t="n">
        <v>1.54</v>
      </c>
      <c r="K2868" s="0" t="s">
        <v>21</v>
      </c>
      <c r="L2868" s="0" t="n">
        <f aca="false">IF(K2868="Yes",(J2868-1)*0.98,-1)</f>
        <v>0.5292</v>
      </c>
      <c r="M2868" s="4" t="s">
        <v>22</v>
      </c>
      <c r="N2868" s="56" t="n">
        <v>16.77</v>
      </c>
      <c r="O2868" s="50" t="n">
        <f aca="false">N2868*L2868</f>
        <v>8.874684</v>
      </c>
      <c r="P2868" s="14" t="n">
        <f aca="false">O2868+P2867</f>
        <v>1584.6318342656</v>
      </c>
    </row>
    <row r="2869" customFormat="false" ht="12.8" hidden="false" customHeight="false" outlineLevel="0" collapsed="false">
      <c r="A2869" s="2" t="s">
        <v>3277</v>
      </c>
      <c r="B2869" s="2" t="s">
        <v>512</v>
      </c>
      <c r="C2869" s="6" t="s">
        <v>481</v>
      </c>
      <c r="D2869" s="6" t="s">
        <v>48</v>
      </c>
      <c r="E2869" s="6" t="s">
        <v>147</v>
      </c>
      <c r="F2869" s="6" t="s">
        <v>453</v>
      </c>
      <c r="G2869" s="6" t="s">
        <v>19</v>
      </c>
      <c r="H2869" s="6" t="s">
        <v>3218</v>
      </c>
      <c r="I2869" s="0" t="n">
        <v>0</v>
      </c>
      <c r="J2869" s="6" t="n">
        <v>12.37</v>
      </c>
      <c r="K2869" s="3" t="str">
        <f aca="false">IF(I2869=1, "No","Yes")</f>
        <v>Yes</v>
      </c>
      <c r="L2869" s="7" t="n">
        <f aca="false">IF(I2869=1,-J2869,0.98)</f>
        <v>0.98</v>
      </c>
      <c r="M2869" s="8" t="s">
        <v>51</v>
      </c>
      <c r="N2869" s="56" t="n">
        <v>16.77</v>
      </c>
      <c r="O2869" s="50" t="n">
        <f aca="false">N2869*L2869</f>
        <v>16.4346</v>
      </c>
      <c r="P2869" s="14" t="n">
        <f aca="false">O2869+P2868</f>
        <v>1601.0664342656</v>
      </c>
    </row>
    <row r="2870" customFormat="false" ht="12.8" hidden="false" customHeight="false" outlineLevel="0" collapsed="false">
      <c r="A2870" s="2" t="s">
        <v>3277</v>
      </c>
      <c r="B2870" s="2" t="s">
        <v>205</v>
      </c>
      <c r="C2870" s="0" t="s">
        <v>1246</v>
      </c>
      <c r="D2870" s="0" t="s">
        <v>16</v>
      </c>
      <c r="E2870" s="0" t="s">
        <v>147</v>
      </c>
      <c r="F2870" s="0" t="s">
        <v>65</v>
      </c>
      <c r="G2870" s="0" t="s">
        <v>21</v>
      </c>
      <c r="H2870" s="0" t="s">
        <v>3280</v>
      </c>
      <c r="I2870" s="0" t="n">
        <v>1</v>
      </c>
      <c r="J2870" s="0" t="n">
        <v>2.69</v>
      </c>
      <c r="K2870" s="0" t="str">
        <f aca="false">IF(I2870=1,"Yes","No")</f>
        <v>Yes</v>
      </c>
      <c r="L2870" s="0" t="n">
        <f aca="false">IF(K2870="Yes",(J2870-1)*0.98,-1)</f>
        <v>1.6562</v>
      </c>
      <c r="M2870" s="5" t="s">
        <v>33</v>
      </c>
      <c r="N2870" s="56" t="n">
        <v>16.77</v>
      </c>
      <c r="O2870" s="50" t="n">
        <f aca="false">N2870*L2870</f>
        <v>27.774474</v>
      </c>
      <c r="P2870" s="14" t="n">
        <f aca="false">O2870+P2869</f>
        <v>1628.8409082656</v>
      </c>
    </row>
    <row r="2871" customFormat="false" ht="12.8" hidden="false" customHeight="false" outlineLevel="0" collapsed="false">
      <c r="A2871" s="2" t="s">
        <v>3277</v>
      </c>
      <c r="B2871" s="2" t="s">
        <v>1185</v>
      </c>
      <c r="C2871" s="0" t="s">
        <v>264</v>
      </c>
      <c r="D2871" s="0" t="s">
        <v>29</v>
      </c>
      <c r="E2871" s="0" t="s">
        <v>147</v>
      </c>
      <c r="F2871" s="0" t="s">
        <v>453</v>
      </c>
      <c r="G2871" s="0" t="s">
        <v>19</v>
      </c>
      <c r="H2871" s="0" t="s">
        <v>3051</v>
      </c>
      <c r="I2871" s="0" t="n">
        <v>2</v>
      </c>
      <c r="J2871" s="0" t="n">
        <v>3.51</v>
      </c>
      <c r="K2871" s="0" t="str">
        <f aca="false">IF(I2871=1,"Yes","No")</f>
        <v>No</v>
      </c>
      <c r="L2871" s="0" t="n">
        <f aca="false">IF(K2871="Yes",(J2871-1)*0.98,-1)</f>
        <v>-1</v>
      </c>
      <c r="M2871" s="5" t="s">
        <v>33</v>
      </c>
      <c r="N2871" s="56" t="n">
        <v>16.77</v>
      </c>
      <c r="O2871" s="50" t="n">
        <f aca="false">N2871*L2871</f>
        <v>-16.77</v>
      </c>
      <c r="P2871" s="14" t="n">
        <f aca="false">O2871+P2870</f>
        <v>1612.0709082656</v>
      </c>
    </row>
    <row r="2872" customFormat="false" ht="12.8" hidden="false" customHeight="false" outlineLevel="0" collapsed="false">
      <c r="A2872" s="2" t="s">
        <v>3277</v>
      </c>
      <c r="B2872" s="2" t="s">
        <v>1185</v>
      </c>
      <c r="C2872" s="0" t="s">
        <v>264</v>
      </c>
      <c r="D2872" s="0" t="s">
        <v>29</v>
      </c>
      <c r="E2872" s="0" t="s">
        <v>147</v>
      </c>
      <c r="F2872" s="0" t="s">
        <v>453</v>
      </c>
      <c r="G2872" s="0" t="s">
        <v>19</v>
      </c>
      <c r="H2872" s="0" t="s">
        <v>3051</v>
      </c>
      <c r="I2872" s="0" t="n">
        <v>2</v>
      </c>
      <c r="J2872" s="0" t="n">
        <v>1.23</v>
      </c>
      <c r="K2872" s="0" t="s">
        <v>21</v>
      </c>
      <c r="L2872" s="0" t="n">
        <f aca="false">IF(K2872="Yes",(J2872-1)*0.98,-1)</f>
        <v>0.2254</v>
      </c>
      <c r="M2872" s="4" t="s">
        <v>22</v>
      </c>
      <c r="N2872" s="56" t="n">
        <v>16.77</v>
      </c>
      <c r="O2872" s="50" t="n">
        <f aca="false">N2872*L2872</f>
        <v>3.779958</v>
      </c>
      <c r="P2872" s="14" t="n">
        <f aca="false">O2872+P2871</f>
        <v>1615.8508662656</v>
      </c>
    </row>
    <row r="2873" customFormat="false" ht="12.8" hidden="false" customHeight="false" outlineLevel="0" collapsed="false">
      <c r="A2873" s="2" t="s">
        <v>3277</v>
      </c>
      <c r="B2873" s="2" t="s">
        <v>1185</v>
      </c>
      <c r="C2873" s="0" t="s">
        <v>264</v>
      </c>
      <c r="D2873" s="0" t="s">
        <v>29</v>
      </c>
      <c r="E2873" s="0" t="s">
        <v>147</v>
      </c>
      <c r="F2873" s="0" t="s">
        <v>453</v>
      </c>
      <c r="G2873" s="0" t="s">
        <v>19</v>
      </c>
      <c r="H2873" s="0" t="s">
        <v>3281</v>
      </c>
      <c r="I2873" s="0" t="n">
        <v>1</v>
      </c>
      <c r="J2873" s="0" t="n">
        <v>1.19</v>
      </c>
      <c r="K2873" s="0" t="s">
        <v>21</v>
      </c>
      <c r="L2873" s="0" t="n">
        <f aca="false">IF(K2873="Yes",(J2873-1)*0.98,-1)</f>
        <v>0.1862</v>
      </c>
      <c r="M2873" s="11" t="s">
        <v>62</v>
      </c>
      <c r="N2873" s="56" t="n">
        <v>16.77</v>
      </c>
      <c r="O2873" s="50" t="n">
        <f aca="false">N2873*L2873</f>
        <v>3.122574</v>
      </c>
      <c r="P2873" s="14" t="n">
        <f aca="false">O2873+P2872</f>
        <v>1618.9734402656</v>
      </c>
    </row>
    <row r="2874" customFormat="false" ht="12.8" hidden="false" customHeight="false" outlineLevel="0" collapsed="false">
      <c r="A2874" s="9" t="s">
        <v>3277</v>
      </c>
      <c r="B2874" s="9" t="s">
        <v>1185</v>
      </c>
      <c r="C2874" s="6" t="s">
        <v>264</v>
      </c>
      <c r="D2874" s="6" t="s">
        <v>29</v>
      </c>
      <c r="E2874" s="6" t="s">
        <v>147</v>
      </c>
      <c r="F2874" s="6" t="s">
        <v>453</v>
      </c>
      <c r="G2874" s="6" t="s">
        <v>19</v>
      </c>
      <c r="H2874" s="6" t="s">
        <v>3281</v>
      </c>
      <c r="I2874" s="0" t="n">
        <v>1</v>
      </c>
      <c r="J2874" s="6" t="n">
        <v>4.1</v>
      </c>
      <c r="K2874" s="3" t="str">
        <f aca="false">IF(I2874=1,"Yes","No")</f>
        <v>Yes</v>
      </c>
      <c r="L2874" s="7" t="n">
        <f aca="false">IF(K2874="Yes",(J2874-1)*0.98,-1)</f>
        <v>3.038</v>
      </c>
      <c r="M2874" s="10" t="s">
        <v>53</v>
      </c>
      <c r="N2874" s="56" t="n">
        <v>16.77</v>
      </c>
      <c r="O2874" s="50" t="n">
        <f aca="false">N2874*L2874</f>
        <v>50.94726</v>
      </c>
      <c r="P2874" s="14" t="n">
        <f aca="false">O2874+P2873</f>
        <v>1669.9207002656</v>
      </c>
    </row>
    <row r="2875" customFormat="false" ht="12.8" hidden="false" customHeight="false" outlineLevel="0" collapsed="false">
      <c r="A2875" s="2" t="s">
        <v>3282</v>
      </c>
      <c r="B2875" s="2" t="s">
        <v>197</v>
      </c>
      <c r="C2875" s="6" t="s">
        <v>430</v>
      </c>
      <c r="D2875" s="6" t="s">
        <v>42</v>
      </c>
      <c r="E2875" s="6" t="s">
        <v>147</v>
      </c>
      <c r="F2875" s="6" t="s">
        <v>43</v>
      </c>
      <c r="G2875" s="6" t="s">
        <v>19</v>
      </c>
      <c r="H2875" s="6" t="s">
        <v>3283</v>
      </c>
      <c r="I2875" s="0" t="n">
        <v>0</v>
      </c>
      <c r="J2875" s="6" t="n">
        <v>13.5</v>
      </c>
      <c r="K2875" s="3" t="str">
        <f aca="false">IF(I2875=1, "No","Yes")</f>
        <v>Yes</v>
      </c>
      <c r="L2875" s="7" t="n">
        <f aca="false">IF(I2875=1,-J2875,0.98)</f>
        <v>0.98</v>
      </c>
      <c r="M2875" s="8" t="s">
        <v>51</v>
      </c>
      <c r="N2875" s="56" t="n">
        <v>16.77</v>
      </c>
      <c r="O2875" s="50" t="n">
        <f aca="false">N2875*L2875</f>
        <v>16.4346</v>
      </c>
      <c r="P2875" s="14" t="n">
        <f aca="false">O2875+P2874</f>
        <v>1686.3553002656</v>
      </c>
    </row>
    <row r="2876" customFormat="false" ht="12.8" hidden="false" customHeight="false" outlineLevel="0" collapsed="false">
      <c r="A2876" s="2" t="s">
        <v>3282</v>
      </c>
      <c r="B2876" s="2" t="s">
        <v>197</v>
      </c>
      <c r="C2876" s="6" t="s">
        <v>430</v>
      </c>
      <c r="D2876" s="6" t="s">
        <v>42</v>
      </c>
      <c r="E2876" s="6" t="s">
        <v>147</v>
      </c>
      <c r="F2876" s="6" t="s">
        <v>43</v>
      </c>
      <c r="G2876" s="6" t="s">
        <v>19</v>
      </c>
      <c r="H2876" s="6" t="s">
        <v>3283</v>
      </c>
      <c r="I2876" s="0" t="n">
        <v>0</v>
      </c>
      <c r="J2876" s="6" t="n">
        <v>13.5</v>
      </c>
      <c r="K2876" s="3" t="str">
        <f aca="false">IF(I2876=1, "No","Yes")</f>
        <v>Yes</v>
      </c>
      <c r="L2876" s="7" t="n">
        <f aca="false">IF(I2876=1,-J2876,0.98)</f>
        <v>0.98</v>
      </c>
      <c r="M2876" s="12" t="s">
        <v>128</v>
      </c>
      <c r="N2876" s="56" t="n">
        <v>16.77</v>
      </c>
      <c r="O2876" s="50" t="n">
        <f aca="false">N2876*L2876</f>
        <v>16.4346</v>
      </c>
      <c r="P2876" s="14" t="n">
        <f aca="false">O2876+P2875</f>
        <v>1702.7899002656</v>
      </c>
    </row>
    <row r="2877" customFormat="false" ht="12.8" hidden="false" customHeight="false" outlineLevel="0" collapsed="false">
      <c r="A2877" s="9" t="s">
        <v>3282</v>
      </c>
      <c r="B2877" s="9" t="s">
        <v>197</v>
      </c>
      <c r="C2877" s="6" t="s">
        <v>430</v>
      </c>
      <c r="D2877" s="6" t="s">
        <v>42</v>
      </c>
      <c r="E2877" s="6" t="s">
        <v>147</v>
      </c>
      <c r="F2877" s="6" t="s">
        <v>43</v>
      </c>
      <c r="G2877" s="6" t="s">
        <v>19</v>
      </c>
      <c r="H2877" s="6" t="s">
        <v>3284</v>
      </c>
      <c r="I2877" s="0" t="n">
        <v>1</v>
      </c>
      <c r="J2877" s="6" t="n">
        <v>1.85</v>
      </c>
      <c r="K2877" s="3" t="str">
        <f aca="false">IF(I2877=1,"Yes","No")</f>
        <v>Yes</v>
      </c>
      <c r="L2877" s="7" t="n">
        <f aca="false">IF(K2877="Yes",(J2877-1)*0.98,-1)</f>
        <v>0.833</v>
      </c>
      <c r="M2877" s="10" t="s">
        <v>53</v>
      </c>
      <c r="N2877" s="56" t="n">
        <v>16.77</v>
      </c>
      <c r="O2877" s="50" t="n">
        <f aca="false">N2877*L2877</f>
        <v>13.96941</v>
      </c>
      <c r="P2877" s="14" t="n">
        <f aca="false">O2877+P2876</f>
        <v>1716.7593102656</v>
      </c>
    </row>
    <row r="2878" customFormat="false" ht="12.8" hidden="false" customHeight="false" outlineLevel="0" collapsed="false">
      <c r="A2878" s="2" t="s">
        <v>3285</v>
      </c>
      <c r="B2878" s="2" t="s">
        <v>384</v>
      </c>
      <c r="C2878" s="0" t="s">
        <v>370</v>
      </c>
      <c r="D2878" s="0" t="s">
        <v>16</v>
      </c>
      <c r="E2878" s="0" t="s">
        <v>147</v>
      </c>
      <c r="F2878" s="0" t="s">
        <v>18</v>
      </c>
      <c r="G2878" s="0" t="s">
        <v>19</v>
      </c>
      <c r="H2878" s="0" t="s">
        <v>3286</v>
      </c>
      <c r="I2878" s="0" t="n">
        <v>2</v>
      </c>
      <c r="J2878" s="0" t="n">
        <v>2.2</v>
      </c>
      <c r="K2878" s="0" t="s">
        <v>21</v>
      </c>
      <c r="L2878" s="0" t="n">
        <f aca="false">IF(K2878="Yes",(J2878-1)*0.98,-1)</f>
        <v>1.176</v>
      </c>
      <c r="M2878" s="11" t="s">
        <v>62</v>
      </c>
      <c r="N2878" s="56" t="n">
        <v>16.77</v>
      </c>
      <c r="O2878" s="50" t="n">
        <f aca="false">N2878*L2878</f>
        <v>19.72152</v>
      </c>
      <c r="P2878" s="14" t="n">
        <f aca="false">O2878+P2877</f>
        <v>1736.4808302656</v>
      </c>
    </row>
    <row r="2879" customFormat="false" ht="12.8" hidden="false" customHeight="false" outlineLevel="0" collapsed="false">
      <c r="A2879" s="9" t="s">
        <v>3285</v>
      </c>
      <c r="B2879" s="9" t="s">
        <v>384</v>
      </c>
      <c r="C2879" s="6" t="s">
        <v>370</v>
      </c>
      <c r="D2879" s="6" t="s">
        <v>16</v>
      </c>
      <c r="E2879" s="6" t="s">
        <v>147</v>
      </c>
      <c r="F2879" s="6" t="s">
        <v>18</v>
      </c>
      <c r="G2879" s="6" t="s">
        <v>19</v>
      </c>
      <c r="H2879" s="6" t="s">
        <v>3286</v>
      </c>
      <c r="I2879" s="0" t="n">
        <v>2</v>
      </c>
      <c r="J2879" s="6" t="n">
        <v>11.5</v>
      </c>
      <c r="K2879" s="3" t="str">
        <f aca="false">IF(I2879=1,"Yes","No")</f>
        <v>No</v>
      </c>
      <c r="L2879" s="7" t="n">
        <f aca="false">IF(K2879="Yes",(J2879-1)*0.98,-1)</f>
        <v>-1</v>
      </c>
      <c r="M2879" s="10" t="s">
        <v>53</v>
      </c>
      <c r="N2879" s="56" t="n">
        <v>16.77</v>
      </c>
      <c r="O2879" s="50" t="n">
        <f aca="false">N2879*L2879</f>
        <v>-16.77</v>
      </c>
      <c r="P2879" s="14" t="n">
        <f aca="false">O2879+P2878</f>
        <v>1719.7108302656</v>
      </c>
    </row>
    <row r="2880" customFormat="false" ht="12.8" hidden="false" customHeight="false" outlineLevel="0" collapsed="false">
      <c r="A2880" s="2" t="s">
        <v>3287</v>
      </c>
      <c r="B2880" s="2" t="s">
        <v>276</v>
      </c>
      <c r="C2880" s="0" t="s">
        <v>638</v>
      </c>
      <c r="D2880" s="0" t="s">
        <v>195</v>
      </c>
      <c r="E2880" s="0" t="s">
        <v>147</v>
      </c>
      <c r="G2880" s="0" t="s">
        <v>19</v>
      </c>
      <c r="H2880" s="0" t="s">
        <v>3288</v>
      </c>
      <c r="I2880" s="0" t="n">
        <v>1</v>
      </c>
      <c r="J2880" s="0" t="n">
        <v>2.58</v>
      </c>
      <c r="K2880" s="0" t="str">
        <f aca="false">IF(I2880=1,"Yes","No")</f>
        <v>Yes</v>
      </c>
      <c r="L2880" s="0" t="n">
        <f aca="false">IF(K2880="Yes",(J2880-1)*0.98,-1)</f>
        <v>1.5484</v>
      </c>
      <c r="M2880" s="5" t="s">
        <v>33</v>
      </c>
      <c r="N2880" s="56" t="n">
        <v>16.77</v>
      </c>
      <c r="O2880" s="50" t="n">
        <f aca="false">N2880*L2880</f>
        <v>25.966668</v>
      </c>
      <c r="P2880" s="14" t="n">
        <f aca="false">O2880+P2879</f>
        <v>1745.6774982656</v>
      </c>
    </row>
    <row r="2881" customFormat="false" ht="12.8" hidden="false" customHeight="false" outlineLevel="0" collapsed="false">
      <c r="A2881" s="2" t="s">
        <v>3287</v>
      </c>
      <c r="B2881" s="2" t="s">
        <v>324</v>
      </c>
      <c r="C2881" s="0" t="s">
        <v>406</v>
      </c>
      <c r="D2881" s="0" t="s">
        <v>16</v>
      </c>
      <c r="E2881" s="0" t="s">
        <v>17</v>
      </c>
      <c r="F2881" s="0" t="s">
        <v>18</v>
      </c>
      <c r="G2881" s="0" t="s">
        <v>19</v>
      </c>
      <c r="H2881" s="0" t="s">
        <v>3289</v>
      </c>
      <c r="I2881" s="0" t="n">
        <v>1</v>
      </c>
      <c r="J2881" s="0" t="n">
        <v>1.04</v>
      </c>
      <c r="K2881" s="0" t="s">
        <v>21</v>
      </c>
      <c r="L2881" s="0" t="n">
        <f aca="false">IF(K2881="Yes",(J2881-1)*0.98,-1)</f>
        <v>0.0392</v>
      </c>
      <c r="M2881" s="4" t="s">
        <v>22</v>
      </c>
      <c r="N2881" s="56" t="n">
        <v>16.77</v>
      </c>
      <c r="O2881" s="50" t="n">
        <f aca="false">N2881*L2881</f>
        <v>0.657384000000001</v>
      </c>
      <c r="P2881" s="14" t="n">
        <f aca="false">O2881+P2880</f>
        <v>1746.3348822656</v>
      </c>
    </row>
    <row r="2882" customFormat="false" ht="12.8" hidden="false" customHeight="false" outlineLevel="0" collapsed="false">
      <c r="A2882" s="2" t="s">
        <v>3287</v>
      </c>
      <c r="B2882" s="2" t="s">
        <v>688</v>
      </c>
      <c r="C2882" s="0" t="s">
        <v>532</v>
      </c>
      <c r="D2882" s="0" t="s">
        <v>42</v>
      </c>
      <c r="E2882" s="0" t="s">
        <v>79</v>
      </c>
      <c r="F2882" s="0" t="s">
        <v>80</v>
      </c>
      <c r="G2882" s="0" t="s">
        <v>19</v>
      </c>
      <c r="H2882" s="0" t="s">
        <v>3100</v>
      </c>
      <c r="I2882" s="0" t="n">
        <v>3</v>
      </c>
      <c r="J2882" s="0" t="n">
        <v>2.04</v>
      </c>
      <c r="K2882" s="0" t="s">
        <v>19</v>
      </c>
      <c r="L2882" s="0" t="n">
        <f aca="false">IF(K2882="Yes",(J2882-1)*0.98,-1)</f>
        <v>-1</v>
      </c>
      <c r="M2882" s="4" t="s">
        <v>22</v>
      </c>
      <c r="N2882" s="56" t="n">
        <v>16.77</v>
      </c>
      <c r="O2882" s="50" t="n">
        <f aca="false">N2882*L2882</f>
        <v>-16.77</v>
      </c>
      <c r="P2882" s="14" t="n">
        <f aca="false">O2882+P2881</f>
        <v>1729.5648822656</v>
      </c>
    </row>
    <row r="2883" customFormat="false" ht="12.8" hidden="false" customHeight="false" outlineLevel="0" collapsed="false">
      <c r="A2883" s="2" t="s">
        <v>3287</v>
      </c>
      <c r="B2883" s="2" t="s">
        <v>1127</v>
      </c>
      <c r="C2883" s="0" t="s">
        <v>532</v>
      </c>
      <c r="D2883" s="0" t="s">
        <v>42</v>
      </c>
      <c r="E2883" s="0" t="s">
        <v>17</v>
      </c>
      <c r="F2883" s="0" t="s">
        <v>43</v>
      </c>
      <c r="G2883" s="0" t="s">
        <v>19</v>
      </c>
      <c r="H2883" s="0" t="s">
        <v>3290</v>
      </c>
      <c r="I2883" s="0" t="n">
        <v>3</v>
      </c>
      <c r="J2883" s="0" t="n">
        <v>2.17</v>
      </c>
      <c r="K2883" s="0" t="str">
        <f aca="false">IF(I2883=1,"Yes","No")</f>
        <v>No</v>
      </c>
      <c r="L2883" s="0" t="n">
        <f aca="false">IF(K2883="Yes",(J2883-1)*0.98,-1)</f>
        <v>-1</v>
      </c>
      <c r="M2883" s="5" t="s">
        <v>33</v>
      </c>
      <c r="N2883" s="56" t="n">
        <v>16.77</v>
      </c>
      <c r="O2883" s="50" t="n">
        <f aca="false">N2883*L2883</f>
        <v>-16.77</v>
      </c>
      <c r="P2883" s="14" t="n">
        <f aca="false">O2883+P2882</f>
        <v>1712.7948822656</v>
      </c>
    </row>
    <row r="2884" customFormat="false" ht="12.8" hidden="false" customHeight="false" outlineLevel="0" collapsed="false">
      <c r="A2884" s="2" t="s">
        <v>3287</v>
      </c>
      <c r="B2884" s="2" t="s">
        <v>1127</v>
      </c>
      <c r="C2884" s="0" t="s">
        <v>532</v>
      </c>
      <c r="D2884" s="0" t="s">
        <v>42</v>
      </c>
      <c r="E2884" s="0" t="s">
        <v>17</v>
      </c>
      <c r="F2884" s="0" t="s">
        <v>43</v>
      </c>
      <c r="G2884" s="0" t="s">
        <v>19</v>
      </c>
      <c r="H2884" s="0" t="s">
        <v>3291</v>
      </c>
      <c r="I2884" s="0" t="n">
        <v>2</v>
      </c>
      <c r="J2884" s="0" t="n">
        <v>2.37</v>
      </c>
      <c r="K2884" s="0" t="s">
        <v>21</v>
      </c>
      <c r="L2884" s="0" t="n">
        <f aca="false">IF(K2884="Yes",(J2884-1)*0.98,-1)</f>
        <v>1.3426</v>
      </c>
      <c r="M2884" s="11" t="s">
        <v>62</v>
      </c>
      <c r="N2884" s="56" t="n">
        <v>16.77</v>
      </c>
      <c r="O2884" s="50" t="n">
        <f aca="false">N2884*L2884</f>
        <v>22.515402</v>
      </c>
      <c r="P2884" s="14" t="n">
        <f aca="false">O2884+P2883</f>
        <v>1735.3102842656</v>
      </c>
    </row>
    <row r="2885" customFormat="false" ht="12.8" hidden="false" customHeight="false" outlineLevel="0" collapsed="false">
      <c r="A2885" s="2" t="s">
        <v>3292</v>
      </c>
      <c r="B2885" s="2" t="s">
        <v>96</v>
      </c>
      <c r="C2885" s="0" t="s">
        <v>495</v>
      </c>
      <c r="D2885" s="0" t="s">
        <v>16</v>
      </c>
      <c r="E2885" s="0" t="s">
        <v>147</v>
      </c>
      <c r="F2885" s="0" t="s">
        <v>18</v>
      </c>
      <c r="G2885" s="0" t="s">
        <v>19</v>
      </c>
      <c r="H2885" s="0" t="s">
        <v>3293</v>
      </c>
      <c r="I2885" s="0" t="n">
        <v>1</v>
      </c>
      <c r="J2885" s="0" t="n">
        <v>1.54</v>
      </c>
      <c r="K2885" s="0" t="s">
        <v>21</v>
      </c>
      <c r="L2885" s="0" t="n">
        <f aca="false">IF(K2885="Yes",(J2885-1)*0.98,-1)</f>
        <v>0.5292</v>
      </c>
      <c r="M2885" s="11" t="s">
        <v>62</v>
      </c>
      <c r="N2885" s="56" t="n">
        <v>16.77</v>
      </c>
      <c r="O2885" s="50" t="n">
        <f aca="false">N2885*L2885</f>
        <v>8.874684</v>
      </c>
      <c r="P2885" s="14" t="n">
        <f aca="false">O2885+P2884</f>
        <v>1744.1849682656</v>
      </c>
    </row>
    <row r="2886" customFormat="false" ht="12.8" hidden="false" customHeight="false" outlineLevel="0" collapsed="false">
      <c r="A2886" s="9" t="s">
        <v>3292</v>
      </c>
      <c r="B2886" s="9" t="s">
        <v>96</v>
      </c>
      <c r="C2886" s="6" t="s">
        <v>495</v>
      </c>
      <c r="D2886" s="6" t="s">
        <v>16</v>
      </c>
      <c r="E2886" s="6" t="s">
        <v>147</v>
      </c>
      <c r="F2886" s="6" t="s">
        <v>18</v>
      </c>
      <c r="G2886" s="6" t="s">
        <v>19</v>
      </c>
      <c r="H2886" s="6" t="s">
        <v>3293</v>
      </c>
      <c r="I2886" s="0" t="n">
        <v>1</v>
      </c>
      <c r="J2886" s="6" t="n">
        <v>3.57</v>
      </c>
      <c r="K2886" s="3" t="str">
        <f aca="false">IF(I2886=1,"Yes","No")</f>
        <v>Yes</v>
      </c>
      <c r="L2886" s="7" t="n">
        <f aca="false">IF(K2886="Yes",(J2886-1)*0.98,-1)</f>
        <v>2.5186</v>
      </c>
      <c r="M2886" s="10" t="s">
        <v>53</v>
      </c>
      <c r="N2886" s="56" t="n">
        <v>16.77</v>
      </c>
      <c r="O2886" s="50" t="n">
        <f aca="false">N2886*L2886</f>
        <v>42.236922</v>
      </c>
      <c r="P2886" s="14" t="n">
        <f aca="false">O2886+P2885</f>
        <v>1786.4218902656</v>
      </c>
    </row>
    <row r="2887" customFormat="false" ht="12.8" hidden="false" customHeight="false" outlineLevel="0" collapsed="false">
      <c r="A2887" s="2" t="s">
        <v>3292</v>
      </c>
      <c r="B2887" s="2" t="s">
        <v>71</v>
      </c>
      <c r="C2887" s="0" t="s">
        <v>638</v>
      </c>
      <c r="D2887" s="0" t="s">
        <v>195</v>
      </c>
      <c r="E2887" s="0" t="s">
        <v>147</v>
      </c>
      <c r="G2887" s="0" t="s">
        <v>19</v>
      </c>
      <c r="H2887" s="0" t="s">
        <v>3294</v>
      </c>
      <c r="I2887" s="0" t="n">
        <v>1</v>
      </c>
      <c r="J2887" s="0" t="n">
        <v>2.5</v>
      </c>
      <c r="K2887" s="0" t="str">
        <f aca="false">IF(I2887=1,"Yes","No")</f>
        <v>Yes</v>
      </c>
      <c r="L2887" s="0" t="n">
        <f aca="false">IF(K2887="Yes",(J2887-1)*0.98,-1)</f>
        <v>1.47</v>
      </c>
      <c r="M2887" s="5" t="s">
        <v>33</v>
      </c>
      <c r="N2887" s="56" t="n">
        <v>16.77</v>
      </c>
      <c r="O2887" s="50" t="n">
        <f aca="false">N2887*L2887</f>
        <v>24.6519</v>
      </c>
      <c r="P2887" s="14" t="n">
        <f aca="false">O2887+P2886</f>
        <v>1811.0737902656</v>
      </c>
    </row>
    <row r="2888" customFormat="false" ht="12.8" hidden="false" customHeight="false" outlineLevel="0" collapsed="false">
      <c r="A2888" s="2" t="s">
        <v>3292</v>
      </c>
      <c r="B2888" s="2" t="s">
        <v>337</v>
      </c>
      <c r="C2888" s="0" t="s">
        <v>271</v>
      </c>
      <c r="D2888" s="0" t="s">
        <v>42</v>
      </c>
      <c r="E2888" s="0" t="s">
        <v>147</v>
      </c>
      <c r="F2888" s="0" t="s">
        <v>304</v>
      </c>
      <c r="G2888" s="0" t="s">
        <v>19</v>
      </c>
      <c r="H2888" s="0" t="s">
        <v>2066</v>
      </c>
      <c r="I2888" s="0" t="n">
        <v>4</v>
      </c>
      <c r="J2888" s="0" t="n">
        <v>3.6</v>
      </c>
      <c r="K2888" s="0" t="str">
        <f aca="false">IF(I2888=1,"Yes","No")</f>
        <v>No</v>
      </c>
      <c r="L2888" s="0" t="n">
        <f aca="false">IF(K2888="Yes",(J2888-1)*0.98,-1)</f>
        <v>-1</v>
      </c>
      <c r="M2888" s="5" t="s">
        <v>33</v>
      </c>
      <c r="N2888" s="56" t="n">
        <v>16.77</v>
      </c>
      <c r="O2888" s="50" t="n">
        <f aca="false">N2888*L2888</f>
        <v>-16.77</v>
      </c>
      <c r="P2888" s="14" t="n">
        <f aca="false">O2888+P2887</f>
        <v>1794.3037902656</v>
      </c>
    </row>
    <row r="2889" customFormat="false" ht="12.8" hidden="false" customHeight="false" outlineLevel="0" collapsed="false">
      <c r="A2889" s="9" t="s">
        <v>3292</v>
      </c>
      <c r="B2889" s="9" t="s">
        <v>625</v>
      </c>
      <c r="C2889" s="6" t="s">
        <v>179</v>
      </c>
      <c r="D2889" s="6" t="s">
        <v>16</v>
      </c>
      <c r="E2889" s="6" t="s">
        <v>147</v>
      </c>
      <c r="F2889" s="6" t="s">
        <v>18</v>
      </c>
      <c r="G2889" s="6" t="s">
        <v>19</v>
      </c>
      <c r="H2889" s="6" t="s">
        <v>3295</v>
      </c>
      <c r="I2889" s="0" t="n">
        <v>1</v>
      </c>
      <c r="J2889" s="6" t="n">
        <v>2.2</v>
      </c>
      <c r="K2889" s="3" t="s">
        <v>21</v>
      </c>
      <c r="L2889" s="0" t="n">
        <f aca="false">IF(K2889="Yes",(J2889-1)*0.98,-1)</f>
        <v>1.176</v>
      </c>
      <c r="M2889" s="13" t="s">
        <v>184</v>
      </c>
      <c r="N2889" s="56" t="n">
        <v>16.77</v>
      </c>
      <c r="O2889" s="50" t="n">
        <f aca="false">N2889*L2889</f>
        <v>19.72152</v>
      </c>
      <c r="P2889" s="14" t="n">
        <f aca="false">O2889+P2888</f>
        <v>1814.0253102656</v>
      </c>
    </row>
    <row r="2890" customFormat="false" ht="12.8" hidden="false" customHeight="false" outlineLevel="0" collapsed="false">
      <c r="A2890" s="2" t="s">
        <v>3292</v>
      </c>
      <c r="B2890" s="2" t="s">
        <v>776</v>
      </c>
      <c r="C2890" s="0" t="s">
        <v>271</v>
      </c>
      <c r="D2890" s="0" t="s">
        <v>42</v>
      </c>
      <c r="E2890" s="0" t="s">
        <v>147</v>
      </c>
      <c r="F2890" s="0" t="s">
        <v>65</v>
      </c>
      <c r="G2890" s="0" t="s">
        <v>21</v>
      </c>
      <c r="H2890" s="0" t="s">
        <v>3296</v>
      </c>
      <c r="I2890" s="0" t="n">
        <v>1</v>
      </c>
      <c r="J2890" s="0" t="n">
        <v>1.47</v>
      </c>
      <c r="K2890" s="0" t="str">
        <f aca="false">IF(I2890=1,"Yes","No")</f>
        <v>Yes</v>
      </c>
      <c r="L2890" s="0" t="n">
        <f aca="false">IF(K2890="Yes",(J2890-1)*0.98,-1)</f>
        <v>0.4606</v>
      </c>
      <c r="M2890" s="5" t="s">
        <v>33</v>
      </c>
      <c r="N2890" s="56" t="n">
        <v>16.77</v>
      </c>
      <c r="O2890" s="50" t="n">
        <f aca="false">N2890*L2890</f>
        <v>7.724262</v>
      </c>
      <c r="P2890" s="14" t="n">
        <f aca="false">O2890+P2889</f>
        <v>1821.7495722656</v>
      </c>
    </row>
    <row r="2891" customFormat="false" ht="12.8" hidden="false" customHeight="false" outlineLevel="0" collapsed="false">
      <c r="A2891" s="2" t="s">
        <v>3292</v>
      </c>
      <c r="B2891" s="2" t="s">
        <v>776</v>
      </c>
      <c r="C2891" s="0" t="s">
        <v>271</v>
      </c>
      <c r="D2891" s="0" t="s">
        <v>42</v>
      </c>
      <c r="E2891" s="0" t="s">
        <v>147</v>
      </c>
      <c r="F2891" s="0" t="s">
        <v>65</v>
      </c>
      <c r="G2891" s="0" t="s">
        <v>21</v>
      </c>
      <c r="H2891" s="0" t="s">
        <v>3296</v>
      </c>
      <c r="I2891" s="0" t="n">
        <v>1</v>
      </c>
      <c r="J2891" s="0" t="n">
        <v>1.19</v>
      </c>
      <c r="K2891" s="0" t="s">
        <v>21</v>
      </c>
      <c r="L2891" s="0" t="n">
        <f aca="false">IF(K2891="Yes",(J2891-1)*0.98,-1)</f>
        <v>0.1862</v>
      </c>
      <c r="M2891" s="4" t="s">
        <v>22</v>
      </c>
      <c r="N2891" s="56" t="n">
        <v>16.77</v>
      </c>
      <c r="O2891" s="50" t="n">
        <f aca="false">N2891*L2891</f>
        <v>3.122574</v>
      </c>
      <c r="P2891" s="14" t="n">
        <f aca="false">O2891+P2890</f>
        <v>1824.8721462656</v>
      </c>
    </row>
    <row r="2892" customFormat="false" ht="12.8" hidden="false" customHeight="false" outlineLevel="0" collapsed="false">
      <c r="A2892" s="2" t="s">
        <v>3292</v>
      </c>
      <c r="B2892" s="2" t="s">
        <v>776</v>
      </c>
      <c r="C2892" s="6" t="s">
        <v>271</v>
      </c>
      <c r="D2892" s="6" t="s">
        <v>42</v>
      </c>
      <c r="E2892" s="6" t="s">
        <v>147</v>
      </c>
      <c r="F2892" s="6" t="s">
        <v>65</v>
      </c>
      <c r="G2892" s="6" t="s">
        <v>21</v>
      </c>
      <c r="H2892" s="6" t="s">
        <v>3297</v>
      </c>
      <c r="I2892" s="0" t="n">
        <v>3</v>
      </c>
      <c r="J2892" s="6" t="n">
        <v>9.8</v>
      </c>
      <c r="K2892" s="3" t="str">
        <f aca="false">IF(I2892=1, "No","Yes")</f>
        <v>Yes</v>
      </c>
      <c r="L2892" s="7" t="n">
        <f aca="false">IF(I2892=1,-J2892,0.98)</f>
        <v>0.98</v>
      </c>
      <c r="M2892" s="8" t="s">
        <v>51</v>
      </c>
      <c r="N2892" s="56" t="n">
        <v>16.77</v>
      </c>
      <c r="O2892" s="50" t="n">
        <f aca="false">N2892*L2892</f>
        <v>16.4346</v>
      </c>
      <c r="P2892" s="14" t="n">
        <f aca="false">O2892+P2891</f>
        <v>1841.3067462656</v>
      </c>
      <c r="Q2892" s="47" t="n">
        <f aca="false">0.8*(P2892-838.36)</f>
        <v>802.357397012482</v>
      </c>
      <c r="R2892" s="47" t="n">
        <f aca="false">P2892-Q2892</f>
        <v>1038.94934925312</v>
      </c>
      <c r="S2892" s="47" t="n">
        <f aca="false">R2892/50</f>
        <v>20.7789869850624</v>
      </c>
      <c r="T2892" s="47" t="n">
        <f aca="false">1516.78+Q2892</f>
        <v>2319.13739701248</v>
      </c>
      <c r="U2892" s="48" t="s">
        <v>21</v>
      </c>
    </row>
    <row r="2893" customFormat="false" ht="12.8" hidden="false" customHeight="false" outlineLevel="0" collapsed="false">
      <c r="A2893" s="2" t="s">
        <v>3298</v>
      </c>
      <c r="B2893" s="2" t="s">
        <v>776</v>
      </c>
      <c r="C2893" s="0" t="s">
        <v>526</v>
      </c>
      <c r="D2893" s="0" t="s">
        <v>16</v>
      </c>
      <c r="E2893" s="0" t="s">
        <v>147</v>
      </c>
      <c r="F2893" s="0" t="s">
        <v>18</v>
      </c>
      <c r="G2893" s="0" t="s">
        <v>19</v>
      </c>
      <c r="H2893" s="0" t="s">
        <v>3299</v>
      </c>
      <c r="I2893" s="0" t="n">
        <v>2</v>
      </c>
      <c r="J2893" s="0" t="n">
        <v>2.25</v>
      </c>
      <c r="K2893" s="0" t="s">
        <v>21</v>
      </c>
      <c r="L2893" s="0" t="n">
        <f aca="false">IF(K2893="Yes",(J2893-1)*0.98,-1)</f>
        <v>1.225</v>
      </c>
      <c r="M2893" s="11" t="s">
        <v>62</v>
      </c>
      <c r="N2893" s="52" t="n">
        <v>20.78</v>
      </c>
      <c r="O2893" s="50" t="n">
        <f aca="false">N2893*L2893</f>
        <v>25.4555</v>
      </c>
      <c r="P2893" s="51" t="n">
        <f aca="false">R2892+O2893</f>
        <v>1064.40484925312</v>
      </c>
    </row>
    <row r="2894" customFormat="false" ht="12.8" hidden="false" customHeight="false" outlineLevel="0" collapsed="false">
      <c r="A2894" s="9" t="s">
        <v>3298</v>
      </c>
      <c r="B2894" s="9" t="s">
        <v>776</v>
      </c>
      <c r="C2894" s="6" t="s">
        <v>526</v>
      </c>
      <c r="D2894" s="6" t="s">
        <v>16</v>
      </c>
      <c r="E2894" s="6" t="s">
        <v>147</v>
      </c>
      <c r="F2894" s="6" t="s">
        <v>18</v>
      </c>
      <c r="G2894" s="6" t="s">
        <v>19</v>
      </c>
      <c r="H2894" s="6" t="s">
        <v>3300</v>
      </c>
      <c r="I2894" s="0" t="n">
        <v>0</v>
      </c>
      <c r="J2894" s="6" t="n">
        <v>2.03</v>
      </c>
      <c r="K2894" s="3" t="s">
        <v>19</v>
      </c>
      <c r="L2894" s="0" t="n">
        <f aca="false">IF(K2894="Yes",(J2894-1)*0.98,-1)</f>
        <v>-1</v>
      </c>
      <c r="M2894" s="13" t="s">
        <v>184</v>
      </c>
      <c r="N2894" s="52" t="n">
        <v>20.78</v>
      </c>
      <c r="O2894" s="50" t="n">
        <f aca="false">N2894*L2894</f>
        <v>-20.78</v>
      </c>
      <c r="P2894" s="14" t="n">
        <f aca="false">O2894+P2893</f>
        <v>1043.62484925312</v>
      </c>
    </row>
    <row r="2895" customFormat="false" ht="12.8" hidden="false" customHeight="false" outlineLevel="0" collapsed="false">
      <c r="A2895" s="9" t="s">
        <v>3298</v>
      </c>
      <c r="B2895" s="9" t="s">
        <v>776</v>
      </c>
      <c r="C2895" s="6" t="s">
        <v>526</v>
      </c>
      <c r="D2895" s="6" t="s">
        <v>16</v>
      </c>
      <c r="E2895" s="6" t="s">
        <v>147</v>
      </c>
      <c r="F2895" s="6" t="s">
        <v>18</v>
      </c>
      <c r="G2895" s="6" t="s">
        <v>19</v>
      </c>
      <c r="H2895" s="6" t="s">
        <v>3299</v>
      </c>
      <c r="I2895" s="0" t="n">
        <v>2</v>
      </c>
      <c r="J2895" s="6" t="n">
        <v>4.21</v>
      </c>
      <c r="K2895" s="3" t="str">
        <f aca="false">IF(I2895=1,"Yes","No")</f>
        <v>No</v>
      </c>
      <c r="L2895" s="7" t="n">
        <f aca="false">IF(K2895="Yes",(J2895-1)*0.98,-1)</f>
        <v>-1</v>
      </c>
      <c r="M2895" s="10" t="s">
        <v>53</v>
      </c>
      <c r="N2895" s="52" t="n">
        <v>20.78</v>
      </c>
      <c r="O2895" s="50" t="n">
        <f aca="false">N2895*L2895</f>
        <v>-20.78</v>
      </c>
      <c r="P2895" s="14" t="n">
        <f aca="false">O2895+P2894</f>
        <v>1022.84484925312</v>
      </c>
    </row>
    <row r="2896" customFormat="false" ht="12.8" hidden="false" customHeight="false" outlineLevel="0" collapsed="false">
      <c r="A2896" s="2" t="s">
        <v>3301</v>
      </c>
      <c r="B2896" s="2" t="s">
        <v>657</v>
      </c>
      <c r="C2896" s="0" t="s">
        <v>638</v>
      </c>
      <c r="D2896" s="0" t="s">
        <v>195</v>
      </c>
      <c r="E2896" s="0" t="s">
        <v>147</v>
      </c>
      <c r="G2896" s="0" t="s">
        <v>19</v>
      </c>
      <c r="H2896" s="0" t="s">
        <v>2242</v>
      </c>
      <c r="I2896" s="0" t="n">
        <v>1</v>
      </c>
      <c r="J2896" s="0" t="n">
        <v>1.27</v>
      </c>
      <c r="K2896" s="0" t="str">
        <f aca="false">IF(I2896=1,"Yes","No")</f>
        <v>Yes</v>
      </c>
      <c r="L2896" s="0" t="n">
        <f aca="false">IF(K2896="Yes",(J2896-1)*0.98,-1)</f>
        <v>0.2646</v>
      </c>
      <c r="M2896" s="5" t="s">
        <v>33</v>
      </c>
      <c r="N2896" s="52" t="n">
        <v>20.78</v>
      </c>
      <c r="O2896" s="50" t="n">
        <f aca="false">N2896*L2896</f>
        <v>5.498388</v>
      </c>
      <c r="P2896" s="14" t="n">
        <f aca="false">O2896+P2895</f>
        <v>1028.34323725312</v>
      </c>
    </row>
    <row r="2897" customFormat="false" ht="12.8" hidden="false" customHeight="false" outlineLevel="0" collapsed="false">
      <c r="A2897" s="2" t="s">
        <v>3301</v>
      </c>
      <c r="B2897" s="2" t="s">
        <v>293</v>
      </c>
      <c r="C2897" s="6" t="s">
        <v>382</v>
      </c>
      <c r="D2897" s="6" t="s">
        <v>42</v>
      </c>
      <c r="E2897" s="6" t="s">
        <v>147</v>
      </c>
      <c r="F2897" s="6" t="s">
        <v>43</v>
      </c>
      <c r="G2897" s="6" t="s">
        <v>19</v>
      </c>
      <c r="H2897" s="6" t="s">
        <v>3302</v>
      </c>
      <c r="I2897" s="0" t="n">
        <v>2</v>
      </c>
      <c r="J2897" s="6" t="n">
        <v>3.4</v>
      </c>
      <c r="K2897" s="3" t="str">
        <f aca="false">IF(I2897=1, "No","Yes")</f>
        <v>Yes</v>
      </c>
      <c r="L2897" s="7" t="n">
        <f aca="false">IF(I2897=1,-J2897,0.98)</f>
        <v>0.98</v>
      </c>
      <c r="M2897" s="8" t="s">
        <v>51</v>
      </c>
      <c r="N2897" s="52" t="n">
        <v>20.78</v>
      </c>
      <c r="O2897" s="50" t="n">
        <f aca="false">N2897*L2897</f>
        <v>20.3644</v>
      </c>
      <c r="P2897" s="14" t="n">
        <f aca="false">O2897+P2896</f>
        <v>1048.70763725312</v>
      </c>
    </row>
    <row r="2898" customFormat="false" ht="12.8" hidden="false" customHeight="false" outlineLevel="0" collapsed="false">
      <c r="A2898" s="9" t="s">
        <v>3301</v>
      </c>
      <c r="B2898" s="9" t="s">
        <v>293</v>
      </c>
      <c r="C2898" s="6" t="s">
        <v>382</v>
      </c>
      <c r="D2898" s="6" t="s">
        <v>42</v>
      </c>
      <c r="E2898" s="6" t="s">
        <v>147</v>
      </c>
      <c r="F2898" s="6" t="s">
        <v>43</v>
      </c>
      <c r="G2898" s="6" t="s">
        <v>19</v>
      </c>
      <c r="H2898" s="6" t="s">
        <v>3303</v>
      </c>
      <c r="I2898" s="0" t="n">
        <v>3</v>
      </c>
      <c r="J2898" s="6" t="n">
        <v>7.17</v>
      </c>
      <c r="K2898" s="3" t="str">
        <f aca="false">IF(I2898=1,"Yes","No")</f>
        <v>No</v>
      </c>
      <c r="L2898" s="7" t="n">
        <f aca="false">IF(K2898="Yes",(J2898-1)*0.98,-1)</f>
        <v>-1</v>
      </c>
      <c r="M2898" s="10" t="s">
        <v>53</v>
      </c>
      <c r="N2898" s="52" t="n">
        <v>20.78</v>
      </c>
      <c r="O2898" s="50" t="n">
        <f aca="false">N2898*L2898</f>
        <v>-20.78</v>
      </c>
      <c r="P2898" s="14" t="n">
        <f aca="false">O2898+P2897</f>
        <v>1027.92763725312</v>
      </c>
    </row>
    <row r="2899" customFormat="false" ht="12.8" hidden="false" customHeight="false" outlineLevel="0" collapsed="false">
      <c r="A2899" s="2" t="s">
        <v>3304</v>
      </c>
      <c r="B2899" s="2" t="s">
        <v>296</v>
      </c>
      <c r="C2899" s="0" t="s">
        <v>584</v>
      </c>
      <c r="D2899" s="0" t="s">
        <v>16</v>
      </c>
      <c r="E2899" s="0" t="s">
        <v>147</v>
      </c>
      <c r="F2899" s="0" t="s">
        <v>18</v>
      </c>
      <c r="G2899" s="0" t="s">
        <v>19</v>
      </c>
      <c r="H2899" s="0" t="s">
        <v>3305</v>
      </c>
      <c r="I2899" s="0" t="n">
        <v>1</v>
      </c>
      <c r="J2899" s="0" t="n">
        <v>1.42</v>
      </c>
      <c r="K2899" s="0" t="s">
        <v>21</v>
      </c>
      <c r="L2899" s="0" t="n">
        <f aca="false">IF(K2899="Yes",(J2899-1)*0.98,-1)</f>
        <v>0.4116</v>
      </c>
      <c r="M2899" s="11" t="s">
        <v>62</v>
      </c>
      <c r="N2899" s="52" t="n">
        <v>20.78</v>
      </c>
      <c r="O2899" s="50" t="n">
        <f aca="false">N2899*L2899</f>
        <v>8.553048</v>
      </c>
      <c r="P2899" s="14" t="n">
        <f aca="false">O2899+P2898</f>
        <v>1036.48068525312</v>
      </c>
    </row>
    <row r="2900" customFormat="false" ht="12.8" hidden="false" customHeight="false" outlineLevel="0" collapsed="false">
      <c r="A2900" s="9" t="s">
        <v>3304</v>
      </c>
      <c r="B2900" s="9" t="s">
        <v>296</v>
      </c>
      <c r="C2900" s="6" t="s">
        <v>584</v>
      </c>
      <c r="D2900" s="6" t="s">
        <v>16</v>
      </c>
      <c r="E2900" s="6" t="s">
        <v>147</v>
      </c>
      <c r="F2900" s="6" t="s">
        <v>18</v>
      </c>
      <c r="G2900" s="6" t="s">
        <v>19</v>
      </c>
      <c r="H2900" s="6" t="s">
        <v>3305</v>
      </c>
      <c r="I2900" s="0" t="n">
        <v>1</v>
      </c>
      <c r="J2900" s="6" t="n">
        <v>2.72</v>
      </c>
      <c r="K2900" s="3" t="str">
        <f aca="false">IF(I2900=1,"Yes","No")</f>
        <v>Yes</v>
      </c>
      <c r="L2900" s="7" t="n">
        <f aca="false">IF(K2900="Yes",(J2900-1)*0.98,-1)</f>
        <v>1.6856</v>
      </c>
      <c r="M2900" s="10" t="s">
        <v>53</v>
      </c>
      <c r="N2900" s="52" t="n">
        <v>20.78</v>
      </c>
      <c r="O2900" s="50" t="n">
        <f aca="false">N2900*L2900</f>
        <v>35.026768</v>
      </c>
      <c r="P2900" s="14" t="n">
        <f aca="false">O2900+P2899</f>
        <v>1071.50745325312</v>
      </c>
    </row>
    <row r="2901" customFormat="false" ht="12.8" hidden="false" customHeight="false" outlineLevel="0" collapsed="false">
      <c r="A2901" s="2" t="s">
        <v>3304</v>
      </c>
      <c r="B2901" s="2" t="s">
        <v>480</v>
      </c>
      <c r="C2901" s="0" t="s">
        <v>584</v>
      </c>
      <c r="D2901" s="0" t="s">
        <v>102</v>
      </c>
      <c r="E2901" s="0" t="s">
        <v>147</v>
      </c>
      <c r="F2901" s="0" t="s">
        <v>49</v>
      </c>
      <c r="G2901" s="0" t="s">
        <v>19</v>
      </c>
      <c r="H2901" s="0" t="s">
        <v>3105</v>
      </c>
      <c r="I2901" s="0" t="n">
        <v>1</v>
      </c>
      <c r="J2901" s="0" t="n">
        <v>1.3</v>
      </c>
      <c r="K2901" s="0" t="s">
        <v>21</v>
      </c>
      <c r="L2901" s="0" t="n">
        <f aca="false">IF(K2901="Yes",(J2901-1)*0.98,-1)</f>
        <v>0.294</v>
      </c>
      <c r="M2901" s="4" t="s">
        <v>22</v>
      </c>
      <c r="N2901" s="52" t="n">
        <v>20.78</v>
      </c>
      <c r="O2901" s="50" t="n">
        <f aca="false">N2901*L2901</f>
        <v>6.10932</v>
      </c>
      <c r="P2901" s="14" t="n">
        <f aca="false">O2901+P2900</f>
        <v>1077.61677325312</v>
      </c>
    </row>
    <row r="2902" customFormat="false" ht="12.8" hidden="false" customHeight="false" outlineLevel="0" collapsed="false">
      <c r="A2902" s="2" t="s">
        <v>3304</v>
      </c>
      <c r="B2902" s="2" t="s">
        <v>480</v>
      </c>
      <c r="C2902" s="0" t="s">
        <v>584</v>
      </c>
      <c r="D2902" s="0" t="s">
        <v>102</v>
      </c>
      <c r="E2902" s="0" t="s">
        <v>147</v>
      </c>
      <c r="F2902" s="0" t="s">
        <v>49</v>
      </c>
      <c r="G2902" s="0" t="s">
        <v>19</v>
      </c>
      <c r="H2902" s="0" t="s">
        <v>3306</v>
      </c>
      <c r="I2902" s="0" t="n">
        <v>3</v>
      </c>
      <c r="J2902" s="0" t="n">
        <v>1.81</v>
      </c>
      <c r="K2902" s="0" t="s">
        <v>19</v>
      </c>
      <c r="L2902" s="0" t="n">
        <f aca="false">IF(K2902="Yes",(J2902-1)*0.98,-1)</f>
        <v>-1</v>
      </c>
      <c r="M2902" s="11" t="s">
        <v>62</v>
      </c>
      <c r="N2902" s="52" t="n">
        <v>20.78</v>
      </c>
      <c r="O2902" s="50" t="n">
        <f aca="false">N2902*L2902</f>
        <v>-20.78</v>
      </c>
      <c r="P2902" s="14" t="n">
        <f aca="false">O2902+P2901</f>
        <v>1056.83677325312</v>
      </c>
    </row>
    <row r="2903" customFormat="false" ht="12.8" hidden="false" customHeight="false" outlineLevel="0" collapsed="false">
      <c r="A2903" s="2" t="s">
        <v>3304</v>
      </c>
      <c r="B2903" s="2" t="s">
        <v>480</v>
      </c>
      <c r="C2903" s="6" t="s">
        <v>584</v>
      </c>
      <c r="D2903" s="6" t="s">
        <v>102</v>
      </c>
      <c r="E2903" s="6" t="s">
        <v>147</v>
      </c>
      <c r="F2903" s="6" t="s">
        <v>49</v>
      </c>
      <c r="G2903" s="6" t="s">
        <v>19</v>
      </c>
      <c r="H2903" s="6" t="s">
        <v>3307</v>
      </c>
      <c r="I2903" s="0" t="n">
        <v>2</v>
      </c>
      <c r="J2903" s="6" t="n">
        <v>11</v>
      </c>
      <c r="K2903" s="3" t="str">
        <f aca="false">IF(I2903=1, "No","Yes")</f>
        <v>Yes</v>
      </c>
      <c r="L2903" s="7" t="n">
        <f aca="false">IF(I2903=1,-J2903,0.98)</f>
        <v>0.98</v>
      </c>
      <c r="M2903" s="8" t="s">
        <v>51</v>
      </c>
      <c r="N2903" s="52" t="n">
        <v>20.78</v>
      </c>
      <c r="O2903" s="50" t="n">
        <f aca="false">N2903*L2903</f>
        <v>20.3644</v>
      </c>
      <c r="P2903" s="14" t="n">
        <f aca="false">O2903+P2902</f>
        <v>1077.20117325312</v>
      </c>
    </row>
    <row r="2904" customFormat="false" ht="12.8" hidden="false" customHeight="false" outlineLevel="0" collapsed="false">
      <c r="A2904" s="9" t="s">
        <v>3304</v>
      </c>
      <c r="B2904" s="9" t="s">
        <v>480</v>
      </c>
      <c r="C2904" s="6" t="s">
        <v>584</v>
      </c>
      <c r="D2904" s="6" t="s">
        <v>102</v>
      </c>
      <c r="E2904" s="6" t="s">
        <v>147</v>
      </c>
      <c r="F2904" s="6" t="s">
        <v>49</v>
      </c>
      <c r="G2904" s="6" t="s">
        <v>19</v>
      </c>
      <c r="H2904" s="6" t="s">
        <v>3307</v>
      </c>
      <c r="I2904" s="0" t="n">
        <v>2</v>
      </c>
      <c r="J2904" s="6" t="n">
        <v>4.1</v>
      </c>
      <c r="K2904" s="3" t="s">
        <v>21</v>
      </c>
      <c r="L2904" s="0" t="n">
        <f aca="false">IF(K2904="Yes",(J2904-1)*0.98,-1)</f>
        <v>3.038</v>
      </c>
      <c r="M2904" s="13" t="s">
        <v>184</v>
      </c>
      <c r="N2904" s="52" t="n">
        <v>20.78</v>
      </c>
      <c r="O2904" s="50" t="n">
        <f aca="false">N2904*L2904</f>
        <v>63.12964</v>
      </c>
      <c r="P2904" s="14" t="n">
        <f aca="false">O2904+P2903</f>
        <v>1140.33081325312</v>
      </c>
    </row>
    <row r="2905" customFormat="false" ht="12.8" hidden="false" customHeight="false" outlineLevel="0" collapsed="false">
      <c r="A2905" s="9" t="s">
        <v>3304</v>
      </c>
      <c r="B2905" s="9" t="s">
        <v>480</v>
      </c>
      <c r="C2905" s="6" t="s">
        <v>584</v>
      </c>
      <c r="D2905" s="6" t="s">
        <v>102</v>
      </c>
      <c r="E2905" s="6" t="s">
        <v>147</v>
      </c>
      <c r="F2905" s="6" t="s">
        <v>49</v>
      </c>
      <c r="G2905" s="6" t="s">
        <v>19</v>
      </c>
      <c r="H2905" s="6" t="s">
        <v>3306</v>
      </c>
      <c r="I2905" s="0" t="n">
        <v>3</v>
      </c>
      <c r="J2905" s="6" t="n">
        <v>3.86</v>
      </c>
      <c r="K2905" s="3" t="str">
        <f aca="false">IF(I2905=1,"Yes","No")</f>
        <v>No</v>
      </c>
      <c r="L2905" s="7" t="n">
        <f aca="false">IF(K2905="Yes",(J2905-1)*0.98,-1)</f>
        <v>-1</v>
      </c>
      <c r="M2905" s="10" t="s">
        <v>53</v>
      </c>
      <c r="N2905" s="52" t="n">
        <v>20.78</v>
      </c>
      <c r="O2905" s="50" t="n">
        <f aca="false">N2905*L2905</f>
        <v>-20.78</v>
      </c>
      <c r="P2905" s="14" t="n">
        <f aca="false">O2905+P2904</f>
        <v>1119.55081325312</v>
      </c>
    </row>
    <row r="2906" customFormat="false" ht="12.8" hidden="false" customHeight="false" outlineLevel="0" collapsed="false">
      <c r="A2906" s="2" t="s">
        <v>3304</v>
      </c>
      <c r="B2906" s="2" t="s">
        <v>205</v>
      </c>
      <c r="C2906" s="0" t="s">
        <v>119</v>
      </c>
      <c r="D2906" s="0" t="s">
        <v>16</v>
      </c>
      <c r="E2906" s="0" t="s">
        <v>79</v>
      </c>
      <c r="F2906" s="0" t="s">
        <v>1653</v>
      </c>
      <c r="G2906" s="0" t="s">
        <v>19</v>
      </c>
      <c r="H2906" s="0" t="s">
        <v>3308</v>
      </c>
      <c r="I2906" s="0" t="n">
        <v>1</v>
      </c>
      <c r="J2906" s="0" t="n">
        <v>2.64</v>
      </c>
      <c r="K2906" s="0" t="str">
        <f aca="false">IF(I2906=1,"Yes","No")</f>
        <v>Yes</v>
      </c>
      <c r="L2906" s="0" t="n">
        <f aca="false">IF(K2906="Yes",(J2906-1)*0.98,-1)</f>
        <v>1.6072</v>
      </c>
      <c r="M2906" s="5" t="s">
        <v>33</v>
      </c>
      <c r="N2906" s="52" t="n">
        <v>20.78</v>
      </c>
      <c r="O2906" s="50" t="n">
        <f aca="false">N2906*L2906</f>
        <v>33.397616</v>
      </c>
      <c r="P2906" s="14" t="n">
        <f aca="false">O2906+P2905</f>
        <v>1152.94842925312</v>
      </c>
    </row>
    <row r="2907" customFormat="false" ht="12.8" hidden="false" customHeight="false" outlineLevel="0" collapsed="false">
      <c r="A2907" s="2" t="s">
        <v>3304</v>
      </c>
      <c r="B2907" s="2" t="s">
        <v>205</v>
      </c>
      <c r="C2907" s="0" t="s">
        <v>119</v>
      </c>
      <c r="D2907" s="0" t="s">
        <v>16</v>
      </c>
      <c r="E2907" s="0" t="s">
        <v>79</v>
      </c>
      <c r="F2907" s="0" t="s">
        <v>1653</v>
      </c>
      <c r="G2907" s="0" t="s">
        <v>19</v>
      </c>
      <c r="H2907" s="0" t="s">
        <v>3308</v>
      </c>
      <c r="I2907" s="0" t="n">
        <v>1</v>
      </c>
      <c r="J2907" s="0" t="n">
        <v>1.21</v>
      </c>
      <c r="K2907" s="0" t="s">
        <v>21</v>
      </c>
      <c r="L2907" s="0" t="n">
        <f aca="false">IF(K2907="Yes",(J2907-1)*0.98,-1)</f>
        <v>0.2058</v>
      </c>
      <c r="M2907" s="4" t="s">
        <v>22</v>
      </c>
      <c r="N2907" s="52" t="n">
        <v>20.78</v>
      </c>
      <c r="O2907" s="50" t="n">
        <f aca="false">N2907*L2907</f>
        <v>4.276524</v>
      </c>
      <c r="P2907" s="14" t="n">
        <f aca="false">O2907+P2906</f>
        <v>1157.22495325312</v>
      </c>
    </row>
    <row r="2908" customFormat="false" ht="12.8" hidden="false" customHeight="false" outlineLevel="0" collapsed="false">
      <c r="A2908" s="9" t="s">
        <v>3309</v>
      </c>
      <c r="B2908" s="9" t="s">
        <v>239</v>
      </c>
      <c r="C2908" s="6" t="s">
        <v>370</v>
      </c>
      <c r="D2908" s="6" t="s">
        <v>42</v>
      </c>
      <c r="E2908" s="6" t="s">
        <v>147</v>
      </c>
      <c r="F2908" s="6" t="s">
        <v>43</v>
      </c>
      <c r="G2908" s="6" t="s">
        <v>19</v>
      </c>
      <c r="H2908" s="6" t="s">
        <v>3310</v>
      </c>
      <c r="I2908" s="0" t="n">
        <v>0</v>
      </c>
      <c r="J2908" s="6" t="n">
        <v>5.76</v>
      </c>
      <c r="K2908" s="3" t="str">
        <f aca="false">IF(I2908=1,"Yes","No")</f>
        <v>No</v>
      </c>
      <c r="L2908" s="7" t="n">
        <f aca="false">IF(K2908="Yes",(J2908-1)*0.98,-1)</f>
        <v>-1</v>
      </c>
      <c r="M2908" s="10" t="s">
        <v>53</v>
      </c>
      <c r="N2908" s="52" t="n">
        <v>20.78</v>
      </c>
      <c r="O2908" s="50" t="n">
        <f aca="false">N2908*L2908</f>
        <v>-20.78</v>
      </c>
      <c r="P2908" s="14" t="n">
        <f aca="false">O2908+P2907</f>
        <v>1136.44495325312</v>
      </c>
    </row>
    <row r="2909" customFormat="false" ht="12.8" hidden="false" customHeight="false" outlineLevel="0" collapsed="false">
      <c r="A2909" s="2" t="s">
        <v>3309</v>
      </c>
      <c r="B2909" s="2" t="s">
        <v>528</v>
      </c>
      <c r="C2909" s="0" t="s">
        <v>230</v>
      </c>
      <c r="D2909" s="0" t="s">
        <v>42</v>
      </c>
      <c r="E2909" s="0" t="s">
        <v>147</v>
      </c>
      <c r="F2909" s="0" t="s">
        <v>65</v>
      </c>
      <c r="G2909" s="0" t="s">
        <v>21</v>
      </c>
      <c r="H2909" s="0" t="s">
        <v>3311</v>
      </c>
      <c r="I2909" s="0" t="n">
        <v>3</v>
      </c>
      <c r="J2909" s="0" t="n">
        <v>5.1</v>
      </c>
      <c r="K2909" s="0" t="str">
        <f aca="false">IF(I2909=1,"Yes","No")</f>
        <v>No</v>
      </c>
      <c r="L2909" s="0" t="n">
        <f aca="false">IF(K2909="Yes",(J2909-1)*0.98,-1)</f>
        <v>-1</v>
      </c>
      <c r="M2909" s="5" t="s">
        <v>33</v>
      </c>
      <c r="N2909" s="52" t="n">
        <v>20.78</v>
      </c>
      <c r="O2909" s="50" t="n">
        <f aca="false">N2909*L2909</f>
        <v>-20.78</v>
      </c>
      <c r="P2909" s="14" t="n">
        <f aca="false">O2909+P2908</f>
        <v>1115.66495325312</v>
      </c>
    </row>
    <row r="2910" customFormat="false" ht="12.8" hidden="false" customHeight="false" outlineLevel="0" collapsed="false">
      <c r="A2910" s="2" t="s">
        <v>3309</v>
      </c>
      <c r="B2910" s="2" t="s">
        <v>528</v>
      </c>
      <c r="C2910" s="0" t="s">
        <v>230</v>
      </c>
      <c r="D2910" s="0" t="s">
        <v>42</v>
      </c>
      <c r="E2910" s="0" t="s">
        <v>147</v>
      </c>
      <c r="F2910" s="0" t="s">
        <v>65</v>
      </c>
      <c r="G2910" s="0" t="s">
        <v>21</v>
      </c>
      <c r="H2910" s="0" t="s">
        <v>3311</v>
      </c>
      <c r="I2910" s="0" t="n">
        <v>3</v>
      </c>
      <c r="J2910" s="0" t="n">
        <v>1.77</v>
      </c>
      <c r="K2910" s="0" t="s">
        <v>21</v>
      </c>
      <c r="L2910" s="0" t="n">
        <f aca="false">IF(K2910="Yes",(J2910-1)*0.98,-1)</f>
        <v>0.7546</v>
      </c>
      <c r="M2910" s="4" t="s">
        <v>22</v>
      </c>
      <c r="N2910" s="52" t="n">
        <v>20.78</v>
      </c>
      <c r="O2910" s="50" t="n">
        <f aca="false">N2910*L2910</f>
        <v>15.680588</v>
      </c>
      <c r="P2910" s="14" t="n">
        <f aca="false">O2910+P2909</f>
        <v>1131.34554125312</v>
      </c>
    </row>
    <row r="2911" customFormat="false" ht="12.8" hidden="false" customHeight="false" outlineLevel="0" collapsed="false">
      <c r="A2911" s="2" t="s">
        <v>3309</v>
      </c>
      <c r="B2911" s="2" t="s">
        <v>528</v>
      </c>
      <c r="C2911" s="6" t="s">
        <v>230</v>
      </c>
      <c r="D2911" s="6" t="s">
        <v>42</v>
      </c>
      <c r="E2911" s="6" t="s">
        <v>147</v>
      </c>
      <c r="F2911" s="6" t="s">
        <v>65</v>
      </c>
      <c r="G2911" s="6" t="s">
        <v>21</v>
      </c>
      <c r="H2911" s="6" t="s">
        <v>3312</v>
      </c>
      <c r="I2911" s="0" t="n">
        <v>0</v>
      </c>
      <c r="J2911" s="6" t="n">
        <v>90.86</v>
      </c>
      <c r="K2911" s="3" t="str">
        <f aca="false">IF(I2911=1, "No","Yes")</f>
        <v>Yes</v>
      </c>
      <c r="L2911" s="7" t="n">
        <f aca="false">IF(I2911=1,-J2911,0.98)</f>
        <v>0.98</v>
      </c>
      <c r="M2911" s="8" t="s">
        <v>51</v>
      </c>
      <c r="N2911" s="52" t="n">
        <v>20.78</v>
      </c>
      <c r="O2911" s="50" t="n">
        <f aca="false">N2911*L2911</f>
        <v>20.3644</v>
      </c>
      <c r="P2911" s="14" t="n">
        <f aca="false">O2911+P2910</f>
        <v>1151.70994125312</v>
      </c>
    </row>
    <row r="2912" customFormat="false" ht="12.8" hidden="false" customHeight="false" outlineLevel="0" collapsed="false">
      <c r="A2912" s="2" t="s">
        <v>3309</v>
      </c>
      <c r="B2912" s="2" t="s">
        <v>528</v>
      </c>
      <c r="C2912" s="6" t="s">
        <v>230</v>
      </c>
      <c r="D2912" s="6" t="s">
        <v>42</v>
      </c>
      <c r="E2912" s="6" t="s">
        <v>147</v>
      </c>
      <c r="F2912" s="6" t="s">
        <v>65</v>
      </c>
      <c r="G2912" s="6" t="s">
        <v>21</v>
      </c>
      <c r="H2912" s="6" t="s">
        <v>3312</v>
      </c>
      <c r="I2912" s="0" t="n">
        <v>0</v>
      </c>
      <c r="J2912" s="6" t="n">
        <v>90.86</v>
      </c>
      <c r="K2912" s="3" t="str">
        <f aca="false">IF(I2912=1, "No","Yes")</f>
        <v>Yes</v>
      </c>
      <c r="L2912" s="7" t="n">
        <f aca="false">IF(I2912=1,-J2912,0.98)</f>
        <v>0.98</v>
      </c>
      <c r="M2912" s="12" t="s">
        <v>128</v>
      </c>
      <c r="N2912" s="52" t="n">
        <v>20.78</v>
      </c>
      <c r="O2912" s="50" t="n">
        <f aca="false">N2912*L2912</f>
        <v>20.3644</v>
      </c>
      <c r="P2912" s="14" t="n">
        <f aca="false">O2912+P2911</f>
        <v>1172.07434125312</v>
      </c>
    </row>
    <row r="2913" customFormat="false" ht="12.8" hidden="false" customHeight="false" outlineLevel="0" collapsed="false">
      <c r="A2913" s="2" t="s">
        <v>3313</v>
      </c>
      <c r="B2913" s="2" t="s">
        <v>58</v>
      </c>
      <c r="C2913" s="0" t="s">
        <v>194</v>
      </c>
      <c r="D2913" s="0" t="s">
        <v>42</v>
      </c>
      <c r="E2913" s="0" t="s">
        <v>147</v>
      </c>
      <c r="F2913" s="0" t="s">
        <v>453</v>
      </c>
      <c r="G2913" s="0" t="s">
        <v>19</v>
      </c>
      <c r="H2913" s="0" t="s">
        <v>3314</v>
      </c>
      <c r="I2913" s="0" t="n">
        <v>1</v>
      </c>
      <c r="J2913" s="0" t="n">
        <v>2.26</v>
      </c>
      <c r="K2913" s="0" t="str">
        <f aca="false">IF(I2913=1,"Yes","No")</f>
        <v>Yes</v>
      </c>
      <c r="L2913" s="0" t="n">
        <f aca="false">IF(K2913="Yes",(J2913-1)*0.98,-1)</f>
        <v>1.2348</v>
      </c>
      <c r="M2913" s="5" t="s">
        <v>33</v>
      </c>
      <c r="N2913" s="52" t="n">
        <v>20.78</v>
      </c>
      <c r="O2913" s="50" t="n">
        <f aca="false">N2913*L2913</f>
        <v>25.659144</v>
      </c>
      <c r="P2913" s="14" t="n">
        <f aca="false">O2913+P2912</f>
        <v>1197.73348525312</v>
      </c>
    </row>
    <row r="2914" customFormat="false" ht="12.8" hidden="false" customHeight="false" outlineLevel="0" collapsed="false">
      <c r="A2914" s="2" t="s">
        <v>3313</v>
      </c>
      <c r="B2914" s="2" t="s">
        <v>109</v>
      </c>
      <c r="C2914" s="0" t="s">
        <v>194</v>
      </c>
      <c r="D2914" s="0" t="s">
        <v>42</v>
      </c>
      <c r="E2914" s="0" t="s">
        <v>147</v>
      </c>
      <c r="F2914" s="0" t="s">
        <v>453</v>
      </c>
      <c r="G2914" s="0" t="s">
        <v>19</v>
      </c>
      <c r="H2914" s="0" t="s">
        <v>3315</v>
      </c>
      <c r="I2914" s="0" t="n">
        <v>3</v>
      </c>
      <c r="J2914" s="0" t="n">
        <v>4.26</v>
      </c>
      <c r="K2914" s="0" t="str">
        <f aca="false">IF(I2914=1,"Yes","No")</f>
        <v>No</v>
      </c>
      <c r="L2914" s="0" t="n">
        <f aca="false">IF(K2914="Yes",(J2914-1)*0.98,-1)</f>
        <v>-1</v>
      </c>
      <c r="M2914" s="5" t="s">
        <v>33</v>
      </c>
      <c r="N2914" s="52" t="n">
        <v>20.78</v>
      </c>
      <c r="O2914" s="50" t="n">
        <f aca="false">N2914*L2914</f>
        <v>-20.78</v>
      </c>
      <c r="P2914" s="14" t="n">
        <f aca="false">O2914+P2913</f>
        <v>1176.95348525312</v>
      </c>
    </row>
    <row r="2915" customFormat="false" ht="12.8" hidden="false" customHeight="false" outlineLevel="0" collapsed="false">
      <c r="A2915" s="2" t="s">
        <v>3313</v>
      </c>
      <c r="B2915" s="2" t="s">
        <v>652</v>
      </c>
      <c r="C2915" s="0" t="s">
        <v>576</v>
      </c>
      <c r="D2915" s="0" t="s">
        <v>42</v>
      </c>
      <c r="E2915" s="0" t="s">
        <v>147</v>
      </c>
      <c r="F2915" s="0" t="s">
        <v>65</v>
      </c>
      <c r="G2915" s="0" t="s">
        <v>21</v>
      </c>
      <c r="H2915" s="0" t="s">
        <v>3316</v>
      </c>
      <c r="I2915" s="0" t="n">
        <v>2</v>
      </c>
      <c r="J2915" s="0" t="n">
        <v>2.92</v>
      </c>
      <c r="K2915" s="0" t="str">
        <f aca="false">IF(I2915=1,"Yes","No")</f>
        <v>No</v>
      </c>
      <c r="L2915" s="0" t="n">
        <f aca="false">IF(K2915="Yes",(J2915-1)*0.98,-1)</f>
        <v>-1</v>
      </c>
      <c r="M2915" s="5" t="s">
        <v>33</v>
      </c>
      <c r="N2915" s="52" t="n">
        <v>20.78</v>
      </c>
      <c r="O2915" s="50" t="n">
        <f aca="false">N2915*L2915</f>
        <v>-20.78</v>
      </c>
      <c r="P2915" s="14" t="n">
        <f aca="false">O2915+P2914</f>
        <v>1156.17348525312</v>
      </c>
    </row>
    <row r="2916" customFormat="false" ht="12.8" hidden="false" customHeight="false" outlineLevel="0" collapsed="false">
      <c r="A2916" s="2" t="s">
        <v>3313</v>
      </c>
      <c r="B2916" s="2" t="s">
        <v>652</v>
      </c>
      <c r="C2916" s="0" t="s">
        <v>576</v>
      </c>
      <c r="D2916" s="0" t="s">
        <v>42</v>
      </c>
      <c r="E2916" s="0" t="s">
        <v>147</v>
      </c>
      <c r="F2916" s="0" t="s">
        <v>65</v>
      </c>
      <c r="G2916" s="0" t="s">
        <v>21</v>
      </c>
      <c r="H2916" s="0" t="s">
        <v>3316</v>
      </c>
      <c r="I2916" s="0" t="n">
        <v>2</v>
      </c>
      <c r="J2916" s="0" t="n">
        <v>1.3</v>
      </c>
      <c r="K2916" s="0" t="s">
        <v>21</v>
      </c>
      <c r="L2916" s="0" t="n">
        <f aca="false">IF(K2916="Yes",(J2916-1)*0.98,-1)</f>
        <v>0.294</v>
      </c>
      <c r="M2916" s="4" t="s">
        <v>22</v>
      </c>
      <c r="N2916" s="52" t="n">
        <v>20.78</v>
      </c>
      <c r="O2916" s="50" t="n">
        <f aca="false">N2916*L2916</f>
        <v>6.10932</v>
      </c>
      <c r="P2916" s="14" t="n">
        <f aca="false">O2916+P2915</f>
        <v>1162.28280525312</v>
      </c>
    </row>
    <row r="2917" customFormat="false" ht="12.8" hidden="false" customHeight="false" outlineLevel="0" collapsed="false">
      <c r="A2917" s="2" t="s">
        <v>3317</v>
      </c>
      <c r="B2917" s="2" t="s">
        <v>296</v>
      </c>
      <c r="C2917" s="6" t="s">
        <v>1314</v>
      </c>
      <c r="D2917" s="6" t="s">
        <v>37</v>
      </c>
      <c r="E2917" s="6" t="s">
        <v>147</v>
      </c>
      <c r="F2917" s="6" t="s">
        <v>43</v>
      </c>
      <c r="G2917" s="6" t="s">
        <v>19</v>
      </c>
      <c r="H2917" s="6" t="s">
        <v>3318</v>
      </c>
      <c r="I2917" s="0" t="n">
        <v>2</v>
      </c>
      <c r="J2917" s="6" t="n">
        <v>5.59</v>
      </c>
      <c r="K2917" s="3" t="str">
        <f aca="false">IF(I2917=1, "No","Yes")</f>
        <v>Yes</v>
      </c>
      <c r="L2917" s="7" t="n">
        <f aca="false">IF(I2917=1,-J2917,0.98)</f>
        <v>0.98</v>
      </c>
      <c r="M2917" s="8" t="s">
        <v>51</v>
      </c>
      <c r="N2917" s="52" t="n">
        <v>20.78</v>
      </c>
      <c r="O2917" s="50" t="n">
        <f aca="false">N2917*L2917</f>
        <v>20.3644</v>
      </c>
      <c r="P2917" s="14" t="n">
        <f aca="false">O2917+P2916</f>
        <v>1182.64720525312</v>
      </c>
    </row>
    <row r="2918" customFormat="false" ht="12.8" hidden="false" customHeight="false" outlineLevel="0" collapsed="false">
      <c r="A2918" s="2" t="s">
        <v>3317</v>
      </c>
      <c r="B2918" s="2" t="s">
        <v>296</v>
      </c>
      <c r="C2918" s="6" t="s">
        <v>1314</v>
      </c>
      <c r="D2918" s="6" t="s">
        <v>37</v>
      </c>
      <c r="E2918" s="6" t="s">
        <v>147</v>
      </c>
      <c r="F2918" s="6" t="s">
        <v>43</v>
      </c>
      <c r="G2918" s="6" t="s">
        <v>19</v>
      </c>
      <c r="H2918" s="6" t="s">
        <v>3318</v>
      </c>
      <c r="I2918" s="0" t="n">
        <v>2</v>
      </c>
      <c r="J2918" s="6" t="n">
        <v>5.59</v>
      </c>
      <c r="K2918" s="3" t="str">
        <f aca="false">IF(I2918=1, "No","Yes")</f>
        <v>Yes</v>
      </c>
      <c r="L2918" s="7" t="n">
        <f aca="false">IF(I2918=1,-J2918,0.98)</f>
        <v>0.98</v>
      </c>
      <c r="M2918" s="12" t="s">
        <v>128</v>
      </c>
      <c r="N2918" s="52" t="n">
        <v>20.78</v>
      </c>
      <c r="O2918" s="50" t="n">
        <f aca="false">N2918*L2918</f>
        <v>20.3644</v>
      </c>
      <c r="P2918" s="14" t="n">
        <f aca="false">O2918+P2917</f>
        <v>1203.01160525312</v>
      </c>
    </row>
    <row r="2919" customFormat="false" ht="12.8" hidden="false" customHeight="false" outlineLevel="0" collapsed="false">
      <c r="A2919" s="2" t="s">
        <v>3317</v>
      </c>
      <c r="B2919" s="2" t="s">
        <v>252</v>
      </c>
      <c r="C2919" s="0" t="s">
        <v>734</v>
      </c>
      <c r="D2919" s="0" t="s">
        <v>16</v>
      </c>
      <c r="E2919" s="0" t="s">
        <v>147</v>
      </c>
      <c r="F2919" s="0" t="s">
        <v>65</v>
      </c>
      <c r="G2919" s="0" t="s">
        <v>21</v>
      </c>
      <c r="H2919" s="0" t="s">
        <v>3213</v>
      </c>
      <c r="I2919" s="0" t="n">
        <v>2</v>
      </c>
      <c r="J2919" s="0" t="n">
        <v>1.31</v>
      </c>
      <c r="K2919" s="0" t="str">
        <f aca="false">IF(I2919=1,"Yes","No")</f>
        <v>No</v>
      </c>
      <c r="L2919" s="0" t="n">
        <f aca="false">IF(K2919="Yes",(J2919-1)*0.98,-1)</f>
        <v>-1</v>
      </c>
      <c r="M2919" s="5" t="s">
        <v>33</v>
      </c>
      <c r="N2919" s="52" t="n">
        <v>20.78</v>
      </c>
      <c r="O2919" s="50" t="n">
        <f aca="false">N2919*L2919</f>
        <v>-20.78</v>
      </c>
      <c r="P2919" s="14" t="n">
        <f aca="false">O2919+P2918</f>
        <v>1182.23160525312</v>
      </c>
    </row>
    <row r="2920" customFormat="false" ht="12.8" hidden="false" customHeight="false" outlineLevel="0" collapsed="false">
      <c r="A2920" s="2" t="s">
        <v>3317</v>
      </c>
      <c r="B2920" s="2" t="s">
        <v>456</v>
      </c>
      <c r="C2920" s="0" t="s">
        <v>382</v>
      </c>
      <c r="D2920" s="0" t="s">
        <v>29</v>
      </c>
      <c r="E2920" s="0" t="s">
        <v>147</v>
      </c>
      <c r="F2920" s="0" t="s">
        <v>65</v>
      </c>
      <c r="G2920" s="0" t="s">
        <v>21</v>
      </c>
      <c r="H2920" s="0" t="s">
        <v>3319</v>
      </c>
      <c r="I2920" s="0" t="n">
        <v>3</v>
      </c>
      <c r="J2920" s="0" t="n">
        <v>1.21</v>
      </c>
      <c r="K2920" s="0" t="s">
        <v>19</v>
      </c>
      <c r="L2920" s="0" t="n">
        <f aca="false">IF(K2920="Yes",(J2920-1)*0.98,-1)</f>
        <v>-1</v>
      </c>
      <c r="M2920" s="11" t="s">
        <v>62</v>
      </c>
      <c r="N2920" s="52" t="n">
        <v>20.78</v>
      </c>
      <c r="O2920" s="50" t="n">
        <f aca="false">N2920*L2920</f>
        <v>-20.78</v>
      </c>
      <c r="P2920" s="14" t="n">
        <f aca="false">O2920+P2919</f>
        <v>1161.45160525312</v>
      </c>
    </row>
    <row r="2921" customFormat="false" ht="12.8" hidden="false" customHeight="false" outlineLevel="0" collapsed="false">
      <c r="A2921" s="2" t="s">
        <v>3317</v>
      </c>
      <c r="B2921" s="2" t="s">
        <v>456</v>
      </c>
      <c r="C2921" s="6" t="s">
        <v>382</v>
      </c>
      <c r="D2921" s="6" t="s">
        <v>29</v>
      </c>
      <c r="E2921" s="6" t="s">
        <v>147</v>
      </c>
      <c r="F2921" s="6" t="s">
        <v>65</v>
      </c>
      <c r="G2921" s="6" t="s">
        <v>21</v>
      </c>
      <c r="H2921" s="6" t="s">
        <v>3320</v>
      </c>
      <c r="I2921" s="0" t="n">
        <v>4</v>
      </c>
      <c r="J2921" s="6" t="n">
        <v>15.5</v>
      </c>
      <c r="K2921" s="3" t="str">
        <f aca="false">IF(I2921=1, "No","Yes")</f>
        <v>Yes</v>
      </c>
      <c r="L2921" s="7" t="n">
        <f aca="false">IF(I2921=1,-J2921,0.98)</f>
        <v>0.98</v>
      </c>
      <c r="M2921" s="8" t="s">
        <v>51</v>
      </c>
      <c r="N2921" s="52" t="n">
        <v>20.78</v>
      </c>
      <c r="O2921" s="50" t="n">
        <f aca="false">N2921*L2921</f>
        <v>20.3644</v>
      </c>
      <c r="P2921" s="14" t="n">
        <f aca="false">O2921+P2920</f>
        <v>1181.81600525312</v>
      </c>
    </row>
    <row r="2922" customFormat="false" ht="12.8" hidden="false" customHeight="false" outlineLevel="0" collapsed="false">
      <c r="A2922" s="9" t="s">
        <v>3317</v>
      </c>
      <c r="B2922" s="9" t="s">
        <v>456</v>
      </c>
      <c r="C2922" s="6" t="s">
        <v>382</v>
      </c>
      <c r="D2922" s="6" t="s">
        <v>29</v>
      </c>
      <c r="E2922" s="6" t="s">
        <v>147</v>
      </c>
      <c r="F2922" s="6" t="s">
        <v>65</v>
      </c>
      <c r="G2922" s="6" t="s">
        <v>21</v>
      </c>
      <c r="H2922" s="6" t="s">
        <v>3320</v>
      </c>
      <c r="I2922" s="0" t="n">
        <v>4</v>
      </c>
      <c r="J2922" s="6" t="n">
        <v>4.4</v>
      </c>
      <c r="K2922" s="3" t="s">
        <v>19</v>
      </c>
      <c r="L2922" s="0" t="n">
        <f aca="false">IF(K2922="Yes",(J2922-1)*0.98,-1)</f>
        <v>-1</v>
      </c>
      <c r="M2922" s="13" t="s">
        <v>184</v>
      </c>
      <c r="N2922" s="52" t="n">
        <v>20.78</v>
      </c>
      <c r="O2922" s="50" t="n">
        <f aca="false">N2922*L2922</f>
        <v>-20.78</v>
      </c>
      <c r="P2922" s="14" t="n">
        <f aca="false">O2922+P2921</f>
        <v>1161.03600525312</v>
      </c>
    </row>
    <row r="2923" customFormat="false" ht="12.8" hidden="false" customHeight="false" outlineLevel="0" collapsed="false">
      <c r="A2923" s="2" t="s">
        <v>3321</v>
      </c>
      <c r="B2923" s="2" t="s">
        <v>23</v>
      </c>
      <c r="C2923" s="0" t="s">
        <v>608</v>
      </c>
      <c r="D2923" s="0" t="s">
        <v>29</v>
      </c>
      <c r="E2923" s="0" t="s">
        <v>147</v>
      </c>
      <c r="F2923" s="0" t="s">
        <v>43</v>
      </c>
      <c r="G2923" s="0" t="s">
        <v>21</v>
      </c>
      <c r="H2923" s="0" t="s">
        <v>3322</v>
      </c>
      <c r="I2923" s="0" t="n">
        <v>1</v>
      </c>
      <c r="J2923" s="0" t="n">
        <v>1.26</v>
      </c>
      <c r="K2923" s="0" t="s">
        <v>21</v>
      </c>
      <c r="L2923" s="0" t="n">
        <f aca="false">IF(K2923="Yes",(J2923-1)*0.98,-1)</f>
        <v>0.2548</v>
      </c>
      <c r="M2923" s="4" t="s">
        <v>22</v>
      </c>
      <c r="N2923" s="52" t="n">
        <v>20.78</v>
      </c>
      <c r="O2923" s="50" t="n">
        <f aca="false">N2923*L2923</f>
        <v>5.294744</v>
      </c>
      <c r="P2923" s="14" t="n">
        <f aca="false">O2923+P2922</f>
        <v>1166.33074925312</v>
      </c>
    </row>
    <row r="2924" customFormat="false" ht="12.8" hidden="false" customHeight="false" outlineLevel="0" collapsed="false">
      <c r="A2924" s="2" t="s">
        <v>3321</v>
      </c>
      <c r="B2924" s="2" t="s">
        <v>456</v>
      </c>
      <c r="C2924" s="0" t="s">
        <v>734</v>
      </c>
      <c r="D2924" s="0" t="s">
        <v>29</v>
      </c>
      <c r="E2924" s="0" t="s">
        <v>147</v>
      </c>
      <c r="F2924" s="0" t="s">
        <v>65</v>
      </c>
      <c r="G2924" s="0" t="s">
        <v>21</v>
      </c>
      <c r="H2924" s="0" t="s">
        <v>3323</v>
      </c>
      <c r="I2924" s="0" t="n">
        <v>2</v>
      </c>
      <c r="J2924" s="0" t="n">
        <v>2.12</v>
      </c>
      <c r="K2924" s="0" t="s">
        <v>21</v>
      </c>
      <c r="L2924" s="0" t="n">
        <f aca="false">IF(K2924="Yes",(J2924-1)*0.98,-1)</f>
        <v>1.0976</v>
      </c>
      <c r="M2924" s="11" t="s">
        <v>62</v>
      </c>
      <c r="N2924" s="52" t="n">
        <v>20.78</v>
      </c>
      <c r="O2924" s="50" t="n">
        <f aca="false">N2924*L2924</f>
        <v>22.808128</v>
      </c>
      <c r="P2924" s="14" t="n">
        <f aca="false">O2924+P2923</f>
        <v>1189.13887725312</v>
      </c>
    </row>
    <row r="2925" customFormat="false" ht="12.8" hidden="false" customHeight="false" outlineLevel="0" collapsed="false">
      <c r="A2925" s="9" t="s">
        <v>3321</v>
      </c>
      <c r="B2925" s="9" t="s">
        <v>105</v>
      </c>
      <c r="C2925" s="6" t="s">
        <v>179</v>
      </c>
      <c r="D2925" s="6" t="s">
        <v>16</v>
      </c>
      <c r="E2925" s="6" t="s">
        <v>147</v>
      </c>
      <c r="F2925" s="6" t="s">
        <v>43</v>
      </c>
      <c r="G2925" s="6" t="s">
        <v>19</v>
      </c>
      <c r="H2925" s="6" t="s">
        <v>3324</v>
      </c>
      <c r="I2925" s="0" t="n">
        <v>3</v>
      </c>
      <c r="J2925" s="6" t="n">
        <v>5.5</v>
      </c>
      <c r="K2925" s="3" t="str">
        <f aca="false">IF(I2925=1,"Yes","No")</f>
        <v>No</v>
      </c>
      <c r="L2925" s="7" t="n">
        <f aca="false">IF(K2925="Yes",(J2925-1)*0.98,-1)</f>
        <v>-1</v>
      </c>
      <c r="M2925" s="10" t="s">
        <v>53</v>
      </c>
      <c r="N2925" s="52" t="n">
        <v>20.78</v>
      </c>
      <c r="O2925" s="50" t="n">
        <f aca="false">N2925*L2925</f>
        <v>-20.78</v>
      </c>
      <c r="P2925" s="14" t="n">
        <f aca="false">O2925+P2924</f>
        <v>1168.35887725312</v>
      </c>
    </row>
    <row r="2926" customFormat="false" ht="12.8" hidden="false" customHeight="false" outlineLevel="0" collapsed="false">
      <c r="A2926" s="2" t="s">
        <v>3325</v>
      </c>
      <c r="B2926" s="2" t="s">
        <v>205</v>
      </c>
      <c r="C2926" s="0" t="s">
        <v>41</v>
      </c>
      <c r="D2926" s="0" t="s">
        <v>29</v>
      </c>
      <c r="E2926" s="0" t="s">
        <v>147</v>
      </c>
      <c r="F2926" s="0" t="s">
        <v>65</v>
      </c>
      <c r="G2926" s="0" t="s">
        <v>21</v>
      </c>
      <c r="H2926" s="0" t="s">
        <v>3326</v>
      </c>
      <c r="I2926" s="0" t="n">
        <v>2</v>
      </c>
      <c r="J2926" s="0" t="n">
        <v>1.47</v>
      </c>
      <c r="K2926" s="0" t="s">
        <v>21</v>
      </c>
      <c r="L2926" s="0" t="n">
        <f aca="false">IF(K2926="Yes",(J2926-1)*0.98,-1)</f>
        <v>0.4606</v>
      </c>
      <c r="M2926" s="11" t="s">
        <v>62</v>
      </c>
      <c r="N2926" s="52" t="n">
        <v>20.78</v>
      </c>
      <c r="O2926" s="50" t="n">
        <f aca="false">N2926*L2926</f>
        <v>9.571268</v>
      </c>
      <c r="P2926" s="14" t="n">
        <f aca="false">O2926+P2925</f>
        <v>1177.93014525312</v>
      </c>
    </row>
    <row r="2927" customFormat="false" ht="12.8" hidden="false" customHeight="false" outlineLevel="0" collapsed="false">
      <c r="A2927" s="2" t="s">
        <v>3325</v>
      </c>
      <c r="B2927" s="2" t="s">
        <v>205</v>
      </c>
      <c r="C2927" s="6" t="s">
        <v>41</v>
      </c>
      <c r="D2927" s="6" t="s">
        <v>29</v>
      </c>
      <c r="E2927" s="6" t="s">
        <v>147</v>
      </c>
      <c r="F2927" s="6" t="s">
        <v>65</v>
      </c>
      <c r="G2927" s="6" t="s">
        <v>21</v>
      </c>
      <c r="H2927" s="6" t="s">
        <v>3327</v>
      </c>
      <c r="I2927" s="0" t="n">
        <v>3</v>
      </c>
      <c r="J2927" s="6" t="n">
        <v>8.13</v>
      </c>
      <c r="K2927" s="3" t="str">
        <f aca="false">IF(I2927=1, "No","Yes")</f>
        <v>Yes</v>
      </c>
      <c r="L2927" s="7" t="n">
        <f aca="false">IF(I2927=1,-J2927,0.98)</f>
        <v>0.98</v>
      </c>
      <c r="M2927" s="8" t="s">
        <v>51</v>
      </c>
      <c r="N2927" s="52" t="n">
        <v>20.78</v>
      </c>
      <c r="O2927" s="50" t="n">
        <f aca="false">N2927*L2927</f>
        <v>20.3644</v>
      </c>
      <c r="P2927" s="14" t="n">
        <f aca="false">O2927+P2926</f>
        <v>1198.29454525312</v>
      </c>
    </row>
    <row r="2928" customFormat="false" ht="12.8" hidden="false" customHeight="false" outlineLevel="0" collapsed="false">
      <c r="A2928" s="2" t="s">
        <v>3325</v>
      </c>
      <c r="B2928" s="2" t="s">
        <v>205</v>
      </c>
      <c r="C2928" s="6" t="s">
        <v>41</v>
      </c>
      <c r="D2928" s="6" t="s">
        <v>29</v>
      </c>
      <c r="E2928" s="6" t="s">
        <v>147</v>
      </c>
      <c r="F2928" s="6" t="s">
        <v>65</v>
      </c>
      <c r="G2928" s="6" t="s">
        <v>21</v>
      </c>
      <c r="H2928" s="6" t="s">
        <v>3327</v>
      </c>
      <c r="I2928" s="0" t="n">
        <v>3</v>
      </c>
      <c r="J2928" s="6" t="n">
        <v>8.13</v>
      </c>
      <c r="K2928" s="3" t="str">
        <f aca="false">IF(I2928=1, "No","Yes")</f>
        <v>Yes</v>
      </c>
      <c r="L2928" s="7" t="n">
        <f aca="false">IF(I2928=1,-J2928,0.98)</f>
        <v>0.98</v>
      </c>
      <c r="M2928" s="12" t="s">
        <v>128</v>
      </c>
      <c r="N2928" s="52" t="n">
        <v>20.78</v>
      </c>
      <c r="O2928" s="50" t="n">
        <f aca="false">N2928*L2928</f>
        <v>20.3644</v>
      </c>
      <c r="P2928" s="14" t="n">
        <f aca="false">O2928+P2927</f>
        <v>1218.65894525312</v>
      </c>
    </row>
    <row r="2929" customFormat="false" ht="12.8" hidden="false" customHeight="false" outlineLevel="0" collapsed="false">
      <c r="A2929" s="9" t="s">
        <v>3325</v>
      </c>
      <c r="B2929" s="9" t="s">
        <v>205</v>
      </c>
      <c r="C2929" s="6" t="s">
        <v>41</v>
      </c>
      <c r="D2929" s="6" t="s">
        <v>29</v>
      </c>
      <c r="E2929" s="6" t="s">
        <v>147</v>
      </c>
      <c r="F2929" s="6" t="s">
        <v>65</v>
      </c>
      <c r="G2929" s="6" t="s">
        <v>21</v>
      </c>
      <c r="H2929" s="6" t="s">
        <v>3327</v>
      </c>
      <c r="I2929" s="0" t="n">
        <v>3</v>
      </c>
      <c r="J2929" s="6" t="n">
        <v>1.69</v>
      </c>
      <c r="K2929" s="3" t="s">
        <v>21</v>
      </c>
      <c r="L2929" s="0" t="n">
        <f aca="false">IF(K2929="Yes",(J2929-1)*0.98,-1)</f>
        <v>0.6762</v>
      </c>
      <c r="M2929" s="13" t="s">
        <v>184</v>
      </c>
      <c r="N2929" s="52" t="n">
        <v>20.78</v>
      </c>
      <c r="O2929" s="50" t="n">
        <f aca="false">N2929*L2929</f>
        <v>14.051436</v>
      </c>
      <c r="P2929" s="14" t="n">
        <f aca="false">O2929+P2928</f>
        <v>1232.71038125312</v>
      </c>
    </row>
    <row r="2930" customFormat="false" ht="12.8" hidden="false" customHeight="false" outlineLevel="0" collapsed="false">
      <c r="A2930" s="2" t="s">
        <v>3325</v>
      </c>
      <c r="B2930" s="2" t="s">
        <v>605</v>
      </c>
      <c r="C2930" s="0" t="s">
        <v>1082</v>
      </c>
      <c r="D2930" s="0" t="s">
        <v>37</v>
      </c>
      <c r="E2930" s="0" t="s">
        <v>147</v>
      </c>
      <c r="G2930" s="0" t="s">
        <v>19</v>
      </c>
      <c r="H2930" s="0" t="s">
        <v>3328</v>
      </c>
      <c r="I2930" s="0" t="n">
        <v>1</v>
      </c>
      <c r="J2930" s="0" t="n">
        <v>2.02</v>
      </c>
      <c r="K2930" s="0" t="str">
        <f aca="false">IF(I2930=1,"Yes","No")</f>
        <v>Yes</v>
      </c>
      <c r="L2930" s="0" t="n">
        <f aca="false">IF(K2930="Yes",(J2930-1)*0.98,-1)</f>
        <v>0.9996</v>
      </c>
      <c r="M2930" s="5" t="s">
        <v>33</v>
      </c>
      <c r="N2930" s="52" t="n">
        <v>20.78</v>
      </c>
      <c r="O2930" s="50" t="n">
        <f aca="false">N2930*L2930</f>
        <v>20.771688</v>
      </c>
      <c r="P2930" s="14" t="n">
        <f aca="false">O2930+P2929</f>
        <v>1253.48206925312</v>
      </c>
    </row>
    <row r="2931" customFormat="false" ht="12.8" hidden="false" customHeight="false" outlineLevel="0" collapsed="false">
      <c r="A2931" s="2" t="s">
        <v>3325</v>
      </c>
      <c r="B2931" s="2" t="s">
        <v>1185</v>
      </c>
      <c r="C2931" s="0" t="s">
        <v>125</v>
      </c>
      <c r="D2931" s="0" t="s">
        <v>16</v>
      </c>
      <c r="E2931" s="0" t="s">
        <v>30</v>
      </c>
      <c r="F2931" s="0" t="s">
        <v>453</v>
      </c>
      <c r="G2931" s="0" t="s">
        <v>19</v>
      </c>
      <c r="H2931" s="0" t="s">
        <v>3329</v>
      </c>
      <c r="I2931" s="0" t="n">
        <v>4</v>
      </c>
      <c r="J2931" s="0" t="n">
        <v>2.04</v>
      </c>
      <c r="K2931" s="0" t="s">
        <v>19</v>
      </c>
      <c r="L2931" s="0" t="n">
        <f aca="false">IF(K2931="Yes",(J2931-1)*0.98,-1)</f>
        <v>-1</v>
      </c>
      <c r="M2931" s="11" t="s">
        <v>62</v>
      </c>
      <c r="N2931" s="52" t="n">
        <v>20.78</v>
      </c>
      <c r="O2931" s="50" t="n">
        <f aca="false">N2931*L2931</f>
        <v>-20.78</v>
      </c>
      <c r="P2931" s="14" t="n">
        <f aca="false">O2931+P2930</f>
        <v>1232.70206925312</v>
      </c>
    </row>
    <row r="2932" customFormat="false" ht="12.8" hidden="false" customHeight="false" outlineLevel="0" collapsed="false">
      <c r="A2932" s="2" t="s">
        <v>3325</v>
      </c>
      <c r="B2932" s="2" t="s">
        <v>1185</v>
      </c>
      <c r="C2932" s="6" t="s">
        <v>125</v>
      </c>
      <c r="D2932" s="6" t="s">
        <v>16</v>
      </c>
      <c r="E2932" s="6" t="s">
        <v>30</v>
      </c>
      <c r="F2932" s="6" t="s">
        <v>453</v>
      </c>
      <c r="G2932" s="6" t="s">
        <v>19</v>
      </c>
      <c r="H2932" s="6" t="s">
        <v>3330</v>
      </c>
      <c r="I2932" s="0" t="n">
        <v>3</v>
      </c>
      <c r="J2932" s="6" t="n">
        <v>21</v>
      </c>
      <c r="K2932" s="3" t="str">
        <f aca="false">IF(I2932=1, "No","Yes")</f>
        <v>Yes</v>
      </c>
      <c r="L2932" s="7" t="n">
        <f aca="false">IF(I2932=1,-J2932,0.98)</f>
        <v>0.98</v>
      </c>
      <c r="M2932" s="8" t="s">
        <v>51</v>
      </c>
      <c r="N2932" s="52" t="n">
        <v>20.78</v>
      </c>
      <c r="O2932" s="50" t="n">
        <f aca="false">N2932*L2932</f>
        <v>20.3644</v>
      </c>
      <c r="P2932" s="14" t="n">
        <f aca="false">O2932+P2931</f>
        <v>1253.06646925312</v>
      </c>
    </row>
    <row r="2933" customFormat="false" ht="12.8" hidden="false" customHeight="false" outlineLevel="0" collapsed="false">
      <c r="A2933" s="2" t="s">
        <v>3331</v>
      </c>
      <c r="B2933" s="2" t="s">
        <v>452</v>
      </c>
      <c r="C2933" s="0" t="s">
        <v>248</v>
      </c>
      <c r="D2933" s="0" t="s">
        <v>42</v>
      </c>
      <c r="E2933" s="0" t="s">
        <v>147</v>
      </c>
      <c r="F2933" s="0" t="s">
        <v>453</v>
      </c>
      <c r="G2933" s="0" t="s">
        <v>19</v>
      </c>
      <c r="H2933" s="0" t="s">
        <v>3332</v>
      </c>
      <c r="I2933" s="0" t="n">
        <v>1</v>
      </c>
      <c r="J2933" s="0" t="n">
        <v>1.76</v>
      </c>
      <c r="K2933" s="0" t="str">
        <f aca="false">IF(I2933=1,"Yes","No")</f>
        <v>Yes</v>
      </c>
      <c r="L2933" s="0" t="n">
        <f aca="false">IF(K2933="Yes",(J2933-1)*0.98,-1)</f>
        <v>0.7448</v>
      </c>
      <c r="M2933" s="5" t="s">
        <v>33</v>
      </c>
      <c r="N2933" s="52" t="n">
        <v>20.78</v>
      </c>
      <c r="O2933" s="50" t="n">
        <f aca="false">N2933*L2933</f>
        <v>15.476944</v>
      </c>
      <c r="P2933" s="14" t="n">
        <f aca="false">O2933+P2932</f>
        <v>1268.54341325312</v>
      </c>
    </row>
    <row r="2934" customFormat="false" ht="12.8" hidden="false" customHeight="false" outlineLevel="0" collapsed="false">
      <c r="A2934" s="2" t="s">
        <v>3331</v>
      </c>
      <c r="B2934" s="2" t="s">
        <v>452</v>
      </c>
      <c r="C2934" s="0" t="s">
        <v>248</v>
      </c>
      <c r="D2934" s="0" t="s">
        <v>42</v>
      </c>
      <c r="E2934" s="0" t="s">
        <v>147</v>
      </c>
      <c r="F2934" s="0" t="s">
        <v>453</v>
      </c>
      <c r="G2934" s="0" t="s">
        <v>19</v>
      </c>
      <c r="H2934" s="0" t="s">
        <v>3333</v>
      </c>
      <c r="I2934" s="0" t="n">
        <v>0</v>
      </c>
      <c r="J2934" s="0" t="n">
        <v>2.68</v>
      </c>
      <c r="K2934" s="0" t="s">
        <v>19</v>
      </c>
      <c r="L2934" s="0" t="n">
        <f aca="false">IF(K2934="Yes",(J2934-1)*0.98,-1)</f>
        <v>-1</v>
      </c>
      <c r="M2934" s="11" t="s">
        <v>62</v>
      </c>
      <c r="N2934" s="52" t="n">
        <v>20.78</v>
      </c>
      <c r="O2934" s="50" t="n">
        <f aca="false">N2934*L2934</f>
        <v>-20.78</v>
      </c>
      <c r="P2934" s="14" t="n">
        <f aca="false">O2934+P2933</f>
        <v>1247.76341325312</v>
      </c>
    </row>
    <row r="2935" customFormat="false" ht="12.8" hidden="false" customHeight="false" outlineLevel="0" collapsed="false">
      <c r="A2935" s="9" t="s">
        <v>3331</v>
      </c>
      <c r="B2935" s="9" t="s">
        <v>452</v>
      </c>
      <c r="C2935" s="6" t="s">
        <v>248</v>
      </c>
      <c r="D2935" s="6" t="s">
        <v>42</v>
      </c>
      <c r="E2935" s="6" t="s">
        <v>147</v>
      </c>
      <c r="F2935" s="6" t="s">
        <v>453</v>
      </c>
      <c r="G2935" s="6" t="s">
        <v>19</v>
      </c>
      <c r="H2935" s="6" t="s">
        <v>3334</v>
      </c>
      <c r="I2935" s="0" t="n">
        <v>4</v>
      </c>
      <c r="J2935" s="6" t="n">
        <v>1.59</v>
      </c>
      <c r="K2935" s="3" t="s">
        <v>19</v>
      </c>
      <c r="L2935" s="0" t="n">
        <f aca="false">IF(K2935="Yes",(J2935-1)*0.98,-1)</f>
        <v>-1</v>
      </c>
      <c r="M2935" s="13" t="s">
        <v>184</v>
      </c>
      <c r="N2935" s="52" t="n">
        <v>20.78</v>
      </c>
      <c r="O2935" s="50" t="n">
        <f aca="false">N2935*L2935</f>
        <v>-20.78</v>
      </c>
      <c r="P2935" s="14" t="n">
        <f aca="false">O2935+P2934</f>
        <v>1226.98341325312</v>
      </c>
    </row>
    <row r="2936" customFormat="false" ht="12.8" hidden="false" customHeight="false" outlineLevel="0" collapsed="false">
      <c r="A2936" s="2" t="s">
        <v>3335</v>
      </c>
      <c r="B2936" s="2" t="s">
        <v>46</v>
      </c>
      <c r="C2936" s="0" t="s">
        <v>370</v>
      </c>
      <c r="D2936" s="0" t="s">
        <v>42</v>
      </c>
      <c r="E2936" s="0" t="s">
        <v>147</v>
      </c>
      <c r="F2936" s="0" t="s">
        <v>453</v>
      </c>
      <c r="G2936" s="0" t="s">
        <v>19</v>
      </c>
      <c r="H2936" s="0" t="s">
        <v>3336</v>
      </c>
      <c r="I2936" s="0" t="n">
        <v>2</v>
      </c>
      <c r="J2936" s="0" t="n">
        <v>6.8</v>
      </c>
      <c r="K2936" s="0" t="str">
        <f aca="false">IF(I2936=1,"Yes","No")</f>
        <v>No</v>
      </c>
      <c r="L2936" s="0" t="n">
        <f aca="false">IF(K2936="Yes",(J2936-1)*0.98,-1)</f>
        <v>-1</v>
      </c>
      <c r="M2936" s="5" t="s">
        <v>33</v>
      </c>
      <c r="N2936" s="52" t="n">
        <v>20.78</v>
      </c>
      <c r="O2936" s="50" t="n">
        <f aca="false">N2936*L2936</f>
        <v>-20.78</v>
      </c>
      <c r="P2936" s="14" t="n">
        <f aca="false">O2936+P2935</f>
        <v>1206.20341325312</v>
      </c>
    </row>
    <row r="2937" customFormat="false" ht="12.8" hidden="false" customHeight="false" outlineLevel="0" collapsed="false">
      <c r="A2937" s="2" t="s">
        <v>3335</v>
      </c>
      <c r="B2937" s="2" t="s">
        <v>46</v>
      </c>
      <c r="C2937" s="0" t="s">
        <v>370</v>
      </c>
      <c r="D2937" s="0" t="s">
        <v>42</v>
      </c>
      <c r="E2937" s="0" t="s">
        <v>147</v>
      </c>
      <c r="F2937" s="0" t="s">
        <v>453</v>
      </c>
      <c r="G2937" s="0" t="s">
        <v>19</v>
      </c>
      <c r="H2937" s="0" t="s">
        <v>3273</v>
      </c>
      <c r="I2937" s="0" t="n">
        <v>1</v>
      </c>
      <c r="J2937" s="0" t="n">
        <v>1.53</v>
      </c>
      <c r="K2937" s="0" t="s">
        <v>21</v>
      </c>
      <c r="L2937" s="0" t="n">
        <f aca="false">IF(K2937="Yes",(J2937-1)*0.98,-1)</f>
        <v>0.5194</v>
      </c>
      <c r="M2937" s="11" t="s">
        <v>62</v>
      </c>
      <c r="N2937" s="52" t="n">
        <v>20.78</v>
      </c>
      <c r="O2937" s="50" t="n">
        <f aca="false">N2937*L2937</f>
        <v>10.793132</v>
      </c>
      <c r="P2937" s="14" t="n">
        <f aca="false">O2937+P2936</f>
        <v>1216.99654525312</v>
      </c>
    </row>
    <row r="2938" customFormat="false" ht="12.8" hidden="false" customHeight="false" outlineLevel="0" collapsed="false">
      <c r="A2938" s="2" t="s">
        <v>3335</v>
      </c>
      <c r="B2938" s="2" t="s">
        <v>146</v>
      </c>
      <c r="C2938" s="0" t="s">
        <v>271</v>
      </c>
      <c r="D2938" s="0" t="s">
        <v>42</v>
      </c>
      <c r="E2938" s="0" t="s">
        <v>147</v>
      </c>
      <c r="F2938" s="0" t="s">
        <v>304</v>
      </c>
      <c r="G2938" s="0" t="s">
        <v>19</v>
      </c>
      <c r="H2938" s="0" t="s">
        <v>1966</v>
      </c>
      <c r="I2938" s="0" t="n">
        <v>1</v>
      </c>
      <c r="J2938" s="0" t="n">
        <v>1.28</v>
      </c>
      <c r="K2938" s="0" t="str">
        <f aca="false">IF(I2938=1,"Yes","No")</f>
        <v>Yes</v>
      </c>
      <c r="L2938" s="0" t="n">
        <f aca="false">IF(K2938="Yes",(J2938-1)*0.98,-1)</f>
        <v>0.2744</v>
      </c>
      <c r="M2938" s="5" t="s">
        <v>33</v>
      </c>
      <c r="N2938" s="52" t="n">
        <v>20.78</v>
      </c>
      <c r="O2938" s="50" t="n">
        <f aca="false">N2938*L2938</f>
        <v>5.702032</v>
      </c>
      <c r="P2938" s="14" t="n">
        <f aca="false">O2938+P2937</f>
        <v>1222.69857725312</v>
      </c>
    </row>
    <row r="2939" customFormat="false" ht="12.8" hidden="false" customHeight="false" outlineLevel="0" collapsed="false">
      <c r="A2939" s="2" t="s">
        <v>3335</v>
      </c>
      <c r="B2939" s="2" t="s">
        <v>252</v>
      </c>
      <c r="C2939" s="0" t="s">
        <v>1150</v>
      </c>
      <c r="D2939" s="0" t="s">
        <v>37</v>
      </c>
      <c r="E2939" s="0" t="s">
        <v>17</v>
      </c>
      <c r="F2939" s="0" t="s">
        <v>65</v>
      </c>
      <c r="G2939" s="0" t="s">
        <v>21</v>
      </c>
      <c r="H2939" s="0" t="s">
        <v>3337</v>
      </c>
      <c r="I2939" s="0" t="n">
        <v>1</v>
      </c>
      <c r="J2939" s="0" t="n">
        <v>2.8</v>
      </c>
      <c r="K2939" s="0" t="str">
        <f aca="false">IF(I2939=1,"Yes","No")</f>
        <v>Yes</v>
      </c>
      <c r="L2939" s="0" t="n">
        <f aca="false">IF(K2939="Yes",(J2939-1)*0.98,-1)</f>
        <v>1.764</v>
      </c>
      <c r="M2939" s="5" t="s">
        <v>33</v>
      </c>
      <c r="N2939" s="52" t="n">
        <v>20.78</v>
      </c>
      <c r="O2939" s="50" t="n">
        <f aca="false">N2939*L2939</f>
        <v>36.65592</v>
      </c>
      <c r="P2939" s="14" t="n">
        <f aca="false">O2939+P2938</f>
        <v>1259.35449725312</v>
      </c>
    </row>
    <row r="2940" customFormat="false" ht="12.8" hidden="false" customHeight="false" outlineLevel="0" collapsed="false">
      <c r="A2940" s="2" t="s">
        <v>3335</v>
      </c>
      <c r="B2940" s="2" t="s">
        <v>252</v>
      </c>
      <c r="C2940" s="0" t="s">
        <v>1150</v>
      </c>
      <c r="D2940" s="0" t="s">
        <v>37</v>
      </c>
      <c r="E2940" s="0" t="s">
        <v>17</v>
      </c>
      <c r="F2940" s="0" t="s">
        <v>65</v>
      </c>
      <c r="G2940" s="0" t="s">
        <v>21</v>
      </c>
      <c r="H2940" s="0" t="s">
        <v>3337</v>
      </c>
      <c r="I2940" s="0" t="n">
        <v>1</v>
      </c>
      <c r="J2940" s="0" t="n">
        <v>1.35</v>
      </c>
      <c r="K2940" s="0" t="s">
        <v>21</v>
      </c>
      <c r="L2940" s="0" t="n">
        <f aca="false">IF(K2940="Yes",(J2940-1)*0.98,-1)</f>
        <v>0.343</v>
      </c>
      <c r="M2940" s="4" t="s">
        <v>22</v>
      </c>
      <c r="N2940" s="52" t="n">
        <v>20.78</v>
      </c>
      <c r="O2940" s="50" t="n">
        <f aca="false">N2940*L2940</f>
        <v>7.12754</v>
      </c>
      <c r="P2940" s="14" t="n">
        <f aca="false">O2940+P2939</f>
        <v>1266.48203725312</v>
      </c>
    </row>
    <row r="2941" customFormat="false" ht="12.8" hidden="false" customHeight="false" outlineLevel="0" collapsed="false">
      <c r="A2941" s="2" t="s">
        <v>3335</v>
      </c>
      <c r="B2941" s="2" t="s">
        <v>255</v>
      </c>
      <c r="C2941" s="0" t="s">
        <v>271</v>
      </c>
      <c r="D2941" s="0" t="s">
        <v>42</v>
      </c>
      <c r="E2941" s="0" t="s">
        <v>147</v>
      </c>
      <c r="F2941" s="0" t="s">
        <v>65</v>
      </c>
      <c r="G2941" s="0" t="s">
        <v>21</v>
      </c>
      <c r="H2941" s="0" t="s">
        <v>3338</v>
      </c>
      <c r="I2941" s="0" t="n">
        <v>2</v>
      </c>
      <c r="J2941" s="0" t="n">
        <v>6.16</v>
      </c>
      <c r="K2941" s="0" t="str">
        <f aca="false">IF(I2941=1,"Yes","No")</f>
        <v>No</v>
      </c>
      <c r="L2941" s="0" t="n">
        <f aca="false">IF(K2941="Yes",(J2941-1)*0.98,-1)</f>
        <v>-1</v>
      </c>
      <c r="M2941" s="5" t="s">
        <v>33</v>
      </c>
      <c r="N2941" s="52" t="n">
        <v>20.78</v>
      </c>
      <c r="O2941" s="50" t="n">
        <f aca="false">N2941*L2941</f>
        <v>-20.78</v>
      </c>
      <c r="P2941" s="14" t="n">
        <f aca="false">O2941+P2940</f>
        <v>1245.70203725312</v>
      </c>
    </row>
    <row r="2942" customFormat="false" ht="12.8" hidden="false" customHeight="false" outlineLevel="0" collapsed="false">
      <c r="A2942" s="2" t="s">
        <v>3335</v>
      </c>
      <c r="B2942" s="2" t="s">
        <v>255</v>
      </c>
      <c r="C2942" s="0" t="s">
        <v>271</v>
      </c>
      <c r="D2942" s="0" t="s">
        <v>42</v>
      </c>
      <c r="E2942" s="0" t="s">
        <v>147</v>
      </c>
      <c r="F2942" s="0" t="s">
        <v>65</v>
      </c>
      <c r="G2942" s="0" t="s">
        <v>21</v>
      </c>
      <c r="H2942" s="0" t="s">
        <v>3338</v>
      </c>
      <c r="I2942" s="0" t="n">
        <v>2</v>
      </c>
      <c r="J2942" s="0" t="n">
        <v>2.12</v>
      </c>
      <c r="K2942" s="0" t="s">
        <v>21</v>
      </c>
      <c r="L2942" s="0" t="n">
        <f aca="false">IF(K2942="Yes",(J2942-1)*0.98,-1)</f>
        <v>1.0976</v>
      </c>
      <c r="M2942" s="4" t="s">
        <v>22</v>
      </c>
      <c r="N2942" s="52" t="n">
        <v>20.78</v>
      </c>
      <c r="O2942" s="50" t="n">
        <f aca="false">N2942*L2942</f>
        <v>22.808128</v>
      </c>
      <c r="P2942" s="14" t="n">
        <f aca="false">O2942+P2941</f>
        <v>1268.51016525312</v>
      </c>
    </row>
    <row r="2943" customFormat="false" ht="12.8" hidden="false" customHeight="false" outlineLevel="0" collapsed="false">
      <c r="A2943" s="2" t="s">
        <v>3335</v>
      </c>
      <c r="B2943" s="2" t="s">
        <v>536</v>
      </c>
      <c r="C2943" s="0" t="s">
        <v>271</v>
      </c>
      <c r="D2943" s="0" t="s">
        <v>29</v>
      </c>
      <c r="E2943" s="0" t="s">
        <v>147</v>
      </c>
      <c r="F2943" s="0" t="s">
        <v>65</v>
      </c>
      <c r="G2943" s="0" t="s">
        <v>21</v>
      </c>
      <c r="H2943" s="0" t="s">
        <v>3339</v>
      </c>
      <c r="I2943" s="0" t="n">
        <v>0</v>
      </c>
      <c r="J2943" s="0" t="n">
        <v>4.3</v>
      </c>
      <c r="K2943" s="0" t="s">
        <v>19</v>
      </c>
      <c r="L2943" s="0" t="n">
        <f aca="false">IF(K2943="Yes",(J2943-1)*0.98,-1)</f>
        <v>-1</v>
      </c>
      <c r="M2943" s="11" t="s">
        <v>62</v>
      </c>
      <c r="N2943" s="52" t="n">
        <v>20.78</v>
      </c>
      <c r="O2943" s="50" t="n">
        <f aca="false">N2943*L2943</f>
        <v>-20.78</v>
      </c>
      <c r="P2943" s="14" t="n">
        <f aca="false">O2943+P2942</f>
        <v>1247.73016525312</v>
      </c>
    </row>
    <row r="2944" customFormat="false" ht="12.8" hidden="false" customHeight="false" outlineLevel="0" collapsed="false">
      <c r="A2944" s="2" t="s">
        <v>3340</v>
      </c>
      <c r="B2944" s="2" t="s">
        <v>364</v>
      </c>
      <c r="C2944" s="0" t="s">
        <v>15</v>
      </c>
      <c r="D2944" s="0" t="s">
        <v>29</v>
      </c>
      <c r="E2944" s="0" t="s">
        <v>147</v>
      </c>
      <c r="F2944" s="0" t="s">
        <v>43</v>
      </c>
      <c r="G2944" s="0" t="s">
        <v>19</v>
      </c>
      <c r="H2944" s="0" t="s">
        <v>3341</v>
      </c>
      <c r="I2944" s="0" t="n">
        <v>1</v>
      </c>
      <c r="J2944" s="0" t="n">
        <v>1.29</v>
      </c>
      <c r="K2944" s="0" t="str">
        <f aca="false">IF(I2944=1,"Yes","No")</f>
        <v>Yes</v>
      </c>
      <c r="L2944" s="0" t="n">
        <f aca="false">IF(K2944="Yes",(J2944-1)*0.98,-1)</f>
        <v>0.2842</v>
      </c>
      <c r="M2944" s="5" t="s">
        <v>33</v>
      </c>
      <c r="N2944" s="52" t="n">
        <v>20.78</v>
      </c>
      <c r="O2944" s="50" t="n">
        <f aca="false">N2944*L2944</f>
        <v>5.905676</v>
      </c>
      <c r="P2944" s="14" t="n">
        <f aca="false">O2944+P2943</f>
        <v>1253.63584125312</v>
      </c>
    </row>
    <row r="2945" customFormat="false" ht="12.8" hidden="false" customHeight="false" outlineLevel="0" collapsed="false">
      <c r="A2945" s="2" t="s">
        <v>3340</v>
      </c>
      <c r="B2945" s="2" t="s">
        <v>280</v>
      </c>
      <c r="C2945" s="0" t="s">
        <v>15</v>
      </c>
      <c r="D2945" s="0" t="s">
        <v>29</v>
      </c>
      <c r="E2945" s="0" t="s">
        <v>147</v>
      </c>
      <c r="F2945" s="0" t="s">
        <v>65</v>
      </c>
      <c r="G2945" s="0" t="s">
        <v>21</v>
      </c>
      <c r="H2945" s="0" t="s">
        <v>3342</v>
      </c>
      <c r="I2945" s="0" t="n">
        <v>1</v>
      </c>
      <c r="J2945" s="0" t="n">
        <v>3.05</v>
      </c>
      <c r="K2945" s="0" t="s">
        <v>21</v>
      </c>
      <c r="L2945" s="0" t="n">
        <f aca="false">IF(K2945="Yes",(J2945-1)*0.98,-1)</f>
        <v>2.009</v>
      </c>
      <c r="M2945" s="11" t="s">
        <v>62</v>
      </c>
      <c r="N2945" s="52" t="n">
        <v>20.78</v>
      </c>
      <c r="O2945" s="50" t="n">
        <f aca="false">N2945*L2945</f>
        <v>41.74702</v>
      </c>
      <c r="P2945" s="14" t="n">
        <f aca="false">O2945+P2944</f>
        <v>1295.38286125312</v>
      </c>
    </row>
    <row r="2946" customFormat="false" ht="12.8" hidden="false" customHeight="false" outlineLevel="0" collapsed="false">
      <c r="A2946" s="2" t="s">
        <v>3340</v>
      </c>
      <c r="B2946" s="2" t="s">
        <v>280</v>
      </c>
      <c r="C2946" s="6" t="s">
        <v>15</v>
      </c>
      <c r="D2946" s="6" t="s">
        <v>29</v>
      </c>
      <c r="E2946" s="6" t="s">
        <v>147</v>
      </c>
      <c r="F2946" s="6" t="s">
        <v>65</v>
      </c>
      <c r="G2946" s="6" t="s">
        <v>21</v>
      </c>
      <c r="H2946" s="6" t="s">
        <v>3343</v>
      </c>
      <c r="I2946" s="0" t="n">
        <v>4</v>
      </c>
      <c r="J2946" s="6" t="n">
        <v>3.3</v>
      </c>
      <c r="K2946" s="3" t="str">
        <f aca="false">IF(I2946=1, "No","Yes")</f>
        <v>Yes</v>
      </c>
      <c r="L2946" s="7" t="n">
        <f aca="false">IF(I2946=1,-J2946,0.98)</f>
        <v>0.98</v>
      </c>
      <c r="M2946" s="8" t="s">
        <v>51</v>
      </c>
      <c r="N2946" s="52" t="n">
        <v>20.78</v>
      </c>
      <c r="O2946" s="50" t="n">
        <f aca="false">N2946*L2946</f>
        <v>20.3644</v>
      </c>
      <c r="P2946" s="14" t="n">
        <f aca="false">O2946+P2945</f>
        <v>1315.74726125312</v>
      </c>
    </row>
    <row r="2947" customFormat="false" ht="12.8" hidden="false" customHeight="false" outlineLevel="0" collapsed="false">
      <c r="A2947" s="9" t="s">
        <v>3340</v>
      </c>
      <c r="B2947" s="9" t="s">
        <v>280</v>
      </c>
      <c r="C2947" s="6" t="s">
        <v>15</v>
      </c>
      <c r="D2947" s="6" t="s">
        <v>29</v>
      </c>
      <c r="E2947" s="6" t="s">
        <v>147</v>
      </c>
      <c r="F2947" s="6" t="s">
        <v>65</v>
      </c>
      <c r="G2947" s="6" t="s">
        <v>21</v>
      </c>
      <c r="H2947" s="6" t="s">
        <v>3343</v>
      </c>
      <c r="I2947" s="0" t="n">
        <v>4</v>
      </c>
      <c r="J2947" s="6" t="n">
        <v>2.01</v>
      </c>
      <c r="K2947" s="3" t="s">
        <v>19</v>
      </c>
      <c r="L2947" s="0" t="n">
        <f aca="false">IF(K2947="Yes",(J2947-1)*0.98,-1)</f>
        <v>-1</v>
      </c>
      <c r="M2947" s="13" t="s">
        <v>184</v>
      </c>
      <c r="N2947" s="52" t="n">
        <v>20.78</v>
      </c>
      <c r="O2947" s="50" t="n">
        <f aca="false">N2947*L2947</f>
        <v>-20.78</v>
      </c>
      <c r="P2947" s="14" t="n">
        <f aca="false">O2947+P2946</f>
        <v>1294.96726125312</v>
      </c>
    </row>
    <row r="2948" customFormat="false" ht="12.8" hidden="false" customHeight="false" outlineLevel="0" collapsed="false">
      <c r="A2948" s="2" t="s">
        <v>3344</v>
      </c>
      <c r="B2948" s="2" t="s">
        <v>46</v>
      </c>
      <c r="C2948" s="0" t="s">
        <v>576</v>
      </c>
      <c r="D2948" s="0" t="s">
        <v>42</v>
      </c>
      <c r="E2948" s="0" t="s">
        <v>147</v>
      </c>
      <c r="F2948" s="0" t="s">
        <v>453</v>
      </c>
      <c r="G2948" s="0" t="s">
        <v>19</v>
      </c>
      <c r="H2948" s="0" t="s">
        <v>3345</v>
      </c>
      <c r="I2948" s="0" t="n">
        <v>1</v>
      </c>
      <c r="J2948" s="0" t="n">
        <v>1.45</v>
      </c>
      <c r="K2948" s="0" t="str">
        <f aca="false">IF(I2948=1,"Yes","No")</f>
        <v>Yes</v>
      </c>
      <c r="L2948" s="0" t="n">
        <f aca="false">IF(K2948="Yes",(J2948-1)*0.98,-1)</f>
        <v>0.441</v>
      </c>
      <c r="M2948" s="5" t="s">
        <v>33</v>
      </c>
      <c r="N2948" s="52" t="n">
        <v>20.78</v>
      </c>
      <c r="O2948" s="50" t="n">
        <f aca="false">N2948*L2948</f>
        <v>9.16398</v>
      </c>
      <c r="P2948" s="14" t="n">
        <f aca="false">O2948+P2947</f>
        <v>1304.13124125312</v>
      </c>
    </row>
    <row r="2949" customFormat="false" ht="12.8" hidden="false" customHeight="false" outlineLevel="0" collapsed="false">
      <c r="A2949" s="2" t="s">
        <v>3344</v>
      </c>
      <c r="B2949" s="2" t="s">
        <v>71</v>
      </c>
      <c r="C2949" s="0" t="s">
        <v>576</v>
      </c>
      <c r="D2949" s="0" t="s">
        <v>42</v>
      </c>
      <c r="E2949" s="0" t="s">
        <v>147</v>
      </c>
      <c r="F2949" s="0" t="s">
        <v>65</v>
      </c>
      <c r="G2949" s="0" t="s">
        <v>21</v>
      </c>
      <c r="H2949" s="0" t="s">
        <v>3346</v>
      </c>
      <c r="I2949" s="0" t="n">
        <v>2</v>
      </c>
      <c r="J2949" s="0" t="n">
        <v>1.58</v>
      </c>
      <c r="K2949" s="0" t="str">
        <f aca="false">IF(I2949=1,"Yes","No")</f>
        <v>No</v>
      </c>
      <c r="L2949" s="0" t="n">
        <f aca="false">IF(K2949="Yes",(J2949-1)*0.98,-1)</f>
        <v>-1</v>
      </c>
      <c r="M2949" s="5" t="s">
        <v>33</v>
      </c>
      <c r="N2949" s="52" t="n">
        <v>20.78</v>
      </c>
      <c r="O2949" s="50" t="n">
        <f aca="false">N2949*L2949</f>
        <v>-20.78</v>
      </c>
      <c r="P2949" s="14" t="n">
        <f aca="false">O2949+P2948</f>
        <v>1283.35124125312</v>
      </c>
    </row>
    <row r="2950" customFormat="false" ht="12.8" hidden="false" customHeight="false" outlineLevel="0" collapsed="false">
      <c r="A2950" s="2" t="s">
        <v>3344</v>
      </c>
      <c r="B2950" s="2" t="s">
        <v>71</v>
      </c>
      <c r="C2950" s="0" t="s">
        <v>576</v>
      </c>
      <c r="D2950" s="0" t="s">
        <v>42</v>
      </c>
      <c r="E2950" s="0" t="s">
        <v>147</v>
      </c>
      <c r="F2950" s="0" t="s">
        <v>65</v>
      </c>
      <c r="G2950" s="0" t="s">
        <v>21</v>
      </c>
      <c r="H2950" s="0" t="s">
        <v>3346</v>
      </c>
      <c r="I2950" s="0" t="n">
        <v>2</v>
      </c>
      <c r="J2950" s="0" t="n">
        <v>1.1</v>
      </c>
      <c r="K2950" s="0" t="s">
        <v>21</v>
      </c>
      <c r="L2950" s="0" t="n">
        <f aca="false">IF(K2950="Yes",(J2950-1)*0.98,-1)</f>
        <v>0.0980000000000001</v>
      </c>
      <c r="M2950" s="4" t="s">
        <v>22</v>
      </c>
      <c r="N2950" s="52" t="n">
        <v>20.78</v>
      </c>
      <c r="O2950" s="50" t="n">
        <f aca="false">N2950*L2950</f>
        <v>2.03644</v>
      </c>
      <c r="P2950" s="14" t="n">
        <f aca="false">O2950+P2949</f>
        <v>1285.38768125312</v>
      </c>
    </row>
    <row r="2951" customFormat="false" ht="12.8" hidden="false" customHeight="false" outlineLevel="0" collapsed="false">
      <c r="A2951" s="2" t="s">
        <v>3344</v>
      </c>
      <c r="B2951" s="2" t="s">
        <v>149</v>
      </c>
      <c r="C2951" s="0" t="s">
        <v>576</v>
      </c>
      <c r="D2951" s="0" t="s">
        <v>48</v>
      </c>
      <c r="E2951" s="0" t="s">
        <v>147</v>
      </c>
      <c r="F2951" s="0" t="s">
        <v>49</v>
      </c>
      <c r="G2951" s="0" t="s">
        <v>19</v>
      </c>
      <c r="H2951" s="0" t="s">
        <v>3347</v>
      </c>
      <c r="I2951" s="0" t="n">
        <v>3</v>
      </c>
      <c r="J2951" s="0" t="n">
        <v>2.98</v>
      </c>
      <c r="K2951" s="0" t="str">
        <f aca="false">IF(I2951=1,"Yes","No")</f>
        <v>No</v>
      </c>
      <c r="L2951" s="0" t="n">
        <f aca="false">IF(K2951="Yes",(J2951-1)*0.98,-1)</f>
        <v>-1</v>
      </c>
      <c r="M2951" s="5" t="s">
        <v>33</v>
      </c>
      <c r="N2951" s="52" t="n">
        <v>20.78</v>
      </c>
      <c r="O2951" s="50" t="n">
        <f aca="false">N2951*L2951</f>
        <v>-20.78</v>
      </c>
      <c r="P2951" s="14" t="n">
        <f aca="false">O2951+P2950</f>
        <v>1264.60768125312</v>
      </c>
    </row>
    <row r="2952" customFormat="false" ht="12.8" hidden="false" customHeight="false" outlineLevel="0" collapsed="false">
      <c r="A2952" s="2" t="s">
        <v>3344</v>
      </c>
      <c r="B2952" s="2" t="s">
        <v>149</v>
      </c>
      <c r="C2952" s="0" t="s">
        <v>576</v>
      </c>
      <c r="D2952" s="0" t="s">
        <v>48</v>
      </c>
      <c r="E2952" s="0" t="s">
        <v>147</v>
      </c>
      <c r="F2952" s="0" t="s">
        <v>49</v>
      </c>
      <c r="G2952" s="0" t="s">
        <v>19</v>
      </c>
      <c r="H2952" s="0" t="s">
        <v>3347</v>
      </c>
      <c r="I2952" s="0" t="n">
        <v>3</v>
      </c>
      <c r="J2952" s="0" t="n">
        <v>1.68</v>
      </c>
      <c r="K2952" s="0" t="s">
        <v>19</v>
      </c>
      <c r="L2952" s="0" t="n">
        <f aca="false">IF(K2952="Yes",(J2952-1)*0.98,-1)</f>
        <v>-1</v>
      </c>
      <c r="M2952" s="4" t="s">
        <v>22</v>
      </c>
      <c r="N2952" s="52" t="n">
        <v>20.78</v>
      </c>
      <c r="O2952" s="50" t="n">
        <f aca="false">N2952*L2952</f>
        <v>-20.78</v>
      </c>
      <c r="P2952" s="14" t="n">
        <f aca="false">O2952+P2951</f>
        <v>1243.82768125312</v>
      </c>
    </row>
    <row r="2953" customFormat="false" ht="12.8" hidden="false" customHeight="false" outlineLevel="0" collapsed="false">
      <c r="A2953" s="2" t="s">
        <v>3348</v>
      </c>
      <c r="B2953" s="2" t="s">
        <v>96</v>
      </c>
      <c r="C2953" s="0" t="s">
        <v>311</v>
      </c>
      <c r="D2953" s="0" t="s">
        <v>16</v>
      </c>
      <c r="E2953" s="0" t="s">
        <v>17</v>
      </c>
      <c r="F2953" s="0" t="s">
        <v>18</v>
      </c>
      <c r="G2953" s="0" t="s">
        <v>19</v>
      </c>
      <c r="H2953" s="0" t="s">
        <v>3349</v>
      </c>
      <c r="I2953" s="0" t="n">
        <v>1</v>
      </c>
      <c r="J2953" s="0" t="n">
        <v>1.06</v>
      </c>
      <c r="K2953" s="0" t="s">
        <v>21</v>
      </c>
      <c r="L2953" s="0" t="n">
        <f aca="false">IF(K2953="Yes",(J2953-1)*0.98,-1)</f>
        <v>0.0588000000000001</v>
      </c>
      <c r="M2953" s="4" t="s">
        <v>22</v>
      </c>
      <c r="N2953" s="52" t="n">
        <v>20.78</v>
      </c>
      <c r="O2953" s="50" t="n">
        <f aca="false">N2953*L2953</f>
        <v>1.221864</v>
      </c>
      <c r="P2953" s="14" t="n">
        <f aca="false">O2953+P2952</f>
        <v>1245.04954525312</v>
      </c>
    </row>
    <row r="2954" customFormat="false" ht="12.8" hidden="false" customHeight="false" outlineLevel="0" collapsed="false">
      <c r="A2954" s="2" t="s">
        <v>3348</v>
      </c>
      <c r="B2954" s="2" t="s">
        <v>130</v>
      </c>
      <c r="C2954" s="0" t="s">
        <v>311</v>
      </c>
      <c r="D2954" s="0" t="s">
        <v>48</v>
      </c>
      <c r="E2954" s="0" t="s">
        <v>17</v>
      </c>
      <c r="F2954" s="0" t="s">
        <v>103</v>
      </c>
      <c r="G2954" s="0" t="s">
        <v>19</v>
      </c>
      <c r="H2954" s="0" t="s">
        <v>3350</v>
      </c>
      <c r="I2954" s="0" t="n">
        <v>1</v>
      </c>
      <c r="J2954" s="0" t="n">
        <v>1.14</v>
      </c>
      <c r="K2954" s="0" t="s">
        <v>21</v>
      </c>
      <c r="L2954" s="0" t="n">
        <f aca="false">IF(K2954="Yes",(J2954-1)*0.98,-1)</f>
        <v>0.1372</v>
      </c>
      <c r="M2954" s="4" t="s">
        <v>22</v>
      </c>
      <c r="N2954" s="52" t="n">
        <v>20.78</v>
      </c>
      <c r="O2954" s="50" t="n">
        <f aca="false">N2954*L2954</f>
        <v>2.851016</v>
      </c>
      <c r="P2954" s="14" t="n">
        <f aca="false">O2954+P2953</f>
        <v>1247.90056125312</v>
      </c>
    </row>
    <row r="2955" customFormat="false" ht="12.8" hidden="false" customHeight="false" outlineLevel="0" collapsed="false">
      <c r="A2955" s="2" t="s">
        <v>3348</v>
      </c>
      <c r="B2955" s="2" t="s">
        <v>130</v>
      </c>
      <c r="C2955" s="0" t="s">
        <v>311</v>
      </c>
      <c r="D2955" s="0" t="s">
        <v>48</v>
      </c>
      <c r="E2955" s="0" t="s">
        <v>17</v>
      </c>
      <c r="F2955" s="0" t="s">
        <v>103</v>
      </c>
      <c r="G2955" s="0" t="s">
        <v>19</v>
      </c>
      <c r="H2955" s="0" t="s">
        <v>3351</v>
      </c>
      <c r="I2955" s="0" t="n">
        <v>0</v>
      </c>
      <c r="J2955" s="0" t="n">
        <v>1.59</v>
      </c>
      <c r="K2955" s="0" t="s">
        <v>19</v>
      </c>
      <c r="L2955" s="0" t="n">
        <f aca="false">IF(K2955="Yes",(J2955-1)*0.98,-1)</f>
        <v>-1</v>
      </c>
      <c r="M2955" s="11" t="s">
        <v>62</v>
      </c>
      <c r="N2955" s="52" t="n">
        <v>20.78</v>
      </c>
      <c r="O2955" s="50" t="n">
        <f aca="false">N2955*L2955</f>
        <v>-20.78</v>
      </c>
      <c r="P2955" s="14" t="n">
        <f aca="false">O2955+P2954</f>
        <v>1227.12056125312</v>
      </c>
    </row>
    <row r="2956" customFormat="false" ht="12.8" hidden="false" customHeight="false" outlineLevel="0" collapsed="false">
      <c r="A2956" s="9" t="s">
        <v>3348</v>
      </c>
      <c r="B2956" s="9" t="s">
        <v>109</v>
      </c>
      <c r="C2956" s="6" t="s">
        <v>555</v>
      </c>
      <c r="D2956" s="6" t="s">
        <v>195</v>
      </c>
      <c r="E2956" s="6" t="s">
        <v>147</v>
      </c>
      <c r="F2956" s="6" t="s">
        <v>1413</v>
      </c>
      <c r="G2956" s="6" t="s">
        <v>19</v>
      </c>
      <c r="H2956" s="6" t="s">
        <v>3352</v>
      </c>
      <c r="I2956" s="0" t="n">
        <v>2</v>
      </c>
      <c r="J2956" s="6" t="n">
        <v>1.43</v>
      </c>
      <c r="K2956" s="3" t="s">
        <v>21</v>
      </c>
      <c r="L2956" s="0" t="n">
        <f aca="false">IF(K2956="Yes",(J2956-1)*0.98,-1)</f>
        <v>0.4214</v>
      </c>
      <c r="M2956" s="13" t="s">
        <v>184</v>
      </c>
      <c r="N2956" s="52" t="n">
        <v>20.78</v>
      </c>
      <c r="O2956" s="50" t="n">
        <f aca="false">N2956*L2956</f>
        <v>8.756692</v>
      </c>
      <c r="P2956" s="14" t="n">
        <f aca="false">O2956+P2955</f>
        <v>1235.87725325312</v>
      </c>
    </row>
    <row r="2957" customFormat="false" ht="12.8" hidden="false" customHeight="false" outlineLevel="0" collapsed="false">
      <c r="A2957" s="2" t="s">
        <v>3348</v>
      </c>
      <c r="B2957" s="2" t="s">
        <v>1185</v>
      </c>
      <c r="C2957" s="0" t="s">
        <v>532</v>
      </c>
      <c r="D2957" s="0" t="s">
        <v>16</v>
      </c>
      <c r="E2957" s="0" t="s">
        <v>17</v>
      </c>
      <c r="F2957" s="0" t="s">
        <v>18</v>
      </c>
      <c r="G2957" s="0" t="s">
        <v>19</v>
      </c>
      <c r="H2957" s="0" t="s">
        <v>3008</v>
      </c>
      <c r="I2957" s="0" t="n">
        <v>1</v>
      </c>
      <c r="J2957" s="0" t="n">
        <v>1.1</v>
      </c>
      <c r="K2957" s="0" t="s">
        <v>21</v>
      </c>
      <c r="L2957" s="0" t="n">
        <f aca="false">IF(K2957="Yes",(J2957-1)*0.98,-1)</f>
        <v>0.0980000000000001</v>
      </c>
      <c r="M2957" s="4" t="s">
        <v>22</v>
      </c>
      <c r="N2957" s="52" t="n">
        <v>20.78</v>
      </c>
      <c r="O2957" s="50" t="n">
        <f aca="false">N2957*L2957</f>
        <v>2.03644</v>
      </c>
      <c r="P2957" s="14" t="n">
        <f aca="false">O2957+P2956</f>
        <v>1237.91369325312</v>
      </c>
    </row>
    <row r="2958" customFormat="false" ht="12.8" hidden="false" customHeight="false" outlineLevel="0" collapsed="false">
      <c r="A2958" s="2" t="s">
        <v>3348</v>
      </c>
      <c r="B2958" s="2" t="s">
        <v>1117</v>
      </c>
      <c r="C2958" s="6" t="s">
        <v>91</v>
      </c>
      <c r="D2958" s="6" t="s">
        <v>29</v>
      </c>
      <c r="E2958" s="6" t="s">
        <v>30</v>
      </c>
      <c r="F2958" s="6" t="s">
        <v>65</v>
      </c>
      <c r="G2958" s="6" t="s">
        <v>21</v>
      </c>
      <c r="H2958" s="6" t="s">
        <v>3353</v>
      </c>
      <c r="I2958" s="0" t="n">
        <v>0</v>
      </c>
      <c r="J2958" s="6" t="n">
        <v>11</v>
      </c>
      <c r="K2958" s="3" t="str">
        <f aca="false">IF(I2958=1, "No","Yes")</f>
        <v>Yes</v>
      </c>
      <c r="L2958" s="7" t="n">
        <f aca="false">IF(I2958=1,-J2958,0.98)</f>
        <v>0.98</v>
      </c>
      <c r="M2958" s="12" t="s">
        <v>128</v>
      </c>
      <c r="N2958" s="52" t="n">
        <v>20.78</v>
      </c>
      <c r="O2958" s="50" t="n">
        <f aca="false">N2958*L2958</f>
        <v>20.3644</v>
      </c>
      <c r="P2958" s="14" t="n">
        <f aca="false">O2958+P2957</f>
        <v>1258.27809325312</v>
      </c>
    </row>
    <row r="2959" customFormat="false" ht="12.8" hidden="false" customHeight="false" outlineLevel="0" collapsed="false">
      <c r="A2959" s="9" t="s">
        <v>3348</v>
      </c>
      <c r="B2959" s="9" t="s">
        <v>1117</v>
      </c>
      <c r="C2959" s="6" t="s">
        <v>91</v>
      </c>
      <c r="D2959" s="6" t="s">
        <v>29</v>
      </c>
      <c r="E2959" s="6" t="s">
        <v>30</v>
      </c>
      <c r="F2959" s="6" t="s">
        <v>65</v>
      </c>
      <c r="G2959" s="6" t="s">
        <v>21</v>
      </c>
      <c r="H2959" s="6" t="s">
        <v>3353</v>
      </c>
      <c r="I2959" s="0" t="n">
        <v>0</v>
      </c>
      <c r="J2959" s="6" t="n">
        <v>3.12</v>
      </c>
      <c r="K2959" s="3" t="s">
        <v>19</v>
      </c>
      <c r="L2959" s="0" t="n">
        <f aca="false">IF(K2959="Yes",(J2959-1)*0.98,-1)</f>
        <v>-1</v>
      </c>
      <c r="M2959" s="13" t="s">
        <v>184</v>
      </c>
      <c r="N2959" s="52" t="n">
        <v>20.78</v>
      </c>
      <c r="O2959" s="50" t="n">
        <f aca="false">N2959*L2959</f>
        <v>-20.78</v>
      </c>
      <c r="P2959" s="14" t="n">
        <f aca="false">O2959+P2958</f>
        <v>1237.49809325312</v>
      </c>
    </row>
    <row r="2960" customFormat="false" ht="12.8" hidden="false" customHeight="false" outlineLevel="0" collapsed="false">
      <c r="A2960" s="2" t="s">
        <v>3354</v>
      </c>
      <c r="B2960" s="2" t="s">
        <v>186</v>
      </c>
      <c r="C2960" s="6" t="s">
        <v>403</v>
      </c>
      <c r="D2960" s="6" t="s">
        <v>42</v>
      </c>
      <c r="E2960" s="6" t="s">
        <v>147</v>
      </c>
      <c r="F2960" s="6" t="s">
        <v>18</v>
      </c>
      <c r="G2960" s="6" t="s">
        <v>19</v>
      </c>
      <c r="H2960" s="6" t="s">
        <v>3355</v>
      </c>
      <c r="I2960" s="0" t="n">
        <v>0</v>
      </c>
      <c r="J2960" s="6" t="n">
        <v>4.1</v>
      </c>
      <c r="K2960" s="3" t="str">
        <f aca="false">IF(I2960=1, "No","Yes")</f>
        <v>Yes</v>
      </c>
      <c r="L2960" s="7" t="n">
        <f aca="false">IF(I2960=1,-J2960,0.98)</f>
        <v>0.98</v>
      </c>
      <c r="M2960" s="8" t="s">
        <v>51</v>
      </c>
      <c r="N2960" s="52" t="n">
        <v>20.78</v>
      </c>
      <c r="O2960" s="50" t="n">
        <f aca="false">N2960*L2960</f>
        <v>20.3644</v>
      </c>
      <c r="P2960" s="14" t="n">
        <f aca="false">O2960+P2959</f>
        <v>1257.86249325312</v>
      </c>
    </row>
    <row r="2961" customFormat="false" ht="12.8" hidden="false" customHeight="false" outlineLevel="0" collapsed="false">
      <c r="A2961" s="2" t="s">
        <v>3354</v>
      </c>
      <c r="B2961" s="2" t="s">
        <v>186</v>
      </c>
      <c r="C2961" s="6" t="s">
        <v>403</v>
      </c>
      <c r="D2961" s="6" t="s">
        <v>42</v>
      </c>
      <c r="E2961" s="6" t="s">
        <v>147</v>
      </c>
      <c r="F2961" s="6" t="s">
        <v>18</v>
      </c>
      <c r="G2961" s="6" t="s">
        <v>19</v>
      </c>
      <c r="H2961" s="6" t="s">
        <v>3355</v>
      </c>
      <c r="I2961" s="0" t="n">
        <v>0</v>
      </c>
      <c r="J2961" s="6" t="n">
        <v>4.1</v>
      </c>
      <c r="K2961" s="3" t="str">
        <f aca="false">IF(I2961=1, "No","Yes")</f>
        <v>Yes</v>
      </c>
      <c r="L2961" s="7" t="n">
        <f aca="false">IF(I2961=1,-J2961,0.98)</f>
        <v>0.98</v>
      </c>
      <c r="M2961" s="12" t="s">
        <v>128</v>
      </c>
      <c r="N2961" s="52" t="n">
        <v>20.78</v>
      </c>
      <c r="O2961" s="50" t="n">
        <f aca="false">N2961*L2961</f>
        <v>20.3644</v>
      </c>
      <c r="P2961" s="14" t="n">
        <f aca="false">O2961+P2960</f>
        <v>1278.22689325312</v>
      </c>
    </row>
    <row r="2962" customFormat="false" ht="12.8" hidden="false" customHeight="false" outlineLevel="0" collapsed="false">
      <c r="A2962" s="2" t="s">
        <v>3354</v>
      </c>
      <c r="B2962" s="2" t="s">
        <v>197</v>
      </c>
      <c r="C2962" s="0" t="s">
        <v>403</v>
      </c>
      <c r="D2962" s="0" t="s">
        <v>29</v>
      </c>
      <c r="E2962" s="0" t="s">
        <v>147</v>
      </c>
      <c r="F2962" s="0" t="s">
        <v>1055</v>
      </c>
      <c r="G2962" s="0" t="s">
        <v>21</v>
      </c>
      <c r="H2962" s="0" t="s">
        <v>2146</v>
      </c>
      <c r="I2962" s="0" t="n">
        <v>1</v>
      </c>
      <c r="J2962" s="0" t="n">
        <v>1.37</v>
      </c>
      <c r="K2962" s="0" t="s">
        <v>21</v>
      </c>
      <c r="L2962" s="0" t="n">
        <f aca="false">IF(K2962="Yes",(J2962-1)*0.98,-1)</f>
        <v>0.3626</v>
      </c>
      <c r="M2962" s="4" t="s">
        <v>22</v>
      </c>
      <c r="N2962" s="52" t="n">
        <v>20.78</v>
      </c>
      <c r="O2962" s="50" t="n">
        <f aca="false">N2962*L2962</f>
        <v>7.534828</v>
      </c>
      <c r="P2962" s="14" t="n">
        <f aca="false">O2962+P2961</f>
        <v>1285.76172125312</v>
      </c>
    </row>
    <row r="2963" customFormat="false" ht="12.8" hidden="false" customHeight="false" outlineLevel="0" collapsed="false">
      <c r="A2963" s="2" t="s">
        <v>3354</v>
      </c>
      <c r="B2963" s="2" t="s">
        <v>1099</v>
      </c>
      <c r="C2963" s="0" t="s">
        <v>1488</v>
      </c>
      <c r="D2963" s="0" t="s">
        <v>37</v>
      </c>
      <c r="E2963" s="0" t="s">
        <v>17</v>
      </c>
      <c r="F2963" s="0" t="s">
        <v>65</v>
      </c>
      <c r="G2963" s="0" t="s">
        <v>21</v>
      </c>
      <c r="H2963" s="0" t="s">
        <v>3337</v>
      </c>
      <c r="I2963" s="0" t="n">
        <v>2</v>
      </c>
      <c r="J2963" s="0" t="n">
        <v>1.94</v>
      </c>
      <c r="K2963" s="0" t="str">
        <f aca="false">IF(I2963=1,"Yes","No")</f>
        <v>No</v>
      </c>
      <c r="L2963" s="0" t="n">
        <f aca="false">IF(K2963="Yes",(J2963-1)*0.98,-1)</f>
        <v>-1</v>
      </c>
      <c r="M2963" s="5" t="s">
        <v>33</v>
      </c>
      <c r="N2963" s="52" t="n">
        <v>20.78</v>
      </c>
      <c r="O2963" s="50" t="n">
        <f aca="false">N2963*L2963</f>
        <v>-20.78</v>
      </c>
      <c r="P2963" s="14" t="n">
        <f aca="false">O2963+P2962</f>
        <v>1264.98172125312</v>
      </c>
    </row>
    <row r="2964" customFormat="false" ht="12.8" hidden="false" customHeight="false" outlineLevel="0" collapsed="false">
      <c r="A2964" s="2" t="s">
        <v>3354</v>
      </c>
      <c r="B2964" s="2" t="s">
        <v>1099</v>
      </c>
      <c r="C2964" s="0" t="s">
        <v>1488</v>
      </c>
      <c r="D2964" s="0" t="s">
        <v>37</v>
      </c>
      <c r="E2964" s="0" t="s">
        <v>17</v>
      </c>
      <c r="F2964" s="0" t="s">
        <v>65</v>
      </c>
      <c r="G2964" s="0" t="s">
        <v>21</v>
      </c>
      <c r="H2964" s="0" t="s">
        <v>3337</v>
      </c>
      <c r="I2964" s="0" t="n">
        <v>2</v>
      </c>
      <c r="J2964" s="0" t="n">
        <v>1.14</v>
      </c>
      <c r="K2964" s="0" t="s">
        <v>21</v>
      </c>
      <c r="L2964" s="0" t="n">
        <f aca="false">IF(K2964="Yes",(J2964-1)*0.98,-1)</f>
        <v>0.1372</v>
      </c>
      <c r="M2964" s="4" t="s">
        <v>22</v>
      </c>
      <c r="N2964" s="52" t="n">
        <v>20.78</v>
      </c>
      <c r="O2964" s="50" t="n">
        <f aca="false">N2964*L2964</f>
        <v>2.851016</v>
      </c>
      <c r="P2964" s="14" t="n">
        <f aca="false">O2964+P2963</f>
        <v>1267.83273725312</v>
      </c>
    </row>
    <row r="2965" customFormat="false" ht="12.8" hidden="false" customHeight="false" outlineLevel="0" collapsed="false">
      <c r="A2965" s="9" t="s">
        <v>3356</v>
      </c>
      <c r="B2965" s="9" t="s">
        <v>35</v>
      </c>
      <c r="C2965" s="6" t="s">
        <v>194</v>
      </c>
      <c r="D2965" s="6" t="s">
        <v>16</v>
      </c>
      <c r="E2965" s="6" t="s">
        <v>147</v>
      </c>
      <c r="F2965" s="6" t="s">
        <v>43</v>
      </c>
      <c r="G2965" s="6" t="s">
        <v>19</v>
      </c>
      <c r="H2965" s="6" t="s">
        <v>3357</v>
      </c>
      <c r="I2965" s="0" t="n">
        <v>4</v>
      </c>
      <c r="J2965" s="6" t="n">
        <v>13.5</v>
      </c>
      <c r="K2965" s="3" t="str">
        <f aca="false">IF(I2965=1,"Yes","No")</f>
        <v>No</v>
      </c>
      <c r="L2965" s="7" t="n">
        <f aca="false">IF(K2965="Yes",(J2965-1)*0.98,-1)</f>
        <v>-1</v>
      </c>
      <c r="M2965" s="10" t="s">
        <v>53</v>
      </c>
      <c r="N2965" s="52" t="n">
        <v>20.78</v>
      </c>
      <c r="O2965" s="50" t="n">
        <f aca="false">N2965*L2965</f>
        <v>-20.78</v>
      </c>
      <c r="P2965" s="14" t="n">
        <f aca="false">O2965+P2964</f>
        <v>1247.05273725312</v>
      </c>
    </row>
    <row r="2966" customFormat="false" ht="12.8" hidden="false" customHeight="false" outlineLevel="0" collapsed="false">
      <c r="A2966" s="2" t="s">
        <v>3356</v>
      </c>
      <c r="B2966" s="2" t="s">
        <v>109</v>
      </c>
      <c r="C2966" s="0" t="s">
        <v>59</v>
      </c>
      <c r="D2966" s="0" t="s">
        <v>16</v>
      </c>
      <c r="E2966" s="0" t="s">
        <v>30</v>
      </c>
      <c r="F2966" s="0" t="s">
        <v>43</v>
      </c>
      <c r="G2966" s="0" t="s">
        <v>19</v>
      </c>
      <c r="H2966" s="0" t="s">
        <v>3358</v>
      </c>
      <c r="I2966" s="0" t="n">
        <v>2</v>
      </c>
      <c r="J2966" s="0" t="n">
        <v>1.73</v>
      </c>
      <c r="K2966" s="0" t="s">
        <v>21</v>
      </c>
      <c r="L2966" s="0" t="n">
        <f aca="false">IF(K2966="Yes",(J2966-1)*0.98,-1)</f>
        <v>0.7154</v>
      </c>
      <c r="M2966" s="4" t="s">
        <v>22</v>
      </c>
      <c r="N2966" s="52" t="n">
        <v>20.78</v>
      </c>
      <c r="O2966" s="50" t="n">
        <f aca="false">N2966*L2966</f>
        <v>14.866012</v>
      </c>
      <c r="P2966" s="14" t="n">
        <f aca="false">O2966+P2965</f>
        <v>1261.91874925312</v>
      </c>
    </row>
    <row r="2967" customFormat="false" ht="12.8" hidden="false" customHeight="false" outlineLevel="0" collapsed="false">
      <c r="A2967" s="2" t="s">
        <v>3356</v>
      </c>
      <c r="B2967" s="2" t="s">
        <v>293</v>
      </c>
      <c r="C2967" s="0" t="s">
        <v>125</v>
      </c>
      <c r="D2967" s="0" t="s">
        <v>29</v>
      </c>
      <c r="E2967" s="0" t="s">
        <v>30</v>
      </c>
      <c r="F2967" s="0" t="s">
        <v>43</v>
      </c>
      <c r="G2967" s="0" t="s">
        <v>19</v>
      </c>
      <c r="H2967" s="0" t="s">
        <v>3359</v>
      </c>
      <c r="I2967" s="0" t="n">
        <v>1</v>
      </c>
      <c r="J2967" s="0" t="n">
        <v>2.16</v>
      </c>
      <c r="K2967" s="0" t="s">
        <v>21</v>
      </c>
      <c r="L2967" s="0" t="n">
        <f aca="false">IF(K2967="Yes",(J2967-1)*0.98,-1)</f>
        <v>1.1368</v>
      </c>
      <c r="M2967" s="4" t="s">
        <v>22</v>
      </c>
      <c r="N2967" s="52" t="n">
        <v>20.78</v>
      </c>
      <c r="O2967" s="50" t="n">
        <f aca="false">N2967*L2967</f>
        <v>23.622704</v>
      </c>
      <c r="P2967" s="14" t="n">
        <f aca="false">O2967+P2966</f>
        <v>1285.54145325312</v>
      </c>
    </row>
    <row r="2968" customFormat="false" ht="12.8" hidden="false" customHeight="false" outlineLevel="0" collapsed="false">
      <c r="A2968" s="2" t="s">
        <v>3356</v>
      </c>
      <c r="B2968" s="2" t="s">
        <v>293</v>
      </c>
      <c r="C2968" s="0" t="s">
        <v>125</v>
      </c>
      <c r="D2968" s="0" t="s">
        <v>29</v>
      </c>
      <c r="E2968" s="0" t="s">
        <v>30</v>
      </c>
      <c r="F2968" s="0" t="s">
        <v>43</v>
      </c>
      <c r="G2968" s="0" t="s">
        <v>19</v>
      </c>
      <c r="H2968" s="0" t="s">
        <v>3360</v>
      </c>
      <c r="I2968" s="0" t="n">
        <v>4</v>
      </c>
      <c r="J2968" s="0" t="n">
        <v>1.26</v>
      </c>
      <c r="K2968" s="0" t="s">
        <v>19</v>
      </c>
      <c r="L2968" s="0" t="n">
        <f aca="false">IF(K2968="Yes",(J2968-1)*0.98,-1)</f>
        <v>-1</v>
      </c>
      <c r="M2968" s="11" t="s">
        <v>62</v>
      </c>
      <c r="N2968" s="52" t="n">
        <v>20.78</v>
      </c>
      <c r="O2968" s="50" t="n">
        <f aca="false">N2968*L2968</f>
        <v>-20.78</v>
      </c>
      <c r="P2968" s="14" t="n">
        <f aca="false">O2968+P2967</f>
        <v>1264.76145325312</v>
      </c>
    </row>
    <row r="2969" customFormat="false" ht="12.8" hidden="false" customHeight="false" outlineLevel="0" collapsed="false">
      <c r="A2969" s="2" t="s">
        <v>3356</v>
      </c>
      <c r="B2969" s="2" t="s">
        <v>452</v>
      </c>
      <c r="C2969" s="0" t="s">
        <v>639</v>
      </c>
      <c r="D2969" s="0" t="s">
        <v>42</v>
      </c>
      <c r="E2969" s="0" t="s">
        <v>147</v>
      </c>
      <c r="F2969" s="0" t="s">
        <v>65</v>
      </c>
      <c r="G2969" s="0" t="s">
        <v>21</v>
      </c>
      <c r="H2969" s="0" t="s">
        <v>3361</v>
      </c>
      <c r="I2969" s="0" t="n">
        <v>2</v>
      </c>
      <c r="J2969" s="0" t="n">
        <v>3.67</v>
      </c>
      <c r="K2969" s="0" t="str">
        <f aca="false">IF(I2969=1,"Yes","No")</f>
        <v>No</v>
      </c>
      <c r="L2969" s="0" t="n">
        <f aca="false">IF(K2969="Yes",(J2969-1)*0.98,-1)</f>
        <v>-1</v>
      </c>
      <c r="M2969" s="5" t="s">
        <v>33</v>
      </c>
      <c r="N2969" s="52" t="n">
        <v>20.78</v>
      </c>
      <c r="O2969" s="50" t="n">
        <f aca="false">N2969*L2969</f>
        <v>-20.78</v>
      </c>
      <c r="P2969" s="14" t="n">
        <f aca="false">O2969+P2968</f>
        <v>1243.98145325312</v>
      </c>
    </row>
    <row r="2970" customFormat="false" ht="12.8" hidden="false" customHeight="false" outlineLevel="0" collapsed="false">
      <c r="A2970" s="2" t="s">
        <v>3356</v>
      </c>
      <c r="B2970" s="2" t="s">
        <v>452</v>
      </c>
      <c r="C2970" s="0" t="s">
        <v>639</v>
      </c>
      <c r="D2970" s="0" t="s">
        <v>42</v>
      </c>
      <c r="E2970" s="0" t="s">
        <v>147</v>
      </c>
      <c r="F2970" s="0" t="s">
        <v>65</v>
      </c>
      <c r="G2970" s="0" t="s">
        <v>21</v>
      </c>
      <c r="H2970" s="0" t="s">
        <v>3361</v>
      </c>
      <c r="I2970" s="0" t="n">
        <v>2</v>
      </c>
      <c r="J2970" s="0" t="n">
        <v>1.74</v>
      </c>
      <c r="K2970" s="0" t="s">
        <v>21</v>
      </c>
      <c r="L2970" s="0" t="n">
        <f aca="false">IF(K2970="Yes",(J2970-1)*0.98,-1)</f>
        <v>0.7252</v>
      </c>
      <c r="M2970" s="4" t="s">
        <v>22</v>
      </c>
      <c r="N2970" s="52" t="n">
        <v>20.78</v>
      </c>
      <c r="O2970" s="50" t="n">
        <f aca="false">N2970*L2970</f>
        <v>15.069656</v>
      </c>
      <c r="P2970" s="14" t="n">
        <f aca="false">O2970+P2969</f>
        <v>1259.05110925312</v>
      </c>
    </row>
    <row r="2971" customFormat="false" ht="12.8" hidden="false" customHeight="false" outlineLevel="0" collapsed="false">
      <c r="A2971" s="2" t="s">
        <v>3356</v>
      </c>
      <c r="B2971" s="2" t="s">
        <v>239</v>
      </c>
      <c r="C2971" s="0" t="s">
        <v>1488</v>
      </c>
      <c r="D2971" s="0" t="s">
        <v>37</v>
      </c>
      <c r="E2971" s="0" t="s">
        <v>17</v>
      </c>
      <c r="F2971" s="0" t="s">
        <v>43</v>
      </c>
      <c r="G2971" s="0" t="s">
        <v>19</v>
      </c>
      <c r="H2971" s="0" t="s">
        <v>3362</v>
      </c>
      <c r="I2971" s="0" t="n">
        <v>3</v>
      </c>
      <c r="J2971" s="0" t="n">
        <v>4.5</v>
      </c>
      <c r="K2971" s="0" t="s">
        <v>21</v>
      </c>
      <c r="L2971" s="0" t="n">
        <f aca="false">IF(K2971="Yes",(J2971-1)*0.98,-1)</f>
        <v>3.43</v>
      </c>
      <c r="M2971" s="11" t="s">
        <v>62</v>
      </c>
      <c r="N2971" s="52" t="n">
        <v>20.78</v>
      </c>
      <c r="O2971" s="50" t="n">
        <f aca="false">N2971*L2971</f>
        <v>71.2754</v>
      </c>
      <c r="P2971" s="14" t="n">
        <f aca="false">O2971+P2970</f>
        <v>1330.32650925312</v>
      </c>
    </row>
    <row r="2972" customFormat="false" ht="12.8" hidden="false" customHeight="false" outlineLevel="0" collapsed="false">
      <c r="A2972" s="2" t="s">
        <v>3356</v>
      </c>
      <c r="B2972" s="2" t="s">
        <v>527</v>
      </c>
      <c r="C2972" s="6" t="s">
        <v>125</v>
      </c>
      <c r="D2972" s="6" t="s">
        <v>16</v>
      </c>
      <c r="E2972" s="6" t="s">
        <v>30</v>
      </c>
      <c r="F2972" s="6" t="s">
        <v>18</v>
      </c>
      <c r="G2972" s="6" t="s">
        <v>19</v>
      </c>
      <c r="H2972" s="6" t="s">
        <v>3363</v>
      </c>
      <c r="I2972" s="0" t="n">
        <v>4</v>
      </c>
      <c r="J2972" s="6" t="n">
        <v>13.5</v>
      </c>
      <c r="K2972" s="3" t="str">
        <f aca="false">IF(I2972=1, "No","Yes")</f>
        <v>Yes</v>
      </c>
      <c r="L2972" s="7" t="n">
        <f aca="false">IF(I2972=1,-J2972,0.98)</f>
        <v>0.98</v>
      </c>
      <c r="M2972" s="8" t="s">
        <v>51</v>
      </c>
      <c r="N2972" s="52" t="n">
        <v>20.78</v>
      </c>
      <c r="O2972" s="50" t="n">
        <f aca="false">N2972*L2972</f>
        <v>20.3644</v>
      </c>
      <c r="P2972" s="14" t="n">
        <f aca="false">O2972+P2971</f>
        <v>1350.69090925312</v>
      </c>
    </row>
    <row r="2973" customFormat="false" ht="12.8" hidden="false" customHeight="false" outlineLevel="0" collapsed="false">
      <c r="A2973" s="2" t="s">
        <v>3356</v>
      </c>
      <c r="B2973" s="2" t="s">
        <v>505</v>
      </c>
      <c r="C2973" s="0" t="s">
        <v>1246</v>
      </c>
      <c r="D2973" s="0" t="s">
        <v>42</v>
      </c>
      <c r="E2973" s="0" t="s">
        <v>147</v>
      </c>
      <c r="F2973" s="0" t="s">
        <v>65</v>
      </c>
      <c r="G2973" s="0" t="s">
        <v>21</v>
      </c>
      <c r="H2973" s="0" t="s">
        <v>3364</v>
      </c>
      <c r="I2973" s="0" t="n">
        <v>1</v>
      </c>
      <c r="J2973" s="0" t="n">
        <v>4.1</v>
      </c>
      <c r="K2973" s="0" t="str">
        <f aca="false">IF(I2973=1,"Yes","No")</f>
        <v>Yes</v>
      </c>
      <c r="L2973" s="0" t="n">
        <f aca="false">IF(K2973="Yes",(J2973-1)*0.98,-1)</f>
        <v>3.038</v>
      </c>
      <c r="M2973" s="5" t="s">
        <v>33</v>
      </c>
      <c r="N2973" s="52" t="n">
        <v>20.78</v>
      </c>
      <c r="O2973" s="50" t="n">
        <f aca="false">N2973*L2973</f>
        <v>63.12964</v>
      </c>
      <c r="P2973" s="14" t="n">
        <f aca="false">O2973+P2972</f>
        <v>1413.82054925312</v>
      </c>
    </row>
    <row r="2974" customFormat="false" ht="12.8" hidden="false" customHeight="false" outlineLevel="0" collapsed="false">
      <c r="A2974" s="2" t="s">
        <v>3356</v>
      </c>
      <c r="B2974" s="2" t="s">
        <v>505</v>
      </c>
      <c r="C2974" s="0" t="s">
        <v>1246</v>
      </c>
      <c r="D2974" s="0" t="s">
        <v>42</v>
      </c>
      <c r="E2974" s="0" t="s">
        <v>147</v>
      </c>
      <c r="F2974" s="0" t="s">
        <v>65</v>
      </c>
      <c r="G2974" s="0" t="s">
        <v>21</v>
      </c>
      <c r="H2974" s="0" t="s">
        <v>3364</v>
      </c>
      <c r="I2974" s="0" t="n">
        <v>1</v>
      </c>
      <c r="J2974" s="0" t="n">
        <v>1.53</v>
      </c>
      <c r="K2974" s="0" t="s">
        <v>21</v>
      </c>
      <c r="L2974" s="0" t="n">
        <f aca="false">IF(K2974="Yes",(J2974-1)*0.98,-1)</f>
        <v>0.5194</v>
      </c>
      <c r="M2974" s="4" t="s">
        <v>22</v>
      </c>
      <c r="N2974" s="52" t="n">
        <v>20.78</v>
      </c>
      <c r="O2974" s="50" t="n">
        <f aca="false">N2974*L2974</f>
        <v>10.793132</v>
      </c>
      <c r="P2974" s="14" t="n">
        <f aca="false">O2974+P2973</f>
        <v>1424.61368125312</v>
      </c>
    </row>
    <row r="2975" customFormat="false" ht="12.8" hidden="false" customHeight="false" outlineLevel="0" collapsed="false">
      <c r="A2975" s="2" t="s">
        <v>3365</v>
      </c>
      <c r="B2975" s="2" t="s">
        <v>222</v>
      </c>
      <c r="C2975" s="0" t="s">
        <v>506</v>
      </c>
      <c r="D2975" s="0" t="s">
        <v>16</v>
      </c>
      <c r="E2975" s="0" t="s">
        <v>147</v>
      </c>
      <c r="F2975" s="0" t="s">
        <v>453</v>
      </c>
      <c r="G2975" s="0" t="s">
        <v>19</v>
      </c>
      <c r="H2975" s="0" t="s">
        <v>3198</v>
      </c>
      <c r="I2975" s="0" t="n">
        <v>1</v>
      </c>
      <c r="J2975" s="0" t="n">
        <v>1.85</v>
      </c>
      <c r="K2975" s="0" t="str">
        <f aca="false">IF(I2975=1,"Yes","No")</f>
        <v>Yes</v>
      </c>
      <c r="L2975" s="0" t="n">
        <f aca="false">IF(K2975="Yes",(J2975-1)*0.98,-1)</f>
        <v>0.833</v>
      </c>
      <c r="M2975" s="5" t="s">
        <v>33</v>
      </c>
      <c r="N2975" s="52" t="n">
        <v>20.78</v>
      </c>
      <c r="O2975" s="50" t="n">
        <f aca="false">N2975*L2975</f>
        <v>17.30974</v>
      </c>
      <c r="P2975" s="14" t="n">
        <f aca="false">O2975+P2974</f>
        <v>1441.92342125312</v>
      </c>
    </row>
    <row r="2976" customFormat="false" ht="12.8" hidden="false" customHeight="false" outlineLevel="0" collapsed="false">
      <c r="A2976" s="2" t="s">
        <v>3365</v>
      </c>
      <c r="B2976" s="2" t="s">
        <v>222</v>
      </c>
      <c r="C2976" s="0" t="s">
        <v>506</v>
      </c>
      <c r="D2976" s="0" t="s">
        <v>16</v>
      </c>
      <c r="E2976" s="0" t="s">
        <v>147</v>
      </c>
      <c r="F2976" s="0" t="s">
        <v>453</v>
      </c>
      <c r="G2976" s="0" t="s">
        <v>19</v>
      </c>
      <c r="H2976" s="0" t="s">
        <v>3366</v>
      </c>
      <c r="I2976" s="0" t="n">
        <v>3</v>
      </c>
      <c r="J2976" s="0" t="n">
        <v>3.9</v>
      </c>
      <c r="K2976" s="0" t="s">
        <v>21</v>
      </c>
      <c r="L2976" s="0" t="n">
        <f aca="false">IF(K2976="Yes",(J2976-1)*0.98,-1)</f>
        <v>2.842</v>
      </c>
      <c r="M2976" s="11" t="s">
        <v>62</v>
      </c>
      <c r="N2976" s="52" t="n">
        <v>20.78</v>
      </c>
      <c r="O2976" s="50" t="n">
        <f aca="false">N2976*L2976</f>
        <v>59.05676</v>
      </c>
      <c r="P2976" s="14" t="n">
        <f aca="false">O2976+P2975</f>
        <v>1500.98018125312</v>
      </c>
    </row>
    <row r="2977" customFormat="false" ht="12.8" hidden="false" customHeight="false" outlineLevel="0" collapsed="false">
      <c r="A2977" s="9" t="s">
        <v>3365</v>
      </c>
      <c r="B2977" s="9" t="s">
        <v>170</v>
      </c>
      <c r="C2977" s="6" t="s">
        <v>68</v>
      </c>
      <c r="D2977" s="6" t="s">
        <v>42</v>
      </c>
      <c r="E2977" s="6" t="s">
        <v>147</v>
      </c>
      <c r="F2977" s="6" t="s">
        <v>43</v>
      </c>
      <c r="G2977" s="6" t="s">
        <v>19</v>
      </c>
      <c r="H2977" s="6" t="s">
        <v>3367</v>
      </c>
      <c r="I2977" s="0" t="n">
        <v>2</v>
      </c>
      <c r="J2977" s="6" t="n">
        <v>3.38</v>
      </c>
      <c r="K2977" s="3" t="str">
        <f aca="false">IF(I2977=1,"Yes","No")</f>
        <v>No</v>
      </c>
      <c r="L2977" s="7" t="n">
        <f aca="false">IF(K2977="Yes",(J2977-1)*0.98,-1)</f>
        <v>-1</v>
      </c>
      <c r="M2977" s="10" t="s">
        <v>53</v>
      </c>
      <c r="N2977" s="52" t="n">
        <v>20.78</v>
      </c>
      <c r="O2977" s="50" t="n">
        <f aca="false">N2977*L2977</f>
        <v>-20.78</v>
      </c>
      <c r="P2977" s="14" t="n">
        <f aca="false">O2977+P2976</f>
        <v>1480.20018125312</v>
      </c>
    </row>
    <row r="2978" customFormat="false" ht="12.8" hidden="false" customHeight="false" outlineLevel="0" collapsed="false">
      <c r="A2978" s="2" t="s">
        <v>3365</v>
      </c>
      <c r="B2978" s="2" t="s">
        <v>96</v>
      </c>
      <c r="C2978" s="0" t="s">
        <v>1246</v>
      </c>
      <c r="D2978" s="0" t="s">
        <v>16</v>
      </c>
      <c r="E2978" s="0" t="s">
        <v>147</v>
      </c>
      <c r="F2978" s="0" t="s">
        <v>18</v>
      </c>
      <c r="G2978" s="0" t="s">
        <v>19</v>
      </c>
      <c r="H2978" s="0" t="s">
        <v>3368</v>
      </c>
      <c r="I2978" s="0" t="n">
        <v>1</v>
      </c>
      <c r="J2978" s="0" t="n">
        <v>1.61</v>
      </c>
      <c r="K2978" s="0" t="s">
        <v>21</v>
      </c>
      <c r="L2978" s="0" t="n">
        <f aca="false">IF(K2978="Yes",(J2978-1)*0.98,-1)</f>
        <v>0.5978</v>
      </c>
      <c r="M2978" s="11" t="s">
        <v>62</v>
      </c>
      <c r="N2978" s="52" t="n">
        <v>20.78</v>
      </c>
      <c r="O2978" s="50" t="n">
        <f aca="false">N2978*L2978</f>
        <v>12.422284</v>
      </c>
      <c r="P2978" s="14" t="n">
        <f aca="false">O2978+P2977</f>
        <v>1492.62246525312</v>
      </c>
    </row>
    <row r="2979" customFormat="false" ht="12.8" hidden="false" customHeight="false" outlineLevel="0" collapsed="false">
      <c r="A2979" s="9" t="s">
        <v>3365</v>
      </c>
      <c r="B2979" s="9" t="s">
        <v>96</v>
      </c>
      <c r="C2979" s="6" t="s">
        <v>1246</v>
      </c>
      <c r="D2979" s="6" t="s">
        <v>16</v>
      </c>
      <c r="E2979" s="6" t="s">
        <v>147</v>
      </c>
      <c r="F2979" s="6" t="s">
        <v>18</v>
      </c>
      <c r="G2979" s="6" t="s">
        <v>19</v>
      </c>
      <c r="H2979" s="6" t="s">
        <v>3368</v>
      </c>
      <c r="I2979" s="0" t="n">
        <v>1</v>
      </c>
      <c r="J2979" s="6" t="n">
        <v>5</v>
      </c>
      <c r="K2979" s="3" t="str">
        <f aca="false">IF(I2979=1,"Yes","No")</f>
        <v>Yes</v>
      </c>
      <c r="L2979" s="7" t="n">
        <f aca="false">IF(K2979="Yes",(J2979-1)*0.98,-1)</f>
        <v>3.92</v>
      </c>
      <c r="M2979" s="10" t="s">
        <v>53</v>
      </c>
      <c r="N2979" s="52" t="n">
        <v>20.78</v>
      </c>
      <c r="O2979" s="50" t="n">
        <f aca="false">N2979*L2979</f>
        <v>81.4576</v>
      </c>
      <c r="P2979" s="14" t="n">
        <f aca="false">O2979+P2978</f>
        <v>1574.08006525312</v>
      </c>
    </row>
    <row r="2980" customFormat="false" ht="12.8" hidden="false" customHeight="false" outlineLevel="0" collapsed="false">
      <c r="A2980" s="2" t="s">
        <v>3365</v>
      </c>
      <c r="B2980" s="2" t="s">
        <v>130</v>
      </c>
      <c r="C2980" s="0" t="s">
        <v>506</v>
      </c>
      <c r="D2980" s="0" t="s">
        <v>102</v>
      </c>
      <c r="E2980" s="0" t="s">
        <v>147</v>
      </c>
      <c r="F2980" s="0" t="s">
        <v>49</v>
      </c>
      <c r="G2980" s="0" t="s">
        <v>19</v>
      </c>
      <c r="H2980" s="0" t="s">
        <v>3369</v>
      </c>
      <c r="I2980" s="0" t="n">
        <v>2</v>
      </c>
      <c r="J2980" s="0" t="n">
        <v>1.37</v>
      </c>
      <c r="K2980" s="0" t="s">
        <v>21</v>
      </c>
      <c r="L2980" s="0" t="n">
        <f aca="false">IF(K2980="Yes",(J2980-1)*0.98,-1)</f>
        <v>0.3626</v>
      </c>
      <c r="M2980" s="4" t="s">
        <v>22</v>
      </c>
      <c r="N2980" s="52" t="n">
        <v>20.78</v>
      </c>
      <c r="O2980" s="50" t="n">
        <f aca="false">N2980*L2980</f>
        <v>7.534828</v>
      </c>
      <c r="P2980" s="14" t="n">
        <f aca="false">O2980+P2979</f>
        <v>1581.61489325312</v>
      </c>
    </row>
    <row r="2981" customFormat="false" ht="12.8" hidden="false" customHeight="false" outlineLevel="0" collapsed="false">
      <c r="A2981" s="2" t="s">
        <v>3365</v>
      </c>
      <c r="B2981" s="2" t="s">
        <v>130</v>
      </c>
      <c r="C2981" s="0" t="s">
        <v>506</v>
      </c>
      <c r="D2981" s="0" t="s">
        <v>102</v>
      </c>
      <c r="E2981" s="0" t="s">
        <v>147</v>
      </c>
      <c r="F2981" s="0" t="s">
        <v>49</v>
      </c>
      <c r="G2981" s="0" t="s">
        <v>19</v>
      </c>
      <c r="H2981" s="0" t="s">
        <v>3370</v>
      </c>
      <c r="I2981" s="0" t="n">
        <v>1</v>
      </c>
      <c r="J2981" s="0" t="n">
        <v>1.29</v>
      </c>
      <c r="K2981" s="0" t="s">
        <v>21</v>
      </c>
      <c r="L2981" s="0" t="n">
        <f aca="false">IF(K2981="Yes",(J2981-1)*0.98,-1)</f>
        <v>0.2842</v>
      </c>
      <c r="M2981" s="11" t="s">
        <v>62</v>
      </c>
      <c r="N2981" s="52" t="n">
        <v>20.78</v>
      </c>
      <c r="O2981" s="50" t="n">
        <f aca="false">N2981*L2981</f>
        <v>5.905676</v>
      </c>
      <c r="P2981" s="14" t="n">
        <f aca="false">O2981+P2980</f>
        <v>1587.52056925312</v>
      </c>
    </row>
    <row r="2982" customFormat="false" ht="12.8" hidden="false" customHeight="false" outlineLevel="0" collapsed="false">
      <c r="A2982" s="9" t="s">
        <v>3365</v>
      </c>
      <c r="B2982" s="9" t="s">
        <v>130</v>
      </c>
      <c r="C2982" s="6" t="s">
        <v>506</v>
      </c>
      <c r="D2982" s="6" t="s">
        <v>102</v>
      </c>
      <c r="E2982" s="6" t="s">
        <v>147</v>
      </c>
      <c r="F2982" s="6" t="s">
        <v>49</v>
      </c>
      <c r="G2982" s="6" t="s">
        <v>19</v>
      </c>
      <c r="H2982" s="6" t="s">
        <v>3370</v>
      </c>
      <c r="I2982" s="0" t="n">
        <v>1</v>
      </c>
      <c r="J2982" s="6" t="n">
        <v>2.32</v>
      </c>
      <c r="K2982" s="3" t="str">
        <f aca="false">IF(I2982=1,"Yes","No")</f>
        <v>Yes</v>
      </c>
      <c r="L2982" s="7" t="n">
        <f aca="false">IF(K2982="Yes",(J2982-1)*0.98,-1)</f>
        <v>1.2936</v>
      </c>
      <c r="M2982" s="10" t="s">
        <v>53</v>
      </c>
      <c r="N2982" s="52" t="n">
        <v>20.78</v>
      </c>
      <c r="O2982" s="50" t="n">
        <f aca="false">N2982*L2982</f>
        <v>26.881008</v>
      </c>
      <c r="P2982" s="14" t="n">
        <f aca="false">O2982+P2981</f>
        <v>1614.40157725312</v>
      </c>
    </row>
    <row r="2983" customFormat="false" ht="12.8" hidden="false" customHeight="false" outlineLevel="0" collapsed="false">
      <c r="A2983" s="2" t="s">
        <v>3365</v>
      </c>
      <c r="B2983" s="2" t="s">
        <v>280</v>
      </c>
      <c r="C2983" s="6" t="s">
        <v>382</v>
      </c>
      <c r="D2983" s="6" t="s">
        <v>16</v>
      </c>
      <c r="E2983" s="6" t="s">
        <v>147</v>
      </c>
      <c r="F2983" s="6" t="s">
        <v>43</v>
      </c>
      <c r="G2983" s="6" t="s">
        <v>19</v>
      </c>
      <c r="H2983" s="6" t="s">
        <v>3371</v>
      </c>
      <c r="I2983" s="0" t="n">
        <v>2</v>
      </c>
      <c r="J2983" s="6" t="n">
        <v>28</v>
      </c>
      <c r="K2983" s="3" t="str">
        <f aca="false">IF(I2983=1, "No","Yes")</f>
        <v>Yes</v>
      </c>
      <c r="L2983" s="7" t="n">
        <f aca="false">IF(I2983=1,-J2983,0.98)</f>
        <v>0.98</v>
      </c>
      <c r="M2983" s="8" t="s">
        <v>51</v>
      </c>
      <c r="N2983" s="52" t="n">
        <v>20.78</v>
      </c>
      <c r="O2983" s="50" t="n">
        <f aca="false">N2983*L2983</f>
        <v>20.3644</v>
      </c>
      <c r="P2983" s="14" t="n">
        <f aca="false">O2983+P2982</f>
        <v>1634.76597725312</v>
      </c>
    </row>
    <row r="2984" customFormat="false" ht="12.8" hidden="false" customHeight="false" outlineLevel="0" collapsed="false">
      <c r="A2984" s="9" t="s">
        <v>3365</v>
      </c>
      <c r="B2984" s="9" t="s">
        <v>280</v>
      </c>
      <c r="C2984" s="6" t="s">
        <v>382</v>
      </c>
      <c r="D2984" s="6" t="s">
        <v>16</v>
      </c>
      <c r="E2984" s="6" t="s">
        <v>147</v>
      </c>
      <c r="F2984" s="6" t="s">
        <v>43</v>
      </c>
      <c r="G2984" s="6" t="s">
        <v>19</v>
      </c>
      <c r="H2984" s="6" t="s">
        <v>3371</v>
      </c>
      <c r="I2984" s="0" t="n">
        <v>2</v>
      </c>
      <c r="J2984" s="6" t="n">
        <v>6.2</v>
      </c>
      <c r="K2984" s="3" t="s">
        <v>21</v>
      </c>
      <c r="L2984" s="0" t="n">
        <f aca="false">IF(K2984="Yes",(J2984-1)*0.98,-1)</f>
        <v>5.096</v>
      </c>
      <c r="M2984" s="13" t="s">
        <v>184</v>
      </c>
      <c r="N2984" s="52" t="n">
        <v>20.78</v>
      </c>
      <c r="O2984" s="50" t="n">
        <f aca="false">N2984*L2984</f>
        <v>105.89488</v>
      </c>
      <c r="P2984" s="14" t="n">
        <f aca="false">O2984+P2983</f>
        <v>1740.66085725312</v>
      </c>
    </row>
    <row r="2985" customFormat="false" ht="12.8" hidden="false" customHeight="false" outlineLevel="0" collapsed="false">
      <c r="A2985" s="9" t="s">
        <v>3365</v>
      </c>
      <c r="B2985" s="9" t="s">
        <v>280</v>
      </c>
      <c r="C2985" s="6" t="s">
        <v>382</v>
      </c>
      <c r="D2985" s="6" t="s">
        <v>16</v>
      </c>
      <c r="E2985" s="6" t="s">
        <v>147</v>
      </c>
      <c r="F2985" s="6" t="s">
        <v>43</v>
      </c>
      <c r="G2985" s="6" t="s">
        <v>19</v>
      </c>
      <c r="H2985" s="6" t="s">
        <v>3372</v>
      </c>
      <c r="I2985" s="0" t="n">
        <v>3</v>
      </c>
      <c r="J2985" s="6" t="n">
        <v>1.77</v>
      </c>
      <c r="K2985" s="3" t="str">
        <f aca="false">IF(I2985=1,"Yes","No")</f>
        <v>No</v>
      </c>
      <c r="L2985" s="7" t="n">
        <f aca="false">IF(K2985="Yes",(J2985-1)*0.98,-1)</f>
        <v>-1</v>
      </c>
      <c r="M2985" s="10" t="s">
        <v>53</v>
      </c>
      <c r="N2985" s="52" t="n">
        <v>20.78</v>
      </c>
      <c r="O2985" s="50" t="n">
        <f aca="false">N2985*L2985</f>
        <v>-20.78</v>
      </c>
      <c r="P2985" s="14" t="n">
        <f aca="false">O2985+P2984</f>
        <v>1719.88085725312</v>
      </c>
    </row>
    <row r="2986" customFormat="false" ht="12.8" hidden="false" customHeight="false" outlineLevel="0" collapsed="false">
      <c r="A2986" s="9" t="s">
        <v>3365</v>
      </c>
      <c r="B2986" s="9" t="s">
        <v>337</v>
      </c>
      <c r="C2986" s="6" t="s">
        <v>382</v>
      </c>
      <c r="D2986" s="6" t="s">
        <v>42</v>
      </c>
      <c r="E2986" s="6" t="s">
        <v>87</v>
      </c>
      <c r="F2986" s="6" t="s">
        <v>65</v>
      </c>
      <c r="G2986" s="6" t="s">
        <v>21</v>
      </c>
      <c r="H2986" s="6" t="s">
        <v>2325</v>
      </c>
      <c r="I2986" s="0" t="n">
        <v>0</v>
      </c>
      <c r="J2986" s="6" t="n">
        <v>3.25</v>
      </c>
      <c r="K2986" s="3" t="s">
        <v>19</v>
      </c>
      <c r="L2986" s="0" t="n">
        <f aca="false">IF(K2986="Yes",(J2986-1)*0.98,-1)</f>
        <v>-1</v>
      </c>
      <c r="M2986" s="13" t="s">
        <v>184</v>
      </c>
      <c r="N2986" s="52" t="n">
        <v>20.78</v>
      </c>
      <c r="O2986" s="50" t="n">
        <f aca="false">N2986*L2986</f>
        <v>-20.78</v>
      </c>
      <c r="P2986" s="14" t="n">
        <f aca="false">O2986+P2985</f>
        <v>1699.10085725312</v>
      </c>
    </row>
    <row r="2987" customFormat="false" ht="12.8" hidden="false" customHeight="false" outlineLevel="0" collapsed="false">
      <c r="A2987" s="2" t="s">
        <v>3373</v>
      </c>
      <c r="B2987" s="2" t="s">
        <v>23</v>
      </c>
      <c r="C2987" s="0" t="s">
        <v>327</v>
      </c>
      <c r="D2987" s="0" t="s">
        <v>16</v>
      </c>
      <c r="E2987" s="0" t="s">
        <v>87</v>
      </c>
      <c r="F2987" s="0" t="s">
        <v>18</v>
      </c>
      <c r="G2987" s="0" t="s">
        <v>21</v>
      </c>
      <c r="H2987" s="0" t="s">
        <v>3374</v>
      </c>
      <c r="I2987" s="0" t="n">
        <v>3</v>
      </c>
      <c r="J2987" s="0" t="n">
        <v>1.27</v>
      </c>
      <c r="K2987" s="0" t="s">
        <v>21</v>
      </c>
      <c r="L2987" s="0" t="n">
        <f aca="false">IF(K2987="Yes",(J2987-1)*0.98,-1)</f>
        <v>0.2646</v>
      </c>
      <c r="M2987" s="4" t="s">
        <v>22</v>
      </c>
      <c r="N2987" s="52" t="n">
        <v>20.78</v>
      </c>
      <c r="O2987" s="50" t="n">
        <f aca="false">N2987*L2987</f>
        <v>5.498388</v>
      </c>
      <c r="P2987" s="14" t="n">
        <f aca="false">O2987+P2986</f>
        <v>1704.59924525312</v>
      </c>
    </row>
    <row r="2988" customFormat="false" ht="12.8" hidden="false" customHeight="false" outlineLevel="0" collapsed="false">
      <c r="A2988" s="9" t="s">
        <v>3375</v>
      </c>
      <c r="B2988" s="9" t="s">
        <v>186</v>
      </c>
      <c r="C2988" s="6" t="s">
        <v>15</v>
      </c>
      <c r="D2988" s="6" t="s">
        <v>29</v>
      </c>
      <c r="E2988" s="6" t="s">
        <v>147</v>
      </c>
      <c r="F2988" s="6" t="s">
        <v>304</v>
      </c>
      <c r="G2988" s="6" t="s">
        <v>19</v>
      </c>
      <c r="H2988" s="6" t="s">
        <v>3376</v>
      </c>
      <c r="I2988" s="0" t="n">
        <v>1</v>
      </c>
      <c r="J2988" s="6" t="n">
        <v>3.5</v>
      </c>
      <c r="K2988" s="3" t="s">
        <v>21</v>
      </c>
      <c r="L2988" s="0" t="n">
        <f aca="false">IF(K2988="Yes",(J2988-1)*0.98,-1)</f>
        <v>2.45</v>
      </c>
      <c r="M2988" s="13" t="s">
        <v>184</v>
      </c>
      <c r="N2988" s="52" t="n">
        <v>20.78</v>
      </c>
      <c r="O2988" s="50" t="n">
        <f aca="false">N2988*L2988</f>
        <v>50.911</v>
      </c>
      <c r="P2988" s="14" t="n">
        <f aca="false">O2988+P2987</f>
        <v>1755.51024525312</v>
      </c>
    </row>
    <row r="2989" customFormat="false" ht="12.8" hidden="false" customHeight="false" outlineLevel="0" collapsed="false">
      <c r="A2989" s="2" t="s">
        <v>3375</v>
      </c>
      <c r="B2989" s="2" t="s">
        <v>252</v>
      </c>
      <c r="C2989" s="0" t="s">
        <v>15</v>
      </c>
      <c r="D2989" s="0" t="s">
        <v>29</v>
      </c>
      <c r="E2989" s="0" t="s">
        <v>147</v>
      </c>
      <c r="F2989" s="0" t="s">
        <v>65</v>
      </c>
      <c r="G2989" s="0" t="s">
        <v>21</v>
      </c>
      <c r="H2989" s="0" t="s">
        <v>3377</v>
      </c>
      <c r="I2989" s="0" t="n">
        <v>2</v>
      </c>
      <c r="J2989" s="0" t="n">
        <v>5</v>
      </c>
      <c r="K2989" s="0" t="s">
        <v>21</v>
      </c>
      <c r="L2989" s="0" t="n">
        <f aca="false">IF(K2989="Yes",(J2989-1)*0.98,-1)</f>
        <v>3.92</v>
      </c>
      <c r="M2989" s="11" t="s">
        <v>62</v>
      </c>
      <c r="N2989" s="52" t="n">
        <v>20.78</v>
      </c>
      <c r="O2989" s="50" t="n">
        <f aca="false">N2989*L2989</f>
        <v>81.4576</v>
      </c>
      <c r="P2989" s="14" t="n">
        <f aca="false">O2989+P2988</f>
        <v>1836.96784525312</v>
      </c>
    </row>
    <row r="2990" customFormat="false" ht="12.8" hidden="false" customHeight="false" outlineLevel="0" collapsed="false">
      <c r="A2990" s="2" t="s">
        <v>3378</v>
      </c>
      <c r="B2990" s="2" t="s">
        <v>135</v>
      </c>
      <c r="C2990" s="0" t="s">
        <v>734</v>
      </c>
      <c r="D2990" s="0" t="s">
        <v>29</v>
      </c>
      <c r="E2990" s="0" t="s">
        <v>147</v>
      </c>
      <c r="F2990" s="0" t="s">
        <v>43</v>
      </c>
      <c r="G2990" s="0" t="s">
        <v>19</v>
      </c>
      <c r="H2990" s="0" t="s">
        <v>3379</v>
      </c>
      <c r="I2990" s="0" t="n">
        <v>1</v>
      </c>
      <c r="J2990" s="0" t="n">
        <v>1.77</v>
      </c>
      <c r="K2990" s="0" t="str">
        <f aca="false">IF(I2990=1,"Yes","No")</f>
        <v>Yes</v>
      </c>
      <c r="L2990" s="0" t="n">
        <f aca="false">IF(K2990="Yes",(J2990-1)*0.98,-1)</f>
        <v>0.7546</v>
      </c>
      <c r="M2990" s="5" t="s">
        <v>33</v>
      </c>
      <c r="N2990" s="52" t="n">
        <v>20.78</v>
      </c>
      <c r="O2990" s="50" t="n">
        <f aca="false">N2990*L2990</f>
        <v>15.680588</v>
      </c>
      <c r="P2990" s="14" t="n">
        <f aca="false">O2990+P2989</f>
        <v>1852.64843325312</v>
      </c>
    </row>
    <row r="2991" customFormat="false" ht="12.8" hidden="false" customHeight="false" outlineLevel="0" collapsed="false">
      <c r="A2991" s="2" t="s">
        <v>3378</v>
      </c>
      <c r="B2991" s="2" t="s">
        <v>776</v>
      </c>
      <c r="C2991" s="0" t="s">
        <v>608</v>
      </c>
      <c r="D2991" s="0" t="s">
        <v>29</v>
      </c>
      <c r="E2991" s="0" t="s">
        <v>147</v>
      </c>
      <c r="F2991" s="0" t="s">
        <v>43</v>
      </c>
      <c r="G2991" s="0" t="s">
        <v>19</v>
      </c>
      <c r="H2991" s="0" t="s">
        <v>3380</v>
      </c>
      <c r="I2991" s="0" t="n">
        <v>2</v>
      </c>
      <c r="J2991" s="0" t="n">
        <v>2.41</v>
      </c>
      <c r="K2991" s="0" t="str">
        <f aca="false">IF(I2991=1,"Yes","No")</f>
        <v>No</v>
      </c>
      <c r="L2991" s="0" t="n">
        <f aca="false">IF(K2991="Yes",(J2991-1)*0.98,-1)</f>
        <v>-1</v>
      </c>
      <c r="M2991" s="5" t="s">
        <v>33</v>
      </c>
      <c r="N2991" s="52" t="n">
        <v>20.78</v>
      </c>
      <c r="O2991" s="50" t="n">
        <f aca="false">N2991*L2991</f>
        <v>-20.78</v>
      </c>
      <c r="P2991" s="14" t="n">
        <f aca="false">O2991+P2990</f>
        <v>1831.86843325312</v>
      </c>
    </row>
    <row r="2992" customFormat="false" ht="12.8" hidden="false" customHeight="false" outlineLevel="0" collapsed="false">
      <c r="A2992" s="2" t="s">
        <v>3381</v>
      </c>
      <c r="B2992" s="2" t="s">
        <v>657</v>
      </c>
      <c r="C2992" s="0" t="s">
        <v>481</v>
      </c>
      <c r="D2992" s="0" t="s">
        <v>195</v>
      </c>
      <c r="E2992" s="0" t="s">
        <v>147</v>
      </c>
      <c r="G2992" s="0" t="s">
        <v>19</v>
      </c>
      <c r="H2992" s="0" t="s">
        <v>2956</v>
      </c>
      <c r="I2992" s="0" t="n">
        <v>2</v>
      </c>
      <c r="J2992" s="0" t="n">
        <v>2.31</v>
      </c>
      <c r="K2992" s="0" t="str">
        <f aca="false">IF(I2992=1,"Yes","No")</f>
        <v>No</v>
      </c>
      <c r="L2992" s="0" t="n">
        <f aca="false">IF(K2992="Yes",(J2992-1)*0.98,-1)</f>
        <v>-1</v>
      </c>
      <c r="M2992" s="5" t="s">
        <v>33</v>
      </c>
      <c r="N2992" s="52" t="n">
        <v>20.78</v>
      </c>
      <c r="O2992" s="50" t="n">
        <f aca="false">N2992*L2992</f>
        <v>-20.78</v>
      </c>
      <c r="P2992" s="14" t="n">
        <f aca="false">O2992+P2991</f>
        <v>1811.08843325312</v>
      </c>
    </row>
    <row r="2993" customFormat="false" ht="12.8" hidden="false" customHeight="false" outlineLevel="0" collapsed="false">
      <c r="A2993" s="2" t="s">
        <v>3381</v>
      </c>
      <c r="B2993" s="2" t="s">
        <v>343</v>
      </c>
      <c r="C2993" s="0" t="s">
        <v>91</v>
      </c>
      <c r="D2993" s="0" t="s">
        <v>16</v>
      </c>
      <c r="E2993" s="0" t="s">
        <v>30</v>
      </c>
      <c r="F2993" s="0" t="s">
        <v>453</v>
      </c>
      <c r="G2993" s="0" t="s">
        <v>19</v>
      </c>
      <c r="H2993" s="0" t="s">
        <v>3382</v>
      </c>
      <c r="I2993" s="0" t="n">
        <v>2</v>
      </c>
      <c r="J2993" s="0" t="n">
        <v>1.24</v>
      </c>
      <c r="K2993" s="0" t="s">
        <v>21</v>
      </c>
      <c r="L2993" s="0" t="n">
        <f aca="false">IF(K2993="Yes",(J2993-1)*0.98,-1)</f>
        <v>0.2352</v>
      </c>
      <c r="M2993" s="11" t="s">
        <v>62</v>
      </c>
      <c r="N2993" s="52" t="n">
        <v>20.78</v>
      </c>
      <c r="O2993" s="50" t="n">
        <f aca="false">N2993*L2993</f>
        <v>4.887456</v>
      </c>
      <c r="P2993" s="14" t="n">
        <f aca="false">O2993+P2992</f>
        <v>1815.97588925312</v>
      </c>
    </row>
    <row r="2994" customFormat="false" ht="12.8" hidden="false" customHeight="false" outlineLevel="0" collapsed="false">
      <c r="A2994" s="2" t="s">
        <v>3381</v>
      </c>
      <c r="B2994" s="2" t="s">
        <v>343</v>
      </c>
      <c r="C2994" s="6" t="s">
        <v>91</v>
      </c>
      <c r="D2994" s="6" t="s">
        <v>16</v>
      </c>
      <c r="E2994" s="6" t="s">
        <v>30</v>
      </c>
      <c r="F2994" s="6" t="s">
        <v>453</v>
      </c>
      <c r="G2994" s="6" t="s">
        <v>19</v>
      </c>
      <c r="H2994" s="6" t="s">
        <v>3383</v>
      </c>
      <c r="I2994" s="0" t="n">
        <v>3</v>
      </c>
      <c r="J2994" s="6" t="n">
        <v>15.5</v>
      </c>
      <c r="K2994" s="3" t="str">
        <f aca="false">IF(I2994=1, "No","Yes")</f>
        <v>Yes</v>
      </c>
      <c r="L2994" s="7" t="n">
        <f aca="false">IF(I2994=1,-J2994,0.98)</f>
        <v>0.98</v>
      </c>
      <c r="M2994" s="8" t="s">
        <v>51</v>
      </c>
      <c r="N2994" s="52" t="n">
        <v>20.78</v>
      </c>
      <c r="O2994" s="50" t="n">
        <f aca="false">N2994*L2994</f>
        <v>20.3644</v>
      </c>
      <c r="P2994" s="14" t="n">
        <f aca="false">O2994+P2993</f>
        <v>1836.34028925312</v>
      </c>
    </row>
    <row r="2995" customFormat="false" ht="12.8" hidden="false" customHeight="false" outlineLevel="0" collapsed="false">
      <c r="A2995" s="2" t="s">
        <v>3381</v>
      </c>
      <c r="B2995" s="2" t="s">
        <v>273</v>
      </c>
      <c r="C2995" s="0" t="s">
        <v>91</v>
      </c>
      <c r="D2995" s="0" t="s">
        <v>16</v>
      </c>
      <c r="E2995" s="0" t="s">
        <v>30</v>
      </c>
      <c r="F2995" s="0" t="s">
        <v>65</v>
      </c>
      <c r="G2995" s="0" t="s">
        <v>21</v>
      </c>
      <c r="H2995" s="0" t="s">
        <v>3384</v>
      </c>
      <c r="I2995" s="0" t="n">
        <v>1</v>
      </c>
      <c r="J2995" s="0" t="n">
        <v>1.17</v>
      </c>
      <c r="K2995" s="0" t="s">
        <v>21</v>
      </c>
      <c r="L2995" s="0" t="n">
        <f aca="false">IF(K2995="Yes",(J2995-1)*0.98,-1)</f>
        <v>0.1666</v>
      </c>
      <c r="M2995" s="4" t="s">
        <v>22</v>
      </c>
      <c r="N2995" s="52" t="n">
        <v>20.78</v>
      </c>
      <c r="O2995" s="50" t="n">
        <f aca="false">N2995*L2995</f>
        <v>3.461948</v>
      </c>
      <c r="P2995" s="14" t="n">
        <f aca="false">O2995+P2994</f>
        <v>1839.80223725312</v>
      </c>
    </row>
    <row r="2996" customFormat="false" ht="12.8" hidden="false" customHeight="false" outlineLevel="0" collapsed="false">
      <c r="A2996" s="2" t="s">
        <v>3385</v>
      </c>
      <c r="B2996" s="2" t="s">
        <v>331</v>
      </c>
      <c r="C2996" s="0" t="s">
        <v>492</v>
      </c>
      <c r="D2996" s="0" t="s">
        <v>42</v>
      </c>
      <c r="E2996" s="0" t="s">
        <v>79</v>
      </c>
      <c r="F2996" s="0" t="s">
        <v>80</v>
      </c>
      <c r="G2996" s="0" t="s">
        <v>19</v>
      </c>
      <c r="H2996" s="0" t="s">
        <v>3386</v>
      </c>
      <c r="I2996" s="0" t="n">
        <v>3</v>
      </c>
      <c r="J2996" s="0" t="n">
        <v>1.74</v>
      </c>
      <c r="K2996" s="0" t="s">
        <v>21</v>
      </c>
      <c r="L2996" s="0" t="n">
        <f aca="false">IF(K2996="Yes",(J2996-1)*0.98,-1)</f>
        <v>0.7252</v>
      </c>
      <c r="M2996" s="4" t="s">
        <v>22</v>
      </c>
      <c r="N2996" s="52" t="n">
        <v>20.78</v>
      </c>
      <c r="O2996" s="50" t="n">
        <f aca="false">N2996*L2996</f>
        <v>15.069656</v>
      </c>
      <c r="P2996" s="14" t="n">
        <f aca="false">O2996+P2995</f>
        <v>1854.87189325312</v>
      </c>
    </row>
    <row r="2997" customFormat="false" ht="12.8" hidden="false" customHeight="false" outlineLevel="0" collapsed="false">
      <c r="A2997" s="9" t="s">
        <v>3385</v>
      </c>
      <c r="B2997" s="9" t="s">
        <v>331</v>
      </c>
      <c r="C2997" s="6" t="s">
        <v>492</v>
      </c>
      <c r="D2997" s="6" t="s">
        <v>42</v>
      </c>
      <c r="E2997" s="6" t="s">
        <v>79</v>
      </c>
      <c r="F2997" s="6" t="s">
        <v>80</v>
      </c>
      <c r="G2997" s="6" t="s">
        <v>19</v>
      </c>
      <c r="H2997" s="6" t="s">
        <v>3387</v>
      </c>
      <c r="I2997" s="0" t="n">
        <v>2</v>
      </c>
      <c r="J2997" s="6" t="n">
        <v>1.45</v>
      </c>
      <c r="K2997" s="3" t="s">
        <v>21</v>
      </c>
      <c r="L2997" s="0" t="n">
        <f aca="false">IF(K2997="Yes",(J2997-1)*0.98,-1)</f>
        <v>0.441</v>
      </c>
      <c r="M2997" s="13" t="s">
        <v>184</v>
      </c>
      <c r="N2997" s="52" t="n">
        <v>20.78</v>
      </c>
      <c r="O2997" s="50" t="n">
        <f aca="false">N2997*L2997</f>
        <v>9.16398</v>
      </c>
      <c r="P2997" s="14" t="n">
        <f aca="false">O2997+P2996</f>
        <v>1864.03587325312</v>
      </c>
    </row>
    <row r="2998" customFormat="false" ht="12.8" hidden="false" customHeight="false" outlineLevel="0" collapsed="false">
      <c r="A2998" s="9" t="s">
        <v>3385</v>
      </c>
      <c r="B2998" s="9" t="s">
        <v>331</v>
      </c>
      <c r="C2998" s="6" t="s">
        <v>492</v>
      </c>
      <c r="D2998" s="6" t="s">
        <v>42</v>
      </c>
      <c r="E2998" s="6" t="s">
        <v>79</v>
      </c>
      <c r="F2998" s="6" t="s">
        <v>80</v>
      </c>
      <c r="G2998" s="6" t="s">
        <v>19</v>
      </c>
      <c r="H2998" s="6" t="s">
        <v>3388</v>
      </c>
      <c r="I2998" s="0" t="n">
        <v>4</v>
      </c>
      <c r="J2998" s="6" t="n">
        <v>21.62</v>
      </c>
      <c r="K2998" s="3" t="str">
        <f aca="false">IF(I2998=1,"Yes","No")</f>
        <v>No</v>
      </c>
      <c r="L2998" s="7" t="n">
        <f aca="false">IF(K2998="Yes",(J2998-1)*0.98,-1)</f>
        <v>-1</v>
      </c>
      <c r="M2998" s="10" t="s">
        <v>53</v>
      </c>
      <c r="N2998" s="52" t="n">
        <v>20.78</v>
      </c>
      <c r="O2998" s="50" t="n">
        <f aca="false">N2998*L2998</f>
        <v>-20.78</v>
      </c>
      <c r="P2998" s="14" t="n">
        <f aca="false">O2998+P2997</f>
        <v>1843.25587325312</v>
      </c>
    </row>
    <row r="2999" customFormat="false" ht="12.8" hidden="false" customHeight="false" outlineLevel="0" collapsed="false">
      <c r="A2999" s="2" t="s">
        <v>3385</v>
      </c>
      <c r="B2999" s="2" t="s">
        <v>245</v>
      </c>
      <c r="C2999" s="0" t="s">
        <v>271</v>
      </c>
      <c r="D2999" s="0" t="s">
        <v>42</v>
      </c>
      <c r="E2999" s="0" t="s">
        <v>147</v>
      </c>
      <c r="F2999" s="0" t="s">
        <v>453</v>
      </c>
      <c r="G2999" s="0" t="s">
        <v>19</v>
      </c>
      <c r="H2999" s="0" t="s">
        <v>3389</v>
      </c>
      <c r="I2999" s="0" t="n">
        <v>3</v>
      </c>
      <c r="J2999" s="0" t="n">
        <v>1.69</v>
      </c>
      <c r="K2999" s="0" t="str">
        <f aca="false">IF(I2999=1,"Yes","No")</f>
        <v>No</v>
      </c>
      <c r="L2999" s="0" t="n">
        <f aca="false">IF(K2999="Yes",(J2999-1)*0.98,-1)</f>
        <v>-1</v>
      </c>
      <c r="M2999" s="5" t="s">
        <v>33</v>
      </c>
      <c r="N2999" s="52" t="n">
        <v>20.78</v>
      </c>
      <c r="O2999" s="50" t="n">
        <f aca="false">N2999*L2999</f>
        <v>-20.78</v>
      </c>
      <c r="P2999" s="14" t="n">
        <f aca="false">O2999+P2998</f>
        <v>1822.47587325312</v>
      </c>
    </row>
    <row r="3000" customFormat="false" ht="12.8" hidden="false" customHeight="false" outlineLevel="0" collapsed="false">
      <c r="A3000" s="2" t="s">
        <v>3385</v>
      </c>
      <c r="B3000" s="2" t="s">
        <v>293</v>
      </c>
      <c r="C3000" s="0" t="s">
        <v>1088</v>
      </c>
      <c r="D3000" s="0" t="s">
        <v>37</v>
      </c>
      <c r="E3000" s="0" t="s">
        <v>147</v>
      </c>
      <c r="F3000" s="0" t="s">
        <v>428</v>
      </c>
      <c r="G3000" s="0" t="s">
        <v>21</v>
      </c>
      <c r="H3000" s="0" t="s">
        <v>3390</v>
      </c>
      <c r="I3000" s="0" t="n">
        <v>1</v>
      </c>
      <c r="J3000" s="0" t="n">
        <v>1.72</v>
      </c>
      <c r="K3000" s="0" t="s">
        <v>21</v>
      </c>
      <c r="L3000" s="0" t="n">
        <f aca="false">IF(K3000="Yes",(J3000-1)*0.98,-1)</f>
        <v>0.7056</v>
      </c>
      <c r="M3000" s="11" t="s">
        <v>62</v>
      </c>
      <c r="N3000" s="52" t="n">
        <v>20.78</v>
      </c>
      <c r="O3000" s="50" t="n">
        <f aca="false">N3000*L3000</f>
        <v>14.662368</v>
      </c>
      <c r="P3000" s="14" t="n">
        <f aca="false">O3000+P2999</f>
        <v>1837.13824125312</v>
      </c>
    </row>
    <row r="3001" customFormat="false" ht="12.8" hidden="false" customHeight="false" outlineLevel="0" collapsed="false">
      <c r="A3001" s="2" t="s">
        <v>3385</v>
      </c>
      <c r="B3001" s="2" t="s">
        <v>293</v>
      </c>
      <c r="C3001" s="6" t="s">
        <v>1088</v>
      </c>
      <c r="D3001" s="6" t="s">
        <v>37</v>
      </c>
      <c r="E3001" s="6" t="s">
        <v>147</v>
      </c>
      <c r="F3001" s="6" t="s">
        <v>428</v>
      </c>
      <c r="G3001" s="6" t="s">
        <v>21</v>
      </c>
      <c r="H3001" s="6" t="s">
        <v>3391</v>
      </c>
      <c r="I3001" s="0" t="n">
        <v>0</v>
      </c>
      <c r="J3001" s="6" t="n">
        <v>4.45</v>
      </c>
      <c r="K3001" s="3" t="str">
        <f aca="false">IF(I3001=1, "No","Yes")</f>
        <v>Yes</v>
      </c>
      <c r="L3001" s="7" t="n">
        <f aca="false">IF(I3001=1,-J3001,0.98)</f>
        <v>0.98</v>
      </c>
      <c r="M3001" s="8" t="s">
        <v>51</v>
      </c>
      <c r="N3001" s="52" t="n">
        <v>20.78</v>
      </c>
      <c r="O3001" s="50" t="n">
        <f aca="false">N3001*L3001</f>
        <v>20.3644</v>
      </c>
      <c r="P3001" s="14" t="n">
        <f aca="false">O3001+P3000</f>
        <v>1857.50264125312</v>
      </c>
    </row>
    <row r="3002" customFormat="false" ht="12.8" hidden="false" customHeight="false" outlineLevel="0" collapsed="false">
      <c r="A3002" s="2" t="s">
        <v>3385</v>
      </c>
      <c r="B3002" s="2" t="s">
        <v>293</v>
      </c>
      <c r="C3002" s="6" t="s">
        <v>1088</v>
      </c>
      <c r="D3002" s="6" t="s">
        <v>37</v>
      </c>
      <c r="E3002" s="6" t="s">
        <v>147</v>
      </c>
      <c r="F3002" s="6" t="s">
        <v>428</v>
      </c>
      <c r="G3002" s="6" t="s">
        <v>21</v>
      </c>
      <c r="H3002" s="6" t="s">
        <v>3391</v>
      </c>
      <c r="I3002" s="0" t="n">
        <v>0</v>
      </c>
      <c r="J3002" s="6" t="n">
        <v>4.45</v>
      </c>
      <c r="K3002" s="3" t="str">
        <f aca="false">IF(I3002=1, "No","Yes")</f>
        <v>Yes</v>
      </c>
      <c r="L3002" s="7" t="n">
        <f aca="false">IF(I3002=1,-J3002,0.98)</f>
        <v>0.98</v>
      </c>
      <c r="M3002" s="12" t="s">
        <v>128</v>
      </c>
      <c r="N3002" s="52" t="n">
        <v>20.78</v>
      </c>
      <c r="O3002" s="50" t="n">
        <f aca="false">N3002*L3002</f>
        <v>20.3644</v>
      </c>
      <c r="P3002" s="14" t="n">
        <f aca="false">O3002+P3001</f>
        <v>1877.86704125312</v>
      </c>
    </row>
    <row r="3003" customFormat="false" ht="12.8" hidden="false" customHeight="false" outlineLevel="0" collapsed="false">
      <c r="A3003" s="9" t="s">
        <v>3385</v>
      </c>
      <c r="B3003" s="9" t="s">
        <v>293</v>
      </c>
      <c r="C3003" s="6" t="s">
        <v>1088</v>
      </c>
      <c r="D3003" s="6" t="s">
        <v>37</v>
      </c>
      <c r="E3003" s="6" t="s">
        <v>147</v>
      </c>
      <c r="F3003" s="6" t="s">
        <v>428</v>
      </c>
      <c r="G3003" s="6" t="s">
        <v>21</v>
      </c>
      <c r="H3003" s="6" t="s">
        <v>3390</v>
      </c>
      <c r="I3003" s="0" t="n">
        <v>1</v>
      </c>
      <c r="J3003" s="6" t="n">
        <v>3.87</v>
      </c>
      <c r="K3003" s="3" t="str">
        <f aca="false">IF(I3003=1,"Yes","No")</f>
        <v>Yes</v>
      </c>
      <c r="L3003" s="7" t="n">
        <f aca="false">IF(K3003="Yes",(J3003-1)*0.98,-1)</f>
        <v>2.8126</v>
      </c>
      <c r="M3003" s="10" t="s">
        <v>53</v>
      </c>
      <c r="N3003" s="52" t="n">
        <v>20.78</v>
      </c>
      <c r="O3003" s="50" t="n">
        <f aca="false">N3003*L3003</f>
        <v>58.445828</v>
      </c>
      <c r="P3003" s="14" t="n">
        <f aca="false">O3003+P3002</f>
        <v>1936.31286925312</v>
      </c>
    </row>
    <row r="3004" customFormat="false" ht="12.8" hidden="false" customHeight="false" outlineLevel="0" collapsed="false">
      <c r="A3004" s="2" t="s">
        <v>3385</v>
      </c>
      <c r="B3004" s="2" t="s">
        <v>1185</v>
      </c>
      <c r="C3004" s="0" t="s">
        <v>271</v>
      </c>
      <c r="D3004" s="0" t="s">
        <v>42</v>
      </c>
      <c r="E3004" s="0" t="s">
        <v>147</v>
      </c>
      <c r="F3004" s="0" t="s">
        <v>65</v>
      </c>
      <c r="G3004" s="0" t="s">
        <v>21</v>
      </c>
      <c r="H3004" s="0" t="s">
        <v>3392</v>
      </c>
      <c r="I3004" s="0" t="n">
        <v>1</v>
      </c>
      <c r="J3004" s="0" t="n">
        <v>2.62</v>
      </c>
      <c r="K3004" s="0" t="str">
        <f aca="false">IF(I3004=1,"Yes","No")</f>
        <v>Yes</v>
      </c>
      <c r="L3004" s="0" t="n">
        <f aca="false">IF(K3004="Yes",(J3004-1)*0.98,-1)</f>
        <v>1.5876</v>
      </c>
      <c r="M3004" s="5" t="s">
        <v>33</v>
      </c>
      <c r="N3004" s="52" t="n">
        <v>20.78</v>
      </c>
      <c r="O3004" s="50" t="n">
        <f aca="false">N3004*L3004</f>
        <v>32.990328</v>
      </c>
      <c r="P3004" s="14" t="n">
        <f aca="false">O3004+P3003</f>
        <v>1969.30319725312</v>
      </c>
    </row>
    <row r="3005" customFormat="false" ht="12.8" hidden="false" customHeight="false" outlineLevel="0" collapsed="false">
      <c r="A3005" s="2" t="s">
        <v>3385</v>
      </c>
      <c r="B3005" s="2" t="s">
        <v>1185</v>
      </c>
      <c r="C3005" s="0" t="s">
        <v>271</v>
      </c>
      <c r="D3005" s="0" t="s">
        <v>42</v>
      </c>
      <c r="E3005" s="0" t="s">
        <v>147</v>
      </c>
      <c r="F3005" s="0" t="s">
        <v>65</v>
      </c>
      <c r="G3005" s="0" t="s">
        <v>21</v>
      </c>
      <c r="H3005" s="0" t="s">
        <v>3392</v>
      </c>
      <c r="I3005" s="0" t="n">
        <v>1</v>
      </c>
      <c r="J3005" s="0" t="n">
        <v>1.33</v>
      </c>
      <c r="K3005" s="0" t="s">
        <v>21</v>
      </c>
      <c r="L3005" s="0" t="n">
        <f aca="false">IF(K3005="Yes",(J3005-1)*0.98,-1)</f>
        <v>0.3234</v>
      </c>
      <c r="M3005" s="4" t="s">
        <v>22</v>
      </c>
      <c r="N3005" s="52" t="n">
        <v>20.78</v>
      </c>
      <c r="O3005" s="50" t="n">
        <f aca="false">N3005*L3005</f>
        <v>6.720252</v>
      </c>
      <c r="P3005" s="14" t="n">
        <f aca="false">O3005+P3004</f>
        <v>1976.02344925312</v>
      </c>
    </row>
    <row r="3006" customFormat="false" ht="12.8" hidden="false" customHeight="false" outlineLevel="0" collapsed="false">
      <c r="A3006" s="2" t="s">
        <v>3393</v>
      </c>
      <c r="B3006" s="2" t="s">
        <v>71</v>
      </c>
      <c r="C3006" s="0" t="s">
        <v>481</v>
      </c>
      <c r="D3006" s="0" t="s">
        <v>195</v>
      </c>
      <c r="E3006" s="0" t="s">
        <v>147</v>
      </c>
      <c r="G3006" s="0" t="s">
        <v>19</v>
      </c>
      <c r="H3006" s="0" t="s">
        <v>3394</v>
      </c>
      <c r="I3006" s="0" t="n">
        <v>1</v>
      </c>
      <c r="J3006" s="0" t="n">
        <v>2.23</v>
      </c>
      <c r="K3006" s="0" t="str">
        <f aca="false">IF(I3006=1,"Yes","No")</f>
        <v>Yes</v>
      </c>
      <c r="L3006" s="0" t="n">
        <f aca="false">IF(K3006="Yes",(J3006-1)*0.98,-1)</f>
        <v>1.2054</v>
      </c>
      <c r="M3006" s="5" t="s">
        <v>33</v>
      </c>
      <c r="N3006" s="52" t="n">
        <v>20.78</v>
      </c>
      <c r="O3006" s="50" t="n">
        <f aca="false">N3006*L3006</f>
        <v>25.048212</v>
      </c>
      <c r="P3006" s="14" t="n">
        <f aca="false">O3006+P3005</f>
        <v>2001.07166125312</v>
      </c>
    </row>
    <row r="3007" customFormat="false" ht="12.8" hidden="false" customHeight="false" outlineLevel="0" collapsed="false">
      <c r="A3007" s="2" t="s">
        <v>3393</v>
      </c>
      <c r="B3007" s="2" t="s">
        <v>499</v>
      </c>
      <c r="C3007" s="0" t="s">
        <v>638</v>
      </c>
      <c r="D3007" s="0" t="s">
        <v>16</v>
      </c>
      <c r="E3007" s="0" t="s">
        <v>147</v>
      </c>
      <c r="F3007" s="0" t="s">
        <v>18</v>
      </c>
      <c r="G3007" s="0" t="s">
        <v>19</v>
      </c>
      <c r="H3007" s="0" t="s">
        <v>3395</v>
      </c>
      <c r="I3007" s="0" t="n">
        <v>3</v>
      </c>
      <c r="J3007" s="0" t="n">
        <v>1.55</v>
      </c>
      <c r="K3007" s="0" t="s">
        <v>21</v>
      </c>
      <c r="L3007" s="0" t="n">
        <f aca="false">IF(K3007="Yes",(J3007-1)*0.98,-1)</f>
        <v>0.539</v>
      </c>
      <c r="M3007" s="11" t="s">
        <v>62</v>
      </c>
      <c r="N3007" s="52" t="n">
        <v>20.78</v>
      </c>
      <c r="O3007" s="50" t="n">
        <f aca="false">N3007*L3007</f>
        <v>11.20042</v>
      </c>
      <c r="P3007" s="14" t="n">
        <f aca="false">O3007+P3006</f>
        <v>2012.27208125312</v>
      </c>
    </row>
    <row r="3008" customFormat="false" ht="12.8" hidden="false" customHeight="false" outlineLevel="0" collapsed="false">
      <c r="A3008" s="9" t="s">
        <v>3393</v>
      </c>
      <c r="B3008" s="9" t="s">
        <v>499</v>
      </c>
      <c r="C3008" s="6" t="s">
        <v>638</v>
      </c>
      <c r="D3008" s="6" t="s">
        <v>16</v>
      </c>
      <c r="E3008" s="6" t="s">
        <v>147</v>
      </c>
      <c r="F3008" s="6" t="s">
        <v>18</v>
      </c>
      <c r="G3008" s="6" t="s">
        <v>19</v>
      </c>
      <c r="H3008" s="6" t="s">
        <v>3395</v>
      </c>
      <c r="I3008" s="0" t="n">
        <v>3</v>
      </c>
      <c r="J3008" s="6" t="n">
        <v>10.06</v>
      </c>
      <c r="K3008" s="3" t="str">
        <f aca="false">IF(I3008=1,"Yes","No")</f>
        <v>No</v>
      </c>
      <c r="L3008" s="7" t="n">
        <f aca="false">IF(K3008="Yes",(J3008-1)*0.98,-1)</f>
        <v>-1</v>
      </c>
      <c r="M3008" s="10" t="s">
        <v>53</v>
      </c>
      <c r="N3008" s="52" t="n">
        <v>20.78</v>
      </c>
      <c r="O3008" s="50" t="n">
        <f aca="false">N3008*L3008</f>
        <v>-20.78</v>
      </c>
      <c r="P3008" s="14" t="n">
        <f aca="false">O3008+P3007</f>
        <v>1991.49208125312</v>
      </c>
    </row>
    <row r="3009" customFormat="false" ht="12.8" hidden="false" customHeight="false" outlineLevel="0" collapsed="false">
      <c r="A3009" s="2" t="s">
        <v>3393</v>
      </c>
      <c r="B3009" s="2" t="s">
        <v>688</v>
      </c>
      <c r="C3009" s="0" t="s">
        <v>1082</v>
      </c>
      <c r="D3009" s="0" t="s">
        <v>37</v>
      </c>
      <c r="E3009" s="0" t="s">
        <v>147</v>
      </c>
      <c r="G3009" s="0" t="s">
        <v>19</v>
      </c>
      <c r="H3009" s="0" t="s">
        <v>3396</v>
      </c>
      <c r="I3009" s="0" t="n">
        <v>0</v>
      </c>
      <c r="J3009" s="0" t="n">
        <v>2.63</v>
      </c>
      <c r="K3009" s="0" t="str">
        <f aca="false">IF(I3009=1,"Yes","No")</f>
        <v>No</v>
      </c>
      <c r="L3009" s="0" t="n">
        <f aca="false">IF(K3009="Yes",(J3009-1)*0.98,-1)</f>
        <v>-1</v>
      </c>
      <c r="M3009" s="5" t="s">
        <v>33</v>
      </c>
      <c r="N3009" s="52" t="n">
        <v>20.78</v>
      </c>
      <c r="O3009" s="50" t="n">
        <f aca="false">N3009*L3009</f>
        <v>-20.78</v>
      </c>
      <c r="P3009" s="14" t="n">
        <f aca="false">O3009+P3008</f>
        <v>1970.71208125312</v>
      </c>
    </row>
    <row r="3010" customFormat="false" ht="12.8" hidden="false" customHeight="false" outlineLevel="0" collapsed="false">
      <c r="A3010" s="2" t="s">
        <v>3393</v>
      </c>
      <c r="B3010" s="2" t="s">
        <v>173</v>
      </c>
      <c r="C3010" s="0" t="s">
        <v>1082</v>
      </c>
      <c r="D3010" s="0" t="s">
        <v>37</v>
      </c>
      <c r="E3010" s="0" t="s">
        <v>147</v>
      </c>
      <c r="G3010" s="0" t="s">
        <v>19</v>
      </c>
      <c r="H3010" s="0" t="s">
        <v>3269</v>
      </c>
      <c r="I3010" s="0" t="n">
        <v>1</v>
      </c>
      <c r="J3010" s="0" t="n">
        <v>1.74</v>
      </c>
      <c r="K3010" s="0" t="str">
        <f aca="false">IF(I3010=1,"Yes","No")</f>
        <v>Yes</v>
      </c>
      <c r="L3010" s="0" t="n">
        <f aca="false">IF(K3010="Yes",(J3010-1)*0.98,-1)</f>
        <v>0.7252</v>
      </c>
      <c r="M3010" s="5" t="s">
        <v>33</v>
      </c>
      <c r="N3010" s="52" t="n">
        <v>20.78</v>
      </c>
      <c r="O3010" s="50" t="n">
        <f aca="false">N3010*L3010</f>
        <v>15.069656</v>
      </c>
      <c r="P3010" s="14" t="n">
        <f aca="false">O3010+P3009</f>
        <v>1985.78173725312</v>
      </c>
    </row>
    <row r="3011" customFormat="false" ht="12.8" hidden="false" customHeight="false" outlineLevel="0" collapsed="false">
      <c r="A3011" s="2" t="s">
        <v>3397</v>
      </c>
      <c r="B3011" s="2" t="s">
        <v>40</v>
      </c>
      <c r="C3011" s="0" t="s">
        <v>1088</v>
      </c>
      <c r="D3011" s="0" t="s">
        <v>37</v>
      </c>
      <c r="E3011" s="0" t="s">
        <v>147</v>
      </c>
      <c r="G3011" s="0" t="s">
        <v>19</v>
      </c>
      <c r="H3011" s="0" t="s">
        <v>3398</v>
      </c>
      <c r="I3011" s="0" t="n">
        <v>1</v>
      </c>
      <c r="J3011" s="0" t="n">
        <v>1.77</v>
      </c>
      <c r="K3011" s="0" t="str">
        <f aca="false">IF(I3011=1,"Yes","No")</f>
        <v>Yes</v>
      </c>
      <c r="L3011" s="0" t="n">
        <f aca="false">IF(K3011="Yes",(J3011-1)*0.98,-1)</f>
        <v>0.7546</v>
      </c>
      <c r="M3011" s="5" t="s">
        <v>33</v>
      </c>
      <c r="N3011" s="52" t="n">
        <v>20.78</v>
      </c>
      <c r="O3011" s="50" t="n">
        <f aca="false">N3011*L3011</f>
        <v>15.680588</v>
      </c>
      <c r="P3011" s="14" t="n">
        <f aca="false">O3011+P3010</f>
        <v>2001.46232525312</v>
      </c>
    </row>
    <row r="3012" customFormat="false" ht="12.8" hidden="false" customHeight="false" outlineLevel="0" collapsed="false">
      <c r="A3012" s="2" t="s">
        <v>3397</v>
      </c>
      <c r="B3012" s="2" t="s">
        <v>222</v>
      </c>
      <c r="C3012" s="0" t="s">
        <v>638</v>
      </c>
      <c r="D3012" s="0" t="s">
        <v>16</v>
      </c>
      <c r="E3012" s="0" t="s">
        <v>147</v>
      </c>
      <c r="F3012" s="0" t="s">
        <v>453</v>
      </c>
      <c r="G3012" s="0" t="s">
        <v>19</v>
      </c>
      <c r="H3012" s="0" t="s">
        <v>3399</v>
      </c>
      <c r="I3012" s="0" t="n">
        <v>0</v>
      </c>
      <c r="J3012" s="0" t="n">
        <v>3.99</v>
      </c>
      <c r="K3012" s="0" t="str">
        <f aca="false">IF(I3012=1,"Yes","No")</f>
        <v>No</v>
      </c>
      <c r="L3012" s="0" t="n">
        <f aca="false">IF(K3012="Yes",(J3012-1)*0.98,-1)</f>
        <v>-1</v>
      </c>
      <c r="M3012" s="5" t="s">
        <v>33</v>
      </c>
      <c r="N3012" s="52" t="n">
        <v>20.78</v>
      </c>
      <c r="O3012" s="50" t="n">
        <f aca="false">N3012*L3012</f>
        <v>-20.78</v>
      </c>
      <c r="P3012" s="14" t="n">
        <f aca="false">O3012+P3011</f>
        <v>1980.68232525312</v>
      </c>
    </row>
    <row r="3013" customFormat="false" ht="12.8" hidden="false" customHeight="false" outlineLevel="0" collapsed="false">
      <c r="A3013" s="2" t="s">
        <v>3397</v>
      </c>
      <c r="B3013" s="2" t="s">
        <v>222</v>
      </c>
      <c r="C3013" s="0" t="s">
        <v>638</v>
      </c>
      <c r="D3013" s="0" t="s">
        <v>16</v>
      </c>
      <c r="E3013" s="0" t="s">
        <v>147</v>
      </c>
      <c r="F3013" s="0" t="s">
        <v>453</v>
      </c>
      <c r="G3013" s="0" t="s">
        <v>19</v>
      </c>
      <c r="H3013" s="0" t="s">
        <v>3400</v>
      </c>
      <c r="I3013" s="0" t="n">
        <v>3</v>
      </c>
      <c r="J3013" s="0" t="n">
        <v>1.46</v>
      </c>
      <c r="K3013" s="0" t="s">
        <v>21</v>
      </c>
      <c r="L3013" s="0" t="n">
        <f aca="false">IF(K3013="Yes",(J3013-1)*0.98,-1)</f>
        <v>0.4508</v>
      </c>
      <c r="M3013" s="11" t="s">
        <v>62</v>
      </c>
      <c r="N3013" s="52" t="n">
        <v>20.78</v>
      </c>
      <c r="O3013" s="50" t="n">
        <f aca="false">N3013*L3013</f>
        <v>9.367624</v>
      </c>
      <c r="P3013" s="14" t="n">
        <f aca="false">O3013+P3012</f>
        <v>1990.04994925312</v>
      </c>
    </row>
    <row r="3014" customFormat="false" ht="12.8" hidden="false" customHeight="false" outlineLevel="0" collapsed="false">
      <c r="A3014" s="2" t="s">
        <v>3397</v>
      </c>
      <c r="B3014" s="2" t="s">
        <v>35</v>
      </c>
      <c r="C3014" s="0" t="s">
        <v>481</v>
      </c>
      <c r="D3014" s="0" t="s">
        <v>195</v>
      </c>
      <c r="E3014" s="0" t="s">
        <v>147</v>
      </c>
      <c r="G3014" s="0" t="s">
        <v>19</v>
      </c>
      <c r="H3014" s="0" t="s">
        <v>2759</v>
      </c>
      <c r="I3014" s="0" t="n">
        <v>4</v>
      </c>
      <c r="J3014" s="0" t="n">
        <v>2</v>
      </c>
      <c r="K3014" s="0" t="str">
        <f aca="false">IF(I3014=1,"Yes","No")</f>
        <v>No</v>
      </c>
      <c r="L3014" s="0" t="n">
        <f aca="false">IF(K3014="Yes",(J3014-1)*0.98,-1)</f>
        <v>-1</v>
      </c>
      <c r="M3014" s="5" t="s">
        <v>33</v>
      </c>
      <c r="N3014" s="52" t="n">
        <v>20.78</v>
      </c>
      <c r="O3014" s="50" t="n">
        <f aca="false">N3014*L3014</f>
        <v>-20.78</v>
      </c>
      <c r="P3014" s="14" t="n">
        <f aca="false">O3014+P3013</f>
        <v>1969.26994925312</v>
      </c>
    </row>
    <row r="3015" customFormat="false" ht="12.8" hidden="false" customHeight="false" outlineLevel="0" collapsed="false">
      <c r="A3015" s="2" t="s">
        <v>3397</v>
      </c>
      <c r="B3015" s="2" t="s">
        <v>296</v>
      </c>
      <c r="C3015" s="0" t="s">
        <v>125</v>
      </c>
      <c r="D3015" s="0" t="s">
        <v>16</v>
      </c>
      <c r="E3015" s="0" t="s">
        <v>30</v>
      </c>
      <c r="F3015" s="0" t="s">
        <v>770</v>
      </c>
      <c r="G3015" s="0" t="s">
        <v>21</v>
      </c>
      <c r="H3015" s="0" t="s">
        <v>3401</v>
      </c>
      <c r="I3015" s="0" t="n">
        <v>0</v>
      </c>
      <c r="J3015" s="0" t="n">
        <v>3.82</v>
      </c>
      <c r="K3015" s="0" t="str">
        <f aca="false">IF(I3015=1,"Yes","No")</f>
        <v>No</v>
      </c>
      <c r="L3015" s="0" t="n">
        <f aca="false">IF(K3015="Yes",(J3015-1)*0.98,-1)</f>
        <v>-1</v>
      </c>
      <c r="M3015" s="5" t="s">
        <v>33</v>
      </c>
      <c r="N3015" s="52" t="n">
        <v>20.78</v>
      </c>
      <c r="O3015" s="50" t="n">
        <f aca="false">N3015*L3015</f>
        <v>-20.78</v>
      </c>
      <c r="P3015" s="14" t="n">
        <f aca="false">O3015+P3014</f>
        <v>1948.48994925312</v>
      </c>
    </row>
    <row r="3016" customFormat="false" ht="12.8" hidden="false" customHeight="false" outlineLevel="0" collapsed="false">
      <c r="A3016" s="2" t="s">
        <v>3397</v>
      </c>
      <c r="B3016" s="2" t="s">
        <v>296</v>
      </c>
      <c r="C3016" s="6" t="s">
        <v>125</v>
      </c>
      <c r="D3016" s="6" t="s">
        <v>16</v>
      </c>
      <c r="E3016" s="6" t="s">
        <v>30</v>
      </c>
      <c r="F3016" s="6" t="s">
        <v>770</v>
      </c>
      <c r="G3016" s="6" t="s">
        <v>21</v>
      </c>
      <c r="H3016" s="6" t="s">
        <v>3402</v>
      </c>
      <c r="I3016" s="0" t="n">
        <v>2</v>
      </c>
      <c r="J3016" s="6" t="n">
        <v>6.56</v>
      </c>
      <c r="K3016" s="3" t="str">
        <f aca="false">IF(I3016=1, "No","Yes")</f>
        <v>Yes</v>
      </c>
      <c r="L3016" s="7" t="n">
        <f aca="false">IF(I3016=1,-J3016,0.98)</f>
        <v>0.98</v>
      </c>
      <c r="M3016" s="8" t="s">
        <v>51</v>
      </c>
      <c r="N3016" s="52" t="n">
        <v>20.78</v>
      </c>
      <c r="O3016" s="50" t="n">
        <f aca="false">N3016*L3016</f>
        <v>20.3644</v>
      </c>
      <c r="P3016" s="14" t="n">
        <f aca="false">O3016+P3015</f>
        <v>1968.85434925312</v>
      </c>
    </row>
    <row r="3017" customFormat="false" ht="12.8" hidden="false" customHeight="false" outlineLevel="0" collapsed="false">
      <c r="A3017" s="9" t="s">
        <v>3397</v>
      </c>
      <c r="B3017" s="9" t="s">
        <v>296</v>
      </c>
      <c r="C3017" s="6" t="s">
        <v>125</v>
      </c>
      <c r="D3017" s="6" t="s">
        <v>16</v>
      </c>
      <c r="E3017" s="6" t="s">
        <v>30</v>
      </c>
      <c r="F3017" s="6" t="s">
        <v>770</v>
      </c>
      <c r="G3017" s="6" t="s">
        <v>21</v>
      </c>
      <c r="H3017" s="6" t="s">
        <v>3402</v>
      </c>
      <c r="I3017" s="0" t="n">
        <v>2</v>
      </c>
      <c r="J3017" s="6" t="n">
        <v>3.11</v>
      </c>
      <c r="K3017" s="3" t="s">
        <v>21</v>
      </c>
      <c r="L3017" s="0" t="n">
        <f aca="false">IF(K3017="Yes",(J3017-1)*0.98,-1)</f>
        <v>2.0678</v>
      </c>
      <c r="M3017" s="13" t="s">
        <v>184</v>
      </c>
      <c r="N3017" s="52" t="n">
        <v>20.78</v>
      </c>
      <c r="O3017" s="50" t="n">
        <f aca="false">N3017*L3017</f>
        <v>42.968884</v>
      </c>
      <c r="P3017" s="14" t="n">
        <f aca="false">O3017+P3016</f>
        <v>2011.82323325312</v>
      </c>
    </row>
    <row r="3018" customFormat="false" ht="12.8" hidden="false" customHeight="false" outlineLevel="0" collapsed="false">
      <c r="A3018" s="2" t="s">
        <v>3397</v>
      </c>
      <c r="B3018" s="2" t="s">
        <v>197</v>
      </c>
      <c r="C3018" s="0" t="s">
        <v>1282</v>
      </c>
      <c r="D3018" s="0" t="s">
        <v>37</v>
      </c>
      <c r="E3018" s="0" t="s">
        <v>17</v>
      </c>
      <c r="F3018" s="0" t="s">
        <v>43</v>
      </c>
      <c r="G3018" s="0" t="s">
        <v>19</v>
      </c>
      <c r="H3018" s="0" t="s">
        <v>3403</v>
      </c>
      <c r="I3018" s="0" t="n">
        <v>0</v>
      </c>
      <c r="J3018" s="0" t="n">
        <v>1.53</v>
      </c>
      <c r="K3018" s="0" t="s">
        <v>19</v>
      </c>
      <c r="L3018" s="0" t="n">
        <f aca="false">IF(K3018="Yes",(J3018-1)*0.98,-1)</f>
        <v>-1</v>
      </c>
      <c r="M3018" s="11" t="s">
        <v>62</v>
      </c>
      <c r="N3018" s="52" t="n">
        <v>20.78</v>
      </c>
      <c r="O3018" s="50" t="n">
        <f aca="false">N3018*L3018</f>
        <v>-20.78</v>
      </c>
      <c r="P3018" s="14" t="n">
        <f aca="false">O3018+P3017</f>
        <v>1991.04323325312</v>
      </c>
    </row>
    <row r="3019" customFormat="false" ht="12.8" hidden="false" customHeight="false" outlineLevel="0" collapsed="false">
      <c r="A3019" s="2" t="s">
        <v>3404</v>
      </c>
      <c r="B3019" s="2" t="s">
        <v>96</v>
      </c>
      <c r="C3019" s="0" t="s">
        <v>403</v>
      </c>
      <c r="D3019" s="0" t="s">
        <v>42</v>
      </c>
      <c r="E3019" s="0" t="s">
        <v>147</v>
      </c>
      <c r="F3019" s="0" t="s">
        <v>31</v>
      </c>
      <c r="G3019" s="0" t="s">
        <v>19</v>
      </c>
      <c r="H3019" s="0" t="s">
        <v>3405</v>
      </c>
      <c r="I3019" s="0" t="n">
        <v>3</v>
      </c>
      <c r="J3019" s="0" t="n">
        <v>1.99</v>
      </c>
      <c r="K3019" s="0" t="str">
        <f aca="false">IF(I3019=1,"Yes","No")</f>
        <v>No</v>
      </c>
      <c r="L3019" s="0" t="n">
        <f aca="false">IF(K3019="Yes",(J3019-1)*0.98,-1)</f>
        <v>-1</v>
      </c>
      <c r="M3019" s="5" t="s">
        <v>33</v>
      </c>
      <c r="N3019" s="52" t="n">
        <v>20.78</v>
      </c>
      <c r="O3019" s="50" t="n">
        <f aca="false">N3019*L3019</f>
        <v>-20.78</v>
      </c>
      <c r="P3019" s="14" t="n">
        <f aca="false">O3019+P3018</f>
        <v>1970.26323325312</v>
      </c>
    </row>
    <row r="3020" customFormat="false" ht="12.8" hidden="false" customHeight="false" outlineLevel="0" collapsed="false">
      <c r="A3020" s="2" t="s">
        <v>3404</v>
      </c>
      <c r="B3020" s="2" t="s">
        <v>96</v>
      </c>
      <c r="C3020" s="0" t="s">
        <v>403</v>
      </c>
      <c r="D3020" s="0" t="s">
        <v>42</v>
      </c>
      <c r="E3020" s="0" t="s">
        <v>147</v>
      </c>
      <c r="F3020" s="0" t="s">
        <v>31</v>
      </c>
      <c r="G3020" s="0" t="s">
        <v>19</v>
      </c>
      <c r="H3020" s="0" t="s">
        <v>3405</v>
      </c>
      <c r="I3020" s="0" t="n">
        <v>3</v>
      </c>
      <c r="J3020" s="0" t="n">
        <v>1.28</v>
      </c>
      <c r="K3020" s="0" t="s">
        <v>19</v>
      </c>
      <c r="L3020" s="0" t="n">
        <f aca="false">IF(K3020="Yes",(J3020-1)*0.98,-1)</f>
        <v>-1</v>
      </c>
      <c r="M3020" s="4" t="s">
        <v>22</v>
      </c>
      <c r="N3020" s="52" t="n">
        <v>20.78</v>
      </c>
      <c r="O3020" s="50" t="n">
        <f aca="false">N3020*L3020</f>
        <v>-20.78</v>
      </c>
      <c r="P3020" s="14" t="n">
        <f aca="false">O3020+P3019</f>
        <v>1949.48323325312</v>
      </c>
    </row>
    <row r="3021" customFormat="false" ht="12.8" hidden="false" customHeight="false" outlineLevel="0" collapsed="false">
      <c r="A3021" s="2" t="s">
        <v>3406</v>
      </c>
      <c r="B3021" s="2" t="s">
        <v>162</v>
      </c>
      <c r="C3021" s="6" t="s">
        <v>526</v>
      </c>
      <c r="D3021" s="6" t="s">
        <v>16</v>
      </c>
      <c r="E3021" s="6" t="s">
        <v>147</v>
      </c>
      <c r="F3021" s="6" t="s">
        <v>43</v>
      </c>
      <c r="G3021" s="6" t="s">
        <v>19</v>
      </c>
      <c r="H3021" s="6" t="s">
        <v>3407</v>
      </c>
      <c r="I3021" s="0" t="n">
        <v>2</v>
      </c>
      <c r="J3021" s="6" t="n">
        <v>9.37</v>
      </c>
      <c r="K3021" s="3" t="str">
        <f aca="false">IF(I3021=1, "No","Yes")</f>
        <v>Yes</v>
      </c>
      <c r="L3021" s="7" t="n">
        <f aca="false">IF(I3021=1,-J3021,0.98)</f>
        <v>0.98</v>
      </c>
      <c r="M3021" s="8" t="s">
        <v>51</v>
      </c>
      <c r="N3021" s="52" t="n">
        <v>20.78</v>
      </c>
      <c r="O3021" s="50" t="n">
        <f aca="false">N3021*L3021</f>
        <v>20.3644</v>
      </c>
      <c r="P3021" s="14" t="n">
        <f aca="false">O3021+P3020</f>
        <v>1969.84763325312</v>
      </c>
    </row>
    <row r="3022" customFormat="false" ht="12.8" hidden="false" customHeight="false" outlineLevel="0" collapsed="false">
      <c r="A3022" s="9" t="s">
        <v>3406</v>
      </c>
      <c r="B3022" s="9" t="s">
        <v>162</v>
      </c>
      <c r="C3022" s="6" t="s">
        <v>526</v>
      </c>
      <c r="D3022" s="6" t="s">
        <v>16</v>
      </c>
      <c r="E3022" s="6" t="s">
        <v>147</v>
      </c>
      <c r="F3022" s="6" t="s">
        <v>43</v>
      </c>
      <c r="G3022" s="6" t="s">
        <v>19</v>
      </c>
      <c r="H3022" s="6" t="s">
        <v>3407</v>
      </c>
      <c r="I3022" s="0" t="n">
        <v>2</v>
      </c>
      <c r="J3022" s="6" t="n">
        <v>1.9</v>
      </c>
      <c r="K3022" s="3" t="s">
        <v>21</v>
      </c>
      <c r="L3022" s="0" t="n">
        <f aca="false">IF(K3022="Yes",(J3022-1)*0.98,-1)</f>
        <v>0.882</v>
      </c>
      <c r="M3022" s="13" t="s">
        <v>184</v>
      </c>
      <c r="N3022" s="52" t="n">
        <v>20.78</v>
      </c>
      <c r="O3022" s="50" t="n">
        <f aca="false">N3022*L3022</f>
        <v>18.32796</v>
      </c>
      <c r="P3022" s="14" t="n">
        <f aca="false">O3022+P3021</f>
        <v>1988.17559325312</v>
      </c>
    </row>
    <row r="3023" customFormat="false" ht="12.8" hidden="false" customHeight="false" outlineLevel="0" collapsed="false">
      <c r="A3023" s="9" t="s">
        <v>3406</v>
      </c>
      <c r="B3023" s="9" t="s">
        <v>162</v>
      </c>
      <c r="C3023" s="6" t="s">
        <v>526</v>
      </c>
      <c r="D3023" s="6" t="s">
        <v>16</v>
      </c>
      <c r="E3023" s="6" t="s">
        <v>147</v>
      </c>
      <c r="F3023" s="6" t="s">
        <v>43</v>
      </c>
      <c r="G3023" s="6" t="s">
        <v>19</v>
      </c>
      <c r="H3023" s="6" t="s">
        <v>3408</v>
      </c>
      <c r="I3023" s="0" t="n">
        <v>3</v>
      </c>
      <c r="J3023" s="6" t="n">
        <v>13.5</v>
      </c>
      <c r="K3023" s="3" t="str">
        <f aca="false">IF(I3023=1,"Yes","No")</f>
        <v>No</v>
      </c>
      <c r="L3023" s="7" t="n">
        <f aca="false">IF(K3023="Yes",(J3023-1)*0.98,-1)</f>
        <v>-1</v>
      </c>
      <c r="M3023" s="10" t="s">
        <v>53</v>
      </c>
      <c r="N3023" s="52" t="n">
        <v>20.78</v>
      </c>
      <c r="O3023" s="50" t="n">
        <f aca="false">N3023*L3023</f>
        <v>-20.78</v>
      </c>
      <c r="P3023" s="14" t="n">
        <f aca="false">O3023+P3022</f>
        <v>1967.39559325312</v>
      </c>
    </row>
    <row r="3024" customFormat="false" ht="12.8" hidden="false" customHeight="false" outlineLevel="0" collapsed="false">
      <c r="A3024" s="2" t="s">
        <v>3406</v>
      </c>
      <c r="B3024" s="2" t="s">
        <v>135</v>
      </c>
      <c r="C3024" s="0" t="s">
        <v>78</v>
      </c>
      <c r="D3024" s="0" t="s">
        <v>42</v>
      </c>
      <c r="E3024" s="0" t="s">
        <v>147</v>
      </c>
      <c r="F3024" s="0" t="s">
        <v>453</v>
      </c>
      <c r="G3024" s="0" t="s">
        <v>19</v>
      </c>
      <c r="H3024" s="0" t="s">
        <v>3135</v>
      </c>
      <c r="I3024" s="0" t="n">
        <v>2</v>
      </c>
      <c r="J3024" s="0" t="n">
        <v>1.46</v>
      </c>
      <c r="K3024" s="0" t="str">
        <f aca="false">IF(I3024=1,"Yes","No")</f>
        <v>No</v>
      </c>
      <c r="L3024" s="0" t="n">
        <f aca="false">IF(K3024="Yes",(J3024-1)*0.98,-1)</f>
        <v>-1</v>
      </c>
      <c r="M3024" s="5" t="s">
        <v>33</v>
      </c>
      <c r="N3024" s="52" t="n">
        <v>20.78</v>
      </c>
      <c r="O3024" s="50" t="n">
        <f aca="false">N3024*L3024</f>
        <v>-20.78</v>
      </c>
      <c r="P3024" s="14" t="n">
        <f aca="false">O3024+P3023</f>
        <v>1946.61559325312</v>
      </c>
    </row>
    <row r="3025" customFormat="false" ht="12.8" hidden="false" customHeight="false" outlineLevel="0" collapsed="false">
      <c r="A3025" s="2" t="s">
        <v>3406</v>
      </c>
      <c r="B3025" s="2" t="s">
        <v>135</v>
      </c>
      <c r="C3025" s="0" t="s">
        <v>78</v>
      </c>
      <c r="D3025" s="0" t="s">
        <v>42</v>
      </c>
      <c r="E3025" s="0" t="s">
        <v>147</v>
      </c>
      <c r="F3025" s="0" t="s">
        <v>453</v>
      </c>
      <c r="G3025" s="0" t="s">
        <v>19</v>
      </c>
      <c r="H3025" s="0" t="s">
        <v>3409</v>
      </c>
      <c r="I3025" s="0" t="n">
        <v>1</v>
      </c>
      <c r="J3025" s="0" t="n">
        <v>1.41</v>
      </c>
      <c r="K3025" s="0" t="s">
        <v>21</v>
      </c>
      <c r="L3025" s="0" t="n">
        <f aca="false">IF(K3025="Yes",(J3025-1)*0.98,-1)</f>
        <v>0.4018</v>
      </c>
      <c r="M3025" s="11" t="s">
        <v>62</v>
      </c>
      <c r="N3025" s="52" t="n">
        <v>20.78</v>
      </c>
      <c r="O3025" s="50" t="n">
        <f aca="false">N3025*L3025</f>
        <v>8.349404</v>
      </c>
      <c r="P3025" s="14" t="n">
        <f aca="false">O3025+P3024</f>
        <v>1954.96499725312</v>
      </c>
    </row>
    <row r="3026" customFormat="false" ht="12.8" hidden="false" customHeight="false" outlineLevel="0" collapsed="false">
      <c r="A3026" s="2" t="s">
        <v>3410</v>
      </c>
      <c r="B3026" s="2" t="s">
        <v>162</v>
      </c>
      <c r="C3026" s="6" t="s">
        <v>506</v>
      </c>
      <c r="D3026" s="6" t="s">
        <v>42</v>
      </c>
      <c r="E3026" s="6" t="s">
        <v>147</v>
      </c>
      <c r="F3026" s="6" t="s">
        <v>18</v>
      </c>
      <c r="G3026" s="6" t="s">
        <v>19</v>
      </c>
      <c r="H3026" s="6" t="s">
        <v>3411</v>
      </c>
      <c r="I3026" s="0" t="n">
        <v>1</v>
      </c>
      <c r="J3026" s="6" t="n">
        <v>2.78</v>
      </c>
      <c r="K3026" s="3" t="str">
        <f aca="false">IF(I3026=1, "No","Yes")</f>
        <v>No</v>
      </c>
      <c r="L3026" s="7" t="n">
        <f aca="false">IF(I3026=1,-J3026,0.98)</f>
        <v>-2.78</v>
      </c>
      <c r="M3026" s="8" t="s">
        <v>51</v>
      </c>
      <c r="N3026" s="52" t="n">
        <v>20.78</v>
      </c>
      <c r="O3026" s="50" t="n">
        <f aca="false">N3026*L3026</f>
        <v>-57.7684</v>
      </c>
      <c r="P3026" s="14" t="n">
        <f aca="false">O3026+P3025</f>
        <v>1897.19659725312</v>
      </c>
    </row>
    <row r="3027" customFormat="false" ht="12.8" hidden="false" customHeight="false" outlineLevel="0" collapsed="false">
      <c r="A3027" s="2" t="s">
        <v>3410</v>
      </c>
      <c r="B3027" s="2" t="s">
        <v>331</v>
      </c>
      <c r="C3027" s="0" t="s">
        <v>41</v>
      </c>
      <c r="D3027" s="0" t="s">
        <v>29</v>
      </c>
      <c r="E3027" s="0" t="s">
        <v>147</v>
      </c>
      <c r="F3027" s="0" t="s">
        <v>43</v>
      </c>
      <c r="G3027" s="0" t="s">
        <v>19</v>
      </c>
      <c r="H3027" s="0" t="s">
        <v>3412</v>
      </c>
      <c r="I3027" s="0" t="n">
        <v>2</v>
      </c>
      <c r="J3027" s="0" t="n">
        <v>2.61</v>
      </c>
      <c r="K3027" s="0" t="str">
        <f aca="false">IF(I3027=1,"Yes","No")</f>
        <v>No</v>
      </c>
      <c r="L3027" s="0" t="n">
        <f aca="false">IF(K3027="Yes",(J3027-1)*0.98,-1)</f>
        <v>-1</v>
      </c>
      <c r="M3027" s="5" t="s">
        <v>33</v>
      </c>
      <c r="N3027" s="52" t="n">
        <v>20.78</v>
      </c>
      <c r="O3027" s="50" t="n">
        <f aca="false">N3027*L3027</f>
        <v>-20.78</v>
      </c>
      <c r="P3027" s="14" t="n">
        <f aca="false">O3027+P3026</f>
        <v>1876.41659725312</v>
      </c>
    </row>
    <row r="3028" customFormat="false" ht="12.8" hidden="false" customHeight="false" outlineLevel="0" collapsed="false">
      <c r="A3028" s="9" t="s">
        <v>3413</v>
      </c>
      <c r="B3028" s="9" t="s">
        <v>23</v>
      </c>
      <c r="C3028" s="6" t="s">
        <v>15</v>
      </c>
      <c r="D3028" s="6" t="s">
        <v>42</v>
      </c>
      <c r="E3028" s="6" t="s">
        <v>147</v>
      </c>
      <c r="F3028" s="6" t="s">
        <v>43</v>
      </c>
      <c r="G3028" s="6" t="s">
        <v>19</v>
      </c>
      <c r="H3028" s="6" t="s">
        <v>3414</v>
      </c>
      <c r="I3028" s="0" t="n">
        <v>3</v>
      </c>
      <c r="J3028" s="6" t="n">
        <v>4.4</v>
      </c>
      <c r="K3028" s="3" t="str">
        <f aca="false">IF(I3028=1,"Yes","No")</f>
        <v>No</v>
      </c>
      <c r="L3028" s="7" t="n">
        <f aca="false">IF(K3028="Yes",(J3028-1)*0.98,-1)</f>
        <v>-1</v>
      </c>
      <c r="M3028" s="10" t="s">
        <v>53</v>
      </c>
      <c r="N3028" s="52" t="n">
        <v>20.78</v>
      </c>
      <c r="O3028" s="50" t="n">
        <f aca="false">N3028*L3028</f>
        <v>-20.78</v>
      </c>
      <c r="P3028" s="14" t="n">
        <f aca="false">O3028+P3027</f>
        <v>1855.63659725312</v>
      </c>
    </row>
    <row r="3029" customFormat="false" ht="12.8" hidden="false" customHeight="false" outlineLevel="0" collapsed="false">
      <c r="A3029" s="2" t="s">
        <v>3413</v>
      </c>
      <c r="B3029" s="2" t="s">
        <v>90</v>
      </c>
      <c r="C3029" s="6" t="s">
        <v>2105</v>
      </c>
      <c r="D3029" s="6" t="s">
        <v>37</v>
      </c>
      <c r="E3029" s="6" t="s">
        <v>147</v>
      </c>
      <c r="F3029" s="6" t="s">
        <v>43</v>
      </c>
      <c r="G3029" s="6" t="s">
        <v>19</v>
      </c>
      <c r="H3029" s="6" t="s">
        <v>3415</v>
      </c>
      <c r="I3029" s="0" t="n">
        <v>0</v>
      </c>
      <c r="J3029" s="6" t="n">
        <v>16.41</v>
      </c>
      <c r="K3029" s="3" t="str">
        <f aca="false">IF(I3029=1, "No","Yes")</f>
        <v>Yes</v>
      </c>
      <c r="L3029" s="7" t="n">
        <f aca="false">IF(I3029=1,-J3029,0.98)</f>
        <v>0.98</v>
      </c>
      <c r="M3029" s="8" t="s">
        <v>51</v>
      </c>
      <c r="N3029" s="52" t="n">
        <v>20.78</v>
      </c>
      <c r="O3029" s="50" t="n">
        <f aca="false">N3029*L3029</f>
        <v>20.3644</v>
      </c>
      <c r="P3029" s="14" t="n">
        <f aca="false">O3029+P3028</f>
        <v>1876.00099725312</v>
      </c>
    </row>
    <row r="3030" customFormat="false" ht="12.8" hidden="false" customHeight="false" outlineLevel="0" collapsed="false">
      <c r="A3030" s="2" t="s">
        <v>3413</v>
      </c>
      <c r="B3030" s="2" t="s">
        <v>90</v>
      </c>
      <c r="C3030" s="6" t="s">
        <v>2105</v>
      </c>
      <c r="D3030" s="6" t="s">
        <v>37</v>
      </c>
      <c r="E3030" s="6" t="s">
        <v>147</v>
      </c>
      <c r="F3030" s="6" t="s">
        <v>43</v>
      </c>
      <c r="G3030" s="6" t="s">
        <v>19</v>
      </c>
      <c r="H3030" s="6" t="s">
        <v>3415</v>
      </c>
      <c r="I3030" s="0" t="n">
        <v>0</v>
      </c>
      <c r="J3030" s="6" t="n">
        <v>16.41</v>
      </c>
      <c r="K3030" s="3" t="str">
        <f aca="false">IF(I3030=1, "No","Yes")</f>
        <v>Yes</v>
      </c>
      <c r="L3030" s="7" t="n">
        <f aca="false">IF(I3030=1,-J3030,0.98)</f>
        <v>0.98</v>
      </c>
      <c r="M3030" s="12" t="s">
        <v>128</v>
      </c>
      <c r="N3030" s="52" t="n">
        <v>20.78</v>
      </c>
      <c r="O3030" s="50" t="n">
        <f aca="false">N3030*L3030</f>
        <v>20.3644</v>
      </c>
      <c r="P3030" s="14" t="n">
        <f aca="false">O3030+P3029</f>
        <v>1896.36539725312</v>
      </c>
    </row>
    <row r="3031" customFormat="false" ht="12.8" hidden="false" customHeight="false" outlineLevel="0" collapsed="false">
      <c r="A3031" s="2" t="s">
        <v>3413</v>
      </c>
      <c r="B3031" s="2" t="s">
        <v>452</v>
      </c>
      <c r="C3031" s="0" t="s">
        <v>91</v>
      </c>
      <c r="D3031" s="0" t="s">
        <v>42</v>
      </c>
      <c r="E3031" s="0" t="s">
        <v>30</v>
      </c>
      <c r="F3031" s="0" t="s">
        <v>18</v>
      </c>
      <c r="G3031" s="0" t="s">
        <v>19</v>
      </c>
      <c r="H3031" s="0" t="s">
        <v>3416</v>
      </c>
      <c r="I3031" s="0" t="n">
        <v>1</v>
      </c>
      <c r="J3031" s="0" t="n">
        <v>1.71</v>
      </c>
      <c r="K3031" s="0" t="s">
        <v>21</v>
      </c>
      <c r="L3031" s="0" t="n">
        <f aca="false">IF(K3031="Yes",(J3031-1)*0.98,-1)</f>
        <v>0.6958</v>
      </c>
      <c r="M3031" s="11" t="s">
        <v>62</v>
      </c>
      <c r="N3031" s="52" t="n">
        <v>20.78</v>
      </c>
      <c r="O3031" s="50" t="n">
        <f aca="false">N3031*L3031</f>
        <v>14.458724</v>
      </c>
      <c r="P3031" s="14" t="n">
        <f aca="false">O3031+P3030</f>
        <v>1910.82412125312</v>
      </c>
    </row>
    <row r="3032" customFormat="false" ht="12.8" hidden="false" customHeight="false" outlineLevel="0" collapsed="false">
      <c r="A3032" s="2" t="s">
        <v>3413</v>
      </c>
      <c r="B3032" s="2" t="s">
        <v>452</v>
      </c>
      <c r="C3032" s="6" t="s">
        <v>91</v>
      </c>
      <c r="D3032" s="6" t="s">
        <v>42</v>
      </c>
      <c r="E3032" s="6" t="s">
        <v>30</v>
      </c>
      <c r="F3032" s="6" t="s">
        <v>18</v>
      </c>
      <c r="G3032" s="6" t="s">
        <v>19</v>
      </c>
      <c r="H3032" s="6" t="s">
        <v>3417</v>
      </c>
      <c r="I3032" s="0" t="n">
        <v>4</v>
      </c>
      <c r="J3032" s="6" t="n">
        <v>3.59</v>
      </c>
      <c r="K3032" s="3" t="str">
        <f aca="false">IF(I3032=1, "No","Yes")</f>
        <v>Yes</v>
      </c>
      <c r="L3032" s="7" t="n">
        <f aca="false">IF(I3032=1,-J3032,0.98)</f>
        <v>0.98</v>
      </c>
      <c r="M3032" s="8" t="s">
        <v>51</v>
      </c>
      <c r="N3032" s="52" t="n">
        <v>20.78</v>
      </c>
      <c r="O3032" s="50" t="n">
        <f aca="false">N3032*L3032</f>
        <v>20.3644</v>
      </c>
      <c r="P3032" s="14" t="n">
        <f aca="false">O3032+P3031</f>
        <v>1931.18852125312</v>
      </c>
    </row>
    <row r="3033" customFormat="false" ht="12.8" hidden="false" customHeight="false" outlineLevel="0" collapsed="false">
      <c r="A3033" s="2" t="s">
        <v>3413</v>
      </c>
      <c r="B3033" s="2" t="s">
        <v>452</v>
      </c>
      <c r="C3033" s="6" t="s">
        <v>91</v>
      </c>
      <c r="D3033" s="6" t="s">
        <v>42</v>
      </c>
      <c r="E3033" s="6" t="s">
        <v>30</v>
      </c>
      <c r="F3033" s="6" t="s">
        <v>18</v>
      </c>
      <c r="G3033" s="6" t="s">
        <v>19</v>
      </c>
      <c r="H3033" s="6" t="s">
        <v>3417</v>
      </c>
      <c r="I3033" s="0" t="n">
        <v>4</v>
      </c>
      <c r="J3033" s="6" t="n">
        <v>3.59</v>
      </c>
      <c r="K3033" s="3" t="str">
        <f aca="false">IF(I3033=1, "No","Yes")</f>
        <v>Yes</v>
      </c>
      <c r="L3033" s="7" t="n">
        <f aca="false">IF(I3033=1,-J3033,0.98)</f>
        <v>0.98</v>
      </c>
      <c r="M3033" s="12" t="s">
        <v>128</v>
      </c>
      <c r="N3033" s="52" t="n">
        <v>20.78</v>
      </c>
      <c r="O3033" s="50" t="n">
        <f aca="false">N3033*L3033</f>
        <v>20.3644</v>
      </c>
      <c r="P3033" s="14" t="n">
        <f aca="false">O3033+P3032</f>
        <v>1951.55292125312</v>
      </c>
    </row>
    <row r="3034" customFormat="false" ht="12.8" hidden="false" customHeight="false" outlineLevel="0" collapsed="false">
      <c r="A3034" s="2" t="s">
        <v>3413</v>
      </c>
      <c r="B3034" s="2" t="s">
        <v>105</v>
      </c>
      <c r="C3034" s="0" t="s">
        <v>532</v>
      </c>
      <c r="D3034" s="0" t="s">
        <v>16</v>
      </c>
      <c r="E3034" s="0" t="s">
        <v>17</v>
      </c>
      <c r="F3034" s="0" t="s">
        <v>18</v>
      </c>
      <c r="G3034" s="0" t="s">
        <v>19</v>
      </c>
      <c r="H3034" s="0" t="s">
        <v>3418</v>
      </c>
      <c r="I3034" s="0" t="n">
        <v>1</v>
      </c>
      <c r="J3034" s="0" t="n">
        <v>1.51</v>
      </c>
      <c r="K3034" s="0" t="s">
        <v>21</v>
      </c>
      <c r="L3034" s="0" t="n">
        <f aca="false">IF(K3034="Yes",(J3034-1)*0.98,-1)</f>
        <v>0.4998</v>
      </c>
      <c r="M3034" s="4" t="s">
        <v>22</v>
      </c>
      <c r="N3034" s="52" t="n">
        <v>20.78</v>
      </c>
      <c r="O3034" s="50" t="n">
        <f aca="false">N3034*L3034</f>
        <v>10.385844</v>
      </c>
      <c r="P3034" s="14" t="n">
        <f aca="false">O3034+P3033</f>
        <v>1961.93876525312</v>
      </c>
    </row>
    <row r="3035" customFormat="false" ht="12.8" hidden="false" customHeight="false" outlineLevel="0" collapsed="false">
      <c r="A3035" s="2" t="s">
        <v>3413</v>
      </c>
      <c r="B3035" s="2" t="s">
        <v>1864</v>
      </c>
      <c r="C3035" s="0" t="s">
        <v>91</v>
      </c>
      <c r="D3035" s="0" t="s">
        <v>16</v>
      </c>
      <c r="E3035" s="0" t="s">
        <v>30</v>
      </c>
      <c r="F3035" s="0" t="s">
        <v>65</v>
      </c>
      <c r="G3035" s="0" t="s">
        <v>21</v>
      </c>
      <c r="H3035" s="0" t="s">
        <v>3419</v>
      </c>
      <c r="I3035" s="0" t="n">
        <v>0</v>
      </c>
      <c r="J3035" s="0" t="n">
        <v>1.46</v>
      </c>
      <c r="K3035" s="0" t="s">
        <v>19</v>
      </c>
      <c r="L3035" s="0" t="n">
        <f aca="false">IF(K3035="Yes",(J3035-1)*0.98,-1)</f>
        <v>-1</v>
      </c>
      <c r="M3035" s="4" t="s">
        <v>22</v>
      </c>
      <c r="N3035" s="52" t="n">
        <v>20.78</v>
      </c>
      <c r="O3035" s="50" t="n">
        <f aca="false">N3035*L3035</f>
        <v>-20.78</v>
      </c>
      <c r="P3035" s="14" t="n">
        <f aca="false">O3035+P3034</f>
        <v>1941.15876525312</v>
      </c>
    </row>
    <row r="3036" customFormat="false" ht="12.8" hidden="false" customHeight="false" outlineLevel="0" collapsed="false">
      <c r="A3036" s="2" t="s">
        <v>3420</v>
      </c>
      <c r="B3036" s="2" t="s">
        <v>222</v>
      </c>
      <c r="C3036" s="0" t="s">
        <v>125</v>
      </c>
      <c r="D3036" s="0" t="s">
        <v>16</v>
      </c>
      <c r="E3036" s="0" t="s">
        <v>30</v>
      </c>
      <c r="F3036" s="0" t="s">
        <v>453</v>
      </c>
      <c r="G3036" s="0" t="s">
        <v>19</v>
      </c>
      <c r="H3036" s="0" t="s">
        <v>3421</v>
      </c>
      <c r="I3036" s="0" t="n">
        <v>1</v>
      </c>
      <c r="J3036" s="0" t="n">
        <v>1.92</v>
      </c>
      <c r="K3036" s="0" t="s">
        <v>21</v>
      </c>
      <c r="L3036" s="0" t="n">
        <f aca="false">IF(K3036="Yes",(J3036-1)*0.98,-1)</f>
        <v>0.9016</v>
      </c>
      <c r="M3036" s="11" t="s">
        <v>62</v>
      </c>
      <c r="N3036" s="52" t="n">
        <v>20.78</v>
      </c>
      <c r="O3036" s="50" t="n">
        <f aca="false">N3036*L3036</f>
        <v>18.735248</v>
      </c>
      <c r="P3036" s="14" t="n">
        <f aca="false">O3036+P3035</f>
        <v>1959.89401325312</v>
      </c>
    </row>
    <row r="3037" customFormat="false" ht="12.8" hidden="false" customHeight="false" outlineLevel="0" collapsed="false">
      <c r="A3037" s="2" t="s">
        <v>3420</v>
      </c>
      <c r="B3037" s="2" t="s">
        <v>222</v>
      </c>
      <c r="C3037" s="6" t="s">
        <v>125</v>
      </c>
      <c r="D3037" s="6" t="s">
        <v>16</v>
      </c>
      <c r="E3037" s="6" t="s">
        <v>30</v>
      </c>
      <c r="F3037" s="6" t="s">
        <v>453</v>
      </c>
      <c r="G3037" s="6" t="s">
        <v>19</v>
      </c>
      <c r="H3037" s="6" t="s">
        <v>3422</v>
      </c>
      <c r="I3037" s="0" t="n">
        <v>2</v>
      </c>
      <c r="J3037" s="6" t="n">
        <v>2.63</v>
      </c>
      <c r="K3037" s="3" t="str">
        <f aca="false">IF(I3037=1, "No","Yes")</f>
        <v>Yes</v>
      </c>
      <c r="L3037" s="7" t="n">
        <f aca="false">IF(I3037=1,-J3037,0.98)</f>
        <v>0.98</v>
      </c>
      <c r="M3037" s="8" t="s">
        <v>51</v>
      </c>
      <c r="N3037" s="52" t="n">
        <v>20.78</v>
      </c>
      <c r="O3037" s="50" t="n">
        <f aca="false">N3037*L3037</f>
        <v>20.3644</v>
      </c>
      <c r="P3037" s="14" t="n">
        <f aca="false">O3037+P3036</f>
        <v>1980.25841325312</v>
      </c>
    </row>
    <row r="3038" customFormat="false" ht="12.8" hidden="false" customHeight="false" outlineLevel="0" collapsed="false">
      <c r="A3038" s="2" t="s">
        <v>3420</v>
      </c>
      <c r="B3038" s="2" t="s">
        <v>35</v>
      </c>
      <c r="C3038" s="0" t="s">
        <v>332</v>
      </c>
      <c r="D3038" s="0" t="s">
        <v>42</v>
      </c>
      <c r="E3038" s="0" t="s">
        <v>147</v>
      </c>
      <c r="F3038" s="0" t="s">
        <v>65</v>
      </c>
      <c r="G3038" s="0" t="s">
        <v>21</v>
      </c>
      <c r="H3038" s="0" t="s">
        <v>3423</v>
      </c>
      <c r="I3038" s="0" t="n">
        <v>1</v>
      </c>
      <c r="J3038" s="0" t="n">
        <v>2.33</v>
      </c>
      <c r="K3038" s="0" t="str">
        <f aca="false">IF(I3038=1,"Yes","No")</f>
        <v>Yes</v>
      </c>
      <c r="L3038" s="0" t="n">
        <f aca="false">IF(K3038="Yes",(J3038-1)*0.98,-1)</f>
        <v>1.3034</v>
      </c>
      <c r="M3038" s="5" t="s">
        <v>33</v>
      </c>
      <c r="N3038" s="52" t="n">
        <v>20.78</v>
      </c>
      <c r="O3038" s="50" t="n">
        <f aca="false">N3038*L3038</f>
        <v>27.084652</v>
      </c>
      <c r="P3038" s="14" t="n">
        <f aca="false">O3038+P3037</f>
        <v>2007.34306525312</v>
      </c>
    </row>
    <row r="3039" customFormat="false" ht="12.8" hidden="false" customHeight="false" outlineLevel="0" collapsed="false">
      <c r="A3039" s="2" t="s">
        <v>3420</v>
      </c>
      <c r="B3039" s="2" t="s">
        <v>35</v>
      </c>
      <c r="C3039" s="0" t="s">
        <v>332</v>
      </c>
      <c r="D3039" s="0" t="s">
        <v>42</v>
      </c>
      <c r="E3039" s="0" t="s">
        <v>147</v>
      </c>
      <c r="F3039" s="0" t="s">
        <v>65</v>
      </c>
      <c r="G3039" s="0" t="s">
        <v>21</v>
      </c>
      <c r="H3039" s="0" t="s">
        <v>3423</v>
      </c>
      <c r="I3039" s="0" t="n">
        <v>1</v>
      </c>
      <c r="J3039" s="0" t="n">
        <v>1.48</v>
      </c>
      <c r="K3039" s="0" t="s">
        <v>21</v>
      </c>
      <c r="L3039" s="0" t="n">
        <f aca="false">IF(K3039="Yes",(J3039-1)*0.98,-1)</f>
        <v>0.4704</v>
      </c>
      <c r="M3039" s="4" t="s">
        <v>22</v>
      </c>
      <c r="N3039" s="52" t="n">
        <v>20.78</v>
      </c>
      <c r="O3039" s="50" t="n">
        <f aca="false">N3039*L3039</f>
        <v>9.774912</v>
      </c>
      <c r="P3039" s="14" t="n">
        <f aca="false">O3039+P3038</f>
        <v>2017.11797725312</v>
      </c>
    </row>
    <row r="3040" customFormat="false" ht="12.8" hidden="false" customHeight="false" outlineLevel="0" collapsed="false">
      <c r="A3040" s="2" t="s">
        <v>3420</v>
      </c>
      <c r="B3040" s="2" t="s">
        <v>77</v>
      </c>
      <c r="C3040" s="0" t="s">
        <v>125</v>
      </c>
      <c r="D3040" s="0" t="s">
        <v>16</v>
      </c>
      <c r="E3040" s="0" t="s">
        <v>30</v>
      </c>
      <c r="F3040" s="0" t="s">
        <v>65</v>
      </c>
      <c r="G3040" s="0" t="s">
        <v>21</v>
      </c>
      <c r="H3040" s="0" t="s">
        <v>3424</v>
      </c>
      <c r="I3040" s="0" t="n">
        <v>2</v>
      </c>
      <c r="J3040" s="0" t="n">
        <v>1.83</v>
      </c>
      <c r="K3040" s="0" t="s">
        <v>21</v>
      </c>
      <c r="L3040" s="0" t="n">
        <f aca="false">IF(K3040="Yes",(J3040-1)*0.98,-1)</f>
        <v>0.8134</v>
      </c>
      <c r="M3040" s="4" t="s">
        <v>22</v>
      </c>
      <c r="N3040" s="52" t="n">
        <v>20.78</v>
      </c>
      <c r="O3040" s="50" t="n">
        <f aca="false">N3040*L3040</f>
        <v>16.902452</v>
      </c>
      <c r="P3040" s="14" t="n">
        <f aca="false">O3040+P3039</f>
        <v>2034.02042925312</v>
      </c>
    </row>
    <row r="3041" customFormat="false" ht="12.8" hidden="false" customHeight="false" outlineLevel="0" collapsed="false">
      <c r="A3041" s="2" t="s">
        <v>3420</v>
      </c>
      <c r="B3041" s="2" t="s">
        <v>505</v>
      </c>
      <c r="C3041" s="0" t="s">
        <v>359</v>
      </c>
      <c r="D3041" s="0" t="s">
        <v>16</v>
      </c>
      <c r="E3041" s="0" t="s">
        <v>17</v>
      </c>
      <c r="F3041" s="0" t="s">
        <v>18</v>
      </c>
      <c r="G3041" s="0" t="s">
        <v>19</v>
      </c>
      <c r="H3041" s="0" t="s">
        <v>3425</v>
      </c>
      <c r="I3041" s="0" t="n">
        <v>1</v>
      </c>
      <c r="J3041" s="0" t="n">
        <v>1.32</v>
      </c>
      <c r="K3041" s="0" t="s">
        <v>21</v>
      </c>
      <c r="L3041" s="0" t="n">
        <f aca="false">IF(K3041="Yes",(J3041-1)*0.98,-1)</f>
        <v>0.3136</v>
      </c>
      <c r="M3041" s="4" t="s">
        <v>22</v>
      </c>
      <c r="N3041" s="52" t="n">
        <v>20.78</v>
      </c>
      <c r="O3041" s="50" t="n">
        <f aca="false">N3041*L3041</f>
        <v>6.516608</v>
      </c>
      <c r="P3041" s="14" t="n">
        <f aca="false">O3041+P3040</f>
        <v>2040.53703725312</v>
      </c>
    </row>
    <row r="3042" customFormat="false" ht="12.8" hidden="false" customHeight="false" outlineLevel="0" collapsed="false">
      <c r="A3042" s="2" t="s">
        <v>3426</v>
      </c>
      <c r="B3042" s="2" t="s">
        <v>35</v>
      </c>
      <c r="C3042" s="0" t="s">
        <v>256</v>
      </c>
      <c r="D3042" s="0" t="s">
        <v>42</v>
      </c>
      <c r="E3042" s="0" t="s">
        <v>17</v>
      </c>
      <c r="F3042" s="0" t="s">
        <v>43</v>
      </c>
      <c r="G3042" s="0" t="s">
        <v>19</v>
      </c>
      <c r="H3042" s="0" t="s">
        <v>3427</v>
      </c>
      <c r="I3042" s="0" t="n">
        <v>3</v>
      </c>
      <c r="J3042" s="0" t="n">
        <v>5.32</v>
      </c>
      <c r="K3042" s="0" t="str">
        <f aca="false">IF(I3042=1,"Yes","No")</f>
        <v>No</v>
      </c>
      <c r="L3042" s="0" t="n">
        <f aca="false">IF(K3042="Yes",(J3042-1)*0.98,-1)</f>
        <v>-1</v>
      </c>
      <c r="M3042" s="5" t="s">
        <v>33</v>
      </c>
      <c r="N3042" s="52" t="n">
        <v>20.78</v>
      </c>
      <c r="O3042" s="50" t="n">
        <f aca="false">N3042*L3042</f>
        <v>-20.78</v>
      </c>
      <c r="P3042" s="14" t="n">
        <f aca="false">O3042+P3041</f>
        <v>2019.75703725312</v>
      </c>
    </row>
    <row r="3043" customFormat="false" ht="12.8" hidden="false" customHeight="false" outlineLevel="0" collapsed="false">
      <c r="A3043" s="2" t="s">
        <v>3426</v>
      </c>
      <c r="B3043" s="2" t="s">
        <v>186</v>
      </c>
      <c r="C3043" s="0" t="s">
        <v>639</v>
      </c>
      <c r="D3043" s="0" t="s">
        <v>42</v>
      </c>
      <c r="E3043" s="0" t="s">
        <v>147</v>
      </c>
      <c r="F3043" s="0" t="s">
        <v>453</v>
      </c>
      <c r="G3043" s="0" t="s">
        <v>19</v>
      </c>
      <c r="H3043" s="0" t="s">
        <v>3428</v>
      </c>
      <c r="I3043" s="0" t="n">
        <v>1</v>
      </c>
      <c r="J3043" s="0" t="n">
        <v>2.94</v>
      </c>
      <c r="K3043" s="0" t="str">
        <f aca="false">IF(I3043=1,"Yes","No")</f>
        <v>Yes</v>
      </c>
      <c r="L3043" s="0" t="n">
        <f aca="false">IF(K3043="Yes",(J3043-1)*0.98,-1)</f>
        <v>1.9012</v>
      </c>
      <c r="M3043" s="5" t="s">
        <v>33</v>
      </c>
      <c r="N3043" s="52" t="n">
        <v>20.78</v>
      </c>
      <c r="O3043" s="50" t="n">
        <f aca="false">N3043*L3043</f>
        <v>39.506936</v>
      </c>
      <c r="P3043" s="14" t="n">
        <f aca="false">O3043+P3042</f>
        <v>2059.26397325312</v>
      </c>
    </row>
    <row r="3044" customFormat="false" ht="12.8" hidden="false" customHeight="false" outlineLevel="0" collapsed="false">
      <c r="A3044" s="2" t="s">
        <v>3426</v>
      </c>
      <c r="B3044" s="2" t="s">
        <v>186</v>
      </c>
      <c r="C3044" s="0" t="s">
        <v>639</v>
      </c>
      <c r="D3044" s="0" t="s">
        <v>42</v>
      </c>
      <c r="E3044" s="0" t="s">
        <v>147</v>
      </c>
      <c r="F3044" s="0" t="s">
        <v>453</v>
      </c>
      <c r="G3044" s="0" t="s">
        <v>19</v>
      </c>
      <c r="H3044" s="0" t="s">
        <v>3376</v>
      </c>
      <c r="I3044" s="0" t="n">
        <v>4</v>
      </c>
      <c r="J3044" s="0" t="n">
        <v>4.9</v>
      </c>
      <c r="K3044" s="0" t="s">
        <v>19</v>
      </c>
      <c r="L3044" s="0" t="n">
        <f aca="false">IF(K3044="Yes",(J3044-1)*0.98,-1)</f>
        <v>-1</v>
      </c>
      <c r="M3044" s="11" t="s">
        <v>62</v>
      </c>
      <c r="N3044" s="52" t="n">
        <v>20.78</v>
      </c>
      <c r="O3044" s="50" t="n">
        <f aca="false">N3044*L3044</f>
        <v>-20.78</v>
      </c>
      <c r="P3044" s="14" t="n">
        <f aca="false">O3044+P3043</f>
        <v>2038.48397325312</v>
      </c>
    </row>
    <row r="3045" customFormat="false" ht="12.8" hidden="false" customHeight="false" outlineLevel="0" collapsed="false">
      <c r="A3045" s="2" t="s">
        <v>3426</v>
      </c>
      <c r="B3045" s="2" t="s">
        <v>810</v>
      </c>
      <c r="C3045" s="0" t="s">
        <v>256</v>
      </c>
      <c r="D3045" s="0" t="s">
        <v>16</v>
      </c>
      <c r="E3045" s="0" t="s">
        <v>17</v>
      </c>
      <c r="F3045" s="0" t="s">
        <v>18</v>
      </c>
      <c r="G3045" s="0" t="s">
        <v>19</v>
      </c>
      <c r="H3045" s="0" t="s">
        <v>3429</v>
      </c>
      <c r="I3045" s="0" t="n">
        <v>1</v>
      </c>
      <c r="J3045" s="0" t="n">
        <v>1.3</v>
      </c>
      <c r="K3045" s="0" t="s">
        <v>21</v>
      </c>
      <c r="L3045" s="0" t="n">
        <f aca="false">IF(K3045="Yes",(J3045-1)*0.98,-1)</f>
        <v>0.294</v>
      </c>
      <c r="M3045" s="4" t="s">
        <v>22</v>
      </c>
      <c r="N3045" s="52" t="n">
        <v>20.78</v>
      </c>
      <c r="O3045" s="50" t="n">
        <f aca="false">N3045*L3045</f>
        <v>6.10932</v>
      </c>
      <c r="P3045" s="14" t="n">
        <f aca="false">O3045+P3044</f>
        <v>2044.59329325312</v>
      </c>
    </row>
    <row r="3046" customFormat="false" ht="12.8" hidden="false" customHeight="false" outlineLevel="0" collapsed="false">
      <c r="A3046" s="2" t="s">
        <v>3426</v>
      </c>
      <c r="B3046" s="2" t="s">
        <v>480</v>
      </c>
      <c r="C3046" s="0" t="s">
        <v>639</v>
      </c>
      <c r="D3046" s="0" t="s">
        <v>16</v>
      </c>
      <c r="E3046" s="0" t="s">
        <v>147</v>
      </c>
      <c r="F3046" s="0" t="s">
        <v>65</v>
      </c>
      <c r="G3046" s="0" t="s">
        <v>21</v>
      </c>
      <c r="H3046" s="0" t="s">
        <v>3430</v>
      </c>
      <c r="I3046" s="0" t="n">
        <v>0</v>
      </c>
      <c r="J3046" s="0" t="n">
        <v>19.23</v>
      </c>
      <c r="K3046" s="0" t="str">
        <f aca="false">IF(I3046=1,"Yes","No")</f>
        <v>No</v>
      </c>
      <c r="L3046" s="0" t="n">
        <f aca="false">IF(K3046="Yes",(J3046-1)*0.98,-1)</f>
        <v>-1</v>
      </c>
      <c r="M3046" s="5" t="s">
        <v>33</v>
      </c>
      <c r="N3046" s="52" t="n">
        <v>20.78</v>
      </c>
      <c r="O3046" s="50" t="n">
        <f aca="false">N3046*L3046</f>
        <v>-20.78</v>
      </c>
      <c r="P3046" s="14" t="n">
        <f aca="false">O3046+P3045</f>
        <v>2023.81329325312</v>
      </c>
    </row>
    <row r="3047" customFormat="false" ht="12.8" hidden="false" customHeight="false" outlineLevel="0" collapsed="false">
      <c r="A3047" s="2" t="s">
        <v>3426</v>
      </c>
      <c r="B3047" s="2" t="s">
        <v>255</v>
      </c>
      <c r="C3047" s="0" t="s">
        <v>1082</v>
      </c>
      <c r="D3047" s="0" t="s">
        <v>37</v>
      </c>
      <c r="E3047" s="0" t="s">
        <v>147</v>
      </c>
      <c r="G3047" s="0" t="s">
        <v>19</v>
      </c>
      <c r="H3047" s="0" t="s">
        <v>3431</v>
      </c>
      <c r="I3047" s="0" t="n">
        <v>2</v>
      </c>
      <c r="J3047" s="0" t="n">
        <v>6.2</v>
      </c>
      <c r="K3047" s="0" t="str">
        <f aca="false">IF(I3047=1,"Yes","No")</f>
        <v>No</v>
      </c>
      <c r="L3047" s="0" t="n">
        <f aca="false">IF(K3047="Yes",(J3047-1)*0.98,-1)</f>
        <v>-1</v>
      </c>
      <c r="M3047" s="5" t="s">
        <v>33</v>
      </c>
      <c r="N3047" s="52" t="n">
        <v>20.78</v>
      </c>
      <c r="O3047" s="50" t="n">
        <f aca="false">N3047*L3047</f>
        <v>-20.78</v>
      </c>
      <c r="P3047" s="14" t="n">
        <f aca="false">O3047+P3046</f>
        <v>2003.03329325312</v>
      </c>
    </row>
    <row r="3048" customFormat="false" ht="12.8" hidden="false" customHeight="false" outlineLevel="0" collapsed="false">
      <c r="A3048" s="2" t="s">
        <v>3432</v>
      </c>
      <c r="B3048" s="2" t="s">
        <v>810</v>
      </c>
      <c r="C3048" s="0" t="s">
        <v>59</v>
      </c>
      <c r="D3048" s="0" t="s">
        <v>42</v>
      </c>
      <c r="E3048" s="0" t="s">
        <v>30</v>
      </c>
      <c r="F3048" s="0" t="s">
        <v>43</v>
      </c>
      <c r="G3048" s="0" t="s">
        <v>19</v>
      </c>
      <c r="H3048" s="0" t="s">
        <v>3433</v>
      </c>
      <c r="I3048" s="0" t="n">
        <v>3</v>
      </c>
      <c r="J3048" s="0" t="n">
        <v>2.41</v>
      </c>
      <c r="K3048" s="0" t="s">
        <v>21</v>
      </c>
      <c r="L3048" s="0" t="n">
        <f aca="false">IF(K3048="Yes",(J3048-1)*0.98,-1)</f>
        <v>1.3818</v>
      </c>
      <c r="M3048" s="11" t="s">
        <v>62</v>
      </c>
      <c r="N3048" s="52" t="n">
        <v>20.78</v>
      </c>
      <c r="O3048" s="50" t="n">
        <f aca="false">N3048*L3048</f>
        <v>28.713804</v>
      </c>
      <c r="P3048" s="14" t="n">
        <f aca="false">O3048+P3047</f>
        <v>2031.74709725312</v>
      </c>
    </row>
    <row r="3049" customFormat="false" ht="12.8" hidden="false" customHeight="false" outlineLevel="0" collapsed="false">
      <c r="A3049" s="2" t="s">
        <v>3432</v>
      </c>
      <c r="B3049" s="2" t="s">
        <v>255</v>
      </c>
      <c r="C3049" s="0" t="s">
        <v>311</v>
      </c>
      <c r="D3049" s="0" t="s">
        <v>16</v>
      </c>
      <c r="E3049" s="0" t="s">
        <v>87</v>
      </c>
      <c r="F3049" s="0" t="s">
        <v>18</v>
      </c>
      <c r="G3049" s="0" t="s">
        <v>21</v>
      </c>
      <c r="H3049" s="0" t="s">
        <v>3374</v>
      </c>
      <c r="I3049" s="0" t="n">
        <v>3</v>
      </c>
      <c r="J3049" s="0" t="n">
        <v>2.08</v>
      </c>
      <c r="K3049" s="0" t="s">
        <v>19</v>
      </c>
      <c r="L3049" s="0" t="n">
        <f aca="false">IF(K3049="Yes",(J3049-1)*0.98,-1)</f>
        <v>-1</v>
      </c>
      <c r="M3049" s="4" t="s">
        <v>22</v>
      </c>
      <c r="N3049" s="52" t="n">
        <v>20.78</v>
      </c>
      <c r="O3049" s="50" t="n">
        <f aca="false">N3049*L3049</f>
        <v>-20.78</v>
      </c>
      <c r="P3049" s="14" t="n">
        <f aca="false">O3049+P3048</f>
        <v>2010.96709725312</v>
      </c>
      <c r="Q3049" s="47" t="n">
        <f aca="false">0.8*(P3049-1038.95)</f>
        <v>777.613677802496</v>
      </c>
      <c r="R3049" s="47" t="n">
        <f aca="false">P3049-Q3049</f>
        <v>1233.35341945062</v>
      </c>
      <c r="S3049" s="47" t="n">
        <f aca="false">R3049/50</f>
        <v>24.6670683890125</v>
      </c>
      <c r="T3049" s="47" t="n">
        <f aca="false">2319.14+Q3049</f>
        <v>3096.7536778025</v>
      </c>
      <c r="U3049" s="48" t="s">
        <v>21</v>
      </c>
    </row>
    <row r="3050" customFormat="false" ht="12.8" hidden="false" customHeight="false" outlineLevel="0" collapsed="false">
      <c r="A3050" s="2" t="s">
        <v>3434</v>
      </c>
      <c r="B3050" s="2" t="s">
        <v>186</v>
      </c>
      <c r="C3050" s="0" t="s">
        <v>734</v>
      </c>
      <c r="D3050" s="0" t="s">
        <v>29</v>
      </c>
      <c r="E3050" s="0" t="s">
        <v>147</v>
      </c>
      <c r="F3050" s="0" t="s">
        <v>65</v>
      </c>
      <c r="G3050" s="0" t="s">
        <v>21</v>
      </c>
      <c r="H3050" s="0" t="s">
        <v>3435</v>
      </c>
      <c r="I3050" s="0" t="n">
        <v>1</v>
      </c>
      <c r="J3050" s="0" t="n">
        <v>1.8</v>
      </c>
      <c r="K3050" s="0" t="s">
        <v>21</v>
      </c>
      <c r="L3050" s="0" t="n">
        <f aca="false">IF(K3050="Yes",(J3050-1)*0.98,-1)</f>
        <v>0.784</v>
      </c>
      <c r="M3050" s="11" t="s">
        <v>62</v>
      </c>
      <c r="N3050" s="52" t="n">
        <v>24.67</v>
      </c>
      <c r="O3050" s="50" t="n">
        <f aca="false">N3050*L3050</f>
        <v>19.34128</v>
      </c>
      <c r="P3050" s="51" t="n">
        <f aca="false">R3049+O3050</f>
        <v>1252.69469945062</v>
      </c>
    </row>
    <row r="3051" customFormat="false" ht="12.8" hidden="false" customHeight="false" outlineLevel="0" collapsed="false">
      <c r="A3051" s="2" t="s">
        <v>3434</v>
      </c>
      <c r="B3051" s="2" t="s">
        <v>46</v>
      </c>
      <c r="C3051" s="0" t="s">
        <v>734</v>
      </c>
      <c r="D3051" s="0" t="s">
        <v>29</v>
      </c>
      <c r="E3051" s="0" t="s">
        <v>147</v>
      </c>
      <c r="F3051" s="0" t="s">
        <v>43</v>
      </c>
      <c r="G3051" s="0" t="s">
        <v>19</v>
      </c>
      <c r="H3051" s="0" t="s">
        <v>3436</v>
      </c>
      <c r="I3051" s="0" t="n">
        <v>1</v>
      </c>
      <c r="J3051" s="0" t="n">
        <v>1.94</v>
      </c>
      <c r="K3051" s="0" t="str">
        <f aca="false">IF(I3051=1,"Yes","No")</f>
        <v>Yes</v>
      </c>
      <c r="L3051" s="0" t="n">
        <f aca="false">IF(K3051="Yes",(J3051-1)*0.98,-1)</f>
        <v>0.9212</v>
      </c>
      <c r="M3051" s="5" t="s">
        <v>33</v>
      </c>
      <c r="N3051" s="52" t="n">
        <v>24.67</v>
      </c>
      <c r="O3051" s="50" t="n">
        <f aca="false">N3051*L3051</f>
        <v>22.726004</v>
      </c>
      <c r="P3051" s="14" t="n">
        <f aca="false">O3051+P3050</f>
        <v>1275.42070345062</v>
      </c>
    </row>
    <row r="3052" customFormat="false" ht="12.8" hidden="false" customHeight="false" outlineLevel="0" collapsed="false">
      <c r="A3052" s="9" t="s">
        <v>3434</v>
      </c>
      <c r="B3052" s="9" t="s">
        <v>149</v>
      </c>
      <c r="C3052" s="6" t="s">
        <v>734</v>
      </c>
      <c r="D3052" s="6" t="s">
        <v>16</v>
      </c>
      <c r="E3052" s="6" t="s">
        <v>147</v>
      </c>
      <c r="F3052" s="6" t="s">
        <v>18</v>
      </c>
      <c r="G3052" s="6" t="s">
        <v>19</v>
      </c>
      <c r="H3052" s="6" t="s">
        <v>3437</v>
      </c>
      <c r="I3052" s="0" t="n">
        <v>4</v>
      </c>
      <c r="J3052" s="6" t="n">
        <v>5.1</v>
      </c>
      <c r="K3052" s="3" t="str">
        <f aca="false">IF(I3052=1,"Yes","No")</f>
        <v>No</v>
      </c>
      <c r="L3052" s="7" t="n">
        <f aca="false">IF(K3052="Yes",(J3052-1)*0.98,-1)</f>
        <v>-1</v>
      </c>
      <c r="M3052" s="10" t="s">
        <v>53</v>
      </c>
      <c r="N3052" s="52" t="n">
        <v>24.67</v>
      </c>
      <c r="O3052" s="50" t="n">
        <f aca="false">N3052*L3052</f>
        <v>-24.67</v>
      </c>
      <c r="P3052" s="14" t="n">
        <f aca="false">O3052+P3051</f>
        <v>1250.75070345062</v>
      </c>
    </row>
    <row r="3053" customFormat="false" ht="12.8" hidden="false" customHeight="false" outlineLevel="0" collapsed="false">
      <c r="A3053" s="9" t="s">
        <v>3438</v>
      </c>
      <c r="B3053" s="9" t="s">
        <v>46</v>
      </c>
      <c r="C3053" s="6" t="s">
        <v>734</v>
      </c>
      <c r="D3053" s="6" t="s">
        <v>42</v>
      </c>
      <c r="E3053" s="6" t="s">
        <v>147</v>
      </c>
      <c r="F3053" s="6" t="s">
        <v>43</v>
      </c>
      <c r="G3053" s="6" t="s">
        <v>19</v>
      </c>
      <c r="H3053" s="6" t="s">
        <v>3310</v>
      </c>
      <c r="I3053" s="0" t="s">
        <v>133</v>
      </c>
      <c r="J3053" s="6" t="n">
        <v>17</v>
      </c>
      <c r="K3053" s="3" t="str">
        <f aca="false">IF(I3053=1,"Yes","No")</f>
        <v>No</v>
      </c>
      <c r="L3053" s="7" t="n">
        <f aca="false">IF(K3053="Yes",(J3053-1)*0.98,-1)</f>
        <v>-1</v>
      </c>
      <c r="M3053" s="10" t="s">
        <v>53</v>
      </c>
      <c r="N3053" s="52" t="n">
        <v>24.67</v>
      </c>
      <c r="O3053" s="50" t="n">
        <f aca="false">N3053*L3053</f>
        <v>-24.67</v>
      </c>
      <c r="P3053" s="14" t="n">
        <f aca="false">O3053+P3052</f>
        <v>1226.08070345062</v>
      </c>
    </row>
    <row r="3054" customFormat="false" ht="12.8" hidden="false" customHeight="false" outlineLevel="0" collapsed="false">
      <c r="A3054" s="2" t="s">
        <v>3438</v>
      </c>
      <c r="B3054" s="2" t="s">
        <v>527</v>
      </c>
      <c r="C3054" s="0" t="s">
        <v>294</v>
      </c>
      <c r="D3054" s="0" t="s">
        <v>16</v>
      </c>
      <c r="E3054" s="0" t="s">
        <v>87</v>
      </c>
      <c r="F3054" s="0" t="s">
        <v>18</v>
      </c>
      <c r="G3054" s="0" t="s">
        <v>21</v>
      </c>
      <c r="H3054" s="0" t="s">
        <v>3439</v>
      </c>
      <c r="I3054" s="0" t="n">
        <v>2</v>
      </c>
      <c r="J3054" s="0" t="n">
        <v>1.91</v>
      </c>
      <c r="K3054" s="0" t="s">
        <v>21</v>
      </c>
      <c r="L3054" s="0" t="n">
        <f aca="false">IF(K3054="Yes",(J3054-1)*0.98,-1)</f>
        <v>0.8918</v>
      </c>
      <c r="M3054" s="4" t="s">
        <v>22</v>
      </c>
      <c r="N3054" s="52" t="n">
        <v>24.67</v>
      </c>
      <c r="O3054" s="50" t="n">
        <f aca="false">N3054*L3054</f>
        <v>22.000706</v>
      </c>
      <c r="P3054" s="14" t="n">
        <f aca="false">O3054+P3053</f>
        <v>1248.08140945062</v>
      </c>
    </row>
    <row r="3055" customFormat="false" ht="12.8" hidden="false" customHeight="false" outlineLevel="0" collapsed="false">
      <c r="A3055" s="2" t="s">
        <v>3438</v>
      </c>
      <c r="B3055" s="2" t="s">
        <v>267</v>
      </c>
      <c r="C3055" s="0" t="s">
        <v>294</v>
      </c>
      <c r="D3055" s="0" t="s">
        <v>42</v>
      </c>
      <c r="E3055" s="0" t="s">
        <v>17</v>
      </c>
      <c r="F3055" s="0" t="s">
        <v>43</v>
      </c>
      <c r="G3055" s="0" t="s">
        <v>19</v>
      </c>
      <c r="H3055" s="0" t="s">
        <v>1373</v>
      </c>
      <c r="I3055" s="0" t="n">
        <v>0</v>
      </c>
      <c r="J3055" s="0" t="n">
        <v>4.1</v>
      </c>
      <c r="K3055" s="0" t="str">
        <f aca="false">IF(I3055=1,"Yes","No")</f>
        <v>No</v>
      </c>
      <c r="L3055" s="0" t="n">
        <f aca="false">IF(K3055="Yes",(J3055-1)*0.98,-1)</f>
        <v>-1</v>
      </c>
      <c r="M3055" s="5" t="s">
        <v>33</v>
      </c>
      <c r="N3055" s="52" t="n">
        <v>24.67</v>
      </c>
      <c r="O3055" s="50" t="n">
        <f aca="false">N3055*L3055</f>
        <v>-24.67</v>
      </c>
      <c r="P3055" s="14" t="n">
        <f aca="false">O3055+P3054</f>
        <v>1223.41140945062</v>
      </c>
    </row>
    <row r="3056" customFormat="false" ht="12.8" hidden="false" customHeight="false" outlineLevel="0" collapsed="false">
      <c r="A3056" s="2" t="s">
        <v>3440</v>
      </c>
      <c r="B3056" s="2" t="s">
        <v>58</v>
      </c>
      <c r="C3056" s="6" t="s">
        <v>638</v>
      </c>
      <c r="D3056" s="6" t="s">
        <v>102</v>
      </c>
      <c r="E3056" s="6" t="s">
        <v>147</v>
      </c>
      <c r="F3056" s="6" t="s">
        <v>43</v>
      </c>
      <c r="G3056" s="6" t="s">
        <v>19</v>
      </c>
      <c r="H3056" s="6" t="s">
        <v>3441</v>
      </c>
      <c r="I3056" s="0" t="n">
        <v>2</v>
      </c>
      <c r="J3056" s="6" t="n">
        <v>4.87</v>
      </c>
      <c r="K3056" s="3" t="str">
        <f aca="false">IF(I3056=1, "No","Yes")</f>
        <v>Yes</v>
      </c>
      <c r="L3056" s="7" t="n">
        <f aca="false">IF(I3056=1,-J3056,0.98)</f>
        <v>0.98</v>
      </c>
      <c r="M3056" s="8" t="s">
        <v>51</v>
      </c>
      <c r="N3056" s="52" t="n">
        <v>24.67</v>
      </c>
      <c r="O3056" s="50" t="n">
        <f aca="false">N3056*L3056</f>
        <v>24.1766</v>
      </c>
      <c r="P3056" s="14" t="n">
        <f aca="false">O3056+P3055</f>
        <v>1247.58800945062</v>
      </c>
    </row>
    <row r="3057" customFormat="false" ht="12.8" hidden="false" customHeight="false" outlineLevel="0" collapsed="false">
      <c r="A3057" s="2" t="s">
        <v>3440</v>
      </c>
      <c r="B3057" s="2" t="s">
        <v>657</v>
      </c>
      <c r="C3057" s="0" t="s">
        <v>15</v>
      </c>
      <c r="D3057" s="0" t="s">
        <v>16</v>
      </c>
      <c r="E3057" s="0" t="s">
        <v>147</v>
      </c>
      <c r="F3057" s="0" t="s">
        <v>65</v>
      </c>
      <c r="G3057" s="0" t="s">
        <v>21</v>
      </c>
      <c r="H3057" s="0" t="s">
        <v>3442</v>
      </c>
      <c r="I3057" s="0" t="n">
        <v>1</v>
      </c>
      <c r="J3057" s="0" t="n">
        <v>3.15</v>
      </c>
      <c r="K3057" s="0" t="str">
        <f aca="false">IF(I3057=1,"Yes","No")</f>
        <v>Yes</v>
      </c>
      <c r="L3057" s="0" t="n">
        <f aca="false">IF(K3057="Yes",(J3057-1)*0.98,-1)</f>
        <v>2.107</v>
      </c>
      <c r="M3057" s="5" t="s">
        <v>33</v>
      </c>
      <c r="N3057" s="52" t="n">
        <v>24.67</v>
      </c>
      <c r="O3057" s="50" t="n">
        <f aca="false">N3057*L3057</f>
        <v>51.97969</v>
      </c>
      <c r="P3057" s="14" t="n">
        <f aca="false">O3057+P3056</f>
        <v>1299.56769945062</v>
      </c>
    </row>
    <row r="3058" customFormat="false" ht="12.8" hidden="false" customHeight="false" outlineLevel="0" collapsed="false">
      <c r="A3058" s="2" t="s">
        <v>3440</v>
      </c>
      <c r="B3058" s="2" t="s">
        <v>167</v>
      </c>
      <c r="C3058" s="0" t="s">
        <v>15</v>
      </c>
      <c r="D3058" s="0" t="s">
        <v>42</v>
      </c>
      <c r="E3058" s="0" t="s">
        <v>147</v>
      </c>
      <c r="F3058" s="0" t="s">
        <v>65</v>
      </c>
      <c r="G3058" s="0" t="s">
        <v>21</v>
      </c>
      <c r="H3058" s="0" t="s">
        <v>3443</v>
      </c>
      <c r="I3058" s="0" t="n">
        <v>1</v>
      </c>
      <c r="J3058" s="0" t="n">
        <v>7.2</v>
      </c>
      <c r="K3058" s="0" t="str">
        <f aca="false">IF(I3058=1,"Yes","No")</f>
        <v>Yes</v>
      </c>
      <c r="L3058" s="0" t="n">
        <f aca="false">IF(K3058="Yes",(J3058-1)*0.98,-1)</f>
        <v>6.076</v>
      </c>
      <c r="M3058" s="5" t="s">
        <v>33</v>
      </c>
      <c r="N3058" s="52" t="n">
        <v>24.67</v>
      </c>
      <c r="O3058" s="50" t="n">
        <f aca="false">N3058*L3058</f>
        <v>149.89492</v>
      </c>
      <c r="P3058" s="14" t="n">
        <f aca="false">O3058+P3057</f>
        <v>1449.46261945062</v>
      </c>
    </row>
    <row r="3059" customFormat="false" ht="12.8" hidden="false" customHeight="false" outlineLevel="0" collapsed="false">
      <c r="A3059" s="2" t="s">
        <v>3440</v>
      </c>
      <c r="B3059" s="2" t="s">
        <v>167</v>
      </c>
      <c r="C3059" s="0" t="s">
        <v>15</v>
      </c>
      <c r="D3059" s="0" t="s">
        <v>42</v>
      </c>
      <c r="E3059" s="0" t="s">
        <v>147</v>
      </c>
      <c r="F3059" s="0" t="s">
        <v>65</v>
      </c>
      <c r="G3059" s="0" t="s">
        <v>21</v>
      </c>
      <c r="H3059" s="0" t="s">
        <v>3443</v>
      </c>
      <c r="I3059" s="0" t="n">
        <v>1</v>
      </c>
      <c r="J3059" s="0" t="n">
        <v>2.07</v>
      </c>
      <c r="K3059" s="0" t="s">
        <v>21</v>
      </c>
      <c r="L3059" s="0" t="n">
        <f aca="false">IF(K3059="Yes",(J3059-1)*0.98,-1)</f>
        <v>1.0486</v>
      </c>
      <c r="M3059" s="4" t="s">
        <v>22</v>
      </c>
      <c r="N3059" s="52" t="n">
        <v>24.67</v>
      </c>
      <c r="O3059" s="50" t="n">
        <f aca="false">N3059*L3059</f>
        <v>25.868962</v>
      </c>
      <c r="P3059" s="14" t="n">
        <f aca="false">O3059+P3058</f>
        <v>1475.33158145062</v>
      </c>
    </row>
    <row r="3060" customFormat="false" ht="12.8" hidden="false" customHeight="false" outlineLevel="0" collapsed="false">
      <c r="A3060" s="2" t="s">
        <v>3440</v>
      </c>
      <c r="B3060" s="2" t="s">
        <v>499</v>
      </c>
      <c r="C3060" s="0" t="s">
        <v>638</v>
      </c>
      <c r="D3060" s="0" t="s">
        <v>16</v>
      </c>
      <c r="E3060" s="0" t="s">
        <v>147</v>
      </c>
      <c r="F3060" s="0" t="s">
        <v>18</v>
      </c>
      <c r="G3060" s="0" t="s">
        <v>19</v>
      </c>
      <c r="H3060" s="0" t="s">
        <v>3444</v>
      </c>
      <c r="I3060" s="0" t="n">
        <v>3</v>
      </c>
      <c r="J3060" s="0" t="n">
        <v>1.2</v>
      </c>
      <c r="K3060" s="0" t="s">
        <v>21</v>
      </c>
      <c r="L3060" s="0" t="n">
        <f aca="false">IF(K3060="Yes",(J3060-1)*0.98,-1)</f>
        <v>0.196</v>
      </c>
      <c r="M3060" s="11" t="s">
        <v>62</v>
      </c>
      <c r="N3060" s="52" t="n">
        <v>24.67</v>
      </c>
      <c r="O3060" s="50" t="n">
        <f aca="false">N3060*L3060</f>
        <v>4.83532</v>
      </c>
      <c r="P3060" s="14" t="n">
        <f aca="false">O3060+P3059</f>
        <v>1480.16690145062</v>
      </c>
    </row>
    <row r="3061" customFormat="false" ht="12.8" hidden="false" customHeight="false" outlineLevel="0" collapsed="false">
      <c r="A3061" s="9" t="s">
        <v>3440</v>
      </c>
      <c r="B3061" s="9" t="s">
        <v>499</v>
      </c>
      <c r="C3061" s="6" t="s">
        <v>638</v>
      </c>
      <c r="D3061" s="6" t="s">
        <v>16</v>
      </c>
      <c r="E3061" s="6" t="s">
        <v>147</v>
      </c>
      <c r="F3061" s="6" t="s">
        <v>18</v>
      </c>
      <c r="G3061" s="6" t="s">
        <v>19</v>
      </c>
      <c r="H3061" s="6" t="s">
        <v>3444</v>
      </c>
      <c r="I3061" s="0" t="n">
        <v>3</v>
      </c>
      <c r="J3061" s="6" t="n">
        <v>2.01</v>
      </c>
      <c r="K3061" s="3" t="str">
        <f aca="false">IF(I3061=1,"Yes","No")</f>
        <v>No</v>
      </c>
      <c r="L3061" s="7" t="n">
        <f aca="false">IF(K3061="Yes",(J3061-1)*0.98,-1)</f>
        <v>-1</v>
      </c>
      <c r="M3061" s="10" t="s">
        <v>53</v>
      </c>
      <c r="N3061" s="52" t="n">
        <v>24.67</v>
      </c>
      <c r="O3061" s="50" t="n">
        <f aca="false">N3061*L3061</f>
        <v>-24.67</v>
      </c>
      <c r="P3061" s="14" t="n">
        <f aca="false">O3061+P3060</f>
        <v>1455.49690145062</v>
      </c>
    </row>
    <row r="3062" customFormat="false" ht="12.8" hidden="false" customHeight="false" outlineLevel="0" collapsed="false">
      <c r="A3062" s="2" t="s">
        <v>3445</v>
      </c>
      <c r="B3062" s="2" t="s">
        <v>46</v>
      </c>
      <c r="C3062" s="0" t="s">
        <v>382</v>
      </c>
      <c r="D3062" s="0" t="s">
        <v>42</v>
      </c>
      <c r="E3062" s="0" t="s">
        <v>147</v>
      </c>
      <c r="F3062" s="0" t="s">
        <v>453</v>
      </c>
      <c r="G3062" s="0" t="s">
        <v>19</v>
      </c>
      <c r="H3062" s="0" t="s">
        <v>3272</v>
      </c>
      <c r="I3062" s="0" t="n">
        <v>1</v>
      </c>
      <c r="J3062" s="0" t="n">
        <v>1.88</v>
      </c>
      <c r="K3062" s="0" t="str">
        <f aca="false">IF(I3062=1,"Yes","No")</f>
        <v>Yes</v>
      </c>
      <c r="L3062" s="0" t="n">
        <f aca="false">IF(K3062="Yes",(J3062-1)*0.98,-1)</f>
        <v>0.8624</v>
      </c>
      <c r="M3062" s="5" t="s">
        <v>33</v>
      </c>
      <c r="N3062" s="52" t="n">
        <v>24.67</v>
      </c>
      <c r="O3062" s="50" t="n">
        <f aca="false">N3062*L3062</f>
        <v>21.275408</v>
      </c>
      <c r="P3062" s="14" t="n">
        <f aca="false">O3062+P3061</f>
        <v>1476.77230945062</v>
      </c>
    </row>
    <row r="3063" customFormat="false" ht="12.8" hidden="false" customHeight="false" outlineLevel="0" collapsed="false">
      <c r="A3063" s="2" t="s">
        <v>3445</v>
      </c>
      <c r="B3063" s="2" t="s">
        <v>46</v>
      </c>
      <c r="C3063" s="0" t="s">
        <v>382</v>
      </c>
      <c r="D3063" s="0" t="s">
        <v>42</v>
      </c>
      <c r="E3063" s="0" t="s">
        <v>147</v>
      </c>
      <c r="F3063" s="0" t="s">
        <v>453</v>
      </c>
      <c r="G3063" s="0" t="s">
        <v>19</v>
      </c>
      <c r="H3063" s="0" t="s">
        <v>3063</v>
      </c>
      <c r="I3063" s="0" t="n">
        <v>2</v>
      </c>
      <c r="J3063" s="0" t="n">
        <v>2.3</v>
      </c>
      <c r="K3063" s="0" t="s">
        <v>21</v>
      </c>
      <c r="L3063" s="0" t="n">
        <f aca="false">IF(K3063="Yes",(J3063-1)*0.98,-1)</f>
        <v>1.274</v>
      </c>
      <c r="M3063" s="11" t="s">
        <v>62</v>
      </c>
      <c r="N3063" s="52" t="n">
        <v>24.67</v>
      </c>
      <c r="O3063" s="50" t="n">
        <f aca="false">N3063*L3063</f>
        <v>31.42958</v>
      </c>
      <c r="P3063" s="14" t="n">
        <f aca="false">O3063+P3062</f>
        <v>1508.20188945062</v>
      </c>
    </row>
    <row r="3064" customFormat="false" ht="12.8" hidden="false" customHeight="false" outlineLevel="0" collapsed="false">
      <c r="A3064" s="9" t="s">
        <v>3445</v>
      </c>
      <c r="B3064" s="9" t="s">
        <v>46</v>
      </c>
      <c r="C3064" s="6" t="s">
        <v>382</v>
      </c>
      <c r="D3064" s="6" t="s">
        <v>42</v>
      </c>
      <c r="E3064" s="6" t="s">
        <v>147</v>
      </c>
      <c r="F3064" s="6" t="s">
        <v>453</v>
      </c>
      <c r="G3064" s="6" t="s">
        <v>19</v>
      </c>
      <c r="H3064" s="6" t="s">
        <v>3446</v>
      </c>
      <c r="I3064" s="0" t="n">
        <v>4</v>
      </c>
      <c r="J3064" s="6" t="n">
        <v>1.68</v>
      </c>
      <c r="K3064" s="3" t="s">
        <v>19</v>
      </c>
      <c r="L3064" s="0" t="n">
        <f aca="false">IF(K3064="Yes",(J3064-1)*0.98,-1)</f>
        <v>-1</v>
      </c>
      <c r="M3064" s="13" t="s">
        <v>184</v>
      </c>
      <c r="N3064" s="52" t="n">
        <v>24.67</v>
      </c>
      <c r="O3064" s="50" t="n">
        <f aca="false">N3064*L3064</f>
        <v>-24.67</v>
      </c>
      <c r="P3064" s="14" t="n">
        <f aca="false">O3064+P3063</f>
        <v>1483.53188945062</v>
      </c>
    </row>
    <row r="3065" customFormat="false" ht="12.8" hidden="false" customHeight="false" outlineLevel="0" collapsed="false">
      <c r="A3065" s="2" t="s">
        <v>3445</v>
      </c>
      <c r="B3065" s="2" t="s">
        <v>343</v>
      </c>
      <c r="C3065" s="6" t="s">
        <v>125</v>
      </c>
      <c r="D3065" s="6" t="s">
        <v>48</v>
      </c>
      <c r="E3065" s="6" t="s">
        <v>30</v>
      </c>
      <c r="F3065" s="6" t="s">
        <v>65</v>
      </c>
      <c r="G3065" s="6" t="s">
        <v>21</v>
      </c>
      <c r="H3065" s="6" t="s">
        <v>3447</v>
      </c>
      <c r="I3065" s="0" t="n">
        <v>2</v>
      </c>
      <c r="J3065" s="6" t="n">
        <v>5.6</v>
      </c>
      <c r="K3065" s="3" t="str">
        <f aca="false">IF(I3065=1, "No","Yes")</f>
        <v>Yes</v>
      </c>
      <c r="L3065" s="7" t="n">
        <f aca="false">IF(I3065=1,-J3065,0.98)</f>
        <v>0.98</v>
      </c>
      <c r="M3065" s="8" t="s">
        <v>51</v>
      </c>
      <c r="N3065" s="52" t="n">
        <v>24.67</v>
      </c>
      <c r="O3065" s="50" t="n">
        <f aca="false">N3065*L3065</f>
        <v>24.1766</v>
      </c>
      <c r="P3065" s="14" t="n">
        <f aca="false">O3065+P3064</f>
        <v>1507.70848945062</v>
      </c>
    </row>
    <row r="3066" customFormat="false" ht="12.8" hidden="false" customHeight="false" outlineLevel="0" collapsed="false">
      <c r="A3066" s="9" t="s">
        <v>3445</v>
      </c>
      <c r="B3066" s="9" t="s">
        <v>343</v>
      </c>
      <c r="C3066" s="6" t="s">
        <v>125</v>
      </c>
      <c r="D3066" s="6" t="s">
        <v>48</v>
      </c>
      <c r="E3066" s="6" t="s">
        <v>30</v>
      </c>
      <c r="F3066" s="6" t="s">
        <v>65</v>
      </c>
      <c r="G3066" s="6" t="s">
        <v>21</v>
      </c>
      <c r="H3066" s="6" t="s">
        <v>3448</v>
      </c>
      <c r="I3066" s="0" t="n">
        <v>3</v>
      </c>
      <c r="J3066" s="6" t="n">
        <v>4.1</v>
      </c>
      <c r="K3066" s="3" t="str">
        <f aca="false">IF(I3066=1,"Yes","No")</f>
        <v>No</v>
      </c>
      <c r="L3066" s="7" t="n">
        <f aca="false">IF(K3066="Yes",(J3066-1)*0.98,-1)</f>
        <v>-1</v>
      </c>
      <c r="M3066" s="10" t="s">
        <v>53</v>
      </c>
      <c r="N3066" s="52" t="n">
        <v>24.67</v>
      </c>
      <c r="O3066" s="50" t="n">
        <f aca="false">N3066*L3066</f>
        <v>-24.67</v>
      </c>
      <c r="P3066" s="14" t="n">
        <f aca="false">O3066+P3065</f>
        <v>1483.03848945062</v>
      </c>
    </row>
    <row r="3067" customFormat="false" ht="12.8" hidden="false" customHeight="false" outlineLevel="0" collapsed="false">
      <c r="A3067" s="2" t="s">
        <v>3445</v>
      </c>
      <c r="B3067" s="2" t="s">
        <v>105</v>
      </c>
      <c r="C3067" s="0" t="s">
        <v>125</v>
      </c>
      <c r="D3067" s="0" t="s">
        <v>29</v>
      </c>
      <c r="E3067" s="0" t="s">
        <v>30</v>
      </c>
      <c r="F3067" s="0" t="s">
        <v>304</v>
      </c>
      <c r="G3067" s="0" t="s">
        <v>21</v>
      </c>
      <c r="H3067" s="0" t="s">
        <v>3449</v>
      </c>
      <c r="I3067" s="0" t="n">
        <v>1</v>
      </c>
      <c r="J3067" s="0" t="n">
        <v>1.51</v>
      </c>
      <c r="K3067" s="0" t="s">
        <v>21</v>
      </c>
      <c r="L3067" s="0" t="n">
        <f aca="false">IF(K3067="Yes",(J3067-1)*0.98,-1)</f>
        <v>0.4998</v>
      </c>
      <c r="M3067" s="4" t="s">
        <v>22</v>
      </c>
      <c r="N3067" s="52" t="n">
        <v>24.67</v>
      </c>
      <c r="O3067" s="50" t="n">
        <f aca="false">N3067*L3067</f>
        <v>12.330066</v>
      </c>
      <c r="P3067" s="14" t="n">
        <f aca="false">O3067+P3066</f>
        <v>1495.36855545062</v>
      </c>
    </row>
    <row r="3068" customFormat="false" ht="12.8" hidden="false" customHeight="false" outlineLevel="0" collapsed="false">
      <c r="A3068" s="2" t="s">
        <v>3450</v>
      </c>
      <c r="B3068" s="2" t="s">
        <v>101</v>
      </c>
      <c r="C3068" s="0" t="s">
        <v>223</v>
      </c>
      <c r="D3068" s="0" t="s">
        <v>16</v>
      </c>
      <c r="E3068" s="0" t="s">
        <v>147</v>
      </c>
      <c r="F3068" s="0" t="s">
        <v>18</v>
      </c>
      <c r="G3068" s="0" t="s">
        <v>19</v>
      </c>
      <c r="H3068" s="0" t="s">
        <v>3451</v>
      </c>
      <c r="I3068" s="0" t="n">
        <v>0</v>
      </c>
      <c r="J3068" s="0" t="n">
        <v>3.15</v>
      </c>
      <c r="K3068" s="0" t="s">
        <v>19</v>
      </c>
      <c r="L3068" s="0" t="n">
        <f aca="false">IF(K3068="Yes",(J3068-1)*0.98,-1)</f>
        <v>-1</v>
      </c>
      <c r="M3068" s="11" t="s">
        <v>62</v>
      </c>
      <c r="N3068" s="52" t="n">
        <v>24.67</v>
      </c>
      <c r="O3068" s="50" t="n">
        <f aca="false">N3068*L3068</f>
        <v>-24.67</v>
      </c>
      <c r="P3068" s="14" t="n">
        <f aca="false">O3068+P3067</f>
        <v>1470.69855545062</v>
      </c>
    </row>
    <row r="3069" customFormat="false" ht="12.8" hidden="false" customHeight="false" outlineLevel="0" collapsed="false">
      <c r="A3069" s="9" t="s">
        <v>3450</v>
      </c>
      <c r="B3069" s="9" t="s">
        <v>101</v>
      </c>
      <c r="C3069" s="6" t="s">
        <v>223</v>
      </c>
      <c r="D3069" s="6" t="s">
        <v>16</v>
      </c>
      <c r="E3069" s="6" t="s">
        <v>147</v>
      </c>
      <c r="F3069" s="6" t="s">
        <v>18</v>
      </c>
      <c r="G3069" s="6" t="s">
        <v>19</v>
      </c>
      <c r="H3069" s="6" t="s">
        <v>3451</v>
      </c>
      <c r="I3069" s="0" t="n">
        <v>0</v>
      </c>
      <c r="J3069" s="6" t="n">
        <v>28</v>
      </c>
      <c r="K3069" s="3" t="str">
        <f aca="false">IF(I3069=1,"Yes","No")</f>
        <v>No</v>
      </c>
      <c r="L3069" s="7" t="n">
        <f aca="false">IF(K3069="Yes",(J3069-1)*0.98,-1)</f>
        <v>-1</v>
      </c>
      <c r="M3069" s="10" t="s">
        <v>53</v>
      </c>
      <c r="N3069" s="52" t="n">
        <v>24.67</v>
      </c>
      <c r="O3069" s="50" t="n">
        <f aca="false">N3069*L3069</f>
        <v>-24.67</v>
      </c>
      <c r="P3069" s="14" t="n">
        <f aca="false">O3069+P3068</f>
        <v>1446.02855545062</v>
      </c>
    </row>
    <row r="3070" customFormat="false" ht="12.8" hidden="false" customHeight="false" outlineLevel="0" collapsed="false">
      <c r="A3070" s="2" t="s">
        <v>3450</v>
      </c>
      <c r="B3070" s="2" t="s">
        <v>193</v>
      </c>
      <c r="C3070" s="0" t="s">
        <v>264</v>
      </c>
      <c r="D3070" s="0" t="s">
        <v>42</v>
      </c>
      <c r="E3070" s="0" t="s">
        <v>147</v>
      </c>
      <c r="F3070" s="0" t="s">
        <v>65</v>
      </c>
      <c r="G3070" s="0" t="s">
        <v>21</v>
      </c>
      <c r="H3070" s="0" t="s">
        <v>3452</v>
      </c>
      <c r="I3070" s="0" t="n">
        <v>0</v>
      </c>
      <c r="J3070" s="0" t="n">
        <v>2.22</v>
      </c>
      <c r="K3070" s="0" t="str">
        <f aca="false">IF(I3070=1,"Yes","No")</f>
        <v>No</v>
      </c>
      <c r="L3070" s="0" t="n">
        <f aca="false">IF(K3070="Yes",(J3070-1)*0.98,-1)</f>
        <v>-1</v>
      </c>
      <c r="M3070" s="5" t="s">
        <v>33</v>
      </c>
      <c r="N3070" s="52" t="n">
        <v>24.67</v>
      </c>
      <c r="O3070" s="50" t="n">
        <f aca="false">N3070*L3070</f>
        <v>-24.67</v>
      </c>
      <c r="P3070" s="14" t="n">
        <f aca="false">O3070+P3069</f>
        <v>1421.35855545062</v>
      </c>
    </row>
    <row r="3071" customFormat="false" ht="12.8" hidden="false" customHeight="false" outlineLevel="0" collapsed="false">
      <c r="A3071" s="2" t="s">
        <v>3450</v>
      </c>
      <c r="B3071" s="2" t="s">
        <v>193</v>
      </c>
      <c r="C3071" s="0" t="s">
        <v>264</v>
      </c>
      <c r="D3071" s="0" t="s">
        <v>42</v>
      </c>
      <c r="E3071" s="0" t="s">
        <v>147</v>
      </c>
      <c r="F3071" s="0" t="s">
        <v>65</v>
      </c>
      <c r="G3071" s="0" t="s">
        <v>21</v>
      </c>
      <c r="H3071" s="0" t="s">
        <v>3452</v>
      </c>
      <c r="I3071" s="0" t="n">
        <v>0</v>
      </c>
      <c r="J3071" s="0" t="n">
        <v>1.19</v>
      </c>
      <c r="K3071" s="0" t="s">
        <v>19</v>
      </c>
      <c r="L3071" s="0" t="n">
        <f aca="false">IF(K3071="Yes",(J3071-1)*0.98,-1)</f>
        <v>-1</v>
      </c>
      <c r="M3071" s="4" t="s">
        <v>22</v>
      </c>
      <c r="N3071" s="52" t="n">
        <v>24.67</v>
      </c>
      <c r="O3071" s="50" t="n">
        <f aca="false">N3071*L3071</f>
        <v>-24.67</v>
      </c>
      <c r="P3071" s="14" t="n">
        <f aca="false">O3071+P3070</f>
        <v>1396.68855545062</v>
      </c>
    </row>
    <row r="3072" customFormat="false" ht="12.8" hidden="false" customHeight="false" outlineLevel="0" collapsed="false">
      <c r="A3072" s="9" t="s">
        <v>3450</v>
      </c>
      <c r="B3072" s="9" t="s">
        <v>505</v>
      </c>
      <c r="C3072" s="6" t="s">
        <v>264</v>
      </c>
      <c r="D3072" s="6" t="s">
        <v>42</v>
      </c>
      <c r="E3072" s="6" t="s">
        <v>147</v>
      </c>
      <c r="F3072" s="6" t="s">
        <v>43</v>
      </c>
      <c r="G3072" s="6" t="s">
        <v>19</v>
      </c>
      <c r="H3072" s="6" t="s">
        <v>3453</v>
      </c>
      <c r="I3072" s="0" t="n">
        <v>1</v>
      </c>
      <c r="J3072" s="6" t="n">
        <v>4.87</v>
      </c>
      <c r="K3072" s="3" t="str">
        <f aca="false">IF(I3072=1,"Yes","No")</f>
        <v>Yes</v>
      </c>
      <c r="L3072" s="7" t="n">
        <f aca="false">IF(K3072="Yes",(J3072-1)*0.98,-1)</f>
        <v>3.7926</v>
      </c>
      <c r="M3072" s="10" t="s">
        <v>53</v>
      </c>
      <c r="N3072" s="52" t="n">
        <v>24.67</v>
      </c>
      <c r="O3072" s="50" t="n">
        <f aca="false">N3072*L3072</f>
        <v>93.563442</v>
      </c>
      <c r="P3072" s="14" t="n">
        <f aca="false">O3072+P3071</f>
        <v>1490.25199745062</v>
      </c>
    </row>
    <row r="3073" customFormat="false" ht="12.8" hidden="false" customHeight="false" outlineLevel="0" collapsed="false">
      <c r="A3073" s="2" t="s">
        <v>3454</v>
      </c>
      <c r="B3073" s="2" t="s">
        <v>245</v>
      </c>
      <c r="C3073" s="0" t="s">
        <v>41</v>
      </c>
      <c r="D3073" s="0" t="s">
        <v>42</v>
      </c>
      <c r="E3073" s="0" t="s">
        <v>147</v>
      </c>
      <c r="F3073" s="0" t="s">
        <v>453</v>
      </c>
      <c r="G3073" s="0" t="s">
        <v>19</v>
      </c>
      <c r="H3073" s="0" t="s">
        <v>3455</v>
      </c>
      <c r="I3073" s="0" t="n">
        <v>1</v>
      </c>
      <c r="J3073" s="0" t="n">
        <v>1.8</v>
      </c>
      <c r="K3073" s="0" t="str">
        <f aca="false">IF(I3073=1,"Yes","No")</f>
        <v>Yes</v>
      </c>
      <c r="L3073" s="0" t="n">
        <f aca="false">IF(K3073="Yes",(J3073-1)*0.98,-1)</f>
        <v>0.784</v>
      </c>
      <c r="M3073" s="5" t="s">
        <v>33</v>
      </c>
      <c r="N3073" s="52" t="n">
        <v>24.67</v>
      </c>
      <c r="O3073" s="50" t="n">
        <f aca="false">N3073*L3073</f>
        <v>19.34128</v>
      </c>
      <c r="P3073" s="14" t="n">
        <f aca="false">O3073+P3072</f>
        <v>1509.59327745062</v>
      </c>
    </row>
    <row r="3074" customFormat="false" ht="12.8" hidden="false" customHeight="false" outlineLevel="0" collapsed="false">
      <c r="A3074" s="2" t="s">
        <v>3454</v>
      </c>
      <c r="B3074" s="2" t="s">
        <v>245</v>
      </c>
      <c r="C3074" s="0" t="s">
        <v>41</v>
      </c>
      <c r="D3074" s="0" t="s">
        <v>42</v>
      </c>
      <c r="E3074" s="0" t="s">
        <v>147</v>
      </c>
      <c r="F3074" s="0" t="s">
        <v>453</v>
      </c>
      <c r="G3074" s="0" t="s">
        <v>19</v>
      </c>
      <c r="H3074" s="0" t="s">
        <v>3456</v>
      </c>
      <c r="I3074" s="0" t="n">
        <v>3</v>
      </c>
      <c r="J3074" s="0" t="n">
        <v>1.82</v>
      </c>
      <c r="K3074" s="0" t="s">
        <v>19</v>
      </c>
      <c r="L3074" s="0" t="n">
        <f aca="false">IF(K3074="Yes",(J3074-1)*0.98,-1)</f>
        <v>-1</v>
      </c>
      <c r="M3074" s="11" t="s">
        <v>62</v>
      </c>
      <c r="N3074" s="52" t="n">
        <v>24.67</v>
      </c>
      <c r="O3074" s="50" t="n">
        <f aca="false">N3074*L3074</f>
        <v>-24.67</v>
      </c>
      <c r="P3074" s="14" t="n">
        <f aca="false">O3074+P3073</f>
        <v>1484.92327745062</v>
      </c>
    </row>
    <row r="3075" customFormat="false" ht="12.8" hidden="false" customHeight="false" outlineLevel="0" collapsed="false">
      <c r="A3075" s="2" t="s">
        <v>3457</v>
      </c>
      <c r="B3075" s="2" t="s">
        <v>96</v>
      </c>
      <c r="C3075" s="0" t="s">
        <v>433</v>
      </c>
      <c r="D3075" s="0" t="s">
        <v>16</v>
      </c>
      <c r="E3075" s="0" t="s">
        <v>147</v>
      </c>
      <c r="F3075" s="0" t="s">
        <v>18</v>
      </c>
      <c r="G3075" s="0" t="s">
        <v>19</v>
      </c>
      <c r="H3075" s="0" t="s">
        <v>3458</v>
      </c>
      <c r="I3075" s="0" t="n">
        <v>1</v>
      </c>
      <c r="J3075" s="0" t="n">
        <v>1.38</v>
      </c>
      <c r="K3075" s="0" t="s">
        <v>21</v>
      </c>
      <c r="L3075" s="0" t="n">
        <f aca="false">IF(K3075="Yes",(J3075-1)*0.98,-1)</f>
        <v>0.3724</v>
      </c>
      <c r="M3075" s="11" t="s">
        <v>62</v>
      </c>
      <c r="N3075" s="52" t="n">
        <v>24.67</v>
      </c>
      <c r="O3075" s="50" t="n">
        <f aca="false">N3075*L3075</f>
        <v>9.187108</v>
      </c>
      <c r="P3075" s="14" t="n">
        <f aca="false">O3075+P3074</f>
        <v>1494.11038545062</v>
      </c>
    </row>
    <row r="3076" customFormat="false" ht="12.8" hidden="false" customHeight="false" outlineLevel="0" collapsed="false">
      <c r="A3076" s="9" t="s">
        <v>3457</v>
      </c>
      <c r="B3076" s="9" t="s">
        <v>96</v>
      </c>
      <c r="C3076" s="6" t="s">
        <v>433</v>
      </c>
      <c r="D3076" s="6" t="s">
        <v>16</v>
      </c>
      <c r="E3076" s="6" t="s">
        <v>147</v>
      </c>
      <c r="F3076" s="6" t="s">
        <v>18</v>
      </c>
      <c r="G3076" s="6" t="s">
        <v>19</v>
      </c>
      <c r="H3076" s="6" t="s">
        <v>3458</v>
      </c>
      <c r="I3076" s="0" t="n">
        <v>1</v>
      </c>
      <c r="J3076" s="6" t="n">
        <v>3.35</v>
      </c>
      <c r="K3076" s="3" t="str">
        <f aca="false">IF(I3076=1,"Yes","No")</f>
        <v>Yes</v>
      </c>
      <c r="L3076" s="7" t="n">
        <f aca="false">IF(K3076="Yes",(J3076-1)*0.98,-1)</f>
        <v>2.303</v>
      </c>
      <c r="M3076" s="10" t="s">
        <v>53</v>
      </c>
      <c r="N3076" s="52" t="n">
        <v>24.67</v>
      </c>
      <c r="O3076" s="50" t="n">
        <f aca="false">N3076*L3076</f>
        <v>56.81501</v>
      </c>
      <c r="P3076" s="14" t="n">
        <f aca="false">O3076+P3075</f>
        <v>1550.92539545062</v>
      </c>
    </row>
    <row r="3077" customFormat="false" ht="12.8" hidden="false" customHeight="false" outlineLevel="0" collapsed="false">
      <c r="A3077" s="2" t="s">
        <v>3459</v>
      </c>
      <c r="B3077" s="2" t="s">
        <v>23</v>
      </c>
      <c r="C3077" s="6" t="s">
        <v>1996</v>
      </c>
      <c r="D3077" s="6" t="s">
        <v>37</v>
      </c>
      <c r="E3077" s="6" t="s">
        <v>147</v>
      </c>
      <c r="F3077" s="6" t="s">
        <v>43</v>
      </c>
      <c r="G3077" s="6" t="s">
        <v>19</v>
      </c>
      <c r="H3077" s="6" t="s">
        <v>3460</v>
      </c>
      <c r="I3077" s="0" t="n">
        <v>2</v>
      </c>
      <c r="J3077" s="6" t="n">
        <v>5.18</v>
      </c>
      <c r="K3077" s="3" t="str">
        <f aca="false">IF(I3077=1, "No","Yes")</f>
        <v>Yes</v>
      </c>
      <c r="L3077" s="7" t="n">
        <f aca="false">IF(I3077=1,-J3077,0.98)</f>
        <v>0.98</v>
      </c>
      <c r="M3077" s="8" t="s">
        <v>51</v>
      </c>
      <c r="N3077" s="52" t="n">
        <v>24.67</v>
      </c>
      <c r="O3077" s="50" t="n">
        <f aca="false">N3077*L3077</f>
        <v>24.1766</v>
      </c>
      <c r="P3077" s="14" t="n">
        <f aca="false">O3077+P3076</f>
        <v>1575.10199545062</v>
      </c>
    </row>
    <row r="3078" customFormat="false" ht="12.8" hidden="false" customHeight="false" outlineLevel="0" collapsed="false">
      <c r="A3078" s="2" t="s">
        <v>3459</v>
      </c>
      <c r="B3078" s="2" t="s">
        <v>23</v>
      </c>
      <c r="C3078" s="6" t="s">
        <v>1996</v>
      </c>
      <c r="D3078" s="6" t="s">
        <v>37</v>
      </c>
      <c r="E3078" s="6" t="s">
        <v>147</v>
      </c>
      <c r="F3078" s="6" t="s">
        <v>43</v>
      </c>
      <c r="G3078" s="6" t="s">
        <v>19</v>
      </c>
      <c r="H3078" s="6" t="s">
        <v>3460</v>
      </c>
      <c r="I3078" s="0" t="n">
        <v>2</v>
      </c>
      <c r="J3078" s="6" t="n">
        <v>5.18</v>
      </c>
      <c r="K3078" s="3" t="str">
        <f aca="false">IF(I3078=1, "No","Yes")</f>
        <v>Yes</v>
      </c>
      <c r="L3078" s="7" t="n">
        <f aca="false">IF(I3078=1,-J3078,0.98)</f>
        <v>0.98</v>
      </c>
      <c r="M3078" s="12" t="s">
        <v>128</v>
      </c>
      <c r="N3078" s="52" t="n">
        <v>24.67</v>
      </c>
      <c r="O3078" s="50" t="n">
        <f aca="false">N3078*L3078</f>
        <v>24.1766</v>
      </c>
      <c r="P3078" s="14" t="n">
        <f aca="false">O3078+P3077</f>
        <v>1599.27859545062</v>
      </c>
    </row>
    <row r="3079" customFormat="false" ht="12.8" hidden="false" customHeight="false" outlineLevel="0" collapsed="false">
      <c r="A3079" s="2" t="s">
        <v>3459</v>
      </c>
      <c r="B3079" s="2" t="s">
        <v>471</v>
      </c>
      <c r="C3079" s="0" t="s">
        <v>59</v>
      </c>
      <c r="D3079" s="0" t="s">
        <v>42</v>
      </c>
      <c r="E3079" s="0" t="s">
        <v>30</v>
      </c>
      <c r="F3079" s="0" t="s">
        <v>43</v>
      </c>
      <c r="G3079" s="0" t="s">
        <v>19</v>
      </c>
      <c r="H3079" s="0" t="s">
        <v>3461</v>
      </c>
      <c r="I3079" s="0" t="n">
        <v>0</v>
      </c>
      <c r="J3079" s="0" t="n">
        <v>3.1</v>
      </c>
      <c r="K3079" s="0" t="s">
        <v>19</v>
      </c>
      <c r="L3079" s="0" t="n">
        <f aca="false">IF(K3079="Yes",(J3079-1)*0.98,-1)</f>
        <v>-1</v>
      </c>
      <c r="M3079" s="11" t="s">
        <v>62</v>
      </c>
      <c r="N3079" s="52" t="n">
        <v>24.67</v>
      </c>
      <c r="O3079" s="50" t="n">
        <f aca="false">N3079*L3079</f>
        <v>-24.67</v>
      </c>
      <c r="P3079" s="14" t="n">
        <f aca="false">O3079+P3078</f>
        <v>1574.60859545062</v>
      </c>
    </row>
    <row r="3080" customFormat="false" ht="12.8" hidden="false" customHeight="false" outlineLevel="0" collapsed="false">
      <c r="A3080" s="2" t="s">
        <v>3459</v>
      </c>
      <c r="B3080" s="2" t="s">
        <v>73</v>
      </c>
      <c r="C3080" s="0" t="s">
        <v>59</v>
      </c>
      <c r="D3080" s="0" t="s">
        <v>29</v>
      </c>
      <c r="E3080" s="0" t="s">
        <v>30</v>
      </c>
      <c r="F3080" s="0" t="s">
        <v>31</v>
      </c>
      <c r="G3080" s="0" t="s">
        <v>19</v>
      </c>
      <c r="H3080" s="0" t="s">
        <v>3462</v>
      </c>
      <c r="I3080" s="0" t="n">
        <v>2</v>
      </c>
      <c r="J3080" s="0" t="n">
        <v>1.71</v>
      </c>
      <c r="K3080" s="0" t="str">
        <f aca="false">IF(I3080=1,"Yes","No")</f>
        <v>No</v>
      </c>
      <c r="L3080" s="0" t="n">
        <f aca="false">IF(K3080="Yes",(J3080-1)*0.98,-1)</f>
        <v>-1</v>
      </c>
      <c r="M3080" s="5" t="s">
        <v>33</v>
      </c>
      <c r="N3080" s="52" t="n">
        <v>24.67</v>
      </c>
      <c r="O3080" s="50" t="n">
        <f aca="false">N3080*L3080</f>
        <v>-24.67</v>
      </c>
      <c r="P3080" s="14" t="n">
        <f aca="false">O3080+P3079</f>
        <v>1549.93859545062</v>
      </c>
    </row>
    <row r="3081" customFormat="false" ht="12.8" hidden="false" customHeight="false" outlineLevel="0" collapsed="false">
      <c r="A3081" s="2" t="s">
        <v>3459</v>
      </c>
      <c r="B3081" s="2" t="s">
        <v>73</v>
      </c>
      <c r="C3081" s="0" t="s">
        <v>59</v>
      </c>
      <c r="D3081" s="0" t="s">
        <v>29</v>
      </c>
      <c r="E3081" s="0" t="s">
        <v>30</v>
      </c>
      <c r="F3081" s="0" t="s">
        <v>31</v>
      </c>
      <c r="G3081" s="0" t="s">
        <v>19</v>
      </c>
      <c r="H3081" s="0" t="s">
        <v>3462</v>
      </c>
      <c r="I3081" s="0" t="n">
        <v>2</v>
      </c>
      <c r="J3081" s="0" t="n">
        <v>1.07</v>
      </c>
      <c r="K3081" s="0" t="s">
        <v>21</v>
      </c>
      <c r="L3081" s="0" t="n">
        <f aca="false">IF(K3081="Yes",(J3081-1)*0.98,-1)</f>
        <v>0.0686000000000001</v>
      </c>
      <c r="M3081" s="4" t="s">
        <v>22</v>
      </c>
      <c r="N3081" s="52" t="n">
        <v>24.67</v>
      </c>
      <c r="O3081" s="50" t="n">
        <f aca="false">N3081*L3081</f>
        <v>1.692362</v>
      </c>
      <c r="P3081" s="14" t="n">
        <f aca="false">O3081+P3080</f>
        <v>1551.63095745062</v>
      </c>
    </row>
    <row r="3082" customFormat="false" ht="12.8" hidden="false" customHeight="false" outlineLevel="0" collapsed="false">
      <c r="A3082" s="2" t="s">
        <v>3463</v>
      </c>
      <c r="B3082" s="2" t="s">
        <v>23</v>
      </c>
      <c r="C3082" s="0" t="s">
        <v>271</v>
      </c>
      <c r="D3082" s="0" t="s">
        <v>16</v>
      </c>
      <c r="E3082" s="0" t="s">
        <v>147</v>
      </c>
      <c r="F3082" s="0" t="s">
        <v>18</v>
      </c>
      <c r="G3082" s="0" t="s">
        <v>19</v>
      </c>
      <c r="H3082" s="0" t="s">
        <v>3464</v>
      </c>
      <c r="I3082" s="0" t="n">
        <v>4</v>
      </c>
      <c r="J3082" s="0" t="n">
        <v>1.22</v>
      </c>
      <c r="K3082" s="0" t="s">
        <v>19</v>
      </c>
      <c r="L3082" s="0" t="n">
        <f aca="false">IF(K3082="Yes",(J3082-1)*0.98,-1)</f>
        <v>-1</v>
      </c>
      <c r="M3082" s="11" t="s">
        <v>62</v>
      </c>
      <c r="N3082" s="52" t="n">
        <v>24.67</v>
      </c>
      <c r="O3082" s="50" t="n">
        <f aca="false">N3082*L3082</f>
        <v>-24.67</v>
      </c>
      <c r="P3082" s="14" t="n">
        <f aca="false">O3082+P3081</f>
        <v>1526.96095745062</v>
      </c>
    </row>
    <row r="3083" customFormat="false" ht="12.8" hidden="false" customHeight="false" outlineLevel="0" collapsed="false">
      <c r="A3083" s="9" t="s">
        <v>3463</v>
      </c>
      <c r="B3083" s="9" t="s">
        <v>23</v>
      </c>
      <c r="C3083" s="6" t="s">
        <v>271</v>
      </c>
      <c r="D3083" s="6" t="s">
        <v>16</v>
      </c>
      <c r="E3083" s="6" t="s">
        <v>147</v>
      </c>
      <c r="F3083" s="6" t="s">
        <v>18</v>
      </c>
      <c r="G3083" s="6" t="s">
        <v>19</v>
      </c>
      <c r="H3083" s="6" t="s">
        <v>3464</v>
      </c>
      <c r="I3083" s="0" t="n">
        <v>4</v>
      </c>
      <c r="J3083" s="6" t="n">
        <v>2.17</v>
      </c>
      <c r="K3083" s="3" t="str">
        <f aca="false">IF(I3083=1,"Yes","No")</f>
        <v>No</v>
      </c>
      <c r="L3083" s="7" t="n">
        <f aca="false">IF(K3083="Yes",(J3083-1)*0.98,-1)</f>
        <v>-1</v>
      </c>
      <c r="M3083" s="10" t="s">
        <v>53</v>
      </c>
      <c r="N3083" s="52" t="n">
        <v>24.67</v>
      </c>
      <c r="O3083" s="50" t="n">
        <f aca="false">N3083*L3083</f>
        <v>-24.67</v>
      </c>
      <c r="P3083" s="14" t="n">
        <f aca="false">O3083+P3082</f>
        <v>1502.29095745062</v>
      </c>
    </row>
    <row r="3084" customFormat="false" ht="12.8" hidden="false" customHeight="false" outlineLevel="0" collapsed="false">
      <c r="A3084" s="2" t="s">
        <v>3463</v>
      </c>
      <c r="B3084" s="2" t="s">
        <v>167</v>
      </c>
      <c r="C3084" s="0" t="s">
        <v>532</v>
      </c>
      <c r="D3084" s="0" t="s">
        <v>42</v>
      </c>
      <c r="E3084" s="0" t="s">
        <v>17</v>
      </c>
      <c r="F3084" s="0" t="s">
        <v>43</v>
      </c>
      <c r="G3084" s="0" t="s">
        <v>19</v>
      </c>
      <c r="H3084" s="0" t="s">
        <v>2489</v>
      </c>
      <c r="I3084" s="0" t="n">
        <v>1</v>
      </c>
      <c r="J3084" s="0" t="n">
        <v>2.35</v>
      </c>
      <c r="K3084" s="0" t="str">
        <f aca="false">IF(I3084=1,"Yes","No")</f>
        <v>Yes</v>
      </c>
      <c r="L3084" s="0" t="n">
        <f aca="false">IF(K3084="Yes",(J3084-1)*0.98,-1)</f>
        <v>1.323</v>
      </c>
      <c r="M3084" s="5" t="s">
        <v>33</v>
      </c>
      <c r="N3084" s="52" t="n">
        <v>24.67</v>
      </c>
      <c r="O3084" s="50" t="n">
        <f aca="false">N3084*L3084</f>
        <v>32.63841</v>
      </c>
      <c r="P3084" s="14" t="n">
        <f aca="false">O3084+P3083</f>
        <v>1534.92936745062</v>
      </c>
    </row>
    <row r="3085" customFormat="false" ht="12.8" hidden="false" customHeight="false" outlineLevel="0" collapsed="false">
      <c r="A3085" s="2" t="s">
        <v>3463</v>
      </c>
      <c r="B3085" s="2" t="s">
        <v>167</v>
      </c>
      <c r="C3085" s="0" t="s">
        <v>532</v>
      </c>
      <c r="D3085" s="0" t="s">
        <v>42</v>
      </c>
      <c r="E3085" s="0" t="s">
        <v>17</v>
      </c>
      <c r="F3085" s="0" t="s">
        <v>43</v>
      </c>
      <c r="G3085" s="0" t="s">
        <v>19</v>
      </c>
      <c r="H3085" s="0" t="s">
        <v>3427</v>
      </c>
      <c r="I3085" s="0" t="n">
        <v>2</v>
      </c>
      <c r="J3085" s="0" t="n">
        <v>1.41</v>
      </c>
      <c r="K3085" s="0" t="s">
        <v>21</v>
      </c>
      <c r="L3085" s="0" t="n">
        <f aca="false">IF(K3085="Yes",(J3085-1)*0.98,-1)</f>
        <v>0.4018</v>
      </c>
      <c r="M3085" s="11" t="s">
        <v>62</v>
      </c>
      <c r="N3085" s="52" t="n">
        <v>24.67</v>
      </c>
      <c r="O3085" s="50" t="n">
        <f aca="false">N3085*L3085</f>
        <v>9.912406</v>
      </c>
      <c r="P3085" s="14" t="n">
        <f aca="false">O3085+P3084</f>
        <v>1544.84177345062</v>
      </c>
    </row>
    <row r="3086" customFormat="false" ht="12.8" hidden="false" customHeight="false" outlineLevel="0" collapsed="false">
      <c r="A3086" s="2" t="s">
        <v>3463</v>
      </c>
      <c r="B3086" s="2" t="s">
        <v>688</v>
      </c>
      <c r="C3086" s="6" t="s">
        <v>218</v>
      </c>
      <c r="D3086" s="6" t="s">
        <v>16</v>
      </c>
      <c r="E3086" s="6" t="s">
        <v>17</v>
      </c>
      <c r="F3086" s="6" t="s">
        <v>43</v>
      </c>
      <c r="G3086" s="6" t="s">
        <v>19</v>
      </c>
      <c r="H3086" s="6" t="s">
        <v>3465</v>
      </c>
      <c r="I3086" s="0" t="n">
        <v>2</v>
      </c>
      <c r="J3086" s="6" t="n">
        <v>2.42</v>
      </c>
      <c r="K3086" s="3" t="str">
        <f aca="false">IF(I3086=1, "No","Yes")</f>
        <v>Yes</v>
      </c>
      <c r="L3086" s="7" t="n">
        <f aca="false">IF(I3086=1,-J3086,0.98)</f>
        <v>0.98</v>
      </c>
      <c r="M3086" s="8" t="s">
        <v>51</v>
      </c>
      <c r="N3086" s="52" t="n">
        <v>24.67</v>
      </c>
      <c r="O3086" s="50" t="n">
        <f aca="false">N3086*L3086</f>
        <v>24.1766</v>
      </c>
      <c r="P3086" s="14" t="n">
        <f aca="false">O3086+P3085</f>
        <v>1569.01837345062</v>
      </c>
    </row>
    <row r="3087" customFormat="false" ht="12.8" hidden="false" customHeight="false" outlineLevel="0" collapsed="false">
      <c r="A3087" s="2" t="s">
        <v>3466</v>
      </c>
      <c r="B3087" s="2" t="s">
        <v>170</v>
      </c>
      <c r="C3087" s="0" t="s">
        <v>526</v>
      </c>
      <c r="D3087" s="0" t="s">
        <v>16</v>
      </c>
      <c r="E3087" s="0" t="s">
        <v>147</v>
      </c>
      <c r="F3087" s="0" t="s">
        <v>453</v>
      </c>
      <c r="G3087" s="0" t="s">
        <v>19</v>
      </c>
      <c r="H3087" s="0" t="s">
        <v>3467</v>
      </c>
      <c r="I3087" s="0" t="n">
        <v>1</v>
      </c>
      <c r="J3087" s="0" t="n">
        <v>1.33</v>
      </c>
      <c r="K3087" s="0" t="str">
        <f aca="false">IF(I3087=1,"Yes","No")</f>
        <v>Yes</v>
      </c>
      <c r="L3087" s="0" t="n">
        <f aca="false">IF(K3087="Yes",(J3087-1)*0.98,-1)</f>
        <v>0.3234</v>
      </c>
      <c r="M3087" s="5" t="s">
        <v>33</v>
      </c>
      <c r="N3087" s="52" t="n">
        <v>24.67</v>
      </c>
      <c r="O3087" s="50" t="n">
        <f aca="false">N3087*L3087</f>
        <v>7.978278</v>
      </c>
      <c r="P3087" s="14" t="n">
        <f aca="false">O3087+P3086</f>
        <v>1576.99665145062</v>
      </c>
    </row>
    <row r="3088" customFormat="false" ht="12.8" hidden="false" customHeight="false" outlineLevel="0" collapsed="false">
      <c r="A3088" s="2" t="s">
        <v>3466</v>
      </c>
      <c r="B3088" s="2" t="s">
        <v>170</v>
      </c>
      <c r="C3088" s="0" t="s">
        <v>526</v>
      </c>
      <c r="D3088" s="0" t="s">
        <v>16</v>
      </c>
      <c r="E3088" s="0" t="s">
        <v>147</v>
      </c>
      <c r="F3088" s="0" t="s">
        <v>453</v>
      </c>
      <c r="G3088" s="0" t="s">
        <v>19</v>
      </c>
      <c r="H3088" s="0" t="s">
        <v>3468</v>
      </c>
      <c r="I3088" s="0" t="n">
        <v>0</v>
      </c>
      <c r="J3088" s="0" t="n">
        <v>2.07</v>
      </c>
      <c r="K3088" s="0" t="s">
        <v>19</v>
      </c>
      <c r="L3088" s="0" t="n">
        <f aca="false">IF(K3088="Yes",(J3088-1)*0.98,-1)</f>
        <v>-1</v>
      </c>
      <c r="M3088" s="11" t="s">
        <v>62</v>
      </c>
      <c r="N3088" s="52" t="n">
        <v>24.67</v>
      </c>
      <c r="O3088" s="50" t="n">
        <f aca="false">N3088*L3088</f>
        <v>-24.67</v>
      </c>
      <c r="P3088" s="14" t="n">
        <f aca="false">O3088+P3087</f>
        <v>1552.32665145062</v>
      </c>
    </row>
    <row r="3089" customFormat="false" ht="12.8" hidden="false" customHeight="false" outlineLevel="0" collapsed="false">
      <c r="A3089" s="9" t="s">
        <v>3469</v>
      </c>
      <c r="B3089" s="9" t="s">
        <v>35</v>
      </c>
      <c r="C3089" s="6" t="s">
        <v>584</v>
      </c>
      <c r="D3089" s="6" t="s">
        <v>16</v>
      </c>
      <c r="E3089" s="6" t="s">
        <v>147</v>
      </c>
      <c r="F3089" s="6" t="s">
        <v>18</v>
      </c>
      <c r="G3089" s="6" t="s">
        <v>19</v>
      </c>
      <c r="H3089" s="6" t="s">
        <v>3470</v>
      </c>
      <c r="I3089" s="0" t="n">
        <v>3</v>
      </c>
      <c r="J3089" s="6" t="n">
        <v>10.04</v>
      </c>
      <c r="K3089" s="3" t="str">
        <f aca="false">IF(I3089=1,"Yes","No")</f>
        <v>No</v>
      </c>
      <c r="L3089" s="7" t="n">
        <f aca="false">IF(K3089="Yes",(J3089-1)*0.98,-1)</f>
        <v>-1</v>
      </c>
      <c r="M3089" s="10" t="s">
        <v>53</v>
      </c>
      <c r="N3089" s="52" t="n">
        <v>24.67</v>
      </c>
      <c r="O3089" s="50" t="n">
        <f aca="false">N3089*L3089</f>
        <v>-24.67</v>
      </c>
      <c r="P3089" s="14" t="n">
        <f aca="false">O3089+P3088</f>
        <v>1527.65665145062</v>
      </c>
    </row>
    <row r="3090" customFormat="false" ht="12.8" hidden="false" customHeight="false" outlineLevel="0" collapsed="false">
      <c r="A3090" s="2" t="s">
        <v>3469</v>
      </c>
      <c r="B3090" s="2" t="s">
        <v>252</v>
      </c>
      <c r="C3090" s="0" t="s">
        <v>179</v>
      </c>
      <c r="D3090" s="0" t="s">
        <v>102</v>
      </c>
      <c r="E3090" s="0" t="s">
        <v>147</v>
      </c>
      <c r="F3090" s="0" t="s">
        <v>31</v>
      </c>
      <c r="G3090" s="0" t="s">
        <v>21</v>
      </c>
      <c r="H3090" s="0" t="s">
        <v>3471</v>
      </c>
      <c r="I3090" s="0" t="n">
        <v>1</v>
      </c>
      <c r="J3090" s="0" t="n">
        <v>3.41</v>
      </c>
      <c r="K3090" s="0" t="str">
        <f aca="false">IF(I3090=1,"Yes","No")</f>
        <v>Yes</v>
      </c>
      <c r="L3090" s="0" t="n">
        <f aca="false">IF(K3090="Yes",(J3090-1)*0.98,-1)</f>
        <v>2.3618</v>
      </c>
      <c r="M3090" s="5" t="s">
        <v>33</v>
      </c>
      <c r="N3090" s="52" t="n">
        <v>24.67</v>
      </c>
      <c r="O3090" s="50" t="n">
        <f aca="false">N3090*L3090</f>
        <v>58.265606</v>
      </c>
      <c r="P3090" s="14" t="n">
        <f aca="false">O3090+P3089</f>
        <v>1585.92225745062</v>
      </c>
    </row>
    <row r="3091" customFormat="false" ht="12.8" hidden="false" customHeight="false" outlineLevel="0" collapsed="false">
      <c r="A3091" s="2" t="s">
        <v>3469</v>
      </c>
      <c r="B3091" s="2" t="s">
        <v>252</v>
      </c>
      <c r="C3091" s="0" t="s">
        <v>179</v>
      </c>
      <c r="D3091" s="0" t="s">
        <v>102</v>
      </c>
      <c r="E3091" s="0" t="s">
        <v>147</v>
      </c>
      <c r="F3091" s="0" t="s">
        <v>31</v>
      </c>
      <c r="G3091" s="0" t="s">
        <v>21</v>
      </c>
      <c r="H3091" s="0" t="s">
        <v>3471</v>
      </c>
      <c r="I3091" s="0" t="n">
        <v>1</v>
      </c>
      <c r="J3091" s="0" t="n">
        <v>1.69</v>
      </c>
      <c r="K3091" s="0" t="s">
        <v>21</v>
      </c>
      <c r="L3091" s="0" t="n">
        <f aca="false">IF(K3091="Yes",(J3091-1)*0.98,-1)</f>
        <v>0.6762</v>
      </c>
      <c r="M3091" s="4" t="s">
        <v>22</v>
      </c>
      <c r="N3091" s="52" t="n">
        <v>24.67</v>
      </c>
      <c r="O3091" s="50" t="n">
        <f aca="false">N3091*L3091</f>
        <v>16.681854</v>
      </c>
      <c r="P3091" s="14" t="n">
        <f aca="false">O3091+P3090</f>
        <v>1602.60411145062</v>
      </c>
    </row>
    <row r="3092" customFormat="false" ht="12.8" hidden="false" customHeight="false" outlineLevel="0" collapsed="false">
      <c r="A3092" s="2" t="s">
        <v>3469</v>
      </c>
      <c r="B3092" s="2" t="s">
        <v>527</v>
      </c>
      <c r="C3092" s="0" t="s">
        <v>555</v>
      </c>
      <c r="D3092" s="0" t="s">
        <v>29</v>
      </c>
      <c r="E3092" s="0" t="s">
        <v>147</v>
      </c>
      <c r="F3092" s="0" t="s">
        <v>65</v>
      </c>
      <c r="G3092" s="0" t="s">
        <v>21</v>
      </c>
      <c r="H3092" s="0" t="s">
        <v>3472</v>
      </c>
      <c r="I3092" s="0" t="n">
        <v>1</v>
      </c>
      <c r="J3092" s="0" t="n">
        <v>2.19</v>
      </c>
      <c r="K3092" s="0" t="s">
        <v>21</v>
      </c>
      <c r="L3092" s="0" t="n">
        <f aca="false">IF(K3092="Yes",(J3092-1)*0.98,-1)</f>
        <v>1.1662</v>
      </c>
      <c r="M3092" s="11" t="s">
        <v>62</v>
      </c>
      <c r="N3092" s="52" t="n">
        <v>24.67</v>
      </c>
      <c r="O3092" s="50" t="n">
        <f aca="false">N3092*L3092</f>
        <v>28.770154</v>
      </c>
      <c r="P3092" s="14" t="n">
        <f aca="false">O3092+P3091</f>
        <v>1631.37426545062</v>
      </c>
    </row>
    <row r="3093" customFormat="false" ht="12.8" hidden="false" customHeight="false" outlineLevel="0" collapsed="false">
      <c r="A3093" s="2" t="s">
        <v>3473</v>
      </c>
      <c r="B3093" s="2" t="s">
        <v>162</v>
      </c>
      <c r="C3093" s="0" t="s">
        <v>1302</v>
      </c>
      <c r="D3093" s="0" t="s">
        <v>37</v>
      </c>
      <c r="E3093" s="0" t="s">
        <v>147</v>
      </c>
      <c r="F3093" s="0" t="s">
        <v>1413</v>
      </c>
      <c r="G3093" s="0" t="s">
        <v>19</v>
      </c>
      <c r="H3093" s="0" t="s">
        <v>3398</v>
      </c>
      <c r="I3093" s="0" t="n">
        <v>0</v>
      </c>
      <c r="J3093" s="0" t="n">
        <v>1.66</v>
      </c>
      <c r="K3093" s="0" t="s">
        <v>19</v>
      </c>
      <c r="L3093" s="0" t="n">
        <f aca="false">IF(K3093="Yes",(J3093-1)*0.98,-1)</f>
        <v>-1</v>
      </c>
      <c r="M3093" s="11" t="s">
        <v>62</v>
      </c>
      <c r="N3093" s="52" t="n">
        <v>24.67</v>
      </c>
      <c r="O3093" s="50" t="n">
        <f aca="false">N3093*L3093</f>
        <v>-24.67</v>
      </c>
      <c r="P3093" s="14" t="n">
        <f aca="false">O3093+P3092</f>
        <v>1606.70426545062</v>
      </c>
    </row>
    <row r="3094" customFormat="false" ht="12.8" hidden="false" customHeight="false" outlineLevel="0" collapsed="false">
      <c r="A3094" s="9" t="s">
        <v>3473</v>
      </c>
      <c r="B3094" s="9" t="s">
        <v>162</v>
      </c>
      <c r="C3094" s="6" t="s">
        <v>1302</v>
      </c>
      <c r="D3094" s="6" t="s">
        <v>37</v>
      </c>
      <c r="E3094" s="6" t="s">
        <v>147</v>
      </c>
      <c r="F3094" s="6" t="s">
        <v>1413</v>
      </c>
      <c r="G3094" s="6" t="s">
        <v>19</v>
      </c>
      <c r="H3094" s="6" t="s">
        <v>3398</v>
      </c>
      <c r="I3094" s="0" t="n">
        <v>0</v>
      </c>
      <c r="J3094" s="6" t="n">
        <v>4.06</v>
      </c>
      <c r="K3094" s="3" t="str">
        <f aca="false">IF(I3094=1,"Yes","No")</f>
        <v>No</v>
      </c>
      <c r="L3094" s="7" t="n">
        <f aca="false">IF(K3094="Yes",(J3094-1)*0.98,-1)</f>
        <v>-1</v>
      </c>
      <c r="M3094" s="10" t="s">
        <v>53</v>
      </c>
      <c r="N3094" s="52" t="n">
        <v>24.67</v>
      </c>
      <c r="O3094" s="50" t="n">
        <f aca="false">N3094*L3094</f>
        <v>-24.67</v>
      </c>
      <c r="P3094" s="14" t="n">
        <f aca="false">O3094+P3093</f>
        <v>1582.03426545062</v>
      </c>
    </row>
    <row r="3095" customFormat="false" ht="12.8" hidden="false" customHeight="false" outlineLevel="0" collapsed="false">
      <c r="A3095" s="2" t="s">
        <v>3473</v>
      </c>
      <c r="B3095" s="2" t="s">
        <v>71</v>
      </c>
      <c r="C3095" s="0" t="s">
        <v>68</v>
      </c>
      <c r="D3095" s="0" t="s">
        <v>195</v>
      </c>
      <c r="E3095" s="0" t="s">
        <v>147</v>
      </c>
      <c r="G3095" s="0" t="s">
        <v>19</v>
      </c>
      <c r="H3095" s="0" t="s">
        <v>3394</v>
      </c>
      <c r="I3095" s="0" t="n">
        <v>1</v>
      </c>
      <c r="J3095" s="0" t="n">
        <v>2.24</v>
      </c>
      <c r="K3095" s="0" t="str">
        <f aca="false">IF(I3095=1,"Yes","No")</f>
        <v>Yes</v>
      </c>
      <c r="L3095" s="0" t="n">
        <f aca="false">IF(K3095="Yes",(J3095-1)*0.98,-1)</f>
        <v>1.2152</v>
      </c>
      <c r="M3095" s="5" t="s">
        <v>33</v>
      </c>
      <c r="N3095" s="52" t="n">
        <v>24.67</v>
      </c>
      <c r="O3095" s="50" t="n">
        <f aca="false">N3095*L3095</f>
        <v>29.978984</v>
      </c>
      <c r="P3095" s="14" t="n">
        <f aca="false">O3095+P3094</f>
        <v>1612.01324945062</v>
      </c>
    </row>
    <row r="3096" customFormat="false" ht="12.8" hidden="false" customHeight="false" outlineLevel="0" collapsed="false">
      <c r="A3096" s="2" t="s">
        <v>3474</v>
      </c>
      <c r="B3096" s="2" t="s">
        <v>657</v>
      </c>
      <c r="C3096" s="0" t="s">
        <v>1082</v>
      </c>
      <c r="D3096" s="0" t="s">
        <v>37</v>
      </c>
      <c r="E3096" s="0" t="s">
        <v>147</v>
      </c>
      <c r="G3096" s="0" t="s">
        <v>19</v>
      </c>
      <c r="H3096" s="0" t="s">
        <v>3288</v>
      </c>
      <c r="I3096" s="0" t="n">
        <v>1</v>
      </c>
      <c r="J3096" s="0" t="n">
        <v>1.32</v>
      </c>
      <c r="K3096" s="0" t="str">
        <f aca="false">IF(I3096=1,"Yes","No")</f>
        <v>Yes</v>
      </c>
      <c r="L3096" s="0" t="n">
        <f aca="false">IF(K3096="Yes",(J3096-1)*0.98,-1)</f>
        <v>0.3136</v>
      </c>
      <c r="M3096" s="5" t="s">
        <v>33</v>
      </c>
      <c r="N3096" s="52" t="n">
        <v>24.67</v>
      </c>
      <c r="O3096" s="50" t="n">
        <f aca="false">N3096*L3096</f>
        <v>7.736512</v>
      </c>
      <c r="P3096" s="14" t="n">
        <f aca="false">O3096+P3095</f>
        <v>1619.74976145062</v>
      </c>
    </row>
    <row r="3097" customFormat="false" ht="12.8" hidden="false" customHeight="false" outlineLevel="0" collapsed="false">
      <c r="A3097" s="2" t="s">
        <v>3475</v>
      </c>
      <c r="B3097" s="2" t="s">
        <v>193</v>
      </c>
      <c r="C3097" s="0" t="s">
        <v>3476</v>
      </c>
      <c r="D3097" s="0" t="s">
        <v>37</v>
      </c>
      <c r="E3097" s="0" t="s">
        <v>17</v>
      </c>
      <c r="F3097" s="0" t="s">
        <v>43</v>
      </c>
      <c r="G3097" s="0" t="s">
        <v>19</v>
      </c>
      <c r="H3097" s="0" t="s">
        <v>3477</v>
      </c>
      <c r="I3097" s="0" t="n">
        <v>3</v>
      </c>
      <c r="J3097" s="0" t="n">
        <v>2.31</v>
      </c>
      <c r="K3097" s="0" t="s">
        <v>21</v>
      </c>
      <c r="L3097" s="0" t="n">
        <f aca="false">IF(K3097="Yes",(J3097-1)*0.98,-1)</f>
        <v>1.2838</v>
      </c>
      <c r="M3097" s="11" t="s">
        <v>62</v>
      </c>
      <c r="N3097" s="52" t="n">
        <v>24.67</v>
      </c>
      <c r="O3097" s="50" t="n">
        <f aca="false">N3097*L3097</f>
        <v>31.671346</v>
      </c>
      <c r="P3097" s="14" t="n">
        <f aca="false">O3097+P3096</f>
        <v>1651.42110745062</v>
      </c>
    </row>
    <row r="3098" customFormat="false" ht="12.8" hidden="false" customHeight="false" outlineLevel="0" collapsed="false">
      <c r="A3098" s="2" t="s">
        <v>3475</v>
      </c>
      <c r="B3098" s="2" t="s">
        <v>193</v>
      </c>
      <c r="C3098" s="6" t="s">
        <v>3476</v>
      </c>
      <c r="D3098" s="6" t="s">
        <v>37</v>
      </c>
      <c r="E3098" s="6" t="s">
        <v>17</v>
      </c>
      <c r="F3098" s="6" t="s">
        <v>43</v>
      </c>
      <c r="G3098" s="6" t="s">
        <v>19</v>
      </c>
      <c r="H3098" s="6" t="s">
        <v>3478</v>
      </c>
      <c r="I3098" s="0" t="n">
        <v>4</v>
      </c>
      <c r="J3098" s="6" t="n">
        <v>15</v>
      </c>
      <c r="K3098" s="3" t="str">
        <f aca="false">IF(I3098=1, "No","Yes")</f>
        <v>Yes</v>
      </c>
      <c r="L3098" s="7" t="n">
        <f aca="false">IF(I3098=1,-J3098,0.98)</f>
        <v>0.98</v>
      </c>
      <c r="M3098" s="12" t="s">
        <v>128</v>
      </c>
      <c r="N3098" s="52" t="n">
        <v>24.67</v>
      </c>
      <c r="O3098" s="50" t="n">
        <f aca="false">N3098*L3098</f>
        <v>24.1766</v>
      </c>
      <c r="P3098" s="14" t="n">
        <f aca="false">O3098+P3097</f>
        <v>1675.59770745062</v>
      </c>
    </row>
    <row r="3099" customFormat="false" ht="12.8" hidden="false" customHeight="false" outlineLevel="0" collapsed="false">
      <c r="A3099" s="2" t="s">
        <v>3479</v>
      </c>
      <c r="B3099" s="2" t="s">
        <v>71</v>
      </c>
      <c r="C3099" s="0" t="s">
        <v>495</v>
      </c>
      <c r="D3099" s="0" t="s">
        <v>16</v>
      </c>
      <c r="E3099" s="0" t="s">
        <v>147</v>
      </c>
      <c r="F3099" s="0" t="s">
        <v>428</v>
      </c>
      <c r="G3099" s="0" t="s">
        <v>21</v>
      </c>
      <c r="H3099" s="0" t="s">
        <v>1729</v>
      </c>
      <c r="I3099" s="0" t="n">
        <v>2</v>
      </c>
      <c r="J3099" s="0" t="n">
        <v>1.3</v>
      </c>
      <c r="K3099" s="0" t="s">
        <v>21</v>
      </c>
      <c r="L3099" s="0" t="n">
        <f aca="false">IF(K3099="Yes",(J3099-1)*0.98,-1)</f>
        <v>0.294</v>
      </c>
      <c r="M3099" s="4" t="s">
        <v>22</v>
      </c>
      <c r="N3099" s="52" t="n">
        <v>24.67</v>
      </c>
      <c r="O3099" s="50" t="n">
        <f aca="false">N3099*L3099</f>
        <v>7.25298</v>
      </c>
      <c r="P3099" s="14" t="n">
        <f aca="false">O3099+P3098</f>
        <v>1682.85068745062</v>
      </c>
    </row>
    <row r="3100" customFormat="false" ht="12.8" hidden="false" customHeight="false" outlineLevel="0" collapsed="false">
      <c r="A3100" s="2" t="s">
        <v>3479</v>
      </c>
      <c r="B3100" s="2" t="s">
        <v>239</v>
      </c>
      <c r="C3100" s="0" t="s">
        <v>1371</v>
      </c>
      <c r="D3100" s="0" t="s">
        <v>48</v>
      </c>
      <c r="E3100" s="0" t="s">
        <v>30</v>
      </c>
      <c r="F3100" s="0" t="s">
        <v>65</v>
      </c>
      <c r="G3100" s="0" t="s">
        <v>21</v>
      </c>
      <c r="H3100" s="0" t="s">
        <v>3480</v>
      </c>
      <c r="I3100" s="0" t="n">
        <v>1</v>
      </c>
      <c r="J3100" s="0" t="n">
        <v>1.52</v>
      </c>
      <c r="K3100" s="0" t="s">
        <v>21</v>
      </c>
      <c r="L3100" s="0" t="n">
        <f aca="false">IF(K3100="Yes",(J3100-1)*0.98,-1)</f>
        <v>0.5096</v>
      </c>
      <c r="M3100" s="4" t="s">
        <v>22</v>
      </c>
      <c r="N3100" s="52" t="n">
        <v>24.67</v>
      </c>
      <c r="O3100" s="50" t="n">
        <f aca="false">N3100*L3100</f>
        <v>12.571832</v>
      </c>
      <c r="P3100" s="14" t="n">
        <f aca="false">O3100+P3099</f>
        <v>1695.42251945062</v>
      </c>
    </row>
    <row r="3101" customFormat="false" ht="12.8" hidden="false" customHeight="false" outlineLevel="0" collapsed="false">
      <c r="A3101" s="2" t="s">
        <v>3481</v>
      </c>
      <c r="B3101" s="2" t="s">
        <v>306</v>
      </c>
      <c r="C3101" s="0" t="s">
        <v>403</v>
      </c>
      <c r="D3101" s="0" t="s">
        <v>42</v>
      </c>
      <c r="E3101" s="0" t="s">
        <v>147</v>
      </c>
      <c r="F3101" s="0" t="s">
        <v>453</v>
      </c>
      <c r="G3101" s="0" t="s">
        <v>19</v>
      </c>
      <c r="H3101" s="0" t="s">
        <v>3482</v>
      </c>
      <c r="I3101" s="0" t="n">
        <v>1</v>
      </c>
      <c r="J3101" s="0" t="n">
        <v>1.29</v>
      </c>
      <c r="K3101" s="0" t="str">
        <f aca="false">IF(I3101=1,"Yes","No")</f>
        <v>Yes</v>
      </c>
      <c r="L3101" s="0" t="n">
        <f aca="false">IF(K3101="Yes",(J3101-1)*0.98,-1)</f>
        <v>0.2842</v>
      </c>
      <c r="M3101" s="5" t="s">
        <v>33</v>
      </c>
      <c r="N3101" s="52" t="n">
        <v>24.67</v>
      </c>
      <c r="O3101" s="50" t="n">
        <f aca="false">N3101*L3101</f>
        <v>7.011214</v>
      </c>
      <c r="P3101" s="14" t="n">
        <f aca="false">O3101+P3100</f>
        <v>1702.43373345062</v>
      </c>
    </row>
    <row r="3102" customFormat="false" ht="12.8" hidden="false" customHeight="false" outlineLevel="0" collapsed="false">
      <c r="A3102" s="2" t="s">
        <v>3481</v>
      </c>
      <c r="B3102" s="2" t="s">
        <v>480</v>
      </c>
      <c r="C3102" s="0" t="s">
        <v>218</v>
      </c>
      <c r="D3102" s="0" t="s">
        <v>16</v>
      </c>
      <c r="E3102" s="0" t="s">
        <v>17</v>
      </c>
      <c r="F3102" s="0" t="s">
        <v>18</v>
      </c>
      <c r="G3102" s="0" t="s">
        <v>19</v>
      </c>
      <c r="H3102" s="0" t="s">
        <v>3483</v>
      </c>
      <c r="I3102" s="0" t="n">
        <v>1</v>
      </c>
      <c r="J3102" s="0" t="n">
        <v>1.48</v>
      </c>
      <c r="K3102" s="0" t="s">
        <v>21</v>
      </c>
      <c r="L3102" s="0" t="n">
        <f aca="false">IF(K3102="Yes",(J3102-1)*0.98,-1)</f>
        <v>0.4704</v>
      </c>
      <c r="M3102" s="4" t="s">
        <v>22</v>
      </c>
      <c r="N3102" s="52" t="n">
        <v>24.67</v>
      </c>
      <c r="O3102" s="50" t="n">
        <f aca="false">N3102*L3102</f>
        <v>11.604768</v>
      </c>
      <c r="P3102" s="14" t="n">
        <f aca="false">O3102+P3101</f>
        <v>1714.03850145062</v>
      </c>
    </row>
    <row r="3103" customFormat="false" ht="12.8" hidden="false" customHeight="false" outlineLevel="0" collapsed="false">
      <c r="A3103" s="2" t="s">
        <v>3484</v>
      </c>
      <c r="B3103" s="2" t="s">
        <v>1185</v>
      </c>
      <c r="C3103" s="6" t="s">
        <v>125</v>
      </c>
      <c r="D3103" s="6" t="s">
        <v>16</v>
      </c>
      <c r="E3103" s="6" t="s">
        <v>30</v>
      </c>
      <c r="F3103" s="6" t="s">
        <v>18</v>
      </c>
      <c r="G3103" s="6" t="s">
        <v>19</v>
      </c>
      <c r="H3103" s="6" t="s">
        <v>3485</v>
      </c>
      <c r="I3103" s="0" t="n">
        <v>0</v>
      </c>
      <c r="J3103" s="6" t="n">
        <v>6.4</v>
      </c>
      <c r="K3103" s="3" t="str">
        <f aca="false">IF(I3103=1, "No","Yes")</f>
        <v>Yes</v>
      </c>
      <c r="L3103" s="7" t="n">
        <f aca="false">IF(I3103=1,-J3103,0.98)</f>
        <v>0.98</v>
      </c>
      <c r="M3103" s="8" t="s">
        <v>51</v>
      </c>
      <c r="N3103" s="52" t="n">
        <v>24.67</v>
      </c>
      <c r="O3103" s="50" t="n">
        <f aca="false">N3103*L3103</f>
        <v>24.1766</v>
      </c>
      <c r="P3103" s="14" t="n">
        <f aca="false">O3103+P3102</f>
        <v>1738.21510145062</v>
      </c>
    </row>
    <row r="3104" customFormat="false" ht="12.8" hidden="false" customHeight="false" outlineLevel="0" collapsed="false">
      <c r="A3104" s="2" t="s">
        <v>3484</v>
      </c>
      <c r="B3104" s="2" t="s">
        <v>1185</v>
      </c>
      <c r="C3104" s="6" t="s">
        <v>125</v>
      </c>
      <c r="D3104" s="6" t="s">
        <v>16</v>
      </c>
      <c r="E3104" s="6" t="s">
        <v>30</v>
      </c>
      <c r="F3104" s="6" t="s">
        <v>18</v>
      </c>
      <c r="G3104" s="6" t="s">
        <v>19</v>
      </c>
      <c r="H3104" s="6" t="s">
        <v>3486</v>
      </c>
      <c r="I3104" s="0" t="n">
        <v>4</v>
      </c>
      <c r="J3104" s="6" t="n">
        <v>15.3</v>
      </c>
      <c r="K3104" s="3" t="str">
        <f aca="false">IF(I3104=1, "No","Yes")</f>
        <v>Yes</v>
      </c>
      <c r="L3104" s="7" t="n">
        <f aca="false">IF(I3104=1,-J3104,0.98)</f>
        <v>0.98</v>
      </c>
      <c r="M3104" s="8" t="s">
        <v>51</v>
      </c>
      <c r="N3104" s="52" t="n">
        <v>24.67</v>
      </c>
      <c r="O3104" s="50" t="n">
        <f aca="false">N3104*L3104</f>
        <v>24.1766</v>
      </c>
      <c r="P3104" s="14" t="n">
        <f aca="false">O3104+P3103</f>
        <v>1762.39170145062</v>
      </c>
    </row>
    <row r="3105" customFormat="false" ht="12.8" hidden="false" customHeight="false" outlineLevel="0" collapsed="false">
      <c r="A3105" s="2" t="s">
        <v>3484</v>
      </c>
      <c r="B3105" s="2" t="s">
        <v>1185</v>
      </c>
      <c r="C3105" s="6" t="s">
        <v>125</v>
      </c>
      <c r="D3105" s="6" t="s">
        <v>16</v>
      </c>
      <c r="E3105" s="6" t="s">
        <v>30</v>
      </c>
      <c r="F3105" s="6" t="s">
        <v>18</v>
      </c>
      <c r="G3105" s="6" t="s">
        <v>19</v>
      </c>
      <c r="H3105" s="6" t="s">
        <v>3485</v>
      </c>
      <c r="I3105" s="0" t="n">
        <v>0</v>
      </c>
      <c r="J3105" s="6" t="n">
        <v>6.4</v>
      </c>
      <c r="K3105" s="3" t="str">
        <f aca="false">IF(I3105=1, "No","Yes")</f>
        <v>Yes</v>
      </c>
      <c r="L3105" s="7" t="n">
        <f aca="false">IF(I3105=1,-J3105,0.98)</f>
        <v>0.98</v>
      </c>
      <c r="M3105" s="12" t="s">
        <v>128</v>
      </c>
      <c r="N3105" s="52" t="n">
        <v>24.67</v>
      </c>
      <c r="O3105" s="50" t="n">
        <f aca="false">N3105*L3105</f>
        <v>24.1766</v>
      </c>
      <c r="P3105" s="14" t="n">
        <f aca="false">O3105+P3104</f>
        <v>1786.56830145062</v>
      </c>
    </row>
    <row r="3106" customFormat="false" ht="12.8" hidden="false" customHeight="false" outlineLevel="0" collapsed="false">
      <c r="A3106" s="2" t="s">
        <v>3484</v>
      </c>
      <c r="B3106" s="2" t="s">
        <v>1185</v>
      </c>
      <c r="C3106" s="6" t="s">
        <v>125</v>
      </c>
      <c r="D3106" s="6" t="s">
        <v>16</v>
      </c>
      <c r="E3106" s="6" t="s">
        <v>30</v>
      </c>
      <c r="F3106" s="6" t="s">
        <v>18</v>
      </c>
      <c r="G3106" s="6" t="s">
        <v>19</v>
      </c>
      <c r="H3106" s="6" t="s">
        <v>3486</v>
      </c>
      <c r="I3106" s="0" t="n">
        <v>4</v>
      </c>
      <c r="J3106" s="6" t="n">
        <v>15.3</v>
      </c>
      <c r="K3106" s="3" t="str">
        <f aca="false">IF(I3106=1, "No","Yes")</f>
        <v>Yes</v>
      </c>
      <c r="L3106" s="7" t="n">
        <f aca="false">IF(I3106=1,-J3106,0.98)</f>
        <v>0.98</v>
      </c>
      <c r="M3106" s="12" t="s">
        <v>128</v>
      </c>
      <c r="N3106" s="52" t="n">
        <v>24.67</v>
      </c>
      <c r="O3106" s="50" t="n">
        <f aca="false">N3106*L3106</f>
        <v>24.1766</v>
      </c>
      <c r="P3106" s="14" t="n">
        <f aca="false">O3106+P3105</f>
        <v>1810.74490145062</v>
      </c>
    </row>
    <row r="3107" customFormat="false" ht="12.8" hidden="false" customHeight="false" outlineLevel="0" collapsed="false">
      <c r="A3107" s="2" t="s">
        <v>3487</v>
      </c>
      <c r="B3107" s="2" t="s">
        <v>306</v>
      </c>
      <c r="C3107" s="0" t="s">
        <v>311</v>
      </c>
      <c r="D3107" s="0" t="s">
        <v>16</v>
      </c>
      <c r="E3107" s="0" t="s">
        <v>17</v>
      </c>
      <c r="F3107" s="0" t="s">
        <v>18</v>
      </c>
      <c r="G3107" s="0" t="s">
        <v>19</v>
      </c>
      <c r="H3107" s="0" t="s">
        <v>3488</v>
      </c>
      <c r="I3107" s="0" t="n">
        <v>1</v>
      </c>
      <c r="J3107" s="0" t="n">
        <v>1.16</v>
      </c>
      <c r="K3107" s="0" t="s">
        <v>21</v>
      </c>
      <c r="L3107" s="0" t="n">
        <f aca="false">IF(K3107="Yes",(J3107-1)*0.98,-1)</f>
        <v>0.1568</v>
      </c>
      <c r="M3107" s="4" t="s">
        <v>22</v>
      </c>
      <c r="N3107" s="52" t="n">
        <v>24.67</v>
      </c>
      <c r="O3107" s="50" t="n">
        <f aca="false">N3107*L3107</f>
        <v>3.868256</v>
      </c>
      <c r="P3107" s="14" t="n">
        <f aca="false">O3107+P3106</f>
        <v>1814.61315745062</v>
      </c>
    </row>
    <row r="3108" customFormat="false" ht="12.8" hidden="false" customHeight="false" outlineLevel="0" collapsed="false">
      <c r="A3108" s="2" t="s">
        <v>3487</v>
      </c>
      <c r="B3108" s="2" t="s">
        <v>167</v>
      </c>
      <c r="C3108" s="0" t="s">
        <v>311</v>
      </c>
      <c r="D3108" s="0" t="s">
        <v>48</v>
      </c>
      <c r="E3108" s="0" t="s">
        <v>87</v>
      </c>
      <c r="F3108" s="0" t="s">
        <v>18</v>
      </c>
      <c r="G3108" s="0" t="s">
        <v>19</v>
      </c>
      <c r="H3108" s="0" t="s">
        <v>2071</v>
      </c>
      <c r="I3108" s="0" t="n">
        <v>1</v>
      </c>
      <c r="J3108" s="0" t="n">
        <v>1.39</v>
      </c>
      <c r="K3108" s="0" t="str">
        <f aca="false">IF(I3108=1,"Yes","No")</f>
        <v>Yes</v>
      </c>
      <c r="L3108" s="0" t="n">
        <f aca="false">IF(K3108="Yes",(J3108-1)*0.98,-1)</f>
        <v>0.3822</v>
      </c>
      <c r="M3108" s="5" t="s">
        <v>33</v>
      </c>
      <c r="N3108" s="52" t="n">
        <v>24.67</v>
      </c>
      <c r="O3108" s="50" t="n">
        <f aca="false">N3108*L3108</f>
        <v>9.428874</v>
      </c>
      <c r="P3108" s="14" t="n">
        <f aca="false">O3108+P3107</f>
        <v>1824.04203145062</v>
      </c>
    </row>
    <row r="3109" customFormat="false" ht="12.8" hidden="false" customHeight="false" outlineLevel="0" collapsed="false">
      <c r="A3109" s="2" t="s">
        <v>3487</v>
      </c>
      <c r="B3109" s="2" t="s">
        <v>527</v>
      </c>
      <c r="C3109" s="0" t="s">
        <v>3260</v>
      </c>
      <c r="D3109" s="0" t="s">
        <v>37</v>
      </c>
      <c r="E3109" s="0" t="s">
        <v>87</v>
      </c>
      <c r="G3109" s="0" t="s">
        <v>19</v>
      </c>
      <c r="H3109" s="0" t="s">
        <v>3489</v>
      </c>
      <c r="I3109" s="0" t="n">
        <v>2</v>
      </c>
      <c r="J3109" s="0" t="n">
        <v>3.35</v>
      </c>
      <c r="K3109" s="0" t="s">
        <v>21</v>
      </c>
      <c r="L3109" s="0" t="n">
        <f aca="false">IF(K3109="Yes",(J3109-1)*0.98,-1)</f>
        <v>2.303</v>
      </c>
      <c r="M3109" s="11" t="s">
        <v>62</v>
      </c>
      <c r="N3109" s="52" t="n">
        <v>24.67</v>
      </c>
      <c r="O3109" s="50" t="n">
        <f aca="false">N3109*L3109</f>
        <v>56.81501</v>
      </c>
      <c r="P3109" s="14" t="n">
        <f aca="false">O3109+P3108</f>
        <v>1880.85704145062</v>
      </c>
    </row>
    <row r="3110" customFormat="false" ht="12.8" hidden="false" customHeight="false" outlineLevel="0" collapsed="false">
      <c r="A3110" s="2" t="s">
        <v>3487</v>
      </c>
      <c r="B3110" s="2" t="s">
        <v>527</v>
      </c>
      <c r="C3110" s="6" t="s">
        <v>3260</v>
      </c>
      <c r="D3110" s="6" t="s">
        <v>37</v>
      </c>
      <c r="E3110" s="6" t="s">
        <v>87</v>
      </c>
      <c r="F3110" s="6"/>
      <c r="G3110" s="6" t="s">
        <v>19</v>
      </c>
      <c r="H3110" s="6" t="s">
        <v>3490</v>
      </c>
      <c r="I3110" s="0" t="n">
        <v>4</v>
      </c>
      <c r="J3110" s="6" t="n">
        <v>4.94</v>
      </c>
      <c r="K3110" s="3" t="str">
        <f aca="false">IF(I3110=1, "No","Yes")</f>
        <v>Yes</v>
      </c>
      <c r="L3110" s="7" t="n">
        <f aca="false">IF(I3110=1,-J3110,0.98)</f>
        <v>0.98</v>
      </c>
      <c r="M3110" s="8" t="s">
        <v>51</v>
      </c>
      <c r="N3110" s="52" t="n">
        <v>24.67</v>
      </c>
      <c r="O3110" s="50" t="n">
        <f aca="false">N3110*L3110</f>
        <v>24.1766</v>
      </c>
      <c r="P3110" s="14" t="n">
        <f aca="false">O3110+P3109</f>
        <v>1905.03364145062</v>
      </c>
    </row>
    <row r="3111" customFormat="false" ht="12.8" hidden="false" customHeight="false" outlineLevel="0" collapsed="false">
      <c r="A3111" s="9" t="s">
        <v>3487</v>
      </c>
      <c r="B3111" s="9" t="s">
        <v>527</v>
      </c>
      <c r="C3111" s="6" t="s">
        <v>3260</v>
      </c>
      <c r="D3111" s="6" t="s">
        <v>37</v>
      </c>
      <c r="E3111" s="6" t="s">
        <v>87</v>
      </c>
      <c r="F3111" s="6"/>
      <c r="G3111" s="6" t="s">
        <v>19</v>
      </c>
      <c r="H3111" s="6" t="s">
        <v>3489</v>
      </c>
      <c r="I3111" s="0" t="n">
        <v>2</v>
      </c>
      <c r="J3111" s="6" t="n">
        <v>10.94</v>
      </c>
      <c r="K3111" s="3" t="str">
        <f aca="false">IF(I3111=1,"Yes","No")</f>
        <v>No</v>
      </c>
      <c r="L3111" s="7" t="n">
        <f aca="false">IF(K3111="Yes",(J3111-1)*0.98,-1)</f>
        <v>-1</v>
      </c>
      <c r="M3111" s="10" t="s">
        <v>53</v>
      </c>
      <c r="N3111" s="52" t="n">
        <v>24.67</v>
      </c>
      <c r="O3111" s="50" t="n">
        <f aca="false">N3111*L3111</f>
        <v>-24.67</v>
      </c>
      <c r="P3111" s="14" t="n">
        <f aca="false">O3111+P3110</f>
        <v>1880.36364145062</v>
      </c>
    </row>
    <row r="3112" customFormat="false" ht="12.8" hidden="false" customHeight="false" outlineLevel="0" collapsed="false">
      <c r="A3112" s="2" t="s">
        <v>3487</v>
      </c>
      <c r="B3112" s="2" t="s">
        <v>605</v>
      </c>
      <c r="C3112" s="0" t="s">
        <v>1371</v>
      </c>
      <c r="D3112" s="0" t="s">
        <v>42</v>
      </c>
      <c r="E3112" s="0" t="s">
        <v>30</v>
      </c>
      <c r="F3112" s="0" t="s">
        <v>18</v>
      </c>
      <c r="G3112" s="0" t="s">
        <v>19</v>
      </c>
      <c r="H3112" s="0" t="s">
        <v>3491</v>
      </c>
      <c r="I3112" s="0" t="n">
        <v>1</v>
      </c>
      <c r="J3112" s="0" t="n">
        <v>1.93</v>
      </c>
      <c r="K3112" s="0" t="s">
        <v>21</v>
      </c>
      <c r="L3112" s="0" t="n">
        <f aca="false">IF(K3112="Yes",(J3112-1)*0.98,-1)</f>
        <v>0.9114</v>
      </c>
      <c r="M3112" s="11" t="s">
        <v>62</v>
      </c>
      <c r="N3112" s="52" t="n">
        <v>24.67</v>
      </c>
      <c r="O3112" s="50" t="n">
        <f aca="false">N3112*L3112</f>
        <v>22.484238</v>
      </c>
      <c r="P3112" s="14" t="n">
        <f aca="false">O3112+P3111</f>
        <v>1902.84787945062</v>
      </c>
    </row>
    <row r="3113" customFormat="false" ht="12.8" hidden="false" customHeight="false" outlineLevel="0" collapsed="false">
      <c r="A3113" s="2" t="s">
        <v>3487</v>
      </c>
      <c r="B3113" s="2" t="s">
        <v>1185</v>
      </c>
      <c r="C3113" s="0" t="s">
        <v>74</v>
      </c>
      <c r="D3113" s="0" t="s">
        <v>37</v>
      </c>
      <c r="E3113" s="0" t="s">
        <v>30</v>
      </c>
      <c r="F3113" s="0" t="s">
        <v>43</v>
      </c>
      <c r="G3113" s="0" t="s">
        <v>19</v>
      </c>
      <c r="H3113" s="0" t="s">
        <v>3318</v>
      </c>
      <c r="I3113" s="0" t="n">
        <v>1</v>
      </c>
      <c r="J3113" s="0" t="n">
        <v>2.34</v>
      </c>
      <c r="K3113" s="0" t="s">
        <v>21</v>
      </c>
      <c r="L3113" s="0" t="n">
        <f aca="false">IF(K3113="Yes",(J3113-1)*0.98,-1)</f>
        <v>1.3132</v>
      </c>
      <c r="M3113" s="4" t="s">
        <v>22</v>
      </c>
      <c r="N3113" s="52" t="n">
        <v>24.67</v>
      </c>
      <c r="O3113" s="50" t="n">
        <f aca="false">N3113*L3113</f>
        <v>32.396644</v>
      </c>
      <c r="P3113" s="14" t="n">
        <f aca="false">O3113+P3112</f>
        <v>1935.24452345062</v>
      </c>
    </row>
    <row r="3114" customFormat="false" ht="12.8" hidden="false" customHeight="false" outlineLevel="0" collapsed="false">
      <c r="A3114" s="2" t="s">
        <v>3492</v>
      </c>
      <c r="B3114" s="2" t="s">
        <v>35</v>
      </c>
      <c r="C3114" s="6" t="s">
        <v>15</v>
      </c>
      <c r="D3114" s="6" t="s">
        <v>42</v>
      </c>
      <c r="E3114" s="6" t="s">
        <v>147</v>
      </c>
      <c r="F3114" s="6" t="s">
        <v>18</v>
      </c>
      <c r="G3114" s="6" t="s">
        <v>19</v>
      </c>
      <c r="H3114" s="6" t="s">
        <v>3493</v>
      </c>
      <c r="I3114" s="0" t="n">
        <v>1</v>
      </c>
      <c r="J3114" s="6" t="n">
        <v>12</v>
      </c>
      <c r="K3114" s="3" t="str">
        <f aca="false">IF(I3114=1, "No","Yes")</f>
        <v>No</v>
      </c>
      <c r="L3114" s="7" t="n">
        <f aca="false">IF(I3114=1,-J3114,0.98)</f>
        <v>-12</v>
      </c>
      <c r="M3114" s="8" t="s">
        <v>51</v>
      </c>
      <c r="N3114" s="52" t="n">
        <v>24.67</v>
      </c>
      <c r="O3114" s="50" t="n">
        <f aca="false">N3114*L3114</f>
        <v>-296.04</v>
      </c>
      <c r="P3114" s="14" t="n">
        <f aca="false">O3114+P3113</f>
        <v>1639.20452345062</v>
      </c>
    </row>
    <row r="3115" customFormat="false" ht="12.8" hidden="false" customHeight="false" outlineLevel="0" collapsed="false">
      <c r="A3115" s="2" t="s">
        <v>3492</v>
      </c>
      <c r="B3115" s="2" t="s">
        <v>193</v>
      </c>
      <c r="C3115" s="6" t="s">
        <v>15</v>
      </c>
      <c r="D3115" s="6" t="s">
        <v>42</v>
      </c>
      <c r="E3115" s="6" t="s">
        <v>147</v>
      </c>
      <c r="F3115" s="6" t="s">
        <v>18</v>
      </c>
      <c r="G3115" s="6" t="s">
        <v>19</v>
      </c>
      <c r="H3115" s="6" t="s">
        <v>3494</v>
      </c>
      <c r="I3115" s="0" t="n">
        <v>2</v>
      </c>
      <c r="J3115" s="6" t="n">
        <v>60.75</v>
      </c>
      <c r="K3115" s="3" t="str">
        <f aca="false">IF(I3115=1, "No","Yes")</f>
        <v>Yes</v>
      </c>
      <c r="L3115" s="7" t="n">
        <f aca="false">IF(I3115=1,-J3115,0.98)</f>
        <v>0.98</v>
      </c>
      <c r="M3115" s="8" t="s">
        <v>51</v>
      </c>
      <c r="N3115" s="52" t="n">
        <v>24.67</v>
      </c>
      <c r="O3115" s="50" t="n">
        <f aca="false">N3115*L3115</f>
        <v>24.1766</v>
      </c>
      <c r="P3115" s="14" t="n">
        <f aca="false">O3115+P3114</f>
        <v>1663.38112345062</v>
      </c>
    </row>
    <row r="3116" customFormat="false" ht="12.8" hidden="false" customHeight="false" outlineLevel="0" collapsed="false">
      <c r="A3116" s="2" t="s">
        <v>3495</v>
      </c>
      <c r="B3116" s="2" t="s">
        <v>149</v>
      </c>
      <c r="C3116" s="0" t="s">
        <v>611</v>
      </c>
      <c r="D3116" s="0" t="s">
        <v>16</v>
      </c>
      <c r="E3116" s="0" t="s">
        <v>147</v>
      </c>
      <c r="F3116" s="0" t="s">
        <v>304</v>
      </c>
      <c r="G3116" s="0" t="s">
        <v>19</v>
      </c>
      <c r="H3116" s="0" t="s">
        <v>3496</v>
      </c>
      <c r="I3116" s="0" t="n">
        <v>1</v>
      </c>
      <c r="J3116" s="0" t="n">
        <v>4.3</v>
      </c>
      <c r="K3116" s="0" t="str">
        <f aca="false">IF(I3116=1,"Yes","No")</f>
        <v>Yes</v>
      </c>
      <c r="L3116" s="0" t="n">
        <f aca="false">IF(K3116="Yes",(J3116-1)*0.98,-1)</f>
        <v>3.234</v>
      </c>
      <c r="M3116" s="5" t="s">
        <v>33</v>
      </c>
      <c r="N3116" s="52" t="n">
        <v>24.67</v>
      </c>
      <c r="O3116" s="50" t="n">
        <f aca="false">N3116*L3116</f>
        <v>79.78278</v>
      </c>
      <c r="P3116" s="14" t="n">
        <f aca="false">O3116+P3115</f>
        <v>1743.16390345062</v>
      </c>
    </row>
    <row r="3117" customFormat="false" ht="12.8" hidden="false" customHeight="false" outlineLevel="0" collapsed="false">
      <c r="A3117" s="2" t="s">
        <v>3495</v>
      </c>
      <c r="B3117" s="2" t="s">
        <v>149</v>
      </c>
      <c r="C3117" s="0" t="s">
        <v>611</v>
      </c>
      <c r="D3117" s="0" t="s">
        <v>16</v>
      </c>
      <c r="E3117" s="0" t="s">
        <v>147</v>
      </c>
      <c r="F3117" s="0" t="s">
        <v>304</v>
      </c>
      <c r="G3117" s="0" t="s">
        <v>19</v>
      </c>
      <c r="H3117" s="0" t="s">
        <v>3496</v>
      </c>
      <c r="I3117" s="0" t="n">
        <v>1</v>
      </c>
      <c r="J3117" s="0" t="n">
        <v>1.54</v>
      </c>
      <c r="K3117" s="0" t="s">
        <v>21</v>
      </c>
      <c r="L3117" s="0" t="n">
        <f aca="false">IF(K3117="Yes",(J3117-1)*0.98,-1)</f>
        <v>0.5292</v>
      </c>
      <c r="M3117" s="4" t="s">
        <v>22</v>
      </c>
      <c r="N3117" s="52" t="n">
        <v>24.67</v>
      </c>
      <c r="O3117" s="50" t="n">
        <f aca="false">N3117*L3117</f>
        <v>13.055364</v>
      </c>
      <c r="P3117" s="14" t="n">
        <f aca="false">O3117+P3116</f>
        <v>1756.21926745062</v>
      </c>
    </row>
    <row r="3118" customFormat="false" ht="12.8" hidden="false" customHeight="false" outlineLevel="0" collapsed="false">
      <c r="A3118" s="2" t="s">
        <v>3497</v>
      </c>
      <c r="B3118" s="2" t="s">
        <v>105</v>
      </c>
      <c r="C3118" s="6" t="s">
        <v>1371</v>
      </c>
      <c r="D3118" s="6" t="s">
        <v>42</v>
      </c>
      <c r="E3118" s="6" t="s">
        <v>30</v>
      </c>
      <c r="F3118" s="6" t="s">
        <v>18</v>
      </c>
      <c r="G3118" s="6" t="s">
        <v>19</v>
      </c>
      <c r="H3118" s="6" t="s">
        <v>3498</v>
      </c>
      <c r="I3118" s="0" t="n">
        <v>0</v>
      </c>
      <c r="J3118" s="6" t="n">
        <v>15</v>
      </c>
      <c r="K3118" s="3" t="str">
        <f aca="false">IF(I3118=1, "No","Yes")</f>
        <v>Yes</v>
      </c>
      <c r="L3118" s="7" t="n">
        <f aca="false">IF(I3118=1,-J3118,0.98)</f>
        <v>0.98</v>
      </c>
      <c r="M3118" s="8" t="s">
        <v>51</v>
      </c>
      <c r="N3118" s="52" t="n">
        <v>24.67</v>
      </c>
      <c r="O3118" s="50" t="n">
        <f aca="false">N3118*L3118</f>
        <v>24.1766</v>
      </c>
      <c r="P3118" s="14" t="n">
        <f aca="false">O3118+P3117</f>
        <v>1780.39586745062</v>
      </c>
    </row>
    <row r="3119" customFormat="false" ht="12.8" hidden="false" customHeight="false" outlineLevel="0" collapsed="false">
      <c r="A3119" s="2" t="s">
        <v>3497</v>
      </c>
      <c r="B3119" s="2" t="s">
        <v>105</v>
      </c>
      <c r="C3119" s="6" t="s">
        <v>1371</v>
      </c>
      <c r="D3119" s="6" t="s">
        <v>42</v>
      </c>
      <c r="E3119" s="6" t="s">
        <v>30</v>
      </c>
      <c r="F3119" s="6" t="s">
        <v>18</v>
      </c>
      <c r="G3119" s="6" t="s">
        <v>19</v>
      </c>
      <c r="H3119" s="6" t="s">
        <v>3498</v>
      </c>
      <c r="I3119" s="0" t="n">
        <v>0</v>
      </c>
      <c r="J3119" s="6" t="n">
        <v>15</v>
      </c>
      <c r="K3119" s="3" t="str">
        <f aca="false">IF(I3119=1, "No","Yes")</f>
        <v>Yes</v>
      </c>
      <c r="L3119" s="7" t="n">
        <f aca="false">IF(I3119=1,-J3119,0.98)</f>
        <v>0.98</v>
      </c>
      <c r="M3119" s="12" t="s">
        <v>128</v>
      </c>
      <c r="N3119" s="52" t="n">
        <v>24.67</v>
      </c>
      <c r="O3119" s="50" t="n">
        <f aca="false">N3119*L3119</f>
        <v>24.1766</v>
      </c>
      <c r="P3119" s="14" t="n">
        <f aca="false">O3119+P3118</f>
        <v>1804.57246745062</v>
      </c>
    </row>
    <row r="3120" customFormat="false" ht="12.8" hidden="false" customHeight="false" outlineLevel="0" collapsed="false">
      <c r="A3120" s="2" t="s">
        <v>3499</v>
      </c>
      <c r="B3120" s="2" t="s">
        <v>146</v>
      </c>
      <c r="C3120" s="0" t="s">
        <v>1338</v>
      </c>
      <c r="D3120" s="0" t="s">
        <v>37</v>
      </c>
      <c r="E3120" s="0" t="s">
        <v>147</v>
      </c>
      <c r="G3120" s="0" t="s">
        <v>19</v>
      </c>
      <c r="H3120" s="0" t="s">
        <v>3127</v>
      </c>
      <c r="I3120" s="0" t="n">
        <v>4</v>
      </c>
      <c r="J3120" s="0" t="n">
        <v>2.83</v>
      </c>
      <c r="K3120" s="0" t="str">
        <f aca="false">IF(I3120=1,"Yes","No")</f>
        <v>No</v>
      </c>
      <c r="L3120" s="0" t="n">
        <f aca="false">IF(K3120="Yes",(J3120-1)*0.98,-1)</f>
        <v>-1</v>
      </c>
      <c r="M3120" s="5" t="s">
        <v>33</v>
      </c>
      <c r="N3120" s="52" t="n">
        <v>24.67</v>
      </c>
      <c r="O3120" s="50" t="n">
        <f aca="false">N3120*L3120</f>
        <v>-24.67</v>
      </c>
      <c r="P3120" s="14" t="n">
        <f aca="false">O3120+P3119</f>
        <v>1779.90246745062</v>
      </c>
    </row>
    <row r="3121" customFormat="false" ht="12.8" hidden="false" customHeight="false" outlineLevel="0" collapsed="false">
      <c r="A3121" s="2" t="s">
        <v>3499</v>
      </c>
      <c r="B3121" s="2" t="s">
        <v>197</v>
      </c>
      <c r="C3121" s="0" t="s">
        <v>430</v>
      </c>
      <c r="D3121" s="0" t="s">
        <v>16</v>
      </c>
      <c r="E3121" s="0" t="s">
        <v>147</v>
      </c>
      <c r="F3121" s="0" t="s">
        <v>65</v>
      </c>
      <c r="G3121" s="0" t="s">
        <v>21</v>
      </c>
      <c r="H3121" s="0" t="s">
        <v>3500</v>
      </c>
      <c r="I3121" s="0" t="n">
        <v>3</v>
      </c>
      <c r="J3121" s="0" t="n">
        <v>3.69</v>
      </c>
      <c r="K3121" s="0" t="str">
        <f aca="false">IF(I3121=1,"Yes","No")</f>
        <v>No</v>
      </c>
      <c r="L3121" s="0" t="n">
        <f aca="false">IF(K3121="Yes",(J3121-1)*0.98,-1)</f>
        <v>-1</v>
      </c>
      <c r="M3121" s="5" t="s">
        <v>33</v>
      </c>
      <c r="N3121" s="52" t="n">
        <v>24.67</v>
      </c>
      <c r="O3121" s="50" t="n">
        <f aca="false">N3121*L3121</f>
        <v>-24.67</v>
      </c>
      <c r="P3121" s="14" t="n">
        <f aca="false">O3121+P3120</f>
        <v>1755.23246745062</v>
      </c>
    </row>
    <row r="3122" customFormat="false" ht="12.8" hidden="false" customHeight="false" outlineLevel="0" collapsed="false">
      <c r="A3122" s="2" t="s">
        <v>3499</v>
      </c>
      <c r="B3122" s="2" t="s">
        <v>1250</v>
      </c>
      <c r="C3122" s="0" t="s">
        <v>28</v>
      </c>
      <c r="D3122" s="0" t="s">
        <v>42</v>
      </c>
      <c r="E3122" s="0" t="s">
        <v>30</v>
      </c>
      <c r="F3122" s="0" t="s">
        <v>18</v>
      </c>
      <c r="G3122" s="0" t="s">
        <v>19</v>
      </c>
      <c r="H3122" s="0" t="s">
        <v>3501</v>
      </c>
      <c r="I3122" s="0" t="n">
        <v>0</v>
      </c>
      <c r="J3122" s="0" t="n">
        <v>10</v>
      </c>
      <c r="K3122" s="0" t="s">
        <v>19</v>
      </c>
      <c r="L3122" s="0" t="n">
        <f aca="false">IF(K3122="Yes",(J3122-1)*0.98,-1)</f>
        <v>-1</v>
      </c>
      <c r="M3122" s="11" t="s">
        <v>62</v>
      </c>
      <c r="N3122" s="52" t="n">
        <v>24.67</v>
      </c>
      <c r="O3122" s="50" t="n">
        <f aca="false">N3122*L3122</f>
        <v>-24.67</v>
      </c>
      <c r="P3122" s="14" t="n">
        <f aca="false">O3122+P3121</f>
        <v>1730.56246745062</v>
      </c>
    </row>
    <row r="3123" customFormat="false" ht="12.8" hidden="false" customHeight="false" outlineLevel="0" collapsed="false">
      <c r="A3123" s="2" t="s">
        <v>3502</v>
      </c>
      <c r="B3123" s="2" t="s">
        <v>888</v>
      </c>
      <c r="C3123" s="6" t="s">
        <v>223</v>
      </c>
      <c r="D3123" s="6" t="s">
        <v>16</v>
      </c>
      <c r="E3123" s="6" t="s">
        <v>147</v>
      </c>
      <c r="F3123" s="6" t="s">
        <v>43</v>
      </c>
      <c r="G3123" s="6" t="s">
        <v>19</v>
      </c>
      <c r="H3123" s="6" t="s">
        <v>3503</v>
      </c>
      <c r="I3123" s="0" t="n">
        <v>3</v>
      </c>
      <c r="J3123" s="6" t="n">
        <v>9.8</v>
      </c>
      <c r="K3123" s="3" t="str">
        <f aca="false">IF(I3123=1, "No","Yes")</f>
        <v>Yes</v>
      </c>
      <c r="L3123" s="7" t="n">
        <f aca="false">IF(I3123=1,-J3123,0.98)</f>
        <v>0.98</v>
      </c>
      <c r="M3123" s="8" t="s">
        <v>51</v>
      </c>
      <c r="N3123" s="52" t="n">
        <v>24.67</v>
      </c>
      <c r="O3123" s="50" t="n">
        <f aca="false">N3123*L3123</f>
        <v>24.1766</v>
      </c>
      <c r="P3123" s="14" t="n">
        <f aca="false">O3123+P3122</f>
        <v>1754.73906745062</v>
      </c>
    </row>
    <row r="3124" customFormat="false" ht="12.8" hidden="false" customHeight="false" outlineLevel="0" collapsed="false">
      <c r="A3124" s="9" t="s">
        <v>3502</v>
      </c>
      <c r="B3124" s="9" t="s">
        <v>888</v>
      </c>
      <c r="C3124" s="6" t="s">
        <v>223</v>
      </c>
      <c r="D3124" s="6" t="s">
        <v>16</v>
      </c>
      <c r="E3124" s="6" t="s">
        <v>147</v>
      </c>
      <c r="F3124" s="6" t="s">
        <v>43</v>
      </c>
      <c r="G3124" s="6" t="s">
        <v>19</v>
      </c>
      <c r="H3124" s="6" t="s">
        <v>3504</v>
      </c>
      <c r="I3124" s="0" t="n">
        <v>1</v>
      </c>
      <c r="J3124" s="6" t="n">
        <v>1.83</v>
      </c>
      <c r="K3124" s="3" t="str">
        <f aca="false">IF(I3124=1,"Yes","No")</f>
        <v>Yes</v>
      </c>
      <c r="L3124" s="7" t="n">
        <f aca="false">IF(K3124="Yes",(J3124-1)*0.98,-1)</f>
        <v>0.8134</v>
      </c>
      <c r="M3124" s="10" t="s">
        <v>53</v>
      </c>
      <c r="N3124" s="52" t="n">
        <v>24.67</v>
      </c>
      <c r="O3124" s="50" t="n">
        <f aca="false">N3124*L3124</f>
        <v>20.066578</v>
      </c>
      <c r="P3124" s="14" t="n">
        <f aca="false">O3124+P3123</f>
        <v>1774.80564545062</v>
      </c>
    </row>
    <row r="3125" customFormat="false" ht="12.8" hidden="false" customHeight="false" outlineLevel="0" collapsed="false">
      <c r="A3125" s="2" t="s">
        <v>3502</v>
      </c>
      <c r="B3125" s="2" t="s">
        <v>324</v>
      </c>
      <c r="C3125" s="0" t="s">
        <v>74</v>
      </c>
      <c r="D3125" s="0" t="s">
        <v>37</v>
      </c>
      <c r="E3125" s="0" t="s">
        <v>30</v>
      </c>
      <c r="F3125" s="0" t="s">
        <v>43</v>
      </c>
      <c r="G3125" s="0" t="s">
        <v>19</v>
      </c>
      <c r="H3125" s="0" t="s">
        <v>3505</v>
      </c>
      <c r="I3125" s="0" t="n">
        <v>3</v>
      </c>
      <c r="J3125" s="0" t="n">
        <v>1.21</v>
      </c>
      <c r="K3125" s="0" t="s">
        <v>21</v>
      </c>
      <c r="L3125" s="0" t="n">
        <f aca="false">IF(K3125="Yes",(J3125-1)*0.98,-1)</f>
        <v>0.2058</v>
      </c>
      <c r="M3125" s="4" t="s">
        <v>22</v>
      </c>
      <c r="N3125" s="52" t="n">
        <v>24.67</v>
      </c>
      <c r="O3125" s="50" t="n">
        <f aca="false">N3125*L3125</f>
        <v>5.077086</v>
      </c>
      <c r="P3125" s="14" t="n">
        <f aca="false">O3125+P3124</f>
        <v>1779.88273145062</v>
      </c>
    </row>
    <row r="3126" customFormat="false" ht="12.8" hidden="false" customHeight="false" outlineLevel="0" collapsed="false">
      <c r="A3126" s="2" t="s">
        <v>3502</v>
      </c>
      <c r="B3126" s="2" t="s">
        <v>343</v>
      </c>
      <c r="C3126" s="0" t="s">
        <v>74</v>
      </c>
      <c r="D3126" s="0" t="s">
        <v>37</v>
      </c>
      <c r="E3126" s="0" t="s">
        <v>30</v>
      </c>
      <c r="F3126" s="0" t="s">
        <v>43</v>
      </c>
      <c r="G3126" s="0" t="s">
        <v>19</v>
      </c>
      <c r="H3126" s="0" t="s">
        <v>3506</v>
      </c>
      <c r="I3126" s="0" t="n">
        <v>3</v>
      </c>
      <c r="J3126" s="0" t="n">
        <v>1.28</v>
      </c>
      <c r="K3126" s="0" t="s">
        <v>21</v>
      </c>
      <c r="L3126" s="0" t="n">
        <f aca="false">IF(K3126="Yes",(J3126-1)*0.98,-1)</f>
        <v>0.2744</v>
      </c>
      <c r="M3126" s="4" t="s">
        <v>22</v>
      </c>
      <c r="N3126" s="52" t="n">
        <v>24.67</v>
      </c>
      <c r="O3126" s="50" t="n">
        <f aca="false">N3126*L3126</f>
        <v>6.769448</v>
      </c>
      <c r="P3126" s="14" t="n">
        <f aca="false">O3126+P3125</f>
        <v>1786.65217945062</v>
      </c>
    </row>
    <row r="3127" customFormat="false" ht="12.8" hidden="false" customHeight="false" outlineLevel="0" collapsed="false">
      <c r="A3127" s="2" t="s">
        <v>3502</v>
      </c>
      <c r="B3127" s="2" t="s">
        <v>528</v>
      </c>
      <c r="C3127" s="0" t="s">
        <v>74</v>
      </c>
      <c r="D3127" s="0" t="s">
        <v>37</v>
      </c>
      <c r="E3127" s="0" t="s">
        <v>30</v>
      </c>
      <c r="F3127" s="0" t="s">
        <v>65</v>
      </c>
      <c r="G3127" s="0" t="s">
        <v>21</v>
      </c>
      <c r="H3127" s="0" t="s">
        <v>3507</v>
      </c>
      <c r="I3127" s="0" t="n">
        <v>0</v>
      </c>
      <c r="J3127" s="0" t="n">
        <v>2.78</v>
      </c>
      <c r="K3127" s="0" t="s">
        <v>19</v>
      </c>
      <c r="L3127" s="0" t="n">
        <f aca="false">IF(K3127="Yes",(J3127-1)*0.98,-1)</f>
        <v>-1</v>
      </c>
      <c r="M3127" s="11" t="s">
        <v>62</v>
      </c>
      <c r="N3127" s="52" t="n">
        <v>24.67</v>
      </c>
      <c r="O3127" s="50" t="n">
        <f aca="false">N3127*L3127</f>
        <v>-24.67</v>
      </c>
      <c r="P3127" s="14" t="n">
        <f aca="false">O3127+P3126</f>
        <v>1761.98217945062</v>
      </c>
    </row>
    <row r="3128" customFormat="false" ht="12.8" hidden="false" customHeight="false" outlineLevel="0" collapsed="false">
      <c r="A3128" s="2" t="s">
        <v>3508</v>
      </c>
      <c r="B3128" s="2" t="s">
        <v>14</v>
      </c>
      <c r="C3128" s="0" t="s">
        <v>119</v>
      </c>
      <c r="D3128" s="0" t="s">
        <v>102</v>
      </c>
      <c r="E3128" s="0" t="s">
        <v>17</v>
      </c>
      <c r="F3128" s="0" t="s">
        <v>103</v>
      </c>
      <c r="G3128" s="0" t="s">
        <v>19</v>
      </c>
      <c r="H3128" s="0" t="s">
        <v>3509</v>
      </c>
      <c r="I3128" s="0" t="n">
        <v>3</v>
      </c>
      <c r="J3128" s="0" t="n">
        <v>1.23</v>
      </c>
      <c r="K3128" s="0" t="s">
        <v>21</v>
      </c>
      <c r="L3128" s="0" t="n">
        <f aca="false">IF(K3128="Yes",(J3128-1)*0.98,-1)</f>
        <v>0.2254</v>
      </c>
      <c r="M3128" s="4" t="s">
        <v>22</v>
      </c>
      <c r="N3128" s="52" t="n">
        <v>24.67</v>
      </c>
      <c r="O3128" s="50" t="n">
        <f aca="false">N3128*L3128</f>
        <v>5.560618</v>
      </c>
      <c r="P3128" s="14" t="n">
        <f aca="false">O3128+P3127</f>
        <v>1767.54279745062</v>
      </c>
    </row>
    <row r="3129" customFormat="false" ht="12.8" hidden="false" customHeight="false" outlineLevel="0" collapsed="false">
      <c r="A3129" s="2" t="s">
        <v>3508</v>
      </c>
      <c r="B3129" s="2" t="s">
        <v>276</v>
      </c>
      <c r="C3129" s="0" t="s">
        <v>373</v>
      </c>
      <c r="D3129" s="0" t="s">
        <v>195</v>
      </c>
      <c r="E3129" s="0" t="s">
        <v>147</v>
      </c>
      <c r="G3129" s="0" t="s">
        <v>19</v>
      </c>
      <c r="H3129" s="0" t="s">
        <v>3510</v>
      </c>
      <c r="I3129" s="0" t="n">
        <v>2</v>
      </c>
      <c r="J3129" s="0" t="n">
        <v>2.1</v>
      </c>
      <c r="K3129" s="0" t="str">
        <f aca="false">IF(I3129=1,"Yes","No")</f>
        <v>No</v>
      </c>
      <c r="L3129" s="0" t="n">
        <f aca="false">IF(K3129="Yes",(J3129-1)*0.98,-1)</f>
        <v>-1</v>
      </c>
      <c r="M3129" s="5" t="s">
        <v>33</v>
      </c>
      <c r="N3129" s="52" t="n">
        <v>24.67</v>
      </c>
      <c r="O3129" s="50" t="n">
        <f aca="false">N3129*L3129</f>
        <v>-24.67</v>
      </c>
      <c r="P3129" s="14" t="n">
        <f aca="false">O3129+P3128</f>
        <v>1742.87279745062</v>
      </c>
    </row>
    <row r="3130" customFormat="false" ht="12.8" hidden="false" customHeight="false" outlineLevel="0" collapsed="false">
      <c r="A3130" s="2" t="s">
        <v>3508</v>
      </c>
      <c r="B3130" s="2" t="s">
        <v>237</v>
      </c>
      <c r="C3130" s="6" t="s">
        <v>506</v>
      </c>
      <c r="D3130" s="6" t="s">
        <v>42</v>
      </c>
      <c r="E3130" s="6" t="s">
        <v>147</v>
      </c>
      <c r="F3130" s="6" t="s">
        <v>18</v>
      </c>
      <c r="G3130" s="6" t="s">
        <v>19</v>
      </c>
      <c r="H3130" s="6" t="s">
        <v>3308</v>
      </c>
      <c r="I3130" s="0" t="n">
        <v>2</v>
      </c>
      <c r="J3130" s="6" t="n">
        <v>16.81</v>
      </c>
      <c r="K3130" s="3" t="str">
        <f aca="false">IF(I3130=1, "No","Yes")</f>
        <v>Yes</v>
      </c>
      <c r="L3130" s="7" t="n">
        <f aca="false">IF(I3130=1,-J3130,0.98)</f>
        <v>0.98</v>
      </c>
      <c r="M3130" s="8" t="s">
        <v>51</v>
      </c>
      <c r="N3130" s="52" t="n">
        <v>24.67</v>
      </c>
      <c r="O3130" s="50" t="n">
        <f aca="false">N3130*L3130</f>
        <v>24.1766</v>
      </c>
      <c r="P3130" s="14" t="n">
        <f aca="false">O3130+P3129</f>
        <v>1767.04939745062</v>
      </c>
    </row>
    <row r="3131" customFormat="false" ht="12.8" hidden="false" customHeight="false" outlineLevel="0" collapsed="false">
      <c r="A3131" s="2" t="s">
        <v>3511</v>
      </c>
      <c r="B3131" s="2" t="s">
        <v>46</v>
      </c>
      <c r="C3131" s="6" t="s">
        <v>526</v>
      </c>
      <c r="D3131" s="6" t="s">
        <v>102</v>
      </c>
      <c r="E3131" s="6" t="s">
        <v>147</v>
      </c>
      <c r="F3131" s="6" t="s">
        <v>49</v>
      </c>
      <c r="G3131" s="6" t="s">
        <v>19</v>
      </c>
      <c r="H3131" s="6" t="s">
        <v>3512</v>
      </c>
      <c r="I3131" s="0" t="n">
        <v>2</v>
      </c>
      <c r="J3131" s="6" t="n">
        <v>3.52</v>
      </c>
      <c r="K3131" s="3" t="str">
        <f aca="false">IF(I3131=1, "No","Yes")</f>
        <v>Yes</v>
      </c>
      <c r="L3131" s="7" t="n">
        <f aca="false">IF(I3131=1,-J3131,0.98)</f>
        <v>0.98</v>
      </c>
      <c r="M3131" s="8" t="s">
        <v>51</v>
      </c>
      <c r="N3131" s="52" t="n">
        <v>24.67</v>
      </c>
      <c r="O3131" s="50" t="n">
        <f aca="false">N3131*L3131</f>
        <v>24.1766</v>
      </c>
      <c r="P3131" s="14" t="n">
        <f aca="false">O3131+P3130</f>
        <v>1791.22599745062</v>
      </c>
    </row>
    <row r="3132" customFormat="false" ht="12.8" hidden="false" customHeight="false" outlineLevel="0" collapsed="false">
      <c r="A3132" s="9" t="s">
        <v>3511</v>
      </c>
      <c r="B3132" s="9" t="s">
        <v>46</v>
      </c>
      <c r="C3132" s="6" t="s">
        <v>526</v>
      </c>
      <c r="D3132" s="6" t="s">
        <v>102</v>
      </c>
      <c r="E3132" s="6" t="s">
        <v>147</v>
      </c>
      <c r="F3132" s="6" t="s">
        <v>49</v>
      </c>
      <c r="G3132" s="6" t="s">
        <v>19</v>
      </c>
      <c r="H3132" s="6" t="s">
        <v>3513</v>
      </c>
      <c r="I3132" s="0" t="n">
        <v>1</v>
      </c>
      <c r="J3132" s="6" t="n">
        <v>2.75</v>
      </c>
      <c r="K3132" s="3" t="str">
        <f aca="false">IF(I3132=1,"Yes","No")</f>
        <v>Yes</v>
      </c>
      <c r="L3132" s="7" t="n">
        <f aca="false">IF(K3132="Yes",(J3132-1)*0.98,-1)</f>
        <v>1.715</v>
      </c>
      <c r="M3132" s="10" t="s">
        <v>53</v>
      </c>
      <c r="N3132" s="52" t="n">
        <v>24.67</v>
      </c>
      <c r="O3132" s="50" t="n">
        <f aca="false">N3132*L3132</f>
        <v>42.30905</v>
      </c>
      <c r="P3132" s="14" t="n">
        <f aca="false">O3132+P3131</f>
        <v>1833.53504745062</v>
      </c>
    </row>
    <row r="3133" customFormat="false" ht="12.8" hidden="false" customHeight="false" outlineLevel="0" collapsed="false">
      <c r="A3133" s="2" t="s">
        <v>3511</v>
      </c>
      <c r="B3133" s="2" t="s">
        <v>536</v>
      </c>
      <c r="C3133" s="0" t="s">
        <v>41</v>
      </c>
      <c r="D3133" s="0" t="s">
        <v>29</v>
      </c>
      <c r="E3133" s="0" t="s">
        <v>147</v>
      </c>
      <c r="F3133" s="0" t="s">
        <v>65</v>
      </c>
      <c r="G3133" s="0" t="s">
        <v>21</v>
      </c>
      <c r="H3133" s="0" t="s">
        <v>974</v>
      </c>
      <c r="I3133" s="0" t="n">
        <v>0</v>
      </c>
      <c r="J3133" s="0" t="n">
        <v>2.56</v>
      </c>
      <c r="K3133" s="0" t="s">
        <v>19</v>
      </c>
      <c r="L3133" s="0" t="n">
        <f aca="false">IF(K3133="Yes",(J3133-1)*0.98,-1)</f>
        <v>-1</v>
      </c>
      <c r="M3133" s="11" t="s">
        <v>62</v>
      </c>
      <c r="N3133" s="52" t="n">
        <v>24.67</v>
      </c>
      <c r="O3133" s="50" t="n">
        <f aca="false">N3133*L3133</f>
        <v>-24.67</v>
      </c>
      <c r="P3133" s="14" t="n">
        <f aca="false">O3133+P3132</f>
        <v>1808.86504745062</v>
      </c>
    </row>
    <row r="3134" customFormat="false" ht="12.8" hidden="false" customHeight="false" outlineLevel="0" collapsed="false">
      <c r="A3134" s="2" t="s">
        <v>3514</v>
      </c>
      <c r="B3134" s="2" t="s">
        <v>252</v>
      </c>
      <c r="C3134" s="0" t="s">
        <v>611</v>
      </c>
      <c r="D3134" s="0" t="s">
        <v>42</v>
      </c>
      <c r="E3134" s="0" t="s">
        <v>147</v>
      </c>
      <c r="F3134" s="0" t="s">
        <v>65</v>
      </c>
      <c r="G3134" s="0" t="s">
        <v>21</v>
      </c>
      <c r="H3134" s="0" t="s">
        <v>3515</v>
      </c>
      <c r="I3134" s="0" t="n">
        <v>1</v>
      </c>
      <c r="J3134" s="0" t="n">
        <v>2.12</v>
      </c>
      <c r="K3134" s="0" t="str">
        <f aca="false">IF(I3134=1,"Yes","No")</f>
        <v>Yes</v>
      </c>
      <c r="L3134" s="0" t="n">
        <f aca="false">IF(K3134="Yes",(J3134-1)*0.98,-1)</f>
        <v>1.0976</v>
      </c>
      <c r="M3134" s="5" t="s">
        <v>33</v>
      </c>
      <c r="N3134" s="52" t="n">
        <v>24.67</v>
      </c>
      <c r="O3134" s="50" t="n">
        <f aca="false">N3134*L3134</f>
        <v>27.077792</v>
      </c>
      <c r="P3134" s="14" t="n">
        <f aca="false">O3134+P3133</f>
        <v>1835.94283945062</v>
      </c>
    </row>
    <row r="3135" customFormat="false" ht="12.8" hidden="false" customHeight="false" outlineLevel="0" collapsed="false">
      <c r="A3135" s="2" t="s">
        <v>3514</v>
      </c>
      <c r="B3135" s="2" t="s">
        <v>252</v>
      </c>
      <c r="C3135" s="0" t="s">
        <v>611</v>
      </c>
      <c r="D3135" s="0" t="s">
        <v>42</v>
      </c>
      <c r="E3135" s="0" t="s">
        <v>147</v>
      </c>
      <c r="F3135" s="0" t="s">
        <v>65</v>
      </c>
      <c r="G3135" s="0" t="s">
        <v>21</v>
      </c>
      <c r="H3135" s="0" t="s">
        <v>3515</v>
      </c>
      <c r="I3135" s="0" t="n">
        <v>1</v>
      </c>
      <c r="J3135" s="0" t="n">
        <v>1.57</v>
      </c>
      <c r="K3135" s="0" t="s">
        <v>21</v>
      </c>
      <c r="L3135" s="0" t="n">
        <f aca="false">IF(K3135="Yes",(J3135-1)*0.98,-1)</f>
        <v>0.5586</v>
      </c>
      <c r="M3135" s="4" t="s">
        <v>22</v>
      </c>
      <c r="N3135" s="52" t="n">
        <v>24.67</v>
      </c>
      <c r="O3135" s="50" t="n">
        <f aca="false">N3135*L3135</f>
        <v>13.780662</v>
      </c>
      <c r="P3135" s="14" t="n">
        <f aca="false">O3135+P3134</f>
        <v>1849.72350145062</v>
      </c>
      <c r="Q3135" s="47" t="n">
        <f aca="false">0.8*(P3135-1233.35)</f>
        <v>493.098801160498</v>
      </c>
      <c r="R3135" s="47" t="n">
        <f aca="false">P3135-Q3135</f>
        <v>1356.62470029012</v>
      </c>
      <c r="S3135" s="47" t="n">
        <f aca="false">R3135/50</f>
        <v>27.1324940058025</v>
      </c>
      <c r="T3135" s="47" t="n">
        <f aca="false">3096.75+Q3135</f>
        <v>3589.8488011605</v>
      </c>
      <c r="U3135" s="48" t="s">
        <v>21</v>
      </c>
    </row>
    <row r="3136" customFormat="false" ht="12.8" hidden="false" customHeight="false" outlineLevel="0" collapsed="false">
      <c r="A3136" s="2" t="s">
        <v>3516</v>
      </c>
      <c r="B3136" s="2" t="s">
        <v>46</v>
      </c>
      <c r="C3136" s="0" t="s">
        <v>359</v>
      </c>
      <c r="D3136" s="0" t="s">
        <v>16</v>
      </c>
      <c r="E3136" s="0" t="s">
        <v>17</v>
      </c>
      <c r="F3136" s="0" t="s">
        <v>18</v>
      </c>
      <c r="G3136" s="0" t="s">
        <v>19</v>
      </c>
      <c r="H3136" s="0" t="s">
        <v>3517</v>
      </c>
      <c r="I3136" s="0" t="n">
        <v>1</v>
      </c>
      <c r="J3136" s="0" t="n">
        <v>1.07</v>
      </c>
      <c r="K3136" s="0" t="s">
        <v>21</v>
      </c>
      <c r="L3136" s="0" t="n">
        <f aca="false">IF(K3136="Yes",(J3136-1)*0.98,-1)</f>
        <v>0.0686000000000001</v>
      </c>
      <c r="M3136" s="4" t="s">
        <v>22</v>
      </c>
      <c r="N3136" s="50" t="n">
        <v>27.13</v>
      </c>
      <c r="O3136" s="50" t="n">
        <f aca="false">N3136*L3136</f>
        <v>1.861118</v>
      </c>
      <c r="P3136" s="51" t="n">
        <f aca="false">R3135+O3136</f>
        <v>1358.48581829012</v>
      </c>
    </row>
    <row r="3137" customFormat="false" ht="12.8" hidden="false" customHeight="false" outlineLevel="0" collapsed="false">
      <c r="A3137" s="2" t="s">
        <v>3516</v>
      </c>
      <c r="B3137" s="2" t="s">
        <v>46</v>
      </c>
      <c r="C3137" s="0" t="s">
        <v>359</v>
      </c>
      <c r="D3137" s="0" t="s">
        <v>16</v>
      </c>
      <c r="E3137" s="0" t="s">
        <v>17</v>
      </c>
      <c r="F3137" s="0" t="s">
        <v>18</v>
      </c>
      <c r="G3137" s="0" t="s">
        <v>19</v>
      </c>
      <c r="H3137" s="0" t="s">
        <v>3518</v>
      </c>
      <c r="I3137" s="0" t="n">
        <v>2</v>
      </c>
      <c r="J3137" s="0" t="n">
        <v>1.27</v>
      </c>
      <c r="K3137" s="0" t="s">
        <v>21</v>
      </c>
      <c r="L3137" s="0" t="n">
        <f aca="false">IF(K3137="Yes",(J3137-1)*0.98,-1)</f>
        <v>0.2646</v>
      </c>
      <c r="M3137" s="11" t="s">
        <v>62</v>
      </c>
      <c r="N3137" s="50" t="n">
        <v>27.13</v>
      </c>
      <c r="O3137" s="50" t="n">
        <f aca="false">N3137*L3137</f>
        <v>7.178598</v>
      </c>
      <c r="P3137" s="14" t="n">
        <f aca="false">O3137+P3136</f>
        <v>1365.66441629012</v>
      </c>
    </row>
    <row r="3138" customFormat="false" ht="12.8" hidden="false" customHeight="false" outlineLevel="0" collapsed="false">
      <c r="A3138" s="2" t="s">
        <v>3516</v>
      </c>
      <c r="B3138" s="2" t="s">
        <v>255</v>
      </c>
      <c r="C3138" s="0" t="s">
        <v>248</v>
      </c>
      <c r="D3138" s="0" t="s">
        <v>16</v>
      </c>
      <c r="E3138" s="0" t="s">
        <v>147</v>
      </c>
      <c r="F3138" s="0" t="s">
        <v>65</v>
      </c>
      <c r="G3138" s="0" t="s">
        <v>21</v>
      </c>
      <c r="H3138" s="0" t="s">
        <v>3519</v>
      </c>
      <c r="I3138" s="0" t="n">
        <v>1</v>
      </c>
      <c r="J3138" s="0" t="n">
        <v>3.63</v>
      </c>
      <c r="K3138" s="0" t="str">
        <f aca="false">IF(I3138=1,"Yes","No")</f>
        <v>Yes</v>
      </c>
      <c r="L3138" s="0" t="n">
        <f aca="false">IF(K3138="Yes",(J3138-1)*0.98,-1)</f>
        <v>2.5774</v>
      </c>
      <c r="M3138" s="5" t="s">
        <v>33</v>
      </c>
      <c r="N3138" s="50" t="n">
        <v>27.13</v>
      </c>
      <c r="O3138" s="50" t="n">
        <f aca="false">N3138*L3138</f>
        <v>69.924862</v>
      </c>
      <c r="P3138" s="14" t="n">
        <f aca="false">O3138+P3137</f>
        <v>1435.58927829012</v>
      </c>
    </row>
    <row r="3139" customFormat="false" ht="12.8" hidden="false" customHeight="false" outlineLevel="0" collapsed="false">
      <c r="A3139" s="2" t="s">
        <v>3516</v>
      </c>
      <c r="B3139" s="2" t="s">
        <v>331</v>
      </c>
      <c r="C3139" s="0" t="s">
        <v>359</v>
      </c>
      <c r="D3139" s="0" t="s">
        <v>42</v>
      </c>
      <c r="E3139" s="0" t="s">
        <v>79</v>
      </c>
      <c r="F3139" s="0" t="s">
        <v>80</v>
      </c>
      <c r="G3139" s="0" t="s">
        <v>19</v>
      </c>
      <c r="H3139" s="0" t="s">
        <v>3520</v>
      </c>
      <c r="I3139" s="0" t="n">
        <v>2</v>
      </c>
      <c r="J3139" s="0" t="n">
        <v>1.32</v>
      </c>
      <c r="K3139" s="0" t="s">
        <v>21</v>
      </c>
      <c r="L3139" s="0" t="n">
        <f aca="false">IF(K3139="Yes",(J3139-1)*0.98,-1)</f>
        <v>0.3136</v>
      </c>
      <c r="M3139" s="4" t="s">
        <v>22</v>
      </c>
      <c r="N3139" s="50" t="n">
        <v>27.13</v>
      </c>
      <c r="O3139" s="50" t="n">
        <f aca="false">N3139*L3139</f>
        <v>8.507968</v>
      </c>
      <c r="P3139" s="14" t="n">
        <f aca="false">O3139+P3138</f>
        <v>1444.09724629012</v>
      </c>
    </row>
    <row r="3140" customFormat="false" ht="12.8" hidden="false" customHeight="false" outlineLevel="0" collapsed="false">
      <c r="A3140" s="9" t="s">
        <v>3516</v>
      </c>
      <c r="B3140" s="9" t="s">
        <v>331</v>
      </c>
      <c r="C3140" s="6" t="s">
        <v>359</v>
      </c>
      <c r="D3140" s="6" t="s">
        <v>42</v>
      </c>
      <c r="E3140" s="6" t="s">
        <v>79</v>
      </c>
      <c r="F3140" s="6" t="s">
        <v>80</v>
      </c>
      <c r="G3140" s="6" t="s">
        <v>19</v>
      </c>
      <c r="H3140" s="6" t="s">
        <v>3521</v>
      </c>
      <c r="I3140" s="0" t="n">
        <v>1</v>
      </c>
      <c r="J3140" s="6" t="n">
        <v>9.84</v>
      </c>
      <c r="K3140" s="3" t="str">
        <f aca="false">IF(I3140=1,"Yes","No")</f>
        <v>Yes</v>
      </c>
      <c r="L3140" s="7" t="n">
        <f aca="false">IF(K3140="Yes",(J3140-1)*0.98,-1)</f>
        <v>8.6632</v>
      </c>
      <c r="M3140" s="10" t="s">
        <v>53</v>
      </c>
      <c r="N3140" s="50" t="n">
        <v>27.13</v>
      </c>
      <c r="O3140" s="50" t="n">
        <f aca="false">N3140*L3140</f>
        <v>235.032616</v>
      </c>
      <c r="P3140" s="14" t="n">
        <f aca="false">O3140+P3139</f>
        <v>1679.12986229012</v>
      </c>
    </row>
    <row r="3141" customFormat="false" ht="12.8" hidden="false" customHeight="false" outlineLevel="0" collapsed="false">
      <c r="A3141" s="2" t="s">
        <v>3522</v>
      </c>
      <c r="B3141" s="2" t="s">
        <v>2615</v>
      </c>
      <c r="C3141" s="0" t="s">
        <v>256</v>
      </c>
      <c r="D3141" s="0" t="s">
        <v>16</v>
      </c>
      <c r="E3141" s="0" t="s">
        <v>87</v>
      </c>
      <c r="F3141" s="0" t="s">
        <v>18</v>
      </c>
      <c r="G3141" s="0" t="s">
        <v>21</v>
      </c>
      <c r="H3141" s="0" t="s">
        <v>3523</v>
      </c>
      <c r="I3141" s="0" t="n">
        <v>2</v>
      </c>
      <c r="J3141" s="0" t="n">
        <v>1.48</v>
      </c>
      <c r="K3141" s="0" t="s">
        <v>21</v>
      </c>
      <c r="L3141" s="0" t="n">
        <f aca="false">IF(K3141="Yes",(J3141-1)*0.98,-1)</f>
        <v>0.4704</v>
      </c>
      <c r="M3141" s="4" t="s">
        <v>22</v>
      </c>
      <c r="N3141" s="50" t="n">
        <v>27.13</v>
      </c>
      <c r="O3141" s="50" t="n">
        <f aca="false">N3141*L3141</f>
        <v>12.761952</v>
      </c>
      <c r="P3141" s="14" t="n">
        <f aca="false">O3141+P3140</f>
        <v>1691.89181429012</v>
      </c>
    </row>
    <row r="3142" customFormat="false" ht="12.8" hidden="false" customHeight="false" outlineLevel="0" collapsed="false">
      <c r="A3142" s="2" t="s">
        <v>3522</v>
      </c>
      <c r="B3142" s="2" t="s">
        <v>2615</v>
      </c>
      <c r="C3142" s="0" t="s">
        <v>256</v>
      </c>
      <c r="D3142" s="0" t="s">
        <v>16</v>
      </c>
      <c r="E3142" s="0" t="s">
        <v>87</v>
      </c>
      <c r="F3142" s="0" t="s">
        <v>18</v>
      </c>
      <c r="G3142" s="0" t="s">
        <v>21</v>
      </c>
      <c r="H3142" s="0" t="s">
        <v>3524</v>
      </c>
      <c r="I3142" s="0" t="n">
        <v>4</v>
      </c>
      <c r="J3142" s="0" t="n">
        <v>1.78</v>
      </c>
      <c r="K3142" s="0" t="s">
        <v>19</v>
      </c>
      <c r="L3142" s="0" t="n">
        <f aca="false">IF(K3142="Yes",(J3142-1)*0.98,-1)</f>
        <v>-1</v>
      </c>
      <c r="M3142" s="11" t="s">
        <v>62</v>
      </c>
      <c r="N3142" s="50" t="n">
        <v>27.13</v>
      </c>
      <c r="O3142" s="50" t="n">
        <f aca="false">N3142*L3142</f>
        <v>-27.13</v>
      </c>
      <c r="P3142" s="14" t="n">
        <f aca="false">O3142+P3141</f>
        <v>1664.76181429012</v>
      </c>
    </row>
    <row r="3143" customFormat="false" ht="12.8" hidden="false" customHeight="false" outlineLevel="0" collapsed="false">
      <c r="A3143" s="9" t="s">
        <v>3522</v>
      </c>
      <c r="B3143" s="9" t="s">
        <v>2615</v>
      </c>
      <c r="C3143" s="6" t="s">
        <v>256</v>
      </c>
      <c r="D3143" s="6" t="s">
        <v>16</v>
      </c>
      <c r="E3143" s="6" t="s">
        <v>87</v>
      </c>
      <c r="F3143" s="6" t="s">
        <v>18</v>
      </c>
      <c r="G3143" s="6" t="s">
        <v>21</v>
      </c>
      <c r="H3143" s="6" t="s">
        <v>3524</v>
      </c>
      <c r="I3143" s="0" t="n">
        <v>4</v>
      </c>
      <c r="J3143" s="6" t="n">
        <v>3.25</v>
      </c>
      <c r="K3143" s="3" t="str">
        <f aca="false">IF(I3143=1,"Yes","No")</f>
        <v>No</v>
      </c>
      <c r="L3143" s="7" t="n">
        <f aca="false">IF(K3143="Yes",(J3143-1)*0.98,-1)</f>
        <v>-1</v>
      </c>
      <c r="M3143" s="10" t="s">
        <v>53</v>
      </c>
      <c r="N3143" s="50" t="n">
        <v>27.13</v>
      </c>
      <c r="O3143" s="50" t="n">
        <f aca="false">N3143*L3143</f>
        <v>-27.13</v>
      </c>
      <c r="P3143" s="14" t="n">
        <f aca="false">O3143+P3142</f>
        <v>1637.63181429012</v>
      </c>
    </row>
    <row r="3144" customFormat="false" ht="12.8" hidden="false" customHeight="false" outlineLevel="0" collapsed="false">
      <c r="A3144" s="2" t="s">
        <v>3522</v>
      </c>
      <c r="B3144" s="2" t="s">
        <v>2154</v>
      </c>
      <c r="C3144" s="0" t="s">
        <v>1371</v>
      </c>
      <c r="D3144" s="0" t="s">
        <v>42</v>
      </c>
      <c r="E3144" s="0" t="s">
        <v>30</v>
      </c>
      <c r="F3144" s="0" t="s">
        <v>428</v>
      </c>
      <c r="G3144" s="0" t="s">
        <v>21</v>
      </c>
      <c r="H3144" s="0" t="s">
        <v>3525</v>
      </c>
      <c r="I3144" s="0" t="n">
        <v>0</v>
      </c>
      <c r="J3144" s="0" t="n">
        <v>2.52</v>
      </c>
      <c r="K3144" s="0" t="str">
        <f aca="false">IF(I3144=1,"Yes","No")</f>
        <v>No</v>
      </c>
      <c r="L3144" s="0" t="n">
        <f aca="false">IF(K3144="Yes",(J3144-1)*0.98,-1)</f>
        <v>-1</v>
      </c>
      <c r="M3144" s="5" t="s">
        <v>33</v>
      </c>
      <c r="N3144" s="50" t="n">
        <v>27.13</v>
      </c>
      <c r="O3144" s="50" t="n">
        <f aca="false">N3144*L3144</f>
        <v>-27.13</v>
      </c>
      <c r="P3144" s="14" t="n">
        <f aca="false">O3144+P3143</f>
        <v>1610.50181429012</v>
      </c>
    </row>
    <row r="3145" customFormat="false" ht="12.8" hidden="false" customHeight="false" outlineLevel="0" collapsed="false">
      <c r="A3145" s="2" t="s">
        <v>3526</v>
      </c>
      <c r="B3145" s="2" t="s">
        <v>810</v>
      </c>
      <c r="C3145" s="0" t="s">
        <v>1317</v>
      </c>
      <c r="D3145" s="0" t="s">
        <v>37</v>
      </c>
      <c r="E3145" s="0" t="s">
        <v>17</v>
      </c>
      <c r="F3145" s="0" t="s">
        <v>65</v>
      </c>
      <c r="G3145" s="0" t="s">
        <v>21</v>
      </c>
      <c r="H3145" s="0" t="s">
        <v>3527</v>
      </c>
      <c r="I3145" s="0" t="n">
        <v>2</v>
      </c>
      <c r="J3145" s="0" t="n">
        <v>4.92</v>
      </c>
      <c r="K3145" s="0" t="str">
        <f aca="false">IF(I3145=1,"Yes","No")</f>
        <v>No</v>
      </c>
      <c r="L3145" s="0" t="n">
        <f aca="false">IF(K3145="Yes",(J3145-1)*0.98,-1)</f>
        <v>-1</v>
      </c>
      <c r="M3145" s="5" t="s">
        <v>33</v>
      </c>
      <c r="N3145" s="50" t="n">
        <v>27.13</v>
      </c>
      <c r="O3145" s="50" t="n">
        <f aca="false">N3145*L3145</f>
        <v>-27.13</v>
      </c>
      <c r="P3145" s="14" t="n">
        <f aca="false">O3145+P3144</f>
        <v>1583.37181429012</v>
      </c>
    </row>
    <row r="3146" customFormat="false" ht="12.8" hidden="false" customHeight="false" outlineLevel="0" collapsed="false">
      <c r="A3146" s="2" t="s">
        <v>3526</v>
      </c>
      <c r="B3146" s="2" t="s">
        <v>810</v>
      </c>
      <c r="C3146" s="0" t="s">
        <v>1317</v>
      </c>
      <c r="D3146" s="0" t="s">
        <v>37</v>
      </c>
      <c r="E3146" s="0" t="s">
        <v>17</v>
      </c>
      <c r="F3146" s="0" t="s">
        <v>65</v>
      </c>
      <c r="G3146" s="0" t="s">
        <v>21</v>
      </c>
      <c r="H3146" s="0" t="s">
        <v>3527</v>
      </c>
      <c r="I3146" s="0" t="n">
        <v>2</v>
      </c>
      <c r="J3146" s="0" t="n">
        <v>1.76</v>
      </c>
      <c r="K3146" s="0" t="s">
        <v>21</v>
      </c>
      <c r="L3146" s="0" t="n">
        <f aca="false">IF(K3146="Yes",(J3146-1)*0.98,-1)</f>
        <v>0.7448</v>
      </c>
      <c r="M3146" s="4" t="s">
        <v>22</v>
      </c>
      <c r="N3146" s="50" t="n">
        <v>27.13</v>
      </c>
      <c r="O3146" s="50" t="n">
        <f aca="false">N3146*L3146</f>
        <v>20.206424</v>
      </c>
      <c r="P3146" s="14" t="n">
        <f aca="false">O3146+P3145</f>
        <v>1603.57823829012</v>
      </c>
    </row>
    <row r="3147" customFormat="false" ht="12.8" hidden="false" customHeight="false" outlineLevel="0" collapsed="false">
      <c r="A3147" s="2" t="s">
        <v>3526</v>
      </c>
      <c r="B3147" s="2" t="s">
        <v>652</v>
      </c>
      <c r="C3147" s="0" t="s">
        <v>125</v>
      </c>
      <c r="D3147" s="0" t="s">
        <v>64</v>
      </c>
      <c r="E3147" s="0" t="s">
        <v>30</v>
      </c>
      <c r="F3147" s="0" t="s">
        <v>65</v>
      </c>
      <c r="G3147" s="0" t="s">
        <v>21</v>
      </c>
      <c r="H3147" s="0" t="s">
        <v>3528</v>
      </c>
      <c r="I3147" s="0" t="n">
        <v>2</v>
      </c>
      <c r="J3147" s="0" t="n">
        <v>2.36</v>
      </c>
      <c r="K3147" s="0" t="str">
        <f aca="false">IF(I3147=1,"Yes","No")</f>
        <v>No</v>
      </c>
      <c r="L3147" s="0" t="n">
        <f aca="false">IF(K3147="Yes",(J3147-1)*0.98,-1)</f>
        <v>-1</v>
      </c>
      <c r="M3147" s="5" t="s">
        <v>33</v>
      </c>
      <c r="N3147" s="50" t="n">
        <v>27.13</v>
      </c>
      <c r="O3147" s="50" t="n">
        <f aca="false">N3147*L3147</f>
        <v>-27.13</v>
      </c>
      <c r="P3147" s="14" t="n">
        <f aca="false">O3147+P3146</f>
        <v>1576.44823829012</v>
      </c>
    </row>
    <row r="3148" customFormat="false" ht="12.8" hidden="false" customHeight="false" outlineLevel="0" collapsed="false">
      <c r="A3148" s="2" t="s">
        <v>3526</v>
      </c>
      <c r="B3148" s="2" t="s">
        <v>652</v>
      </c>
      <c r="C3148" s="0" t="s">
        <v>125</v>
      </c>
      <c r="D3148" s="0" t="s">
        <v>64</v>
      </c>
      <c r="E3148" s="0" t="s">
        <v>30</v>
      </c>
      <c r="F3148" s="0" t="s">
        <v>65</v>
      </c>
      <c r="G3148" s="0" t="s">
        <v>21</v>
      </c>
      <c r="H3148" s="0" t="s">
        <v>3528</v>
      </c>
      <c r="I3148" s="0" t="n">
        <v>2</v>
      </c>
      <c r="J3148" s="0" t="n">
        <v>1.34</v>
      </c>
      <c r="K3148" s="0" t="s">
        <v>21</v>
      </c>
      <c r="L3148" s="0" t="n">
        <f aca="false">IF(K3148="Yes",(J3148-1)*0.98,-1)</f>
        <v>0.3332</v>
      </c>
      <c r="M3148" s="4" t="s">
        <v>22</v>
      </c>
      <c r="N3148" s="50" t="n">
        <v>27.13</v>
      </c>
      <c r="O3148" s="50" t="n">
        <f aca="false">N3148*L3148</f>
        <v>9.039716</v>
      </c>
      <c r="P3148" s="14" t="n">
        <f aca="false">O3148+P3147</f>
        <v>1585.48795429012</v>
      </c>
    </row>
    <row r="3149" customFormat="false" ht="12.8" hidden="false" customHeight="false" outlineLevel="0" collapsed="false">
      <c r="A3149" s="2" t="s">
        <v>3529</v>
      </c>
      <c r="B3149" s="2" t="s">
        <v>364</v>
      </c>
      <c r="C3149" s="0" t="s">
        <v>1338</v>
      </c>
      <c r="D3149" s="0" t="s">
        <v>37</v>
      </c>
      <c r="E3149" s="0" t="s">
        <v>17</v>
      </c>
      <c r="F3149" s="0" t="s">
        <v>65</v>
      </c>
      <c r="G3149" s="0" t="s">
        <v>21</v>
      </c>
      <c r="H3149" s="0" t="s">
        <v>3530</v>
      </c>
      <c r="I3149" s="0" t="n">
        <v>2</v>
      </c>
      <c r="J3149" s="0" t="n">
        <v>5.35</v>
      </c>
      <c r="K3149" s="0" t="str">
        <f aca="false">IF(I3149=1,"Yes","No")</f>
        <v>No</v>
      </c>
      <c r="L3149" s="0" t="n">
        <f aca="false">IF(K3149="Yes",(J3149-1)*0.98,-1)</f>
        <v>-1</v>
      </c>
      <c r="M3149" s="5" t="s">
        <v>33</v>
      </c>
      <c r="N3149" s="50" t="n">
        <v>27.13</v>
      </c>
      <c r="O3149" s="50" t="n">
        <f aca="false">N3149*L3149</f>
        <v>-27.13</v>
      </c>
      <c r="P3149" s="14" t="n">
        <f aca="false">O3149+P3148</f>
        <v>1558.35795429012</v>
      </c>
    </row>
    <row r="3150" customFormat="false" ht="12.8" hidden="false" customHeight="false" outlineLevel="0" collapsed="false">
      <c r="A3150" s="2" t="s">
        <v>3529</v>
      </c>
      <c r="B3150" s="2" t="s">
        <v>364</v>
      </c>
      <c r="C3150" s="0" t="s">
        <v>1338</v>
      </c>
      <c r="D3150" s="0" t="s">
        <v>37</v>
      </c>
      <c r="E3150" s="0" t="s">
        <v>17</v>
      </c>
      <c r="F3150" s="0" t="s">
        <v>65</v>
      </c>
      <c r="G3150" s="0" t="s">
        <v>21</v>
      </c>
      <c r="H3150" s="0" t="s">
        <v>3530</v>
      </c>
      <c r="I3150" s="0" t="n">
        <v>2</v>
      </c>
      <c r="J3150" s="0" t="n">
        <v>1.81</v>
      </c>
      <c r="K3150" s="0" t="s">
        <v>21</v>
      </c>
      <c r="L3150" s="0" t="n">
        <f aca="false">IF(K3150="Yes",(J3150-1)*0.98,-1)</f>
        <v>0.7938</v>
      </c>
      <c r="M3150" s="4" t="s">
        <v>22</v>
      </c>
      <c r="N3150" s="50" t="n">
        <v>27.13</v>
      </c>
      <c r="O3150" s="50" t="n">
        <f aca="false">N3150*L3150</f>
        <v>21.535794</v>
      </c>
      <c r="P3150" s="14" t="n">
        <f aca="false">O3150+P3149</f>
        <v>1579.89374829012</v>
      </c>
    </row>
    <row r="3151" customFormat="false" ht="12.8" hidden="false" customHeight="false" outlineLevel="0" collapsed="false">
      <c r="A3151" s="2" t="s">
        <v>3531</v>
      </c>
      <c r="B3151" s="2" t="s">
        <v>23</v>
      </c>
      <c r="C3151" s="0" t="s">
        <v>495</v>
      </c>
      <c r="D3151" s="0" t="s">
        <v>42</v>
      </c>
      <c r="E3151" s="0" t="s">
        <v>147</v>
      </c>
      <c r="F3151" s="0" t="s">
        <v>304</v>
      </c>
      <c r="G3151" s="0" t="s">
        <v>19</v>
      </c>
      <c r="H3151" s="0" t="s">
        <v>3532</v>
      </c>
      <c r="I3151" s="0" t="n">
        <v>4</v>
      </c>
      <c r="J3151" s="0" t="n">
        <v>2.26</v>
      </c>
      <c r="K3151" s="0" t="str">
        <f aca="false">IF(I3151=1,"Yes","No")</f>
        <v>No</v>
      </c>
      <c r="L3151" s="0" t="n">
        <f aca="false">IF(K3151="Yes",(J3151-1)*0.98,-1)</f>
        <v>-1</v>
      </c>
      <c r="M3151" s="5" t="s">
        <v>33</v>
      </c>
      <c r="N3151" s="50" t="n">
        <v>27.13</v>
      </c>
      <c r="O3151" s="50" t="n">
        <f aca="false">N3151*L3151</f>
        <v>-27.13</v>
      </c>
      <c r="P3151" s="14" t="n">
        <f aca="false">O3151+P3150</f>
        <v>1552.76374829012</v>
      </c>
    </row>
    <row r="3152" customFormat="false" ht="12.8" hidden="false" customHeight="false" outlineLevel="0" collapsed="false">
      <c r="A3152" s="2" t="s">
        <v>3531</v>
      </c>
      <c r="B3152" s="2" t="s">
        <v>1185</v>
      </c>
      <c r="C3152" s="0" t="s">
        <v>59</v>
      </c>
      <c r="D3152" s="0" t="s">
        <v>42</v>
      </c>
      <c r="E3152" s="0" t="s">
        <v>30</v>
      </c>
      <c r="F3152" s="0" t="s">
        <v>43</v>
      </c>
      <c r="G3152" s="0" t="s">
        <v>19</v>
      </c>
      <c r="H3152" s="0" t="s">
        <v>3533</v>
      </c>
      <c r="I3152" s="0" t="n">
        <v>2</v>
      </c>
      <c r="J3152" s="0" t="n">
        <v>1.28</v>
      </c>
      <c r="K3152" s="0" t="s">
        <v>21</v>
      </c>
      <c r="L3152" s="0" t="n">
        <f aca="false">IF(K3152="Yes",(J3152-1)*0.98,-1)</f>
        <v>0.2744</v>
      </c>
      <c r="M3152" s="11" t="s">
        <v>62</v>
      </c>
      <c r="N3152" s="50" t="n">
        <v>27.13</v>
      </c>
      <c r="O3152" s="50" t="n">
        <f aca="false">N3152*L3152</f>
        <v>7.444472</v>
      </c>
      <c r="P3152" s="14" t="n">
        <f aca="false">O3152+P3151</f>
        <v>1560.20822029012</v>
      </c>
    </row>
    <row r="3153" customFormat="false" ht="12.8" hidden="false" customHeight="false" outlineLevel="0" collapsed="false">
      <c r="A3153" s="2" t="s">
        <v>3534</v>
      </c>
      <c r="B3153" s="2" t="s">
        <v>113</v>
      </c>
      <c r="C3153" s="0" t="s">
        <v>218</v>
      </c>
      <c r="D3153" s="0" t="s">
        <v>16</v>
      </c>
      <c r="E3153" s="0" t="s">
        <v>17</v>
      </c>
      <c r="F3153" s="0" t="s">
        <v>18</v>
      </c>
      <c r="G3153" s="0" t="s">
        <v>19</v>
      </c>
      <c r="H3153" s="0" t="s">
        <v>3535</v>
      </c>
      <c r="I3153" s="0" t="n">
        <v>1</v>
      </c>
      <c r="J3153" s="0" t="n">
        <v>1.07</v>
      </c>
      <c r="K3153" s="0" t="s">
        <v>21</v>
      </c>
      <c r="L3153" s="0" t="n">
        <f aca="false">IF(K3153="Yes",(J3153-1)*0.98,-1)</f>
        <v>0.0686000000000001</v>
      </c>
      <c r="M3153" s="4" t="s">
        <v>22</v>
      </c>
      <c r="N3153" s="50" t="n">
        <v>27.13</v>
      </c>
      <c r="O3153" s="50" t="n">
        <f aca="false">N3153*L3153</f>
        <v>1.861118</v>
      </c>
      <c r="P3153" s="14" t="n">
        <f aca="false">O3153+P3152</f>
        <v>1562.06933829012</v>
      </c>
    </row>
    <row r="3154" customFormat="false" ht="12.8" hidden="false" customHeight="false" outlineLevel="0" collapsed="false">
      <c r="A3154" s="2" t="s">
        <v>3534</v>
      </c>
      <c r="B3154" s="2" t="s">
        <v>237</v>
      </c>
      <c r="C3154" s="0" t="s">
        <v>457</v>
      </c>
      <c r="D3154" s="0" t="s">
        <v>42</v>
      </c>
      <c r="E3154" s="0" t="s">
        <v>17</v>
      </c>
      <c r="F3154" s="0" t="s">
        <v>43</v>
      </c>
      <c r="G3154" s="0" t="s">
        <v>19</v>
      </c>
      <c r="H3154" s="0" t="s">
        <v>3536</v>
      </c>
      <c r="I3154" s="0" t="n">
        <v>1</v>
      </c>
      <c r="J3154" s="0" t="n">
        <v>1.84</v>
      </c>
      <c r="K3154" s="0" t="str">
        <f aca="false">IF(I3154=1,"Yes","No")</f>
        <v>Yes</v>
      </c>
      <c r="L3154" s="0" t="n">
        <f aca="false">IF(K3154="Yes",(J3154-1)*0.98,-1)</f>
        <v>0.8232</v>
      </c>
      <c r="M3154" s="5" t="s">
        <v>33</v>
      </c>
      <c r="N3154" s="50" t="n">
        <v>27.13</v>
      </c>
      <c r="O3154" s="50" t="n">
        <f aca="false">N3154*L3154</f>
        <v>22.333416</v>
      </c>
      <c r="P3154" s="14" t="n">
        <f aca="false">O3154+P3153</f>
        <v>1584.40275429012</v>
      </c>
    </row>
    <row r="3155" customFormat="false" ht="12.8" hidden="false" customHeight="false" outlineLevel="0" collapsed="false">
      <c r="A3155" s="2" t="s">
        <v>3537</v>
      </c>
      <c r="B3155" s="2" t="s">
        <v>471</v>
      </c>
      <c r="C3155" s="0" t="s">
        <v>1371</v>
      </c>
      <c r="D3155" s="0" t="s">
        <v>42</v>
      </c>
      <c r="E3155" s="0" t="s">
        <v>30</v>
      </c>
      <c r="F3155" s="0" t="s">
        <v>43</v>
      </c>
      <c r="G3155" s="0" t="s">
        <v>19</v>
      </c>
      <c r="H3155" s="0" t="s">
        <v>3538</v>
      </c>
      <c r="I3155" s="0" t="n">
        <v>0</v>
      </c>
      <c r="J3155" s="0" t="n">
        <v>5.11</v>
      </c>
      <c r="K3155" s="0" t="s">
        <v>19</v>
      </c>
      <c r="L3155" s="0" t="n">
        <f aca="false">IF(K3155="Yes",(J3155-1)*0.98,-1)</f>
        <v>-1</v>
      </c>
      <c r="M3155" s="11" t="s">
        <v>62</v>
      </c>
      <c r="N3155" s="50" t="n">
        <v>27.13</v>
      </c>
      <c r="O3155" s="50" t="n">
        <f aca="false">N3155*L3155</f>
        <v>-27.13</v>
      </c>
      <c r="P3155" s="14" t="n">
        <f aca="false">O3155+P3154</f>
        <v>1557.27275429012</v>
      </c>
    </row>
    <row r="3156" customFormat="false" ht="12.8" hidden="false" customHeight="false" outlineLevel="0" collapsed="false">
      <c r="A3156" s="2" t="s">
        <v>3539</v>
      </c>
      <c r="B3156" s="2" t="s">
        <v>46</v>
      </c>
      <c r="C3156" s="0" t="s">
        <v>734</v>
      </c>
      <c r="D3156" s="0" t="s">
        <v>42</v>
      </c>
      <c r="E3156" s="0" t="s">
        <v>147</v>
      </c>
      <c r="F3156" s="0" t="s">
        <v>453</v>
      </c>
      <c r="G3156" s="0" t="s">
        <v>19</v>
      </c>
      <c r="H3156" s="0" t="s">
        <v>3540</v>
      </c>
      <c r="I3156" s="0" t="n">
        <v>1</v>
      </c>
      <c r="J3156" s="0" t="n">
        <v>2.11</v>
      </c>
      <c r="K3156" s="0" t="str">
        <f aca="false">IF(I3156=1,"Yes","No")</f>
        <v>Yes</v>
      </c>
      <c r="L3156" s="0" t="n">
        <f aca="false">IF(K3156="Yes",(J3156-1)*0.98,-1)</f>
        <v>1.0878</v>
      </c>
      <c r="M3156" s="5" t="s">
        <v>33</v>
      </c>
      <c r="N3156" s="50" t="n">
        <v>27.13</v>
      </c>
      <c r="O3156" s="50" t="n">
        <f aca="false">N3156*L3156</f>
        <v>29.512014</v>
      </c>
      <c r="P3156" s="14" t="n">
        <f aca="false">O3156+P3155</f>
        <v>1586.78476829012</v>
      </c>
    </row>
    <row r="3157" customFormat="false" ht="12.8" hidden="false" customHeight="false" outlineLevel="0" collapsed="false">
      <c r="A3157" s="2" t="s">
        <v>3541</v>
      </c>
      <c r="B3157" s="2" t="s">
        <v>2615</v>
      </c>
      <c r="C3157" s="0" t="s">
        <v>86</v>
      </c>
      <c r="D3157" s="0" t="s">
        <v>16</v>
      </c>
      <c r="E3157" s="0" t="s">
        <v>17</v>
      </c>
      <c r="F3157" s="0" t="s">
        <v>18</v>
      </c>
      <c r="G3157" s="0" t="s">
        <v>19</v>
      </c>
      <c r="H3157" s="0" t="s">
        <v>3542</v>
      </c>
      <c r="I3157" s="0" t="n">
        <v>2</v>
      </c>
      <c r="J3157" s="0" t="n">
        <v>1.41</v>
      </c>
      <c r="K3157" s="0" t="s">
        <v>21</v>
      </c>
      <c r="L3157" s="0" t="n">
        <f aca="false">IF(K3157="Yes",(J3157-1)*0.98,-1)</f>
        <v>0.4018</v>
      </c>
      <c r="M3157" s="4" t="s">
        <v>22</v>
      </c>
      <c r="N3157" s="50" t="n">
        <v>27.13</v>
      </c>
      <c r="O3157" s="50" t="n">
        <f aca="false">N3157*L3157</f>
        <v>10.900834</v>
      </c>
      <c r="P3157" s="14" t="n">
        <f aca="false">O3157+P3156</f>
        <v>1597.68560229012</v>
      </c>
    </row>
    <row r="3158" customFormat="false" ht="12.8" hidden="false" customHeight="false" outlineLevel="0" collapsed="false">
      <c r="A3158" s="2" t="s">
        <v>3541</v>
      </c>
      <c r="B3158" s="2" t="s">
        <v>58</v>
      </c>
      <c r="C3158" s="0" t="s">
        <v>86</v>
      </c>
      <c r="D3158" s="0" t="s">
        <v>16</v>
      </c>
      <c r="E3158" s="0" t="s">
        <v>79</v>
      </c>
      <c r="F3158" s="0" t="s">
        <v>206</v>
      </c>
      <c r="G3158" s="0" t="s">
        <v>19</v>
      </c>
      <c r="H3158" s="0" t="s">
        <v>3543</v>
      </c>
      <c r="I3158" s="0" t="n">
        <v>1</v>
      </c>
      <c r="J3158" s="0" t="n">
        <v>1.67</v>
      </c>
      <c r="K3158" s="0" t="s">
        <v>21</v>
      </c>
      <c r="L3158" s="0" t="n">
        <f aca="false">IF(K3158="Yes",(J3158-1)*0.98,-1)</f>
        <v>0.6566</v>
      </c>
      <c r="M3158" s="4" t="s">
        <v>22</v>
      </c>
      <c r="N3158" s="50" t="n">
        <v>27.13</v>
      </c>
      <c r="O3158" s="50" t="n">
        <f aca="false">N3158*L3158</f>
        <v>17.813558</v>
      </c>
      <c r="P3158" s="14" t="n">
        <f aca="false">O3158+P3157</f>
        <v>1615.49916029012</v>
      </c>
    </row>
    <row r="3159" customFormat="false" ht="12.8" hidden="false" customHeight="false" outlineLevel="0" collapsed="false">
      <c r="A3159" s="2" t="s">
        <v>3541</v>
      </c>
      <c r="B3159" s="2" t="s">
        <v>2154</v>
      </c>
      <c r="C3159" s="0" t="s">
        <v>1371</v>
      </c>
      <c r="D3159" s="0" t="s">
        <v>42</v>
      </c>
      <c r="E3159" s="0" t="s">
        <v>30</v>
      </c>
      <c r="F3159" s="0" t="s">
        <v>18</v>
      </c>
      <c r="G3159" s="0" t="s">
        <v>19</v>
      </c>
      <c r="H3159" s="0" t="s">
        <v>3544</v>
      </c>
      <c r="I3159" s="0" t="n">
        <v>4</v>
      </c>
      <c r="J3159" s="0" t="n">
        <v>1.28</v>
      </c>
      <c r="K3159" s="0" t="s">
        <v>19</v>
      </c>
      <c r="L3159" s="0" t="n">
        <f aca="false">IF(K3159="Yes",(J3159-1)*0.98,-1)</f>
        <v>-1</v>
      </c>
      <c r="M3159" s="11" t="s">
        <v>62</v>
      </c>
      <c r="N3159" s="50" t="n">
        <v>27.13</v>
      </c>
      <c r="O3159" s="50" t="n">
        <f aca="false">N3159*L3159</f>
        <v>-27.13</v>
      </c>
      <c r="P3159" s="14" t="n">
        <f aca="false">O3159+P3158</f>
        <v>1588.36916029012</v>
      </c>
    </row>
    <row r="3160" customFormat="false" ht="12.8" hidden="false" customHeight="false" outlineLevel="0" collapsed="false">
      <c r="A3160" s="2" t="s">
        <v>3545</v>
      </c>
      <c r="B3160" s="2" t="s">
        <v>35</v>
      </c>
      <c r="C3160" s="0" t="s">
        <v>373</v>
      </c>
      <c r="D3160" s="0" t="s">
        <v>195</v>
      </c>
      <c r="E3160" s="0" t="s">
        <v>147</v>
      </c>
      <c r="G3160" s="0" t="s">
        <v>19</v>
      </c>
      <c r="H3160" s="0" t="s">
        <v>3546</v>
      </c>
      <c r="I3160" s="0" t="n">
        <v>0</v>
      </c>
      <c r="J3160" s="0" t="n">
        <v>2.45</v>
      </c>
      <c r="K3160" s="0" t="str">
        <f aca="false">IF(I3160=1,"Yes","No")</f>
        <v>No</v>
      </c>
      <c r="L3160" s="0" t="n">
        <f aca="false">IF(K3160="Yes",(J3160-1)*0.98,-1)</f>
        <v>-1</v>
      </c>
      <c r="M3160" s="5" t="s">
        <v>33</v>
      </c>
      <c r="N3160" s="50" t="n">
        <v>27.13</v>
      </c>
      <c r="O3160" s="50" t="n">
        <f aca="false">N3160*L3160</f>
        <v>-27.13</v>
      </c>
      <c r="P3160" s="14" t="n">
        <f aca="false">O3160+P3159</f>
        <v>1561.23916029012</v>
      </c>
    </row>
    <row r="3161" customFormat="false" ht="12.8" hidden="false" customHeight="false" outlineLevel="0" collapsed="false">
      <c r="A3161" s="2" t="s">
        <v>3545</v>
      </c>
      <c r="B3161" s="2" t="s">
        <v>324</v>
      </c>
      <c r="C3161" s="0" t="s">
        <v>74</v>
      </c>
      <c r="D3161" s="0" t="s">
        <v>37</v>
      </c>
      <c r="E3161" s="0" t="s">
        <v>30</v>
      </c>
      <c r="F3161" s="0" t="s">
        <v>43</v>
      </c>
      <c r="G3161" s="0" t="s">
        <v>19</v>
      </c>
      <c r="H3161" s="0" t="s">
        <v>3547</v>
      </c>
      <c r="I3161" s="0" t="n">
        <v>1</v>
      </c>
      <c r="J3161" s="0" t="n">
        <v>1.19</v>
      </c>
      <c r="K3161" s="0" t="s">
        <v>21</v>
      </c>
      <c r="L3161" s="0" t="n">
        <f aca="false">IF(K3161="Yes",(J3161-1)*0.98,-1)</f>
        <v>0.1862</v>
      </c>
      <c r="M3161" s="4" t="s">
        <v>22</v>
      </c>
      <c r="N3161" s="50" t="n">
        <v>27.13</v>
      </c>
      <c r="O3161" s="50" t="n">
        <f aca="false">N3161*L3161</f>
        <v>5.051606</v>
      </c>
      <c r="P3161" s="14" t="n">
        <f aca="false">O3161+P3160</f>
        <v>1566.29076629012</v>
      </c>
    </row>
    <row r="3162" customFormat="false" ht="12.8" hidden="false" customHeight="false" outlineLevel="0" collapsed="false">
      <c r="A3162" s="2" t="s">
        <v>3545</v>
      </c>
      <c r="B3162" s="2" t="s">
        <v>324</v>
      </c>
      <c r="C3162" s="0" t="s">
        <v>74</v>
      </c>
      <c r="D3162" s="0" t="s">
        <v>37</v>
      </c>
      <c r="E3162" s="0" t="s">
        <v>30</v>
      </c>
      <c r="F3162" s="0" t="s">
        <v>43</v>
      </c>
      <c r="G3162" s="0" t="s">
        <v>19</v>
      </c>
      <c r="H3162" s="0" t="s">
        <v>3548</v>
      </c>
      <c r="I3162" s="0" t="n">
        <v>0</v>
      </c>
      <c r="J3162" s="0" t="n">
        <v>2.4</v>
      </c>
      <c r="K3162" s="0" t="s">
        <v>19</v>
      </c>
      <c r="L3162" s="0" t="n">
        <f aca="false">IF(K3162="Yes",(J3162-1)*0.98,-1)</f>
        <v>-1</v>
      </c>
      <c r="M3162" s="11" t="s">
        <v>62</v>
      </c>
      <c r="N3162" s="50" t="n">
        <v>27.13</v>
      </c>
      <c r="O3162" s="50" t="n">
        <f aca="false">N3162*L3162</f>
        <v>-27.13</v>
      </c>
      <c r="P3162" s="14" t="n">
        <f aca="false">O3162+P3161</f>
        <v>1539.16076629012</v>
      </c>
    </row>
    <row r="3163" customFormat="false" ht="12.8" hidden="false" customHeight="false" outlineLevel="0" collapsed="false">
      <c r="A3163" s="9" t="s">
        <v>3545</v>
      </c>
      <c r="B3163" s="9" t="s">
        <v>324</v>
      </c>
      <c r="C3163" s="6" t="s">
        <v>74</v>
      </c>
      <c r="D3163" s="6" t="s">
        <v>37</v>
      </c>
      <c r="E3163" s="6" t="s">
        <v>30</v>
      </c>
      <c r="F3163" s="6" t="s">
        <v>43</v>
      </c>
      <c r="G3163" s="6" t="s">
        <v>19</v>
      </c>
      <c r="H3163" s="6" t="s">
        <v>3548</v>
      </c>
      <c r="I3163" s="0" t="n">
        <v>0</v>
      </c>
      <c r="J3163" s="6" t="n">
        <v>10.5</v>
      </c>
      <c r="K3163" s="3" t="str">
        <f aca="false">IF(I3163=1,"Yes","No")</f>
        <v>No</v>
      </c>
      <c r="L3163" s="7" t="n">
        <f aca="false">IF(K3163="Yes",(J3163-1)*0.98,-1)</f>
        <v>-1</v>
      </c>
      <c r="M3163" s="10" t="s">
        <v>53</v>
      </c>
      <c r="N3163" s="50" t="n">
        <v>27.13</v>
      </c>
      <c r="O3163" s="50" t="n">
        <f aca="false">N3163*L3163</f>
        <v>-27.13</v>
      </c>
      <c r="P3163" s="14" t="n">
        <f aca="false">O3163+P3162</f>
        <v>1512.03076629012</v>
      </c>
    </row>
    <row r="3164" customFormat="false" ht="12.8" hidden="false" customHeight="false" outlineLevel="0" collapsed="false">
      <c r="A3164" s="2" t="s">
        <v>3549</v>
      </c>
      <c r="B3164" s="2" t="s">
        <v>14</v>
      </c>
      <c r="C3164" s="0" t="s">
        <v>1378</v>
      </c>
      <c r="D3164" s="0" t="s">
        <v>37</v>
      </c>
      <c r="E3164" s="0" t="s">
        <v>87</v>
      </c>
      <c r="F3164" s="0" t="s">
        <v>298</v>
      </c>
      <c r="G3164" s="0" t="s">
        <v>19</v>
      </c>
      <c r="H3164" s="0" t="s">
        <v>3550</v>
      </c>
      <c r="I3164" s="0" t="n">
        <v>0</v>
      </c>
      <c r="J3164" s="0" t="n">
        <v>1.96</v>
      </c>
      <c r="K3164" s="0" t="s">
        <v>19</v>
      </c>
      <c r="L3164" s="0" t="n">
        <f aca="false">IF(K3164="Yes",(J3164-1)*0.98,-1)</f>
        <v>-1</v>
      </c>
      <c r="M3164" s="11" t="s">
        <v>62</v>
      </c>
      <c r="N3164" s="50" t="n">
        <v>27.13</v>
      </c>
      <c r="O3164" s="50" t="n">
        <f aca="false">N3164*L3164</f>
        <v>-27.13</v>
      </c>
      <c r="P3164" s="14" t="n">
        <f aca="false">O3164+P3163</f>
        <v>1484.90076629012</v>
      </c>
    </row>
    <row r="3165" customFormat="false" ht="12.8" hidden="false" customHeight="false" outlineLevel="0" collapsed="false">
      <c r="A3165" s="9" t="s">
        <v>3549</v>
      </c>
      <c r="B3165" s="9" t="s">
        <v>14</v>
      </c>
      <c r="C3165" s="6" t="s">
        <v>1378</v>
      </c>
      <c r="D3165" s="6" t="s">
        <v>37</v>
      </c>
      <c r="E3165" s="6" t="s">
        <v>87</v>
      </c>
      <c r="F3165" s="6" t="s">
        <v>298</v>
      </c>
      <c r="G3165" s="6" t="s">
        <v>19</v>
      </c>
      <c r="H3165" s="6" t="s">
        <v>3550</v>
      </c>
      <c r="I3165" s="0" t="n">
        <v>0</v>
      </c>
      <c r="J3165" s="6" t="n">
        <v>4.59</v>
      </c>
      <c r="K3165" s="3" t="str">
        <f aca="false">IF(I3165=1,"Yes","No")</f>
        <v>No</v>
      </c>
      <c r="L3165" s="7" t="n">
        <f aca="false">IF(K3165="Yes",(J3165-1)*0.98,-1)</f>
        <v>-1</v>
      </c>
      <c r="M3165" s="10" t="s">
        <v>53</v>
      </c>
      <c r="N3165" s="50" t="n">
        <v>27.13</v>
      </c>
      <c r="O3165" s="50" t="n">
        <f aca="false">N3165*L3165</f>
        <v>-27.13</v>
      </c>
      <c r="P3165" s="14" t="n">
        <f aca="false">O3165+P3164</f>
        <v>1457.77076629012</v>
      </c>
    </row>
    <row r="3166" customFormat="false" ht="12.8" hidden="false" customHeight="false" outlineLevel="0" collapsed="false">
      <c r="A3166" s="2" t="s">
        <v>3549</v>
      </c>
      <c r="B3166" s="2" t="s">
        <v>149</v>
      </c>
      <c r="C3166" s="0" t="s">
        <v>373</v>
      </c>
      <c r="D3166" s="0" t="s">
        <v>195</v>
      </c>
      <c r="E3166" s="0" t="s">
        <v>147</v>
      </c>
      <c r="G3166" s="0" t="s">
        <v>19</v>
      </c>
      <c r="H3166" s="0" t="s">
        <v>3288</v>
      </c>
      <c r="I3166" s="0" t="n">
        <v>1</v>
      </c>
      <c r="J3166" s="0" t="n">
        <v>1.37</v>
      </c>
      <c r="K3166" s="0" t="str">
        <f aca="false">IF(I3166=1,"Yes","No")</f>
        <v>Yes</v>
      </c>
      <c r="L3166" s="0" t="n">
        <f aca="false">IF(K3166="Yes",(J3166-1)*0.98,-1)</f>
        <v>0.3626</v>
      </c>
      <c r="M3166" s="5" t="s">
        <v>33</v>
      </c>
      <c r="N3166" s="50" t="n">
        <v>27.13</v>
      </c>
      <c r="O3166" s="50" t="n">
        <f aca="false">N3166*L3166</f>
        <v>9.837338</v>
      </c>
      <c r="P3166" s="14" t="n">
        <f aca="false">O3166+P3165</f>
        <v>1467.60810429012</v>
      </c>
    </row>
    <row r="3167" customFormat="false" ht="12.8" hidden="false" customHeight="false" outlineLevel="0" collapsed="false">
      <c r="A3167" s="2" t="s">
        <v>3549</v>
      </c>
      <c r="B3167" s="2" t="s">
        <v>410</v>
      </c>
      <c r="C3167" s="0" t="s">
        <v>59</v>
      </c>
      <c r="D3167" s="0" t="s">
        <v>42</v>
      </c>
      <c r="E3167" s="0" t="s">
        <v>30</v>
      </c>
      <c r="F3167" s="0" t="s">
        <v>18</v>
      </c>
      <c r="G3167" s="0" t="s">
        <v>19</v>
      </c>
      <c r="H3167" s="0" t="s">
        <v>3551</v>
      </c>
      <c r="I3167" s="0" t="n">
        <v>2</v>
      </c>
      <c r="J3167" s="0" t="n">
        <v>1.9</v>
      </c>
      <c r="K3167" s="0" t="s">
        <v>21</v>
      </c>
      <c r="L3167" s="0" t="n">
        <f aca="false">IF(K3167="Yes",(J3167-1)*0.98,-1)</f>
        <v>0.882</v>
      </c>
      <c r="M3167" s="11" t="s">
        <v>62</v>
      </c>
      <c r="N3167" s="50" t="n">
        <v>27.13</v>
      </c>
      <c r="O3167" s="50" t="n">
        <f aca="false">N3167*L3167</f>
        <v>23.92866</v>
      </c>
      <c r="P3167" s="14" t="n">
        <f aca="false">O3167+P3166</f>
        <v>1491.53676429012</v>
      </c>
    </row>
    <row r="3168" customFormat="false" ht="12.8" hidden="false" customHeight="false" outlineLevel="0" collapsed="false">
      <c r="A3168" s="2" t="s">
        <v>3552</v>
      </c>
      <c r="B3168" s="2" t="s">
        <v>113</v>
      </c>
      <c r="C3168" s="0" t="s">
        <v>1031</v>
      </c>
      <c r="D3168" s="0" t="s">
        <v>37</v>
      </c>
      <c r="E3168" s="0" t="s">
        <v>17</v>
      </c>
      <c r="F3168" s="0" t="s">
        <v>18</v>
      </c>
      <c r="G3168" s="0" t="s">
        <v>19</v>
      </c>
      <c r="H3168" s="0" t="s">
        <v>3553</v>
      </c>
      <c r="I3168" s="0" t="n">
        <v>1</v>
      </c>
      <c r="J3168" s="0" t="n">
        <v>2.85</v>
      </c>
      <c r="K3168" s="0" t="str">
        <f aca="false">IF(I3168=1,"Yes","No")</f>
        <v>Yes</v>
      </c>
      <c r="L3168" s="0" t="n">
        <f aca="false">IF(K3168="Yes",(J3168-1)*0.98,-1)</f>
        <v>1.813</v>
      </c>
      <c r="M3168" s="5" t="s">
        <v>33</v>
      </c>
      <c r="N3168" s="50" t="n">
        <v>27.13</v>
      </c>
      <c r="O3168" s="50" t="n">
        <f aca="false">N3168*L3168</f>
        <v>49.18669</v>
      </c>
      <c r="P3168" s="14" t="n">
        <f aca="false">O3168+P3167</f>
        <v>1540.72345429012</v>
      </c>
    </row>
    <row r="3169" customFormat="false" ht="12.8" hidden="false" customHeight="false" outlineLevel="0" collapsed="false">
      <c r="A3169" s="2" t="s">
        <v>3554</v>
      </c>
      <c r="B3169" s="2" t="s">
        <v>135</v>
      </c>
      <c r="C3169" s="0" t="s">
        <v>1338</v>
      </c>
      <c r="D3169" s="0" t="s">
        <v>37</v>
      </c>
      <c r="E3169" s="0" t="s">
        <v>147</v>
      </c>
      <c r="F3169" s="0" t="s">
        <v>770</v>
      </c>
      <c r="G3169" s="0" t="s">
        <v>21</v>
      </c>
      <c r="H3169" s="0" t="s">
        <v>3555</v>
      </c>
      <c r="I3169" s="0" t="n">
        <v>0</v>
      </c>
      <c r="J3169" s="0" t="n">
        <v>1.85</v>
      </c>
      <c r="K3169" s="0" t="s">
        <v>19</v>
      </c>
      <c r="L3169" s="0" t="n">
        <f aca="false">IF(K3169="Yes",(J3169-1)*0.98,-1)</f>
        <v>-1</v>
      </c>
      <c r="M3169" s="4" t="s">
        <v>22</v>
      </c>
      <c r="N3169" s="50" t="n">
        <v>27.13</v>
      </c>
      <c r="O3169" s="50" t="n">
        <f aca="false">N3169*L3169</f>
        <v>-27.13</v>
      </c>
      <c r="P3169" s="14" t="n">
        <f aca="false">O3169+P3168</f>
        <v>1513.59345429012</v>
      </c>
    </row>
    <row r="3170" customFormat="false" ht="12.8" hidden="false" customHeight="false" outlineLevel="0" collapsed="false">
      <c r="A3170" s="2" t="s">
        <v>3554</v>
      </c>
      <c r="B3170" s="2" t="s">
        <v>135</v>
      </c>
      <c r="C3170" s="0" t="s">
        <v>1338</v>
      </c>
      <c r="D3170" s="0" t="s">
        <v>37</v>
      </c>
      <c r="E3170" s="0" t="s">
        <v>147</v>
      </c>
      <c r="F3170" s="0" t="s">
        <v>770</v>
      </c>
      <c r="G3170" s="0" t="s">
        <v>21</v>
      </c>
      <c r="H3170" s="0" t="s">
        <v>3556</v>
      </c>
      <c r="I3170" s="0" t="n">
        <v>1</v>
      </c>
      <c r="J3170" s="0" t="n">
        <v>2.08</v>
      </c>
      <c r="K3170" s="0" t="s">
        <v>21</v>
      </c>
      <c r="L3170" s="0" t="n">
        <f aca="false">IF(K3170="Yes",(J3170-1)*0.98,-1)</f>
        <v>1.0584</v>
      </c>
      <c r="M3170" s="11" t="s">
        <v>62</v>
      </c>
      <c r="N3170" s="50" t="n">
        <v>27.13</v>
      </c>
      <c r="O3170" s="50" t="n">
        <f aca="false">N3170*L3170</f>
        <v>28.714392</v>
      </c>
      <c r="P3170" s="14" t="n">
        <f aca="false">O3170+P3169</f>
        <v>1542.30784629012</v>
      </c>
    </row>
    <row r="3171" customFormat="false" ht="12.8" hidden="false" customHeight="false" outlineLevel="0" collapsed="false">
      <c r="A3171" s="9" t="s">
        <v>3554</v>
      </c>
      <c r="B3171" s="9" t="s">
        <v>135</v>
      </c>
      <c r="C3171" s="6" t="s">
        <v>1338</v>
      </c>
      <c r="D3171" s="6" t="s">
        <v>37</v>
      </c>
      <c r="E3171" s="6" t="s">
        <v>147</v>
      </c>
      <c r="F3171" s="6" t="s">
        <v>770</v>
      </c>
      <c r="G3171" s="6" t="s">
        <v>21</v>
      </c>
      <c r="H3171" s="6" t="s">
        <v>3556</v>
      </c>
      <c r="I3171" s="0" t="n">
        <v>1</v>
      </c>
      <c r="J3171" s="6" t="n">
        <v>6.4</v>
      </c>
      <c r="K3171" s="3" t="str">
        <f aca="false">IF(I3171=1,"Yes","No")</f>
        <v>Yes</v>
      </c>
      <c r="L3171" s="7" t="n">
        <f aca="false">IF(K3171="Yes",(J3171-1)*0.98,-1)</f>
        <v>5.292</v>
      </c>
      <c r="M3171" s="10" t="s">
        <v>53</v>
      </c>
      <c r="N3171" s="50" t="n">
        <v>27.13</v>
      </c>
      <c r="O3171" s="50" t="n">
        <f aca="false">N3171*L3171</f>
        <v>143.57196</v>
      </c>
      <c r="P3171" s="14" t="n">
        <f aca="false">O3171+P3170</f>
        <v>1685.87980629012</v>
      </c>
    </row>
    <row r="3172" customFormat="false" ht="12.8" hidden="false" customHeight="false" outlineLevel="0" collapsed="false">
      <c r="A3172" s="2" t="s">
        <v>3557</v>
      </c>
      <c r="B3172" s="2" t="s">
        <v>245</v>
      </c>
      <c r="C3172" s="0" t="s">
        <v>91</v>
      </c>
      <c r="D3172" s="0" t="s">
        <v>42</v>
      </c>
      <c r="E3172" s="0" t="s">
        <v>30</v>
      </c>
      <c r="F3172" s="0" t="s">
        <v>43</v>
      </c>
      <c r="G3172" s="0" t="s">
        <v>19</v>
      </c>
      <c r="H3172" s="0" t="s">
        <v>3558</v>
      </c>
      <c r="I3172" s="0" t="n">
        <v>4</v>
      </c>
      <c r="J3172" s="0" t="n">
        <v>3.17</v>
      </c>
      <c r="K3172" s="0" t="s">
        <v>19</v>
      </c>
      <c r="L3172" s="0" t="n">
        <f aca="false">IF(K3172="Yes",(J3172-1)*0.98,-1)</f>
        <v>-1</v>
      </c>
      <c r="M3172" s="11" t="s">
        <v>62</v>
      </c>
      <c r="N3172" s="50" t="n">
        <v>27.13</v>
      </c>
      <c r="O3172" s="50" t="n">
        <f aca="false">N3172*L3172</f>
        <v>-27.13</v>
      </c>
      <c r="P3172" s="14" t="n">
        <f aca="false">O3172+P3171</f>
        <v>1658.74980629012</v>
      </c>
    </row>
    <row r="3173" customFormat="false" ht="12.8" hidden="false" customHeight="false" outlineLevel="0" collapsed="false">
      <c r="A3173" s="2" t="s">
        <v>3559</v>
      </c>
      <c r="B3173" s="2" t="s">
        <v>35</v>
      </c>
      <c r="C3173" s="0" t="s">
        <v>110</v>
      </c>
      <c r="D3173" s="0" t="s">
        <v>16</v>
      </c>
      <c r="E3173" s="0" t="s">
        <v>17</v>
      </c>
      <c r="F3173" s="0" t="s">
        <v>103</v>
      </c>
      <c r="G3173" s="0" t="s">
        <v>19</v>
      </c>
      <c r="H3173" s="0" t="s">
        <v>3560</v>
      </c>
      <c r="I3173" s="0" t="n">
        <v>1</v>
      </c>
      <c r="J3173" s="0" t="n">
        <v>1.85</v>
      </c>
      <c r="K3173" s="0" t="s">
        <v>21</v>
      </c>
      <c r="L3173" s="0" t="n">
        <f aca="false">IF(K3173="Yes",(J3173-1)*0.98,-1)</f>
        <v>0.833</v>
      </c>
      <c r="M3173" s="11" t="s">
        <v>62</v>
      </c>
      <c r="N3173" s="50" t="n">
        <v>27.13</v>
      </c>
      <c r="O3173" s="50" t="n">
        <f aca="false">N3173*L3173</f>
        <v>22.59929</v>
      </c>
      <c r="P3173" s="14" t="n">
        <f aca="false">O3173+P3172</f>
        <v>1681.34909629012</v>
      </c>
    </row>
    <row r="3174" customFormat="false" ht="12.8" hidden="false" customHeight="false" outlineLevel="0" collapsed="false">
      <c r="A3174" s="9" t="s">
        <v>3559</v>
      </c>
      <c r="B3174" s="9" t="s">
        <v>35</v>
      </c>
      <c r="C3174" s="6" t="s">
        <v>110</v>
      </c>
      <c r="D3174" s="6" t="s">
        <v>16</v>
      </c>
      <c r="E3174" s="6" t="s">
        <v>17</v>
      </c>
      <c r="F3174" s="6" t="s">
        <v>103</v>
      </c>
      <c r="G3174" s="6" t="s">
        <v>19</v>
      </c>
      <c r="H3174" s="6" t="s">
        <v>3560</v>
      </c>
      <c r="I3174" s="0" t="n">
        <v>1</v>
      </c>
      <c r="J3174" s="6" t="n">
        <v>7.97</v>
      </c>
      <c r="K3174" s="3" t="str">
        <f aca="false">IF(I3174=1,"Yes","No")</f>
        <v>Yes</v>
      </c>
      <c r="L3174" s="7" t="n">
        <f aca="false">IF(K3174="Yes",(J3174-1)*0.98,-1)</f>
        <v>6.8306</v>
      </c>
      <c r="M3174" s="10" t="s">
        <v>53</v>
      </c>
      <c r="N3174" s="50" t="n">
        <v>27.13</v>
      </c>
      <c r="O3174" s="50" t="n">
        <f aca="false">N3174*L3174</f>
        <v>185.314178</v>
      </c>
      <c r="P3174" s="14" t="n">
        <f aca="false">O3174+P3173</f>
        <v>1866.66327429012</v>
      </c>
    </row>
    <row r="3175" customFormat="false" ht="12.8" hidden="false" customHeight="false" outlineLevel="0" collapsed="false">
      <c r="A3175" s="2" t="s">
        <v>3559</v>
      </c>
      <c r="B3175" s="2" t="s">
        <v>23</v>
      </c>
      <c r="C3175" s="6" t="s">
        <v>110</v>
      </c>
      <c r="D3175" s="6" t="s">
        <v>16</v>
      </c>
      <c r="E3175" s="6" t="s">
        <v>17</v>
      </c>
      <c r="F3175" s="6" t="s">
        <v>103</v>
      </c>
      <c r="G3175" s="6" t="s">
        <v>19</v>
      </c>
      <c r="H3175" s="6" t="s">
        <v>3561</v>
      </c>
      <c r="I3175" s="0" t="n">
        <v>0</v>
      </c>
      <c r="J3175" s="6" t="n">
        <v>15.5</v>
      </c>
      <c r="K3175" s="3" t="str">
        <f aca="false">IF(I3175=1, "No","Yes")</f>
        <v>Yes</v>
      </c>
      <c r="L3175" s="7" t="n">
        <f aca="false">IF(I3175=1,-J3175,0.98)</f>
        <v>0.98</v>
      </c>
      <c r="M3175" s="8" t="s">
        <v>51</v>
      </c>
      <c r="N3175" s="50" t="n">
        <v>27.13</v>
      </c>
      <c r="O3175" s="50" t="n">
        <f aca="false">N3175*L3175</f>
        <v>26.5874</v>
      </c>
      <c r="P3175" s="14" t="n">
        <f aca="false">O3175+P3174</f>
        <v>1893.25067429012</v>
      </c>
    </row>
    <row r="3176" customFormat="false" ht="12.8" hidden="false" customHeight="false" outlineLevel="0" collapsed="false">
      <c r="A3176" s="9" t="s">
        <v>3559</v>
      </c>
      <c r="B3176" s="9" t="s">
        <v>23</v>
      </c>
      <c r="C3176" s="6" t="s">
        <v>110</v>
      </c>
      <c r="D3176" s="6" t="s">
        <v>16</v>
      </c>
      <c r="E3176" s="6" t="s">
        <v>17</v>
      </c>
      <c r="F3176" s="6" t="s">
        <v>103</v>
      </c>
      <c r="G3176" s="6" t="s">
        <v>19</v>
      </c>
      <c r="H3176" s="6" t="s">
        <v>3561</v>
      </c>
      <c r="I3176" s="0" t="n">
        <v>0</v>
      </c>
      <c r="J3176" s="6" t="n">
        <v>2.54</v>
      </c>
      <c r="K3176" s="3" t="s">
        <v>19</v>
      </c>
      <c r="L3176" s="0" t="n">
        <f aca="false">IF(K3176="Yes",(J3176-1)*0.98,-1)</f>
        <v>-1</v>
      </c>
      <c r="M3176" s="13" t="s">
        <v>184</v>
      </c>
      <c r="N3176" s="50" t="n">
        <v>27.13</v>
      </c>
      <c r="O3176" s="50" t="n">
        <f aca="false">N3176*L3176</f>
        <v>-27.13</v>
      </c>
      <c r="P3176" s="14" t="n">
        <f aca="false">O3176+P3175</f>
        <v>1866.12067429012</v>
      </c>
    </row>
    <row r="3177" customFormat="false" ht="12.8" hidden="false" customHeight="false" outlineLevel="0" collapsed="false">
      <c r="A3177" s="2" t="s">
        <v>3559</v>
      </c>
      <c r="B3177" s="2" t="s">
        <v>149</v>
      </c>
      <c r="C3177" s="0" t="s">
        <v>110</v>
      </c>
      <c r="D3177" s="0" t="s">
        <v>16</v>
      </c>
      <c r="E3177" s="0" t="s">
        <v>17</v>
      </c>
      <c r="F3177" s="0" t="s">
        <v>18</v>
      </c>
      <c r="G3177" s="0" t="s">
        <v>19</v>
      </c>
      <c r="H3177" s="0" t="s">
        <v>3517</v>
      </c>
      <c r="I3177" s="0" t="n">
        <v>1</v>
      </c>
      <c r="J3177" s="0" t="n">
        <v>1.89</v>
      </c>
      <c r="K3177" s="0" t="s">
        <v>21</v>
      </c>
      <c r="L3177" s="0" t="n">
        <f aca="false">IF(K3177="Yes",(J3177-1)*0.98,-1)</f>
        <v>0.8722</v>
      </c>
      <c r="M3177" s="4" t="s">
        <v>22</v>
      </c>
      <c r="N3177" s="50" t="n">
        <v>27.13</v>
      </c>
      <c r="O3177" s="50" t="n">
        <f aca="false">N3177*L3177</f>
        <v>23.662786</v>
      </c>
      <c r="P3177" s="14" t="n">
        <f aca="false">O3177+P3176</f>
        <v>1889.78346029012</v>
      </c>
    </row>
    <row r="3178" customFormat="false" ht="12.8" hidden="false" customHeight="false" outlineLevel="0" collapsed="false">
      <c r="A3178" s="2" t="s">
        <v>3559</v>
      </c>
      <c r="B3178" s="2" t="s">
        <v>193</v>
      </c>
      <c r="C3178" s="0" t="s">
        <v>576</v>
      </c>
      <c r="D3178" s="0" t="s">
        <v>16</v>
      </c>
      <c r="E3178" s="0" t="s">
        <v>147</v>
      </c>
      <c r="F3178" s="0" t="s">
        <v>65</v>
      </c>
      <c r="G3178" s="0" t="s">
        <v>21</v>
      </c>
      <c r="H3178" s="0" t="s">
        <v>3562</v>
      </c>
      <c r="I3178" s="0" t="n">
        <v>0</v>
      </c>
      <c r="J3178" s="0" t="n">
        <v>2.91</v>
      </c>
      <c r="K3178" s="0" t="str">
        <f aca="false">IF(I3178=1,"Yes","No")</f>
        <v>No</v>
      </c>
      <c r="L3178" s="0" t="n">
        <f aca="false">IF(K3178="Yes",(J3178-1)*0.98,-1)</f>
        <v>-1</v>
      </c>
      <c r="M3178" s="5" t="s">
        <v>33</v>
      </c>
      <c r="N3178" s="50" t="n">
        <v>27.13</v>
      </c>
      <c r="O3178" s="50" t="n">
        <f aca="false">N3178*L3178</f>
        <v>-27.13</v>
      </c>
      <c r="P3178" s="14" t="n">
        <f aca="false">O3178+P3177</f>
        <v>1862.65346029012</v>
      </c>
    </row>
    <row r="3179" customFormat="false" ht="12.8" hidden="false" customHeight="false" outlineLevel="0" collapsed="false">
      <c r="A3179" s="2" t="s">
        <v>3559</v>
      </c>
      <c r="B3179" s="2" t="s">
        <v>452</v>
      </c>
      <c r="C3179" s="0" t="s">
        <v>28</v>
      </c>
      <c r="D3179" s="0" t="s">
        <v>42</v>
      </c>
      <c r="E3179" s="0" t="s">
        <v>30</v>
      </c>
      <c r="F3179" s="0" t="s">
        <v>43</v>
      </c>
      <c r="G3179" s="0" t="s">
        <v>19</v>
      </c>
      <c r="H3179" s="0" t="s">
        <v>3563</v>
      </c>
      <c r="I3179" s="0" t="n">
        <v>2</v>
      </c>
      <c r="J3179" s="0" t="n">
        <v>1.26</v>
      </c>
      <c r="K3179" s="0" t="s">
        <v>21</v>
      </c>
      <c r="L3179" s="0" t="n">
        <f aca="false">IF(K3179="Yes",(J3179-1)*0.98,-1)</f>
        <v>0.2548</v>
      </c>
      <c r="M3179" s="11" t="s">
        <v>62</v>
      </c>
      <c r="N3179" s="50" t="n">
        <v>27.13</v>
      </c>
      <c r="O3179" s="50" t="n">
        <f aca="false">N3179*L3179</f>
        <v>6.912724</v>
      </c>
      <c r="P3179" s="14" t="n">
        <f aca="false">O3179+P3178</f>
        <v>1869.56618429012</v>
      </c>
    </row>
    <row r="3180" customFormat="false" ht="12.8" hidden="false" customHeight="false" outlineLevel="0" collapsed="false">
      <c r="A3180" s="2" t="s">
        <v>3559</v>
      </c>
      <c r="B3180" s="2" t="s">
        <v>563</v>
      </c>
      <c r="C3180" s="0" t="s">
        <v>28</v>
      </c>
      <c r="D3180" s="0" t="s">
        <v>42</v>
      </c>
      <c r="E3180" s="0" t="s">
        <v>30</v>
      </c>
      <c r="F3180" s="0" t="s">
        <v>43</v>
      </c>
      <c r="G3180" s="0" t="s">
        <v>19</v>
      </c>
      <c r="H3180" s="0" t="s">
        <v>3564</v>
      </c>
      <c r="I3180" s="0" t="n">
        <v>3</v>
      </c>
      <c r="J3180" s="0" t="n">
        <v>3.14</v>
      </c>
      <c r="K3180" s="0" t="s">
        <v>19</v>
      </c>
      <c r="L3180" s="0" t="n">
        <f aca="false">IF(K3180="Yes",(J3180-1)*0.98,-1)</f>
        <v>-1</v>
      </c>
      <c r="M3180" s="11" t="s">
        <v>62</v>
      </c>
      <c r="N3180" s="50" t="n">
        <v>27.13</v>
      </c>
      <c r="O3180" s="50" t="n">
        <f aca="false">N3180*L3180</f>
        <v>-27.13</v>
      </c>
      <c r="P3180" s="14" t="n">
        <f aca="false">O3180+P3179</f>
        <v>1842.43618429012</v>
      </c>
    </row>
    <row r="3181" customFormat="false" ht="12.8" hidden="false" customHeight="false" outlineLevel="0" collapsed="false">
      <c r="A3181" s="2" t="s">
        <v>3565</v>
      </c>
      <c r="B3181" s="2" t="s">
        <v>146</v>
      </c>
      <c r="C3181" s="0" t="s">
        <v>457</v>
      </c>
      <c r="D3181" s="0" t="s">
        <v>16</v>
      </c>
      <c r="E3181" s="0" t="s">
        <v>17</v>
      </c>
      <c r="F3181" s="0" t="s">
        <v>103</v>
      </c>
      <c r="G3181" s="0" t="s">
        <v>19</v>
      </c>
      <c r="H3181" s="0" t="s">
        <v>3566</v>
      </c>
      <c r="I3181" s="0" t="n">
        <v>1</v>
      </c>
      <c r="J3181" s="0" t="n">
        <v>1.42</v>
      </c>
      <c r="K3181" s="0" t="s">
        <v>21</v>
      </c>
      <c r="L3181" s="0" t="n">
        <f aca="false">IF(K3181="Yes",(J3181-1)*0.98,-1)</f>
        <v>0.4116</v>
      </c>
      <c r="M3181" s="11" t="s">
        <v>62</v>
      </c>
      <c r="N3181" s="50" t="n">
        <v>27.13</v>
      </c>
      <c r="O3181" s="50" t="n">
        <f aca="false">N3181*L3181</f>
        <v>11.166708</v>
      </c>
      <c r="P3181" s="14" t="n">
        <f aca="false">O3181+P3180</f>
        <v>1853.60289229012</v>
      </c>
    </row>
    <row r="3182" customFormat="false" ht="12.8" hidden="false" customHeight="false" outlineLevel="0" collapsed="false">
      <c r="A3182" s="2" t="s">
        <v>3565</v>
      </c>
      <c r="B3182" s="2" t="s">
        <v>146</v>
      </c>
      <c r="C3182" s="6" t="s">
        <v>457</v>
      </c>
      <c r="D3182" s="6" t="s">
        <v>16</v>
      </c>
      <c r="E3182" s="6" t="s">
        <v>17</v>
      </c>
      <c r="F3182" s="6" t="s">
        <v>103</v>
      </c>
      <c r="G3182" s="6" t="s">
        <v>19</v>
      </c>
      <c r="H3182" s="6" t="s">
        <v>3567</v>
      </c>
      <c r="I3182" s="0" t="n">
        <v>4</v>
      </c>
      <c r="J3182" s="6" t="n">
        <v>70</v>
      </c>
      <c r="K3182" s="3" t="str">
        <f aca="false">IF(I3182=1, "No","Yes")</f>
        <v>Yes</v>
      </c>
      <c r="L3182" s="7" t="n">
        <f aca="false">IF(I3182=1,-J3182,0.98)</f>
        <v>0.98</v>
      </c>
      <c r="M3182" s="8" t="s">
        <v>51</v>
      </c>
      <c r="N3182" s="50" t="n">
        <v>27.13</v>
      </c>
      <c r="O3182" s="50" t="n">
        <f aca="false">N3182*L3182</f>
        <v>26.5874</v>
      </c>
      <c r="P3182" s="14" t="n">
        <f aca="false">O3182+P3181</f>
        <v>1880.19029229012</v>
      </c>
    </row>
    <row r="3183" customFormat="false" ht="12.8" hidden="false" customHeight="false" outlineLevel="0" collapsed="false">
      <c r="A3183" s="9" t="s">
        <v>3565</v>
      </c>
      <c r="B3183" s="9" t="s">
        <v>146</v>
      </c>
      <c r="C3183" s="6" t="s">
        <v>457</v>
      </c>
      <c r="D3183" s="6" t="s">
        <v>16</v>
      </c>
      <c r="E3183" s="6" t="s">
        <v>17</v>
      </c>
      <c r="F3183" s="6" t="s">
        <v>103</v>
      </c>
      <c r="G3183" s="6" t="s">
        <v>19</v>
      </c>
      <c r="H3183" s="6" t="s">
        <v>3567</v>
      </c>
      <c r="I3183" s="0" t="n">
        <v>4</v>
      </c>
      <c r="J3183" s="6" t="n">
        <v>8.8</v>
      </c>
      <c r="K3183" s="3" t="s">
        <v>19</v>
      </c>
      <c r="L3183" s="0" t="n">
        <f aca="false">IF(K3183="Yes",(J3183-1)*0.98,-1)</f>
        <v>-1</v>
      </c>
      <c r="M3183" s="13" t="s">
        <v>184</v>
      </c>
      <c r="N3183" s="50" t="n">
        <v>27.13</v>
      </c>
      <c r="O3183" s="50" t="n">
        <f aca="false">N3183*L3183</f>
        <v>-27.13</v>
      </c>
      <c r="P3183" s="14" t="n">
        <f aca="false">O3183+P3182</f>
        <v>1853.06029229012</v>
      </c>
    </row>
    <row r="3184" customFormat="false" ht="12.8" hidden="false" customHeight="false" outlineLevel="0" collapsed="false">
      <c r="A3184" s="9" t="s">
        <v>3565</v>
      </c>
      <c r="B3184" s="9" t="s">
        <v>146</v>
      </c>
      <c r="C3184" s="6" t="s">
        <v>457</v>
      </c>
      <c r="D3184" s="6" t="s">
        <v>16</v>
      </c>
      <c r="E3184" s="6" t="s">
        <v>17</v>
      </c>
      <c r="F3184" s="6" t="s">
        <v>103</v>
      </c>
      <c r="G3184" s="6" t="s">
        <v>19</v>
      </c>
      <c r="H3184" s="6" t="s">
        <v>3566</v>
      </c>
      <c r="I3184" s="0" t="n">
        <v>1</v>
      </c>
      <c r="J3184" s="6" t="n">
        <v>2.71</v>
      </c>
      <c r="K3184" s="3" t="str">
        <f aca="false">IF(I3184=1,"Yes","No")</f>
        <v>Yes</v>
      </c>
      <c r="L3184" s="7" t="n">
        <f aca="false">IF(K3184="Yes",(J3184-1)*0.98,-1)</f>
        <v>1.6758</v>
      </c>
      <c r="M3184" s="10" t="s">
        <v>53</v>
      </c>
      <c r="N3184" s="50" t="n">
        <v>27.13</v>
      </c>
      <c r="O3184" s="50" t="n">
        <f aca="false">N3184*L3184</f>
        <v>45.464454</v>
      </c>
      <c r="P3184" s="14" t="n">
        <f aca="false">O3184+P3183</f>
        <v>1898.52474629012</v>
      </c>
    </row>
    <row r="3185" customFormat="false" ht="12.8" hidden="false" customHeight="false" outlineLevel="0" collapsed="false">
      <c r="A3185" s="2" t="s">
        <v>3565</v>
      </c>
      <c r="B3185" s="2" t="s">
        <v>71</v>
      </c>
      <c r="C3185" s="0" t="s">
        <v>297</v>
      </c>
      <c r="D3185" s="0" t="s">
        <v>48</v>
      </c>
      <c r="E3185" s="0" t="s">
        <v>87</v>
      </c>
      <c r="F3185" s="0" t="s">
        <v>18</v>
      </c>
      <c r="G3185" s="0" t="s">
        <v>19</v>
      </c>
      <c r="H3185" s="0" t="s">
        <v>3568</v>
      </c>
      <c r="I3185" s="0" t="n">
        <v>4</v>
      </c>
      <c r="J3185" s="0" t="n">
        <v>3.1</v>
      </c>
      <c r="K3185" s="0" t="str">
        <f aca="false">IF(I3185=1,"Yes","No")</f>
        <v>No</v>
      </c>
      <c r="L3185" s="0" t="n">
        <f aca="false">IF(K3185="Yes",(J3185-1)*0.98,-1)</f>
        <v>-1</v>
      </c>
      <c r="M3185" s="5" t="s">
        <v>33</v>
      </c>
      <c r="N3185" s="50" t="n">
        <v>27.13</v>
      </c>
      <c r="O3185" s="50" t="n">
        <f aca="false">N3185*L3185</f>
        <v>-27.13</v>
      </c>
      <c r="P3185" s="14" t="n">
        <f aca="false">O3185+P3184</f>
        <v>1871.39474629012</v>
      </c>
    </row>
    <row r="3186" customFormat="false" ht="12.8" hidden="false" customHeight="false" outlineLevel="0" collapsed="false">
      <c r="A3186" s="2" t="s">
        <v>3565</v>
      </c>
      <c r="B3186" s="2" t="s">
        <v>71</v>
      </c>
      <c r="C3186" s="0" t="s">
        <v>297</v>
      </c>
      <c r="D3186" s="0" t="s">
        <v>48</v>
      </c>
      <c r="E3186" s="0" t="s">
        <v>87</v>
      </c>
      <c r="F3186" s="0" t="s">
        <v>18</v>
      </c>
      <c r="G3186" s="0" t="s">
        <v>19</v>
      </c>
      <c r="H3186" s="0" t="s">
        <v>3568</v>
      </c>
      <c r="I3186" s="0" t="n">
        <v>4</v>
      </c>
      <c r="J3186" s="0" t="n">
        <v>1.6</v>
      </c>
      <c r="K3186" s="0" t="s">
        <v>19</v>
      </c>
      <c r="L3186" s="0" t="n">
        <f aca="false">IF(K3186="Yes",(J3186-1)*0.98,-1)</f>
        <v>-1</v>
      </c>
      <c r="M3186" s="4" t="s">
        <v>22</v>
      </c>
      <c r="N3186" s="50" t="n">
        <v>27.13</v>
      </c>
      <c r="O3186" s="50" t="n">
        <f aca="false">N3186*L3186</f>
        <v>-27.13</v>
      </c>
      <c r="P3186" s="14" t="n">
        <f aca="false">O3186+P3185</f>
        <v>1844.26474629012</v>
      </c>
    </row>
    <row r="3187" customFormat="false" ht="12.8" hidden="false" customHeight="false" outlineLevel="0" collapsed="false">
      <c r="A3187" s="2" t="s">
        <v>3565</v>
      </c>
      <c r="B3187" s="2" t="s">
        <v>71</v>
      </c>
      <c r="C3187" s="0" t="s">
        <v>297</v>
      </c>
      <c r="D3187" s="0" t="s">
        <v>48</v>
      </c>
      <c r="E3187" s="0" t="s">
        <v>87</v>
      </c>
      <c r="F3187" s="0" t="s">
        <v>18</v>
      </c>
      <c r="G3187" s="0" t="s">
        <v>19</v>
      </c>
      <c r="H3187" s="0" t="s">
        <v>1528</v>
      </c>
      <c r="I3187" s="0" t="n">
        <v>2</v>
      </c>
      <c r="J3187" s="0" t="n">
        <v>2.42</v>
      </c>
      <c r="K3187" s="0" t="s">
        <v>21</v>
      </c>
      <c r="L3187" s="0" t="n">
        <f aca="false">IF(K3187="Yes",(J3187-1)*0.98,-1)</f>
        <v>1.3916</v>
      </c>
      <c r="M3187" s="11" t="s">
        <v>62</v>
      </c>
      <c r="N3187" s="50" t="n">
        <v>27.13</v>
      </c>
      <c r="O3187" s="50" t="n">
        <f aca="false">N3187*L3187</f>
        <v>37.754108</v>
      </c>
      <c r="P3187" s="14" t="n">
        <f aca="false">O3187+P3186</f>
        <v>1882.01885429012</v>
      </c>
    </row>
    <row r="3188" customFormat="false" ht="12.8" hidden="false" customHeight="false" outlineLevel="0" collapsed="false">
      <c r="A3188" s="2" t="s">
        <v>3565</v>
      </c>
      <c r="B3188" s="2" t="s">
        <v>364</v>
      </c>
      <c r="C3188" s="0" t="s">
        <v>457</v>
      </c>
      <c r="D3188" s="0" t="s">
        <v>48</v>
      </c>
      <c r="E3188" s="0" t="s">
        <v>87</v>
      </c>
      <c r="F3188" s="0" t="s">
        <v>18</v>
      </c>
      <c r="G3188" s="0" t="s">
        <v>21</v>
      </c>
      <c r="H3188" s="0" t="s">
        <v>3569</v>
      </c>
      <c r="I3188" s="0" t="n">
        <v>1</v>
      </c>
      <c r="J3188" s="0" t="n">
        <v>1.59</v>
      </c>
      <c r="K3188" s="0" t="s">
        <v>21</v>
      </c>
      <c r="L3188" s="0" t="n">
        <f aca="false">IF(K3188="Yes",(J3188-1)*0.98,-1)</f>
        <v>0.5782</v>
      </c>
      <c r="M3188" s="4" t="s">
        <v>22</v>
      </c>
      <c r="N3188" s="50" t="n">
        <v>27.13</v>
      </c>
      <c r="O3188" s="50" t="n">
        <f aca="false">N3188*L3188</f>
        <v>15.686566</v>
      </c>
      <c r="P3188" s="14" t="n">
        <f aca="false">O3188+P3187</f>
        <v>1897.70542029012</v>
      </c>
    </row>
    <row r="3189" customFormat="false" ht="12.8" hidden="false" customHeight="false" outlineLevel="0" collapsed="false">
      <c r="A3189" s="2" t="s">
        <v>3565</v>
      </c>
      <c r="B3189" s="2" t="s">
        <v>528</v>
      </c>
      <c r="C3189" s="0" t="s">
        <v>74</v>
      </c>
      <c r="D3189" s="0" t="s">
        <v>37</v>
      </c>
      <c r="E3189" s="0" t="s">
        <v>30</v>
      </c>
      <c r="F3189" s="0" t="s">
        <v>43</v>
      </c>
      <c r="G3189" s="0" t="s">
        <v>19</v>
      </c>
      <c r="H3189" s="0" t="s">
        <v>3570</v>
      </c>
      <c r="I3189" s="0" t="n">
        <v>2</v>
      </c>
      <c r="J3189" s="0" t="n">
        <v>1.37</v>
      </c>
      <c r="K3189" s="0" t="s">
        <v>21</v>
      </c>
      <c r="L3189" s="0" t="n">
        <f aca="false">IF(K3189="Yes",(J3189-1)*0.98,-1)</f>
        <v>0.3626</v>
      </c>
      <c r="M3189" s="4" t="s">
        <v>22</v>
      </c>
      <c r="N3189" s="50" t="n">
        <v>27.13</v>
      </c>
      <c r="O3189" s="50" t="n">
        <f aca="false">N3189*L3189</f>
        <v>9.837338</v>
      </c>
      <c r="P3189" s="14" t="n">
        <f aca="false">O3189+P3188</f>
        <v>1907.54275829012</v>
      </c>
    </row>
    <row r="3190" customFormat="false" ht="12.8" hidden="false" customHeight="false" outlineLevel="0" collapsed="false">
      <c r="A3190" s="2" t="s">
        <v>3571</v>
      </c>
      <c r="B3190" s="2" t="s">
        <v>237</v>
      </c>
      <c r="C3190" s="0" t="s">
        <v>332</v>
      </c>
      <c r="D3190" s="0" t="s">
        <v>16</v>
      </c>
      <c r="E3190" s="0" t="s">
        <v>79</v>
      </c>
      <c r="F3190" s="0" t="s">
        <v>43</v>
      </c>
      <c r="G3190" s="0" t="s">
        <v>19</v>
      </c>
      <c r="H3190" s="0" t="s">
        <v>3572</v>
      </c>
      <c r="I3190" s="0" t="n">
        <v>1</v>
      </c>
      <c r="J3190" s="0" t="n">
        <v>1.41</v>
      </c>
      <c r="K3190" s="0" t="s">
        <v>21</v>
      </c>
      <c r="L3190" s="0" t="n">
        <f aca="false">IF(K3190="Yes",(J3190-1)*0.98,-1)</f>
        <v>0.4018</v>
      </c>
      <c r="M3190" s="4" t="s">
        <v>22</v>
      </c>
      <c r="N3190" s="50" t="n">
        <v>27.13</v>
      </c>
      <c r="O3190" s="50" t="n">
        <f aca="false">N3190*L3190</f>
        <v>10.900834</v>
      </c>
      <c r="P3190" s="14" t="n">
        <f aca="false">O3190+P3189</f>
        <v>1918.44359229012</v>
      </c>
    </row>
    <row r="3191" customFormat="false" ht="12.8" hidden="false" customHeight="false" outlineLevel="0" collapsed="false">
      <c r="A3191" s="2" t="s">
        <v>3571</v>
      </c>
      <c r="B3191" s="2" t="s">
        <v>237</v>
      </c>
      <c r="C3191" s="0" t="s">
        <v>332</v>
      </c>
      <c r="D3191" s="0" t="s">
        <v>16</v>
      </c>
      <c r="E3191" s="0" t="s">
        <v>79</v>
      </c>
      <c r="F3191" s="0" t="s">
        <v>43</v>
      </c>
      <c r="G3191" s="0" t="s">
        <v>19</v>
      </c>
      <c r="H3191" s="0" t="s">
        <v>3573</v>
      </c>
      <c r="I3191" s="0" t="n">
        <v>2</v>
      </c>
      <c r="J3191" s="0" t="n">
        <v>3</v>
      </c>
      <c r="K3191" s="0" t="s">
        <v>21</v>
      </c>
      <c r="L3191" s="0" t="n">
        <f aca="false">IF(K3191="Yes",(J3191-1)*0.98,-1)</f>
        <v>1.96</v>
      </c>
      <c r="M3191" s="11" t="s">
        <v>62</v>
      </c>
      <c r="N3191" s="50" t="n">
        <v>27.13</v>
      </c>
      <c r="O3191" s="50" t="n">
        <f aca="false">N3191*L3191</f>
        <v>53.1748</v>
      </c>
      <c r="P3191" s="14" t="n">
        <f aca="false">O3191+P3190</f>
        <v>1971.61839229012</v>
      </c>
    </row>
    <row r="3192" customFormat="false" ht="12.8" hidden="false" customHeight="false" outlineLevel="0" collapsed="false">
      <c r="A3192" s="9" t="s">
        <v>3571</v>
      </c>
      <c r="B3192" s="9" t="s">
        <v>237</v>
      </c>
      <c r="C3192" s="6" t="s">
        <v>332</v>
      </c>
      <c r="D3192" s="6" t="s">
        <v>16</v>
      </c>
      <c r="E3192" s="6" t="s">
        <v>79</v>
      </c>
      <c r="F3192" s="6" t="s">
        <v>43</v>
      </c>
      <c r="G3192" s="6" t="s">
        <v>19</v>
      </c>
      <c r="H3192" s="6" t="s">
        <v>3573</v>
      </c>
      <c r="I3192" s="0" t="n">
        <v>2</v>
      </c>
      <c r="J3192" s="6" t="n">
        <v>16</v>
      </c>
      <c r="K3192" s="3" t="str">
        <f aca="false">IF(I3192=1,"Yes","No")</f>
        <v>No</v>
      </c>
      <c r="L3192" s="7" t="n">
        <f aca="false">IF(K3192="Yes",(J3192-1)*0.98,-1)</f>
        <v>-1</v>
      </c>
      <c r="M3192" s="10" t="s">
        <v>53</v>
      </c>
      <c r="N3192" s="50" t="n">
        <v>27.13</v>
      </c>
      <c r="O3192" s="50" t="n">
        <f aca="false">N3192*L3192</f>
        <v>-27.13</v>
      </c>
      <c r="P3192" s="14" t="n">
        <f aca="false">O3192+P3191</f>
        <v>1944.48839229012</v>
      </c>
    </row>
    <row r="3193" customFormat="false" ht="12.8" hidden="false" customHeight="false" outlineLevel="0" collapsed="false">
      <c r="A3193" s="2" t="s">
        <v>3571</v>
      </c>
      <c r="B3193" s="2" t="s">
        <v>245</v>
      </c>
      <c r="C3193" s="0" t="s">
        <v>119</v>
      </c>
      <c r="D3193" s="0" t="s">
        <v>42</v>
      </c>
      <c r="E3193" s="0" t="s">
        <v>79</v>
      </c>
      <c r="F3193" s="0" t="s">
        <v>80</v>
      </c>
      <c r="G3193" s="0" t="s">
        <v>19</v>
      </c>
      <c r="H3193" s="0" t="s">
        <v>3574</v>
      </c>
      <c r="I3193" s="0" t="n">
        <v>4</v>
      </c>
      <c r="J3193" s="0" t="n">
        <v>1.77</v>
      </c>
      <c r="K3193" s="0" t="s">
        <v>19</v>
      </c>
      <c r="L3193" s="0" t="n">
        <f aca="false">IF(K3193="Yes",(J3193-1)*0.98,-1)</f>
        <v>-1</v>
      </c>
      <c r="M3193" s="4" t="s">
        <v>22</v>
      </c>
      <c r="N3193" s="50" t="n">
        <v>27.13</v>
      </c>
      <c r="O3193" s="50" t="n">
        <f aca="false">N3193*L3193</f>
        <v>-27.13</v>
      </c>
      <c r="P3193" s="14" t="n">
        <f aca="false">O3193+P3192</f>
        <v>1917.35839229012</v>
      </c>
    </row>
    <row r="3194" customFormat="false" ht="12.8" hidden="false" customHeight="false" outlineLevel="0" collapsed="false">
      <c r="A3194" s="2" t="s">
        <v>3575</v>
      </c>
      <c r="B3194" s="2" t="s">
        <v>146</v>
      </c>
      <c r="C3194" s="0" t="s">
        <v>131</v>
      </c>
      <c r="D3194" s="0" t="s">
        <v>16</v>
      </c>
      <c r="E3194" s="0" t="s">
        <v>87</v>
      </c>
      <c r="F3194" s="0" t="s">
        <v>18</v>
      </c>
      <c r="G3194" s="0" t="s">
        <v>21</v>
      </c>
      <c r="H3194" s="0" t="s">
        <v>2894</v>
      </c>
      <c r="I3194" s="0" t="s">
        <v>133</v>
      </c>
      <c r="J3194" s="0" t="n">
        <v>1.48</v>
      </c>
      <c r="K3194" s="0" t="s">
        <v>19</v>
      </c>
      <c r="L3194" s="0" t="n">
        <f aca="false">IF(K3194="Yes",(J3194-1)*0.98,-1)</f>
        <v>-1</v>
      </c>
      <c r="M3194" s="4" t="s">
        <v>22</v>
      </c>
      <c r="N3194" s="50" t="n">
        <v>27.13</v>
      </c>
      <c r="O3194" s="50" t="n">
        <f aca="false">N3194*L3194</f>
        <v>-27.13</v>
      </c>
      <c r="P3194" s="14" t="n">
        <f aca="false">O3194+P3193</f>
        <v>1890.22839229012</v>
      </c>
    </row>
    <row r="3195" customFormat="false" ht="12.8" hidden="false" customHeight="false" outlineLevel="0" collapsed="false">
      <c r="A3195" s="9" t="s">
        <v>3576</v>
      </c>
      <c r="B3195" s="9" t="s">
        <v>512</v>
      </c>
      <c r="C3195" s="6" t="s">
        <v>1371</v>
      </c>
      <c r="D3195" s="6" t="s">
        <v>102</v>
      </c>
      <c r="E3195" s="6" t="s">
        <v>30</v>
      </c>
      <c r="F3195" s="6" t="s">
        <v>49</v>
      </c>
      <c r="G3195" s="6" t="s">
        <v>19</v>
      </c>
      <c r="H3195" s="6" t="s">
        <v>3577</v>
      </c>
      <c r="I3195" s="0" t="n">
        <v>1</v>
      </c>
      <c r="J3195" s="6" t="n">
        <v>2.26</v>
      </c>
      <c r="K3195" s="3" t="s">
        <v>21</v>
      </c>
      <c r="L3195" s="0" t="n">
        <f aca="false">IF(K3195="Yes",(J3195-1)*0.98,-1)</f>
        <v>1.2348</v>
      </c>
      <c r="M3195" s="13" t="s">
        <v>184</v>
      </c>
      <c r="N3195" s="50" t="n">
        <v>27.13</v>
      </c>
      <c r="O3195" s="50" t="n">
        <f aca="false">N3195*L3195</f>
        <v>33.500124</v>
      </c>
      <c r="P3195" s="14" t="n">
        <f aca="false">O3195+P3194</f>
        <v>1923.72851629012</v>
      </c>
    </row>
    <row r="3196" customFormat="false" ht="12.8" hidden="false" customHeight="false" outlineLevel="0" collapsed="false">
      <c r="A3196" s="2" t="s">
        <v>3576</v>
      </c>
      <c r="B3196" s="2" t="s">
        <v>410</v>
      </c>
      <c r="C3196" s="0" t="s">
        <v>91</v>
      </c>
      <c r="D3196" s="0" t="s">
        <v>16</v>
      </c>
      <c r="E3196" s="0" t="s">
        <v>30</v>
      </c>
      <c r="F3196" s="0" t="s">
        <v>65</v>
      </c>
      <c r="G3196" s="0" t="s">
        <v>21</v>
      </c>
      <c r="H3196" s="0" t="s">
        <v>3578</v>
      </c>
      <c r="I3196" s="0" t="n">
        <v>3</v>
      </c>
      <c r="J3196" s="0" t="n">
        <v>1.48</v>
      </c>
      <c r="K3196" s="0" t="s">
        <v>21</v>
      </c>
      <c r="L3196" s="0" t="n">
        <f aca="false">IF(K3196="Yes",(J3196-1)*0.98,-1)</f>
        <v>0.4704</v>
      </c>
      <c r="M3196" s="4" t="s">
        <v>22</v>
      </c>
      <c r="N3196" s="50" t="n">
        <v>27.13</v>
      </c>
      <c r="O3196" s="50" t="n">
        <f aca="false">N3196*L3196</f>
        <v>12.761952</v>
      </c>
      <c r="P3196" s="14" t="n">
        <f aca="false">O3196+P3195</f>
        <v>1936.49046829012</v>
      </c>
    </row>
    <row r="3197" customFormat="false" ht="12.8" hidden="false" customHeight="false" outlineLevel="0" collapsed="false">
      <c r="A3197" s="2" t="s">
        <v>3579</v>
      </c>
      <c r="B3197" s="2" t="s">
        <v>139</v>
      </c>
      <c r="C3197" s="6" t="s">
        <v>1404</v>
      </c>
      <c r="D3197" s="6" t="s">
        <v>37</v>
      </c>
      <c r="E3197" s="6" t="s">
        <v>147</v>
      </c>
      <c r="F3197" s="6" t="s">
        <v>43</v>
      </c>
      <c r="G3197" s="6" t="s">
        <v>19</v>
      </c>
      <c r="H3197" s="6" t="s">
        <v>3580</v>
      </c>
      <c r="I3197" s="0" t="n">
        <v>0</v>
      </c>
      <c r="J3197" s="6" t="n">
        <v>14.72</v>
      </c>
      <c r="K3197" s="3" t="str">
        <f aca="false">IF(I3197=1, "No","Yes")</f>
        <v>Yes</v>
      </c>
      <c r="L3197" s="7" t="n">
        <f aca="false">IF(I3197=1,-J3197,0.98)</f>
        <v>0.98</v>
      </c>
      <c r="M3197" s="8" t="s">
        <v>51</v>
      </c>
      <c r="N3197" s="50" t="n">
        <v>27.13</v>
      </c>
      <c r="O3197" s="50" t="n">
        <f aca="false">N3197*L3197</f>
        <v>26.5874</v>
      </c>
      <c r="P3197" s="14" t="n">
        <f aca="false">O3197+P3196</f>
        <v>1963.07786829012</v>
      </c>
    </row>
    <row r="3198" customFormat="false" ht="12.8" hidden="false" customHeight="false" outlineLevel="0" collapsed="false">
      <c r="A3198" s="2" t="s">
        <v>3579</v>
      </c>
      <c r="B3198" s="2" t="s">
        <v>139</v>
      </c>
      <c r="C3198" s="6" t="s">
        <v>1404</v>
      </c>
      <c r="D3198" s="6" t="s">
        <v>37</v>
      </c>
      <c r="E3198" s="6" t="s">
        <v>147</v>
      </c>
      <c r="F3198" s="6" t="s">
        <v>43</v>
      </c>
      <c r="G3198" s="6" t="s">
        <v>19</v>
      </c>
      <c r="H3198" s="6" t="s">
        <v>3580</v>
      </c>
      <c r="I3198" s="0" t="n">
        <v>0</v>
      </c>
      <c r="J3198" s="6" t="n">
        <v>14.72</v>
      </c>
      <c r="K3198" s="3" t="str">
        <f aca="false">IF(I3198=1, "No","Yes")</f>
        <v>Yes</v>
      </c>
      <c r="L3198" s="7" t="n">
        <f aca="false">IF(I3198=1,-J3198,0.98)</f>
        <v>0.98</v>
      </c>
      <c r="M3198" s="12" t="s">
        <v>128</v>
      </c>
      <c r="N3198" s="50" t="n">
        <v>27.13</v>
      </c>
      <c r="O3198" s="50" t="n">
        <f aca="false">N3198*L3198</f>
        <v>26.5874</v>
      </c>
      <c r="P3198" s="14" t="n">
        <f aca="false">O3198+P3197</f>
        <v>1989.66526829012</v>
      </c>
    </row>
    <row r="3199" customFormat="false" ht="12.8" hidden="false" customHeight="false" outlineLevel="0" collapsed="false">
      <c r="A3199" s="2" t="s">
        <v>3579</v>
      </c>
      <c r="B3199" s="2" t="s">
        <v>527</v>
      </c>
      <c r="C3199" s="0" t="s">
        <v>91</v>
      </c>
      <c r="D3199" s="0" t="s">
        <v>42</v>
      </c>
      <c r="E3199" s="0" t="s">
        <v>30</v>
      </c>
      <c r="F3199" s="0" t="s">
        <v>18</v>
      </c>
      <c r="G3199" s="0" t="s">
        <v>19</v>
      </c>
      <c r="H3199" s="0" t="s">
        <v>3581</v>
      </c>
      <c r="I3199" s="0" t="n">
        <v>4</v>
      </c>
      <c r="J3199" s="0" t="n">
        <v>1.35</v>
      </c>
      <c r="K3199" s="0" t="s">
        <v>19</v>
      </c>
      <c r="L3199" s="0" t="n">
        <f aca="false">IF(K3199="Yes",(J3199-1)*0.98,-1)</f>
        <v>-1</v>
      </c>
      <c r="M3199" s="11" t="s">
        <v>62</v>
      </c>
      <c r="N3199" s="50" t="n">
        <v>27.13</v>
      </c>
      <c r="O3199" s="50" t="n">
        <f aca="false">N3199*L3199</f>
        <v>-27.13</v>
      </c>
      <c r="P3199" s="14" t="n">
        <f aca="false">O3199+P3198</f>
        <v>1962.53526829012</v>
      </c>
    </row>
    <row r="3200" customFormat="false" ht="12.8" hidden="false" customHeight="false" outlineLevel="0" collapsed="false">
      <c r="A3200" s="2" t="s">
        <v>3582</v>
      </c>
      <c r="B3200" s="2" t="s">
        <v>186</v>
      </c>
      <c r="C3200" s="0" t="s">
        <v>86</v>
      </c>
      <c r="D3200" s="0" t="s">
        <v>16</v>
      </c>
      <c r="E3200" s="0" t="s">
        <v>17</v>
      </c>
      <c r="F3200" s="0" t="s">
        <v>18</v>
      </c>
      <c r="G3200" s="0" t="s">
        <v>19</v>
      </c>
      <c r="H3200" s="0" t="s">
        <v>3583</v>
      </c>
      <c r="I3200" s="0" t="n">
        <v>0</v>
      </c>
      <c r="J3200" s="0" t="n">
        <v>1.08</v>
      </c>
      <c r="K3200" s="0" t="s">
        <v>19</v>
      </c>
      <c r="L3200" s="0" t="n">
        <f aca="false">IF(K3200="Yes",(J3200-1)*0.98,-1)</f>
        <v>-1</v>
      </c>
      <c r="M3200" s="4" t="s">
        <v>22</v>
      </c>
      <c r="N3200" s="50" t="n">
        <v>27.13</v>
      </c>
      <c r="O3200" s="50" t="n">
        <f aca="false">N3200*L3200</f>
        <v>-27.13</v>
      </c>
      <c r="P3200" s="14" t="n">
        <f aca="false">O3200+P3199</f>
        <v>1935.40526829012</v>
      </c>
    </row>
    <row r="3201" customFormat="false" ht="12.8" hidden="false" customHeight="false" outlineLevel="0" collapsed="false">
      <c r="A3201" s="2" t="s">
        <v>3582</v>
      </c>
      <c r="B3201" s="2" t="s">
        <v>135</v>
      </c>
      <c r="C3201" s="0" t="s">
        <v>86</v>
      </c>
      <c r="D3201" s="0" t="s">
        <v>16</v>
      </c>
      <c r="E3201" s="0" t="s">
        <v>17</v>
      </c>
      <c r="F3201" s="0" t="s">
        <v>18</v>
      </c>
      <c r="G3201" s="0" t="s">
        <v>19</v>
      </c>
      <c r="H3201" s="0" t="s">
        <v>3584</v>
      </c>
      <c r="I3201" s="0" t="n">
        <v>1</v>
      </c>
      <c r="J3201" s="0" t="n">
        <v>1.1</v>
      </c>
      <c r="K3201" s="0" t="s">
        <v>21</v>
      </c>
      <c r="L3201" s="0" t="n">
        <f aca="false">IF(K3201="Yes",(J3201-1)*0.98,-1)</f>
        <v>0.0980000000000001</v>
      </c>
      <c r="M3201" s="4" t="s">
        <v>22</v>
      </c>
      <c r="N3201" s="50" t="n">
        <v>27.13</v>
      </c>
      <c r="O3201" s="50" t="n">
        <f aca="false">N3201*L3201</f>
        <v>2.65874</v>
      </c>
      <c r="P3201" s="14" t="n">
        <f aca="false">O3201+P3200</f>
        <v>1938.06400829012</v>
      </c>
    </row>
    <row r="3202" customFormat="false" ht="12.8" hidden="false" customHeight="false" outlineLevel="0" collapsed="false">
      <c r="A3202" s="2" t="s">
        <v>3585</v>
      </c>
      <c r="B3202" s="2" t="s">
        <v>273</v>
      </c>
      <c r="C3202" s="0" t="s">
        <v>74</v>
      </c>
      <c r="D3202" s="0" t="s">
        <v>37</v>
      </c>
      <c r="E3202" s="0" t="s">
        <v>30</v>
      </c>
      <c r="F3202" s="0" t="s">
        <v>43</v>
      </c>
      <c r="G3202" s="0" t="s">
        <v>19</v>
      </c>
      <c r="H3202" s="0" t="s">
        <v>3586</v>
      </c>
      <c r="I3202" s="0" t="n">
        <v>1</v>
      </c>
      <c r="J3202" s="0" t="n">
        <v>1.84</v>
      </c>
      <c r="K3202" s="0" t="s">
        <v>21</v>
      </c>
      <c r="L3202" s="0" t="n">
        <f aca="false">IF(K3202="Yes",(J3202-1)*0.98,-1)</f>
        <v>0.8232</v>
      </c>
      <c r="M3202" s="4" t="s">
        <v>22</v>
      </c>
      <c r="N3202" s="50" t="n">
        <v>27.13</v>
      </c>
      <c r="O3202" s="50" t="n">
        <f aca="false">N3202*L3202</f>
        <v>22.333416</v>
      </c>
      <c r="P3202" s="14" t="n">
        <f aca="false">O3202+P3201</f>
        <v>1960.39742429012</v>
      </c>
    </row>
    <row r="3203" customFormat="false" ht="12.8" hidden="false" customHeight="false" outlineLevel="0" collapsed="false">
      <c r="A3203" s="2" t="s">
        <v>3587</v>
      </c>
      <c r="B3203" s="2" t="s">
        <v>480</v>
      </c>
      <c r="C3203" s="0" t="s">
        <v>1302</v>
      </c>
      <c r="D3203" s="0" t="s">
        <v>37</v>
      </c>
      <c r="E3203" s="0" t="s">
        <v>147</v>
      </c>
      <c r="G3203" s="0" t="s">
        <v>19</v>
      </c>
      <c r="H3203" s="0" t="s">
        <v>3588</v>
      </c>
      <c r="I3203" s="0" t="n">
        <v>3</v>
      </c>
      <c r="J3203" s="0" t="n">
        <v>2.88</v>
      </c>
      <c r="K3203" s="0" t="str">
        <f aca="false">IF(I3203=1,"Yes","No")</f>
        <v>No</v>
      </c>
      <c r="L3203" s="0" t="n">
        <f aca="false">IF(K3203="Yes",(J3203-1)*0.98,-1)</f>
        <v>-1</v>
      </c>
      <c r="M3203" s="5" t="s">
        <v>33</v>
      </c>
      <c r="N3203" s="50" t="n">
        <v>27.13</v>
      </c>
      <c r="O3203" s="50" t="n">
        <f aca="false">N3203*L3203</f>
        <v>-27.13</v>
      </c>
      <c r="P3203" s="14" t="n">
        <f aca="false">O3203+P3202</f>
        <v>1933.26742429012</v>
      </c>
    </row>
    <row r="3204" customFormat="false" ht="12.8" hidden="false" customHeight="false" outlineLevel="0" collapsed="false">
      <c r="A3204" s="2" t="s">
        <v>3587</v>
      </c>
      <c r="B3204" s="2" t="s">
        <v>280</v>
      </c>
      <c r="C3204" s="0" t="s">
        <v>218</v>
      </c>
      <c r="D3204" s="0" t="s">
        <v>16</v>
      </c>
      <c r="E3204" s="0" t="s">
        <v>17</v>
      </c>
      <c r="F3204" s="0" t="s">
        <v>316</v>
      </c>
      <c r="G3204" s="0" t="s">
        <v>21</v>
      </c>
      <c r="H3204" s="0" t="s">
        <v>3589</v>
      </c>
      <c r="I3204" s="0" t="n">
        <v>1</v>
      </c>
      <c r="J3204" s="0" t="n">
        <v>2.47</v>
      </c>
      <c r="K3204" s="0" t="str">
        <f aca="false">IF(I3204=1,"Yes","No")</f>
        <v>Yes</v>
      </c>
      <c r="L3204" s="0" t="n">
        <f aca="false">IF(K3204="Yes",(J3204-1)*0.98,-1)</f>
        <v>1.4406</v>
      </c>
      <c r="M3204" s="5" t="s">
        <v>33</v>
      </c>
      <c r="N3204" s="50" t="n">
        <v>27.13</v>
      </c>
      <c r="O3204" s="50" t="n">
        <f aca="false">N3204*L3204</f>
        <v>39.083478</v>
      </c>
      <c r="P3204" s="14" t="n">
        <f aca="false">O3204+P3203</f>
        <v>1972.35090229012</v>
      </c>
    </row>
    <row r="3205" customFormat="false" ht="12.8" hidden="false" customHeight="false" outlineLevel="0" collapsed="false">
      <c r="A3205" s="2" t="s">
        <v>3587</v>
      </c>
      <c r="B3205" s="2" t="s">
        <v>280</v>
      </c>
      <c r="C3205" s="0" t="s">
        <v>218</v>
      </c>
      <c r="D3205" s="0" t="s">
        <v>16</v>
      </c>
      <c r="E3205" s="0" t="s">
        <v>17</v>
      </c>
      <c r="F3205" s="0" t="s">
        <v>316</v>
      </c>
      <c r="G3205" s="0" t="s">
        <v>21</v>
      </c>
      <c r="H3205" s="0" t="s">
        <v>3589</v>
      </c>
      <c r="I3205" s="0" t="n">
        <v>1</v>
      </c>
      <c r="J3205" s="0" t="n">
        <v>1.34</v>
      </c>
      <c r="K3205" s="0" t="s">
        <v>21</v>
      </c>
      <c r="L3205" s="0" t="n">
        <f aca="false">IF(K3205="Yes",(J3205-1)*0.98,-1)</f>
        <v>0.3332</v>
      </c>
      <c r="M3205" s="4" t="s">
        <v>22</v>
      </c>
      <c r="N3205" s="50" t="n">
        <v>27.13</v>
      </c>
      <c r="O3205" s="50" t="n">
        <f aca="false">N3205*L3205</f>
        <v>9.039716</v>
      </c>
      <c r="P3205" s="14" t="n">
        <f aca="false">O3205+P3204</f>
        <v>1981.39061829012</v>
      </c>
    </row>
    <row r="3206" customFormat="false" ht="12.8" hidden="false" customHeight="false" outlineLevel="0" collapsed="false">
      <c r="A3206" s="2" t="s">
        <v>3590</v>
      </c>
      <c r="B3206" s="2" t="s">
        <v>96</v>
      </c>
      <c r="C3206" s="0" t="s">
        <v>225</v>
      </c>
      <c r="D3206" s="0" t="s">
        <v>16</v>
      </c>
      <c r="E3206" s="0" t="s">
        <v>17</v>
      </c>
      <c r="F3206" s="0" t="s">
        <v>18</v>
      </c>
      <c r="G3206" s="0" t="s">
        <v>19</v>
      </c>
      <c r="H3206" s="0" t="s">
        <v>3023</v>
      </c>
      <c r="I3206" s="0" t="n">
        <v>1</v>
      </c>
      <c r="J3206" s="0" t="n">
        <v>1.37</v>
      </c>
      <c r="K3206" s="0" t="s">
        <v>21</v>
      </c>
      <c r="L3206" s="0" t="n">
        <f aca="false">IF(K3206="Yes",(J3206-1)*0.98,-1)</f>
        <v>0.3626</v>
      </c>
      <c r="M3206" s="4" t="s">
        <v>22</v>
      </c>
      <c r="N3206" s="50" t="n">
        <v>27.13</v>
      </c>
      <c r="O3206" s="50" t="n">
        <f aca="false">N3206*L3206</f>
        <v>9.837338</v>
      </c>
      <c r="P3206" s="14" t="n">
        <f aca="false">O3206+P3205</f>
        <v>1991.22795629012</v>
      </c>
    </row>
    <row r="3207" customFormat="false" ht="12.8" hidden="false" customHeight="false" outlineLevel="0" collapsed="false">
      <c r="A3207" s="2" t="s">
        <v>3591</v>
      </c>
      <c r="B3207" s="2" t="s">
        <v>23</v>
      </c>
      <c r="C3207" s="6" t="s">
        <v>3476</v>
      </c>
      <c r="D3207" s="6" t="s">
        <v>37</v>
      </c>
      <c r="E3207" s="6" t="s">
        <v>147</v>
      </c>
      <c r="F3207" s="6" t="s">
        <v>43</v>
      </c>
      <c r="G3207" s="6" t="s">
        <v>19</v>
      </c>
      <c r="H3207" s="6" t="s">
        <v>3592</v>
      </c>
      <c r="I3207" s="0" t="n">
        <v>4</v>
      </c>
      <c r="J3207" s="6" t="n">
        <v>13.5</v>
      </c>
      <c r="K3207" s="3" t="str">
        <f aca="false">IF(I3207=1, "No","Yes")</f>
        <v>Yes</v>
      </c>
      <c r="L3207" s="7" t="n">
        <f aca="false">IF(I3207=1,-J3207,0.98)</f>
        <v>0.98</v>
      </c>
      <c r="M3207" s="8" t="s">
        <v>51</v>
      </c>
      <c r="N3207" s="50" t="n">
        <v>27.13</v>
      </c>
      <c r="O3207" s="50" t="n">
        <f aca="false">N3207*L3207</f>
        <v>26.5874</v>
      </c>
      <c r="P3207" s="14" t="n">
        <f aca="false">O3207+P3206</f>
        <v>2017.81535629012</v>
      </c>
    </row>
    <row r="3208" customFormat="false" ht="12.8" hidden="false" customHeight="false" outlineLevel="0" collapsed="false">
      <c r="A3208" s="2" t="s">
        <v>3593</v>
      </c>
      <c r="B3208" s="2" t="s">
        <v>94</v>
      </c>
      <c r="C3208" s="6" t="s">
        <v>15</v>
      </c>
      <c r="D3208" s="6" t="s">
        <v>42</v>
      </c>
      <c r="E3208" s="6" t="s">
        <v>147</v>
      </c>
      <c r="F3208" s="6" t="s">
        <v>18</v>
      </c>
      <c r="G3208" s="6" t="s">
        <v>19</v>
      </c>
      <c r="H3208" s="6" t="s">
        <v>3594</v>
      </c>
      <c r="I3208" s="0" t="n">
        <v>0</v>
      </c>
      <c r="J3208" s="6" t="n">
        <v>7.51</v>
      </c>
      <c r="K3208" s="3" t="str">
        <f aca="false">IF(I3208=1, "No","Yes")</f>
        <v>Yes</v>
      </c>
      <c r="L3208" s="7" t="n">
        <f aca="false">IF(I3208=1,-J3208,0.98)</f>
        <v>0.98</v>
      </c>
      <c r="M3208" s="8" t="s">
        <v>51</v>
      </c>
      <c r="N3208" s="50" t="n">
        <v>27.13</v>
      </c>
      <c r="O3208" s="50" t="n">
        <f aca="false">N3208*L3208</f>
        <v>26.5874</v>
      </c>
      <c r="P3208" s="14" t="n">
        <f aca="false">O3208+P3207</f>
        <v>2044.40275629012</v>
      </c>
    </row>
    <row r="3209" customFormat="false" ht="12.8" hidden="false" customHeight="false" outlineLevel="0" collapsed="false">
      <c r="A3209" s="2" t="s">
        <v>3593</v>
      </c>
      <c r="B3209" s="2" t="s">
        <v>94</v>
      </c>
      <c r="C3209" s="6" t="s">
        <v>15</v>
      </c>
      <c r="D3209" s="6" t="s">
        <v>42</v>
      </c>
      <c r="E3209" s="6" t="s">
        <v>147</v>
      </c>
      <c r="F3209" s="6" t="s">
        <v>18</v>
      </c>
      <c r="G3209" s="6" t="s">
        <v>19</v>
      </c>
      <c r="H3209" s="6" t="s">
        <v>3594</v>
      </c>
      <c r="I3209" s="0" t="n">
        <v>0</v>
      </c>
      <c r="J3209" s="6" t="n">
        <v>7.51</v>
      </c>
      <c r="K3209" s="3" t="str">
        <f aca="false">IF(I3209=1, "No","Yes")</f>
        <v>Yes</v>
      </c>
      <c r="L3209" s="7" t="n">
        <f aca="false">IF(I3209=1,-J3209,0.98)</f>
        <v>0.98</v>
      </c>
      <c r="M3209" s="12" t="s">
        <v>128</v>
      </c>
      <c r="N3209" s="50" t="n">
        <v>27.13</v>
      </c>
      <c r="O3209" s="50" t="n">
        <f aca="false">N3209*L3209</f>
        <v>26.5874</v>
      </c>
      <c r="P3209" s="14" t="n">
        <f aca="false">O3209+P3208</f>
        <v>2070.99015629012</v>
      </c>
    </row>
    <row r="3210" customFormat="false" ht="12.8" hidden="false" customHeight="false" outlineLevel="0" collapsed="false">
      <c r="A3210" s="2" t="s">
        <v>3593</v>
      </c>
      <c r="B3210" s="2" t="s">
        <v>193</v>
      </c>
      <c r="C3210" s="0" t="s">
        <v>28</v>
      </c>
      <c r="D3210" s="0" t="s">
        <v>29</v>
      </c>
      <c r="E3210" s="0" t="s">
        <v>30</v>
      </c>
      <c r="F3210" s="0" t="s">
        <v>428</v>
      </c>
      <c r="G3210" s="0" t="s">
        <v>21</v>
      </c>
      <c r="H3210" s="0" t="s">
        <v>3595</v>
      </c>
      <c r="I3210" s="0" t="n">
        <v>1</v>
      </c>
      <c r="J3210" s="0" t="n">
        <v>3.05</v>
      </c>
      <c r="K3210" s="0" t="str">
        <f aca="false">IF(I3210=1,"Yes","No")</f>
        <v>Yes</v>
      </c>
      <c r="L3210" s="0" t="n">
        <f aca="false">IF(K3210="Yes",(J3210-1)*0.98,-1)</f>
        <v>2.009</v>
      </c>
      <c r="M3210" s="5" t="s">
        <v>33</v>
      </c>
      <c r="N3210" s="50" t="n">
        <v>27.13</v>
      </c>
      <c r="O3210" s="50" t="n">
        <f aca="false">N3210*L3210</f>
        <v>54.50417</v>
      </c>
      <c r="P3210" s="14" t="n">
        <f aca="false">O3210+P3209</f>
        <v>2125.49432629012</v>
      </c>
    </row>
    <row r="3211" customFormat="false" ht="12.8" hidden="false" customHeight="false" outlineLevel="0" collapsed="false">
      <c r="A3211" s="2" t="s">
        <v>3593</v>
      </c>
      <c r="B3211" s="2" t="s">
        <v>193</v>
      </c>
      <c r="C3211" s="0" t="s">
        <v>28</v>
      </c>
      <c r="D3211" s="0" t="s">
        <v>29</v>
      </c>
      <c r="E3211" s="0" t="s">
        <v>30</v>
      </c>
      <c r="F3211" s="0" t="s">
        <v>428</v>
      </c>
      <c r="G3211" s="0" t="s">
        <v>21</v>
      </c>
      <c r="H3211" s="0" t="s">
        <v>3595</v>
      </c>
      <c r="I3211" s="0" t="n">
        <v>1</v>
      </c>
      <c r="J3211" s="0" t="n">
        <v>1.45</v>
      </c>
      <c r="K3211" s="0" t="s">
        <v>21</v>
      </c>
      <c r="L3211" s="0" t="n">
        <f aca="false">IF(K3211="Yes",(J3211-1)*0.98,-1)</f>
        <v>0.441</v>
      </c>
      <c r="M3211" s="4" t="s">
        <v>22</v>
      </c>
      <c r="N3211" s="50" t="n">
        <v>27.13</v>
      </c>
      <c r="O3211" s="50" t="n">
        <f aca="false">N3211*L3211</f>
        <v>11.96433</v>
      </c>
      <c r="P3211" s="14" t="n">
        <f aca="false">O3211+P3210</f>
        <v>2137.45865629012</v>
      </c>
    </row>
    <row r="3212" customFormat="false" ht="12.8" hidden="false" customHeight="false" outlineLevel="0" collapsed="false">
      <c r="A3212" s="2" t="s">
        <v>3596</v>
      </c>
      <c r="B3212" s="2" t="s">
        <v>255</v>
      </c>
      <c r="C3212" s="0" t="s">
        <v>59</v>
      </c>
      <c r="D3212" s="0" t="s">
        <v>16</v>
      </c>
      <c r="E3212" s="0" t="s">
        <v>30</v>
      </c>
      <c r="F3212" s="0" t="s">
        <v>770</v>
      </c>
      <c r="G3212" s="0" t="s">
        <v>21</v>
      </c>
      <c r="H3212" s="0" t="s">
        <v>3597</v>
      </c>
      <c r="I3212" s="0" t="n">
        <v>0</v>
      </c>
      <c r="J3212" s="0" t="n">
        <v>3.91</v>
      </c>
      <c r="K3212" s="0" t="str">
        <f aca="false">IF(I3212=1,"Yes","No")</f>
        <v>No</v>
      </c>
      <c r="L3212" s="0" t="n">
        <f aca="false">IF(K3212="Yes",(J3212-1)*0.98,-1)</f>
        <v>-1</v>
      </c>
      <c r="M3212" s="5" t="s">
        <v>33</v>
      </c>
      <c r="N3212" s="50" t="n">
        <v>27.13</v>
      </c>
      <c r="O3212" s="50" t="n">
        <f aca="false">N3212*L3212</f>
        <v>-27.13</v>
      </c>
      <c r="P3212" s="14" t="n">
        <f aca="false">O3212+P3211</f>
        <v>2110.32865629012</v>
      </c>
    </row>
    <row r="3213" customFormat="false" ht="12.8" hidden="false" customHeight="false" outlineLevel="0" collapsed="false">
      <c r="A3213" s="9" t="s">
        <v>3596</v>
      </c>
      <c r="B3213" s="9" t="s">
        <v>205</v>
      </c>
      <c r="C3213" s="6" t="s">
        <v>91</v>
      </c>
      <c r="D3213" s="6" t="s">
        <v>42</v>
      </c>
      <c r="E3213" s="6" t="s">
        <v>30</v>
      </c>
      <c r="F3213" s="6" t="s">
        <v>770</v>
      </c>
      <c r="G3213" s="6" t="s">
        <v>21</v>
      </c>
      <c r="H3213" s="6" t="s">
        <v>3333</v>
      </c>
      <c r="I3213" s="0" t="n">
        <v>1</v>
      </c>
      <c r="J3213" s="6" t="n">
        <v>5.46</v>
      </c>
      <c r="K3213" s="3" t="str">
        <f aca="false">IF(I3213=1,"Yes","No")</f>
        <v>Yes</v>
      </c>
      <c r="L3213" s="7" t="n">
        <f aca="false">IF(K3213="Yes",(J3213-1)*0.98,-1)</f>
        <v>4.3708</v>
      </c>
      <c r="M3213" s="10" t="s">
        <v>53</v>
      </c>
      <c r="N3213" s="50" t="n">
        <v>27.13</v>
      </c>
      <c r="O3213" s="50" t="n">
        <f aca="false">N3213*L3213</f>
        <v>118.579804</v>
      </c>
      <c r="P3213" s="14" t="n">
        <f aca="false">O3213+P3212</f>
        <v>2228.90846029012</v>
      </c>
    </row>
    <row r="3214" customFormat="false" ht="12.8" hidden="false" customHeight="false" outlineLevel="0" collapsed="false">
      <c r="A3214" s="2" t="s">
        <v>3596</v>
      </c>
      <c r="B3214" s="2" t="s">
        <v>337</v>
      </c>
      <c r="C3214" s="0" t="s">
        <v>59</v>
      </c>
      <c r="D3214" s="0" t="s">
        <v>42</v>
      </c>
      <c r="E3214" s="0" t="s">
        <v>30</v>
      </c>
      <c r="F3214" s="0" t="s">
        <v>304</v>
      </c>
      <c r="G3214" s="0" t="s">
        <v>19</v>
      </c>
      <c r="H3214" s="0" t="s">
        <v>3598</v>
      </c>
      <c r="I3214" s="0" t="n">
        <v>1</v>
      </c>
      <c r="J3214" s="0" t="n">
        <v>4.19</v>
      </c>
      <c r="K3214" s="0" t="str">
        <f aca="false">IF(I3214=1,"Yes","No")</f>
        <v>Yes</v>
      </c>
      <c r="L3214" s="0" t="n">
        <f aca="false">IF(K3214="Yes",(J3214-1)*0.98,-1)</f>
        <v>3.1262</v>
      </c>
      <c r="M3214" s="5" t="s">
        <v>33</v>
      </c>
      <c r="N3214" s="50" t="n">
        <v>27.13</v>
      </c>
      <c r="O3214" s="50" t="n">
        <f aca="false">N3214*L3214</f>
        <v>84.813806</v>
      </c>
      <c r="P3214" s="14" t="n">
        <f aca="false">O3214+P3213</f>
        <v>2313.72226629012</v>
      </c>
    </row>
    <row r="3215" customFormat="false" ht="12.8" hidden="false" customHeight="false" outlineLevel="0" collapsed="false">
      <c r="A3215" s="2" t="s">
        <v>3596</v>
      </c>
      <c r="B3215" s="2" t="s">
        <v>652</v>
      </c>
      <c r="C3215" s="0" t="s">
        <v>74</v>
      </c>
      <c r="D3215" s="0" t="s">
        <v>37</v>
      </c>
      <c r="E3215" s="0" t="s">
        <v>30</v>
      </c>
      <c r="F3215" s="0" t="s">
        <v>65</v>
      </c>
      <c r="G3215" s="0" t="s">
        <v>21</v>
      </c>
      <c r="H3215" s="0" t="s">
        <v>3599</v>
      </c>
      <c r="I3215" s="0" t="n">
        <v>2</v>
      </c>
      <c r="J3215" s="0" t="n">
        <v>1.36</v>
      </c>
      <c r="K3215" s="0" t="s">
        <v>21</v>
      </c>
      <c r="L3215" s="0" t="n">
        <f aca="false">IF(K3215="Yes",(J3215-1)*0.98,-1)</f>
        <v>0.3528</v>
      </c>
      <c r="M3215" s="4" t="s">
        <v>22</v>
      </c>
      <c r="N3215" s="50" t="n">
        <v>27.13</v>
      </c>
      <c r="O3215" s="50" t="n">
        <f aca="false">N3215*L3215</f>
        <v>9.571464</v>
      </c>
      <c r="P3215" s="14" t="n">
        <f aca="false">O3215+P3214</f>
        <v>2323.29373029012</v>
      </c>
    </row>
    <row r="3216" customFormat="false" ht="12.8" hidden="false" customHeight="false" outlineLevel="0" collapsed="false">
      <c r="A3216" s="2" t="s">
        <v>3600</v>
      </c>
      <c r="B3216" s="2" t="s">
        <v>71</v>
      </c>
      <c r="C3216" s="0" t="s">
        <v>47</v>
      </c>
      <c r="D3216" s="0" t="s">
        <v>42</v>
      </c>
      <c r="E3216" s="0" t="s">
        <v>30</v>
      </c>
      <c r="F3216" s="0" t="s">
        <v>18</v>
      </c>
      <c r="G3216" s="0" t="s">
        <v>19</v>
      </c>
      <c r="H3216" s="0" t="s">
        <v>3601</v>
      </c>
      <c r="I3216" s="0" t="n">
        <v>1</v>
      </c>
      <c r="J3216" s="0" t="n">
        <v>1.36</v>
      </c>
      <c r="K3216" s="0" t="s">
        <v>21</v>
      </c>
      <c r="L3216" s="0" t="n">
        <f aca="false">IF(K3216="Yes",(J3216-1)*0.98,-1)</f>
        <v>0.3528</v>
      </c>
      <c r="M3216" s="11" t="s">
        <v>62</v>
      </c>
      <c r="N3216" s="50" t="n">
        <v>27.13</v>
      </c>
      <c r="O3216" s="50" t="n">
        <f aca="false">N3216*L3216</f>
        <v>9.571464</v>
      </c>
      <c r="P3216" s="14" t="n">
        <f aca="false">O3216+P3215</f>
        <v>2332.86519429012</v>
      </c>
    </row>
    <row r="3217" customFormat="false" ht="12.8" hidden="false" customHeight="false" outlineLevel="0" collapsed="false">
      <c r="A3217" s="2" t="s">
        <v>3600</v>
      </c>
      <c r="B3217" s="2" t="s">
        <v>527</v>
      </c>
      <c r="C3217" s="0" t="s">
        <v>91</v>
      </c>
      <c r="D3217" s="0" t="s">
        <v>16</v>
      </c>
      <c r="E3217" s="0" t="s">
        <v>30</v>
      </c>
      <c r="F3217" s="0" t="s">
        <v>453</v>
      </c>
      <c r="G3217" s="0" t="s">
        <v>19</v>
      </c>
      <c r="H3217" s="0" t="s">
        <v>3602</v>
      </c>
      <c r="I3217" s="0" t="n">
        <v>0</v>
      </c>
      <c r="J3217" s="0" t="n">
        <v>3.55</v>
      </c>
      <c r="K3217" s="0" t="s">
        <v>19</v>
      </c>
      <c r="L3217" s="0" t="n">
        <f aca="false">IF(K3217="Yes",(J3217-1)*0.98,-1)</f>
        <v>-1</v>
      </c>
      <c r="M3217" s="11" t="s">
        <v>62</v>
      </c>
      <c r="N3217" s="50" t="n">
        <v>27.13</v>
      </c>
      <c r="O3217" s="50" t="n">
        <f aca="false">N3217*L3217</f>
        <v>-27.13</v>
      </c>
      <c r="P3217" s="14" t="n">
        <f aca="false">O3217+P3216</f>
        <v>2305.73519429012</v>
      </c>
    </row>
    <row r="3218" customFormat="false" ht="12.8" hidden="false" customHeight="false" outlineLevel="0" collapsed="false">
      <c r="A3218" s="2" t="s">
        <v>3600</v>
      </c>
      <c r="B3218" s="2" t="s">
        <v>1864</v>
      </c>
      <c r="C3218" s="0" t="s">
        <v>125</v>
      </c>
      <c r="D3218" s="0" t="s">
        <v>42</v>
      </c>
      <c r="E3218" s="0" t="s">
        <v>30</v>
      </c>
      <c r="F3218" s="0" t="s">
        <v>18</v>
      </c>
      <c r="G3218" s="0" t="s">
        <v>19</v>
      </c>
      <c r="H3218" s="0" t="s">
        <v>3603</v>
      </c>
      <c r="I3218" s="0" t="n">
        <v>1</v>
      </c>
      <c r="J3218" s="0" t="n">
        <v>1.17</v>
      </c>
      <c r="K3218" s="0" t="s">
        <v>21</v>
      </c>
      <c r="L3218" s="0" t="n">
        <f aca="false">IF(K3218="Yes",(J3218-1)*0.98,-1)</f>
        <v>0.1666</v>
      </c>
      <c r="M3218" s="11" t="s">
        <v>62</v>
      </c>
      <c r="N3218" s="50" t="n">
        <v>27.13</v>
      </c>
      <c r="O3218" s="50" t="n">
        <f aca="false">N3218*L3218</f>
        <v>4.519858</v>
      </c>
      <c r="P3218" s="14" t="n">
        <f aca="false">O3218+P3217</f>
        <v>2310.25505229012</v>
      </c>
    </row>
    <row r="3219" customFormat="false" ht="12.8" hidden="false" customHeight="false" outlineLevel="0" collapsed="false">
      <c r="A3219" s="2" t="s">
        <v>3600</v>
      </c>
      <c r="B3219" s="2" t="s">
        <v>1864</v>
      </c>
      <c r="C3219" s="6" t="s">
        <v>125</v>
      </c>
      <c r="D3219" s="6" t="s">
        <v>42</v>
      </c>
      <c r="E3219" s="6" t="s">
        <v>30</v>
      </c>
      <c r="F3219" s="6" t="s">
        <v>18</v>
      </c>
      <c r="G3219" s="6" t="s">
        <v>19</v>
      </c>
      <c r="H3219" s="6" t="s">
        <v>3604</v>
      </c>
      <c r="I3219" s="0" t="n">
        <v>4</v>
      </c>
      <c r="J3219" s="6" t="n">
        <v>5.01</v>
      </c>
      <c r="K3219" s="3" t="str">
        <f aca="false">IF(I3219=1, "No","Yes")</f>
        <v>Yes</v>
      </c>
      <c r="L3219" s="7" t="n">
        <f aca="false">IF(I3219=1,-J3219,0.98)</f>
        <v>0.98</v>
      </c>
      <c r="M3219" s="8" t="s">
        <v>51</v>
      </c>
      <c r="N3219" s="50" t="n">
        <v>27.13</v>
      </c>
      <c r="O3219" s="50" t="n">
        <f aca="false">N3219*L3219</f>
        <v>26.5874</v>
      </c>
      <c r="P3219" s="14" t="n">
        <f aca="false">O3219+P3218</f>
        <v>2336.84245229012</v>
      </c>
      <c r="Q3219" s="47" t="n">
        <f aca="false">0.8*(P3219-1356.62)</f>
        <v>784.177961832097</v>
      </c>
      <c r="R3219" s="47" t="n">
        <f aca="false">P3219-Q3219</f>
        <v>1552.66449045802</v>
      </c>
      <c r="S3219" s="47" t="n">
        <f aca="false">R3219/50</f>
        <v>31.0532898091605</v>
      </c>
      <c r="T3219" s="47" t="n">
        <f aca="false">3589.85+Q3219</f>
        <v>4374.0279618321</v>
      </c>
      <c r="U3219" s="48" t="s">
        <v>21</v>
      </c>
    </row>
    <row r="3220" customFormat="false" ht="12.8" hidden="false" customHeight="false" outlineLevel="0" collapsed="false">
      <c r="A3220" s="2" t="s">
        <v>3605</v>
      </c>
      <c r="B3220" s="2" t="s">
        <v>280</v>
      </c>
      <c r="C3220" s="0" t="s">
        <v>74</v>
      </c>
      <c r="D3220" s="0" t="s">
        <v>37</v>
      </c>
      <c r="E3220" s="0" t="s">
        <v>30</v>
      </c>
      <c r="F3220" s="0" t="s">
        <v>43</v>
      </c>
      <c r="G3220" s="0" t="s">
        <v>19</v>
      </c>
      <c r="H3220" s="0" t="s">
        <v>3580</v>
      </c>
      <c r="I3220" s="0" t="n">
        <v>0</v>
      </c>
      <c r="J3220" s="0" t="n">
        <v>1.54</v>
      </c>
      <c r="K3220" s="0" t="s">
        <v>19</v>
      </c>
      <c r="L3220" s="0" t="n">
        <f aca="false">IF(K3220="Yes",(J3220-1)*0.98,-1)</f>
        <v>-1</v>
      </c>
      <c r="M3220" s="4" t="s">
        <v>22</v>
      </c>
      <c r="N3220" s="50" t="n">
        <v>31.05</v>
      </c>
      <c r="O3220" s="50" t="n">
        <f aca="false">N3220*L3220</f>
        <v>-31.05</v>
      </c>
      <c r="P3220" s="51" t="n">
        <f aca="false">R3219+O3220</f>
        <v>1521.61449045802</v>
      </c>
    </row>
    <row r="3221" customFormat="false" ht="12.8" hidden="false" customHeight="false" outlineLevel="0" collapsed="false">
      <c r="A3221" s="2" t="s">
        <v>3605</v>
      </c>
      <c r="B3221" s="2" t="s">
        <v>471</v>
      </c>
      <c r="C3221" s="0" t="s">
        <v>1371</v>
      </c>
      <c r="D3221" s="0" t="s">
        <v>16</v>
      </c>
      <c r="E3221" s="0" t="s">
        <v>30</v>
      </c>
      <c r="F3221" s="0" t="s">
        <v>43</v>
      </c>
      <c r="G3221" s="0" t="s">
        <v>19</v>
      </c>
      <c r="H3221" s="0" t="s">
        <v>3551</v>
      </c>
      <c r="I3221" s="0" t="n">
        <v>4</v>
      </c>
      <c r="J3221" s="0" t="n">
        <v>1.1</v>
      </c>
      <c r="K3221" s="0" t="s">
        <v>19</v>
      </c>
      <c r="L3221" s="0" t="n">
        <f aca="false">IF(K3221="Yes",(J3221-1)*0.98,-1)</f>
        <v>-1</v>
      </c>
      <c r="M3221" s="4" t="s">
        <v>22</v>
      </c>
      <c r="N3221" s="50" t="n">
        <v>31.05</v>
      </c>
      <c r="O3221" s="50" t="n">
        <f aca="false">N3221*L3221</f>
        <v>-31.05</v>
      </c>
      <c r="P3221" s="14" t="n">
        <f aca="false">O3221+P3220</f>
        <v>1490.56449045802</v>
      </c>
    </row>
    <row r="3222" customFormat="false" ht="12.8" hidden="false" customHeight="false" outlineLevel="0" collapsed="false">
      <c r="A3222" s="2" t="s">
        <v>3605</v>
      </c>
      <c r="B3222" s="2" t="s">
        <v>528</v>
      </c>
      <c r="C3222" s="0" t="s">
        <v>74</v>
      </c>
      <c r="D3222" s="0" t="s">
        <v>37</v>
      </c>
      <c r="E3222" s="0" t="s">
        <v>30</v>
      </c>
      <c r="F3222" s="0" t="s">
        <v>65</v>
      </c>
      <c r="G3222" s="0" t="s">
        <v>21</v>
      </c>
      <c r="H3222" s="0" t="s">
        <v>3606</v>
      </c>
      <c r="I3222" s="0" t="n">
        <v>2</v>
      </c>
      <c r="J3222" s="0" t="n">
        <v>1.45</v>
      </c>
      <c r="K3222" s="0" t="s">
        <v>21</v>
      </c>
      <c r="L3222" s="0" t="n">
        <f aca="false">IF(K3222="Yes",(J3222-1)*0.98,-1)</f>
        <v>0.441</v>
      </c>
      <c r="M3222" s="4" t="s">
        <v>22</v>
      </c>
      <c r="N3222" s="50" t="n">
        <v>31.05</v>
      </c>
      <c r="O3222" s="50" t="n">
        <f aca="false">N3222*L3222</f>
        <v>13.69305</v>
      </c>
      <c r="P3222" s="14" t="n">
        <f aca="false">O3222+P3221</f>
        <v>1504.25754045802</v>
      </c>
    </row>
    <row r="3223" customFormat="false" ht="12.8" hidden="false" customHeight="false" outlineLevel="0" collapsed="false">
      <c r="A3223" s="2" t="s">
        <v>3607</v>
      </c>
      <c r="B3223" s="2" t="s">
        <v>222</v>
      </c>
      <c r="C3223" s="0" t="s">
        <v>373</v>
      </c>
      <c r="D3223" s="0" t="s">
        <v>16</v>
      </c>
      <c r="E3223" s="0" t="s">
        <v>147</v>
      </c>
      <c r="F3223" s="0" t="s">
        <v>65</v>
      </c>
      <c r="G3223" s="0" t="s">
        <v>21</v>
      </c>
      <c r="H3223" s="0" t="s">
        <v>3608</v>
      </c>
      <c r="I3223" s="0" t="n">
        <v>0</v>
      </c>
      <c r="J3223" s="0" t="n">
        <v>14.2</v>
      </c>
      <c r="K3223" s="0" t="str">
        <f aca="false">IF(I3223=1,"Yes","No")</f>
        <v>No</v>
      </c>
      <c r="L3223" s="0" t="n">
        <f aca="false">IF(K3223="Yes",(J3223-1)*0.98,-1)</f>
        <v>-1</v>
      </c>
      <c r="M3223" s="5" t="s">
        <v>33</v>
      </c>
      <c r="N3223" s="50" t="n">
        <v>31.05</v>
      </c>
      <c r="O3223" s="50" t="n">
        <f aca="false">N3223*L3223</f>
        <v>-31.05</v>
      </c>
      <c r="P3223" s="14" t="n">
        <f aca="false">O3223+P3222</f>
        <v>1473.20754045802</v>
      </c>
    </row>
    <row r="3224" customFormat="false" ht="12.8" hidden="false" customHeight="false" outlineLevel="0" collapsed="false">
      <c r="A3224" s="2" t="s">
        <v>3607</v>
      </c>
      <c r="B3224" s="2" t="s">
        <v>162</v>
      </c>
      <c r="C3224" s="0" t="s">
        <v>110</v>
      </c>
      <c r="D3224" s="0" t="s">
        <v>195</v>
      </c>
      <c r="E3224" s="0" t="s">
        <v>17</v>
      </c>
      <c r="F3224" s="0" t="s">
        <v>1413</v>
      </c>
      <c r="G3224" s="0" t="s">
        <v>19</v>
      </c>
      <c r="H3224" s="0" t="s">
        <v>1826</v>
      </c>
      <c r="I3224" s="0" t="n">
        <v>1</v>
      </c>
      <c r="J3224" s="0" t="n">
        <v>3.32</v>
      </c>
      <c r="K3224" s="0" t="str">
        <f aca="false">IF(I3224=1,"Yes","No")</f>
        <v>Yes</v>
      </c>
      <c r="L3224" s="0" t="n">
        <f aca="false">IF(K3224="Yes",(J3224-1)*0.98,-1)</f>
        <v>2.2736</v>
      </c>
      <c r="M3224" s="5" t="s">
        <v>33</v>
      </c>
      <c r="N3224" s="50" t="n">
        <v>31.05</v>
      </c>
      <c r="O3224" s="50" t="n">
        <f aca="false">N3224*L3224</f>
        <v>70.59528</v>
      </c>
      <c r="P3224" s="14" t="n">
        <f aca="false">O3224+P3223</f>
        <v>1543.80282045802</v>
      </c>
    </row>
    <row r="3225" customFormat="false" ht="12.8" hidden="false" customHeight="false" outlineLevel="0" collapsed="false">
      <c r="A3225" s="2" t="s">
        <v>3607</v>
      </c>
      <c r="B3225" s="2" t="s">
        <v>162</v>
      </c>
      <c r="C3225" s="0" t="s">
        <v>110</v>
      </c>
      <c r="D3225" s="0" t="s">
        <v>195</v>
      </c>
      <c r="E3225" s="0" t="s">
        <v>17</v>
      </c>
      <c r="F3225" s="0" t="s">
        <v>1413</v>
      </c>
      <c r="G3225" s="0" t="s">
        <v>19</v>
      </c>
      <c r="H3225" s="0" t="s">
        <v>1826</v>
      </c>
      <c r="I3225" s="0" t="n">
        <v>1</v>
      </c>
      <c r="J3225" s="0" t="n">
        <v>1.4</v>
      </c>
      <c r="K3225" s="0" t="s">
        <v>21</v>
      </c>
      <c r="L3225" s="0" t="n">
        <f aca="false">IF(K3225="Yes",(J3225-1)*0.98,-1)</f>
        <v>0.392</v>
      </c>
      <c r="M3225" s="4" t="s">
        <v>22</v>
      </c>
      <c r="N3225" s="50" t="n">
        <v>31.05</v>
      </c>
      <c r="O3225" s="50" t="n">
        <f aca="false">N3225*L3225</f>
        <v>12.1716</v>
      </c>
      <c r="P3225" s="14" t="n">
        <f aca="false">O3225+P3224</f>
        <v>1555.97442045802</v>
      </c>
    </row>
    <row r="3226" customFormat="false" ht="12.8" hidden="false" customHeight="false" outlineLevel="0" collapsed="false">
      <c r="A3226" s="2" t="s">
        <v>3607</v>
      </c>
      <c r="B3226" s="2" t="s">
        <v>239</v>
      </c>
      <c r="C3226" s="0" t="s">
        <v>125</v>
      </c>
      <c r="D3226" s="0" t="s">
        <v>42</v>
      </c>
      <c r="E3226" s="0" t="s">
        <v>30</v>
      </c>
      <c r="F3226" s="0" t="s">
        <v>304</v>
      </c>
      <c r="G3226" s="0" t="s">
        <v>19</v>
      </c>
      <c r="H3226" s="0" t="s">
        <v>3609</v>
      </c>
      <c r="I3226" s="0" t="n">
        <v>3</v>
      </c>
      <c r="J3226" s="0" t="n">
        <v>2.11</v>
      </c>
      <c r="K3226" s="0" t="str">
        <f aca="false">IF(I3226=1,"Yes","No")</f>
        <v>No</v>
      </c>
      <c r="L3226" s="0" t="n">
        <f aca="false">IF(K3226="Yes",(J3226-1)*0.98,-1)</f>
        <v>-1</v>
      </c>
      <c r="M3226" s="5" t="s">
        <v>33</v>
      </c>
      <c r="N3226" s="50" t="n">
        <v>31.05</v>
      </c>
      <c r="O3226" s="50" t="n">
        <f aca="false">N3226*L3226</f>
        <v>-31.05</v>
      </c>
      <c r="P3226" s="14" t="n">
        <f aca="false">O3226+P3225</f>
        <v>1524.92442045802</v>
      </c>
    </row>
    <row r="3227" customFormat="false" ht="12.8" hidden="false" customHeight="false" outlineLevel="0" collapsed="false">
      <c r="A3227" s="2" t="s">
        <v>3610</v>
      </c>
      <c r="B3227" s="2" t="s">
        <v>1421</v>
      </c>
      <c r="C3227" s="0" t="s">
        <v>56</v>
      </c>
      <c r="D3227" s="0" t="s">
        <v>42</v>
      </c>
      <c r="E3227" s="0" t="s">
        <v>17</v>
      </c>
      <c r="F3227" s="0" t="s">
        <v>31</v>
      </c>
      <c r="G3227" s="0" t="s">
        <v>19</v>
      </c>
      <c r="H3227" s="0" t="s">
        <v>3611</v>
      </c>
      <c r="I3227" s="0" t="n">
        <v>1</v>
      </c>
      <c r="J3227" s="0" t="n">
        <v>1.66</v>
      </c>
      <c r="K3227" s="0" t="str">
        <f aca="false">IF(I3227=1,"Yes","No")</f>
        <v>Yes</v>
      </c>
      <c r="L3227" s="0" t="n">
        <f aca="false">IF(K3227="Yes",(J3227-1)*0.98,-1)</f>
        <v>0.6468</v>
      </c>
      <c r="M3227" s="5" t="s">
        <v>33</v>
      </c>
      <c r="N3227" s="50" t="n">
        <v>31.05</v>
      </c>
      <c r="O3227" s="50" t="n">
        <f aca="false">N3227*L3227</f>
        <v>20.08314</v>
      </c>
      <c r="P3227" s="14" t="n">
        <f aca="false">O3227+P3226</f>
        <v>1545.00756045802</v>
      </c>
    </row>
    <row r="3228" customFormat="false" ht="12.8" hidden="false" customHeight="false" outlineLevel="0" collapsed="false">
      <c r="A3228" s="2" t="s">
        <v>3610</v>
      </c>
      <c r="B3228" s="2" t="s">
        <v>1421</v>
      </c>
      <c r="C3228" s="0" t="s">
        <v>56</v>
      </c>
      <c r="D3228" s="0" t="s">
        <v>42</v>
      </c>
      <c r="E3228" s="0" t="s">
        <v>17</v>
      </c>
      <c r="F3228" s="0" t="s">
        <v>31</v>
      </c>
      <c r="G3228" s="0" t="s">
        <v>19</v>
      </c>
      <c r="H3228" s="0" t="s">
        <v>3611</v>
      </c>
      <c r="I3228" s="0" t="n">
        <v>1</v>
      </c>
      <c r="J3228" s="0" t="n">
        <v>1.11</v>
      </c>
      <c r="K3228" s="0" t="s">
        <v>21</v>
      </c>
      <c r="L3228" s="0" t="n">
        <f aca="false">IF(K3228="Yes",(J3228-1)*0.98,-1)</f>
        <v>0.1078</v>
      </c>
      <c r="M3228" s="4" t="s">
        <v>22</v>
      </c>
      <c r="N3228" s="50" t="n">
        <v>31.05</v>
      </c>
      <c r="O3228" s="50" t="n">
        <f aca="false">N3228*L3228</f>
        <v>3.34719</v>
      </c>
      <c r="P3228" s="14" t="n">
        <f aca="false">O3228+P3227</f>
        <v>1548.35475045802</v>
      </c>
    </row>
    <row r="3229" customFormat="false" ht="12.8" hidden="false" customHeight="false" outlineLevel="0" collapsed="false">
      <c r="A3229" s="2" t="s">
        <v>3610</v>
      </c>
      <c r="B3229" s="2" t="s">
        <v>96</v>
      </c>
      <c r="C3229" s="0" t="s">
        <v>1045</v>
      </c>
      <c r="D3229" s="0" t="s">
        <v>37</v>
      </c>
      <c r="E3229" s="0" t="s">
        <v>17</v>
      </c>
      <c r="F3229" s="0" t="s">
        <v>18</v>
      </c>
      <c r="G3229" s="0" t="s">
        <v>19</v>
      </c>
      <c r="H3229" s="0" t="s">
        <v>3612</v>
      </c>
      <c r="I3229" s="0" t="n">
        <v>2</v>
      </c>
      <c r="J3229" s="0" t="n">
        <v>11.38</v>
      </c>
      <c r="K3229" s="0" t="str">
        <f aca="false">IF(I3229=1,"Yes","No")</f>
        <v>No</v>
      </c>
      <c r="L3229" s="0" t="n">
        <f aca="false">IF(K3229="Yes",(J3229-1)*0.98,-1)</f>
        <v>-1</v>
      </c>
      <c r="M3229" s="5" t="s">
        <v>33</v>
      </c>
      <c r="N3229" s="50" t="n">
        <v>31.05</v>
      </c>
      <c r="O3229" s="50" t="n">
        <f aca="false">N3229*L3229</f>
        <v>-31.05</v>
      </c>
      <c r="P3229" s="14" t="n">
        <f aca="false">O3229+P3228</f>
        <v>1517.30475045802</v>
      </c>
    </row>
    <row r="3230" customFormat="false" ht="12.8" hidden="false" customHeight="false" outlineLevel="0" collapsed="false">
      <c r="A3230" s="2" t="s">
        <v>3613</v>
      </c>
      <c r="B3230" s="2" t="s">
        <v>331</v>
      </c>
      <c r="C3230" s="0" t="s">
        <v>91</v>
      </c>
      <c r="D3230" s="0" t="s">
        <v>29</v>
      </c>
      <c r="E3230" s="0" t="s">
        <v>30</v>
      </c>
      <c r="F3230" s="0" t="s">
        <v>428</v>
      </c>
      <c r="G3230" s="0" t="s">
        <v>21</v>
      </c>
      <c r="H3230" s="0" t="s">
        <v>3614</v>
      </c>
      <c r="I3230" s="0" t="n">
        <v>2</v>
      </c>
      <c r="J3230" s="0" t="n">
        <v>4.6</v>
      </c>
      <c r="K3230" s="0" t="str">
        <f aca="false">IF(I3230=1,"Yes","No")</f>
        <v>No</v>
      </c>
      <c r="L3230" s="0" t="n">
        <f aca="false">IF(K3230="Yes",(J3230-1)*0.98,-1)</f>
        <v>-1</v>
      </c>
      <c r="M3230" s="5" t="s">
        <v>33</v>
      </c>
      <c r="N3230" s="50" t="n">
        <v>31.05</v>
      </c>
      <c r="O3230" s="50" t="n">
        <f aca="false">N3230*L3230</f>
        <v>-31.05</v>
      </c>
      <c r="P3230" s="14" t="n">
        <f aca="false">O3230+P3229</f>
        <v>1486.25475045802</v>
      </c>
    </row>
    <row r="3231" customFormat="false" ht="12.8" hidden="false" customHeight="false" outlineLevel="0" collapsed="false">
      <c r="A3231" s="2" t="s">
        <v>3613</v>
      </c>
      <c r="B3231" s="2" t="s">
        <v>331</v>
      </c>
      <c r="C3231" s="0" t="s">
        <v>91</v>
      </c>
      <c r="D3231" s="0" t="s">
        <v>29</v>
      </c>
      <c r="E3231" s="0" t="s">
        <v>30</v>
      </c>
      <c r="F3231" s="0" t="s">
        <v>428</v>
      </c>
      <c r="G3231" s="0" t="s">
        <v>21</v>
      </c>
      <c r="H3231" s="0" t="s">
        <v>3614</v>
      </c>
      <c r="I3231" s="0" t="n">
        <v>2</v>
      </c>
      <c r="J3231" s="0" t="n">
        <v>1.69</v>
      </c>
      <c r="K3231" s="0" t="s">
        <v>21</v>
      </c>
      <c r="L3231" s="0" t="n">
        <f aca="false">IF(K3231="Yes",(J3231-1)*0.98,-1)</f>
        <v>0.6762</v>
      </c>
      <c r="M3231" s="4" t="s">
        <v>22</v>
      </c>
      <c r="N3231" s="50" t="n">
        <v>31.05</v>
      </c>
      <c r="O3231" s="50" t="n">
        <f aca="false">N3231*L3231</f>
        <v>20.99601</v>
      </c>
      <c r="P3231" s="14" t="n">
        <f aca="false">O3231+P3230</f>
        <v>1507.25076045802</v>
      </c>
    </row>
    <row r="3232" customFormat="false" ht="12.8" hidden="false" customHeight="false" outlineLevel="0" collapsed="false">
      <c r="A3232" s="2" t="s">
        <v>3615</v>
      </c>
      <c r="B3232" s="2" t="s">
        <v>267</v>
      </c>
      <c r="C3232" s="0" t="s">
        <v>91</v>
      </c>
      <c r="D3232" s="0" t="s">
        <v>48</v>
      </c>
      <c r="E3232" s="0" t="s">
        <v>30</v>
      </c>
      <c r="F3232" s="0" t="s">
        <v>65</v>
      </c>
      <c r="G3232" s="0" t="s">
        <v>21</v>
      </c>
      <c r="H3232" s="0" t="s">
        <v>3616</v>
      </c>
      <c r="I3232" s="0" t="n">
        <v>1</v>
      </c>
      <c r="J3232" s="0" t="n">
        <v>2.05</v>
      </c>
      <c r="K3232" s="0" t="s">
        <v>21</v>
      </c>
      <c r="L3232" s="0" t="n">
        <f aca="false">IF(K3232="Yes",(J3232-1)*0.98,-1)</f>
        <v>1.029</v>
      </c>
      <c r="M3232" s="4" t="s">
        <v>22</v>
      </c>
      <c r="N3232" s="50" t="n">
        <v>31.05</v>
      </c>
      <c r="O3232" s="50" t="n">
        <f aca="false">N3232*L3232</f>
        <v>31.95045</v>
      </c>
      <c r="P3232" s="14" t="n">
        <f aca="false">O3232+P3231</f>
        <v>1539.20121045802</v>
      </c>
    </row>
    <row r="3233" customFormat="false" ht="12.8" hidden="false" customHeight="false" outlineLevel="0" collapsed="false">
      <c r="A3233" s="2" t="s">
        <v>3617</v>
      </c>
      <c r="B3233" s="2" t="s">
        <v>810</v>
      </c>
      <c r="C3233" s="0" t="s">
        <v>359</v>
      </c>
      <c r="D3233" s="0" t="s">
        <v>16</v>
      </c>
      <c r="E3233" s="0" t="s">
        <v>17</v>
      </c>
      <c r="F3233" s="0" t="s">
        <v>18</v>
      </c>
      <c r="G3233" s="0" t="s">
        <v>19</v>
      </c>
      <c r="H3233" s="0" t="s">
        <v>3618</v>
      </c>
      <c r="I3233" s="0" t="n">
        <v>1</v>
      </c>
      <c r="J3233" s="0" t="n">
        <v>1.1</v>
      </c>
      <c r="K3233" s="0" t="s">
        <v>21</v>
      </c>
      <c r="L3233" s="0" t="n">
        <f aca="false">IF(K3233="Yes",(J3233-1)*0.98,-1)</f>
        <v>0.0980000000000001</v>
      </c>
      <c r="M3233" s="4" t="s">
        <v>22</v>
      </c>
      <c r="N3233" s="50" t="n">
        <v>31.05</v>
      </c>
      <c r="O3233" s="50" t="n">
        <f aca="false">N3233*L3233</f>
        <v>3.0429</v>
      </c>
      <c r="P3233" s="14" t="n">
        <f aca="false">O3233+P3232</f>
        <v>1542.24411045802</v>
      </c>
    </row>
    <row r="3234" customFormat="false" ht="12.8" hidden="false" customHeight="false" outlineLevel="0" collapsed="false">
      <c r="A3234" s="9" t="s">
        <v>3619</v>
      </c>
      <c r="B3234" s="9" t="s">
        <v>1864</v>
      </c>
      <c r="C3234" s="6" t="s">
        <v>125</v>
      </c>
      <c r="D3234" s="6" t="s">
        <v>29</v>
      </c>
      <c r="E3234" s="6" t="s">
        <v>30</v>
      </c>
      <c r="F3234" s="6" t="s">
        <v>65</v>
      </c>
      <c r="G3234" s="6" t="s">
        <v>21</v>
      </c>
      <c r="H3234" s="6" t="s">
        <v>3620</v>
      </c>
      <c r="I3234" s="0" t="n">
        <v>0</v>
      </c>
      <c r="J3234" s="6" t="n">
        <v>7.49</v>
      </c>
      <c r="K3234" s="3" t="s">
        <v>19</v>
      </c>
      <c r="L3234" s="0" t="n">
        <f aca="false">IF(K3234="Yes",(J3234-1)*0.98,-1)</f>
        <v>-1</v>
      </c>
      <c r="M3234" s="13" t="s">
        <v>184</v>
      </c>
      <c r="N3234" s="50" t="n">
        <v>31.05</v>
      </c>
      <c r="O3234" s="50" t="n">
        <f aca="false">N3234*L3234</f>
        <v>-31.05</v>
      </c>
      <c r="P3234" s="14" t="n">
        <f aca="false">O3234+P3233</f>
        <v>1511.19411045802</v>
      </c>
    </row>
    <row r="3235" customFormat="false" ht="12.8" hidden="false" customHeight="false" outlineLevel="0" collapsed="false">
      <c r="A3235" s="2" t="s">
        <v>3621</v>
      </c>
      <c r="B3235" s="2" t="s">
        <v>276</v>
      </c>
      <c r="C3235" s="0" t="s">
        <v>225</v>
      </c>
      <c r="D3235" s="0" t="s">
        <v>195</v>
      </c>
      <c r="E3235" s="0" t="s">
        <v>87</v>
      </c>
      <c r="F3235" s="0" t="s">
        <v>18</v>
      </c>
      <c r="G3235" s="0" t="s">
        <v>19</v>
      </c>
      <c r="H3235" s="0" t="s">
        <v>3622</v>
      </c>
      <c r="I3235" s="0" t="n">
        <v>1</v>
      </c>
      <c r="J3235" s="0" t="n">
        <v>1.37</v>
      </c>
      <c r="K3235" s="0" t="s">
        <v>21</v>
      </c>
      <c r="L3235" s="0" t="n">
        <f aca="false">IF(K3235="Yes",(J3235-1)*0.98,-1)</f>
        <v>0.3626</v>
      </c>
      <c r="M3235" s="4" t="s">
        <v>22</v>
      </c>
      <c r="N3235" s="50" t="n">
        <v>31.05</v>
      </c>
      <c r="O3235" s="50" t="n">
        <f aca="false">N3235*L3235</f>
        <v>11.25873</v>
      </c>
      <c r="P3235" s="14" t="n">
        <f aca="false">O3235+P3234</f>
        <v>1522.45284045802</v>
      </c>
    </row>
    <row r="3236" customFormat="false" ht="12.8" hidden="false" customHeight="false" outlineLevel="0" collapsed="false">
      <c r="A3236" s="2" t="s">
        <v>3621</v>
      </c>
      <c r="B3236" s="2" t="s">
        <v>101</v>
      </c>
      <c r="C3236" s="0" t="s">
        <v>1192</v>
      </c>
      <c r="D3236" s="0" t="s">
        <v>37</v>
      </c>
      <c r="E3236" s="0" t="s">
        <v>17</v>
      </c>
      <c r="F3236" s="0" t="s">
        <v>43</v>
      </c>
      <c r="G3236" s="0" t="s">
        <v>19</v>
      </c>
      <c r="H3236" s="0" t="s">
        <v>674</v>
      </c>
      <c r="I3236" s="0" t="n">
        <v>0</v>
      </c>
      <c r="J3236" s="0" t="n">
        <v>2.76</v>
      </c>
      <c r="K3236" s="0" t="s">
        <v>19</v>
      </c>
      <c r="L3236" s="0" t="n">
        <f aca="false">IF(K3236="Yes",(J3236-1)*0.98,-1)</f>
        <v>-1</v>
      </c>
      <c r="M3236" s="11" t="s">
        <v>62</v>
      </c>
      <c r="N3236" s="50" t="n">
        <v>31.05</v>
      </c>
      <c r="O3236" s="50" t="n">
        <f aca="false">N3236*L3236</f>
        <v>-31.05</v>
      </c>
      <c r="P3236" s="14" t="n">
        <f aca="false">O3236+P3235</f>
        <v>1491.40284045802</v>
      </c>
    </row>
    <row r="3237" customFormat="false" ht="12.8" hidden="false" customHeight="false" outlineLevel="0" collapsed="false">
      <c r="A3237" s="2" t="s">
        <v>3621</v>
      </c>
      <c r="B3237" s="2" t="s">
        <v>293</v>
      </c>
      <c r="C3237" s="0" t="s">
        <v>28</v>
      </c>
      <c r="D3237" s="0" t="s">
        <v>42</v>
      </c>
      <c r="E3237" s="0" t="s">
        <v>30</v>
      </c>
      <c r="F3237" s="0" t="s">
        <v>43</v>
      </c>
      <c r="G3237" s="0" t="s">
        <v>19</v>
      </c>
      <c r="H3237" s="0" t="s">
        <v>3623</v>
      </c>
      <c r="I3237" s="0" t="n">
        <v>1</v>
      </c>
      <c r="J3237" s="0" t="n">
        <v>1.96</v>
      </c>
      <c r="K3237" s="0" t="s">
        <v>21</v>
      </c>
      <c r="L3237" s="0" t="n">
        <f aca="false">IF(K3237="Yes",(J3237-1)*0.98,-1)</f>
        <v>0.9408</v>
      </c>
      <c r="M3237" s="11" t="s">
        <v>62</v>
      </c>
      <c r="N3237" s="50" t="n">
        <v>31.05</v>
      </c>
      <c r="O3237" s="50" t="n">
        <f aca="false">N3237*L3237</f>
        <v>29.21184</v>
      </c>
      <c r="P3237" s="14" t="n">
        <f aca="false">O3237+P3236</f>
        <v>1520.61468045802</v>
      </c>
    </row>
    <row r="3238" customFormat="false" ht="12.8" hidden="false" customHeight="false" outlineLevel="0" collapsed="false">
      <c r="A3238" s="2" t="s">
        <v>3624</v>
      </c>
      <c r="B3238" s="2" t="s">
        <v>27</v>
      </c>
      <c r="C3238" s="0" t="s">
        <v>332</v>
      </c>
      <c r="D3238" s="0" t="s">
        <v>16</v>
      </c>
      <c r="E3238" s="0" t="s">
        <v>17</v>
      </c>
      <c r="F3238" s="0" t="s">
        <v>18</v>
      </c>
      <c r="G3238" s="0" t="s">
        <v>19</v>
      </c>
      <c r="H3238" s="0" t="s">
        <v>2900</v>
      </c>
      <c r="I3238" s="0" t="n">
        <v>4</v>
      </c>
      <c r="J3238" s="0" t="n">
        <v>1.13</v>
      </c>
      <c r="K3238" s="0" t="s">
        <v>19</v>
      </c>
      <c r="L3238" s="0" t="n">
        <f aca="false">IF(K3238="Yes",(J3238-1)*0.98,-1)</f>
        <v>-1</v>
      </c>
      <c r="M3238" s="4" t="s">
        <v>22</v>
      </c>
      <c r="N3238" s="50" t="n">
        <v>31.05</v>
      </c>
      <c r="O3238" s="50" t="n">
        <f aca="false">N3238*L3238</f>
        <v>-31.05</v>
      </c>
      <c r="P3238" s="14" t="n">
        <f aca="false">O3238+P3237</f>
        <v>1489.56468045802</v>
      </c>
    </row>
    <row r="3239" customFormat="false" ht="12.8" hidden="false" customHeight="false" outlineLevel="0" collapsed="false">
      <c r="A3239" s="2" t="s">
        <v>3624</v>
      </c>
      <c r="B3239" s="2" t="s">
        <v>77</v>
      </c>
      <c r="C3239" s="0" t="s">
        <v>179</v>
      </c>
      <c r="D3239" s="0" t="s">
        <v>16</v>
      </c>
      <c r="E3239" s="0" t="s">
        <v>79</v>
      </c>
      <c r="F3239" s="0" t="s">
        <v>80</v>
      </c>
      <c r="G3239" s="0" t="s">
        <v>19</v>
      </c>
      <c r="H3239" s="0" t="s">
        <v>3625</v>
      </c>
      <c r="I3239" s="0" t="n">
        <v>2</v>
      </c>
      <c r="J3239" s="0" t="n">
        <v>1.33</v>
      </c>
      <c r="K3239" s="0" t="s">
        <v>21</v>
      </c>
      <c r="L3239" s="0" t="n">
        <f aca="false">IF(K3239="Yes",(J3239-1)*0.98,-1)</f>
        <v>0.3234</v>
      </c>
      <c r="M3239" s="4" t="s">
        <v>22</v>
      </c>
      <c r="N3239" s="50" t="n">
        <v>31.05</v>
      </c>
      <c r="O3239" s="50" t="n">
        <f aca="false">N3239*L3239</f>
        <v>10.04157</v>
      </c>
      <c r="P3239" s="14" t="n">
        <f aca="false">O3239+P3238</f>
        <v>1499.60625045802</v>
      </c>
    </row>
    <row r="3240" customFormat="false" ht="12.8" hidden="false" customHeight="false" outlineLevel="0" collapsed="false">
      <c r="A3240" s="2" t="s">
        <v>3626</v>
      </c>
      <c r="B3240" s="2" t="s">
        <v>157</v>
      </c>
      <c r="C3240" s="0" t="s">
        <v>230</v>
      </c>
      <c r="D3240" s="0" t="s">
        <v>42</v>
      </c>
      <c r="E3240" s="0" t="s">
        <v>79</v>
      </c>
      <c r="F3240" s="0" t="s">
        <v>80</v>
      </c>
      <c r="G3240" s="0" t="s">
        <v>19</v>
      </c>
      <c r="H3240" s="0" t="s">
        <v>3627</v>
      </c>
      <c r="I3240" s="0" t="n">
        <v>1</v>
      </c>
      <c r="J3240" s="0" t="n">
        <v>1.68</v>
      </c>
      <c r="K3240" s="0" t="s">
        <v>21</v>
      </c>
      <c r="L3240" s="0" t="n">
        <f aca="false">IF(K3240="Yes",(J3240-1)*0.98,-1)</f>
        <v>0.6664</v>
      </c>
      <c r="M3240" s="4" t="s">
        <v>22</v>
      </c>
      <c r="N3240" s="50" t="n">
        <v>31.05</v>
      </c>
      <c r="O3240" s="50" t="n">
        <f aca="false">N3240*L3240</f>
        <v>20.69172</v>
      </c>
      <c r="P3240" s="14" t="n">
        <f aca="false">O3240+P3239</f>
        <v>1520.29797045802</v>
      </c>
    </row>
    <row r="3241" customFormat="false" ht="12.8" hidden="false" customHeight="false" outlineLevel="0" collapsed="false">
      <c r="A3241" s="2" t="s">
        <v>3628</v>
      </c>
      <c r="B3241" s="2" t="s">
        <v>23</v>
      </c>
      <c r="C3241" s="0" t="s">
        <v>264</v>
      </c>
      <c r="D3241" s="0" t="s">
        <v>16</v>
      </c>
      <c r="E3241" s="0" t="s">
        <v>87</v>
      </c>
      <c r="F3241" s="0" t="s">
        <v>18</v>
      </c>
      <c r="G3241" s="0" t="s">
        <v>21</v>
      </c>
      <c r="H3241" s="0" t="s">
        <v>3629</v>
      </c>
      <c r="I3241" s="0" t="n">
        <v>1</v>
      </c>
      <c r="J3241" s="0" t="n">
        <v>1.8</v>
      </c>
      <c r="K3241" s="0" t="s">
        <v>21</v>
      </c>
      <c r="L3241" s="0" t="n">
        <f aca="false">IF(K3241="Yes",(J3241-1)*0.98,-1)</f>
        <v>0.784</v>
      </c>
      <c r="M3241" s="4" t="s">
        <v>22</v>
      </c>
      <c r="N3241" s="50" t="n">
        <v>31.05</v>
      </c>
      <c r="O3241" s="50" t="n">
        <f aca="false">N3241*L3241</f>
        <v>24.3432</v>
      </c>
      <c r="P3241" s="14" t="n">
        <f aca="false">O3241+P3240</f>
        <v>1544.64117045802</v>
      </c>
    </row>
    <row r="3242" customFormat="false" ht="12.8" hidden="false" customHeight="false" outlineLevel="0" collapsed="false">
      <c r="A3242" s="2" t="s">
        <v>3628</v>
      </c>
      <c r="B3242" s="2" t="s">
        <v>23</v>
      </c>
      <c r="C3242" s="0" t="s">
        <v>264</v>
      </c>
      <c r="D3242" s="0" t="s">
        <v>16</v>
      </c>
      <c r="E3242" s="0" t="s">
        <v>87</v>
      </c>
      <c r="F3242" s="0" t="s">
        <v>18</v>
      </c>
      <c r="G3242" s="0" t="s">
        <v>21</v>
      </c>
      <c r="H3242" s="0" t="s">
        <v>3630</v>
      </c>
      <c r="I3242" s="0" t="n">
        <v>3</v>
      </c>
      <c r="J3242" s="0" t="n">
        <v>1.71</v>
      </c>
      <c r="K3242" s="0" t="s">
        <v>19</v>
      </c>
      <c r="L3242" s="0" t="n">
        <f aca="false">IF(K3242="Yes",(J3242-1)*0.98,-1)</f>
        <v>-1</v>
      </c>
      <c r="M3242" s="11" t="s">
        <v>62</v>
      </c>
      <c r="N3242" s="50" t="n">
        <v>31.05</v>
      </c>
      <c r="O3242" s="50" t="n">
        <f aca="false">N3242*L3242</f>
        <v>-31.05</v>
      </c>
      <c r="P3242" s="14" t="n">
        <f aca="false">O3242+P3241</f>
        <v>1513.59117045802</v>
      </c>
    </row>
    <row r="3243" customFormat="false" ht="12.8" hidden="false" customHeight="false" outlineLevel="0" collapsed="false">
      <c r="A3243" s="9" t="s">
        <v>3628</v>
      </c>
      <c r="B3243" s="9" t="s">
        <v>23</v>
      </c>
      <c r="C3243" s="6" t="s">
        <v>264</v>
      </c>
      <c r="D3243" s="6" t="s">
        <v>16</v>
      </c>
      <c r="E3243" s="6" t="s">
        <v>87</v>
      </c>
      <c r="F3243" s="6" t="s">
        <v>18</v>
      </c>
      <c r="G3243" s="6" t="s">
        <v>21</v>
      </c>
      <c r="H3243" s="6" t="s">
        <v>3630</v>
      </c>
      <c r="I3243" s="0" t="n">
        <v>3</v>
      </c>
      <c r="J3243" s="6" t="n">
        <v>2.82</v>
      </c>
      <c r="K3243" s="3" t="str">
        <f aca="false">IF(I3243=1,"Yes","No")</f>
        <v>No</v>
      </c>
      <c r="L3243" s="7" t="n">
        <f aca="false">IF(K3243="Yes",(J3243-1)*0.98,-1)</f>
        <v>-1</v>
      </c>
      <c r="M3243" s="10" t="s">
        <v>53</v>
      </c>
      <c r="N3243" s="50" t="n">
        <v>31.05</v>
      </c>
      <c r="O3243" s="50" t="n">
        <f aca="false">N3243*L3243</f>
        <v>-31.05</v>
      </c>
      <c r="P3243" s="14" t="n">
        <f aca="false">O3243+P3242</f>
        <v>1482.54117045802</v>
      </c>
    </row>
    <row r="3244" customFormat="false" ht="12.8" hidden="false" customHeight="false" outlineLevel="0" collapsed="false">
      <c r="A3244" s="2" t="s">
        <v>3628</v>
      </c>
      <c r="B3244" s="2" t="s">
        <v>157</v>
      </c>
      <c r="C3244" s="0" t="s">
        <v>56</v>
      </c>
      <c r="D3244" s="0" t="s">
        <v>42</v>
      </c>
      <c r="E3244" s="0" t="s">
        <v>79</v>
      </c>
      <c r="F3244" s="0" t="s">
        <v>80</v>
      </c>
      <c r="G3244" s="0" t="s">
        <v>19</v>
      </c>
      <c r="H3244" s="0" t="s">
        <v>3631</v>
      </c>
      <c r="I3244" s="0" t="n">
        <v>4</v>
      </c>
      <c r="J3244" s="0" t="n">
        <v>1.98</v>
      </c>
      <c r="K3244" s="0" t="s">
        <v>19</v>
      </c>
      <c r="L3244" s="0" t="n">
        <f aca="false">IF(K3244="Yes",(J3244-1)*0.98,-1)</f>
        <v>-1</v>
      </c>
      <c r="M3244" s="4" t="s">
        <v>22</v>
      </c>
      <c r="N3244" s="50" t="n">
        <v>31.05</v>
      </c>
      <c r="O3244" s="50" t="n">
        <f aca="false">N3244*L3244</f>
        <v>-31.05</v>
      </c>
      <c r="P3244" s="14" t="n">
        <f aca="false">O3244+P3243</f>
        <v>1451.49117045802</v>
      </c>
    </row>
    <row r="3245" customFormat="false" ht="12.8" hidden="false" customHeight="false" outlineLevel="0" collapsed="false">
      <c r="A3245" s="2" t="s">
        <v>3632</v>
      </c>
      <c r="B3245" s="2" t="s">
        <v>170</v>
      </c>
      <c r="C3245" s="0" t="s">
        <v>248</v>
      </c>
      <c r="D3245" s="0" t="s">
        <v>42</v>
      </c>
      <c r="E3245" s="0" t="s">
        <v>17</v>
      </c>
      <c r="F3245" s="0" t="s">
        <v>43</v>
      </c>
      <c r="G3245" s="0" t="s">
        <v>19</v>
      </c>
      <c r="H3245" s="0" t="s">
        <v>3633</v>
      </c>
      <c r="I3245" s="0" t="n">
        <v>2</v>
      </c>
      <c r="J3245" s="0" t="n">
        <v>1.98</v>
      </c>
      <c r="K3245" s="0" t="str">
        <f aca="false">IF(I3245=1,"Yes","No")</f>
        <v>No</v>
      </c>
      <c r="L3245" s="0" t="n">
        <f aca="false">IF(K3245="Yes",(J3245-1)*0.98,-1)</f>
        <v>-1</v>
      </c>
      <c r="M3245" s="5" t="s">
        <v>33</v>
      </c>
      <c r="N3245" s="50" t="n">
        <v>31.05</v>
      </c>
      <c r="O3245" s="50" t="n">
        <f aca="false">N3245*L3245</f>
        <v>-31.05</v>
      </c>
      <c r="P3245" s="14" t="n">
        <f aca="false">O3245+P3244</f>
        <v>1420.44117045803</v>
      </c>
    </row>
    <row r="3246" customFormat="false" ht="12.8" hidden="false" customHeight="false" outlineLevel="0" collapsed="false">
      <c r="A3246" s="2" t="s">
        <v>3632</v>
      </c>
      <c r="B3246" s="2" t="s">
        <v>167</v>
      </c>
      <c r="C3246" s="0" t="s">
        <v>24</v>
      </c>
      <c r="D3246" s="0" t="s">
        <v>16</v>
      </c>
      <c r="E3246" s="0" t="s">
        <v>17</v>
      </c>
      <c r="F3246" s="0" t="s">
        <v>18</v>
      </c>
      <c r="G3246" s="0" t="s">
        <v>19</v>
      </c>
      <c r="H3246" s="0" t="s">
        <v>3634</v>
      </c>
      <c r="I3246" s="0" t="n">
        <v>1</v>
      </c>
      <c r="J3246" s="0" t="n">
        <v>1.23</v>
      </c>
      <c r="K3246" s="0" t="s">
        <v>21</v>
      </c>
      <c r="L3246" s="0" t="n">
        <f aca="false">IF(K3246="Yes",(J3246-1)*0.98,-1)</f>
        <v>0.2254</v>
      </c>
      <c r="M3246" s="4" t="s">
        <v>22</v>
      </c>
      <c r="N3246" s="50" t="n">
        <v>31.05</v>
      </c>
      <c r="O3246" s="50" t="n">
        <f aca="false">N3246*L3246</f>
        <v>6.99867</v>
      </c>
      <c r="P3246" s="14" t="n">
        <f aca="false">O3246+P3245</f>
        <v>1427.43984045802</v>
      </c>
    </row>
    <row r="3247" customFormat="false" ht="12.8" hidden="false" customHeight="false" outlineLevel="0" collapsed="false">
      <c r="A3247" s="2" t="s">
        <v>3635</v>
      </c>
      <c r="B3247" s="2" t="s">
        <v>55</v>
      </c>
      <c r="C3247" s="0" t="s">
        <v>1317</v>
      </c>
      <c r="D3247" s="0" t="s">
        <v>37</v>
      </c>
      <c r="E3247" s="0" t="s">
        <v>17</v>
      </c>
      <c r="F3247" s="0" t="s">
        <v>43</v>
      </c>
      <c r="G3247" s="0" t="s">
        <v>19</v>
      </c>
      <c r="H3247" s="0" t="s">
        <v>3636</v>
      </c>
      <c r="I3247" s="0" t="n">
        <v>3</v>
      </c>
      <c r="J3247" s="0" t="n">
        <v>1.46</v>
      </c>
      <c r="K3247" s="0" t="s">
        <v>19</v>
      </c>
      <c r="L3247" s="0" t="n">
        <f aca="false">IF(K3247="Yes",(J3247-1)*0.98,-1)</f>
        <v>-1</v>
      </c>
      <c r="M3247" s="11" t="s">
        <v>62</v>
      </c>
      <c r="N3247" s="50" t="n">
        <v>31.05</v>
      </c>
      <c r="O3247" s="50" t="n">
        <f aca="false">N3247*L3247</f>
        <v>-31.05</v>
      </c>
      <c r="P3247" s="14" t="n">
        <f aca="false">O3247+P3246</f>
        <v>1396.38984045802</v>
      </c>
    </row>
    <row r="3248" customFormat="false" ht="12.8" hidden="false" customHeight="false" outlineLevel="0" collapsed="false">
      <c r="A3248" s="2" t="s">
        <v>3635</v>
      </c>
      <c r="B3248" s="2" t="s">
        <v>58</v>
      </c>
      <c r="C3248" s="0" t="s">
        <v>1317</v>
      </c>
      <c r="D3248" s="0" t="s">
        <v>37</v>
      </c>
      <c r="E3248" s="0" t="s">
        <v>87</v>
      </c>
      <c r="F3248" s="0" t="s">
        <v>1413</v>
      </c>
      <c r="G3248" s="0" t="s">
        <v>19</v>
      </c>
      <c r="H3248" s="0" t="s">
        <v>917</v>
      </c>
      <c r="I3248" s="0" t="n">
        <v>1</v>
      </c>
      <c r="J3248" s="0" t="n">
        <v>1.17</v>
      </c>
      <c r="K3248" s="0" t="s">
        <v>21</v>
      </c>
      <c r="L3248" s="0" t="n">
        <f aca="false">IF(K3248="Yes",(J3248-1)*0.98,-1)</f>
        <v>0.1666</v>
      </c>
      <c r="M3248" s="4" t="s">
        <v>22</v>
      </c>
      <c r="N3248" s="50" t="n">
        <v>31.05</v>
      </c>
      <c r="O3248" s="50" t="n">
        <f aca="false">N3248*L3248</f>
        <v>5.17293</v>
      </c>
      <c r="P3248" s="14" t="n">
        <f aca="false">O3248+P3247</f>
        <v>1401.56277045802</v>
      </c>
    </row>
    <row r="3249" customFormat="false" ht="12.8" hidden="false" customHeight="false" outlineLevel="0" collapsed="false">
      <c r="A3249" s="2" t="s">
        <v>3637</v>
      </c>
      <c r="B3249" s="2" t="s">
        <v>186</v>
      </c>
      <c r="C3249" s="0" t="s">
        <v>327</v>
      </c>
      <c r="D3249" s="0" t="s">
        <v>16</v>
      </c>
      <c r="E3249" s="0" t="s">
        <v>17</v>
      </c>
      <c r="F3249" s="0" t="s">
        <v>18</v>
      </c>
      <c r="G3249" s="0" t="s">
        <v>19</v>
      </c>
      <c r="H3249" s="0" t="s">
        <v>3638</v>
      </c>
      <c r="I3249" s="0" t="n">
        <v>2</v>
      </c>
      <c r="J3249" s="0" t="n">
        <v>1.32</v>
      </c>
      <c r="K3249" s="0" t="s">
        <v>21</v>
      </c>
      <c r="L3249" s="0" t="n">
        <f aca="false">IF(K3249="Yes",(J3249-1)*0.98,-1)</f>
        <v>0.3136</v>
      </c>
      <c r="M3249" s="4" t="s">
        <v>22</v>
      </c>
      <c r="N3249" s="50" t="n">
        <v>31.05</v>
      </c>
      <c r="O3249" s="50" t="n">
        <f aca="false">N3249*L3249</f>
        <v>9.73728</v>
      </c>
      <c r="P3249" s="14" t="n">
        <f aca="false">O3249+P3248</f>
        <v>1411.30005045802</v>
      </c>
    </row>
    <row r="3250" customFormat="false" ht="12.8" hidden="false" customHeight="false" outlineLevel="0" collapsed="false">
      <c r="A3250" s="2" t="s">
        <v>3637</v>
      </c>
      <c r="B3250" s="2" t="s">
        <v>186</v>
      </c>
      <c r="C3250" s="0" t="s">
        <v>327</v>
      </c>
      <c r="D3250" s="0" t="s">
        <v>16</v>
      </c>
      <c r="E3250" s="0" t="s">
        <v>17</v>
      </c>
      <c r="F3250" s="0" t="s">
        <v>18</v>
      </c>
      <c r="G3250" s="0" t="s">
        <v>19</v>
      </c>
      <c r="H3250" s="0" t="s">
        <v>3639</v>
      </c>
      <c r="I3250" s="0" t="s">
        <v>133</v>
      </c>
      <c r="J3250" s="0" t="n">
        <v>4.1</v>
      </c>
      <c r="K3250" s="0" t="s">
        <v>19</v>
      </c>
      <c r="L3250" s="0" t="n">
        <f aca="false">IF(K3250="Yes",(J3250-1)*0.98,-1)</f>
        <v>-1</v>
      </c>
      <c r="M3250" s="11" t="s">
        <v>62</v>
      </c>
      <c r="N3250" s="50" t="n">
        <v>31.05</v>
      </c>
      <c r="O3250" s="50" t="n">
        <f aca="false">N3250*L3250</f>
        <v>-31.05</v>
      </c>
      <c r="P3250" s="14" t="n">
        <f aca="false">O3250+P3249</f>
        <v>1380.25005045802</v>
      </c>
    </row>
    <row r="3251" customFormat="false" ht="12.8" hidden="false" customHeight="false" outlineLevel="0" collapsed="false">
      <c r="A3251" s="2" t="s">
        <v>3640</v>
      </c>
      <c r="B3251" s="2" t="s">
        <v>926</v>
      </c>
      <c r="C3251" s="0" t="s">
        <v>110</v>
      </c>
      <c r="D3251" s="0" t="s">
        <v>16</v>
      </c>
      <c r="E3251" s="0" t="s">
        <v>87</v>
      </c>
      <c r="F3251" s="0" t="s">
        <v>18</v>
      </c>
      <c r="G3251" s="0" t="s">
        <v>19</v>
      </c>
      <c r="H3251" s="0" t="s">
        <v>1560</v>
      </c>
      <c r="I3251" s="0" t="n">
        <v>1</v>
      </c>
      <c r="J3251" s="0" t="n">
        <v>1.13</v>
      </c>
      <c r="K3251" s="0" t="s">
        <v>21</v>
      </c>
      <c r="L3251" s="0" t="n">
        <f aca="false">IF(K3251="Yes",(J3251-1)*0.98,-1)</f>
        <v>0.1274</v>
      </c>
      <c r="M3251" s="4" t="s">
        <v>22</v>
      </c>
      <c r="N3251" s="50" t="n">
        <v>31.05</v>
      </c>
      <c r="O3251" s="50" t="n">
        <f aca="false">N3251*L3251</f>
        <v>3.95577</v>
      </c>
      <c r="P3251" s="14" t="n">
        <f aca="false">O3251+P3250</f>
        <v>1384.20582045802</v>
      </c>
    </row>
    <row r="3252" customFormat="false" ht="12.8" hidden="false" customHeight="false" outlineLevel="0" collapsed="false">
      <c r="A3252" s="2" t="s">
        <v>3640</v>
      </c>
      <c r="B3252" s="2" t="s">
        <v>27</v>
      </c>
      <c r="C3252" s="0" t="s">
        <v>1094</v>
      </c>
      <c r="D3252" s="0" t="s">
        <v>37</v>
      </c>
      <c r="E3252" s="0" t="s">
        <v>87</v>
      </c>
      <c r="F3252" s="0" t="s">
        <v>18</v>
      </c>
      <c r="G3252" s="0" t="s">
        <v>19</v>
      </c>
      <c r="H3252" s="0" t="s">
        <v>3641</v>
      </c>
      <c r="I3252" s="0" t="n">
        <v>2</v>
      </c>
      <c r="J3252" s="0" t="n">
        <v>2.04</v>
      </c>
      <c r="K3252" s="0" t="s">
        <v>21</v>
      </c>
      <c r="L3252" s="0" t="n">
        <f aca="false">IF(K3252="Yes",(J3252-1)*0.98,-1)</f>
        <v>1.0192</v>
      </c>
      <c r="M3252" s="4" t="s">
        <v>22</v>
      </c>
      <c r="N3252" s="50" t="n">
        <v>31.05</v>
      </c>
      <c r="O3252" s="50" t="n">
        <f aca="false">N3252*L3252</f>
        <v>31.64616</v>
      </c>
      <c r="P3252" s="14" t="n">
        <f aca="false">O3252+P3251</f>
        <v>1415.85198045803</v>
      </c>
    </row>
    <row r="3253" customFormat="false" ht="12.8" hidden="false" customHeight="false" outlineLevel="0" collapsed="false">
      <c r="A3253" s="2" t="s">
        <v>3640</v>
      </c>
      <c r="B3253" s="2" t="s">
        <v>46</v>
      </c>
      <c r="C3253" s="0" t="s">
        <v>457</v>
      </c>
      <c r="D3253" s="0" t="s">
        <v>48</v>
      </c>
      <c r="E3253" s="0" t="s">
        <v>87</v>
      </c>
      <c r="F3253" s="0" t="s">
        <v>18</v>
      </c>
      <c r="G3253" s="0" t="s">
        <v>19</v>
      </c>
      <c r="H3253" s="0" t="s">
        <v>3642</v>
      </c>
      <c r="I3253" s="0" t="n">
        <v>1</v>
      </c>
      <c r="J3253" s="0" t="n">
        <v>1.53</v>
      </c>
      <c r="K3253" s="0" t="str">
        <f aca="false">IF(I3253=1,"Yes","No")</f>
        <v>Yes</v>
      </c>
      <c r="L3253" s="0" t="n">
        <f aca="false">IF(K3253="Yes",(J3253-1)*0.98,-1)</f>
        <v>0.5194</v>
      </c>
      <c r="M3253" s="5" t="s">
        <v>33</v>
      </c>
      <c r="N3253" s="50" t="n">
        <v>31.05</v>
      </c>
      <c r="O3253" s="50" t="n">
        <f aca="false">N3253*L3253</f>
        <v>16.12737</v>
      </c>
      <c r="P3253" s="14" t="n">
        <f aca="false">O3253+P3252</f>
        <v>1431.97935045802</v>
      </c>
    </row>
    <row r="3254" customFormat="false" ht="12.8" hidden="false" customHeight="false" outlineLevel="0" collapsed="false">
      <c r="A3254" s="2" t="s">
        <v>3640</v>
      </c>
      <c r="B3254" s="2" t="s">
        <v>46</v>
      </c>
      <c r="C3254" s="0" t="s">
        <v>457</v>
      </c>
      <c r="D3254" s="0" t="s">
        <v>48</v>
      </c>
      <c r="E3254" s="0" t="s">
        <v>87</v>
      </c>
      <c r="F3254" s="0" t="s">
        <v>18</v>
      </c>
      <c r="G3254" s="0" t="s">
        <v>19</v>
      </c>
      <c r="H3254" s="0" t="s">
        <v>3642</v>
      </c>
      <c r="I3254" s="0" t="n">
        <v>1</v>
      </c>
      <c r="J3254" s="0" t="n">
        <v>1.2</v>
      </c>
      <c r="K3254" s="0" t="s">
        <v>21</v>
      </c>
      <c r="L3254" s="0" t="n">
        <f aca="false">IF(K3254="Yes",(J3254-1)*0.98,-1)</f>
        <v>0.196</v>
      </c>
      <c r="M3254" s="4" t="s">
        <v>22</v>
      </c>
      <c r="N3254" s="50" t="n">
        <v>31.05</v>
      </c>
      <c r="O3254" s="50" t="n">
        <f aca="false">N3254*L3254</f>
        <v>6.0858</v>
      </c>
      <c r="P3254" s="14" t="n">
        <f aca="false">O3254+P3253</f>
        <v>1438.06515045802</v>
      </c>
    </row>
    <row r="3255" customFormat="false" ht="12.8" hidden="false" customHeight="false" outlineLevel="0" collapsed="false">
      <c r="A3255" s="2" t="s">
        <v>3640</v>
      </c>
      <c r="B3255" s="2" t="s">
        <v>157</v>
      </c>
      <c r="C3255" s="6" t="s">
        <v>1094</v>
      </c>
      <c r="D3255" s="6" t="s">
        <v>37</v>
      </c>
      <c r="E3255" s="6" t="s">
        <v>79</v>
      </c>
      <c r="F3255" s="6" t="s">
        <v>80</v>
      </c>
      <c r="G3255" s="6" t="s">
        <v>19</v>
      </c>
      <c r="H3255" s="6" t="s">
        <v>3643</v>
      </c>
      <c r="I3255" s="0" t="n">
        <v>0</v>
      </c>
      <c r="J3255" s="6" t="n">
        <v>21.62</v>
      </c>
      <c r="K3255" s="3" t="str">
        <f aca="false">IF(I3255=1, "No","Yes")</f>
        <v>Yes</v>
      </c>
      <c r="L3255" s="7" t="n">
        <f aca="false">IF(I3255=1,-J3255,0.98)</f>
        <v>0.98</v>
      </c>
      <c r="M3255" s="8" t="s">
        <v>51</v>
      </c>
      <c r="N3255" s="50" t="n">
        <v>31.05</v>
      </c>
      <c r="O3255" s="50" t="n">
        <f aca="false">N3255*L3255</f>
        <v>30.429</v>
      </c>
      <c r="P3255" s="14" t="n">
        <f aca="false">O3255+P3254</f>
        <v>1468.49415045802</v>
      </c>
    </row>
    <row r="3256" customFormat="false" ht="12.8" hidden="false" customHeight="false" outlineLevel="0" collapsed="false">
      <c r="A3256" s="2" t="s">
        <v>3644</v>
      </c>
      <c r="B3256" s="2" t="s">
        <v>926</v>
      </c>
      <c r="C3256" s="0" t="s">
        <v>1094</v>
      </c>
      <c r="D3256" s="0" t="s">
        <v>37</v>
      </c>
      <c r="E3256" s="0" t="s">
        <v>17</v>
      </c>
      <c r="F3256" s="0" t="s">
        <v>1413</v>
      </c>
      <c r="G3256" s="0" t="s">
        <v>19</v>
      </c>
      <c r="H3256" s="0" t="s">
        <v>3645</v>
      </c>
      <c r="I3256" s="0" t="n">
        <v>1</v>
      </c>
      <c r="J3256" s="0" t="n">
        <v>1.14</v>
      </c>
      <c r="K3256" s="0" t="s">
        <v>21</v>
      </c>
      <c r="L3256" s="0" t="n">
        <f aca="false">IF(K3256="Yes",(J3256-1)*0.98,-1)</f>
        <v>0.1372</v>
      </c>
      <c r="M3256" s="4" t="s">
        <v>22</v>
      </c>
      <c r="N3256" s="50" t="n">
        <v>31.05</v>
      </c>
      <c r="O3256" s="50" t="n">
        <f aca="false">N3256*L3256</f>
        <v>4.26006</v>
      </c>
      <c r="P3256" s="14" t="n">
        <f aca="false">O3256+P3255</f>
        <v>1472.75421045802</v>
      </c>
    </row>
    <row r="3257" customFormat="false" ht="12.8" hidden="false" customHeight="false" outlineLevel="0" collapsed="false">
      <c r="A3257" s="2" t="s">
        <v>3646</v>
      </c>
      <c r="B3257" s="2" t="s">
        <v>170</v>
      </c>
      <c r="C3257" s="0" t="s">
        <v>332</v>
      </c>
      <c r="D3257" s="0" t="s">
        <v>16</v>
      </c>
      <c r="E3257" s="0" t="s">
        <v>17</v>
      </c>
      <c r="F3257" s="0" t="s">
        <v>18</v>
      </c>
      <c r="G3257" s="0" t="s">
        <v>19</v>
      </c>
      <c r="H3257" s="0" t="s">
        <v>3647</v>
      </c>
      <c r="I3257" s="0" t="n">
        <v>0</v>
      </c>
      <c r="J3257" s="0" t="n">
        <v>2.85</v>
      </c>
      <c r="K3257" s="0" t="s">
        <v>19</v>
      </c>
      <c r="L3257" s="0" t="n">
        <f aca="false">IF(K3257="Yes",(J3257-1)*0.98,-1)</f>
        <v>-1</v>
      </c>
      <c r="M3257" s="4" t="s">
        <v>22</v>
      </c>
      <c r="N3257" s="50" t="n">
        <v>31.05</v>
      </c>
      <c r="O3257" s="50" t="n">
        <f aca="false">N3257*L3257</f>
        <v>-31.05</v>
      </c>
      <c r="P3257" s="14" t="n">
        <f aca="false">O3257+P3256</f>
        <v>1441.70421045803</v>
      </c>
    </row>
    <row r="3258" customFormat="false" ht="12.8" hidden="false" customHeight="false" outlineLevel="0" collapsed="false">
      <c r="A3258" s="2" t="s">
        <v>3646</v>
      </c>
      <c r="B3258" s="2" t="s">
        <v>101</v>
      </c>
      <c r="C3258" s="0" t="s">
        <v>332</v>
      </c>
      <c r="D3258" s="0" t="s">
        <v>16</v>
      </c>
      <c r="E3258" s="0" t="s">
        <v>87</v>
      </c>
      <c r="F3258" s="0" t="s">
        <v>18</v>
      </c>
      <c r="G3258" s="0" t="s">
        <v>21</v>
      </c>
      <c r="H3258" s="0" t="s">
        <v>3523</v>
      </c>
      <c r="I3258" s="0" t="n">
        <v>0</v>
      </c>
      <c r="J3258" s="0" t="n">
        <v>1.43</v>
      </c>
      <c r="K3258" s="0" t="s">
        <v>19</v>
      </c>
      <c r="L3258" s="0" t="n">
        <f aca="false">IF(K3258="Yes",(J3258-1)*0.98,-1)</f>
        <v>-1</v>
      </c>
      <c r="M3258" s="4" t="s">
        <v>22</v>
      </c>
      <c r="N3258" s="50" t="n">
        <v>31.05</v>
      </c>
      <c r="O3258" s="50" t="n">
        <f aca="false">N3258*L3258</f>
        <v>-31.05</v>
      </c>
      <c r="P3258" s="14" t="n">
        <f aca="false">O3258+P3257</f>
        <v>1410.65421045803</v>
      </c>
    </row>
    <row r="3259" customFormat="false" ht="12.8" hidden="false" customHeight="false" outlineLevel="0" collapsed="false">
      <c r="A3259" s="2" t="s">
        <v>3646</v>
      </c>
      <c r="B3259" s="2" t="s">
        <v>77</v>
      </c>
      <c r="C3259" s="0" t="s">
        <v>1371</v>
      </c>
      <c r="D3259" s="0" t="s">
        <v>42</v>
      </c>
      <c r="E3259" s="0" t="s">
        <v>30</v>
      </c>
      <c r="F3259" s="0" t="s">
        <v>18</v>
      </c>
      <c r="G3259" s="0" t="s">
        <v>19</v>
      </c>
      <c r="H3259" s="0" t="s">
        <v>3648</v>
      </c>
      <c r="I3259" s="0" t="n">
        <v>0</v>
      </c>
      <c r="J3259" s="0" t="n">
        <v>3.94</v>
      </c>
      <c r="K3259" s="0" t="s">
        <v>19</v>
      </c>
      <c r="L3259" s="0" t="n">
        <f aca="false">IF(K3259="Yes",(J3259-1)*0.98,-1)</f>
        <v>-1</v>
      </c>
      <c r="M3259" s="11" t="s">
        <v>62</v>
      </c>
      <c r="N3259" s="50" t="n">
        <v>31.05</v>
      </c>
      <c r="O3259" s="50" t="n">
        <f aca="false">N3259*L3259</f>
        <v>-31.05</v>
      </c>
      <c r="P3259" s="14" t="n">
        <f aca="false">O3259+P3258</f>
        <v>1379.60421045803</v>
      </c>
    </row>
    <row r="3260" customFormat="false" ht="12.8" hidden="false" customHeight="false" outlineLevel="0" collapsed="false">
      <c r="A3260" s="2" t="s">
        <v>3649</v>
      </c>
      <c r="B3260" s="2" t="s">
        <v>1421</v>
      </c>
      <c r="C3260" s="0" t="s">
        <v>223</v>
      </c>
      <c r="D3260" s="0" t="s">
        <v>195</v>
      </c>
      <c r="E3260" s="0" t="s">
        <v>17</v>
      </c>
      <c r="F3260" s="0" t="s">
        <v>18</v>
      </c>
      <c r="G3260" s="0" t="s">
        <v>19</v>
      </c>
      <c r="H3260" s="0" t="s">
        <v>3099</v>
      </c>
      <c r="I3260" s="0" t="n">
        <v>1</v>
      </c>
      <c r="J3260" s="0" t="n">
        <v>1.55</v>
      </c>
      <c r="K3260" s="0" t="s">
        <v>21</v>
      </c>
      <c r="L3260" s="0" t="n">
        <f aca="false">IF(K3260="Yes",(J3260-1)*0.98,-1)</f>
        <v>0.539</v>
      </c>
      <c r="M3260" s="4" t="s">
        <v>22</v>
      </c>
      <c r="N3260" s="50" t="n">
        <v>31.05</v>
      </c>
      <c r="O3260" s="50" t="n">
        <f aca="false">N3260*L3260</f>
        <v>16.73595</v>
      </c>
      <c r="P3260" s="14" t="n">
        <f aca="false">O3260+P3259</f>
        <v>1396.34016045803</v>
      </c>
    </row>
    <row r="3261" customFormat="false" ht="12.8" hidden="false" customHeight="false" outlineLevel="0" collapsed="false">
      <c r="A3261" s="2" t="s">
        <v>3649</v>
      </c>
      <c r="B3261" s="2" t="s">
        <v>109</v>
      </c>
      <c r="C3261" s="0" t="s">
        <v>433</v>
      </c>
      <c r="D3261" s="0" t="s">
        <v>16</v>
      </c>
      <c r="E3261" s="0" t="s">
        <v>79</v>
      </c>
      <c r="F3261" s="0" t="s">
        <v>80</v>
      </c>
      <c r="G3261" s="0" t="s">
        <v>19</v>
      </c>
      <c r="H3261" s="0" t="s">
        <v>3650</v>
      </c>
      <c r="I3261" s="0" t="n">
        <v>2</v>
      </c>
      <c r="J3261" s="0" t="n">
        <v>1.38</v>
      </c>
      <c r="K3261" s="0" t="s">
        <v>21</v>
      </c>
      <c r="L3261" s="0" t="n">
        <f aca="false">IF(K3261="Yes",(J3261-1)*0.98,-1)</f>
        <v>0.3724</v>
      </c>
      <c r="M3261" s="4" t="s">
        <v>22</v>
      </c>
      <c r="N3261" s="50" t="n">
        <v>31.05</v>
      </c>
      <c r="O3261" s="50" t="n">
        <f aca="false">N3261*L3261</f>
        <v>11.56302</v>
      </c>
      <c r="P3261" s="14" t="n">
        <f aca="false">O3261+P3260</f>
        <v>1407.90318045803</v>
      </c>
    </row>
    <row r="3262" customFormat="false" ht="12.8" hidden="false" customHeight="false" outlineLevel="0" collapsed="false">
      <c r="A3262" s="2" t="s">
        <v>3649</v>
      </c>
      <c r="B3262" s="2" t="s">
        <v>109</v>
      </c>
      <c r="C3262" s="0" t="s">
        <v>433</v>
      </c>
      <c r="D3262" s="0" t="s">
        <v>16</v>
      </c>
      <c r="E3262" s="0" t="s">
        <v>79</v>
      </c>
      <c r="F3262" s="0" t="s">
        <v>80</v>
      </c>
      <c r="G3262" s="0" t="s">
        <v>19</v>
      </c>
      <c r="H3262" s="0" t="s">
        <v>3651</v>
      </c>
      <c r="I3262" s="0" t="n">
        <v>0</v>
      </c>
      <c r="J3262" s="0" t="n">
        <v>6.6</v>
      </c>
      <c r="K3262" s="0" t="s">
        <v>19</v>
      </c>
      <c r="L3262" s="0" t="n">
        <f aca="false">IF(K3262="Yes",(J3262-1)*0.98,-1)</f>
        <v>-1</v>
      </c>
      <c r="M3262" s="11" t="s">
        <v>62</v>
      </c>
      <c r="N3262" s="50" t="n">
        <v>31.05</v>
      </c>
      <c r="O3262" s="50" t="n">
        <f aca="false">N3262*L3262</f>
        <v>-31.05</v>
      </c>
      <c r="P3262" s="14" t="n">
        <f aca="false">O3262+P3261</f>
        <v>1376.85318045803</v>
      </c>
    </row>
    <row r="3263" customFormat="false" ht="12.8" hidden="false" customHeight="false" outlineLevel="0" collapsed="false">
      <c r="A3263" s="2" t="s">
        <v>3649</v>
      </c>
      <c r="B3263" s="2" t="s">
        <v>109</v>
      </c>
      <c r="C3263" s="6" t="s">
        <v>433</v>
      </c>
      <c r="D3263" s="6" t="s">
        <v>16</v>
      </c>
      <c r="E3263" s="6" t="s">
        <v>79</v>
      </c>
      <c r="F3263" s="6" t="s">
        <v>80</v>
      </c>
      <c r="G3263" s="6" t="s">
        <v>19</v>
      </c>
      <c r="H3263" s="6" t="s">
        <v>3652</v>
      </c>
      <c r="I3263" s="0" t="n">
        <v>1</v>
      </c>
      <c r="J3263" s="6" t="n">
        <v>10.41</v>
      </c>
      <c r="K3263" s="3" t="str">
        <f aca="false">IF(I3263=1, "No","Yes")</f>
        <v>No</v>
      </c>
      <c r="L3263" s="7" t="n">
        <f aca="false">IF(I3263=1,-J3263,0.98)</f>
        <v>-10.41</v>
      </c>
      <c r="M3263" s="12" t="s">
        <v>128</v>
      </c>
      <c r="N3263" s="50" t="n">
        <v>31.05</v>
      </c>
      <c r="O3263" s="50" t="n">
        <f aca="false">N3263*L3263</f>
        <v>-323.2305</v>
      </c>
      <c r="P3263" s="14" t="n">
        <f aca="false">O3263+P3262</f>
        <v>1053.62268045803</v>
      </c>
    </row>
    <row r="3264" customFormat="false" ht="12.8" hidden="false" customHeight="false" outlineLevel="0" collapsed="false">
      <c r="A3264" s="9" t="s">
        <v>3649</v>
      </c>
      <c r="B3264" s="9" t="s">
        <v>109</v>
      </c>
      <c r="C3264" s="6" t="s">
        <v>433</v>
      </c>
      <c r="D3264" s="6" t="s">
        <v>16</v>
      </c>
      <c r="E3264" s="6" t="s">
        <v>79</v>
      </c>
      <c r="F3264" s="6" t="s">
        <v>80</v>
      </c>
      <c r="G3264" s="6" t="s">
        <v>19</v>
      </c>
      <c r="H3264" s="6" t="s">
        <v>3652</v>
      </c>
      <c r="I3264" s="0" t="n">
        <v>1</v>
      </c>
      <c r="J3264" s="6" t="n">
        <v>2.5</v>
      </c>
      <c r="K3264" s="3" t="s">
        <v>21</v>
      </c>
      <c r="L3264" s="0" t="n">
        <f aca="false">IF(K3264="Yes",(J3264-1)*0.98,-1)</f>
        <v>1.47</v>
      </c>
      <c r="M3264" s="13" t="s">
        <v>184</v>
      </c>
      <c r="N3264" s="50" t="n">
        <v>31.05</v>
      </c>
      <c r="O3264" s="50" t="n">
        <f aca="false">N3264*L3264</f>
        <v>45.6435</v>
      </c>
      <c r="P3264" s="14" t="n">
        <f aca="false">O3264+P3263</f>
        <v>1099.26618045803</v>
      </c>
    </row>
    <row r="3265" customFormat="false" ht="12.8" hidden="false" customHeight="false" outlineLevel="0" collapsed="false">
      <c r="A3265" s="2" t="s">
        <v>3653</v>
      </c>
      <c r="B3265" s="2" t="s">
        <v>445</v>
      </c>
      <c r="C3265" s="0" t="s">
        <v>773</v>
      </c>
      <c r="D3265" s="0" t="s">
        <v>16</v>
      </c>
      <c r="E3265" s="0" t="s">
        <v>17</v>
      </c>
      <c r="F3265" s="0" t="s">
        <v>18</v>
      </c>
      <c r="G3265" s="0" t="s">
        <v>19</v>
      </c>
      <c r="H3265" s="0" t="s">
        <v>3059</v>
      </c>
      <c r="I3265" s="0" t="n">
        <v>3</v>
      </c>
      <c r="J3265" s="0" t="n">
        <v>1.15</v>
      </c>
      <c r="K3265" s="0" t="s">
        <v>21</v>
      </c>
      <c r="L3265" s="0" t="n">
        <f aca="false">IF(K3265="Yes",(J3265-1)*0.98,-1)</f>
        <v>0.147</v>
      </c>
      <c r="M3265" s="4" t="s">
        <v>22</v>
      </c>
      <c r="N3265" s="50" t="n">
        <v>31.05</v>
      </c>
      <c r="O3265" s="50" t="n">
        <f aca="false">N3265*L3265</f>
        <v>4.56435</v>
      </c>
      <c r="P3265" s="14" t="n">
        <f aca="false">O3265+P3264</f>
        <v>1103.83053045803</v>
      </c>
    </row>
    <row r="3266" customFormat="false" ht="12.8" hidden="false" customHeight="false" outlineLevel="0" collapsed="false">
      <c r="A3266" s="2" t="s">
        <v>3653</v>
      </c>
      <c r="B3266" s="2" t="s">
        <v>155</v>
      </c>
      <c r="C3266" s="0" t="s">
        <v>773</v>
      </c>
      <c r="D3266" s="0" t="s">
        <v>16</v>
      </c>
      <c r="E3266" s="0" t="s">
        <v>87</v>
      </c>
      <c r="F3266" s="0" t="s">
        <v>18</v>
      </c>
      <c r="G3266" s="0" t="s">
        <v>21</v>
      </c>
      <c r="H3266" s="0" t="s">
        <v>3654</v>
      </c>
      <c r="I3266" s="0" t="n">
        <v>2</v>
      </c>
      <c r="J3266" s="0" t="n">
        <v>2.6</v>
      </c>
      <c r="K3266" s="0" t="s">
        <v>21</v>
      </c>
      <c r="L3266" s="0" t="n">
        <f aca="false">IF(K3266="Yes",(J3266-1)*0.98,-1)</f>
        <v>1.568</v>
      </c>
      <c r="M3266" s="4" t="s">
        <v>22</v>
      </c>
      <c r="N3266" s="50" t="n">
        <v>31.05</v>
      </c>
      <c r="O3266" s="50" t="n">
        <f aca="false">N3266*L3266</f>
        <v>48.6864</v>
      </c>
      <c r="P3266" s="14" t="n">
        <f aca="false">O3266+P3265</f>
        <v>1152.51693045803</v>
      </c>
    </row>
    <row r="3267" customFormat="false" ht="12.8" hidden="false" customHeight="false" outlineLevel="0" collapsed="false">
      <c r="A3267" s="2" t="s">
        <v>3653</v>
      </c>
      <c r="B3267" s="2" t="s">
        <v>35</v>
      </c>
      <c r="C3267" s="0" t="s">
        <v>110</v>
      </c>
      <c r="D3267" s="0" t="s">
        <v>16</v>
      </c>
      <c r="E3267" s="0" t="s">
        <v>17</v>
      </c>
      <c r="F3267" s="0" t="s">
        <v>18</v>
      </c>
      <c r="G3267" s="0" t="s">
        <v>19</v>
      </c>
      <c r="H3267" s="0" t="s">
        <v>3655</v>
      </c>
      <c r="I3267" s="0" t="n">
        <v>4</v>
      </c>
      <c r="J3267" s="0" t="n">
        <v>1.25</v>
      </c>
      <c r="K3267" s="0" t="s">
        <v>19</v>
      </c>
      <c r="L3267" s="0" t="n">
        <f aca="false">IF(K3267="Yes",(J3267-1)*0.98,-1)</f>
        <v>-1</v>
      </c>
      <c r="M3267" s="4" t="s">
        <v>22</v>
      </c>
      <c r="N3267" s="50" t="n">
        <v>31.05</v>
      </c>
      <c r="O3267" s="50" t="n">
        <f aca="false">N3267*L3267</f>
        <v>-31.05</v>
      </c>
      <c r="P3267" s="14" t="n">
        <f aca="false">O3267+P3266</f>
        <v>1121.46693045803</v>
      </c>
    </row>
    <row r="3268" customFormat="false" ht="12.8" hidden="false" customHeight="false" outlineLevel="0" collapsed="false">
      <c r="A3268" s="2" t="s">
        <v>3653</v>
      </c>
      <c r="B3268" s="2" t="s">
        <v>35</v>
      </c>
      <c r="C3268" s="0" t="s">
        <v>110</v>
      </c>
      <c r="D3268" s="0" t="s">
        <v>16</v>
      </c>
      <c r="E3268" s="0" t="s">
        <v>17</v>
      </c>
      <c r="F3268" s="0" t="s">
        <v>18</v>
      </c>
      <c r="G3268" s="0" t="s">
        <v>19</v>
      </c>
      <c r="H3268" s="0" t="s">
        <v>2653</v>
      </c>
      <c r="I3268" s="0" t="n">
        <v>1</v>
      </c>
      <c r="J3268" s="0" t="n">
        <v>1.36</v>
      </c>
      <c r="K3268" s="0" t="s">
        <v>21</v>
      </c>
      <c r="L3268" s="0" t="n">
        <f aca="false">IF(K3268="Yes",(J3268-1)*0.98,-1)</f>
        <v>0.3528</v>
      </c>
      <c r="M3268" s="11" t="s">
        <v>62</v>
      </c>
      <c r="N3268" s="50" t="n">
        <v>31.05</v>
      </c>
      <c r="O3268" s="50" t="n">
        <f aca="false">N3268*L3268</f>
        <v>10.95444</v>
      </c>
      <c r="P3268" s="14" t="n">
        <f aca="false">O3268+P3267</f>
        <v>1132.42137045803</v>
      </c>
    </row>
    <row r="3269" customFormat="false" ht="12.8" hidden="false" customHeight="false" outlineLevel="0" collapsed="false">
      <c r="A3269" s="2" t="s">
        <v>3653</v>
      </c>
      <c r="B3269" s="2" t="s">
        <v>149</v>
      </c>
      <c r="C3269" s="0" t="s">
        <v>110</v>
      </c>
      <c r="D3269" s="0" t="s">
        <v>42</v>
      </c>
      <c r="E3269" s="0" t="s">
        <v>79</v>
      </c>
      <c r="F3269" s="0" t="s">
        <v>80</v>
      </c>
      <c r="G3269" s="0" t="s">
        <v>19</v>
      </c>
      <c r="H3269" s="0" t="s">
        <v>3656</v>
      </c>
      <c r="I3269" s="0" t="n">
        <v>3</v>
      </c>
      <c r="J3269" s="0" t="n">
        <v>1.74</v>
      </c>
      <c r="K3269" s="0" t="s">
        <v>21</v>
      </c>
      <c r="L3269" s="0" t="n">
        <f aca="false">IF(K3269="Yes",(J3269-1)*0.98,-1)</f>
        <v>0.7252</v>
      </c>
      <c r="M3269" s="4" t="s">
        <v>22</v>
      </c>
      <c r="N3269" s="50" t="n">
        <v>31.05</v>
      </c>
      <c r="O3269" s="50" t="n">
        <f aca="false">N3269*L3269</f>
        <v>22.51746</v>
      </c>
      <c r="P3269" s="14" t="n">
        <f aca="false">O3269+P3268</f>
        <v>1154.93883045803</v>
      </c>
    </row>
    <row r="3270" customFormat="false" ht="12.8" hidden="false" customHeight="false" outlineLevel="0" collapsed="false">
      <c r="A3270" s="2" t="s">
        <v>3657</v>
      </c>
      <c r="B3270" s="2" t="s">
        <v>139</v>
      </c>
      <c r="C3270" s="0" t="s">
        <v>259</v>
      </c>
      <c r="D3270" s="0" t="s">
        <v>16</v>
      </c>
      <c r="E3270" s="0" t="s">
        <v>17</v>
      </c>
      <c r="F3270" s="0" t="s">
        <v>18</v>
      </c>
      <c r="G3270" s="0" t="s">
        <v>19</v>
      </c>
      <c r="H3270" s="0" t="s">
        <v>3658</v>
      </c>
      <c r="I3270" s="0" t="n">
        <v>0</v>
      </c>
      <c r="J3270" s="0" t="n">
        <v>1.67</v>
      </c>
      <c r="K3270" s="0" t="s">
        <v>19</v>
      </c>
      <c r="L3270" s="0" t="n">
        <f aca="false">IF(K3270="Yes",(J3270-1)*0.98,-1)</f>
        <v>-1</v>
      </c>
      <c r="M3270" s="4" t="s">
        <v>22</v>
      </c>
      <c r="N3270" s="50" t="n">
        <v>31.05</v>
      </c>
      <c r="O3270" s="50" t="n">
        <f aca="false">N3270*L3270</f>
        <v>-31.05</v>
      </c>
      <c r="P3270" s="14" t="n">
        <f aca="false">O3270+P3269</f>
        <v>1123.88883045803</v>
      </c>
    </row>
    <row r="3271" customFormat="false" ht="12.8" hidden="false" customHeight="false" outlineLevel="0" collapsed="false">
      <c r="A3271" s="2" t="s">
        <v>3657</v>
      </c>
      <c r="B3271" s="2" t="s">
        <v>77</v>
      </c>
      <c r="C3271" s="0" t="s">
        <v>125</v>
      </c>
      <c r="D3271" s="0" t="s">
        <v>42</v>
      </c>
      <c r="E3271" s="0" t="s">
        <v>30</v>
      </c>
      <c r="F3271" s="0" t="s">
        <v>18</v>
      </c>
      <c r="G3271" s="0" t="s">
        <v>19</v>
      </c>
      <c r="H3271" s="0" t="s">
        <v>3659</v>
      </c>
      <c r="I3271" s="0" t="n">
        <v>0</v>
      </c>
      <c r="J3271" s="0" t="n">
        <v>3.8</v>
      </c>
      <c r="K3271" s="0" t="s">
        <v>19</v>
      </c>
      <c r="L3271" s="0" t="n">
        <f aca="false">IF(K3271="Yes",(J3271-1)*0.98,-1)</f>
        <v>-1</v>
      </c>
      <c r="M3271" s="11" t="s">
        <v>62</v>
      </c>
      <c r="N3271" s="50" t="n">
        <v>31.05</v>
      </c>
      <c r="O3271" s="50" t="n">
        <f aca="false">N3271*L3271</f>
        <v>-31.05</v>
      </c>
      <c r="P3271" s="14" t="n">
        <f aca="false">O3271+P3270</f>
        <v>1092.83883045803</v>
      </c>
    </row>
    <row r="3272" customFormat="false" ht="12.8" hidden="false" customHeight="false" outlineLevel="0" collapsed="false">
      <c r="A3272" s="2" t="s">
        <v>3660</v>
      </c>
      <c r="B3272" s="2" t="s">
        <v>71</v>
      </c>
      <c r="C3272" s="0" t="s">
        <v>194</v>
      </c>
      <c r="D3272" s="0" t="s">
        <v>195</v>
      </c>
      <c r="E3272" s="0" t="s">
        <v>17</v>
      </c>
      <c r="G3272" s="0" t="s">
        <v>19</v>
      </c>
      <c r="H3272" s="0" t="s">
        <v>3661</v>
      </c>
      <c r="I3272" s="0" t="n">
        <v>1</v>
      </c>
      <c r="J3272" s="0" t="n">
        <v>1.55</v>
      </c>
      <c r="K3272" s="0" t="str">
        <f aca="false">IF(I3272=1,"Yes","No")</f>
        <v>Yes</v>
      </c>
      <c r="L3272" s="0" t="n">
        <f aca="false">IF(K3272="Yes",(J3272-1)*0.98,-1)</f>
        <v>0.539</v>
      </c>
      <c r="M3272" s="5" t="s">
        <v>33</v>
      </c>
      <c r="N3272" s="50" t="n">
        <v>31.05</v>
      </c>
      <c r="O3272" s="50" t="n">
        <f aca="false">N3272*L3272</f>
        <v>16.73595</v>
      </c>
      <c r="P3272" s="14" t="n">
        <f aca="false">O3272+P3271</f>
        <v>1109.57478045803</v>
      </c>
    </row>
    <row r="3273" customFormat="false" ht="12.8" hidden="false" customHeight="false" outlineLevel="0" collapsed="false">
      <c r="A3273" s="9" t="s">
        <v>3660</v>
      </c>
      <c r="B3273" s="9" t="s">
        <v>71</v>
      </c>
      <c r="C3273" s="6" t="s">
        <v>194</v>
      </c>
      <c r="D3273" s="6" t="s">
        <v>195</v>
      </c>
      <c r="E3273" s="6" t="s">
        <v>17</v>
      </c>
      <c r="F3273" s="6"/>
      <c r="G3273" s="6" t="s">
        <v>19</v>
      </c>
      <c r="H3273" s="6" t="s">
        <v>362</v>
      </c>
      <c r="I3273" s="0" t="n">
        <v>2</v>
      </c>
      <c r="J3273" s="6" t="n">
        <v>2.17</v>
      </c>
      <c r="K3273" s="3" t="s">
        <v>21</v>
      </c>
      <c r="L3273" s="0" t="n">
        <f aca="false">IF(K3273="Yes",(J3273-1)*0.98,-1)</f>
        <v>1.1466</v>
      </c>
      <c r="M3273" s="13" t="s">
        <v>184</v>
      </c>
      <c r="N3273" s="50" t="n">
        <v>31.05</v>
      </c>
      <c r="O3273" s="50" t="n">
        <f aca="false">N3273*L3273</f>
        <v>35.60193</v>
      </c>
      <c r="P3273" s="14" t="n">
        <f aca="false">O3273+P3272</f>
        <v>1145.17671045803</v>
      </c>
    </row>
    <row r="3274" customFormat="false" ht="12.8" hidden="false" customHeight="false" outlineLevel="0" collapsed="false">
      <c r="A3274" s="2" t="s">
        <v>3662</v>
      </c>
      <c r="B3274" s="2" t="s">
        <v>96</v>
      </c>
      <c r="C3274" s="0" t="s">
        <v>1378</v>
      </c>
      <c r="D3274" s="0" t="s">
        <v>37</v>
      </c>
      <c r="E3274" s="0" t="s">
        <v>17</v>
      </c>
      <c r="F3274" s="0" t="s">
        <v>18</v>
      </c>
      <c r="G3274" s="0" t="s">
        <v>19</v>
      </c>
      <c r="H3274" s="0" t="s">
        <v>3663</v>
      </c>
      <c r="I3274" s="0" t="n">
        <v>1</v>
      </c>
      <c r="J3274" s="0" t="n">
        <v>2.53</v>
      </c>
      <c r="K3274" s="0" t="str">
        <f aca="false">IF(I3274=1,"Yes","No")</f>
        <v>Yes</v>
      </c>
      <c r="L3274" s="0" t="n">
        <f aca="false">IF(K3274="Yes",(J3274-1)*0.98,-1)</f>
        <v>1.4994</v>
      </c>
      <c r="M3274" s="5" t="s">
        <v>33</v>
      </c>
      <c r="N3274" s="50" t="n">
        <v>31.05</v>
      </c>
      <c r="O3274" s="50" t="n">
        <f aca="false">N3274*L3274</f>
        <v>46.55637</v>
      </c>
      <c r="P3274" s="14" t="n">
        <f aca="false">O3274+P3273</f>
        <v>1191.73308045803</v>
      </c>
    </row>
    <row r="3275" customFormat="false" ht="12.8" hidden="false" customHeight="false" outlineLevel="0" collapsed="false">
      <c r="A3275" s="2" t="s">
        <v>3662</v>
      </c>
      <c r="B3275" s="2" t="s">
        <v>657</v>
      </c>
      <c r="C3275" s="0" t="s">
        <v>256</v>
      </c>
      <c r="D3275" s="0" t="s">
        <v>42</v>
      </c>
      <c r="E3275" s="0" t="s">
        <v>79</v>
      </c>
      <c r="F3275" s="0" t="s">
        <v>80</v>
      </c>
      <c r="G3275" s="0" t="s">
        <v>19</v>
      </c>
      <c r="H3275" s="0" t="s">
        <v>3664</v>
      </c>
      <c r="I3275" s="0" t="n">
        <v>2</v>
      </c>
      <c r="J3275" s="0" t="n">
        <v>1.3</v>
      </c>
      <c r="K3275" s="0" t="s">
        <v>21</v>
      </c>
      <c r="L3275" s="0" t="n">
        <f aca="false">IF(K3275="Yes",(J3275-1)*0.98,-1)</f>
        <v>0.294</v>
      </c>
      <c r="M3275" s="4" t="s">
        <v>22</v>
      </c>
      <c r="N3275" s="50" t="n">
        <v>31.05</v>
      </c>
      <c r="O3275" s="50" t="n">
        <f aca="false">N3275*L3275</f>
        <v>9.1287</v>
      </c>
      <c r="P3275" s="14" t="n">
        <f aca="false">O3275+P3274</f>
        <v>1200.86178045803</v>
      </c>
    </row>
    <row r="3276" customFormat="false" ht="12.8" hidden="false" customHeight="false" outlineLevel="0" collapsed="false">
      <c r="A3276" s="2" t="s">
        <v>3662</v>
      </c>
      <c r="B3276" s="2" t="s">
        <v>605</v>
      </c>
      <c r="C3276" s="0" t="s">
        <v>59</v>
      </c>
      <c r="D3276" s="0" t="s">
        <v>48</v>
      </c>
      <c r="E3276" s="0" t="s">
        <v>30</v>
      </c>
      <c r="F3276" s="0" t="s">
        <v>65</v>
      </c>
      <c r="G3276" s="0" t="s">
        <v>21</v>
      </c>
      <c r="H3276" s="0" t="s">
        <v>3665</v>
      </c>
      <c r="I3276" s="0" t="n">
        <v>1</v>
      </c>
      <c r="J3276" s="0" t="n">
        <v>1.83</v>
      </c>
      <c r="K3276" s="0" t="s">
        <v>21</v>
      </c>
      <c r="L3276" s="0" t="n">
        <f aca="false">IF(K3276="Yes",(J3276-1)*0.98,-1)</f>
        <v>0.8134</v>
      </c>
      <c r="M3276" s="4" t="s">
        <v>22</v>
      </c>
      <c r="N3276" s="50" t="n">
        <v>31.05</v>
      </c>
      <c r="O3276" s="50" t="n">
        <f aca="false">N3276*L3276</f>
        <v>25.25607</v>
      </c>
      <c r="P3276" s="14" t="n">
        <f aca="false">O3276+P3275</f>
        <v>1226.11785045803</v>
      </c>
    </row>
    <row r="3277" customFormat="false" ht="12.8" hidden="false" customHeight="false" outlineLevel="0" collapsed="false">
      <c r="A3277" s="9" t="s">
        <v>3662</v>
      </c>
      <c r="B3277" s="9" t="s">
        <v>605</v>
      </c>
      <c r="C3277" s="6" t="s">
        <v>59</v>
      </c>
      <c r="D3277" s="6" t="s">
        <v>48</v>
      </c>
      <c r="E3277" s="6" t="s">
        <v>30</v>
      </c>
      <c r="F3277" s="6" t="s">
        <v>65</v>
      </c>
      <c r="G3277" s="6" t="s">
        <v>21</v>
      </c>
      <c r="H3277" s="6" t="s">
        <v>3666</v>
      </c>
      <c r="I3277" s="0" t="n">
        <v>3</v>
      </c>
      <c r="J3277" s="6" t="n">
        <v>7.6</v>
      </c>
      <c r="K3277" s="3" t="str">
        <f aca="false">IF(I3277=1,"Yes","No")</f>
        <v>No</v>
      </c>
      <c r="L3277" s="7" t="n">
        <f aca="false">IF(K3277="Yes",(J3277-1)*0.98,-1)</f>
        <v>-1</v>
      </c>
      <c r="M3277" s="10" t="s">
        <v>53</v>
      </c>
      <c r="N3277" s="50" t="n">
        <v>31.05</v>
      </c>
      <c r="O3277" s="50" t="n">
        <f aca="false">N3277*L3277</f>
        <v>-31.05</v>
      </c>
      <c r="P3277" s="14" t="n">
        <f aca="false">O3277+P3276</f>
        <v>1195.06785045803</v>
      </c>
      <c r="Q3277" s="47" t="n">
        <v>0</v>
      </c>
      <c r="R3277" s="47" t="n">
        <f aca="false">P3277-Q3277</f>
        <v>1195.06785045803</v>
      </c>
      <c r="S3277" s="47" t="n">
        <f aca="false">R3277/50</f>
        <v>23.9013570091605</v>
      </c>
      <c r="T3277" s="47" t="n">
        <f aca="false">4374.03+Q3277</f>
        <v>4374.03</v>
      </c>
      <c r="U3277" s="54" t="s">
        <v>5945</v>
      </c>
    </row>
    <row r="3278" customFormat="false" ht="12.8" hidden="false" customHeight="false" outlineLevel="0" collapsed="false">
      <c r="A3278" s="2" t="s">
        <v>3667</v>
      </c>
      <c r="B3278" s="2" t="s">
        <v>222</v>
      </c>
      <c r="C3278" s="0" t="s">
        <v>1378</v>
      </c>
      <c r="D3278" s="0" t="s">
        <v>37</v>
      </c>
      <c r="E3278" s="0" t="s">
        <v>87</v>
      </c>
      <c r="F3278" s="0" t="s">
        <v>18</v>
      </c>
      <c r="G3278" s="0" t="s">
        <v>19</v>
      </c>
      <c r="H3278" s="0" t="s">
        <v>3668</v>
      </c>
      <c r="I3278" s="0" t="n">
        <v>3</v>
      </c>
      <c r="J3278" s="0" t="n">
        <v>4.2</v>
      </c>
      <c r="K3278" s="0" t="s">
        <v>19</v>
      </c>
      <c r="L3278" s="0" t="n">
        <f aca="false">IF(K3278="Yes",(J3278-1)*0.98,-1)</f>
        <v>-1</v>
      </c>
      <c r="M3278" s="4" t="s">
        <v>22</v>
      </c>
      <c r="N3278" s="50" t="n">
        <v>23.9</v>
      </c>
      <c r="O3278" s="50" t="n">
        <f aca="false">N3278*L3278</f>
        <v>-23.9</v>
      </c>
      <c r="P3278" s="51" t="n">
        <f aca="false">R3277+O3278</f>
        <v>1171.16785045803</v>
      </c>
    </row>
    <row r="3279" customFormat="false" ht="12.8" hidden="false" customHeight="false" outlineLevel="0" collapsed="false">
      <c r="A3279" s="2" t="s">
        <v>3669</v>
      </c>
      <c r="B3279" s="2" t="s">
        <v>186</v>
      </c>
      <c r="C3279" s="0" t="s">
        <v>114</v>
      </c>
      <c r="D3279" s="0" t="s">
        <v>16</v>
      </c>
      <c r="E3279" s="0" t="s">
        <v>17</v>
      </c>
      <c r="F3279" s="0" t="s">
        <v>18</v>
      </c>
      <c r="G3279" s="0" t="s">
        <v>19</v>
      </c>
      <c r="H3279" s="0" t="s">
        <v>3670</v>
      </c>
      <c r="I3279" s="0" t="n">
        <v>2</v>
      </c>
      <c r="J3279" s="0" t="n">
        <v>1.33</v>
      </c>
      <c r="K3279" s="0" t="s">
        <v>21</v>
      </c>
      <c r="L3279" s="0" t="n">
        <f aca="false">IF(K3279="Yes",(J3279-1)*0.98,-1)</f>
        <v>0.3234</v>
      </c>
      <c r="M3279" s="4" t="s">
        <v>22</v>
      </c>
      <c r="N3279" s="50" t="n">
        <v>23.9</v>
      </c>
      <c r="O3279" s="50" t="n">
        <f aca="false">N3279*L3279</f>
        <v>7.72926</v>
      </c>
      <c r="P3279" s="14" t="n">
        <f aca="false">O3279+P3278</f>
        <v>1178.89711045803</v>
      </c>
    </row>
    <row r="3280" customFormat="false" ht="12.8" hidden="false" customHeight="false" outlineLevel="0" collapsed="false">
      <c r="A3280" s="2" t="s">
        <v>3671</v>
      </c>
      <c r="B3280" s="2" t="s">
        <v>167</v>
      </c>
      <c r="C3280" s="0" t="s">
        <v>91</v>
      </c>
      <c r="D3280" s="0" t="s">
        <v>42</v>
      </c>
      <c r="E3280" s="0" t="s">
        <v>30</v>
      </c>
      <c r="F3280" s="0" t="s">
        <v>18</v>
      </c>
      <c r="G3280" s="0" t="s">
        <v>19</v>
      </c>
      <c r="H3280" s="0" t="s">
        <v>3672</v>
      </c>
      <c r="I3280" s="0" t="n">
        <v>0</v>
      </c>
      <c r="J3280" s="0" t="n">
        <v>1.73</v>
      </c>
      <c r="K3280" s="0" t="s">
        <v>19</v>
      </c>
      <c r="L3280" s="0" t="n">
        <f aca="false">IF(K3280="Yes",(J3280-1)*0.98,-1)</f>
        <v>-1</v>
      </c>
      <c r="M3280" s="11" t="s">
        <v>62</v>
      </c>
      <c r="N3280" s="50" t="n">
        <v>23.9</v>
      </c>
      <c r="O3280" s="50" t="n">
        <f aca="false">N3280*L3280</f>
        <v>-23.9</v>
      </c>
      <c r="P3280" s="14" t="n">
        <f aca="false">O3280+P3279</f>
        <v>1154.99711045803</v>
      </c>
    </row>
    <row r="3281" customFormat="false" ht="12.8" hidden="false" customHeight="false" outlineLevel="0" collapsed="false">
      <c r="A3281" s="9" t="s">
        <v>3673</v>
      </c>
      <c r="B3281" s="9" t="s">
        <v>894</v>
      </c>
      <c r="C3281" s="6" t="s">
        <v>271</v>
      </c>
      <c r="D3281" s="6" t="s">
        <v>16</v>
      </c>
      <c r="E3281" s="6" t="s">
        <v>17</v>
      </c>
      <c r="F3281" s="6" t="s">
        <v>304</v>
      </c>
      <c r="G3281" s="6" t="s">
        <v>19</v>
      </c>
      <c r="H3281" s="6" t="s">
        <v>3674</v>
      </c>
      <c r="I3281" s="0" t="n">
        <v>1</v>
      </c>
      <c r="J3281" s="6" t="n">
        <v>2.5</v>
      </c>
      <c r="K3281" s="3" t="str">
        <f aca="false">IF(I3281=1,"Yes","No")</f>
        <v>Yes</v>
      </c>
      <c r="L3281" s="7" t="n">
        <f aca="false">IF(K3281="Yes",(J3281-1)*0.98,-1)</f>
        <v>1.47</v>
      </c>
      <c r="M3281" s="10" t="s">
        <v>53</v>
      </c>
      <c r="N3281" s="50" t="n">
        <v>23.9</v>
      </c>
      <c r="O3281" s="50" t="n">
        <f aca="false">N3281*L3281</f>
        <v>35.133</v>
      </c>
      <c r="P3281" s="14" t="n">
        <f aca="false">O3281+P3280</f>
        <v>1190.13011045803</v>
      </c>
    </row>
    <row r="3282" customFormat="false" ht="12.8" hidden="false" customHeight="false" outlineLevel="0" collapsed="false">
      <c r="A3282" s="2" t="s">
        <v>3673</v>
      </c>
      <c r="B3282" s="2" t="s">
        <v>885</v>
      </c>
      <c r="C3282" s="6" t="s">
        <v>225</v>
      </c>
      <c r="D3282" s="6" t="s">
        <v>16</v>
      </c>
      <c r="E3282" s="6" t="s">
        <v>17</v>
      </c>
      <c r="F3282" s="6" t="s">
        <v>43</v>
      </c>
      <c r="G3282" s="6" t="s">
        <v>19</v>
      </c>
      <c r="H3282" s="6" t="s">
        <v>3675</v>
      </c>
      <c r="I3282" s="0" t="n">
        <v>4</v>
      </c>
      <c r="J3282" s="6" t="n">
        <v>11</v>
      </c>
      <c r="K3282" s="3" t="str">
        <f aca="false">IF(I3282=1, "No","Yes")</f>
        <v>Yes</v>
      </c>
      <c r="L3282" s="7" t="n">
        <f aca="false">IF(I3282=1,-J3282,0.98)</f>
        <v>0.98</v>
      </c>
      <c r="M3282" s="8" t="s">
        <v>51</v>
      </c>
      <c r="N3282" s="50" t="n">
        <v>23.9</v>
      </c>
      <c r="O3282" s="50" t="n">
        <f aca="false">N3282*L3282</f>
        <v>23.422</v>
      </c>
      <c r="P3282" s="14" t="n">
        <f aca="false">O3282+P3281</f>
        <v>1213.55211045803</v>
      </c>
    </row>
    <row r="3283" customFormat="false" ht="12.8" hidden="false" customHeight="false" outlineLevel="0" collapsed="false">
      <c r="A3283" s="2" t="s">
        <v>3673</v>
      </c>
      <c r="B3283" s="2" t="s">
        <v>885</v>
      </c>
      <c r="C3283" s="6" t="s">
        <v>225</v>
      </c>
      <c r="D3283" s="6" t="s">
        <v>16</v>
      </c>
      <c r="E3283" s="6" t="s">
        <v>17</v>
      </c>
      <c r="F3283" s="6" t="s">
        <v>43</v>
      </c>
      <c r="G3283" s="6" t="s">
        <v>19</v>
      </c>
      <c r="H3283" s="6" t="s">
        <v>3675</v>
      </c>
      <c r="I3283" s="0" t="n">
        <v>4</v>
      </c>
      <c r="J3283" s="6" t="n">
        <v>11</v>
      </c>
      <c r="K3283" s="3" t="str">
        <f aca="false">IF(I3283=1, "No","Yes")</f>
        <v>Yes</v>
      </c>
      <c r="L3283" s="7" t="n">
        <f aca="false">IF(I3283=1,-J3283,0.98)</f>
        <v>0.98</v>
      </c>
      <c r="M3283" s="12" t="s">
        <v>128</v>
      </c>
      <c r="N3283" s="50" t="n">
        <v>23.9</v>
      </c>
      <c r="O3283" s="50" t="n">
        <f aca="false">N3283*L3283</f>
        <v>23.422</v>
      </c>
      <c r="P3283" s="14" t="n">
        <f aca="false">O3283+P3282</f>
        <v>1236.97411045803</v>
      </c>
    </row>
    <row r="3284" customFormat="false" ht="12.8" hidden="false" customHeight="false" outlineLevel="0" collapsed="false">
      <c r="A3284" s="2" t="s">
        <v>3673</v>
      </c>
      <c r="B3284" s="2" t="s">
        <v>888</v>
      </c>
      <c r="C3284" s="0" t="s">
        <v>119</v>
      </c>
      <c r="D3284" s="0" t="s">
        <v>42</v>
      </c>
      <c r="E3284" s="0" t="s">
        <v>79</v>
      </c>
      <c r="F3284" s="0" t="s">
        <v>43</v>
      </c>
      <c r="G3284" s="0" t="s">
        <v>19</v>
      </c>
      <c r="H3284" s="0" t="s">
        <v>3676</v>
      </c>
      <c r="I3284" s="0" t="n">
        <v>2</v>
      </c>
      <c r="J3284" s="0" t="n">
        <v>1.6</v>
      </c>
      <c r="K3284" s="0" t="s">
        <v>21</v>
      </c>
      <c r="L3284" s="0" t="n">
        <f aca="false">IF(K3284="Yes",(J3284-1)*0.98,-1)</f>
        <v>0.588</v>
      </c>
      <c r="M3284" s="11" t="s">
        <v>62</v>
      </c>
      <c r="N3284" s="50" t="n">
        <v>23.9</v>
      </c>
      <c r="O3284" s="50" t="n">
        <f aca="false">N3284*L3284</f>
        <v>14.0532</v>
      </c>
      <c r="P3284" s="14" t="n">
        <f aca="false">O3284+P3283</f>
        <v>1251.02731045803</v>
      </c>
    </row>
    <row r="3285" customFormat="false" ht="12.8" hidden="false" customHeight="false" outlineLevel="0" collapsed="false">
      <c r="A3285" s="9" t="s">
        <v>3673</v>
      </c>
      <c r="B3285" s="9" t="s">
        <v>888</v>
      </c>
      <c r="C3285" s="6" t="s">
        <v>119</v>
      </c>
      <c r="D3285" s="6" t="s">
        <v>42</v>
      </c>
      <c r="E3285" s="6" t="s">
        <v>79</v>
      </c>
      <c r="F3285" s="6" t="s">
        <v>43</v>
      </c>
      <c r="G3285" s="6" t="s">
        <v>19</v>
      </c>
      <c r="H3285" s="6" t="s">
        <v>3676</v>
      </c>
      <c r="I3285" s="0" t="n">
        <v>2</v>
      </c>
      <c r="J3285" s="6" t="n">
        <v>4.2</v>
      </c>
      <c r="K3285" s="3" t="str">
        <f aca="false">IF(I3285=1,"Yes","No")</f>
        <v>No</v>
      </c>
      <c r="L3285" s="7" t="n">
        <f aca="false">IF(K3285="Yes",(J3285-1)*0.98,-1)</f>
        <v>-1</v>
      </c>
      <c r="M3285" s="10" t="s">
        <v>53</v>
      </c>
      <c r="N3285" s="50" t="n">
        <v>23.9</v>
      </c>
      <c r="O3285" s="50" t="n">
        <f aca="false">N3285*L3285</f>
        <v>-23.9</v>
      </c>
      <c r="P3285" s="14" t="n">
        <f aca="false">O3285+P3284</f>
        <v>1227.12731045803</v>
      </c>
    </row>
    <row r="3286" customFormat="false" ht="12.8" hidden="false" customHeight="false" outlineLevel="0" collapsed="false">
      <c r="A3286" s="2" t="s">
        <v>3673</v>
      </c>
      <c r="B3286" s="2" t="s">
        <v>109</v>
      </c>
      <c r="C3286" s="0" t="s">
        <v>225</v>
      </c>
      <c r="D3286" s="0" t="s">
        <v>42</v>
      </c>
      <c r="E3286" s="0" t="s">
        <v>79</v>
      </c>
      <c r="F3286" s="0" t="s">
        <v>80</v>
      </c>
      <c r="G3286" s="0" t="s">
        <v>19</v>
      </c>
      <c r="H3286" s="0" t="s">
        <v>3677</v>
      </c>
      <c r="I3286" s="0" t="n">
        <v>2</v>
      </c>
      <c r="J3286" s="0" t="n">
        <v>1.97</v>
      </c>
      <c r="K3286" s="0" t="s">
        <v>21</v>
      </c>
      <c r="L3286" s="0" t="n">
        <f aca="false">IF(K3286="Yes",(J3286-1)*0.98,-1)</f>
        <v>0.9506</v>
      </c>
      <c r="M3286" s="4" t="s">
        <v>22</v>
      </c>
      <c r="N3286" s="50" t="n">
        <v>23.9</v>
      </c>
      <c r="O3286" s="50" t="n">
        <f aca="false">N3286*L3286</f>
        <v>22.71934</v>
      </c>
      <c r="P3286" s="14" t="n">
        <f aca="false">O3286+P3285</f>
        <v>1249.84665045803</v>
      </c>
    </row>
    <row r="3287" customFormat="false" ht="12.8" hidden="false" customHeight="false" outlineLevel="0" collapsed="false">
      <c r="A3287" s="2" t="s">
        <v>3673</v>
      </c>
      <c r="B3287" s="2" t="s">
        <v>105</v>
      </c>
      <c r="C3287" s="0" t="s">
        <v>91</v>
      </c>
      <c r="D3287" s="0" t="s">
        <v>42</v>
      </c>
      <c r="E3287" s="0" t="s">
        <v>30</v>
      </c>
      <c r="F3287" s="0" t="s">
        <v>43</v>
      </c>
      <c r="G3287" s="0" t="s">
        <v>19</v>
      </c>
      <c r="H3287" s="0" t="s">
        <v>3678</v>
      </c>
      <c r="I3287" s="0" t="n">
        <v>4</v>
      </c>
      <c r="J3287" s="0" t="n">
        <v>1.62</v>
      </c>
      <c r="K3287" s="0" t="s">
        <v>19</v>
      </c>
      <c r="L3287" s="0" t="n">
        <f aca="false">IF(K3287="Yes",(J3287-1)*0.98,-1)</f>
        <v>-1</v>
      </c>
      <c r="M3287" s="11" t="s">
        <v>62</v>
      </c>
      <c r="N3287" s="50" t="n">
        <v>23.9</v>
      </c>
      <c r="O3287" s="50" t="n">
        <f aca="false">N3287*L3287</f>
        <v>-23.9</v>
      </c>
      <c r="P3287" s="14" t="n">
        <f aca="false">O3287+P3286</f>
        <v>1225.94665045803</v>
      </c>
    </row>
    <row r="3288" customFormat="false" ht="12.8" hidden="false" customHeight="false" outlineLevel="0" collapsed="false">
      <c r="A3288" s="2" t="s">
        <v>3679</v>
      </c>
      <c r="B3288" s="2" t="s">
        <v>2615</v>
      </c>
      <c r="C3288" s="0" t="s">
        <v>179</v>
      </c>
      <c r="D3288" s="0" t="s">
        <v>102</v>
      </c>
      <c r="E3288" s="0" t="s">
        <v>17</v>
      </c>
      <c r="F3288" s="0" t="s">
        <v>929</v>
      </c>
      <c r="G3288" s="0" t="s">
        <v>19</v>
      </c>
      <c r="H3288" s="0" t="s">
        <v>3680</v>
      </c>
      <c r="I3288" s="0" t="n">
        <v>1</v>
      </c>
      <c r="J3288" s="0" t="n">
        <v>1.1</v>
      </c>
      <c r="K3288" s="0" t="s">
        <v>21</v>
      </c>
      <c r="L3288" s="0" t="n">
        <f aca="false">IF(K3288="Yes",(J3288-1)*0.98,-1)</f>
        <v>0.0980000000000001</v>
      </c>
      <c r="M3288" s="4" t="s">
        <v>22</v>
      </c>
      <c r="N3288" s="50" t="n">
        <v>23.9</v>
      </c>
      <c r="O3288" s="50" t="n">
        <f aca="false">N3288*L3288</f>
        <v>2.3422</v>
      </c>
      <c r="P3288" s="14" t="n">
        <f aca="false">O3288+P3287</f>
        <v>1228.28885045803</v>
      </c>
    </row>
    <row r="3289" customFormat="false" ht="12.8" hidden="false" customHeight="false" outlineLevel="0" collapsed="false">
      <c r="A3289" s="2" t="s">
        <v>3679</v>
      </c>
      <c r="B3289" s="2" t="s">
        <v>222</v>
      </c>
      <c r="C3289" s="0" t="s">
        <v>24</v>
      </c>
      <c r="D3289" s="0" t="s">
        <v>102</v>
      </c>
      <c r="E3289" s="0" t="s">
        <v>87</v>
      </c>
      <c r="F3289" s="0" t="s">
        <v>18</v>
      </c>
      <c r="G3289" s="0" t="s">
        <v>19</v>
      </c>
      <c r="H3289" s="0" t="s">
        <v>2595</v>
      </c>
      <c r="I3289" s="0" t="n">
        <v>1</v>
      </c>
      <c r="J3289" s="0" t="n">
        <v>2.9</v>
      </c>
      <c r="K3289" s="0" t="str">
        <f aca="false">IF(I3289=1,"Yes","No")</f>
        <v>Yes</v>
      </c>
      <c r="L3289" s="0" t="n">
        <f aca="false">IF(K3289="Yes",(J3289-1)*0.98,-1)</f>
        <v>1.862</v>
      </c>
      <c r="M3289" s="5" t="s">
        <v>33</v>
      </c>
      <c r="N3289" s="50" t="n">
        <v>23.9</v>
      </c>
      <c r="O3289" s="50" t="n">
        <f aca="false">N3289*L3289</f>
        <v>44.5018</v>
      </c>
      <c r="P3289" s="14" t="n">
        <f aca="false">O3289+P3288</f>
        <v>1272.79065045803</v>
      </c>
    </row>
    <row r="3290" customFormat="false" ht="12.8" hidden="false" customHeight="false" outlineLevel="0" collapsed="false">
      <c r="A3290" s="2" t="s">
        <v>3679</v>
      </c>
      <c r="B3290" s="2" t="s">
        <v>222</v>
      </c>
      <c r="C3290" s="6" t="s">
        <v>24</v>
      </c>
      <c r="D3290" s="6" t="s">
        <v>102</v>
      </c>
      <c r="E3290" s="6" t="s">
        <v>87</v>
      </c>
      <c r="F3290" s="6" t="s">
        <v>18</v>
      </c>
      <c r="G3290" s="6" t="s">
        <v>19</v>
      </c>
      <c r="H3290" s="6" t="s">
        <v>3681</v>
      </c>
      <c r="I3290" s="0" t="n">
        <v>3</v>
      </c>
      <c r="J3290" s="6" t="n">
        <v>9.54</v>
      </c>
      <c r="K3290" s="3" t="str">
        <f aca="false">IF(I3290=1, "No","Yes")</f>
        <v>Yes</v>
      </c>
      <c r="L3290" s="7" t="n">
        <f aca="false">IF(I3290=1,-J3290,0.98)</f>
        <v>0.98</v>
      </c>
      <c r="M3290" s="8" t="s">
        <v>51</v>
      </c>
      <c r="N3290" s="50" t="n">
        <v>23.9</v>
      </c>
      <c r="O3290" s="50" t="n">
        <f aca="false">N3290*L3290</f>
        <v>23.422</v>
      </c>
      <c r="P3290" s="14" t="n">
        <f aca="false">O3290+P3289</f>
        <v>1296.21265045803</v>
      </c>
    </row>
    <row r="3291" customFormat="false" ht="12.8" hidden="false" customHeight="false" outlineLevel="0" collapsed="false">
      <c r="A3291" s="2" t="s">
        <v>3679</v>
      </c>
      <c r="B3291" s="2" t="s">
        <v>276</v>
      </c>
      <c r="C3291" s="0" t="s">
        <v>179</v>
      </c>
      <c r="D3291" s="0" t="s">
        <v>195</v>
      </c>
      <c r="E3291" s="0" t="s">
        <v>17</v>
      </c>
      <c r="F3291" s="0" t="s">
        <v>18</v>
      </c>
      <c r="G3291" s="0" t="s">
        <v>19</v>
      </c>
      <c r="H3291" s="0" t="s">
        <v>3682</v>
      </c>
      <c r="I3291" s="0" t="n">
        <v>3</v>
      </c>
      <c r="J3291" s="0" t="n">
        <v>2.12</v>
      </c>
      <c r="K3291" s="0" t="s">
        <v>19</v>
      </c>
      <c r="L3291" s="0" t="n">
        <f aca="false">IF(K3291="Yes",(J3291-1)*0.98,-1)</f>
        <v>-1</v>
      </c>
      <c r="M3291" s="4" t="s">
        <v>22</v>
      </c>
      <c r="N3291" s="50" t="n">
        <v>23.9</v>
      </c>
      <c r="O3291" s="50" t="n">
        <f aca="false">N3291*L3291</f>
        <v>-23.9</v>
      </c>
      <c r="P3291" s="14" t="n">
        <f aca="false">O3291+P3290</f>
        <v>1272.31265045803</v>
      </c>
    </row>
    <row r="3292" customFormat="false" ht="12.8" hidden="false" customHeight="false" outlineLevel="0" collapsed="false">
      <c r="A3292" s="2" t="s">
        <v>3679</v>
      </c>
      <c r="B3292" s="2" t="s">
        <v>58</v>
      </c>
      <c r="C3292" s="0" t="s">
        <v>359</v>
      </c>
      <c r="D3292" s="0" t="s">
        <v>42</v>
      </c>
      <c r="E3292" s="0" t="s">
        <v>79</v>
      </c>
      <c r="F3292" s="0" t="s">
        <v>80</v>
      </c>
      <c r="G3292" s="0" t="s">
        <v>19</v>
      </c>
      <c r="H3292" s="0" t="s">
        <v>3683</v>
      </c>
      <c r="I3292" s="0" t="n">
        <v>0</v>
      </c>
      <c r="J3292" s="0" t="n">
        <v>1.6</v>
      </c>
      <c r="K3292" s="0" t="s">
        <v>19</v>
      </c>
      <c r="L3292" s="0" t="n">
        <f aca="false">IF(K3292="Yes",(J3292-1)*0.98,-1)</f>
        <v>-1</v>
      </c>
      <c r="M3292" s="4" t="s">
        <v>22</v>
      </c>
      <c r="N3292" s="50" t="n">
        <v>23.9</v>
      </c>
      <c r="O3292" s="50" t="n">
        <f aca="false">N3292*L3292</f>
        <v>-23.9</v>
      </c>
      <c r="P3292" s="14" t="n">
        <f aca="false">O3292+P3291</f>
        <v>1248.41265045803</v>
      </c>
    </row>
    <row r="3293" customFormat="false" ht="12.8" hidden="false" customHeight="false" outlineLevel="0" collapsed="false">
      <c r="A3293" s="9" t="s">
        <v>3679</v>
      </c>
      <c r="B3293" s="9" t="s">
        <v>58</v>
      </c>
      <c r="C3293" s="6" t="s">
        <v>359</v>
      </c>
      <c r="D3293" s="6" t="s">
        <v>42</v>
      </c>
      <c r="E3293" s="6" t="s">
        <v>79</v>
      </c>
      <c r="F3293" s="6" t="s">
        <v>80</v>
      </c>
      <c r="G3293" s="6" t="s">
        <v>19</v>
      </c>
      <c r="H3293" s="6" t="s">
        <v>3684</v>
      </c>
      <c r="I3293" s="0" t="n">
        <v>0</v>
      </c>
      <c r="J3293" s="6" t="n">
        <v>33.4</v>
      </c>
      <c r="K3293" s="3" t="str">
        <f aca="false">IF(I3293=1,"Yes","No")</f>
        <v>No</v>
      </c>
      <c r="L3293" s="7" t="n">
        <f aca="false">IF(K3293="Yes",(J3293-1)*0.98,-1)</f>
        <v>-1</v>
      </c>
      <c r="M3293" s="10" t="s">
        <v>53</v>
      </c>
      <c r="N3293" s="50" t="n">
        <v>23.9</v>
      </c>
      <c r="O3293" s="50" t="n">
        <f aca="false">N3293*L3293</f>
        <v>-23.9</v>
      </c>
      <c r="P3293" s="14" t="n">
        <f aca="false">O3293+P3292</f>
        <v>1224.51265045803</v>
      </c>
    </row>
    <row r="3294" customFormat="false" ht="12.8" hidden="false" customHeight="false" outlineLevel="0" collapsed="false">
      <c r="A3294" s="2" t="s">
        <v>3679</v>
      </c>
      <c r="B3294" s="2" t="s">
        <v>289</v>
      </c>
      <c r="C3294" s="0" t="s">
        <v>1371</v>
      </c>
      <c r="D3294" s="0" t="s">
        <v>42</v>
      </c>
      <c r="E3294" s="0" t="s">
        <v>30</v>
      </c>
      <c r="F3294" s="0" t="s">
        <v>18</v>
      </c>
      <c r="G3294" s="0" t="s">
        <v>19</v>
      </c>
      <c r="H3294" s="0" t="s">
        <v>3685</v>
      </c>
      <c r="I3294" s="0" t="n">
        <v>3</v>
      </c>
      <c r="J3294" s="0" t="n">
        <v>1.27</v>
      </c>
      <c r="K3294" s="0" t="s">
        <v>21</v>
      </c>
      <c r="L3294" s="0" t="n">
        <f aca="false">IF(K3294="Yes",(J3294-1)*0.98,-1)</f>
        <v>0.2646</v>
      </c>
      <c r="M3294" s="11" t="s">
        <v>62</v>
      </c>
      <c r="N3294" s="50" t="n">
        <v>23.9</v>
      </c>
      <c r="O3294" s="50" t="n">
        <f aca="false">N3294*L3294</f>
        <v>6.32394</v>
      </c>
      <c r="P3294" s="14" t="n">
        <f aca="false">O3294+P3293</f>
        <v>1230.83659045803</v>
      </c>
    </row>
    <row r="3295" customFormat="false" ht="12.8" hidden="false" customHeight="false" outlineLevel="0" collapsed="false">
      <c r="A3295" s="2" t="s">
        <v>3686</v>
      </c>
      <c r="B3295" s="2" t="s">
        <v>897</v>
      </c>
      <c r="C3295" s="0" t="s">
        <v>357</v>
      </c>
      <c r="D3295" s="0" t="s">
        <v>195</v>
      </c>
      <c r="E3295" s="0" t="s">
        <v>87</v>
      </c>
      <c r="F3295" s="0" t="s">
        <v>1413</v>
      </c>
      <c r="G3295" s="0" t="s">
        <v>19</v>
      </c>
      <c r="H3295" s="0" t="s">
        <v>3687</v>
      </c>
      <c r="I3295" s="0" t="n">
        <v>1</v>
      </c>
      <c r="J3295" s="0" t="n">
        <v>1.57</v>
      </c>
      <c r="K3295" s="0" t="str">
        <f aca="false">IF(I3295=1,"Yes","No")</f>
        <v>Yes</v>
      </c>
      <c r="L3295" s="0" t="n">
        <f aca="false">IF(K3295="Yes",(J3295-1)*0.98,-1)</f>
        <v>0.5586</v>
      </c>
      <c r="M3295" s="5" t="s">
        <v>33</v>
      </c>
      <c r="N3295" s="50" t="n">
        <v>23.9</v>
      </c>
      <c r="O3295" s="50" t="n">
        <f aca="false">N3295*L3295</f>
        <v>13.35054</v>
      </c>
      <c r="P3295" s="14" t="n">
        <f aca="false">O3295+P3294</f>
        <v>1244.18713045803</v>
      </c>
    </row>
    <row r="3296" customFormat="false" ht="12.8" hidden="false" customHeight="false" outlineLevel="0" collapsed="false">
      <c r="A3296" s="2" t="s">
        <v>3686</v>
      </c>
      <c r="B3296" s="2" t="s">
        <v>376</v>
      </c>
      <c r="C3296" s="0" t="s">
        <v>59</v>
      </c>
      <c r="D3296" s="0" t="s">
        <v>42</v>
      </c>
      <c r="E3296" s="0" t="s">
        <v>30</v>
      </c>
      <c r="F3296" s="0" t="s">
        <v>18</v>
      </c>
      <c r="G3296" s="0" t="s">
        <v>19</v>
      </c>
      <c r="H3296" s="0" t="s">
        <v>3688</v>
      </c>
      <c r="I3296" s="0" t="n">
        <v>0</v>
      </c>
      <c r="J3296" s="0" t="n">
        <v>1.44</v>
      </c>
      <c r="K3296" s="0" t="s">
        <v>19</v>
      </c>
      <c r="L3296" s="0" t="n">
        <f aca="false">IF(K3296="Yes",(J3296-1)*0.98,-1)</f>
        <v>-1</v>
      </c>
      <c r="M3296" s="11" t="s">
        <v>62</v>
      </c>
      <c r="N3296" s="50" t="n">
        <v>23.9</v>
      </c>
      <c r="O3296" s="50" t="n">
        <f aca="false">N3296*L3296</f>
        <v>-23.9</v>
      </c>
      <c r="P3296" s="14" t="n">
        <f aca="false">O3296+P3295</f>
        <v>1220.28713045803</v>
      </c>
    </row>
    <row r="3297" customFormat="false" ht="12.8" hidden="false" customHeight="false" outlineLevel="0" collapsed="false">
      <c r="A3297" s="2" t="s">
        <v>3689</v>
      </c>
      <c r="B3297" s="2" t="s">
        <v>155</v>
      </c>
      <c r="C3297" s="0" t="s">
        <v>1045</v>
      </c>
      <c r="D3297" s="0" t="s">
        <v>37</v>
      </c>
      <c r="E3297" s="0" t="s">
        <v>17</v>
      </c>
      <c r="F3297" s="0" t="s">
        <v>18</v>
      </c>
      <c r="G3297" s="0" t="s">
        <v>19</v>
      </c>
      <c r="H3297" s="0" t="s">
        <v>3690</v>
      </c>
      <c r="I3297" s="0" t="n">
        <v>1</v>
      </c>
      <c r="J3297" s="0" t="n">
        <v>3.26</v>
      </c>
      <c r="K3297" s="0" t="str">
        <f aca="false">IF(I3297=1,"Yes","No")</f>
        <v>Yes</v>
      </c>
      <c r="L3297" s="0" t="n">
        <f aca="false">IF(K3297="Yes",(J3297-1)*0.98,-1)</f>
        <v>2.2148</v>
      </c>
      <c r="M3297" s="5" t="s">
        <v>33</v>
      </c>
      <c r="N3297" s="50" t="n">
        <v>23.9</v>
      </c>
      <c r="O3297" s="50" t="n">
        <f aca="false">N3297*L3297</f>
        <v>52.93372</v>
      </c>
      <c r="P3297" s="14" t="n">
        <f aca="false">O3297+P3296</f>
        <v>1273.22085045803</v>
      </c>
    </row>
    <row r="3298" customFormat="false" ht="12.8" hidden="false" customHeight="false" outlineLevel="0" collapsed="false">
      <c r="A3298" s="2" t="s">
        <v>3689</v>
      </c>
      <c r="B3298" s="2" t="s">
        <v>46</v>
      </c>
      <c r="C3298" s="0" t="s">
        <v>56</v>
      </c>
      <c r="D3298" s="0" t="s">
        <v>16</v>
      </c>
      <c r="E3298" s="0" t="s">
        <v>17</v>
      </c>
      <c r="F3298" s="0" t="s">
        <v>18</v>
      </c>
      <c r="G3298" s="0" t="s">
        <v>19</v>
      </c>
      <c r="H3298" s="0" t="s">
        <v>3691</v>
      </c>
      <c r="I3298" s="0" t="n">
        <v>1</v>
      </c>
      <c r="J3298" s="0" t="n">
        <v>1.3</v>
      </c>
      <c r="K3298" s="0" t="s">
        <v>21</v>
      </c>
      <c r="L3298" s="0" t="n">
        <f aca="false">IF(K3298="Yes",(J3298-1)*0.98,-1)</f>
        <v>0.294</v>
      </c>
      <c r="M3298" s="4" t="s">
        <v>22</v>
      </c>
      <c r="N3298" s="50" t="n">
        <v>23.9</v>
      </c>
      <c r="O3298" s="50" t="n">
        <f aca="false">N3298*L3298</f>
        <v>7.0266</v>
      </c>
      <c r="P3298" s="14" t="n">
        <f aca="false">O3298+P3297</f>
        <v>1280.24745045802</v>
      </c>
    </row>
    <row r="3299" customFormat="false" ht="12.8" hidden="false" customHeight="false" outlineLevel="0" collapsed="false">
      <c r="A3299" s="2" t="s">
        <v>3689</v>
      </c>
      <c r="B3299" s="2" t="s">
        <v>146</v>
      </c>
      <c r="C3299" s="0" t="s">
        <v>218</v>
      </c>
      <c r="D3299" s="0" t="s">
        <v>16</v>
      </c>
      <c r="E3299" s="0" t="s">
        <v>17</v>
      </c>
      <c r="F3299" s="0" t="s">
        <v>18</v>
      </c>
      <c r="G3299" s="0" t="s">
        <v>19</v>
      </c>
      <c r="H3299" s="0" t="s">
        <v>3692</v>
      </c>
      <c r="I3299" s="0" t="n">
        <v>1</v>
      </c>
      <c r="J3299" s="0" t="n">
        <v>1.27</v>
      </c>
      <c r="K3299" s="0" t="s">
        <v>21</v>
      </c>
      <c r="L3299" s="0" t="n">
        <f aca="false">IF(K3299="Yes",(J3299-1)*0.98,-1)</f>
        <v>0.2646</v>
      </c>
      <c r="M3299" s="4" t="s">
        <v>22</v>
      </c>
      <c r="N3299" s="50" t="n">
        <v>23.9</v>
      </c>
      <c r="O3299" s="50" t="n">
        <f aca="false">N3299*L3299</f>
        <v>6.32394</v>
      </c>
      <c r="P3299" s="14" t="n">
        <f aca="false">O3299+P3298</f>
        <v>1286.57139045802</v>
      </c>
    </row>
    <row r="3300" customFormat="false" ht="12.8" hidden="false" customHeight="false" outlineLevel="0" collapsed="false">
      <c r="A3300" s="2" t="s">
        <v>3693</v>
      </c>
      <c r="B3300" s="2" t="s">
        <v>897</v>
      </c>
      <c r="C3300" s="0" t="s">
        <v>47</v>
      </c>
      <c r="D3300" s="0" t="s">
        <v>42</v>
      </c>
      <c r="E3300" s="0" t="s">
        <v>30</v>
      </c>
      <c r="F3300" s="0" t="s">
        <v>43</v>
      </c>
      <c r="G3300" s="0" t="s">
        <v>19</v>
      </c>
      <c r="H3300" s="0" t="s">
        <v>3694</v>
      </c>
      <c r="I3300" s="0" t="n">
        <v>2</v>
      </c>
      <c r="J3300" s="0" t="n">
        <v>1.46</v>
      </c>
      <c r="K3300" s="0" t="s">
        <v>21</v>
      </c>
      <c r="L3300" s="0" t="n">
        <f aca="false">IF(K3300="Yes",(J3300-1)*0.98,-1)</f>
        <v>0.4508</v>
      </c>
      <c r="M3300" s="11" t="s">
        <v>62</v>
      </c>
      <c r="N3300" s="50" t="n">
        <v>23.9</v>
      </c>
      <c r="O3300" s="50" t="n">
        <f aca="false">N3300*L3300</f>
        <v>10.77412</v>
      </c>
      <c r="P3300" s="14" t="n">
        <f aca="false">O3300+P3299</f>
        <v>1297.34551045802</v>
      </c>
    </row>
    <row r="3301" customFormat="false" ht="12.8" hidden="false" customHeight="false" outlineLevel="0" collapsed="false">
      <c r="A3301" s="2" t="s">
        <v>3693</v>
      </c>
      <c r="B3301" s="2" t="s">
        <v>480</v>
      </c>
      <c r="C3301" s="0" t="s">
        <v>1371</v>
      </c>
      <c r="D3301" s="0" t="s">
        <v>42</v>
      </c>
      <c r="E3301" s="0" t="s">
        <v>30</v>
      </c>
      <c r="F3301" s="0" t="s">
        <v>18</v>
      </c>
      <c r="G3301" s="0" t="s">
        <v>19</v>
      </c>
      <c r="H3301" s="0" t="s">
        <v>3695</v>
      </c>
      <c r="I3301" s="0" t="n">
        <v>0</v>
      </c>
      <c r="J3301" s="0" t="n">
        <v>1.92</v>
      </c>
      <c r="K3301" s="0" t="s">
        <v>19</v>
      </c>
      <c r="L3301" s="0" t="n">
        <f aca="false">IF(K3301="Yes",(J3301-1)*0.98,-1)</f>
        <v>-1</v>
      </c>
      <c r="M3301" s="11" t="s">
        <v>62</v>
      </c>
      <c r="N3301" s="50" t="n">
        <v>23.9</v>
      </c>
      <c r="O3301" s="50" t="n">
        <f aca="false">N3301*L3301</f>
        <v>-23.9</v>
      </c>
      <c r="P3301" s="14" t="n">
        <f aca="false">O3301+P3300</f>
        <v>1273.44551045802</v>
      </c>
    </row>
    <row r="3302" customFormat="false" ht="12.8" hidden="false" customHeight="false" outlineLevel="0" collapsed="false">
      <c r="A3302" s="2" t="s">
        <v>3693</v>
      </c>
      <c r="B3302" s="2" t="s">
        <v>480</v>
      </c>
      <c r="C3302" s="6" t="s">
        <v>1371</v>
      </c>
      <c r="D3302" s="6" t="s">
        <v>42</v>
      </c>
      <c r="E3302" s="6" t="s">
        <v>30</v>
      </c>
      <c r="F3302" s="6" t="s">
        <v>18</v>
      </c>
      <c r="G3302" s="6" t="s">
        <v>19</v>
      </c>
      <c r="H3302" s="6" t="s">
        <v>3696</v>
      </c>
      <c r="I3302" s="0" t="n">
        <v>3</v>
      </c>
      <c r="J3302" s="6" t="n">
        <v>5.24</v>
      </c>
      <c r="K3302" s="3" t="str">
        <f aca="false">IF(I3302=1, "No","Yes")</f>
        <v>Yes</v>
      </c>
      <c r="L3302" s="7" t="n">
        <f aca="false">IF(I3302=1,-J3302,0.98)</f>
        <v>0.98</v>
      </c>
      <c r="M3302" s="8" t="s">
        <v>51</v>
      </c>
      <c r="N3302" s="50" t="n">
        <v>23.9</v>
      </c>
      <c r="O3302" s="50" t="n">
        <f aca="false">N3302*L3302</f>
        <v>23.422</v>
      </c>
      <c r="P3302" s="14" t="n">
        <f aca="false">O3302+P3301</f>
        <v>1296.86751045802</v>
      </c>
    </row>
    <row r="3303" customFormat="false" ht="12.8" hidden="false" customHeight="false" outlineLevel="0" collapsed="false">
      <c r="A3303" s="2" t="s">
        <v>3697</v>
      </c>
      <c r="B3303" s="2" t="s">
        <v>142</v>
      </c>
      <c r="C3303" s="0" t="s">
        <v>294</v>
      </c>
      <c r="D3303" s="0" t="s">
        <v>16</v>
      </c>
      <c r="E3303" s="0" t="s">
        <v>17</v>
      </c>
      <c r="F3303" s="0" t="s">
        <v>18</v>
      </c>
      <c r="G3303" s="0" t="s">
        <v>19</v>
      </c>
      <c r="H3303" s="0" t="s">
        <v>3698</v>
      </c>
      <c r="I3303" s="0" t="n">
        <v>1</v>
      </c>
      <c r="J3303" s="0" t="n">
        <v>1.16</v>
      </c>
      <c r="K3303" s="0" t="s">
        <v>21</v>
      </c>
      <c r="L3303" s="0" t="n">
        <f aca="false">IF(K3303="Yes",(J3303-1)*0.98,-1)</f>
        <v>0.1568</v>
      </c>
      <c r="M3303" s="4" t="s">
        <v>22</v>
      </c>
      <c r="N3303" s="50" t="n">
        <v>23.9</v>
      </c>
      <c r="O3303" s="50" t="n">
        <f aca="false">N3303*L3303</f>
        <v>3.74752</v>
      </c>
      <c r="P3303" s="14" t="n">
        <f aca="false">O3303+P3302</f>
        <v>1300.61503045802</v>
      </c>
    </row>
    <row r="3304" customFormat="false" ht="12.8" hidden="false" customHeight="false" outlineLevel="0" collapsed="false">
      <c r="A3304" s="2" t="s">
        <v>3697</v>
      </c>
      <c r="B3304" s="2" t="s">
        <v>222</v>
      </c>
      <c r="C3304" s="0" t="s">
        <v>271</v>
      </c>
      <c r="D3304" s="0" t="s">
        <v>16</v>
      </c>
      <c r="E3304" s="0" t="s">
        <v>87</v>
      </c>
      <c r="F3304" s="0" t="s">
        <v>18</v>
      </c>
      <c r="G3304" s="0" t="s">
        <v>21</v>
      </c>
      <c r="H3304" s="0" t="s">
        <v>3699</v>
      </c>
      <c r="I3304" s="0" t="n">
        <v>3</v>
      </c>
      <c r="J3304" s="0" t="n">
        <v>2.5</v>
      </c>
      <c r="K3304" s="0" t="s">
        <v>19</v>
      </c>
      <c r="L3304" s="0" t="n">
        <f aca="false">IF(K3304="Yes",(J3304-1)*0.98,-1)</f>
        <v>-1</v>
      </c>
      <c r="M3304" s="4" t="s">
        <v>22</v>
      </c>
      <c r="N3304" s="50" t="n">
        <v>23.9</v>
      </c>
      <c r="O3304" s="50" t="n">
        <f aca="false">N3304*L3304</f>
        <v>-23.9</v>
      </c>
      <c r="P3304" s="14" t="n">
        <f aca="false">O3304+P3303</f>
        <v>1276.71503045802</v>
      </c>
    </row>
    <row r="3305" customFormat="false" ht="12.8" hidden="false" customHeight="false" outlineLevel="0" collapsed="false">
      <c r="A3305" s="2" t="s">
        <v>3697</v>
      </c>
      <c r="B3305" s="2" t="s">
        <v>222</v>
      </c>
      <c r="C3305" s="0" t="s">
        <v>271</v>
      </c>
      <c r="D3305" s="0" t="s">
        <v>16</v>
      </c>
      <c r="E3305" s="0" t="s">
        <v>87</v>
      </c>
      <c r="F3305" s="0" t="s">
        <v>18</v>
      </c>
      <c r="G3305" s="0" t="s">
        <v>21</v>
      </c>
      <c r="H3305" s="0" t="s">
        <v>3700</v>
      </c>
      <c r="I3305" s="0" t="n">
        <v>4</v>
      </c>
      <c r="J3305" s="0" t="n">
        <v>2.71</v>
      </c>
      <c r="K3305" s="0" t="s">
        <v>19</v>
      </c>
      <c r="L3305" s="0" t="n">
        <f aca="false">IF(K3305="Yes",(J3305-1)*0.98,-1)</f>
        <v>-1</v>
      </c>
      <c r="M3305" s="11" t="s">
        <v>62</v>
      </c>
      <c r="N3305" s="50" t="n">
        <v>23.9</v>
      </c>
      <c r="O3305" s="50" t="n">
        <f aca="false">N3305*L3305</f>
        <v>-23.9</v>
      </c>
      <c r="P3305" s="14" t="n">
        <f aca="false">O3305+P3304</f>
        <v>1252.81503045802</v>
      </c>
    </row>
    <row r="3306" customFormat="false" ht="12.8" hidden="false" customHeight="false" outlineLevel="0" collapsed="false">
      <c r="A3306" s="9" t="s">
        <v>3697</v>
      </c>
      <c r="B3306" s="9" t="s">
        <v>222</v>
      </c>
      <c r="C3306" s="6" t="s">
        <v>271</v>
      </c>
      <c r="D3306" s="6" t="s">
        <v>16</v>
      </c>
      <c r="E3306" s="6" t="s">
        <v>87</v>
      </c>
      <c r="F3306" s="6" t="s">
        <v>18</v>
      </c>
      <c r="G3306" s="6" t="s">
        <v>21</v>
      </c>
      <c r="H3306" s="6" t="s">
        <v>3700</v>
      </c>
      <c r="I3306" s="0" t="n">
        <v>4</v>
      </c>
      <c r="J3306" s="6" t="n">
        <v>6.6</v>
      </c>
      <c r="K3306" s="3" t="str">
        <f aca="false">IF(I3306=1,"Yes","No")</f>
        <v>No</v>
      </c>
      <c r="L3306" s="7" t="n">
        <f aca="false">IF(K3306="Yes",(J3306-1)*0.98,-1)</f>
        <v>-1</v>
      </c>
      <c r="M3306" s="10" t="s">
        <v>53</v>
      </c>
      <c r="N3306" s="50" t="n">
        <v>23.9</v>
      </c>
      <c r="O3306" s="50" t="n">
        <f aca="false">N3306*L3306</f>
        <v>-23.9</v>
      </c>
      <c r="P3306" s="14" t="n">
        <f aca="false">O3306+P3305</f>
        <v>1228.91503045802</v>
      </c>
    </row>
    <row r="3307" customFormat="false" ht="12.8" hidden="false" customHeight="false" outlineLevel="0" collapsed="false">
      <c r="A3307" s="2" t="s">
        <v>3697</v>
      </c>
      <c r="B3307" s="2" t="s">
        <v>96</v>
      </c>
      <c r="C3307" s="0" t="s">
        <v>47</v>
      </c>
      <c r="D3307" s="0" t="s">
        <v>42</v>
      </c>
      <c r="E3307" s="0" t="s">
        <v>30</v>
      </c>
      <c r="F3307" s="0" t="s">
        <v>18</v>
      </c>
      <c r="G3307" s="0" t="s">
        <v>19</v>
      </c>
      <c r="H3307" s="0" t="s">
        <v>3701</v>
      </c>
      <c r="I3307" s="0" t="n">
        <v>3</v>
      </c>
      <c r="J3307" s="0" t="n">
        <v>1.29</v>
      </c>
      <c r="K3307" s="0" t="s">
        <v>21</v>
      </c>
      <c r="L3307" s="0" t="n">
        <f aca="false">IF(K3307="Yes",(J3307-1)*0.98,-1)</f>
        <v>0.2842</v>
      </c>
      <c r="M3307" s="11" t="s">
        <v>62</v>
      </c>
      <c r="N3307" s="50" t="n">
        <v>23.9</v>
      </c>
      <c r="O3307" s="50" t="n">
        <f aca="false">N3307*L3307</f>
        <v>6.79238</v>
      </c>
      <c r="P3307" s="14" t="n">
        <f aca="false">O3307+P3306</f>
        <v>1235.70741045802</v>
      </c>
    </row>
    <row r="3308" customFormat="false" ht="12.8" hidden="false" customHeight="false" outlineLevel="0" collapsed="false">
      <c r="A3308" s="2" t="s">
        <v>3697</v>
      </c>
      <c r="B3308" s="2" t="s">
        <v>888</v>
      </c>
      <c r="C3308" s="0" t="s">
        <v>125</v>
      </c>
      <c r="D3308" s="0" t="s">
        <v>29</v>
      </c>
      <c r="E3308" s="0" t="s">
        <v>30</v>
      </c>
      <c r="F3308" s="0" t="s">
        <v>770</v>
      </c>
      <c r="G3308" s="0" t="s">
        <v>21</v>
      </c>
      <c r="H3308" s="0" t="s">
        <v>3702</v>
      </c>
      <c r="I3308" s="0" t="n">
        <v>1</v>
      </c>
      <c r="J3308" s="0" t="n">
        <v>1.61</v>
      </c>
      <c r="K3308" s="0" t="s">
        <v>21</v>
      </c>
      <c r="L3308" s="0" t="n">
        <f aca="false">IF(K3308="Yes",(J3308-1)*0.98,-1)</f>
        <v>0.5978</v>
      </c>
      <c r="M3308" s="11" t="s">
        <v>62</v>
      </c>
      <c r="N3308" s="50" t="n">
        <v>23.9</v>
      </c>
      <c r="O3308" s="50" t="n">
        <f aca="false">N3308*L3308</f>
        <v>14.28742</v>
      </c>
      <c r="P3308" s="14" t="n">
        <f aca="false">O3308+P3307</f>
        <v>1249.99483045802</v>
      </c>
    </row>
    <row r="3309" customFormat="false" ht="12.8" hidden="false" customHeight="false" outlineLevel="0" collapsed="false">
      <c r="A3309" s="2" t="s">
        <v>3697</v>
      </c>
      <c r="B3309" s="2" t="s">
        <v>157</v>
      </c>
      <c r="C3309" s="0" t="s">
        <v>91</v>
      </c>
      <c r="D3309" s="0" t="s">
        <v>42</v>
      </c>
      <c r="E3309" s="0" t="s">
        <v>30</v>
      </c>
      <c r="F3309" s="0" t="s">
        <v>18</v>
      </c>
      <c r="G3309" s="0" t="s">
        <v>19</v>
      </c>
      <c r="H3309" s="0" t="s">
        <v>3075</v>
      </c>
      <c r="I3309" s="0" t="n">
        <v>1</v>
      </c>
      <c r="J3309" s="0" t="n">
        <v>1.75</v>
      </c>
      <c r="K3309" s="0" t="s">
        <v>21</v>
      </c>
      <c r="L3309" s="0" t="n">
        <f aca="false">IF(K3309="Yes",(J3309-1)*0.98,-1)</f>
        <v>0.735</v>
      </c>
      <c r="M3309" s="11" t="s">
        <v>62</v>
      </c>
      <c r="N3309" s="50" t="n">
        <v>23.9</v>
      </c>
      <c r="O3309" s="50" t="n">
        <f aca="false">N3309*L3309</f>
        <v>17.5665</v>
      </c>
      <c r="P3309" s="14" t="n">
        <f aca="false">O3309+P3308</f>
        <v>1267.56133045802</v>
      </c>
    </row>
    <row r="3310" customFormat="false" ht="12.8" hidden="false" customHeight="false" outlineLevel="0" collapsed="false">
      <c r="A3310" s="2" t="s">
        <v>3697</v>
      </c>
      <c r="B3310" s="2" t="s">
        <v>289</v>
      </c>
      <c r="C3310" s="0" t="s">
        <v>125</v>
      </c>
      <c r="D3310" s="0" t="s">
        <v>16</v>
      </c>
      <c r="E3310" s="0" t="s">
        <v>30</v>
      </c>
      <c r="F3310" s="0" t="s">
        <v>43</v>
      </c>
      <c r="G3310" s="0" t="s">
        <v>19</v>
      </c>
      <c r="H3310" s="0" t="s">
        <v>3703</v>
      </c>
      <c r="I3310" s="0" t="n">
        <v>2</v>
      </c>
      <c r="J3310" s="0" t="n">
        <v>1.53</v>
      </c>
      <c r="K3310" s="0" t="s">
        <v>21</v>
      </c>
      <c r="L3310" s="0" t="n">
        <f aca="false">IF(K3310="Yes",(J3310-1)*0.98,-1)</f>
        <v>0.5194</v>
      </c>
      <c r="M3310" s="4" t="s">
        <v>22</v>
      </c>
      <c r="N3310" s="50" t="n">
        <v>23.9</v>
      </c>
      <c r="O3310" s="50" t="n">
        <f aca="false">N3310*L3310</f>
        <v>12.41366</v>
      </c>
      <c r="P3310" s="14" t="n">
        <f aca="false">O3310+P3309</f>
        <v>1279.97499045802</v>
      </c>
    </row>
    <row r="3311" customFormat="false" ht="12.8" hidden="false" customHeight="false" outlineLevel="0" collapsed="false">
      <c r="A3311" s="2" t="s">
        <v>3697</v>
      </c>
      <c r="B3311" s="2" t="s">
        <v>536</v>
      </c>
      <c r="C3311" s="6" t="s">
        <v>125</v>
      </c>
      <c r="D3311" s="6" t="s">
        <v>29</v>
      </c>
      <c r="E3311" s="6" t="s">
        <v>30</v>
      </c>
      <c r="F3311" s="6" t="s">
        <v>65</v>
      </c>
      <c r="G3311" s="6" t="s">
        <v>21</v>
      </c>
      <c r="H3311" s="6" t="s">
        <v>3704</v>
      </c>
      <c r="I3311" s="0" t="n">
        <v>0</v>
      </c>
      <c r="J3311" s="6" t="n">
        <v>9.81</v>
      </c>
      <c r="K3311" s="3" t="str">
        <f aca="false">IF(I3311=1, "No","Yes")</f>
        <v>Yes</v>
      </c>
      <c r="L3311" s="7" t="n">
        <f aca="false">IF(I3311=1,-J3311,0.98)</f>
        <v>0.98</v>
      </c>
      <c r="M3311" s="12" t="s">
        <v>128</v>
      </c>
      <c r="N3311" s="50" t="n">
        <v>23.9</v>
      </c>
      <c r="O3311" s="50" t="n">
        <f aca="false">N3311*L3311</f>
        <v>23.422</v>
      </c>
      <c r="P3311" s="14" t="n">
        <f aca="false">O3311+P3310</f>
        <v>1303.39699045802</v>
      </c>
    </row>
    <row r="3312" customFormat="false" ht="12.8" hidden="false" customHeight="false" outlineLevel="0" collapsed="false">
      <c r="A3312" s="9" t="s">
        <v>3697</v>
      </c>
      <c r="B3312" s="9" t="s">
        <v>536</v>
      </c>
      <c r="C3312" s="6" t="s">
        <v>125</v>
      </c>
      <c r="D3312" s="6" t="s">
        <v>29</v>
      </c>
      <c r="E3312" s="6" t="s">
        <v>30</v>
      </c>
      <c r="F3312" s="6" t="s">
        <v>65</v>
      </c>
      <c r="G3312" s="6" t="s">
        <v>21</v>
      </c>
      <c r="H3312" s="6" t="s">
        <v>3704</v>
      </c>
      <c r="I3312" s="0" t="n">
        <v>0</v>
      </c>
      <c r="J3312" s="6" t="n">
        <v>2.71</v>
      </c>
      <c r="K3312" s="3" t="s">
        <v>19</v>
      </c>
      <c r="L3312" s="0" t="n">
        <f aca="false">IF(K3312="Yes",(J3312-1)*0.98,-1)</f>
        <v>-1</v>
      </c>
      <c r="M3312" s="13" t="s">
        <v>184</v>
      </c>
      <c r="N3312" s="50" t="n">
        <v>23.9</v>
      </c>
      <c r="O3312" s="50" t="n">
        <f aca="false">N3312*L3312</f>
        <v>-23.9</v>
      </c>
      <c r="P3312" s="14" t="n">
        <f aca="false">O3312+P3311</f>
        <v>1279.49699045802</v>
      </c>
    </row>
    <row r="3313" customFormat="false" ht="12.8" hidden="false" customHeight="false" outlineLevel="0" collapsed="false">
      <c r="A3313" s="2" t="s">
        <v>3697</v>
      </c>
      <c r="B3313" s="2" t="s">
        <v>293</v>
      </c>
      <c r="C3313" s="0" t="s">
        <v>91</v>
      </c>
      <c r="D3313" s="0" t="s">
        <v>16</v>
      </c>
      <c r="E3313" s="0" t="s">
        <v>30</v>
      </c>
      <c r="F3313" s="0" t="s">
        <v>65</v>
      </c>
      <c r="G3313" s="0" t="s">
        <v>21</v>
      </c>
      <c r="H3313" s="0" t="s">
        <v>3705</v>
      </c>
      <c r="I3313" s="0" t="n">
        <v>0</v>
      </c>
      <c r="J3313" s="0" t="n">
        <v>1.51</v>
      </c>
      <c r="K3313" s="0" t="s">
        <v>19</v>
      </c>
      <c r="L3313" s="0" t="n">
        <f aca="false">IF(K3313="Yes",(J3313-1)*0.98,-1)</f>
        <v>-1</v>
      </c>
      <c r="M3313" s="4" t="s">
        <v>22</v>
      </c>
      <c r="N3313" s="50" t="n">
        <v>23.9</v>
      </c>
      <c r="O3313" s="50" t="n">
        <f aca="false">N3313*L3313</f>
        <v>-23.9</v>
      </c>
      <c r="P3313" s="14" t="n">
        <f aca="false">O3313+P3312</f>
        <v>1255.59699045802</v>
      </c>
    </row>
    <row r="3314" customFormat="false" ht="12.8" hidden="false" customHeight="false" outlineLevel="0" collapsed="false">
      <c r="A3314" s="2" t="s">
        <v>3706</v>
      </c>
      <c r="B3314" s="2" t="s">
        <v>94</v>
      </c>
      <c r="C3314" s="0" t="s">
        <v>259</v>
      </c>
      <c r="D3314" s="0" t="s">
        <v>16</v>
      </c>
      <c r="E3314" s="0" t="s">
        <v>17</v>
      </c>
      <c r="F3314" s="0" t="s">
        <v>18</v>
      </c>
      <c r="G3314" s="0" t="s">
        <v>19</v>
      </c>
      <c r="H3314" s="0" t="s">
        <v>3707</v>
      </c>
      <c r="I3314" s="0" t="n">
        <v>2</v>
      </c>
      <c r="J3314" s="0" t="n">
        <v>1.13</v>
      </c>
      <c r="K3314" s="0" t="s">
        <v>21</v>
      </c>
      <c r="L3314" s="0" t="n">
        <f aca="false">IF(K3314="Yes",(J3314-1)*0.98,-1)</f>
        <v>0.1274</v>
      </c>
      <c r="M3314" s="4" t="s">
        <v>22</v>
      </c>
      <c r="N3314" s="50" t="n">
        <v>23.9</v>
      </c>
      <c r="O3314" s="50" t="n">
        <f aca="false">N3314*L3314</f>
        <v>3.04486</v>
      </c>
      <c r="P3314" s="14" t="n">
        <f aca="false">O3314+P3313</f>
        <v>1258.64185045802</v>
      </c>
    </row>
    <row r="3315" customFormat="false" ht="12.8" hidden="false" customHeight="false" outlineLevel="0" collapsed="false">
      <c r="A3315" s="2" t="s">
        <v>3706</v>
      </c>
      <c r="B3315" s="2" t="s">
        <v>445</v>
      </c>
      <c r="C3315" s="0" t="s">
        <v>259</v>
      </c>
      <c r="D3315" s="0" t="s">
        <v>16</v>
      </c>
      <c r="E3315" s="0" t="s">
        <v>17</v>
      </c>
      <c r="F3315" s="0" t="s">
        <v>18</v>
      </c>
      <c r="G3315" s="0" t="s">
        <v>19</v>
      </c>
      <c r="H3315" s="0" t="s">
        <v>3708</v>
      </c>
      <c r="I3315" s="0" t="n">
        <v>1</v>
      </c>
      <c r="J3315" s="0" t="n">
        <v>1.08</v>
      </c>
      <c r="K3315" s="0" t="s">
        <v>21</v>
      </c>
      <c r="L3315" s="0" t="n">
        <f aca="false">IF(K3315="Yes",(J3315-1)*0.98,-1)</f>
        <v>0.0784000000000001</v>
      </c>
      <c r="M3315" s="4" t="s">
        <v>22</v>
      </c>
      <c r="N3315" s="50" t="n">
        <v>23.9</v>
      </c>
      <c r="O3315" s="50" t="n">
        <f aca="false">N3315*L3315</f>
        <v>1.87376</v>
      </c>
      <c r="P3315" s="14" t="n">
        <f aca="false">O3315+P3314</f>
        <v>1260.51561045802</v>
      </c>
    </row>
    <row r="3316" customFormat="false" ht="12.8" hidden="false" customHeight="false" outlineLevel="0" collapsed="false">
      <c r="A3316" s="2" t="s">
        <v>3706</v>
      </c>
      <c r="B3316" s="2" t="s">
        <v>58</v>
      </c>
      <c r="C3316" s="0" t="s">
        <v>1371</v>
      </c>
      <c r="D3316" s="0" t="s">
        <v>42</v>
      </c>
      <c r="E3316" s="0" t="s">
        <v>79</v>
      </c>
      <c r="F3316" s="0" t="s">
        <v>80</v>
      </c>
      <c r="G3316" s="0" t="s">
        <v>19</v>
      </c>
      <c r="H3316" s="0" t="s">
        <v>3709</v>
      </c>
      <c r="I3316" s="0" t="n">
        <v>0</v>
      </c>
      <c r="J3316" s="0" t="n">
        <v>1.44</v>
      </c>
      <c r="K3316" s="0" t="s">
        <v>19</v>
      </c>
      <c r="L3316" s="0" t="n">
        <f aca="false">IF(K3316="Yes",(J3316-1)*0.98,-1)</f>
        <v>-1</v>
      </c>
      <c r="M3316" s="4" t="s">
        <v>22</v>
      </c>
      <c r="N3316" s="50" t="n">
        <v>23.9</v>
      </c>
      <c r="O3316" s="50" t="n">
        <f aca="false">N3316*L3316</f>
        <v>-23.9</v>
      </c>
      <c r="P3316" s="14" t="n">
        <f aca="false">O3316+P3315</f>
        <v>1236.61561045802</v>
      </c>
    </row>
    <row r="3317" customFormat="false" ht="12.8" hidden="false" customHeight="false" outlineLevel="0" collapsed="false">
      <c r="A3317" s="2" t="s">
        <v>3706</v>
      </c>
      <c r="B3317" s="2" t="s">
        <v>149</v>
      </c>
      <c r="C3317" s="6" t="s">
        <v>150</v>
      </c>
      <c r="D3317" s="6" t="s">
        <v>42</v>
      </c>
      <c r="E3317" s="6" t="s">
        <v>79</v>
      </c>
      <c r="F3317" s="6" t="s">
        <v>80</v>
      </c>
      <c r="G3317" s="6" t="s">
        <v>19</v>
      </c>
      <c r="H3317" s="6" t="s">
        <v>3710</v>
      </c>
      <c r="I3317" s="0" t="n">
        <v>2</v>
      </c>
      <c r="J3317" s="6" t="n">
        <v>6.13</v>
      </c>
      <c r="K3317" s="3" t="str">
        <f aca="false">IF(I3317=1, "No","Yes")</f>
        <v>Yes</v>
      </c>
      <c r="L3317" s="7" t="n">
        <f aca="false">IF(I3317=1,-J3317,0.98)</f>
        <v>0.98</v>
      </c>
      <c r="M3317" s="12" t="s">
        <v>128</v>
      </c>
      <c r="N3317" s="50" t="n">
        <v>23.9</v>
      </c>
      <c r="O3317" s="50" t="n">
        <f aca="false">N3317*L3317</f>
        <v>23.422</v>
      </c>
      <c r="P3317" s="14" t="n">
        <f aca="false">O3317+P3316</f>
        <v>1260.03761045802</v>
      </c>
    </row>
    <row r="3318" customFormat="false" ht="12.8" hidden="false" customHeight="false" outlineLevel="0" collapsed="false">
      <c r="A3318" s="9" t="s">
        <v>3706</v>
      </c>
      <c r="B3318" s="9" t="s">
        <v>149</v>
      </c>
      <c r="C3318" s="6" t="s">
        <v>150</v>
      </c>
      <c r="D3318" s="6" t="s">
        <v>42</v>
      </c>
      <c r="E3318" s="6" t="s">
        <v>79</v>
      </c>
      <c r="F3318" s="6" t="s">
        <v>80</v>
      </c>
      <c r="G3318" s="6" t="s">
        <v>19</v>
      </c>
      <c r="H3318" s="6" t="s">
        <v>3710</v>
      </c>
      <c r="I3318" s="0" t="n">
        <v>2</v>
      </c>
      <c r="J3318" s="6" t="n">
        <v>1.85</v>
      </c>
      <c r="K3318" s="3" t="s">
        <v>21</v>
      </c>
      <c r="L3318" s="0" t="n">
        <f aca="false">IF(K3318="Yes",(J3318-1)*0.98,-1)</f>
        <v>0.833</v>
      </c>
      <c r="M3318" s="13" t="s">
        <v>184</v>
      </c>
      <c r="N3318" s="50" t="n">
        <v>23.9</v>
      </c>
      <c r="O3318" s="50" t="n">
        <f aca="false">N3318*L3318</f>
        <v>19.9087</v>
      </c>
      <c r="P3318" s="14" t="n">
        <f aca="false">O3318+P3317</f>
        <v>1279.94631045802</v>
      </c>
    </row>
    <row r="3319" customFormat="false" ht="12.8" hidden="false" customHeight="false" outlineLevel="0" collapsed="false">
      <c r="A3319" s="2" t="s">
        <v>3706</v>
      </c>
      <c r="B3319" s="2" t="s">
        <v>337</v>
      </c>
      <c r="C3319" s="0" t="s">
        <v>125</v>
      </c>
      <c r="D3319" s="0" t="s">
        <v>29</v>
      </c>
      <c r="E3319" s="0" t="s">
        <v>30</v>
      </c>
      <c r="F3319" s="0" t="s">
        <v>43</v>
      </c>
      <c r="G3319" s="0" t="s">
        <v>19</v>
      </c>
      <c r="H3319" s="0" t="s">
        <v>3711</v>
      </c>
      <c r="I3319" s="0" t="n">
        <v>1</v>
      </c>
      <c r="J3319" s="0" t="n">
        <v>1.07</v>
      </c>
      <c r="K3319" s="0" t="s">
        <v>21</v>
      </c>
      <c r="L3319" s="0" t="n">
        <f aca="false">IF(K3319="Yes",(J3319-1)*0.98,-1)</f>
        <v>0.0686000000000001</v>
      </c>
      <c r="M3319" s="4" t="s">
        <v>22</v>
      </c>
      <c r="N3319" s="50" t="n">
        <v>23.9</v>
      </c>
      <c r="O3319" s="50" t="n">
        <f aca="false">N3319*L3319</f>
        <v>1.63954</v>
      </c>
      <c r="P3319" s="14" t="n">
        <f aca="false">O3319+P3318</f>
        <v>1281.58585045802</v>
      </c>
    </row>
    <row r="3320" customFormat="false" ht="12.8" hidden="false" customHeight="false" outlineLevel="0" collapsed="false">
      <c r="A3320" s="2" t="s">
        <v>3712</v>
      </c>
      <c r="B3320" s="2" t="s">
        <v>146</v>
      </c>
      <c r="C3320" s="0" t="s">
        <v>256</v>
      </c>
      <c r="D3320" s="0" t="s">
        <v>16</v>
      </c>
      <c r="E3320" s="0" t="s">
        <v>17</v>
      </c>
      <c r="F3320" s="0" t="s">
        <v>18</v>
      </c>
      <c r="G3320" s="0" t="s">
        <v>19</v>
      </c>
      <c r="H3320" s="0" t="s">
        <v>3713</v>
      </c>
      <c r="I3320" s="0" t="n">
        <v>1</v>
      </c>
      <c r="J3320" s="0" t="n">
        <v>1.26</v>
      </c>
      <c r="K3320" s="0" t="s">
        <v>21</v>
      </c>
      <c r="L3320" s="0" t="n">
        <f aca="false">IF(K3320="Yes",(J3320-1)*0.98,-1)</f>
        <v>0.2548</v>
      </c>
      <c r="M3320" s="4" t="s">
        <v>22</v>
      </c>
      <c r="N3320" s="50" t="n">
        <v>23.9</v>
      </c>
      <c r="O3320" s="50" t="n">
        <f aca="false">N3320*L3320</f>
        <v>6.08972</v>
      </c>
      <c r="P3320" s="14" t="n">
        <f aca="false">O3320+P3319</f>
        <v>1287.67557045802</v>
      </c>
    </row>
    <row r="3321" customFormat="false" ht="12.8" hidden="false" customHeight="false" outlineLevel="0" collapsed="false">
      <c r="A3321" s="2" t="s">
        <v>3712</v>
      </c>
      <c r="B3321" s="2" t="s">
        <v>146</v>
      </c>
      <c r="C3321" s="0" t="s">
        <v>256</v>
      </c>
      <c r="D3321" s="0" t="s">
        <v>16</v>
      </c>
      <c r="E3321" s="0" t="s">
        <v>17</v>
      </c>
      <c r="F3321" s="0" t="s">
        <v>18</v>
      </c>
      <c r="G3321" s="0" t="s">
        <v>19</v>
      </c>
      <c r="H3321" s="0" t="s">
        <v>3714</v>
      </c>
      <c r="I3321" s="0" t="n">
        <v>2</v>
      </c>
      <c r="J3321" s="0" t="n">
        <v>1.53</v>
      </c>
      <c r="K3321" s="0" t="s">
        <v>21</v>
      </c>
      <c r="L3321" s="0" t="n">
        <f aca="false">IF(K3321="Yes",(J3321-1)*0.98,-1)</f>
        <v>0.5194</v>
      </c>
      <c r="M3321" s="11" t="s">
        <v>62</v>
      </c>
      <c r="N3321" s="50" t="n">
        <v>23.9</v>
      </c>
      <c r="O3321" s="50" t="n">
        <f aca="false">N3321*L3321</f>
        <v>12.41366</v>
      </c>
      <c r="P3321" s="14" t="n">
        <f aca="false">O3321+P3320</f>
        <v>1300.08923045802</v>
      </c>
    </row>
    <row r="3322" customFormat="false" ht="12.8" hidden="false" customHeight="false" outlineLevel="0" collapsed="false">
      <c r="A3322" s="2" t="s">
        <v>3712</v>
      </c>
      <c r="B3322" s="2" t="s">
        <v>58</v>
      </c>
      <c r="C3322" s="0" t="s">
        <v>256</v>
      </c>
      <c r="D3322" s="0" t="s">
        <v>42</v>
      </c>
      <c r="E3322" s="0" t="s">
        <v>79</v>
      </c>
      <c r="F3322" s="0" t="s">
        <v>206</v>
      </c>
      <c r="G3322" s="0" t="s">
        <v>19</v>
      </c>
      <c r="H3322" s="0" t="s">
        <v>3715</v>
      </c>
      <c r="I3322" s="0" t="n">
        <v>1</v>
      </c>
      <c r="J3322" s="0" t="n">
        <v>1.22</v>
      </c>
      <c r="K3322" s="0" t="str">
        <f aca="false">IF(I3322=1,"Yes","No")</f>
        <v>Yes</v>
      </c>
      <c r="L3322" s="0" t="n">
        <f aca="false">IF(K3322="Yes",(J3322-1)*0.98,-1)</f>
        <v>0.2156</v>
      </c>
      <c r="M3322" s="5" t="s">
        <v>33</v>
      </c>
      <c r="N3322" s="50" t="n">
        <v>23.9</v>
      </c>
      <c r="O3322" s="50" t="n">
        <f aca="false">N3322*L3322</f>
        <v>5.15284</v>
      </c>
      <c r="P3322" s="14" t="n">
        <f aca="false">O3322+P3321</f>
        <v>1305.24207045802</v>
      </c>
    </row>
    <row r="3323" customFormat="false" ht="12.8" hidden="false" customHeight="false" outlineLevel="0" collapsed="false">
      <c r="A3323" s="2" t="s">
        <v>3712</v>
      </c>
      <c r="B3323" s="2" t="s">
        <v>58</v>
      </c>
      <c r="C3323" s="0" t="s">
        <v>256</v>
      </c>
      <c r="D3323" s="0" t="s">
        <v>42</v>
      </c>
      <c r="E3323" s="0" t="s">
        <v>79</v>
      </c>
      <c r="F3323" s="0" t="s">
        <v>206</v>
      </c>
      <c r="G3323" s="0" t="s">
        <v>19</v>
      </c>
      <c r="H3323" s="0" t="s">
        <v>3716</v>
      </c>
      <c r="I3323" s="0" t="n">
        <v>4</v>
      </c>
      <c r="J3323" s="0" t="n">
        <v>6.2</v>
      </c>
      <c r="K3323" s="0" t="s">
        <v>19</v>
      </c>
      <c r="L3323" s="0" t="n">
        <f aca="false">IF(K3323="Yes",(J3323-1)*0.98,-1)</f>
        <v>-1</v>
      </c>
      <c r="M3323" s="11" t="s">
        <v>62</v>
      </c>
      <c r="N3323" s="50" t="n">
        <v>23.9</v>
      </c>
      <c r="O3323" s="50" t="n">
        <f aca="false">N3323*L3323</f>
        <v>-23.9</v>
      </c>
      <c r="P3323" s="14" t="n">
        <f aca="false">O3323+P3322</f>
        <v>1281.34207045802</v>
      </c>
    </row>
    <row r="3324" customFormat="false" ht="12.8" hidden="false" customHeight="false" outlineLevel="0" collapsed="false">
      <c r="A3324" s="9" t="s">
        <v>3712</v>
      </c>
      <c r="B3324" s="9" t="s">
        <v>58</v>
      </c>
      <c r="C3324" s="6" t="s">
        <v>256</v>
      </c>
      <c r="D3324" s="6" t="s">
        <v>42</v>
      </c>
      <c r="E3324" s="6" t="s">
        <v>79</v>
      </c>
      <c r="F3324" s="6" t="s">
        <v>206</v>
      </c>
      <c r="G3324" s="6" t="s">
        <v>19</v>
      </c>
      <c r="H3324" s="6" t="s">
        <v>3716</v>
      </c>
      <c r="I3324" s="0" t="n">
        <v>4</v>
      </c>
      <c r="J3324" s="6" t="n">
        <v>42.02</v>
      </c>
      <c r="K3324" s="3" t="str">
        <f aca="false">IF(I3324=1,"Yes","No")</f>
        <v>No</v>
      </c>
      <c r="L3324" s="7" t="n">
        <f aca="false">IF(K3324="Yes",(J3324-1)*0.98,-1)</f>
        <v>-1</v>
      </c>
      <c r="M3324" s="10" t="s">
        <v>53</v>
      </c>
      <c r="N3324" s="50" t="n">
        <v>23.9</v>
      </c>
      <c r="O3324" s="50" t="n">
        <f aca="false">N3324*L3324</f>
        <v>-23.9</v>
      </c>
      <c r="P3324" s="14" t="n">
        <f aca="false">O3324+P3323</f>
        <v>1257.44207045802</v>
      </c>
    </row>
    <row r="3325" customFormat="false" ht="12.8" hidden="false" customHeight="false" outlineLevel="0" collapsed="false">
      <c r="A3325" s="2" t="s">
        <v>3717</v>
      </c>
      <c r="B3325" s="2" t="s">
        <v>1480</v>
      </c>
      <c r="C3325" s="0" t="s">
        <v>1404</v>
      </c>
      <c r="D3325" s="0" t="s">
        <v>37</v>
      </c>
      <c r="E3325" s="0" t="s">
        <v>17</v>
      </c>
      <c r="F3325" s="0" t="s">
        <v>43</v>
      </c>
      <c r="G3325" s="0" t="s">
        <v>19</v>
      </c>
      <c r="H3325" s="0" t="s">
        <v>3718</v>
      </c>
      <c r="I3325" s="0" t="n">
        <v>3</v>
      </c>
      <c r="J3325" s="0" t="n">
        <v>1.28</v>
      </c>
      <c r="K3325" s="0" t="s">
        <v>21</v>
      </c>
      <c r="L3325" s="0" t="n">
        <f aca="false">IF(K3325="Yes",(J3325-1)*0.98,-1)</f>
        <v>0.2744</v>
      </c>
      <c r="M3325" s="11" t="s">
        <v>62</v>
      </c>
      <c r="N3325" s="50" t="n">
        <v>23.9</v>
      </c>
      <c r="O3325" s="50" t="n">
        <f aca="false">N3325*L3325</f>
        <v>6.55816</v>
      </c>
      <c r="P3325" s="14" t="n">
        <f aca="false">O3325+P3324</f>
        <v>1264.00023045802</v>
      </c>
    </row>
    <row r="3326" customFormat="false" ht="12.8" hidden="false" customHeight="false" outlineLevel="0" collapsed="false">
      <c r="A3326" s="2" t="s">
        <v>3717</v>
      </c>
      <c r="B3326" s="2" t="s">
        <v>3719</v>
      </c>
      <c r="C3326" s="0" t="s">
        <v>230</v>
      </c>
      <c r="D3326" s="0" t="s">
        <v>16</v>
      </c>
      <c r="E3326" s="0" t="s">
        <v>17</v>
      </c>
      <c r="F3326" s="0" t="s">
        <v>18</v>
      </c>
      <c r="G3326" s="0" t="s">
        <v>19</v>
      </c>
      <c r="H3326" s="0" t="s">
        <v>3720</v>
      </c>
      <c r="I3326" s="0" t="n">
        <v>1</v>
      </c>
      <c r="J3326" s="0" t="n">
        <v>1.08</v>
      </c>
      <c r="K3326" s="0" t="s">
        <v>21</v>
      </c>
      <c r="L3326" s="0" t="n">
        <f aca="false">IF(K3326="Yes",(J3326-1)*0.98,-1)</f>
        <v>0.0784000000000001</v>
      </c>
      <c r="M3326" s="4" t="s">
        <v>22</v>
      </c>
      <c r="N3326" s="50" t="n">
        <v>23.9</v>
      </c>
      <c r="O3326" s="50" t="n">
        <f aca="false">N3326*L3326</f>
        <v>1.87376</v>
      </c>
      <c r="P3326" s="14" t="n">
        <f aca="false">O3326+P3325</f>
        <v>1265.87399045802</v>
      </c>
    </row>
    <row r="3327" customFormat="false" ht="12.8" hidden="false" customHeight="false" outlineLevel="0" collapsed="false">
      <c r="A3327" s="2" t="s">
        <v>3717</v>
      </c>
      <c r="B3327" s="2" t="s">
        <v>3719</v>
      </c>
      <c r="C3327" s="0" t="s">
        <v>230</v>
      </c>
      <c r="D3327" s="0" t="s">
        <v>16</v>
      </c>
      <c r="E3327" s="0" t="s">
        <v>17</v>
      </c>
      <c r="F3327" s="0" t="s">
        <v>18</v>
      </c>
      <c r="G3327" s="0" t="s">
        <v>19</v>
      </c>
      <c r="H3327" s="0" t="s">
        <v>2401</v>
      </c>
      <c r="I3327" s="0" t="n">
        <v>2</v>
      </c>
      <c r="J3327" s="0" t="n">
        <v>1.73</v>
      </c>
      <c r="K3327" s="0" t="s">
        <v>21</v>
      </c>
      <c r="L3327" s="0" t="n">
        <f aca="false">IF(K3327="Yes",(J3327-1)*0.98,-1)</f>
        <v>0.7154</v>
      </c>
      <c r="M3327" s="11" t="s">
        <v>62</v>
      </c>
      <c r="N3327" s="50" t="n">
        <v>23.9</v>
      </c>
      <c r="O3327" s="50" t="n">
        <f aca="false">N3327*L3327</f>
        <v>17.09806</v>
      </c>
      <c r="P3327" s="14" t="n">
        <f aca="false">O3327+P3326</f>
        <v>1282.97205045802</v>
      </c>
    </row>
    <row r="3328" customFormat="false" ht="12.8" hidden="false" customHeight="false" outlineLevel="0" collapsed="false">
      <c r="A3328" s="2" t="s">
        <v>3717</v>
      </c>
      <c r="B3328" s="2" t="s">
        <v>139</v>
      </c>
      <c r="C3328" s="0" t="s">
        <v>327</v>
      </c>
      <c r="D3328" s="0" t="s">
        <v>42</v>
      </c>
      <c r="E3328" s="0" t="s">
        <v>17</v>
      </c>
      <c r="F3328" s="0" t="s">
        <v>43</v>
      </c>
      <c r="G3328" s="0" t="s">
        <v>19</v>
      </c>
      <c r="H3328" s="0" t="s">
        <v>3721</v>
      </c>
      <c r="I3328" s="0" t="n">
        <v>1</v>
      </c>
      <c r="J3328" s="0" t="n">
        <v>1.29</v>
      </c>
      <c r="K3328" s="0" t="str">
        <f aca="false">IF(I3328=1,"Yes","No")</f>
        <v>Yes</v>
      </c>
      <c r="L3328" s="0" t="n">
        <f aca="false">IF(K3328="Yes",(J3328-1)*0.98,-1)</f>
        <v>0.2842</v>
      </c>
      <c r="M3328" s="5" t="s">
        <v>33</v>
      </c>
      <c r="N3328" s="50" t="n">
        <v>23.9</v>
      </c>
      <c r="O3328" s="50" t="n">
        <f aca="false">N3328*L3328</f>
        <v>6.79238</v>
      </c>
      <c r="P3328" s="14" t="n">
        <f aca="false">O3328+P3327</f>
        <v>1289.76443045802</v>
      </c>
    </row>
    <row r="3329" customFormat="false" ht="12.8" hidden="false" customHeight="false" outlineLevel="0" collapsed="false">
      <c r="A3329" s="2" t="s">
        <v>3717</v>
      </c>
      <c r="B3329" s="2" t="s">
        <v>139</v>
      </c>
      <c r="C3329" s="0" t="s">
        <v>327</v>
      </c>
      <c r="D3329" s="0" t="s">
        <v>42</v>
      </c>
      <c r="E3329" s="0" t="s">
        <v>17</v>
      </c>
      <c r="F3329" s="0" t="s">
        <v>43</v>
      </c>
      <c r="G3329" s="0" t="s">
        <v>19</v>
      </c>
      <c r="H3329" s="0" t="s">
        <v>3722</v>
      </c>
      <c r="I3329" s="0" t="n">
        <v>3</v>
      </c>
      <c r="J3329" s="0" t="n">
        <v>1.24</v>
      </c>
      <c r="K3329" s="0" t="s">
        <v>21</v>
      </c>
      <c r="L3329" s="0" t="n">
        <f aca="false">IF(K3329="Yes",(J3329-1)*0.98,-1)</f>
        <v>0.2352</v>
      </c>
      <c r="M3329" s="11" t="s">
        <v>62</v>
      </c>
      <c r="N3329" s="50" t="n">
        <v>23.9</v>
      </c>
      <c r="O3329" s="50" t="n">
        <f aca="false">N3329*L3329</f>
        <v>5.62128</v>
      </c>
      <c r="P3329" s="14" t="n">
        <f aca="false">O3329+P3328</f>
        <v>1295.38571045802</v>
      </c>
    </row>
    <row r="3330" customFormat="false" ht="12.8" hidden="false" customHeight="false" outlineLevel="0" collapsed="false">
      <c r="A3330" s="2" t="s">
        <v>3717</v>
      </c>
      <c r="B3330" s="2" t="s">
        <v>139</v>
      </c>
      <c r="C3330" s="6" t="s">
        <v>327</v>
      </c>
      <c r="D3330" s="6" t="s">
        <v>42</v>
      </c>
      <c r="E3330" s="6" t="s">
        <v>17</v>
      </c>
      <c r="F3330" s="6" t="s">
        <v>43</v>
      </c>
      <c r="G3330" s="6" t="s">
        <v>19</v>
      </c>
      <c r="H3330" s="6" t="s">
        <v>3723</v>
      </c>
      <c r="I3330" s="0" t="n">
        <v>0</v>
      </c>
      <c r="J3330" s="6" t="n">
        <v>16.41</v>
      </c>
      <c r="K3330" s="3" t="str">
        <f aca="false">IF(I3330=1, "No","Yes")</f>
        <v>Yes</v>
      </c>
      <c r="L3330" s="7" t="n">
        <f aca="false">IF(I3330=1,-J3330,0.98)</f>
        <v>0.98</v>
      </c>
      <c r="M3330" s="8" t="s">
        <v>51</v>
      </c>
      <c r="N3330" s="50" t="n">
        <v>23.9</v>
      </c>
      <c r="O3330" s="50" t="n">
        <f aca="false">N3330*L3330</f>
        <v>23.422</v>
      </c>
      <c r="P3330" s="14" t="n">
        <f aca="false">O3330+P3329</f>
        <v>1318.80771045802</v>
      </c>
    </row>
    <row r="3331" customFormat="false" ht="12.8" hidden="false" customHeight="false" outlineLevel="0" collapsed="false">
      <c r="A3331" s="2" t="s">
        <v>3717</v>
      </c>
      <c r="B3331" s="2" t="s">
        <v>222</v>
      </c>
      <c r="C3331" s="0" t="s">
        <v>1404</v>
      </c>
      <c r="D3331" s="0" t="s">
        <v>37</v>
      </c>
      <c r="E3331" s="0" t="s">
        <v>87</v>
      </c>
      <c r="F3331" s="0" t="s">
        <v>18</v>
      </c>
      <c r="G3331" s="0" t="s">
        <v>19</v>
      </c>
      <c r="H3331" s="0" t="s">
        <v>3724</v>
      </c>
      <c r="I3331" s="0" t="n">
        <v>0</v>
      </c>
      <c r="J3331" s="0" t="n">
        <v>1.56</v>
      </c>
      <c r="K3331" s="0" t="s">
        <v>19</v>
      </c>
      <c r="L3331" s="0" t="n">
        <f aca="false">IF(K3331="Yes",(J3331-1)*0.98,-1)</f>
        <v>-1</v>
      </c>
      <c r="M3331" s="4" t="s">
        <v>22</v>
      </c>
      <c r="N3331" s="50" t="n">
        <v>23.9</v>
      </c>
      <c r="O3331" s="50" t="n">
        <f aca="false">N3331*L3331</f>
        <v>-23.9</v>
      </c>
      <c r="P3331" s="14" t="n">
        <f aca="false">O3331+P3330</f>
        <v>1294.90771045802</v>
      </c>
    </row>
    <row r="3332" customFormat="false" ht="12.8" hidden="false" customHeight="false" outlineLevel="0" collapsed="false">
      <c r="A3332" s="2" t="s">
        <v>3717</v>
      </c>
      <c r="B3332" s="2" t="s">
        <v>71</v>
      </c>
      <c r="C3332" s="0" t="s">
        <v>230</v>
      </c>
      <c r="D3332" s="0" t="s">
        <v>42</v>
      </c>
      <c r="E3332" s="0" t="s">
        <v>79</v>
      </c>
      <c r="F3332" s="0" t="s">
        <v>80</v>
      </c>
      <c r="G3332" s="0" t="s">
        <v>19</v>
      </c>
      <c r="H3332" s="0" t="s">
        <v>3725</v>
      </c>
      <c r="I3332" s="0" t="n">
        <v>1</v>
      </c>
      <c r="J3332" s="0" t="n">
        <v>1.27</v>
      </c>
      <c r="K3332" s="0" t="s">
        <v>21</v>
      </c>
      <c r="L3332" s="0" t="n">
        <f aca="false">IF(K3332="Yes",(J3332-1)*0.98,-1)</f>
        <v>0.2646</v>
      </c>
      <c r="M3332" s="4" t="s">
        <v>22</v>
      </c>
      <c r="N3332" s="50" t="n">
        <v>23.9</v>
      </c>
      <c r="O3332" s="50" t="n">
        <f aca="false">N3332*L3332</f>
        <v>6.32394</v>
      </c>
      <c r="P3332" s="14" t="n">
        <f aca="false">O3332+P3331</f>
        <v>1301.23165045802</v>
      </c>
    </row>
    <row r="3333" customFormat="false" ht="12.8" hidden="false" customHeight="false" outlineLevel="0" collapsed="false">
      <c r="A3333" s="2" t="s">
        <v>3717</v>
      </c>
      <c r="B3333" s="2" t="s">
        <v>149</v>
      </c>
      <c r="C3333" s="0" t="s">
        <v>230</v>
      </c>
      <c r="D3333" s="0" t="s">
        <v>42</v>
      </c>
      <c r="E3333" s="0" t="s">
        <v>79</v>
      </c>
      <c r="F3333" s="0" t="s">
        <v>80</v>
      </c>
      <c r="G3333" s="0" t="s">
        <v>19</v>
      </c>
      <c r="H3333" s="0" t="s">
        <v>3726</v>
      </c>
      <c r="I3333" s="0" t="n">
        <v>3</v>
      </c>
      <c r="J3333" s="0" t="n">
        <v>2.37</v>
      </c>
      <c r="K3333" s="0" t="s">
        <v>21</v>
      </c>
      <c r="L3333" s="0" t="n">
        <f aca="false">IF(K3333="Yes",(J3333-1)*0.98,-1)</f>
        <v>1.3426</v>
      </c>
      <c r="M3333" s="4" t="s">
        <v>22</v>
      </c>
      <c r="N3333" s="50" t="n">
        <v>23.9</v>
      </c>
      <c r="O3333" s="50" t="n">
        <f aca="false">N3333*L3333</f>
        <v>32.08814</v>
      </c>
      <c r="P3333" s="14" t="n">
        <f aca="false">O3333+P3332</f>
        <v>1333.31979045802</v>
      </c>
    </row>
    <row r="3334" customFormat="false" ht="12.8" hidden="false" customHeight="false" outlineLevel="0" collapsed="false">
      <c r="A3334" s="2" t="s">
        <v>3727</v>
      </c>
      <c r="B3334" s="2" t="s">
        <v>27</v>
      </c>
      <c r="C3334" s="0" t="s">
        <v>15</v>
      </c>
      <c r="D3334" s="0" t="s">
        <v>16</v>
      </c>
      <c r="E3334" s="0" t="s">
        <v>87</v>
      </c>
      <c r="F3334" s="0" t="s">
        <v>18</v>
      </c>
      <c r="G3334" s="0" t="s">
        <v>21</v>
      </c>
      <c r="H3334" s="0" t="s">
        <v>3728</v>
      </c>
      <c r="I3334" s="0" t="n">
        <v>3</v>
      </c>
      <c r="J3334" s="0" t="n">
        <v>1.41</v>
      </c>
      <c r="K3334" s="0" t="s">
        <v>21</v>
      </c>
      <c r="L3334" s="0" t="n">
        <f aca="false">IF(K3334="Yes",(J3334-1)*0.98,-1)</f>
        <v>0.4018</v>
      </c>
      <c r="M3334" s="4" t="s">
        <v>22</v>
      </c>
      <c r="N3334" s="50" t="n">
        <v>23.9</v>
      </c>
      <c r="O3334" s="50" t="n">
        <f aca="false">N3334*L3334</f>
        <v>9.60302</v>
      </c>
      <c r="P3334" s="14" t="n">
        <f aca="false">O3334+P3333</f>
        <v>1342.92281045802</v>
      </c>
    </row>
    <row r="3335" customFormat="false" ht="12.8" hidden="false" customHeight="false" outlineLevel="0" collapsed="false">
      <c r="A3335" s="2" t="s">
        <v>3727</v>
      </c>
      <c r="B3335" s="2" t="s">
        <v>276</v>
      </c>
      <c r="C3335" s="0" t="s">
        <v>15</v>
      </c>
      <c r="D3335" s="0" t="s">
        <v>16</v>
      </c>
      <c r="E3335" s="0" t="s">
        <v>17</v>
      </c>
      <c r="F3335" s="0" t="s">
        <v>18</v>
      </c>
      <c r="G3335" s="0" t="s">
        <v>19</v>
      </c>
      <c r="H3335" s="0" t="s">
        <v>3729</v>
      </c>
      <c r="I3335" s="0" t="n">
        <v>1</v>
      </c>
      <c r="J3335" s="0" t="n">
        <v>1.5</v>
      </c>
      <c r="K3335" s="0" t="s">
        <v>21</v>
      </c>
      <c r="L3335" s="0" t="n">
        <f aca="false">IF(K3335="Yes",(J3335-1)*0.98,-1)</f>
        <v>0.49</v>
      </c>
      <c r="M3335" s="4" t="s">
        <v>22</v>
      </c>
      <c r="N3335" s="50" t="n">
        <v>23.9</v>
      </c>
      <c r="O3335" s="50" t="n">
        <f aca="false">N3335*L3335</f>
        <v>11.711</v>
      </c>
      <c r="P3335" s="14" t="n">
        <f aca="false">O3335+P3334</f>
        <v>1354.63381045802</v>
      </c>
    </row>
    <row r="3336" customFormat="false" ht="12.8" hidden="false" customHeight="false" outlineLevel="0" collapsed="false">
      <c r="A3336" s="2" t="s">
        <v>3730</v>
      </c>
      <c r="B3336" s="2" t="s">
        <v>94</v>
      </c>
      <c r="C3336" s="0" t="s">
        <v>86</v>
      </c>
      <c r="D3336" s="0" t="s">
        <v>16</v>
      </c>
      <c r="E3336" s="0" t="s">
        <v>17</v>
      </c>
      <c r="F3336" s="0" t="s">
        <v>18</v>
      </c>
      <c r="G3336" s="0" t="s">
        <v>19</v>
      </c>
      <c r="H3336" s="0" t="s">
        <v>3731</v>
      </c>
      <c r="I3336" s="0" t="n">
        <v>3</v>
      </c>
      <c r="J3336" s="0" t="n">
        <v>1.11</v>
      </c>
      <c r="K3336" s="0" t="s">
        <v>21</v>
      </c>
      <c r="L3336" s="0" t="n">
        <f aca="false">IF(K3336="Yes",(J3336-1)*0.98,-1)</f>
        <v>0.1078</v>
      </c>
      <c r="M3336" s="4" t="s">
        <v>22</v>
      </c>
      <c r="N3336" s="50" t="n">
        <v>23.9</v>
      </c>
      <c r="O3336" s="50" t="n">
        <f aca="false">N3336*L3336</f>
        <v>2.57642</v>
      </c>
      <c r="P3336" s="14" t="n">
        <f aca="false">O3336+P3335</f>
        <v>1357.21023045802</v>
      </c>
    </row>
    <row r="3337" customFormat="false" ht="12.8" hidden="false" customHeight="false" outlineLevel="0" collapsed="false">
      <c r="A3337" s="2" t="s">
        <v>3730</v>
      </c>
      <c r="B3337" s="2" t="s">
        <v>162</v>
      </c>
      <c r="C3337" s="0" t="s">
        <v>194</v>
      </c>
      <c r="D3337" s="0" t="s">
        <v>195</v>
      </c>
      <c r="E3337" s="0" t="s">
        <v>87</v>
      </c>
      <c r="F3337" s="0" t="s">
        <v>1413</v>
      </c>
      <c r="G3337" s="0" t="s">
        <v>19</v>
      </c>
      <c r="H3337" s="0" t="s">
        <v>3732</v>
      </c>
      <c r="I3337" s="0" t="n">
        <v>1</v>
      </c>
      <c r="J3337" s="0" t="n">
        <v>1.39</v>
      </c>
      <c r="K3337" s="0" t="str">
        <f aca="false">IF(I3337=1,"Yes","No")</f>
        <v>Yes</v>
      </c>
      <c r="L3337" s="0" t="n">
        <f aca="false">IF(K3337="Yes",(J3337-1)*0.98,-1)</f>
        <v>0.3822</v>
      </c>
      <c r="M3337" s="5" t="s">
        <v>33</v>
      </c>
      <c r="N3337" s="50" t="n">
        <v>23.9</v>
      </c>
      <c r="O3337" s="50" t="n">
        <f aca="false">N3337*L3337</f>
        <v>9.13458</v>
      </c>
      <c r="P3337" s="14" t="n">
        <f aca="false">O3337+P3336</f>
        <v>1366.34481045802</v>
      </c>
    </row>
    <row r="3338" customFormat="false" ht="12.8" hidden="false" customHeight="false" outlineLevel="0" collapsed="false">
      <c r="A3338" s="2" t="s">
        <v>3730</v>
      </c>
      <c r="B3338" s="2" t="s">
        <v>149</v>
      </c>
      <c r="C3338" s="0" t="s">
        <v>194</v>
      </c>
      <c r="D3338" s="0" t="s">
        <v>42</v>
      </c>
      <c r="E3338" s="0" t="s">
        <v>79</v>
      </c>
      <c r="F3338" s="0" t="s">
        <v>80</v>
      </c>
      <c r="G3338" s="0" t="s">
        <v>19</v>
      </c>
      <c r="H3338" s="0" t="s">
        <v>3733</v>
      </c>
      <c r="I3338" s="0" t="n">
        <v>2</v>
      </c>
      <c r="J3338" s="0" t="n">
        <v>1.42</v>
      </c>
      <c r="K3338" s="0" t="s">
        <v>21</v>
      </c>
      <c r="L3338" s="0" t="n">
        <f aca="false">IF(K3338="Yes",(J3338-1)*0.98,-1)</f>
        <v>0.4116</v>
      </c>
      <c r="M3338" s="4" t="s">
        <v>22</v>
      </c>
      <c r="N3338" s="50" t="n">
        <v>23.9</v>
      </c>
      <c r="O3338" s="50" t="n">
        <f aca="false">N3338*L3338</f>
        <v>9.83724</v>
      </c>
      <c r="P3338" s="14" t="n">
        <f aca="false">O3338+P3337</f>
        <v>1376.18205045802</v>
      </c>
    </row>
    <row r="3339" customFormat="false" ht="12.8" hidden="false" customHeight="false" outlineLevel="0" collapsed="false">
      <c r="A3339" s="2" t="s">
        <v>3734</v>
      </c>
      <c r="B3339" s="2" t="s">
        <v>35</v>
      </c>
      <c r="C3339" s="0" t="s">
        <v>24</v>
      </c>
      <c r="D3339" s="0" t="s">
        <v>48</v>
      </c>
      <c r="E3339" s="0" t="s">
        <v>87</v>
      </c>
      <c r="F3339" s="0" t="s">
        <v>18</v>
      </c>
      <c r="G3339" s="0" t="s">
        <v>19</v>
      </c>
      <c r="H3339" s="0" t="s">
        <v>3642</v>
      </c>
      <c r="I3339" s="0" t="n">
        <v>1</v>
      </c>
      <c r="J3339" s="0" t="n">
        <v>1.46</v>
      </c>
      <c r="K3339" s="0" t="str">
        <f aca="false">IF(I3339=1,"Yes","No")</f>
        <v>Yes</v>
      </c>
      <c r="L3339" s="0" t="n">
        <f aca="false">IF(K3339="Yes",(J3339-1)*0.98,-1)</f>
        <v>0.4508</v>
      </c>
      <c r="M3339" s="5" t="s">
        <v>33</v>
      </c>
      <c r="N3339" s="50" t="n">
        <v>23.9</v>
      </c>
      <c r="O3339" s="50" t="n">
        <f aca="false">N3339*L3339</f>
        <v>10.77412</v>
      </c>
      <c r="P3339" s="14" t="n">
        <f aca="false">O3339+P3338</f>
        <v>1386.95617045802</v>
      </c>
    </row>
    <row r="3340" customFormat="false" ht="12.8" hidden="false" customHeight="false" outlineLevel="0" collapsed="false">
      <c r="A3340" s="9" t="s">
        <v>3735</v>
      </c>
      <c r="B3340" s="9" t="s">
        <v>2615</v>
      </c>
      <c r="C3340" s="6" t="s">
        <v>433</v>
      </c>
      <c r="D3340" s="6" t="s">
        <v>195</v>
      </c>
      <c r="E3340" s="6" t="s">
        <v>87</v>
      </c>
      <c r="F3340" s="6" t="s">
        <v>18</v>
      </c>
      <c r="G3340" s="6" t="s">
        <v>19</v>
      </c>
      <c r="H3340" s="6" t="s">
        <v>3736</v>
      </c>
      <c r="I3340" s="0" t="n">
        <v>2</v>
      </c>
      <c r="J3340" s="6" t="n">
        <v>5.6</v>
      </c>
      <c r="K3340" s="3" t="str">
        <f aca="false">IF(I3340=1,"Yes","No")</f>
        <v>No</v>
      </c>
      <c r="L3340" s="7" t="n">
        <f aca="false">IF(K3340="Yes",(J3340-1)*0.98,-1)</f>
        <v>-1</v>
      </c>
      <c r="M3340" s="10" t="s">
        <v>53</v>
      </c>
      <c r="N3340" s="50" t="n">
        <v>23.9</v>
      </c>
      <c r="O3340" s="50" t="n">
        <f aca="false">N3340*L3340</f>
        <v>-23.9</v>
      </c>
      <c r="P3340" s="14" t="n">
        <f aca="false">O3340+P3339</f>
        <v>1363.05617045802</v>
      </c>
    </row>
    <row r="3341" customFormat="false" ht="12.8" hidden="false" customHeight="false" outlineLevel="0" collapsed="false">
      <c r="A3341" s="2" t="s">
        <v>3735</v>
      </c>
      <c r="B3341" s="2" t="s">
        <v>1250</v>
      </c>
      <c r="C3341" s="0" t="s">
        <v>74</v>
      </c>
      <c r="D3341" s="0" t="s">
        <v>37</v>
      </c>
      <c r="E3341" s="0" t="s">
        <v>30</v>
      </c>
      <c r="F3341" s="0" t="s">
        <v>43</v>
      </c>
      <c r="G3341" s="0" t="s">
        <v>19</v>
      </c>
      <c r="H3341" s="0" t="s">
        <v>3737</v>
      </c>
      <c r="I3341" s="0" t="n">
        <v>1</v>
      </c>
      <c r="J3341" s="0" t="n">
        <v>1.5</v>
      </c>
      <c r="K3341" s="0" t="s">
        <v>21</v>
      </c>
      <c r="L3341" s="0" t="n">
        <f aca="false">IF(K3341="Yes",(J3341-1)*0.98,-1)</f>
        <v>0.49</v>
      </c>
      <c r="M3341" s="4" t="s">
        <v>22</v>
      </c>
      <c r="N3341" s="50" t="n">
        <v>23.9</v>
      </c>
      <c r="O3341" s="50" t="n">
        <f aca="false">N3341*L3341</f>
        <v>11.711</v>
      </c>
      <c r="P3341" s="14" t="n">
        <f aca="false">O3341+P3340</f>
        <v>1374.76717045802</v>
      </c>
    </row>
    <row r="3342" customFormat="false" ht="12.8" hidden="false" customHeight="false" outlineLevel="0" collapsed="false">
      <c r="A3342" s="2" t="s">
        <v>3735</v>
      </c>
      <c r="B3342" s="2" t="s">
        <v>1250</v>
      </c>
      <c r="C3342" s="0" t="s">
        <v>74</v>
      </c>
      <c r="D3342" s="0" t="s">
        <v>37</v>
      </c>
      <c r="E3342" s="0" t="s">
        <v>30</v>
      </c>
      <c r="F3342" s="0" t="s">
        <v>43</v>
      </c>
      <c r="G3342" s="0" t="s">
        <v>19</v>
      </c>
      <c r="H3342" s="0" t="s">
        <v>3738</v>
      </c>
      <c r="I3342" s="0" t="n">
        <v>0</v>
      </c>
      <c r="J3342" s="0" t="n">
        <v>2.33</v>
      </c>
      <c r="K3342" s="0" t="s">
        <v>19</v>
      </c>
      <c r="L3342" s="0" t="n">
        <f aca="false">IF(K3342="Yes",(J3342-1)*0.98,-1)</f>
        <v>-1</v>
      </c>
      <c r="M3342" s="11" t="s">
        <v>62</v>
      </c>
      <c r="N3342" s="50" t="n">
        <v>23.9</v>
      </c>
      <c r="O3342" s="50" t="n">
        <f aca="false">N3342*L3342</f>
        <v>-23.9</v>
      </c>
      <c r="P3342" s="14" t="n">
        <f aca="false">O3342+P3341</f>
        <v>1350.86717045802</v>
      </c>
    </row>
    <row r="3343" customFormat="false" ht="12.8" hidden="false" customHeight="false" outlineLevel="0" collapsed="false">
      <c r="A3343" s="9" t="s">
        <v>3735</v>
      </c>
      <c r="B3343" s="9" t="s">
        <v>1250</v>
      </c>
      <c r="C3343" s="6" t="s">
        <v>74</v>
      </c>
      <c r="D3343" s="6" t="s">
        <v>37</v>
      </c>
      <c r="E3343" s="6" t="s">
        <v>30</v>
      </c>
      <c r="F3343" s="6" t="s">
        <v>43</v>
      </c>
      <c r="G3343" s="6" t="s">
        <v>19</v>
      </c>
      <c r="H3343" s="6" t="s">
        <v>3738</v>
      </c>
      <c r="I3343" s="0" t="n">
        <v>0</v>
      </c>
      <c r="J3343" s="6" t="n">
        <v>7.85</v>
      </c>
      <c r="K3343" s="3" t="str">
        <f aca="false">IF(I3343=1,"Yes","No")</f>
        <v>No</v>
      </c>
      <c r="L3343" s="7" t="n">
        <f aca="false">IF(K3343="Yes",(J3343-1)*0.98,-1)</f>
        <v>-1</v>
      </c>
      <c r="M3343" s="10" t="s">
        <v>53</v>
      </c>
      <c r="N3343" s="50" t="n">
        <v>23.9</v>
      </c>
      <c r="O3343" s="50" t="n">
        <f aca="false">N3343*L3343</f>
        <v>-23.9</v>
      </c>
      <c r="P3343" s="14" t="n">
        <f aca="false">O3343+P3342</f>
        <v>1326.96717045802</v>
      </c>
    </row>
    <row r="3344" customFormat="false" ht="12.8" hidden="false" customHeight="false" outlineLevel="0" collapsed="false">
      <c r="A3344" s="2" t="s">
        <v>3739</v>
      </c>
      <c r="B3344" s="2" t="s">
        <v>926</v>
      </c>
      <c r="C3344" s="0" t="s">
        <v>1371</v>
      </c>
      <c r="D3344" s="0" t="s">
        <v>16</v>
      </c>
      <c r="E3344" s="0" t="s">
        <v>17</v>
      </c>
      <c r="F3344" s="0" t="s">
        <v>18</v>
      </c>
      <c r="G3344" s="0" t="s">
        <v>19</v>
      </c>
      <c r="H3344" s="0" t="s">
        <v>3740</v>
      </c>
      <c r="I3344" s="0" t="n">
        <v>1</v>
      </c>
      <c r="J3344" s="0" t="n">
        <v>1.1</v>
      </c>
      <c r="K3344" s="0" t="s">
        <v>21</v>
      </c>
      <c r="L3344" s="0" t="n">
        <f aca="false">IF(K3344="Yes",(J3344-1)*0.98,-1)</f>
        <v>0.0980000000000001</v>
      </c>
      <c r="M3344" s="4" t="s">
        <v>22</v>
      </c>
      <c r="N3344" s="50" t="n">
        <v>23.9</v>
      </c>
      <c r="O3344" s="50" t="n">
        <f aca="false">N3344*L3344</f>
        <v>2.3422</v>
      </c>
      <c r="P3344" s="14" t="n">
        <f aca="false">O3344+P3343</f>
        <v>1329.30937045802</v>
      </c>
    </row>
    <row r="3345" customFormat="false" ht="12.8" hidden="false" customHeight="false" outlineLevel="0" collapsed="false">
      <c r="A3345" s="2" t="s">
        <v>3739</v>
      </c>
      <c r="B3345" s="2" t="s">
        <v>58</v>
      </c>
      <c r="C3345" s="0" t="s">
        <v>1371</v>
      </c>
      <c r="D3345" s="0" t="s">
        <v>42</v>
      </c>
      <c r="E3345" s="0" t="s">
        <v>79</v>
      </c>
      <c r="F3345" s="0" t="s">
        <v>80</v>
      </c>
      <c r="G3345" s="0" t="s">
        <v>19</v>
      </c>
      <c r="H3345" s="0" t="s">
        <v>3741</v>
      </c>
      <c r="I3345" s="0" t="n">
        <v>1</v>
      </c>
      <c r="J3345" s="0" t="n">
        <v>1.16</v>
      </c>
      <c r="K3345" s="0" t="s">
        <v>21</v>
      </c>
      <c r="L3345" s="0" t="n">
        <f aca="false">IF(K3345="Yes",(J3345-1)*0.98,-1)</f>
        <v>0.1568</v>
      </c>
      <c r="M3345" s="4" t="s">
        <v>22</v>
      </c>
      <c r="N3345" s="50" t="n">
        <v>23.9</v>
      </c>
      <c r="O3345" s="50" t="n">
        <f aca="false">N3345*L3345</f>
        <v>3.74752</v>
      </c>
      <c r="P3345" s="14" t="n">
        <f aca="false">O3345+P3344</f>
        <v>1333.05689045802</v>
      </c>
    </row>
    <row r="3346" customFormat="false" ht="12.8" hidden="false" customHeight="false" outlineLevel="0" collapsed="false">
      <c r="A3346" s="2" t="s">
        <v>3742</v>
      </c>
      <c r="B3346" s="2" t="s">
        <v>83</v>
      </c>
      <c r="C3346" s="0" t="s">
        <v>215</v>
      </c>
      <c r="D3346" s="0" t="s">
        <v>16</v>
      </c>
      <c r="E3346" s="0" t="s">
        <v>17</v>
      </c>
      <c r="F3346" s="0" t="s">
        <v>18</v>
      </c>
      <c r="G3346" s="0" t="s">
        <v>19</v>
      </c>
      <c r="H3346" s="0" t="s">
        <v>3670</v>
      </c>
      <c r="I3346" s="0" t="n">
        <v>1</v>
      </c>
      <c r="J3346" s="0" t="n">
        <v>1.04</v>
      </c>
      <c r="K3346" s="0" t="s">
        <v>21</v>
      </c>
      <c r="L3346" s="0" t="n">
        <f aca="false">IF(K3346="Yes",(J3346-1)*0.98,-1)</f>
        <v>0.0392</v>
      </c>
      <c r="M3346" s="4" t="s">
        <v>22</v>
      </c>
      <c r="N3346" s="50" t="n">
        <v>23.9</v>
      </c>
      <c r="O3346" s="50" t="n">
        <f aca="false">N3346*L3346</f>
        <v>0.936880000000001</v>
      </c>
      <c r="P3346" s="14" t="n">
        <f aca="false">O3346+P3345</f>
        <v>1333.99377045802</v>
      </c>
    </row>
    <row r="3347" customFormat="false" ht="12.8" hidden="false" customHeight="false" outlineLevel="0" collapsed="false">
      <c r="A3347" s="2" t="s">
        <v>3742</v>
      </c>
      <c r="B3347" s="2" t="s">
        <v>83</v>
      </c>
      <c r="C3347" s="0" t="s">
        <v>215</v>
      </c>
      <c r="D3347" s="0" t="s">
        <v>16</v>
      </c>
      <c r="E3347" s="0" t="s">
        <v>17</v>
      </c>
      <c r="F3347" s="0" t="s">
        <v>18</v>
      </c>
      <c r="G3347" s="0" t="s">
        <v>19</v>
      </c>
      <c r="H3347" s="0" t="s">
        <v>3743</v>
      </c>
      <c r="I3347" s="0" t="n">
        <v>2</v>
      </c>
      <c r="J3347" s="0" t="n">
        <v>1.4</v>
      </c>
      <c r="K3347" s="0" t="s">
        <v>21</v>
      </c>
      <c r="L3347" s="0" t="n">
        <f aca="false">IF(K3347="Yes",(J3347-1)*0.98,-1)</f>
        <v>0.392</v>
      </c>
      <c r="M3347" s="11" t="s">
        <v>62</v>
      </c>
      <c r="N3347" s="50" t="n">
        <v>23.9</v>
      </c>
      <c r="O3347" s="50" t="n">
        <f aca="false">N3347*L3347</f>
        <v>9.3688</v>
      </c>
      <c r="P3347" s="14" t="n">
        <f aca="false">O3347+P3346</f>
        <v>1343.36257045802</v>
      </c>
    </row>
    <row r="3348" customFormat="false" ht="12.8" hidden="false" customHeight="false" outlineLevel="0" collapsed="false">
      <c r="A3348" s="2" t="s">
        <v>3744</v>
      </c>
      <c r="B3348" s="2" t="s">
        <v>1396</v>
      </c>
      <c r="C3348" s="0" t="s">
        <v>1031</v>
      </c>
      <c r="D3348" s="0" t="s">
        <v>37</v>
      </c>
      <c r="E3348" s="0" t="s">
        <v>17</v>
      </c>
      <c r="F3348" s="0" t="s">
        <v>43</v>
      </c>
      <c r="G3348" s="0" t="s">
        <v>19</v>
      </c>
      <c r="H3348" s="0" t="s">
        <v>3745</v>
      </c>
      <c r="I3348" s="0" t="n">
        <v>1</v>
      </c>
      <c r="J3348" s="0" t="n">
        <v>1.44</v>
      </c>
      <c r="K3348" s="0" t="s">
        <v>21</v>
      </c>
      <c r="L3348" s="0" t="n">
        <f aca="false">IF(K3348="Yes",(J3348-1)*0.98,-1)</f>
        <v>0.4312</v>
      </c>
      <c r="M3348" s="11" t="s">
        <v>62</v>
      </c>
      <c r="N3348" s="50" t="n">
        <v>23.9</v>
      </c>
      <c r="O3348" s="50" t="n">
        <f aca="false">N3348*L3348</f>
        <v>10.30568</v>
      </c>
      <c r="P3348" s="14" t="n">
        <f aca="false">O3348+P3347</f>
        <v>1353.66825045802</v>
      </c>
    </row>
    <row r="3349" customFormat="false" ht="12.8" hidden="false" customHeight="false" outlineLevel="0" collapsed="false">
      <c r="A3349" s="2" t="s">
        <v>3744</v>
      </c>
      <c r="B3349" s="2" t="s">
        <v>915</v>
      </c>
      <c r="C3349" s="0" t="s">
        <v>110</v>
      </c>
      <c r="D3349" s="0" t="s">
        <v>16</v>
      </c>
      <c r="E3349" s="0" t="s">
        <v>17</v>
      </c>
      <c r="F3349" s="0" t="s">
        <v>18</v>
      </c>
      <c r="G3349" s="0" t="s">
        <v>19</v>
      </c>
      <c r="H3349" s="0" t="s">
        <v>3746</v>
      </c>
      <c r="I3349" s="0" t="n">
        <v>4</v>
      </c>
      <c r="J3349" s="0" t="n">
        <v>1.78</v>
      </c>
      <c r="K3349" s="0" t="s">
        <v>19</v>
      </c>
      <c r="L3349" s="0" t="n">
        <f aca="false">IF(K3349="Yes",(J3349-1)*0.98,-1)</f>
        <v>-1</v>
      </c>
      <c r="M3349" s="4" t="s">
        <v>22</v>
      </c>
      <c r="N3349" s="50" t="n">
        <v>23.9</v>
      </c>
      <c r="O3349" s="50" t="n">
        <f aca="false">N3349*L3349</f>
        <v>-23.9</v>
      </c>
      <c r="P3349" s="14" t="n">
        <f aca="false">O3349+P3348</f>
        <v>1329.76825045802</v>
      </c>
    </row>
    <row r="3350" customFormat="false" ht="12.8" hidden="false" customHeight="false" outlineLevel="0" collapsed="false">
      <c r="A3350" s="2" t="s">
        <v>3744</v>
      </c>
      <c r="B3350" s="2" t="s">
        <v>113</v>
      </c>
      <c r="C3350" s="0" t="s">
        <v>1302</v>
      </c>
      <c r="D3350" s="0" t="s">
        <v>37</v>
      </c>
      <c r="E3350" s="0" t="s">
        <v>17</v>
      </c>
      <c r="F3350" s="0" t="s">
        <v>18</v>
      </c>
      <c r="G3350" s="0" t="s">
        <v>19</v>
      </c>
      <c r="H3350" s="0" t="s">
        <v>3747</v>
      </c>
      <c r="I3350" s="0" t="n">
        <v>1</v>
      </c>
      <c r="J3350" s="0" t="n">
        <v>2.15</v>
      </c>
      <c r="K3350" s="0" t="str">
        <f aca="false">IF(I3350=1,"Yes","No")</f>
        <v>Yes</v>
      </c>
      <c r="L3350" s="0" t="n">
        <f aca="false">IF(K3350="Yes",(J3350-1)*0.98,-1)</f>
        <v>1.127</v>
      </c>
      <c r="M3350" s="5" t="s">
        <v>33</v>
      </c>
      <c r="N3350" s="50" t="n">
        <v>23.9</v>
      </c>
      <c r="O3350" s="50" t="n">
        <f aca="false">N3350*L3350</f>
        <v>26.9353</v>
      </c>
      <c r="P3350" s="14" t="n">
        <f aca="false">O3350+P3349</f>
        <v>1356.70355045802</v>
      </c>
    </row>
    <row r="3351" customFormat="false" ht="12.8" hidden="false" customHeight="false" outlineLevel="0" collapsed="false">
      <c r="A3351" s="2" t="s">
        <v>3748</v>
      </c>
      <c r="B3351" s="2" t="s">
        <v>2615</v>
      </c>
      <c r="C3351" s="0" t="s">
        <v>259</v>
      </c>
      <c r="D3351" s="0" t="s">
        <v>16</v>
      </c>
      <c r="E3351" s="0" t="s">
        <v>17</v>
      </c>
      <c r="F3351" s="0" t="s">
        <v>103</v>
      </c>
      <c r="G3351" s="0" t="s">
        <v>19</v>
      </c>
      <c r="H3351" s="0" t="s">
        <v>3749</v>
      </c>
      <c r="I3351" s="0" t="n">
        <v>3</v>
      </c>
      <c r="J3351" s="0" t="n">
        <v>2.94</v>
      </c>
      <c r="K3351" s="0" t="s">
        <v>21</v>
      </c>
      <c r="L3351" s="0" t="n">
        <f aca="false">IF(K3351="Yes",(J3351-1)*0.98,-1)</f>
        <v>1.9012</v>
      </c>
      <c r="M3351" s="11" t="s">
        <v>62</v>
      </c>
      <c r="N3351" s="50" t="n">
        <v>23.9</v>
      </c>
      <c r="O3351" s="50" t="n">
        <f aca="false">N3351*L3351</f>
        <v>45.43868</v>
      </c>
      <c r="P3351" s="14" t="n">
        <f aca="false">O3351+P3350</f>
        <v>1402.14223045802</v>
      </c>
    </row>
    <row r="3352" customFormat="false" ht="12.8" hidden="false" customHeight="false" outlineLevel="0" collapsed="false">
      <c r="A3352" s="9" t="s">
        <v>3748</v>
      </c>
      <c r="B3352" s="9" t="s">
        <v>2615</v>
      </c>
      <c r="C3352" s="6" t="s">
        <v>259</v>
      </c>
      <c r="D3352" s="6" t="s">
        <v>16</v>
      </c>
      <c r="E3352" s="6" t="s">
        <v>17</v>
      </c>
      <c r="F3352" s="6" t="s">
        <v>103</v>
      </c>
      <c r="G3352" s="6" t="s">
        <v>19</v>
      </c>
      <c r="H3352" s="6" t="s">
        <v>3749</v>
      </c>
      <c r="I3352" s="0" t="n">
        <v>3</v>
      </c>
      <c r="J3352" s="6" t="n">
        <v>21</v>
      </c>
      <c r="K3352" s="3" t="str">
        <f aca="false">IF(I3352=1,"Yes","No")</f>
        <v>No</v>
      </c>
      <c r="L3352" s="7" t="n">
        <f aca="false">IF(K3352="Yes",(J3352-1)*0.98,-1)</f>
        <v>-1</v>
      </c>
      <c r="M3352" s="10" t="s">
        <v>53</v>
      </c>
      <c r="N3352" s="50" t="n">
        <v>23.9</v>
      </c>
      <c r="O3352" s="50" t="n">
        <f aca="false">N3352*L3352</f>
        <v>-23.9</v>
      </c>
      <c r="P3352" s="14" t="n">
        <f aca="false">O3352+P3351</f>
        <v>1378.24223045802</v>
      </c>
    </row>
    <row r="3353" customFormat="false" ht="12.8" hidden="false" customHeight="false" outlineLevel="0" collapsed="false">
      <c r="A3353" s="2" t="s">
        <v>3748</v>
      </c>
      <c r="B3353" s="2" t="s">
        <v>885</v>
      </c>
      <c r="C3353" s="0" t="s">
        <v>223</v>
      </c>
      <c r="D3353" s="0" t="s">
        <v>48</v>
      </c>
      <c r="E3353" s="0" t="s">
        <v>87</v>
      </c>
      <c r="F3353" s="0" t="s">
        <v>298</v>
      </c>
      <c r="G3353" s="0" t="s">
        <v>19</v>
      </c>
      <c r="H3353" s="0" t="s">
        <v>3750</v>
      </c>
      <c r="I3353" s="0" t="n">
        <v>1</v>
      </c>
      <c r="J3353" s="0" t="n">
        <v>1.91</v>
      </c>
      <c r="K3353" s="0" t="str">
        <f aca="false">IF(I3353=1,"Yes","No")</f>
        <v>Yes</v>
      </c>
      <c r="L3353" s="0" t="n">
        <f aca="false">IF(K3353="Yes",(J3353-1)*0.98,-1)</f>
        <v>0.8918</v>
      </c>
      <c r="M3353" s="5" t="s">
        <v>33</v>
      </c>
      <c r="N3353" s="50" t="n">
        <v>23.9</v>
      </c>
      <c r="O3353" s="50" t="n">
        <f aca="false">N3353*L3353</f>
        <v>21.31402</v>
      </c>
      <c r="P3353" s="14" t="n">
        <f aca="false">O3353+P3352</f>
        <v>1399.55625045802</v>
      </c>
    </row>
    <row r="3354" customFormat="false" ht="12.8" hidden="false" customHeight="false" outlineLevel="0" collapsed="false">
      <c r="A3354" s="2" t="s">
        <v>3748</v>
      </c>
      <c r="B3354" s="2" t="s">
        <v>157</v>
      </c>
      <c r="C3354" s="0" t="s">
        <v>223</v>
      </c>
      <c r="D3354" s="0" t="s">
        <v>16</v>
      </c>
      <c r="E3354" s="0" t="s">
        <v>79</v>
      </c>
      <c r="F3354" s="0" t="s">
        <v>80</v>
      </c>
      <c r="G3354" s="0" t="s">
        <v>19</v>
      </c>
      <c r="H3354" s="0" t="s">
        <v>3751</v>
      </c>
      <c r="I3354" s="0" t="n">
        <v>0</v>
      </c>
      <c r="J3354" s="0" t="n">
        <v>1.3</v>
      </c>
      <c r="K3354" s="0" t="s">
        <v>19</v>
      </c>
      <c r="L3354" s="0" t="n">
        <f aca="false">IF(K3354="Yes",(J3354-1)*0.98,-1)</f>
        <v>-1</v>
      </c>
      <c r="M3354" s="4" t="s">
        <v>22</v>
      </c>
      <c r="N3354" s="50" t="n">
        <v>23.9</v>
      </c>
      <c r="O3354" s="50" t="n">
        <f aca="false">N3354*L3354</f>
        <v>-23.9</v>
      </c>
      <c r="P3354" s="14" t="n">
        <f aca="false">O3354+P3353</f>
        <v>1375.65625045802</v>
      </c>
    </row>
    <row r="3355" customFormat="false" ht="12.8" hidden="false" customHeight="false" outlineLevel="0" collapsed="false">
      <c r="A3355" s="2" t="s">
        <v>3748</v>
      </c>
      <c r="B3355" s="2" t="s">
        <v>157</v>
      </c>
      <c r="C3355" s="0" t="s">
        <v>223</v>
      </c>
      <c r="D3355" s="0" t="s">
        <v>16</v>
      </c>
      <c r="E3355" s="0" t="s">
        <v>79</v>
      </c>
      <c r="F3355" s="0" t="s">
        <v>80</v>
      </c>
      <c r="G3355" s="0" t="s">
        <v>19</v>
      </c>
      <c r="H3355" s="0" t="s">
        <v>3752</v>
      </c>
      <c r="I3355" s="0" t="n">
        <v>2</v>
      </c>
      <c r="J3355" s="0" t="n">
        <v>2.63</v>
      </c>
      <c r="K3355" s="0" t="s">
        <v>21</v>
      </c>
      <c r="L3355" s="0" t="n">
        <f aca="false">IF(K3355="Yes",(J3355-1)*0.98,-1)</f>
        <v>1.5974</v>
      </c>
      <c r="M3355" s="11" t="s">
        <v>62</v>
      </c>
      <c r="N3355" s="50" t="n">
        <v>23.9</v>
      </c>
      <c r="O3355" s="50" t="n">
        <f aca="false">N3355*L3355</f>
        <v>38.17786</v>
      </c>
      <c r="P3355" s="14" t="n">
        <f aca="false">O3355+P3354</f>
        <v>1413.83411045802</v>
      </c>
    </row>
    <row r="3356" customFormat="false" ht="12.8" hidden="false" customHeight="false" outlineLevel="0" collapsed="false">
      <c r="A3356" s="9" t="s">
        <v>3748</v>
      </c>
      <c r="B3356" s="9" t="s">
        <v>157</v>
      </c>
      <c r="C3356" s="6" t="s">
        <v>223</v>
      </c>
      <c r="D3356" s="6" t="s">
        <v>16</v>
      </c>
      <c r="E3356" s="6" t="s">
        <v>79</v>
      </c>
      <c r="F3356" s="6" t="s">
        <v>80</v>
      </c>
      <c r="G3356" s="6" t="s">
        <v>19</v>
      </c>
      <c r="H3356" s="6" t="s">
        <v>3753</v>
      </c>
      <c r="I3356" s="0" t="n">
        <v>1</v>
      </c>
      <c r="J3356" s="6" t="n">
        <v>1.69</v>
      </c>
      <c r="K3356" s="3" t="s">
        <v>21</v>
      </c>
      <c r="L3356" s="0" t="n">
        <f aca="false">IF(K3356="Yes",(J3356-1)*0.98,-1)</f>
        <v>0.6762</v>
      </c>
      <c r="M3356" s="13" t="s">
        <v>184</v>
      </c>
      <c r="N3356" s="50" t="n">
        <v>23.9</v>
      </c>
      <c r="O3356" s="50" t="n">
        <f aca="false">N3356*L3356</f>
        <v>16.16118</v>
      </c>
      <c r="P3356" s="14" t="n">
        <f aca="false">O3356+P3355</f>
        <v>1429.99529045802</v>
      </c>
    </row>
    <row r="3357" customFormat="false" ht="12.8" hidden="false" customHeight="false" outlineLevel="0" collapsed="false">
      <c r="A3357" s="2" t="s">
        <v>3754</v>
      </c>
      <c r="B3357" s="2" t="s">
        <v>885</v>
      </c>
      <c r="C3357" s="0" t="s">
        <v>150</v>
      </c>
      <c r="D3357" s="0" t="s">
        <v>16</v>
      </c>
      <c r="E3357" s="0" t="s">
        <v>17</v>
      </c>
      <c r="F3357" s="0" t="s">
        <v>18</v>
      </c>
      <c r="G3357" s="0" t="s">
        <v>19</v>
      </c>
      <c r="H3357" s="0" t="s">
        <v>3755</v>
      </c>
      <c r="I3357" s="0" t="n">
        <v>2</v>
      </c>
      <c r="J3357" s="0" t="n">
        <v>1.22</v>
      </c>
      <c r="K3357" s="0" t="s">
        <v>21</v>
      </c>
      <c r="L3357" s="0" t="n">
        <f aca="false">IF(K3357="Yes",(J3357-1)*0.98,-1)</f>
        <v>0.2156</v>
      </c>
      <c r="M3357" s="4" t="s">
        <v>22</v>
      </c>
      <c r="N3357" s="50" t="n">
        <v>23.9</v>
      </c>
      <c r="O3357" s="50" t="n">
        <f aca="false">N3357*L3357</f>
        <v>5.15284</v>
      </c>
      <c r="P3357" s="14" t="n">
        <f aca="false">O3357+P3356</f>
        <v>1435.14813045802</v>
      </c>
      <c r="Q3357" s="47" t="n">
        <v>935.15</v>
      </c>
      <c r="R3357" s="47" t="n">
        <f aca="false">P3357-Q3357</f>
        <v>499.998130458023</v>
      </c>
      <c r="S3357" s="47" t="n">
        <f aca="false">R3357/50</f>
        <v>9.99996260916046</v>
      </c>
      <c r="T3357" s="47" t="n">
        <f aca="false">3589.85+Q3357</f>
        <v>4525</v>
      </c>
      <c r="U3357" s="48" t="s">
        <v>21</v>
      </c>
      <c r="V3357" s="57" t="n">
        <v>4525</v>
      </c>
    </row>
    <row r="3358" customFormat="false" ht="12.8" hidden="false" customHeight="false" outlineLevel="0" collapsed="false">
      <c r="A3358" s="9" t="s">
        <v>3756</v>
      </c>
      <c r="B3358" s="9" t="s">
        <v>3757</v>
      </c>
      <c r="C3358" s="6" t="s">
        <v>15</v>
      </c>
      <c r="D3358" s="6" t="s">
        <v>16</v>
      </c>
      <c r="E3358" s="6" t="s">
        <v>87</v>
      </c>
      <c r="F3358" s="6" t="s">
        <v>298</v>
      </c>
      <c r="G3358" s="6" t="s">
        <v>19</v>
      </c>
      <c r="H3358" s="6" t="s">
        <v>2855</v>
      </c>
      <c r="I3358" s="0" t="n">
        <v>1</v>
      </c>
      <c r="J3358" s="6" t="n">
        <v>1.62</v>
      </c>
      <c r="K3358" s="3" t="str">
        <f aca="false">IF(I3358=1,"Yes","No")</f>
        <v>Yes</v>
      </c>
      <c r="L3358" s="7" t="n">
        <f aca="false">IF(K3358="Yes",(J3358-1)*0.98,-1)</f>
        <v>0.6076</v>
      </c>
      <c r="M3358" s="10" t="s">
        <v>53</v>
      </c>
      <c r="N3358" s="56" t="n">
        <v>10</v>
      </c>
      <c r="O3358" s="50" t="n">
        <f aca="false">N3358*L3358</f>
        <v>6.076</v>
      </c>
      <c r="P3358" s="51" t="n">
        <f aca="false">R3357+O3358</f>
        <v>506.074130458023</v>
      </c>
    </row>
    <row r="3359" customFormat="false" ht="12.8" hidden="false" customHeight="false" outlineLevel="0" collapsed="false">
      <c r="A3359" s="2" t="s">
        <v>3756</v>
      </c>
      <c r="B3359" s="2" t="s">
        <v>113</v>
      </c>
      <c r="C3359" s="0" t="s">
        <v>1488</v>
      </c>
      <c r="D3359" s="0" t="s">
        <v>37</v>
      </c>
      <c r="E3359" s="0" t="s">
        <v>17</v>
      </c>
      <c r="F3359" s="0" t="s">
        <v>65</v>
      </c>
      <c r="G3359" s="0" t="s">
        <v>21</v>
      </c>
      <c r="H3359" s="0" t="s">
        <v>3758</v>
      </c>
      <c r="I3359" s="0" t="n">
        <v>4</v>
      </c>
      <c r="J3359" s="0" t="n">
        <v>3.03</v>
      </c>
      <c r="K3359" s="0" t="str">
        <f aca="false">IF(I3359=1,"Yes","No")</f>
        <v>No</v>
      </c>
      <c r="L3359" s="0" t="n">
        <f aca="false">IF(K3359="Yes",(J3359-1)*0.98,-1)</f>
        <v>-1</v>
      </c>
      <c r="M3359" s="5" t="s">
        <v>33</v>
      </c>
      <c r="N3359" s="56" t="n">
        <v>10</v>
      </c>
      <c r="O3359" s="50" t="n">
        <f aca="false">N3359*L3359</f>
        <v>-10</v>
      </c>
      <c r="P3359" s="14" t="n">
        <f aca="false">O3359+P3358</f>
        <v>496.074130458023</v>
      </c>
    </row>
    <row r="3360" customFormat="false" ht="12.8" hidden="false" customHeight="false" outlineLevel="0" collapsed="false">
      <c r="A3360" s="2" t="s">
        <v>3756</v>
      </c>
      <c r="B3360" s="2" t="s">
        <v>113</v>
      </c>
      <c r="C3360" s="0" t="s">
        <v>1488</v>
      </c>
      <c r="D3360" s="0" t="s">
        <v>37</v>
      </c>
      <c r="E3360" s="0" t="s">
        <v>17</v>
      </c>
      <c r="F3360" s="0" t="s">
        <v>65</v>
      </c>
      <c r="G3360" s="0" t="s">
        <v>21</v>
      </c>
      <c r="H3360" s="0" t="s">
        <v>3758</v>
      </c>
      <c r="I3360" s="0" t="n">
        <v>4</v>
      </c>
      <c r="J3360" s="0" t="n">
        <v>1.42</v>
      </c>
      <c r="K3360" s="0" t="s">
        <v>19</v>
      </c>
      <c r="L3360" s="0" t="n">
        <f aca="false">IF(K3360="Yes",(J3360-1)*0.98,-1)</f>
        <v>-1</v>
      </c>
      <c r="M3360" s="4" t="s">
        <v>22</v>
      </c>
      <c r="N3360" s="56" t="n">
        <v>10</v>
      </c>
      <c r="O3360" s="50" t="n">
        <f aca="false">N3360*L3360</f>
        <v>-10</v>
      </c>
      <c r="P3360" s="14" t="n">
        <f aca="false">O3360+P3359</f>
        <v>486.074130458023</v>
      </c>
    </row>
    <row r="3361" customFormat="false" ht="12.8" hidden="false" customHeight="false" outlineLevel="0" collapsed="false">
      <c r="A3361" s="9" t="s">
        <v>3756</v>
      </c>
      <c r="B3361" s="9" t="s">
        <v>113</v>
      </c>
      <c r="C3361" s="6" t="s">
        <v>1488</v>
      </c>
      <c r="D3361" s="6" t="s">
        <v>37</v>
      </c>
      <c r="E3361" s="6" t="s">
        <v>17</v>
      </c>
      <c r="F3361" s="6" t="s">
        <v>65</v>
      </c>
      <c r="G3361" s="6" t="s">
        <v>21</v>
      </c>
      <c r="H3361" s="6" t="s">
        <v>3759</v>
      </c>
      <c r="I3361" s="0" t="n">
        <v>1</v>
      </c>
      <c r="J3361" s="6" t="n">
        <v>3.34</v>
      </c>
      <c r="K3361" s="3" t="s">
        <v>21</v>
      </c>
      <c r="L3361" s="0" t="n">
        <f aca="false">IF(K3361="Yes",(J3361-1)*0.98,-1)</f>
        <v>2.2932</v>
      </c>
      <c r="M3361" s="13" t="s">
        <v>184</v>
      </c>
      <c r="N3361" s="56" t="n">
        <v>10</v>
      </c>
      <c r="O3361" s="50" t="n">
        <f aca="false">N3361*L3361</f>
        <v>22.932</v>
      </c>
      <c r="P3361" s="14" t="n">
        <f aca="false">O3361+P3360</f>
        <v>509.006130458023</v>
      </c>
    </row>
    <row r="3362" customFormat="false" ht="12.8" hidden="false" customHeight="false" outlineLevel="0" collapsed="false">
      <c r="A3362" s="9" t="s">
        <v>3756</v>
      </c>
      <c r="B3362" s="9" t="s">
        <v>512</v>
      </c>
      <c r="C3362" s="6" t="s">
        <v>1378</v>
      </c>
      <c r="D3362" s="6" t="s">
        <v>37</v>
      </c>
      <c r="E3362" s="6" t="s">
        <v>79</v>
      </c>
      <c r="F3362" s="6" t="s">
        <v>1106</v>
      </c>
      <c r="G3362" s="6" t="s">
        <v>19</v>
      </c>
      <c r="H3362" s="6" t="s">
        <v>3760</v>
      </c>
      <c r="I3362" s="0" t="n">
        <v>2</v>
      </c>
      <c r="J3362" s="6" t="n">
        <v>4.3</v>
      </c>
      <c r="K3362" s="3" t="str">
        <f aca="false">IF(I3362=1,"Yes","No")</f>
        <v>No</v>
      </c>
      <c r="L3362" s="7" t="n">
        <f aca="false">IF(K3362="Yes",(J3362-1)*0.98,-1)</f>
        <v>-1</v>
      </c>
      <c r="M3362" s="10" t="s">
        <v>53</v>
      </c>
      <c r="N3362" s="56" t="n">
        <v>10</v>
      </c>
      <c r="O3362" s="50" t="n">
        <f aca="false">N3362*L3362</f>
        <v>-10</v>
      </c>
      <c r="P3362" s="14" t="n">
        <f aca="false">O3362+P3361</f>
        <v>499.006130458023</v>
      </c>
    </row>
    <row r="3363" customFormat="false" ht="12.8" hidden="false" customHeight="false" outlineLevel="0" collapsed="false">
      <c r="A3363" s="2" t="s">
        <v>3756</v>
      </c>
      <c r="B3363" s="2" t="s">
        <v>181</v>
      </c>
      <c r="C3363" s="0" t="s">
        <v>24</v>
      </c>
      <c r="D3363" s="0" t="s">
        <v>42</v>
      </c>
      <c r="E3363" s="0" t="s">
        <v>79</v>
      </c>
      <c r="F3363" s="0" t="s">
        <v>43</v>
      </c>
      <c r="G3363" s="0" t="s">
        <v>19</v>
      </c>
      <c r="H3363" s="0" t="s">
        <v>3761</v>
      </c>
      <c r="I3363" s="0" t="n">
        <v>1</v>
      </c>
      <c r="J3363" s="0" t="n">
        <v>4.53</v>
      </c>
      <c r="K3363" s="0" t="s">
        <v>21</v>
      </c>
      <c r="L3363" s="0" t="n">
        <f aca="false">IF(K3363="Yes",(J3363-1)*0.98,-1)</f>
        <v>3.4594</v>
      </c>
      <c r="M3363" s="11" t="s">
        <v>62</v>
      </c>
      <c r="N3363" s="56" t="n">
        <v>10</v>
      </c>
      <c r="O3363" s="50" t="n">
        <f aca="false">N3363*L3363</f>
        <v>34.594</v>
      </c>
      <c r="P3363" s="14" t="n">
        <f aca="false">O3363+P3362</f>
        <v>533.600130458023</v>
      </c>
    </row>
    <row r="3364" customFormat="false" ht="12.8" hidden="false" customHeight="false" outlineLevel="0" collapsed="false">
      <c r="A3364" s="9" t="s">
        <v>3756</v>
      </c>
      <c r="B3364" s="9" t="s">
        <v>181</v>
      </c>
      <c r="C3364" s="6" t="s">
        <v>24</v>
      </c>
      <c r="D3364" s="6" t="s">
        <v>42</v>
      </c>
      <c r="E3364" s="6" t="s">
        <v>79</v>
      </c>
      <c r="F3364" s="6" t="s">
        <v>43</v>
      </c>
      <c r="G3364" s="6" t="s">
        <v>19</v>
      </c>
      <c r="H3364" s="6" t="s">
        <v>3761</v>
      </c>
      <c r="I3364" s="0" t="n">
        <v>1</v>
      </c>
      <c r="J3364" s="6" t="n">
        <v>28</v>
      </c>
      <c r="K3364" s="3" t="str">
        <f aca="false">IF(I3364=1,"Yes","No")</f>
        <v>Yes</v>
      </c>
      <c r="L3364" s="7" t="n">
        <f aca="false">IF(K3364="Yes",(J3364-1)*0.98,-1)</f>
        <v>26.46</v>
      </c>
      <c r="M3364" s="10" t="s">
        <v>53</v>
      </c>
      <c r="N3364" s="56" t="n">
        <v>10</v>
      </c>
      <c r="O3364" s="50" t="n">
        <f aca="false">N3364*L3364</f>
        <v>264.6</v>
      </c>
      <c r="P3364" s="14" t="n">
        <f aca="false">O3364+P3363</f>
        <v>798.200130458023</v>
      </c>
    </row>
    <row r="3365" customFormat="false" ht="12.8" hidden="false" customHeight="false" outlineLevel="0" collapsed="false">
      <c r="A3365" s="2" t="s">
        <v>3762</v>
      </c>
      <c r="B3365" s="2" t="s">
        <v>155</v>
      </c>
      <c r="C3365" s="0" t="s">
        <v>248</v>
      </c>
      <c r="D3365" s="0" t="s">
        <v>16</v>
      </c>
      <c r="E3365" s="0" t="s">
        <v>17</v>
      </c>
      <c r="F3365" s="0" t="s">
        <v>18</v>
      </c>
      <c r="G3365" s="0" t="s">
        <v>19</v>
      </c>
      <c r="H3365" s="0" t="s">
        <v>3763</v>
      </c>
      <c r="I3365" s="0" t="n">
        <v>0</v>
      </c>
      <c r="J3365" s="0" t="n">
        <v>1.24</v>
      </c>
      <c r="K3365" s="0" t="s">
        <v>19</v>
      </c>
      <c r="L3365" s="0" t="n">
        <f aca="false">IF(K3365="Yes",(J3365-1)*0.98,-1)</f>
        <v>-1</v>
      </c>
      <c r="M3365" s="4" t="s">
        <v>22</v>
      </c>
      <c r="N3365" s="56" t="n">
        <v>10</v>
      </c>
      <c r="O3365" s="50" t="n">
        <f aca="false">N3365*L3365</f>
        <v>-10</v>
      </c>
      <c r="P3365" s="14" t="n">
        <f aca="false">O3365+P3364</f>
        <v>788.200130458023</v>
      </c>
    </row>
    <row r="3366" customFormat="false" ht="12.8" hidden="false" customHeight="false" outlineLevel="0" collapsed="false">
      <c r="A3366" s="2" t="s">
        <v>3762</v>
      </c>
      <c r="B3366" s="2" t="s">
        <v>35</v>
      </c>
      <c r="C3366" s="0" t="s">
        <v>47</v>
      </c>
      <c r="D3366" s="0" t="s">
        <v>42</v>
      </c>
      <c r="E3366" s="0" t="s">
        <v>30</v>
      </c>
      <c r="F3366" s="0" t="s">
        <v>18</v>
      </c>
      <c r="G3366" s="0" t="s">
        <v>19</v>
      </c>
      <c r="H3366" s="0" t="s">
        <v>3764</v>
      </c>
      <c r="I3366" s="0" t="n">
        <v>2</v>
      </c>
      <c r="J3366" s="0" t="n">
        <v>1.32</v>
      </c>
      <c r="K3366" s="0" t="s">
        <v>21</v>
      </c>
      <c r="L3366" s="0" t="n">
        <f aca="false">IF(K3366="Yes",(J3366-1)*0.98,-1)</f>
        <v>0.3136</v>
      </c>
      <c r="M3366" s="11" t="s">
        <v>62</v>
      </c>
      <c r="N3366" s="56" t="n">
        <v>10</v>
      </c>
      <c r="O3366" s="50" t="n">
        <f aca="false">N3366*L3366</f>
        <v>3.136</v>
      </c>
      <c r="P3366" s="14" t="n">
        <f aca="false">O3366+P3365</f>
        <v>791.336130458023</v>
      </c>
    </row>
    <row r="3367" customFormat="false" ht="12.8" hidden="false" customHeight="false" outlineLevel="0" collapsed="false">
      <c r="A3367" s="2" t="s">
        <v>3762</v>
      </c>
      <c r="B3367" s="2" t="s">
        <v>35</v>
      </c>
      <c r="C3367" s="6" t="s">
        <v>47</v>
      </c>
      <c r="D3367" s="6" t="s">
        <v>42</v>
      </c>
      <c r="E3367" s="6" t="s">
        <v>30</v>
      </c>
      <c r="F3367" s="6" t="s">
        <v>18</v>
      </c>
      <c r="G3367" s="6" t="s">
        <v>19</v>
      </c>
      <c r="H3367" s="6" t="s">
        <v>3765</v>
      </c>
      <c r="I3367" s="0" t="n">
        <v>0</v>
      </c>
      <c r="J3367" s="6" t="n">
        <v>20</v>
      </c>
      <c r="K3367" s="3" t="str">
        <f aca="false">IF(I3367=1, "No","Yes")</f>
        <v>Yes</v>
      </c>
      <c r="L3367" s="7" t="n">
        <f aca="false">IF(I3367=1,-J3367,0.98)</f>
        <v>0.98</v>
      </c>
      <c r="M3367" s="8" t="s">
        <v>51</v>
      </c>
      <c r="N3367" s="56" t="n">
        <v>10</v>
      </c>
      <c r="O3367" s="50" t="n">
        <f aca="false">N3367*L3367</f>
        <v>9.8</v>
      </c>
      <c r="P3367" s="14" t="n">
        <f aca="false">O3367+P3366</f>
        <v>801.136130458023</v>
      </c>
    </row>
    <row r="3368" customFormat="false" ht="12.8" hidden="false" customHeight="false" outlineLevel="0" collapsed="false">
      <c r="A3368" s="2" t="s">
        <v>3762</v>
      </c>
      <c r="B3368" s="2" t="s">
        <v>410</v>
      </c>
      <c r="C3368" s="6" t="s">
        <v>125</v>
      </c>
      <c r="D3368" s="6" t="s">
        <v>16</v>
      </c>
      <c r="E3368" s="6" t="s">
        <v>30</v>
      </c>
      <c r="F3368" s="6" t="s">
        <v>18</v>
      </c>
      <c r="G3368" s="6" t="s">
        <v>19</v>
      </c>
      <c r="H3368" s="6" t="s">
        <v>3766</v>
      </c>
      <c r="I3368" s="0" t="n">
        <v>0</v>
      </c>
      <c r="J3368" s="6" t="n">
        <v>6.32</v>
      </c>
      <c r="K3368" s="3" t="str">
        <f aca="false">IF(I3368=1, "No","Yes")</f>
        <v>Yes</v>
      </c>
      <c r="L3368" s="7" t="n">
        <f aca="false">IF(I3368=1,-J3368,0.98)</f>
        <v>0.98</v>
      </c>
      <c r="M3368" s="8" t="s">
        <v>51</v>
      </c>
      <c r="N3368" s="56" t="n">
        <v>10</v>
      </c>
      <c r="O3368" s="50" t="n">
        <f aca="false">N3368*L3368</f>
        <v>9.8</v>
      </c>
      <c r="P3368" s="14" t="n">
        <f aca="false">O3368+P3367</f>
        <v>810.936130458023</v>
      </c>
    </row>
    <row r="3369" customFormat="false" ht="12.8" hidden="false" customHeight="false" outlineLevel="0" collapsed="false">
      <c r="A3369" s="2" t="s">
        <v>3762</v>
      </c>
      <c r="B3369" s="2" t="s">
        <v>410</v>
      </c>
      <c r="C3369" s="6" t="s">
        <v>125</v>
      </c>
      <c r="D3369" s="6" t="s">
        <v>16</v>
      </c>
      <c r="E3369" s="6" t="s">
        <v>30</v>
      </c>
      <c r="F3369" s="6" t="s">
        <v>18</v>
      </c>
      <c r="G3369" s="6" t="s">
        <v>19</v>
      </c>
      <c r="H3369" s="6" t="s">
        <v>3766</v>
      </c>
      <c r="I3369" s="0" t="n">
        <v>0</v>
      </c>
      <c r="J3369" s="6" t="n">
        <v>6.32</v>
      </c>
      <c r="K3369" s="3" t="str">
        <f aca="false">IF(I3369=1, "No","Yes")</f>
        <v>Yes</v>
      </c>
      <c r="L3369" s="7" t="n">
        <f aca="false">IF(I3369=1,-J3369,0.98)</f>
        <v>0.98</v>
      </c>
      <c r="M3369" s="12" t="s">
        <v>128</v>
      </c>
      <c r="N3369" s="56" t="n">
        <v>10</v>
      </c>
      <c r="O3369" s="50" t="n">
        <f aca="false">N3369*L3369</f>
        <v>9.8</v>
      </c>
      <c r="P3369" s="14" t="n">
        <f aca="false">O3369+P3368</f>
        <v>820.736130458023</v>
      </c>
    </row>
    <row r="3370" customFormat="false" ht="12.8" hidden="false" customHeight="false" outlineLevel="0" collapsed="false">
      <c r="A3370" s="2" t="s">
        <v>3767</v>
      </c>
      <c r="B3370" s="2" t="s">
        <v>146</v>
      </c>
      <c r="C3370" s="6" t="s">
        <v>773</v>
      </c>
      <c r="D3370" s="6" t="s">
        <v>16</v>
      </c>
      <c r="E3370" s="6" t="s">
        <v>87</v>
      </c>
      <c r="F3370" s="6" t="s">
        <v>18</v>
      </c>
      <c r="G3370" s="6" t="s">
        <v>19</v>
      </c>
      <c r="H3370" s="6" t="s">
        <v>3768</v>
      </c>
      <c r="I3370" s="0" t="n">
        <v>4</v>
      </c>
      <c r="J3370" s="6" t="n">
        <v>9</v>
      </c>
      <c r="K3370" s="3" t="str">
        <f aca="false">IF(I3370=1, "No","Yes")</f>
        <v>Yes</v>
      </c>
      <c r="L3370" s="7" t="n">
        <f aca="false">IF(I3370=1,-J3370,0.98)</f>
        <v>0.98</v>
      </c>
      <c r="M3370" s="8" t="s">
        <v>51</v>
      </c>
      <c r="N3370" s="56" t="n">
        <v>10</v>
      </c>
      <c r="O3370" s="50" t="n">
        <f aca="false">N3370*L3370</f>
        <v>9.8</v>
      </c>
      <c r="P3370" s="14" t="n">
        <f aca="false">O3370+P3369</f>
        <v>830.536130458023</v>
      </c>
    </row>
    <row r="3371" customFormat="false" ht="12.8" hidden="false" customHeight="false" outlineLevel="0" collapsed="false">
      <c r="A3371" s="9" t="s">
        <v>3767</v>
      </c>
      <c r="B3371" s="9" t="s">
        <v>146</v>
      </c>
      <c r="C3371" s="6" t="s">
        <v>773</v>
      </c>
      <c r="D3371" s="6" t="s">
        <v>16</v>
      </c>
      <c r="E3371" s="6" t="s">
        <v>87</v>
      </c>
      <c r="F3371" s="6" t="s">
        <v>18</v>
      </c>
      <c r="G3371" s="6" t="s">
        <v>19</v>
      </c>
      <c r="H3371" s="6" t="s">
        <v>3768</v>
      </c>
      <c r="I3371" s="0" t="n">
        <v>4</v>
      </c>
      <c r="J3371" s="6" t="n">
        <v>2.9</v>
      </c>
      <c r="K3371" s="3" t="s">
        <v>19</v>
      </c>
      <c r="L3371" s="0" t="n">
        <f aca="false">IF(K3371="Yes",(J3371-1)*0.98,-1)</f>
        <v>-1</v>
      </c>
      <c r="M3371" s="13" t="s">
        <v>184</v>
      </c>
      <c r="N3371" s="56" t="n">
        <v>10</v>
      </c>
      <c r="O3371" s="50" t="n">
        <f aca="false">N3371*L3371</f>
        <v>-10</v>
      </c>
      <c r="P3371" s="14" t="n">
        <f aca="false">O3371+P3370</f>
        <v>820.536130458023</v>
      </c>
    </row>
    <row r="3372" customFormat="false" ht="12.8" hidden="false" customHeight="false" outlineLevel="0" collapsed="false">
      <c r="A3372" s="9" t="s">
        <v>3767</v>
      </c>
      <c r="B3372" s="9" t="s">
        <v>146</v>
      </c>
      <c r="C3372" s="6" t="s">
        <v>773</v>
      </c>
      <c r="D3372" s="6" t="s">
        <v>16</v>
      </c>
      <c r="E3372" s="6" t="s">
        <v>87</v>
      </c>
      <c r="F3372" s="6" t="s">
        <v>18</v>
      </c>
      <c r="G3372" s="6" t="s">
        <v>19</v>
      </c>
      <c r="H3372" s="6" t="s">
        <v>3769</v>
      </c>
      <c r="I3372" s="0" t="n">
        <v>1</v>
      </c>
      <c r="J3372" s="6" t="n">
        <v>3.8</v>
      </c>
      <c r="K3372" s="3" t="str">
        <f aca="false">IF(I3372=1,"Yes","No")</f>
        <v>Yes</v>
      </c>
      <c r="L3372" s="7" t="n">
        <f aca="false">IF(K3372="Yes",(J3372-1)*0.98,-1)</f>
        <v>2.744</v>
      </c>
      <c r="M3372" s="10" t="s">
        <v>53</v>
      </c>
      <c r="N3372" s="56" t="n">
        <v>10</v>
      </c>
      <c r="O3372" s="50" t="n">
        <f aca="false">N3372*L3372</f>
        <v>27.44</v>
      </c>
      <c r="P3372" s="14" t="n">
        <f aca="false">O3372+P3371</f>
        <v>847.976130458023</v>
      </c>
    </row>
    <row r="3373" customFormat="false" ht="12.8" hidden="false" customHeight="false" outlineLevel="0" collapsed="false">
      <c r="A3373" s="2" t="s">
        <v>3770</v>
      </c>
      <c r="B3373" s="2" t="s">
        <v>40</v>
      </c>
      <c r="C3373" s="0" t="s">
        <v>1045</v>
      </c>
      <c r="D3373" s="0" t="s">
        <v>37</v>
      </c>
      <c r="E3373" s="0" t="s">
        <v>17</v>
      </c>
      <c r="F3373" s="0" t="s">
        <v>43</v>
      </c>
      <c r="G3373" s="0" t="s">
        <v>19</v>
      </c>
      <c r="H3373" s="0" t="s">
        <v>3771</v>
      </c>
      <c r="I3373" s="0" t="n">
        <v>0</v>
      </c>
      <c r="J3373" s="0" t="n">
        <v>1.69</v>
      </c>
      <c r="K3373" s="0" t="s">
        <v>19</v>
      </c>
      <c r="L3373" s="0" t="n">
        <f aca="false">IF(K3373="Yes",(J3373-1)*0.98,-1)</f>
        <v>-1</v>
      </c>
      <c r="M3373" s="11" t="s">
        <v>62</v>
      </c>
      <c r="N3373" s="56" t="n">
        <v>10</v>
      </c>
      <c r="O3373" s="50" t="n">
        <f aca="false">N3373*L3373</f>
        <v>-10</v>
      </c>
      <c r="P3373" s="14" t="n">
        <f aca="false">O3373+P3372</f>
        <v>837.976130458023</v>
      </c>
    </row>
    <row r="3374" customFormat="false" ht="12.8" hidden="false" customHeight="false" outlineLevel="0" collapsed="false">
      <c r="A3374" s="2" t="s">
        <v>3770</v>
      </c>
      <c r="B3374" s="2" t="s">
        <v>885</v>
      </c>
      <c r="C3374" s="0" t="s">
        <v>1371</v>
      </c>
      <c r="D3374" s="0" t="s">
        <v>16</v>
      </c>
      <c r="E3374" s="0" t="s">
        <v>17</v>
      </c>
      <c r="F3374" s="0" t="s">
        <v>18</v>
      </c>
      <c r="G3374" s="0" t="s">
        <v>19</v>
      </c>
      <c r="H3374" s="0" t="s">
        <v>3772</v>
      </c>
      <c r="I3374" s="0" t="n">
        <v>2</v>
      </c>
      <c r="J3374" s="0" t="n">
        <v>1.08</v>
      </c>
      <c r="K3374" s="0" t="s">
        <v>21</v>
      </c>
      <c r="L3374" s="0" t="n">
        <f aca="false">IF(K3374="Yes",(J3374-1)*0.98,-1)</f>
        <v>0.0784000000000001</v>
      </c>
      <c r="M3374" s="4" t="s">
        <v>22</v>
      </c>
      <c r="N3374" s="56" t="n">
        <v>10</v>
      </c>
      <c r="O3374" s="50" t="n">
        <f aca="false">N3374*L3374</f>
        <v>0.784000000000001</v>
      </c>
      <c r="P3374" s="14" t="n">
        <f aca="false">O3374+P3373</f>
        <v>838.760130458023</v>
      </c>
    </row>
    <row r="3375" customFormat="false" ht="12.8" hidden="false" customHeight="false" outlineLevel="0" collapsed="false">
      <c r="A3375" s="2" t="s">
        <v>3770</v>
      </c>
      <c r="B3375" s="2" t="s">
        <v>885</v>
      </c>
      <c r="C3375" s="0" t="s">
        <v>1371</v>
      </c>
      <c r="D3375" s="0" t="s">
        <v>16</v>
      </c>
      <c r="E3375" s="0" t="s">
        <v>17</v>
      </c>
      <c r="F3375" s="0" t="s">
        <v>18</v>
      </c>
      <c r="G3375" s="0" t="s">
        <v>19</v>
      </c>
      <c r="H3375" s="0" t="s">
        <v>3773</v>
      </c>
      <c r="I3375" s="0" t="n">
        <v>1</v>
      </c>
      <c r="J3375" s="0" t="n">
        <v>1.11</v>
      </c>
      <c r="K3375" s="0" t="s">
        <v>21</v>
      </c>
      <c r="L3375" s="0" t="n">
        <f aca="false">IF(K3375="Yes",(J3375-1)*0.98,-1)</f>
        <v>0.1078</v>
      </c>
      <c r="M3375" s="11" t="s">
        <v>62</v>
      </c>
      <c r="N3375" s="56" t="n">
        <v>10</v>
      </c>
      <c r="O3375" s="50" t="n">
        <f aca="false">N3375*L3375</f>
        <v>1.078</v>
      </c>
      <c r="P3375" s="14" t="n">
        <f aca="false">O3375+P3374</f>
        <v>839.838130458023</v>
      </c>
    </row>
    <row r="3376" customFormat="false" ht="12.8" hidden="false" customHeight="false" outlineLevel="0" collapsed="false">
      <c r="A3376" s="2" t="s">
        <v>3770</v>
      </c>
      <c r="B3376" s="2" t="s">
        <v>155</v>
      </c>
      <c r="C3376" s="0" t="s">
        <v>225</v>
      </c>
      <c r="D3376" s="0" t="s">
        <v>16</v>
      </c>
      <c r="E3376" s="0" t="s">
        <v>17</v>
      </c>
      <c r="F3376" s="0" t="s">
        <v>18</v>
      </c>
      <c r="G3376" s="0" t="s">
        <v>19</v>
      </c>
      <c r="H3376" s="0" t="s">
        <v>3774</v>
      </c>
      <c r="I3376" s="0" t="n">
        <v>1</v>
      </c>
      <c r="J3376" s="0" t="n">
        <v>1.28</v>
      </c>
      <c r="K3376" s="0" t="s">
        <v>21</v>
      </c>
      <c r="L3376" s="0" t="n">
        <f aca="false">IF(K3376="Yes",(J3376-1)*0.98,-1)</f>
        <v>0.2744</v>
      </c>
      <c r="M3376" s="4" t="s">
        <v>22</v>
      </c>
      <c r="N3376" s="56" t="n">
        <v>10</v>
      </c>
      <c r="O3376" s="50" t="n">
        <f aca="false">N3376*L3376</f>
        <v>2.744</v>
      </c>
      <c r="P3376" s="14" t="n">
        <f aca="false">O3376+P3375</f>
        <v>842.582130458023</v>
      </c>
    </row>
    <row r="3377" customFormat="false" ht="12.8" hidden="false" customHeight="false" outlineLevel="0" collapsed="false">
      <c r="A3377" s="2" t="s">
        <v>3770</v>
      </c>
      <c r="B3377" s="2" t="s">
        <v>276</v>
      </c>
      <c r="C3377" s="0" t="s">
        <v>179</v>
      </c>
      <c r="D3377" s="0" t="s">
        <v>195</v>
      </c>
      <c r="E3377" s="0" t="s">
        <v>17</v>
      </c>
      <c r="F3377" s="0" t="s">
        <v>18</v>
      </c>
      <c r="G3377" s="0" t="s">
        <v>19</v>
      </c>
      <c r="H3377" s="0" t="s">
        <v>3775</v>
      </c>
      <c r="I3377" s="0" t="n">
        <v>1</v>
      </c>
      <c r="J3377" s="0" t="n">
        <v>1.57</v>
      </c>
      <c r="K3377" s="0" t="s">
        <v>21</v>
      </c>
      <c r="L3377" s="0" t="n">
        <f aca="false">IF(K3377="Yes",(J3377-1)*0.98,-1)</f>
        <v>0.5586</v>
      </c>
      <c r="M3377" s="4" t="s">
        <v>22</v>
      </c>
      <c r="N3377" s="56" t="n">
        <v>10</v>
      </c>
      <c r="O3377" s="50" t="n">
        <f aca="false">N3377*L3377</f>
        <v>5.586</v>
      </c>
      <c r="P3377" s="14" t="n">
        <f aca="false">O3377+P3376</f>
        <v>848.168130458023</v>
      </c>
    </row>
    <row r="3378" customFormat="false" ht="12.8" hidden="false" customHeight="false" outlineLevel="0" collapsed="false">
      <c r="A3378" s="2" t="s">
        <v>3770</v>
      </c>
      <c r="B3378" s="2" t="s">
        <v>276</v>
      </c>
      <c r="C3378" s="0" t="s">
        <v>179</v>
      </c>
      <c r="D3378" s="0" t="s">
        <v>195</v>
      </c>
      <c r="E3378" s="0" t="s">
        <v>17</v>
      </c>
      <c r="F3378" s="0" t="s">
        <v>18</v>
      </c>
      <c r="G3378" s="0" t="s">
        <v>19</v>
      </c>
      <c r="H3378" s="0" t="s">
        <v>3776</v>
      </c>
      <c r="I3378" s="0" t="n">
        <v>0</v>
      </c>
      <c r="J3378" s="0" t="n">
        <v>2.87</v>
      </c>
      <c r="K3378" s="0" t="s">
        <v>19</v>
      </c>
      <c r="L3378" s="0" t="n">
        <f aca="false">IF(K3378="Yes",(J3378-1)*0.98,-1)</f>
        <v>-1</v>
      </c>
      <c r="M3378" s="11" t="s">
        <v>62</v>
      </c>
      <c r="N3378" s="56" t="n">
        <v>10</v>
      </c>
      <c r="O3378" s="50" t="n">
        <f aca="false">N3378*L3378</f>
        <v>-10</v>
      </c>
      <c r="P3378" s="14" t="n">
        <f aca="false">O3378+P3377</f>
        <v>838.168130458023</v>
      </c>
    </row>
    <row r="3379" customFormat="false" ht="12.8" hidden="false" customHeight="false" outlineLevel="0" collapsed="false">
      <c r="A3379" s="2" t="s">
        <v>3770</v>
      </c>
      <c r="B3379" s="2" t="s">
        <v>276</v>
      </c>
      <c r="C3379" s="6" t="s">
        <v>179</v>
      </c>
      <c r="D3379" s="6" t="s">
        <v>195</v>
      </c>
      <c r="E3379" s="6" t="s">
        <v>17</v>
      </c>
      <c r="F3379" s="6" t="s">
        <v>18</v>
      </c>
      <c r="G3379" s="6" t="s">
        <v>19</v>
      </c>
      <c r="H3379" s="6" t="s">
        <v>3777</v>
      </c>
      <c r="I3379" s="0" t="n">
        <v>2</v>
      </c>
      <c r="J3379" s="6" t="n">
        <v>7.54</v>
      </c>
      <c r="K3379" s="3" t="str">
        <f aca="false">IF(I3379=1, "No","Yes")</f>
        <v>Yes</v>
      </c>
      <c r="L3379" s="7" t="n">
        <f aca="false">IF(I3379=1,-J3379,0.98)</f>
        <v>0.98</v>
      </c>
      <c r="M3379" s="8" t="s">
        <v>51</v>
      </c>
      <c r="N3379" s="56" t="n">
        <v>10</v>
      </c>
      <c r="O3379" s="50" t="n">
        <f aca="false">N3379*L3379</f>
        <v>9.8</v>
      </c>
      <c r="P3379" s="14" t="n">
        <f aca="false">O3379+P3378</f>
        <v>847.968130458023</v>
      </c>
    </row>
    <row r="3380" customFormat="false" ht="12.8" hidden="false" customHeight="false" outlineLevel="0" collapsed="false">
      <c r="A3380" s="9" t="s">
        <v>3770</v>
      </c>
      <c r="B3380" s="9" t="s">
        <v>276</v>
      </c>
      <c r="C3380" s="6" t="s">
        <v>179</v>
      </c>
      <c r="D3380" s="6" t="s">
        <v>195</v>
      </c>
      <c r="E3380" s="6" t="s">
        <v>17</v>
      </c>
      <c r="F3380" s="6" t="s">
        <v>18</v>
      </c>
      <c r="G3380" s="6" t="s">
        <v>19</v>
      </c>
      <c r="H3380" s="6" t="s">
        <v>3777</v>
      </c>
      <c r="I3380" s="0" t="n">
        <v>2</v>
      </c>
      <c r="J3380" s="6" t="n">
        <v>3</v>
      </c>
      <c r="K3380" s="3" t="s">
        <v>21</v>
      </c>
      <c r="L3380" s="0" t="n">
        <f aca="false">IF(K3380="Yes",(J3380-1)*0.98,-1)</f>
        <v>1.96</v>
      </c>
      <c r="M3380" s="13" t="s">
        <v>184</v>
      </c>
      <c r="N3380" s="56" t="n">
        <v>10</v>
      </c>
      <c r="O3380" s="50" t="n">
        <f aca="false">N3380*L3380</f>
        <v>19.6</v>
      </c>
      <c r="P3380" s="14" t="n">
        <f aca="false">O3380+P3379</f>
        <v>867.568130458023</v>
      </c>
    </row>
    <row r="3381" customFormat="false" ht="12.8" hidden="false" customHeight="false" outlineLevel="0" collapsed="false">
      <c r="A3381" s="2" t="s">
        <v>3770</v>
      </c>
      <c r="B3381" s="2" t="s">
        <v>157</v>
      </c>
      <c r="C3381" s="6" t="s">
        <v>1045</v>
      </c>
      <c r="D3381" s="6" t="s">
        <v>37</v>
      </c>
      <c r="E3381" s="6" t="s">
        <v>79</v>
      </c>
      <c r="F3381" s="6" t="s">
        <v>80</v>
      </c>
      <c r="G3381" s="6" t="s">
        <v>19</v>
      </c>
      <c r="H3381" s="6" t="s">
        <v>3778</v>
      </c>
      <c r="I3381" s="0" t="n">
        <v>0</v>
      </c>
      <c r="J3381" s="6" t="n">
        <v>4.6</v>
      </c>
      <c r="K3381" s="3" t="str">
        <f aca="false">IF(I3381=1, "No","Yes")</f>
        <v>Yes</v>
      </c>
      <c r="L3381" s="7" t="n">
        <f aca="false">IF(I3381=1,-J3381,0.98)</f>
        <v>0.98</v>
      </c>
      <c r="M3381" s="8" t="s">
        <v>51</v>
      </c>
      <c r="N3381" s="56" t="n">
        <v>10</v>
      </c>
      <c r="O3381" s="50" t="n">
        <f aca="false">N3381*L3381</f>
        <v>9.8</v>
      </c>
      <c r="P3381" s="14" t="n">
        <f aca="false">O3381+P3380</f>
        <v>877.368130458023</v>
      </c>
    </row>
    <row r="3382" customFormat="false" ht="12.8" hidden="false" customHeight="false" outlineLevel="0" collapsed="false">
      <c r="A3382" s="2" t="s">
        <v>3770</v>
      </c>
      <c r="B3382" s="2" t="s">
        <v>157</v>
      </c>
      <c r="C3382" s="6" t="s">
        <v>1045</v>
      </c>
      <c r="D3382" s="6" t="s">
        <v>37</v>
      </c>
      <c r="E3382" s="6" t="s">
        <v>79</v>
      </c>
      <c r="F3382" s="6" t="s">
        <v>80</v>
      </c>
      <c r="G3382" s="6" t="s">
        <v>19</v>
      </c>
      <c r="H3382" s="6" t="s">
        <v>3778</v>
      </c>
      <c r="I3382" s="0" t="n">
        <v>0</v>
      </c>
      <c r="J3382" s="6" t="n">
        <v>4.6</v>
      </c>
      <c r="K3382" s="3" t="str">
        <f aca="false">IF(I3382=1, "No","Yes")</f>
        <v>Yes</v>
      </c>
      <c r="L3382" s="7" t="n">
        <f aca="false">IF(I3382=1,-J3382,0.98)</f>
        <v>0.98</v>
      </c>
      <c r="M3382" s="12" t="s">
        <v>128</v>
      </c>
      <c r="N3382" s="56" t="n">
        <v>10</v>
      </c>
      <c r="O3382" s="50" t="n">
        <f aca="false">N3382*L3382</f>
        <v>9.8</v>
      </c>
      <c r="P3382" s="14" t="n">
        <f aca="false">O3382+P3381</f>
        <v>887.168130458023</v>
      </c>
    </row>
    <row r="3383" customFormat="false" ht="12.8" hidden="false" customHeight="false" outlineLevel="0" collapsed="false">
      <c r="A3383" s="2" t="s">
        <v>3770</v>
      </c>
      <c r="B3383" s="2" t="s">
        <v>109</v>
      </c>
      <c r="C3383" s="0" t="s">
        <v>225</v>
      </c>
      <c r="D3383" s="0" t="s">
        <v>42</v>
      </c>
      <c r="E3383" s="0" t="s">
        <v>17</v>
      </c>
      <c r="F3383" s="0" t="s">
        <v>43</v>
      </c>
      <c r="G3383" s="0" t="s">
        <v>19</v>
      </c>
      <c r="H3383" s="0" t="s">
        <v>3779</v>
      </c>
      <c r="I3383" s="0" t="n">
        <v>1</v>
      </c>
      <c r="J3383" s="0" t="n">
        <v>2.97</v>
      </c>
      <c r="K3383" s="0" t="str">
        <f aca="false">IF(I3383=1,"Yes","No")</f>
        <v>Yes</v>
      </c>
      <c r="L3383" s="0" t="n">
        <f aca="false">IF(K3383="Yes",(J3383-1)*0.98,-1)</f>
        <v>1.9306</v>
      </c>
      <c r="M3383" s="5" t="s">
        <v>33</v>
      </c>
      <c r="N3383" s="56" t="n">
        <v>10</v>
      </c>
      <c r="O3383" s="50" t="n">
        <f aca="false">N3383*L3383</f>
        <v>19.306</v>
      </c>
      <c r="P3383" s="14" t="n">
        <f aca="false">O3383+P3382</f>
        <v>906.474130458023</v>
      </c>
    </row>
    <row r="3384" customFormat="false" ht="12.8" hidden="false" customHeight="false" outlineLevel="0" collapsed="false">
      <c r="A3384" s="2" t="s">
        <v>3780</v>
      </c>
      <c r="B3384" s="2" t="s">
        <v>55</v>
      </c>
      <c r="C3384" s="0" t="s">
        <v>114</v>
      </c>
      <c r="D3384" s="0" t="s">
        <v>16</v>
      </c>
      <c r="E3384" s="0" t="s">
        <v>17</v>
      </c>
      <c r="F3384" s="0" t="s">
        <v>18</v>
      </c>
      <c r="G3384" s="0" t="s">
        <v>19</v>
      </c>
      <c r="H3384" s="0" t="s">
        <v>3781</v>
      </c>
      <c r="I3384" s="0" t="n">
        <v>1</v>
      </c>
      <c r="J3384" s="0" t="n">
        <v>1.07</v>
      </c>
      <c r="K3384" s="0" t="s">
        <v>21</v>
      </c>
      <c r="L3384" s="0" t="n">
        <f aca="false">IF(K3384="Yes",(J3384-1)*0.98,-1)</f>
        <v>0.0686000000000001</v>
      </c>
      <c r="M3384" s="4" t="s">
        <v>22</v>
      </c>
      <c r="N3384" s="56" t="n">
        <v>10</v>
      </c>
      <c r="O3384" s="50" t="n">
        <f aca="false">N3384*L3384</f>
        <v>0.686000000000001</v>
      </c>
      <c r="P3384" s="14" t="n">
        <f aca="false">O3384+P3383</f>
        <v>907.160130458023</v>
      </c>
    </row>
    <row r="3385" customFormat="false" ht="12.8" hidden="false" customHeight="false" outlineLevel="0" collapsed="false">
      <c r="A3385" s="2" t="s">
        <v>3780</v>
      </c>
      <c r="B3385" s="2" t="s">
        <v>40</v>
      </c>
      <c r="C3385" s="0" t="s">
        <v>1192</v>
      </c>
      <c r="D3385" s="0" t="s">
        <v>37</v>
      </c>
      <c r="E3385" s="0" t="s">
        <v>87</v>
      </c>
      <c r="F3385" s="0" t="s">
        <v>298</v>
      </c>
      <c r="G3385" s="0" t="s">
        <v>19</v>
      </c>
      <c r="H3385" s="0" t="s">
        <v>3782</v>
      </c>
      <c r="I3385" s="0" t="n">
        <v>1</v>
      </c>
      <c r="J3385" s="0" t="n">
        <v>1.23</v>
      </c>
      <c r="K3385" s="0" t="s">
        <v>21</v>
      </c>
      <c r="L3385" s="0" t="n">
        <f aca="false">IF(K3385="Yes",(J3385-1)*0.98,-1)</f>
        <v>0.2254</v>
      </c>
      <c r="M3385" s="11" t="s">
        <v>62</v>
      </c>
      <c r="N3385" s="56" t="n">
        <v>10</v>
      </c>
      <c r="O3385" s="50" t="n">
        <f aca="false">N3385*L3385</f>
        <v>2.254</v>
      </c>
      <c r="P3385" s="14" t="n">
        <f aca="false">O3385+P3384</f>
        <v>909.414130458023</v>
      </c>
    </row>
    <row r="3386" customFormat="false" ht="12.8" hidden="false" customHeight="false" outlineLevel="0" collapsed="false">
      <c r="A3386" s="9" t="s">
        <v>3780</v>
      </c>
      <c r="B3386" s="9" t="s">
        <v>40</v>
      </c>
      <c r="C3386" s="6" t="s">
        <v>1192</v>
      </c>
      <c r="D3386" s="6" t="s">
        <v>37</v>
      </c>
      <c r="E3386" s="6" t="s">
        <v>87</v>
      </c>
      <c r="F3386" s="6" t="s">
        <v>298</v>
      </c>
      <c r="G3386" s="6" t="s">
        <v>19</v>
      </c>
      <c r="H3386" s="6" t="s">
        <v>3782</v>
      </c>
      <c r="I3386" s="0" t="n">
        <v>1</v>
      </c>
      <c r="J3386" s="6" t="n">
        <v>2.28</v>
      </c>
      <c r="K3386" s="3" t="str">
        <f aca="false">IF(I3386=1,"Yes","No")</f>
        <v>Yes</v>
      </c>
      <c r="L3386" s="7" t="n">
        <f aca="false">IF(K3386="Yes",(J3386-1)*0.98,-1)</f>
        <v>1.2544</v>
      </c>
      <c r="M3386" s="10" t="s">
        <v>53</v>
      </c>
      <c r="N3386" s="56" t="n">
        <v>10</v>
      </c>
      <c r="O3386" s="50" t="n">
        <f aca="false">N3386*L3386</f>
        <v>12.544</v>
      </c>
      <c r="P3386" s="14" t="n">
        <f aca="false">O3386+P3385</f>
        <v>921.958130458023</v>
      </c>
    </row>
    <row r="3387" customFormat="false" ht="12.8" hidden="false" customHeight="false" outlineLevel="0" collapsed="false">
      <c r="A3387" s="2" t="s">
        <v>3780</v>
      </c>
      <c r="B3387" s="2" t="s">
        <v>142</v>
      </c>
      <c r="C3387" s="0" t="s">
        <v>1192</v>
      </c>
      <c r="D3387" s="0" t="s">
        <v>37</v>
      </c>
      <c r="E3387" s="0" t="s">
        <v>87</v>
      </c>
      <c r="F3387" s="0" t="s">
        <v>18</v>
      </c>
      <c r="G3387" s="0" t="s">
        <v>19</v>
      </c>
      <c r="H3387" s="0" t="s">
        <v>3783</v>
      </c>
      <c r="I3387" s="0" t="s">
        <v>133</v>
      </c>
      <c r="J3387" s="0" t="n">
        <v>1.67</v>
      </c>
      <c r="K3387" s="0" t="s">
        <v>19</v>
      </c>
      <c r="L3387" s="0" t="n">
        <f aca="false">IF(K3387="Yes",(J3387-1)*0.98,-1)</f>
        <v>-1</v>
      </c>
      <c r="M3387" s="4" t="s">
        <v>22</v>
      </c>
      <c r="N3387" s="56" t="n">
        <v>10</v>
      </c>
      <c r="O3387" s="50" t="n">
        <f aca="false">N3387*L3387</f>
        <v>-10</v>
      </c>
      <c r="P3387" s="14" t="n">
        <f aca="false">O3387+P3386</f>
        <v>911.958130458023</v>
      </c>
    </row>
    <row r="3388" customFormat="false" ht="12.8" hidden="false" customHeight="false" outlineLevel="0" collapsed="false">
      <c r="A3388" s="2" t="s">
        <v>3780</v>
      </c>
      <c r="B3388" s="2" t="s">
        <v>222</v>
      </c>
      <c r="C3388" s="0" t="s">
        <v>28</v>
      </c>
      <c r="D3388" s="0" t="s">
        <v>16</v>
      </c>
      <c r="E3388" s="0" t="s">
        <v>30</v>
      </c>
      <c r="F3388" s="0" t="s">
        <v>65</v>
      </c>
      <c r="G3388" s="0" t="s">
        <v>21</v>
      </c>
      <c r="H3388" s="0" t="s">
        <v>3784</v>
      </c>
      <c r="I3388" s="0" t="n">
        <v>1</v>
      </c>
      <c r="J3388" s="0" t="n">
        <v>2.43</v>
      </c>
      <c r="K3388" s="0" t="s">
        <v>21</v>
      </c>
      <c r="L3388" s="0" t="n">
        <f aca="false">IF(K3388="Yes",(J3388-1)*0.98,-1)</f>
        <v>1.4014</v>
      </c>
      <c r="M3388" s="4" t="s">
        <v>22</v>
      </c>
      <c r="N3388" s="56" t="n">
        <v>10</v>
      </c>
      <c r="O3388" s="50" t="n">
        <f aca="false">N3388*L3388</f>
        <v>14.014</v>
      </c>
      <c r="P3388" s="14" t="n">
        <f aca="false">O3388+P3387</f>
        <v>925.972130458023</v>
      </c>
    </row>
    <row r="3389" customFormat="false" ht="12.8" hidden="false" customHeight="false" outlineLevel="0" collapsed="false">
      <c r="A3389" s="2" t="s">
        <v>3780</v>
      </c>
      <c r="B3389" s="2" t="s">
        <v>23</v>
      </c>
      <c r="C3389" s="0" t="s">
        <v>1192</v>
      </c>
      <c r="D3389" s="0" t="s">
        <v>37</v>
      </c>
      <c r="E3389" s="0" t="s">
        <v>17</v>
      </c>
      <c r="F3389" s="0" t="s">
        <v>18</v>
      </c>
      <c r="G3389" s="0" t="s">
        <v>19</v>
      </c>
      <c r="H3389" s="0" t="s">
        <v>2829</v>
      </c>
      <c r="I3389" s="0" t="n">
        <v>1</v>
      </c>
      <c r="J3389" s="0" t="n">
        <v>1.28</v>
      </c>
      <c r="K3389" s="0" t="str">
        <f aca="false">IF(I3389=1,"Yes","No")</f>
        <v>Yes</v>
      </c>
      <c r="L3389" s="0" t="n">
        <f aca="false">IF(K3389="Yes",(J3389-1)*0.98,-1)</f>
        <v>0.2744</v>
      </c>
      <c r="M3389" s="5" t="s">
        <v>33</v>
      </c>
      <c r="N3389" s="56" t="n">
        <v>10</v>
      </c>
      <c r="O3389" s="50" t="n">
        <f aca="false">N3389*L3389</f>
        <v>2.744</v>
      </c>
      <c r="P3389" s="14" t="n">
        <f aca="false">O3389+P3388</f>
        <v>928.716130458023</v>
      </c>
    </row>
    <row r="3390" customFormat="false" ht="12.8" hidden="false" customHeight="false" outlineLevel="0" collapsed="false">
      <c r="A3390" s="2" t="s">
        <v>3785</v>
      </c>
      <c r="B3390" s="2" t="s">
        <v>926</v>
      </c>
      <c r="C3390" s="0" t="s">
        <v>248</v>
      </c>
      <c r="D3390" s="0" t="s">
        <v>16</v>
      </c>
      <c r="E3390" s="0" t="s">
        <v>17</v>
      </c>
      <c r="F3390" s="0" t="s">
        <v>18</v>
      </c>
      <c r="G3390" s="0" t="s">
        <v>19</v>
      </c>
      <c r="H3390" s="0" t="s">
        <v>3786</v>
      </c>
      <c r="I3390" s="0" t="n">
        <v>4</v>
      </c>
      <c r="J3390" s="0" t="n">
        <v>1.47</v>
      </c>
      <c r="K3390" s="0" t="s">
        <v>19</v>
      </c>
      <c r="L3390" s="0" t="n">
        <f aca="false">IF(K3390="Yes",(J3390-1)*0.98,-1)</f>
        <v>-1</v>
      </c>
      <c r="M3390" s="4" t="s">
        <v>22</v>
      </c>
      <c r="N3390" s="56" t="n">
        <v>10</v>
      </c>
      <c r="O3390" s="50" t="n">
        <f aca="false">N3390*L3390</f>
        <v>-10</v>
      </c>
      <c r="P3390" s="14" t="n">
        <f aca="false">O3390+P3389</f>
        <v>918.716130458023</v>
      </c>
    </row>
    <row r="3391" customFormat="false" ht="12.8" hidden="false" customHeight="false" outlineLevel="0" collapsed="false">
      <c r="A3391" s="2" t="s">
        <v>3785</v>
      </c>
      <c r="B3391" s="2" t="s">
        <v>926</v>
      </c>
      <c r="C3391" s="0" t="s">
        <v>248</v>
      </c>
      <c r="D3391" s="0" t="s">
        <v>16</v>
      </c>
      <c r="E3391" s="0" t="s">
        <v>17</v>
      </c>
      <c r="F3391" s="0" t="s">
        <v>18</v>
      </c>
      <c r="G3391" s="0" t="s">
        <v>19</v>
      </c>
      <c r="H3391" s="0" t="s">
        <v>3787</v>
      </c>
      <c r="I3391" s="0" t="n">
        <v>2</v>
      </c>
      <c r="J3391" s="0" t="n">
        <v>1.69</v>
      </c>
      <c r="K3391" s="0" t="s">
        <v>21</v>
      </c>
      <c r="L3391" s="0" t="n">
        <f aca="false">IF(K3391="Yes",(J3391-1)*0.98,-1)</f>
        <v>0.6762</v>
      </c>
      <c r="M3391" s="11" t="s">
        <v>62</v>
      </c>
      <c r="N3391" s="56" t="n">
        <v>10</v>
      </c>
      <c r="O3391" s="50" t="n">
        <f aca="false">N3391*L3391</f>
        <v>6.762</v>
      </c>
      <c r="P3391" s="14" t="n">
        <f aca="false">O3391+P3390</f>
        <v>925.478130458023</v>
      </c>
    </row>
    <row r="3392" customFormat="false" ht="12.8" hidden="false" customHeight="false" outlineLevel="0" collapsed="false">
      <c r="A3392" s="2" t="s">
        <v>3785</v>
      </c>
      <c r="B3392" s="2" t="s">
        <v>512</v>
      </c>
      <c r="C3392" s="0" t="s">
        <v>248</v>
      </c>
      <c r="D3392" s="0" t="s">
        <v>42</v>
      </c>
      <c r="E3392" s="0" t="s">
        <v>79</v>
      </c>
      <c r="F3392" s="0" t="s">
        <v>206</v>
      </c>
      <c r="G3392" s="0" t="s">
        <v>19</v>
      </c>
      <c r="H3392" s="0" t="s">
        <v>3788</v>
      </c>
      <c r="I3392" s="0" t="n">
        <v>0</v>
      </c>
      <c r="J3392" s="0" t="n">
        <v>10.5</v>
      </c>
      <c r="K3392" s="0" t="str">
        <f aca="false">IF(I3392=1,"Yes","No")</f>
        <v>No</v>
      </c>
      <c r="L3392" s="0" t="n">
        <f aca="false">IF(K3392="Yes",(J3392-1)*0.98,-1)</f>
        <v>-1</v>
      </c>
      <c r="M3392" s="5" t="s">
        <v>33</v>
      </c>
      <c r="N3392" s="56" t="n">
        <v>10</v>
      </c>
      <c r="O3392" s="50" t="n">
        <f aca="false">N3392*L3392</f>
        <v>-10</v>
      </c>
      <c r="P3392" s="14" t="n">
        <f aca="false">O3392+P3391</f>
        <v>915.478130458023</v>
      </c>
    </row>
    <row r="3393" customFormat="false" ht="12.8" hidden="false" customHeight="false" outlineLevel="0" collapsed="false">
      <c r="A3393" s="2" t="s">
        <v>3789</v>
      </c>
      <c r="B3393" s="2" t="s">
        <v>83</v>
      </c>
      <c r="C3393" s="0" t="s">
        <v>264</v>
      </c>
      <c r="D3393" s="0" t="s">
        <v>16</v>
      </c>
      <c r="E3393" s="0" t="s">
        <v>17</v>
      </c>
      <c r="F3393" s="0" t="s">
        <v>18</v>
      </c>
      <c r="G3393" s="0" t="s">
        <v>19</v>
      </c>
      <c r="H3393" s="0" t="s">
        <v>3790</v>
      </c>
      <c r="I3393" s="0" t="n">
        <v>3</v>
      </c>
      <c r="J3393" s="0" t="n">
        <v>1.26</v>
      </c>
      <c r="K3393" s="0" t="s">
        <v>19</v>
      </c>
      <c r="L3393" s="0" t="n">
        <f aca="false">IF(K3393="Yes",(J3393-1)*0.98,-1)</f>
        <v>-1</v>
      </c>
      <c r="M3393" s="4" t="s">
        <v>22</v>
      </c>
      <c r="N3393" s="56" t="n">
        <v>10</v>
      </c>
      <c r="O3393" s="50" t="n">
        <f aca="false">N3393*L3393</f>
        <v>-10</v>
      </c>
      <c r="P3393" s="14" t="n">
        <f aca="false">O3393+P3392</f>
        <v>905.478130458023</v>
      </c>
    </row>
    <row r="3394" customFormat="false" ht="12.8" hidden="false" customHeight="false" outlineLevel="0" collapsed="false">
      <c r="A3394" s="2" t="s">
        <v>3789</v>
      </c>
      <c r="B3394" s="2" t="s">
        <v>83</v>
      </c>
      <c r="C3394" s="0" t="s">
        <v>264</v>
      </c>
      <c r="D3394" s="0" t="s">
        <v>16</v>
      </c>
      <c r="E3394" s="0" t="s">
        <v>17</v>
      </c>
      <c r="F3394" s="0" t="s">
        <v>18</v>
      </c>
      <c r="G3394" s="0" t="s">
        <v>19</v>
      </c>
      <c r="H3394" s="0" t="s">
        <v>3791</v>
      </c>
      <c r="I3394" s="0" t="n">
        <v>2</v>
      </c>
      <c r="J3394" s="0" t="n">
        <v>1.3</v>
      </c>
      <c r="K3394" s="0" t="s">
        <v>21</v>
      </c>
      <c r="L3394" s="0" t="n">
        <f aca="false">IF(K3394="Yes",(J3394-1)*0.98,-1)</f>
        <v>0.294</v>
      </c>
      <c r="M3394" s="11" t="s">
        <v>62</v>
      </c>
      <c r="N3394" s="56" t="n">
        <v>10</v>
      </c>
      <c r="O3394" s="50" t="n">
        <f aca="false">N3394*L3394</f>
        <v>2.94</v>
      </c>
      <c r="P3394" s="14" t="n">
        <f aca="false">O3394+P3393</f>
        <v>908.418130458023</v>
      </c>
    </row>
    <row r="3395" customFormat="false" ht="12.8" hidden="false" customHeight="false" outlineLevel="0" collapsed="false">
      <c r="A3395" s="2" t="s">
        <v>3789</v>
      </c>
      <c r="B3395" s="2" t="s">
        <v>113</v>
      </c>
      <c r="C3395" s="0" t="s">
        <v>264</v>
      </c>
      <c r="D3395" s="0" t="s">
        <v>16</v>
      </c>
      <c r="E3395" s="0" t="s">
        <v>87</v>
      </c>
      <c r="F3395" s="0" t="s">
        <v>18</v>
      </c>
      <c r="G3395" s="0" t="s">
        <v>21</v>
      </c>
      <c r="H3395" s="0" t="s">
        <v>3792</v>
      </c>
      <c r="I3395" s="0" t="n">
        <v>0</v>
      </c>
      <c r="J3395" s="0" t="n">
        <v>1.77</v>
      </c>
      <c r="K3395" s="0" t="s">
        <v>19</v>
      </c>
      <c r="L3395" s="0" t="n">
        <f aca="false">IF(K3395="Yes",(J3395-1)*0.98,-1)</f>
        <v>-1</v>
      </c>
      <c r="M3395" s="4" t="s">
        <v>22</v>
      </c>
      <c r="N3395" s="56" t="n">
        <v>10</v>
      </c>
      <c r="O3395" s="50" t="n">
        <f aca="false">N3395*L3395</f>
        <v>-10</v>
      </c>
      <c r="P3395" s="14" t="n">
        <f aca="false">O3395+P3394</f>
        <v>898.418130458023</v>
      </c>
    </row>
    <row r="3396" customFormat="false" ht="12.8" hidden="false" customHeight="false" outlineLevel="0" collapsed="false">
      <c r="A3396" s="9" t="s">
        <v>3789</v>
      </c>
      <c r="B3396" s="9" t="s">
        <v>146</v>
      </c>
      <c r="C3396" s="6" t="s">
        <v>264</v>
      </c>
      <c r="D3396" s="6" t="s">
        <v>16</v>
      </c>
      <c r="E3396" s="6" t="s">
        <v>87</v>
      </c>
      <c r="F3396" s="6" t="s">
        <v>18</v>
      </c>
      <c r="G3396" s="6" t="s">
        <v>19</v>
      </c>
      <c r="H3396" s="6" t="s">
        <v>3793</v>
      </c>
      <c r="I3396" s="0" t="n">
        <v>2</v>
      </c>
      <c r="J3396" s="6" t="n">
        <v>3.54</v>
      </c>
      <c r="K3396" s="3" t="str">
        <f aca="false">IF(I3396=1,"Yes","No")</f>
        <v>No</v>
      </c>
      <c r="L3396" s="7" t="n">
        <f aca="false">IF(K3396="Yes",(J3396-1)*0.98,-1)</f>
        <v>-1</v>
      </c>
      <c r="M3396" s="10" t="s">
        <v>53</v>
      </c>
      <c r="N3396" s="56" t="n">
        <v>10</v>
      </c>
      <c r="O3396" s="50" t="n">
        <f aca="false">N3396*L3396</f>
        <v>-10</v>
      </c>
      <c r="P3396" s="14" t="n">
        <f aca="false">O3396+P3395</f>
        <v>888.418130458023</v>
      </c>
    </row>
    <row r="3397" customFormat="false" ht="12.8" hidden="false" customHeight="false" outlineLevel="0" collapsed="false">
      <c r="A3397" s="2" t="s">
        <v>3794</v>
      </c>
      <c r="B3397" s="2" t="s">
        <v>162</v>
      </c>
      <c r="C3397" s="0" t="s">
        <v>1371</v>
      </c>
      <c r="D3397" s="0" t="s">
        <v>48</v>
      </c>
      <c r="E3397" s="0" t="s">
        <v>30</v>
      </c>
      <c r="F3397" s="0" t="s">
        <v>65</v>
      </c>
      <c r="G3397" s="0" t="s">
        <v>21</v>
      </c>
      <c r="H3397" s="0" t="s">
        <v>3795</v>
      </c>
      <c r="I3397" s="0" t="n">
        <v>4</v>
      </c>
      <c r="J3397" s="0" t="n">
        <v>1.83</v>
      </c>
      <c r="K3397" s="0" t="s">
        <v>19</v>
      </c>
      <c r="L3397" s="0" t="n">
        <f aca="false">IF(K3397="Yes",(J3397-1)*0.98,-1)</f>
        <v>-1</v>
      </c>
      <c r="M3397" s="4" t="s">
        <v>22</v>
      </c>
      <c r="N3397" s="56" t="n">
        <v>10</v>
      </c>
      <c r="O3397" s="50" t="n">
        <f aca="false">N3397*L3397</f>
        <v>-10</v>
      </c>
      <c r="P3397" s="14" t="n">
        <f aca="false">O3397+P3396</f>
        <v>878.418130458023</v>
      </c>
    </row>
    <row r="3398" customFormat="false" ht="12.8" hidden="false" customHeight="false" outlineLevel="0" collapsed="false">
      <c r="A3398" s="2" t="s">
        <v>3794</v>
      </c>
      <c r="B3398" s="2" t="s">
        <v>162</v>
      </c>
      <c r="C3398" s="6" t="s">
        <v>1371</v>
      </c>
      <c r="D3398" s="6" t="s">
        <v>48</v>
      </c>
      <c r="E3398" s="6" t="s">
        <v>30</v>
      </c>
      <c r="F3398" s="6" t="s">
        <v>65</v>
      </c>
      <c r="G3398" s="6" t="s">
        <v>21</v>
      </c>
      <c r="H3398" s="6" t="s">
        <v>3796</v>
      </c>
      <c r="I3398" s="0" t="n">
        <v>2</v>
      </c>
      <c r="J3398" s="6" t="n">
        <v>3.55</v>
      </c>
      <c r="K3398" s="3" t="str">
        <f aca="false">IF(I3398=1, "No","Yes")</f>
        <v>Yes</v>
      </c>
      <c r="L3398" s="7" t="n">
        <f aca="false">IF(I3398=1,-J3398,0.98)</f>
        <v>0.98</v>
      </c>
      <c r="M3398" s="8" t="s">
        <v>51</v>
      </c>
      <c r="N3398" s="56" t="n">
        <v>10</v>
      </c>
      <c r="O3398" s="50" t="n">
        <f aca="false">N3398*L3398</f>
        <v>9.8</v>
      </c>
      <c r="P3398" s="14" t="n">
        <f aca="false">O3398+P3397</f>
        <v>888.218130458023</v>
      </c>
    </row>
    <row r="3399" customFormat="false" ht="12.8" hidden="false" customHeight="false" outlineLevel="0" collapsed="false">
      <c r="A3399" s="9" t="s">
        <v>3794</v>
      </c>
      <c r="B3399" s="9" t="s">
        <v>162</v>
      </c>
      <c r="C3399" s="6" t="s">
        <v>1371</v>
      </c>
      <c r="D3399" s="6" t="s">
        <v>48</v>
      </c>
      <c r="E3399" s="6" t="s">
        <v>30</v>
      </c>
      <c r="F3399" s="6" t="s">
        <v>65</v>
      </c>
      <c r="G3399" s="6" t="s">
        <v>21</v>
      </c>
      <c r="H3399" s="6" t="s">
        <v>3797</v>
      </c>
      <c r="I3399" s="0" t="n">
        <v>3</v>
      </c>
      <c r="J3399" s="6" t="n">
        <v>5.02</v>
      </c>
      <c r="K3399" s="3" t="str">
        <f aca="false">IF(I3399=1,"Yes","No")</f>
        <v>No</v>
      </c>
      <c r="L3399" s="7" t="n">
        <f aca="false">IF(K3399="Yes",(J3399-1)*0.98,-1)</f>
        <v>-1</v>
      </c>
      <c r="M3399" s="10" t="s">
        <v>53</v>
      </c>
      <c r="N3399" s="56" t="n">
        <v>10</v>
      </c>
      <c r="O3399" s="50" t="n">
        <f aca="false">N3399*L3399</f>
        <v>-10</v>
      </c>
      <c r="P3399" s="14" t="n">
        <f aca="false">O3399+P3398</f>
        <v>878.218130458023</v>
      </c>
    </row>
    <row r="3400" customFormat="false" ht="12.8" hidden="false" customHeight="false" outlineLevel="0" collapsed="false">
      <c r="A3400" s="2" t="s">
        <v>3798</v>
      </c>
      <c r="B3400" s="2" t="s">
        <v>245</v>
      </c>
      <c r="C3400" s="0" t="s">
        <v>74</v>
      </c>
      <c r="D3400" s="0" t="s">
        <v>37</v>
      </c>
      <c r="E3400" s="0" t="s">
        <v>30</v>
      </c>
      <c r="F3400" s="0" t="s">
        <v>43</v>
      </c>
      <c r="G3400" s="0" t="s">
        <v>19</v>
      </c>
      <c r="H3400" s="0" t="s">
        <v>3799</v>
      </c>
      <c r="I3400" s="0" t="n">
        <v>4</v>
      </c>
      <c r="J3400" s="0" t="n">
        <v>1.8</v>
      </c>
      <c r="K3400" s="0" t="s">
        <v>19</v>
      </c>
      <c r="L3400" s="0" t="n">
        <f aca="false">IF(K3400="Yes",(J3400-1)*0.98,-1)</f>
        <v>-1</v>
      </c>
      <c r="M3400" s="4" t="s">
        <v>22</v>
      </c>
      <c r="N3400" s="56" t="n">
        <v>10</v>
      </c>
      <c r="O3400" s="50" t="n">
        <f aca="false">N3400*L3400</f>
        <v>-10</v>
      </c>
      <c r="P3400" s="14" t="n">
        <f aca="false">O3400+P3399</f>
        <v>868.218130458023</v>
      </c>
    </row>
    <row r="3401" customFormat="false" ht="12.8" hidden="false" customHeight="false" outlineLevel="0" collapsed="false">
      <c r="A3401" s="2" t="s">
        <v>3798</v>
      </c>
      <c r="B3401" s="2" t="s">
        <v>245</v>
      </c>
      <c r="C3401" s="0" t="s">
        <v>74</v>
      </c>
      <c r="D3401" s="0" t="s">
        <v>37</v>
      </c>
      <c r="E3401" s="0" t="s">
        <v>30</v>
      </c>
      <c r="F3401" s="0" t="s">
        <v>43</v>
      </c>
      <c r="G3401" s="0" t="s">
        <v>19</v>
      </c>
      <c r="H3401" s="0" t="s">
        <v>3800</v>
      </c>
      <c r="I3401" s="0" t="n">
        <v>2</v>
      </c>
      <c r="J3401" s="0" t="n">
        <v>1.7</v>
      </c>
      <c r="K3401" s="0" t="s">
        <v>21</v>
      </c>
      <c r="L3401" s="0" t="n">
        <f aca="false">IF(K3401="Yes",(J3401-1)*0.98,-1)</f>
        <v>0.686</v>
      </c>
      <c r="M3401" s="11" t="s">
        <v>62</v>
      </c>
      <c r="N3401" s="56" t="n">
        <v>10</v>
      </c>
      <c r="O3401" s="50" t="n">
        <f aca="false">N3401*L3401</f>
        <v>6.86</v>
      </c>
      <c r="P3401" s="14" t="n">
        <f aca="false">O3401+P3400</f>
        <v>875.078130458023</v>
      </c>
    </row>
    <row r="3402" customFormat="false" ht="12.8" hidden="false" customHeight="false" outlineLevel="0" collapsed="false">
      <c r="A3402" s="9" t="s">
        <v>3798</v>
      </c>
      <c r="B3402" s="9" t="s">
        <v>245</v>
      </c>
      <c r="C3402" s="6" t="s">
        <v>74</v>
      </c>
      <c r="D3402" s="6" t="s">
        <v>37</v>
      </c>
      <c r="E3402" s="6" t="s">
        <v>30</v>
      </c>
      <c r="F3402" s="6" t="s">
        <v>43</v>
      </c>
      <c r="G3402" s="6" t="s">
        <v>19</v>
      </c>
      <c r="H3402" s="6" t="s">
        <v>3800</v>
      </c>
      <c r="I3402" s="0" t="n">
        <v>2</v>
      </c>
      <c r="J3402" s="6" t="n">
        <v>4.41</v>
      </c>
      <c r="K3402" s="3" t="str">
        <f aca="false">IF(I3402=1,"Yes","No")</f>
        <v>No</v>
      </c>
      <c r="L3402" s="7" t="n">
        <f aca="false">IF(K3402="Yes",(J3402-1)*0.98,-1)</f>
        <v>-1</v>
      </c>
      <c r="M3402" s="10" t="s">
        <v>53</v>
      </c>
      <c r="N3402" s="56" t="n">
        <v>10</v>
      </c>
      <c r="O3402" s="50" t="n">
        <f aca="false">N3402*L3402</f>
        <v>-10</v>
      </c>
      <c r="P3402" s="14" t="n">
        <f aca="false">O3402+P3401</f>
        <v>865.078130458023</v>
      </c>
    </row>
    <row r="3403" customFormat="false" ht="12.8" hidden="false" customHeight="false" outlineLevel="0" collapsed="false">
      <c r="A3403" s="2" t="s">
        <v>3798</v>
      </c>
      <c r="B3403" s="2" t="s">
        <v>343</v>
      </c>
      <c r="C3403" s="0" t="s">
        <v>59</v>
      </c>
      <c r="D3403" s="0" t="s">
        <v>42</v>
      </c>
      <c r="E3403" s="0" t="s">
        <v>30</v>
      </c>
      <c r="F3403" s="0" t="s">
        <v>18</v>
      </c>
      <c r="G3403" s="0" t="s">
        <v>19</v>
      </c>
      <c r="H3403" s="0" t="s">
        <v>3801</v>
      </c>
      <c r="I3403" s="0" t="n">
        <v>4</v>
      </c>
      <c r="J3403" s="0" t="n">
        <v>1.99</v>
      </c>
      <c r="K3403" s="0" t="s">
        <v>19</v>
      </c>
      <c r="L3403" s="0" t="n">
        <f aca="false">IF(K3403="Yes",(J3403-1)*0.98,-1)</f>
        <v>-1</v>
      </c>
      <c r="M3403" s="11" t="s">
        <v>62</v>
      </c>
      <c r="N3403" s="56" t="n">
        <v>10</v>
      </c>
      <c r="O3403" s="50" t="n">
        <f aca="false">N3403*L3403</f>
        <v>-10</v>
      </c>
      <c r="P3403" s="14" t="n">
        <f aca="false">O3403+P3402</f>
        <v>855.078130458023</v>
      </c>
    </row>
    <row r="3404" customFormat="false" ht="12.8" hidden="false" customHeight="false" outlineLevel="0" collapsed="false">
      <c r="A3404" s="2" t="s">
        <v>3802</v>
      </c>
      <c r="B3404" s="2" t="s">
        <v>445</v>
      </c>
      <c r="C3404" s="0" t="s">
        <v>1378</v>
      </c>
      <c r="D3404" s="0" t="s">
        <v>37</v>
      </c>
      <c r="E3404" s="0" t="s">
        <v>17</v>
      </c>
      <c r="F3404" s="0" t="s">
        <v>43</v>
      </c>
      <c r="G3404" s="0" t="s">
        <v>19</v>
      </c>
      <c r="H3404" s="0" t="s">
        <v>3803</v>
      </c>
      <c r="I3404" s="0" t="n">
        <v>1</v>
      </c>
      <c r="J3404" s="0" t="n">
        <v>1.23</v>
      </c>
      <c r="K3404" s="0" t="s">
        <v>21</v>
      </c>
      <c r="L3404" s="0" t="n">
        <f aca="false">IF(K3404="Yes",(J3404-1)*0.98,-1)</f>
        <v>0.2254</v>
      </c>
      <c r="M3404" s="11" t="s">
        <v>62</v>
      </c>
      <c r="N3404" s="56" t="n">
        <v>10</v>
      </c>
      <c r="O3404" s="50" t="n">
        <f aca="false">N3404*L3404</f>
        <v>2.254</v>
      </c>
      <c r="P3404" s="14" t="n">
        <f aca="false">O3404+P3403</f>
        <v>857.332130458023</v>
      </c>
    </row>
    <row r="3405" customFormat="false" ht="12.8" hidden="false" customHeight="false" outlineLevel="0" collapsed="false">
      <c r="A3405" s="2" t="s">
        <v>3802</v>
      </c>
      <c r="B3405" s="2" t="s">
        <v>124</v>
      </c>
      <c r="C3405" s="0" t="s">
        <v>110</v>
      </c>
      <c r="D3405" s="0" t="s">
        <v>42</v>
      </c>
      <c r="E3405" s="0" t="s">
        <v>79</v>
      </c>
      <c r="F3405" s="0" t="s">
        <v>80</v>
      </c>
      <c r="G3405" s="0" t="s">
        <v>19</v>
      </c>
      <c r="H3405" s="0" t="s">
        <v>3804</v>
      </c>
      <c r="I3405" s="0" t="n">
        <v>1</v>
      </c>
      <c r="J3405" s="0" t="n">
        <v>1.53</v>
      </c>
      <c r="K3405" s="0" t="s">
        <v>21</v>
      </c>
      <c r="L3405" s="0" t="n">
        <f aca="false">IF(K3405="Yes",(J3405-1)*0.98,-1)</f>
        <v>0.5194</v>
      </c>
      <c r="M3405" s="4" t="s">
        <v>22</v>
      </c>
      <c r="N3405" s="56" t="n">
        <v>10</v>
      </c>
      <c r="O3405" s="50" t="n">
        <f aca="false">N3405*L3405</f>
        <v>5.194</v>
      </c>
      <c r="P3405" s="14" t="n">
        <f aca="false">O3405+P3404</f>
        <v>862.526130458023</v>
      </c>
    </row>
    <row r="3406" customFormat="false" ht="12.8" hidden="false" customHeight="false" outlineLevel="0" collapsed="false">
      <c r="A3406" s="9" t="s">
        <v>3802</v>
      </c>
      <c r="B3406" s="9" t="s">
        <v>124</v>
      </c>
      <c r="C3406" s="6" t="s">
        <v>110</v>
      </c>
      <c r="D3406" s="6" t="s">
        <v>42</v>
      </c>
      <c r="E3406" s="6" t="s">
        <v>79</v>
      </c>
      <c r="F3406" s="6" t="s">
        <v>80</v>
      </c>
      <c r="G3406" s="6" t="s">
        <v>19</v>
      </c>
      <c r="H3406" s="6" t="s">
        <v>3805</v>
      </c>
      <c r="I3406" s="0" t="n">
        <v>4</v>
      </c>
      <c r="J3406" s="6" t="n">
        <v>10.71</v>
      </c>
      <c r="K3406" s="3" t="str">
        <f aca="false">IF(I3406=1,"Yes","No")</f>
        <v>No</v>
      </c>
      <c r="L3406" s="7" t="n">
        <f aca="false">IF(K3406="Yes",(J3406-1)*0.98,-1)</f>
        <v>-1</v>
      </c>
      <c r="M3406" s="10" t="s">
        <v>53</v>
      </c>
      <c r="N3406" s="56" t="n">
        <v>10</v>
      </c>
      <c r="O3406" s="50" t="n">
        <f aca="false">N3406*L3406</f>
        <v>-10</v>
      </c>
      <c r="P3406" s="14" t="n">
        <f aca="false">O3406+P3405</f>
        <v>852.526130458023</v>
      </c>
    </row>
    <row r="3407" customFormat="false" ht="12.8" hidden="false" customHeight="false" outlineLevel="0" collapsed="false">
      <c r="A3407" s="2" t="s">
        <v>3802</v>
      </c>
      <c r="B3407" s="2" t="s">
        <v>280</v>
      </c>
      <c r="C3407" s="0" t="s">
        <v>125</v>
      </c>
      <c r="D3407" s="0" t="s">
        <v>29</v>
      </c>
      <c r="E3407" s="0" t="s">
        <v>30</v>
      </c>
      <c r="F3407" s="0" t="s">
        <v>304</v>
      </c>
      <c r="G3407" s="0" t="s">
        <v>19</v>
      </c>
      <c r="H3407" s="0" t="s">
        <v>3806</v>
      </c>
      <c r="I3407" s="0" t="n">
        <v>1</v>
      </c>
      <c r="J3407" s="0" t="n">
        <v>1.18</v>
      </c>
      <c r="K3407" s="0" t="s">
        <v>21</v>
      </c>
      <c r="L3407" s="0" t="n">
        <f aca="false">IF(K3407="Yes",(J3407-1)*0.98,-1)</f>
        <v>0.1764</v>
      </c>
      <c r="M3407" s="4" t="s">
        <v>22</v>
      </c>
      <c r="N3407" s="56" t="n">
        <v>10</v>
      </c>
      <c r="O3407" s="50" t="n">
        <f aca="false">N3407*L3407</f>
        <v>1.764</v>
      </c>
      <c r="P3407" s="14" t="n">
        <f aca="false">O3407+P3406</f>
        <v>854.290130458023</v>
      </c>
    </row>
    <row r="3408" customFormat="false" ht="12.8" hidden="false" customHeight="false" outlineLevel="0" collapsed="false">
      <c r="A3408" s="2" t="s">
        <v>3807</v>
      </c>
      <c r="B3408" s="2" t="s">
        <v>27</v>
      </c>
      <c r="C3408" s="0" t="s">
        <v>218</v>
      </c>
      <c r="D3408" s="0" t="s">
        <v>16</v>
      </c>
      <c r="E3408" s="0" t="s">
        <v>17</v>
      </c>
      <c r="F3408" s="0" t="s">
        <v>18</v>
      </c>
      <c r="G3408" s="0" t="s">
        <v>19</v>
      </c>
      <c r="H3408" s="0" t="s">
        <v>3713</v>
      </c>
      <c r="I3408" s="0" t="n">
        <v>1</v>
      </c>
      <c r="J3408" s="0" t="n">
        <v>1.12</v>
      </c>
      <c r="K3408" s="0" t="s">
        <v>21</v>
      </c>
      <c r="L3408" s="0" t="n">
        <f aca="false">IF(K3408="Yes",(J3408-1)*0.98,-1)</f>
        <v>0.1176</v>
      </c>
      <c r="M3408" s="4" t="s">
        <v>22</v>
      </c>
      <c r="N3408" s="56" t="n">
        <v>10</v>
      </c>
      <c r="O3408" s="50" t="n">
        <f aca="false">N3408*L3408</f>
        <v>1.176</v>
      </c>
      <c r="P3408" s="14" t="n">
        <f aca="false">O3408+P3407</f>
        <v>855.466130458023</v>
      </c>
    </row>
    <row r="3409" customFormat="false" ht="12.8" hidden="false" customHeight="false" outlineLevel="0" collapsed="false">
      <c r="A3409" s="2" t="s">
        <v>3807</v>
      </c>
      <c r="B3409" s="2" t="s">
        <v>27</v>
      </c>
      <c r="C3409" s="0" t="s">
        <v>218</v>
      </c>
      <c r="D3409" s="0" t="s">
        <v>16</v>
      </c>
      <c r="E3409" s="0" t="s">
        <v>17</v>
      </c>
      <c r="F3409" s="0" t="s">
        <v>18</v>
      </c>
      <c r="G3409" s="0" t="s">
        <v>19</v>
      </c>
      <c r="H3409" s="0" t="s">
        <v>1980</v>
      </c>
      <c r="I3409" s="0" t="n">
        <v>2</v>
      </c>
      <c r="J3409" s="0" t="n">
        <v>1.2</v>
      </c>
      <c r="K3409" s="0" t="s">
        <v>21</v>
      </c>
      <c r="L3409" s="0" t="n">
        <f aca="false">IF(K3409="Yes",(J3409-1)*0.98,-1)</f>
        <v>0.196</v>
      </c>
      <c r="M3409" s="11" t="s">
        <v>62</v>
      </c>
      <c r="N3409" s="56" t="n">
        <v>10</v>
      </c>
      <c r="O3409" s="50" t="n">
        <f aca="false">N3409*L3409</f>
        <v>1.96</v>
      </c>
      <c r="P3409" s="14" t="n">
        <f aca="false">O3409+P3408</f>
        <v>857.426130458023</v>
      </c>
    </row>
    <row r="3410" customFormat="false" ht="12.8" hidden="false" customHeight="false" outlineLevel="0" collapsed="false">
      <c r="A3410" s="2" t="s">
        <v>3808</v>
      </c>
      <c r="B3410" s="2" t="s">
        <v>94</v>
      </c>
      <c r="C3410" s="0" t="s">
        <v>1094</v>
      </c>
      <c r="D3410" s="0" t="s">
        <v>37</v>
      </c>
      <c r="E3410" s="0" t="s">
        <v>17</v>
      </c>
      <c r="F3410" s="0" t="s">
        <v>43</v>
      </c>
      <c r="G3410" s="0" t="s">
        <v>19</v>
      </c>
      <c r="H3410" s="0" t="s">
        <v>3809</v>
      </c>
      <c r="I3410" s="0" t="n">
        <v>0</v>
      </c>
      <c r="J3410" s="0" t="n">
        <v>1.41</v>
      </c>
      <c r="K3410" s="0" t="s">
        <v>19</v>
      </c>
      <c r="L3410" s="0" t="n">
        <f aca="false">IF(K3410="Yes",(J3410-1)*0.98,-1)</f>
        <v>-1</v>
      </c>
      <c r="M3410" s="11" t="s">
        <v>62</v>
      </c>
      <c r="N3410" s="56" t="n">
        <v>10</v>
      </c>
      <c r="O3410" s="50" t="n">
        <f aca="false">N3410*L3410</f>
        <v>-10</v>
      </c>
      <c r="P3410" s="14" t="n">
        <f aca="false">O3410+P3409</f>
        <v>847.426130458023</v>
      </c>
    </row>
    <row r="3411" customFormat="false" ht="12.8" hidden="false" customHeight="false" outlineLevel="0" collapsed="false">
      <c r="A3411" s="2" t="s">
        <v>3808</v>
      </c>
      <c r="B3411" s="2" t="s">
        <v>157</v>
      </c>
      <c r="C3411" s="0" t="s">
        <v>1094</v>
      </c>
      <c r="D3411" s="0" t="s">
        <v>37</v>
      </c>
      <c r="E3411" s="0" t="s">
        <v>17</v>
      </c>
      <c r="G3411" s="0" t="s">
        <v>19</v>
      </c>
      <c r="H3411" s="0" t="s">
        <v>3810</v>
      </c>
      <c r="I3411" s="0" t="n">
        <v>2</v>
      </c>
      <c r="J3411" s="0" t="n">
        <v>2.04</v>
      </c>
      <c r="K3411" s="0" t="s">
        <v>21</v>
      </c>
      <c r="L3411" s="0" t="n">
        <f aca="false">IF(K3411="Yes",(J3411-1)*0.98,-1)</f>
        <v>1.0192</v>
      </c>
      <c r="M3411" s="11" t="s">
        <v>62</v>
      </c>
      <c r="N3411" s="56" t="n">
        <v>10</v>
      </c>
      <c r="O3411" s="50" t="n">
        <f aca="false">N3411*L3411</f>
        <v>10.192</v>
      </c>
      <c r="P3411" s="14" t="n">
        <f aca="false">O3411+P3410</f>
        <v>857.618130458023</v>
      </c>
    </row>
    <row r="3412" customFormat="false" ht="12.8" hidden="false" customHeight="false" outlineLevel="0" collapsed="false">
      <c r="A3412" s="9" t="s">
        <v>3808</v>
      </c>
      <c r="B3412" s="9" t="s">
        <v>157</v>
      </c>
      <c r="C3412" s="6" t="s">
        <v>1094</v>
      </c>
      <c r="D3412" s="6" t="s">
        <v>37</v>
      </c>
      <c r="E3412" s="6" t="s">
        <v>17</v>
      </c>
      <c r="F3412" s="6"/>
      <c r="G3412" s="6" t="s">
        <v>19</v>
      </c>
      <c r="H3412" s="6" t="s">
        <v>3810</v>
      </c>
      <c r="I3412" s="0" t="n">
        <v>2</v>
      </c>
      <c r="J3412" s="6" t="n">
        <v>8.62</v>
      </c>
      <c r="K3412" s="3" t="str">
        <f aca="false">IF(I3412=1,"Yes","No")</f>
        <v>No</v>
      </c>
      <c r="L3412" s="7" t="n">
        <f aca="false">IF(K3412="Yes",(J3412-1)*0.98,-1)</f>
        <v>-1</v>
      </c>
      <c r="M3412" s="10" t="s">
        <v>53</v>
      </c>
      <c r="N3412" s="56" t="n">
        <v>10</v>
      </c>
      <c r="O3412" s="50" t="n">
        <f aca="false">N3412*L3412</f>
        <v>-10</v>
      </c>
      <c r="P3412" s="14" t="n">
        <f aca="false">O3412+P3411</f>
        <v>847.618130458023</v>
      </c>
    </row>
    <row r="3413" customFormat="false" ht="12.8" hidden="false" customHeight="false" outlineLevel="0" collapsed="false">
      <c r="A3413" s="2" t="s">
        <v>3808</v>
      </c>
      <c r="B3413" s="2" t="s">
        <v>237</v>
      </c>
      <c r="C3413" s="0" t="s">
        <v>28</v>
      </c>
      <c r="D3413" s="0" t="s">
        <v>42</v>
      </c>
      <c r="E3413" s="0" t="s">
        <v>30</v>
      </c>
      <c r="F3413" s="0" t="s">
        <v>18</v>
      </c>
      <c r="G3413" s="0" t="s">
        <v>19</v>
      </c>
      <c r="H3413" s="0" t="s">
        <v>3811</v>
      </c>
      <c r="I3413" s="0" t="n">
        <v>4</v>
      </c>
      <c r="J3413" s="0" t="n">
        <v>1.38</v>
      </c>
      <c r="K3413" s="0" t="s">
        <v>19</v>
      </c>
      <c r="L3413" s="0" t="n">
        <f aca="false">IF(K3413="Yes",(J3413-1)*0.98,-1)</f>
        <v>-1</v>
      </c>
      <c r="M3413" s="11" t="s">
        <v>62</v>
      </c>
      <c r="N3413" s="56" t="n">
        <v>10</v>
      </c>
      <c r="O3413" s="50" t="n">
        <f aca="false">N3413*L3413</f>
        <v>-10</v>
      </c>
      <c r="P3413" s="14" t="n">
        <f aca="false">O3413+P3412</f>
        <v>837.618130458023</v>
      </c>
    </row>
    <row r="3414" customFormat="false" ht="12.8" hidden="false" customHeight="false" outlineLevel="0" collapsed="false">
      <c r="A3414" s="2" t="s">
        <v>3808</v>
      </c>
      <c r="B3414" s="2" t="s">
        <v>337</v>
      </c>
      <c r="C3414" s="0" t="s">
        <v>28</v>
      </c>
      <c r="D3414" s="0" t="s">
        <v>42</v>
      </c>
      <c r="E3414" s="0" t="s">
        <v>30</v>
      </c>
      <c r="F3414" s="0" t="s">
        <v>43</v>
      </c>
      <c r="G3414" s="0" t="s">
        <v>19</v>
      </c>
      <c r="H3414" s="0" t="s">
        <v>3812</v>
      </c>
      <c r="I3414" s="0" t="n">
        <v>1</v>
      </c>
      <c r="J3414" s="0" t="n">
        <v>1.5</v>
      </c>
      <c r="K3414" s="0" t="s">
        <v>21</v>
      </c>
      <c r="L3414" s="0" t="n">
        <f aca="false">IF(K3414="Yes",(J3414-1)*0.98,-1)</f>
        <v>0.49</v>
      </c>
      <c r="M3414" s="11" t="s">
        <v>62</v>
      </c>
      <c r="N3414" s="56" t="n">
        <v>10</v>
      </c>
      <c r="O3414" s="50" t="n">
        <f aca="false">N3414*L3414</f>
        <v>4.9</v>
      </c>
      <c r="P3414" s="14" t="n">
        <f aca="false">O3414+P3413</f>
        <v>842.518130458023</v>
      </c>
    </row>
    <row r="3415" customFormat="false" ht="12.8" hidden="false" customHeight="false" outlineLevel="0" collapsed="false">
      <c r="A3415" s="9" t="s">
        <v>3808</v>
      </c>
      <c r="B3415" s="9" t="s">
        <v>337</v>
      </c>
      <c r="C3415" s="6" t="s">
        <v>28</v>
      </c>
      <c r="D3415" s="6" t="s">
        <v>42</v>
      </c>
      <c r="E3415" s="6" t="s">
        <v>30</v>
      </c>
      <c r="F3415" s="6" t="s">
        <v>43</v>
      </c>
      <c r="G3415" s="6" t="s">
        <v>19</v>
      </c>
      <c r="H3415" s="6" t="s">
        <v>3813</v>
      </c>
      <c r="I3415" s="0" t="n">
        <v>2</v>
      </c>
      <c r="J3415" s="6" t="n">
        <v>2</v>
      </c>
      <c r="K3415" s="3" t="s">
        <v>21</v>
      </c>
      <c r="L3415" s="0" t="n">
        <f aca="false">IF(K3415="Yes",(J3415-1)*0.98,-1)</f>
        <v>0.98</v>
      </c>
      <c r="M3415" s="13" t="s">
        <v>184</v>
      </c>
      <c r="N3415" s="56" t="n">
        <v>10</v>
      </c>
      <c r="O3415" s="50" t="n">
        <f aca="false">N3415*L3415</f>
        <v>9.8</v>
      </c>
      <c r="P3415" s="14" t="n">
        <f aca="false">O3415+P3414</f>
        <v>852.318130458023</v>
      </c>
    </row>
    <row r="3416" customFormat="false" ht="12.8" hidden="false" customHeight="false" outlineLevel="0" collapsed="false">
      <c r="A3416" s="9" t="s">
        <v>3814</v>
      </c>
      <c r="B3416" s="9" t="s">
        <v>1185</v>
      </c>
      <c r="C3416" s="6" t="s">
        <v>1371</v>
      </c>
      <c r="D3416" s="6" t="s">
        <v>29</v>
      </c>
      <c r="E3416" s="6" t="s">
        <v>30</v>
      </c>
      <c r="F3416" s="6" t="s">
        <v>65</v>
      </c>
      <c r="G3416" s="6" t="s">
        <v>21</v>
      </c>
      <c r="H3416" s="6" t="s">
        <v>2247</v>
      </c>
      <c r="I3416" s="0" t="n">
        <v>4</v>
      </c>
      <c r="J3416" s="6" t="n">
        <v>2.61</v>
      </c>
      <c r="K3416" s="3" t="s">
        <v>19</v>
      </c>
      <c r="L3416" s="0" t="n">
        <f aca="false">IF(K3416="Yes",(J3416-1)*0.98,-1)</f>
        <v>-1</v>
      </c>
      <c r="M3416" s="13" t="s">
        <v>184</v>
      </c>
      <c r="N3416" s="56" t="n">
        <v>10</v>
      </c>
      <c r="O3416" s="50" t="n">
        <f aca="false">N3416*L3416</f>
        <v>-10</v>
      </c>
      <c r="P3416" s="14" t="n">
        <f aca="false">O3416+P3415</f>
        <v>842.318130458023</v>
      </c>
    </row>
    <row r="3417" customFormat="false" ht="12.8" hidden="false" customHeight="false" outlineLevel="0" collapsed="false">
      <c r="A3417" s="2" t="s">
        <v>3815</v>
      </c>
      <c r="B3417" s="2" t="s">
        <v>101</v>
      </c>
      <c r="C3417" s="0" t="s">
        <v>259</v>
      </c>
      <c r="D3417" s="0" t="s">
        <v>102</v>
      </c>
      <c r="E3417" s="0" t="s">
        <v>87</v>
      </c>
      <c r="G3417" s="0" t="s">
        <v>19</v>
      </c>
      <c r="H3417" s="0" t="s">
        <v>3816</v>
      </c>
      <c r="I3417" s="0" t="n">
        <v>1</v>
      </c>
      <c r="J3417" s="0" t="n">
        <v>1.52</v>
      </c>
      <c r="K3417" s="0" t="s">
        <v>21</v>
      </c>
      <c r="L3417" s="0" t="n">
        <f aca="false">IF(K3417="Yes",(J3417-1)*0.98,-1)</f>
        <v>0.5096</v>
      </c>
      <c r="M3417" s="4" t="s">
        <v>22</v>
      </c>
      <c r="N3417" s="56" t="n">
        <v>10</v>
      </c>
      <c r="O3417" s="50" t="n">
        <f aca="false">N3417*L3417</f>
        <v>5.096</v>
      </c>
      <c r="P3417" s="14" t="n">
        <f aca="false">O3417+P3416</f>
        <v>847.414130458023</v>
      </c>
    </row>
    <row r="3418" customFormat="false" ht="12.8" hidden="false" customHeight="false" outlineLevel="0" collapsed="false">
      <c r="A3418" s="2" t="s">
        <v>3815</v>
      </c>
      <c r="B3418" s="2" t="s">
        <v>289</v>
      </c>
      <c r="C3418" s="0" t="s">
        <v>259</v>
      </c>
      <c r="D3418" s="0" t="s">
        <v>42</v>
      </c>
      <c r="E3418" s="0" t="s">
        <v>79</v>
      </c>
      <c r="F3418" s="0" t="s">
        <v>80</v>
      </c>
      <c r="G3418" s="0" t="s">
        <v>19</v>
      </c>
      <c r="H3418" s="0" t="s">
        <v>3733</v>
      </c>
      <c r="I3418" s="0" t="n">
        <v>1</v>
      </c>
      <c r="J3418" s="0" t="n">
        <v>1.14</v>
      </c>
      <c r="K3418" s="0" t="s">
        <v>21</v>
      </c>
      <c r="L3418" s="0" t="n">
        <f aca="false">IF(K3418="Yes",(J3418-1)*0.98,-1)</f>
        <v>0.1372</v>
      </c>
      <c r="M3418" s="4" t="s">
        <v>22</v>
      </c>
      <c r="N3418" s="56" t="n">
        <v>10</v>
      </c>
      <c r="O3418" s="50" t="n">
        <f aca="false">N3418*L3418</f>
        <v>1.372</v>
      </c>
      <c r="P3418" s="14" t="n">
        <f aca="false">O3418+P3417</f>
        <v>848.786130458023</v>
      </c>
    </row>
    <row r="3419" customFormat="false" ht="12.8" hidden="false" customHeight="false" outlineLevel="0" collapsed="false">
      <c r="A3419" s="2" t="s">
        <v>3815</v>
      </c>
      <c r="B3419" s="2" t="s">
        <v>280</v>
      </c>
      <c r="C3419" s="0" t="s">
        <v>125</v>
      </c>
      <c r="D3419" s="0" t="s">
        <v>42</v>
      </c>
      <c r="E3419" s="0" t="s">
        <v>30</v>
      </c>
      <c r="F3419" s="0" t="s">
        <v>18</v>
      </c>
      <c r="G3419" s="0" t="s">
        <v>19</v>
      </c>
      <c r="H3419" s="0" t="s">
        <v>3817</v>
      </c>
      <c r="I3419" s="0" t="n">
        <v>1</v>
      </c>
      <c r="J3419" s="0" t="n">
        <v>1.2</v>
      </c>
      <c r="K3419" s="0" t="s">
        <v>21</v>
      </c>
      <c r="L3419" s="0" t="n">
        <f aca="false">IF(K3419="Yes",(J3419-1)*0.98,-1)</f>
        <v>0.196</v>
      </c>
      <c r="M3419" s="11" t="s">
        <v>62</v>
      </c>
      <c r="N3419" s="56" t="n">
        <v>10</v>
      </c>
      <c r="O3419" s="50" t="n">
        <f aca="false">N3419*L3419</f>
        <v>1.96</v>
      </c>
      <c r="P3419" s="14" t="n">
        <f aca="false">O3419+P3418</f>
        <v>850.746130458023</v>
      </c>
    </row>
    <row r="3420" customFormat="false" ht="12.8" hidden="false" customHeight="false" outlineLevel="0" collapsed="false">
      <c r="A3420" s="2" t="s">
        <v>3815</v>
      </c>
      <c r="B3420" s="2" t="s">
        <v>280</v>
      </c>
      <c r="C3420" s="6" t="s">
        <v>125</v>
      </c>
      <c r="D3420" s="6" t="s">
        <v>42</v>
      </c>
      <c r="E3420" s="6" t="s">
        <v>30</v>
      </c>
      <c r="F3420" s="6" t="s">
        <v>18</v>
      </c>
      <c r="G3420" s="6" t="s">
        <v>19</v>
      </c>
      <c r="H3420" s="6" t="s">
        <v>3818</v>
      </c>
      <c r="I3420" s="0" t="n">
        <v>0</v>
      </c>
      <c r="J3420" s="6" t="n">
        <v>38.57</v>
      </c>
      <c r="K3420" s="3" t="str">
        <f aca="false">IF(I3420=1, "No","Yes")</f>
        <v>Yes</v>
      </c>
      <c r="L3420" s="7" t="n">
        <f aca="false">IF(I3420=1,-J3420,0.98)</f>
        <v>0.98</v>
      </c>
      <c r="M3420" s="8" t="s">
        <v>51</v>
      </c>
      <c r="N3420" s="56" t="n">
        <v>10</v>
      </c>
      <c r="O3420" s="50" t="n">
        <f aca="false">N3420*L3420</f>
        <v>9.8</v>
      </c>
      <c r="P3420" s="14" t="n">
        <f aca="false">O3420+P3419</f>
        <v>860.546130458023</v>
      </c>
    </row>
    <row r="3421" customFormat="false" ht="12.8" hidden="false" customHeight="false" outlineLevel="0" collapsed="false">
      <c r="A3421" s="2" t="s">
        <v>3819</v>
      </c>
      <c r="B3421" s="2" t="s">
        <v>146</v>
      </c>
      <c r="C3421" s="0" t="s">
        <v>1341</v>
      </c>
      <c r="D3421" s="0" t="s">
        <v>37</v>
      </c>
      <c r="E3421" s="0" t="s">
        <v>87</v>
      </c>
      <c r="G3421" s="0" t="s">
        <v>19</v>
      </c>
      <c r="H3421" s="0" t="s">
        <v>3820</v>
      </c>
      <c r="I3421" s="0" t="n">
        <v>1</v>
      </c>
      <c r="J3421" s="0" t="n">
        <v>1.51</v>
      </c>
      <c r="K3421" s="0" t="s">
        <v>21</v>
      </c>
      <c r="L3421" s="0" t="n">
        <f aca="false">IF(K3421="Yes",(J3421-1)*0.98,-1)</f>
        <v>0.4998</v>
      </c>
      <c r="M3421" s="11" t="s">
        <v>62</v>
      </c>
      <c r="N3421" s="56" t="n">
        <v>10</v>
      </c>
      <c r="O3421" s="50" t="n">
        <f aca="false">N3421*L3421</f>
        <v>4.998</v>
      </c>
      <c r="P3421" s="14" t="n">
        <f aca="false">O3421+P3420</f>
        <v>865.544130458023</v>
      </c>
    </row>
    <row r="3422" customFormat="false" ht="12.8" hidden="false" customHeight="false" outlineLevel="0" collapsed="false">
      <c r="A3422" s="2" t="s">
        <v>3819</v>
      </c>
      <c r="B3422" s="2" t="s">
        <v>146</v>
      </c>
      <c r="C3422" s="6" t="s">
        <v>1341</v>
      </c>
      <c r="D3422" s="6" t="s">
        <v>37</v>
      </c>
      <c r="E3422" s="6" t="s">
        <v>87</v>
      </c>
      <c r="F3422" s="6"/>
      <c r="G3422" s="6" t="s">
        <v>19</v>
      </c>
      <c r="H3422" s="6" t="s">
        <v>1018</v>
      </c>
      <c r="I3422" s="0" t="n">
        <v>4</v>
      </c>
      <c r="J3422" s="6" t="n">
        <v>11</v>
      </c>
      <c r="K3422" s="3" t="str">
        <f aca="false">IF(I3422=1, "No","Yes")</f>
        <v>Yes</v>
      </c>
      <c r="L3422" s="7" t="n">
        <f aca="false">IF(I3422=1,-J3422,0.98)</f>
        <v>0.98</v>
      </c>
      <c r="M3422" s="8" t="s">
        <v>51</v>
      </c>
      <c r="N3422" s="56" t="n">
        <v>10</v>
      </c>
      <c r="O3422" s="50" t="n">
        <f aca="false">N3422*L3422</f>
        <v>9.8</v>
      </c>
      <c r="P3422" s="14" t="n">
        <f aca="false">O3422+P3421</f>
        <v>875.344130458023</v>
      </c>
    </row>
    <row r="3423" customFormat="false" ht="12.8" hidden="false" customHeight="false" outlineLevel="0" collapsed="false">
      <c r="A3423" s="9" t="s">
        <v>3819</v>
      </c>
      <c r="B3423" s="9" t="s">
        <v>146</v>
      </c>
      <c r="C3423" s="6" t="s">
        <v>1341</v>
      </c>
      <c r="D3423" s="6" t="s">
        <v>37</v>
      </c>
      <c r="E3423" s="6" t="s">
        <v>87</v>
      </c>
      <c r="F3423" s="6"/>
      <c r="G3423" s="6" t="s">
        <v>19</v>
      </c>
      <c r="H3423" s="6" t="s">
        <v>3820</v>
      </c>
      <c r="I3423" s="0" t="n">
        <v>1</v>
      </c>
      <c r="J3423" s="6" t="n">
        <v>3.18</v>
      </c>
      <c r="K3423" s="3" t="str">
        <f aca="false">IF(I3423=1,"Yes","No")</f>
        <v>Yes</v>
      </c>
      <c r="L3423" s="7" t="n">
        <f aca="false">IF(K3423="Yes",(J3423-1)*0.98,-1)</f>
        <v>2.1364</v>
      </c>
      <c r="M3423" s="10" t="s">
        <v>53</v>
      </c>
      <c r="N3423" s="56" t="n">
        <v>10</v>
      </c>
      <c r="O3423" s="50" t="n">
        <f aca="false">N3423*L3423</f>
        <v>21.364</v>
      </c>
      <c r="P3423" s="14" t="n">
        <f aca="false">O3423+P3422</f>
        <v>896.708130458023</v>
      </c>
    </row>
    <row r="3424" customFormat="false" ht="12.8" hidden="false" customHeight="false" outlineLevel="0" collapsed="false">
      <c r="A3424" s="2" t="s">
        <v>3821</v>
      </c>
      <c r="B3424" s="2" t="s">
        <v>77</v>
      </c>
      <c r="C3424" s="0" t="s">
        <v>24</v>
      </c>
      <c r="D3424" s="0" t="s">
        <v>48</v>
      </c>
      <c r="E3424" s="0" t="s">
        <v>87</v>
      </c>
      <c r="F3424" s="0" t="s">
        <v>18</v>
      </c>
      <c r="G3424" s="0" t="s">
        <v>19</v>
      </c>
      <c r="H3424" s="0" t="s">
        <v>873</v>
      </c>
      <c r="I3424" s="0" t="n">
        <v>2</v>
      </c>
      <c r="J3424" s="0" t="n">
        <v>1.83</v>
      </c>
      <c r="K3424" s="0" t="str">
        <f aca="false">IF(I3424=1,"Yes","No")</f>
        <v>No</v>
      </c>
      <c r="L3424" s="0" t="n">
        <f aca="false">IF(K3424="Yes",(J3424-1)*0.98,-1)</f>
        <v>-1</v>
      </c>
      <c r="M3424" s="5" t="s">
        <v>33</v>
      </c>
      <c r="N3424" s="56" t="n">
        <v>10</v>
      </c>
      <c r="O3424" s="50" t="n">
        <f aca="false">N3424*L3424</f>
        <v>-10</v>
      </c>
      <c r="P3424" s="14" t="n">
        <f aca="false">O3424+P3423</f>
        <v>886.708130458023</v>
      </c>
    </row>
    <row r="3425" customFormat="false" ht="12.8" hidden="false" customHeight="false" outlineLevel="0" collapsed="false">
      <c r="A3425" s="2" t="s">
        <v>3821</v>
      </c>
      <c r="B3425" s="2" t="s">
        <v>252</v>
      </c>
      <c r="C3425" s="0" t="s">
        <v>24</v>
      </c>
      <c r="D3425" s="0" t="s">
        <v>42</v>
      </c>
      <c r="E3425" s="0" t="s">
        <v>79</v>
      </c>
      <c r="F3425" s="0" t="s">
        <v>80</v>
      </c>
      <c r="G3425" s="0" t="s">
        <v>19</v>
      </c>
      <c r="H3425" s="0" t="s">
        <v>3822</v>
      </c>
      <c r="I3425" s="0" t="n">
        <v>0</v>
      </c>
      <c r="J3425" s="0" t="n">
        <v>1.86</v>
      </c>
      <c r="K3425" s="0" t="s">
        <v>19</v>
      </c>
      <c r="L3425" s="0" t="n">
        <f aca="false">IF(K3425="Yes",(J3425-1)*0.98,-1)</f>
        <v>-1</v>
      </c>
      <c r="M3425" s="4" t="s">
        <v>22</v>
      </c>
      <c r="N3425" s="56" t="n">
        <v>10</v>
      </c>
      <c r="O3425" s="50" t="n">
        <f aca="false">N3425*L3425</f>
        <v>-10</v>
      </c>
      <c r="P3425" s="14" t="n">
        <f aca="false">O3425+P3424</f>
        <v>876.708130458023</v>
      </c>
    </row>
    <row r="3426" customFormat="false" ht="12.8" hidden="false" customHeight="false" outlineLevel="0" collapsed="false">
      <c r="A3426" s="2" t="s">
        <v>3821</v>
      </c>
      <c r="B3426" s="2" t="s">
        <v>324</v>
      </c>
      <c r="C3426" s="0" t="s">
        <v>1371</v>
      </c>
      <c r="D3426" s="0" t="s">
        <v>42</v>
      </c>
      <c r="E3426" s="0" t="s">
        <v>30</v>
      </c>
      <c r="F3426" s="0" t="s">
        <v>18</v>
      </c>
      <c r="G3426" s="0" t="s">
        <v>19</v>
      </c>
      <c r="H3426" s="0" t="s">
        <v>3823</v>
      </c>
      <c r="I3426" s="0" t="n">
        <v>4</v>
      </c>
      <c r="J3426" s="0" t="n">
        <v>1.23</v>
      </c>
      <c r="K3426" s="0" t="s">
        <v>19</v>
      </c>
      <c r="L3426" s="0" t="n">
        <f aca="false">IF(K3426="Yes",(J3426-1)*0.98,-1)</f>
        <v>-1</v>
      </c>
      <c r="M3426" s="11" t="s">
        <v>62</v>
      </c>
      <c r="N3426" s="56" t="n">
        <v>10</v>
      </c>
      <c r="O3426" s="50" t="n">
        <f aca="false">N3426*L3426</f>
        <v>-10</v>
      </c>
      <c r="P3426" s="14" t="n">
        <f aca="false">O3426+P3425</f>
        <v>866.708130458023</v>
      </c>
    </row>
    <row r="3427" customFormat="false" ht="12.8" hidden="false" customHeight="false" outlineLevel="0" collapsed="false">
      <c r="A3427" s="2" t="s">
        <v>3824</v>
      </c>
      <c r="B3427" s="2" t="s">
        <v>113</v>
      </c>
      <c r="C3427" s="0" t="s">
        <v>47</v>
      </c>
      <c r="D3427" s="0" t="s">
        <v>42</v>
      </c>
      <c r="E3427" s="0" t="s">
        <v>30</v>
      </c>
      <c r="F3427" s="0" t="s">
        <v>18</v>
      </c>
      <c r="G3427" s="0" t="s">
        <v>19</v>
      </c>
      <c r="H3427" s="0" t="s">
        <v>3825</v>
      </c>
      <c r="I3427" s="0" t="n">
        <v>0</v>
      </c>
      <c r="J3427" s="0" t="n">
        <v>1.77</v>
      </c>
      <c r="K3427" s="0" t="s">
        <v>19</v>
      </c>
      <c r="L3427" s="0" t="n">
        <f aca="false">IF(K3427="Yes",(J3427-1)*0.98,-1)</f>
        <v>-1</v>
      </c>
      <c r="M3427" s="11" t="s">
        <v>62</v>
      </c>
      <c r="N3427" s="56" t="n">
        <v>10</v>
      </c>
      <c r="O3427" s="50" t="n">
        <f aca="false">N3427*L3427</f>
        <v>-10</v>
      </c>
      <c r="P3427" s="14" t="n">
        <f aca="false">O3427+P3426</f>
        <v>856.708130458023</v>
      </c>
    </row>
    <row r="3428" customFormat="false" ht="12.8" hidden="false" customHeight="false" outlineLevel="0" collapsed="false">
      <c r="A3428" s="2" t="s">
        <v>3824</v>
      </c>
      <c r="B3428" s="2" t="s">
        <v>113</v>
      </c>
      <c r="C3428" s="6" t="s">
        <v>47</v>
      </c>
      <c r="D3428" s="6" t="s">
        <v>42</v>
      </c>
      <c r="E3428" s="6" t="s">
        <v>30</v>
      </c>
      <c r="F3428" s="6" t="s">
        <v>18</v>
      </c>
      <c r="G3428" s="6" t="s">
        <v>19</v>
      </c>
      <c r="H3428" s="6" t="s">
        <v>3826</v>
      </c>
      <c r="I3428" s="0" t="n">
        <v>1</v>
      </c>
      <c r="J3428" s="6" t="n">
        <v>3.3</v>
      </c>
      <c r="K3428" s="3" t="str">
        <f aca="false">IF(I3428=1, "No","Yes")</f>
        <v>No</v>
      </c>
      <c r="L3428" s="7" t="n">
        <f aca="false">IF(I3428=1,-J3428,0.98)</f>
        <v>-3.3</v>
      </c>
      <c r="M3428" s="8" t="s">
        <v>51</v>
      </c>
      <c r="N3428" s="56" t="n">
        <v>10</v>
      </c>
      <c r="O3428" s="50" t="n">
        <f aca="false">N3428*L3428</f>
        <v>-33</v>
      </c>
      <c r="P3428" s="14" t="n">
        <f aca="false">O3428+P3427</f>
        <v>823.708130458023</v>
      </c>
    </row>
    <row r="3429" customFormat="false" ht="12.8" hidden="false" customHeight="false" outlineLevel="0" collapsed="false">
      <c r="A3429" s="2" t="s">
        <v>3824</v>
      </c>
      <c r="B3429" s="2" t="s">
        <v>245</v>
      </c>
      <c r="C3429" s="0" t="s">
        <v>91</v>
      </c>
      <c r="D3429" s="0" t="s">
        <v>42</v>
      </c>
      <c r="E3429" s="0" t="s">
        <v>30</v>
      </c>
      <c r="F3429" s="0" t="s">
        <v>43</v>
      </c>
      <c r="G3429" s="0" t="s">
        <v>19</v>
      </c>
      <c r="H3429" s="0" t="s">
        <v>3827</v>
      </c>
      <c r="I3429" s="0" t="n">
        <v>3</v>
      </c>
      <c r="J3429" s="0" t="n">
        <v>3.06</v>
      </c>
      <c r="K3429" s="0" t="s">
        <v>21</v>
      </c>
      <c r="L3429" s="0" t="n">
        <f aca="false">IF(K3429="Yes",(J3429-1)*0.98,-1)</f>
        <v>2.0188</v>
      </c>
      <c r="M3429" s="11" t="s">
        <v>62</v>
      </c>
      <c r="N3429" s="56" t="n">
        <v>10</v>
      </c>
      <c r="O3429" s="50" t="n">
        <f aca="false">N3429*L3429</f>
        <v>20.188</v>
      </c>
      <c r="P3429" s="14" t="n">
        <f aca="false">O3429+P3428</f>
        <v>843.896130458023</v>
      </c>
    </row>
    <row r="3430" customFormat="false" ht="12.8" hidden="false" customHeight="false" outlineLevel="0" collapsed="false">
      <c r="A3430" s="2" t="s">
        <v>3828</v>
      </c>
      <c r="B3430" s="2" t="s">
        <v>155</v>
      </c>
      <c r="C3430" s="0" t="s">
        <v>110</v>
      </c>
      <c r="D3430" s="0" t="s">
        <v>42</v>
      </c>
      <c r="E3430" s="0" t="s">
        <v>17</v>
      </c>
      <c r="F3430" s="0" t="s">
        <v>65</v>
      </c>
      <c r="G3430" s="0" t="s">
        <v>21</v>
      </c>
      <c r="H3430" s="0" t="s">
        <v>3829</v>
      </c>
      <c r="I3430" s="0" t="n">
        <v>0</v>
      </c>
      <c r="J3430" s="0" t="n">
        <v>4.91</v>
      </c>
      <c r="K3430" s="0" t="s">
        <v>19</v>
      </c>
      <c r="L3430" s="0" t="n">
        <f aca="false">IF(K3430="Yes",(J3430-1)*0.98,-1)</f>
        <v>-1</v>
      </c>
      <c r="M3430" s="11" t="s">
        <v>62</v>
      </c>
      <c r="N3430" s="56" t="n">
        <v>10</v>
      </c>
      <c r="O3430" s="50" t="n">
        <f aca="false">N3430*L3430</f>
        <v>-10</v>
      </c>
      <c r="P3430" s="14" t="n">
        <f aca="false">O3430+P3429</f>
        <v>833.896130458023</v>
      </c>
    </row>
    <row r="3431" customFormat="false" ht="12.8" hidden="false" customHeight="false" outlineLevel="0" collapsed="false">
      <c r="A3431" s="9" t="s">
        <v>3828</v>
      </c>
      <c r="B3431" s="9" t="s">
        <v>155</v>
      </c>
      <c r="C3431" s="6" t="s">
        <v>110</v>
      </c>
      <c r="D3431" s="6" t="s">
        <v>42</v>
      </c>
      <c r="E3431" s="6" t="s">
        <v>17</v>
      </c>
      <c r="F3431" s="6" t="s">
        <v>65</v>
      </c>
      <c r="G3431" s="6" t="s">
        <v>21</v>
      </c>
      <c r="H3431" s="6" t="s">
        <v>3829</v>
      </c>
      <c r="I3431" s="0" t="n">
        <v>0</v>
      </c>
      <c r="J3431" s="6" t="n">
        <v>11</v>
      </c>
      <c r="K3431" s="3" t="str">
        <f aca="false">IF(I3431=1,"Yes","No")</f>
        <v>No</v>
      </c>
      <c r="L3431" s="7" t="n">
        <f aca="false">IF(K3431="Yes",(J3431-1)*0.98,-1)</f>
        <v>-1</v>
      </c>
      <c r="M3431" s="10" t="s">
        <v>53</v>
      </c>
      <c r="N3431" s="56" t="n">
        <v>10</v>
      </c>
      <c r="O3431" s="50" t="n">
        <f aca="false">N3431*L3431</f>
        <v>-10</v>
      </c>
      <c r="P3431" s="14" t="n">
        <f aca="false">O3431+P3430</f>
        <v>823.896130458023</v>
      </c>
    </row>
    <row r="3432" customFormat="false" ht="12.8" hidden="false" customHeight="false" outlineLevel="0" collapsed="false">
      <c r="A3432" s="2" t="s">
        <v>3828</v>
      </c>
      <c r="B3432" s="2" t="s">
        <v>239</v>
      </c>
      <c r="C3432" s="0" t="s">
        <v>1371</v>
      </c>
      <c r="D3432" s="0" t="s">
        <v>16</v>
      </c>
      <c r="E3432" s="0" t="s">
        <v>30</v>
      </c>
      <c r="F3432" s="0" t="s">
        <v>65</v>
      </c>
      <c r="G3432" s="0" t="s">
        <v>21</v>
      </c>
      <c r="H3432" s="0" t="s">
        <v>3830</v>
      </c>
      <c r="I3432" s="0" t="n">
        <v>1</v>
      </c>
      <c r="J3432" s="0" t="n">
        <v>2.24</v>
      </c>
      <c r="K3432" s="0" t="s">
        <v>21</v>
      </c>
      <c r="L3432" s="0" t="n">
        <f aca="false">IF(K3432="Yes",(J3432-1)*0.98,-1)</f>
        <v>1.2152</v>
      </c>
      <c r="M3432" s="4" t="s">
        <v>22</v>
      </c>
      <c r="N3432" s="56" t="n">
        <v>10</v>
      </c>
      <c r="O3432" s="50" t="n">
        <f aca="false">N3432*L3432</f>
        <v>12.152</v>
      </c>
      <c r="P3432" s="14" t="n">
        <f aca="false">O3432+P3431</f>
        <v>836.048130458023</v>
      </c>
    </row>
    <row r="3433" customFormat="false" ht="12.8" hidden="false" customHeight="false" outlineLevel="0" collapsed="false">
      <c r="A3433" s="2" t="s">
        <v>3831</v>
      </c>
      <c r="B3433" s="2" t="s">
        <v>276</v>
      </c>
      <c r="C3433" s="0" t="s">
        <v>68</v>
      </c>
      <c r="D3433" s="0" t="s">
        <v>195</v>
      </c>
      <c r="E3433" s="0" t="s">
        <v>17</v>
      </c>
      <c r="F3433" s="0" t="s">
        <v>1413</v>
      </c>
      <c r="G3433" s="0" t="s">
        <v>19</v>
      </c>
      <c r="H3433" s="0" t="s">
        <v>3453</v>
      </c>
      <c r="I3433" s="0" t="n">
        <v>4</v>
      </c>
      <c r="J3433" s="0" t="n">
        <v>2.81</v>
      </c>
      <c r="K3433" s="0" t="str">
        <f aca="false">IF(I3433=1,"Yes","No")</f>
        <v>No</v>
      </c>
      <c r="L3433" s="0" t="n">
        <f aca="false">IF(K3433="Yes",(J3433-1)*0.98,-1)</f>
        <v>-1</v>
      </c>
      <c r="M3433" s="5" t="s">
        <v>33</v>
      </c>
      <c r="N3433" s="56" t="n">
        <v>10</v>
      </c>
      <c r="O3433" s="50" t="n">
        <f aca="false">N3433*L3433</f>
        <v>-10</v>
      </c>
      <c r="P3433" s="14" t="n">
        <f aca="false">O3433+P3432</f>
        <v>826.048130458023</v>
      </c>
    </row>
    <row r="3434" customFormat="false" ht="12.8" hidden="false" customHeight="false" outlineLevel="0" collapsed="false">
      <c r="A3434" s="2" t="s">
        <v>3831</v>
      </c>
      <c r="B3434" s="2" t="s">
        <v>276</v>
      </c>
      <c r="C3434" s="0" t="s">
        <v>68</v>
      </c>
      <c r="D3434" s="0" t="s">
        <v>195</v>
      </c>
      <c r="E3434" s="0" t="s">
        <v>17</v>
      </c>
      <c r="F3434" s="0" t="s">
        <v>1413</v>
      </c>
      <c r="G3434" s="0" t="s">
        <v>19</v>
      </c>
      <c r="H3434" s="0" t="s">
        <v>3453</v>
      </c>
      <c r="I3434" s="0" t="n">
        <v>4</v>
      </c>
      <c r="J3434" s="0" t="n">
        <v>1.35</v>
      </c>
      <c r="K3434" s="0" t="s">
        <v>19</v>
      </c>
      <c r="L3434" s="0" t="n">
        <f aca="false">IF(K3434="Yes",(J3434-1)*0.98,-1)</f>
        <v>-1</v>
      </c>
      <c r="M3434" s="4" t="s">
        <v>22</v>
      </c>
      <c r="N3434" s="56" t="n">
        <v>10</v>
      </c>
      <c r="O3434" s="50" t="n">
        <f aca="false">N3434*L3434</f>
        <v>-10</v>
      </c>
      <c r="P3434" s="14" t="n">
        <f aca="false">O3434+P3433</f>
        <v>816.048130458023</v>
      </c>
    </row>
    <row r="3435" customFormat="false" ht="12.8" hidden="false" customHeight="false" outlineLevel="0" collapsed="false">
      <c r="A3435" s="2" t="s">
        <v>3832</v>
      </c>
      <c r="B3435" s="2" t="s">
        <v>480</v>
      </c>
      <c r="C3435" s="0" t="s">
        <v>457</v>
      </c>
      <c r="D3435" s="0" t="s">
        <v>16</v>
      </c>
      <c r="E3435" s="0" t="s">
        <v>17</v>
      </c>
      <c r="F3435" s="0" t="s">
        <v>316</v>
      </c>
      <c r="G3435" s="0" t="s">
        <v>21</v>
      </c>
      <c r="H3435" s="0" t="s">
        <v>3833</v>
      </c>
      <c r="I3435" s="0" t="n">
        <v>1</v>
      </c>
      <c r="J3435" s="0" t="n">
        <v>2</v>
      </c>
      <c r="K3435" s="0" t="str">
        <f aca="false">IF(I3435=1,"Yes","No")</f>
        <v>Yes</v>
      </c>
      <c r="L3435" s="0" t="n">
        <f aca="false">IF(K3435="Yes",(J3435-1)*0.98,-1)</f>
        <v>0.98</v>
      </c>
      <c r="M3435" s="5" t="s">
        <v>33</v>
      </c>
      <c r="N3435" s="56" t="n">
        <v>10</v>
      </c>
      <c r="O3435" s="50" t="n">
        <f aca="false">N3435*L3435</f>
        <v>9.8</v>
      </c>
      <c r="P3435" s="14" t="n">
        <f aca="false">O3435+P3434</f>
        <v>825.848130458023</v>
      </c>
    </row>
    <row r="3436" customFormat="false" ht="12.8" hidden="false" customHeight="false" outlineLevel="0" collapsed="false">
      <c r="A3436" s="2" t="s">
        <v>3832</v>
      </c>
      <c r="B3436" s="2" t="s">
        <v>480</v>
      </c>
      <c r="C3436" s="0" t="s">
        <v>457</v>
      </c>
      <c r="D3436" s="0" t="s">
        <v>16</v>
      </c>
      <c r="E3436" s="0" t="s">
        <v>17</v>
      </c>
      <c r="F3436" s="0" t="s">
        <v>316</v>
      </c>
      <c r="G3436" s="0" t="s">
        <v>21</v>
      </c>
      <c r="H3436" s="0" t="s">
        <v>3833</v>
      </c>
      <c r="I3436" s="0" t="n">
        <v>1</v>
      </c>
      <c r="J3436" s="0" t="n">
        <v>1.2</v>
      </c>
      <c r="K3436" s="0" t="s">
        <v>21</v>
      </c>
      <c r="L3436" s="0" t="n">
        <f aca="false">IF(K3436="Yes",(J3436-1)*0.98,-1)</f>
        <v>0.196</v>
      </c>
      <c r="M3436" s="4" t="s">
        <v>22</v>
      </c>
      <c r="N3436" s="56" t="n">
        <v>10</v>
      </c>
      <c r="O3436" s="50" t="n">
        <f aca="false">N3436*L3436</f>
        <v>1.96</v>
      </c>
      <c r="P3436" s="14" t="n">
        <f aca="false">O3436+P3435</f>
        <v>827.808130458023</v>
      </c>
    </row>
    <row r="3437" customFormat="false" ht="12.8" hidden="false" customHeight="false" outlineLevel="0" collapsed="false">
      <c r="A3437" s="2" t="s">
        <v>3834</v>
      </c>
      <c r="B3437" s="2" t="s">
        <v>186</v>
      </c>
      <c r="C3437" s="0" t="s">
        <v>359</v>
      </c>
      <c r="D3437" s="0" t="s">
        <v>16</v>
      </c>
      <c r="E3437" s="0" t="s">
        <v>17</v>
      </c>
      <c r="F3437" s="0" t="s">
        <v>18</v>
      </c>
      <c r="G3437" s="0" t="s">
        <v>19</v>
      </c>
      <c r="H3437" s="0" t="s">
        <v>3835</v>
      </c>
      <c r="I3437" s="0" t="n">
        <v>1</v>
      </c>
      <c r="J3437" s="0" t="n">
        <v>1.08</v>
      </c>
      <c r="K3437" s="0" t="s">
        <v>21</v>
      </c>
      <c r="L3437" s="0" t="n">
        <f aca="false">IF(K3437="Yes",(J3437-1)*0.98,-1)</f>
        <v>0.0784000000000001</v>
      </c>
      <c r="M3437" s="4" t="s">
        <v>22</v>
      </c>
      <c r="N3437" s="56" t="n">
        <v>10</v>
      </c>
      <c r="O3437" s="50" t="n">
        <f aca="false">N3437*L3437</f>
        <v>0.784000000000001</v>
      </c>
      <c r="P3437" s="14" t="n">
        <f aca="false">O3437+P3436</f>
        <v>828.592130458023</v>
      </c>
    </row>
    <row r="3438" customFormat="false" ht="12.8" hidden="false" customHeight="false" outlineLevel="0" collapsed="false">
      <c r="A3438" s="2" t="s">
        <v>3834</v>
      </c>
      <c r="B3438" s="2" t="s">
        <v>23</v>
      </c>
      <c r="C3438" s="0" t="s">
        <v>215</v>
      </c>
      <c r="D3438" s="0" t="s">
        <v>16</v>
      </c>
      <c r="E3438" s="0" t="s">
        <v>17</v>
      </c>
      <c r="F3438" s="0" t="s">
        <v>18</v>
      </c>
      <c r="G3438" s="0" t="s">
        <v>19</v>
      </c>
      <c r="H3438" s="0" t="s">
        <v>3836</v>
      </c>
      <c r="I3438" s="0" t="n">
        <v>1</v>
      </c>
      <c r="J3438" s="0" t="n">
        <v>1.08</v>
      </c>
      <c r="K3438" s="0" t="s">
        <v>21</v>
      </c>
      <c r="L3438" s="0" t="n">
        <f aca="false">IF(K3438="Yes",(J3438-1)*0.98,-1)</f>
        <v>0.0784000000000001</v>
      </c>
      <c r="M3438" s="4" t="s">
        <v>22</v>
      </c>
      <c r="N3438" s="56" t="n">
        <v>10</v>
      </c>
      <c r="O3438" s="50" t="n">
        <f aca="false">N3438*L3438</f>
        <v>0.784000000000001</v>
      </c>
      <c r="P3438" s="14" t="n">
        <f aca="false">O3438+P3437</f>
        <v>829.376130458023</v>
      </c>
    </row>
    <row r="3439" customFormat="false" ht="12.8" hidden="false" customHeight="false" outlineLevel="0" collapsed="false">
      <c r="A3439" s="2" t="s">
        <v>3834</v>
      </c>
      <c r="B3439" s="2" t="s">
        <v>23</v>
      </c>
      <c r="C3439" s="0" t="s">
        <v>215</v>
      </c>
      <c r="D3439" s="0" t="s">
        <v>16</v>
      </c>
      <c r="E3439" s="0" t="s">
        <v>17</v>
      </c>
      <c r="F3439" s="0" t="s">
        <v>18</v>
      </c>
      <c r="G3439" s="0" t="s">
        <v>19</v>
      </c>
      <c r="H3439" s="0" t="s">
        <v>3837</v>
      </c>
      <c r="I3439" s="0" t="n">
        <v>4</v>
      </c>
      <c r="J3439" s="0" t="n">
        <v>1.4</v>
      </c>
      <c r="K3439" s="0" t="s">
        <v>19</v>
      </c>
      <c r="L3439" s="0" t="n">
        <f aca="false">IF(K3439="Yes",(J3439-1)*0.98,-1)</f>
        <v>-1</v>
      </c>
      <c r="M3439" s="11" t="s">
        <v>62</v>
      </c>
      <c r="N3439" s="56" t="n">
        <v>10</v>
      </c>
      <c r="O3439" s="50" t="n">
        <f aca="false">N3439*L3439</f>
        <v>-10</v>
      </c>
      <c r="P3439" s="14" t="n">
        <f aca="false">O3439+P3438</f>
        <v>819.376130458023</v>
      </c>
    </row>
    <row r="3440" customFormat="false" ht="12.8" hidden="false" customHeight="false" outlineLevel="0" collapsed="false">
      <c r="A3440" s="2" t="s">
        <v>3838</v>
      </c>
      <c r="B3440" s="2" t="s">
        <v>186</v>
      </c>
      <c r="C3440" s="0" t="s">
        <v>114</v>
      </c>
      <c r="D3440" s="0" t="s">
        <v>16</v>
      </c>
      <c r="E3440" s="0" t="s">
        <v>87</v>
      </c>
      <c r="F3440" s="0" t="s">
        <v>18</v>
      </c>
      <c r="G3440" s="0" t="s">
        <v>21</v>
      </c>
      <c r="H3440" s="0" t="s">
        <v>3839</v>
      </c>
      <c r="I3440" s="0" t="n">
        <v>1</v>
      </c>
      <c r="J3440" s="0" t="n">
        <v>1.5</v>
      </c>
      <c r="K3440" s="0" t="s">
        <v>21</v>
      </c>
      <c r="L3440" s="0" t="n">
        <f aca="false">IF(K3440="Yes",(J3440-1)*0.98,-1)</f>
        <v>0.49</v>
      </c>
      <c r="M3440" s="4" t="s">
        <v>22</v>
      </c>
      <c r="N3440" s="56" t="n">
        <v>10</v>
      </c>
      <c r="O3440" s="50" t="n">
        <f aca="false">N3440*L3440</f>
        <v>4.9</v>
      </c>
      <c r="P3440" s="14" t="n">
        <f aca="false">O3440+P3439</f>
        <v>824.276130458023</v>
      </c>
    </row>
    <row r="3441" customFormat="false" ht="12.8" hidden="false" customHeight="false" outlineLevel="0" collapsed="false">
      <c r="A3441" s="2" t="s">
        <v>3838</v>
      </c>
      <c r="B3441" s="2" t="s">
        <v>186</v>
      </c>
      <c r="C3441" s="0" t="s">
        <v>114</v>
      </c>
      <c r="D3441" s="0" t="s">
        <v>16</v>
      </c>
      <c r="E3441" s="0" t="s">
        <v>87</v>
      </c>
      <c r="F3441" s="0" t="s">
        <v>18</v>
      </c>
      <c r="G3441" s="0" t="s">
        <v>21</v>
      </c>
      <c r="H3441" s="0" t="s">
        <v>3840</v>
      </c>
      <c r="I3441" s="0" t="n">
        <v>4</v>
      </c>
      <c r="J3441" s="0" t="n">
        <v>1.57</v>
      </c>
      <c r="K3441" s="0" t="s">
        <v>19</v>
      </c>
      <c r="L3441" s="0" t="n">
        <f aca="false">IF(K3441="Yes",(J3441-1)*0.98,-1)</f>
        <v>-1</v>
      </c>
      <c r="M3441" s="11" t="s">
        <v>62</v>
      </c>
      <c r="N3441" s="56" t="n">
        <v>10</v>
      </c>
      <c r="O3441" s="50" t="n">
        <f aca="false">N3441*L3441</f>
        <v>-10</v>
      </c>
      <c r="P3441" s="14" t="n">
        <f aca="false">O3441+P3440</f>
        <v>814.276130458023</v>
      </c>
    </row>
    <row r="3442" customFormat="false" ht="12.8" hidden="false" customHeight="false" outlineLevel="0" collapsed="false">
      <c r="A3442" s="9" t="s">
        <v>3838</v>
      </c>
      <c r="B3442" s="9" t="s">
        <v>186</v>
      </c>
      <c r="C3442" s="6" t="s">
        <v>114</v>
      </c>
      <c r="D3442" s="6" t="s">
        <v>16</v>
      </c>
      <c r="E3442" s="6" t="s">
        <v>87</v>
      </c>
      <c r="F3442" s="6" t="s">
        <v>18</v>
      </c>
      <c r="G3442" s="6" t="s">
        <v>21</v>
      </c>
      <c r="H3442" s="6" t="s">
        <v>3840</v>
      </c>
      <c r="I3442" s="0" t="n">
        <v>4</v>
      </c>
      <c r="J3442" s="6" t="n">
        <v>3.85</v>
      </c>
      <c r="K3442" s="3" t="str">
        <f aca="false">IF(I3442=1,"Yes","No")</f>
        <v>No</v>
      </c>
      <c r="L3442" s="7" t="n">
        <f aca="false">IF(K3442="Yes",(J3442-1)*0.98,-1)</f>
        <v>-1</v>
      </c>
      <c r="M3442" s="10" t="s">
        <v>53</v>
      </c>
      <c r="N3442" s="56" t="n">
        <v>10</v>
      </c>
      <c r="O3442" s="50" t="n">
        <f aca="false">N3442*L3442</f>
        <v>-10</v>
      </c>
      <c r="P3442" s="14" t="n">
        <f aca="false">O3442+P3441</f>
        <v>804.276130458023</v>
      </c>
    </row>
    <row r="3443" customFormat="false" ht="12.8" hidden="false" customHeight="false" outlineLevel="0" collapsed="false">
      <c r="A3443" s="2" t="s">
        <v>3838</v>
      </c>
      <c r="B3443" s="2" t="s">
        <v>512</v>
      </c>
      <c r="C3443" s="0" t="s">
        <v>218</v>
      </c>
      <c r="D3443" s="0" t="s">
        <v>16</v>
      </c>
      <c r="E3443" s="0" t="s">
        <v>17</v>
      </c>
      <c r="F3443" s="0" t="s">
        <v>18</v>
      </c>
      <c r="G3443" s="0" t="s">
        <v>19</v>
      </c>
      <c r="H3443" s="0" t="s">
        <v>2815</v>
      </c>
      <c r="I3443" s="0" t="n">
        <v>2</v>
      </c>
      <c r="J3443" s="0" t="n">
        <v>1.19</v>
      </c>
      <c r="K3443" s="0" t="s">
        <v>21</v>
      </c>
      <c r="L3443" s="0" t="n">
        <f aca="false">IF(K3443="Yes",(J3443-1)*0.98,-1)</f>
        <v>0.1862</v>
      </c>
      <c r="M3443" s="4" t="s">
        <v>22</v>
      </c>
      <c r="N3443" s="56" t="n">
        <v>10</v>
      </c>
      <c r="O3443" s="50" t="n">
        <f aca="false">N3443*L3443</f>
        <v>1.862</v>
      </c>
      <c r="P3443" s="14" t="n">
        <f aca="false">O3443+P3442</f>
        <v>806.138130458023</v>
      </c>
    </row>
    <row r="3444" customFormat="false" ht="12.8" hidden="false" customHeight="false" outlineLevel="0" collapsed="false">
      <c r="A3444" s="2" t="s">
        <v>3838</v>
      </c>
      <c r="B3444" s="2" t="s">
        <v>512</v>
      </c>
      <c r="C3444" s="0" t="s">
        <v>218</v>
      </c>
      <c r="D3444" s="0" t="s">
        <v>16</v>
      </c>
      <c r="E3444" s="0" t="s">
        <v>17</v>
      </c>
      <c r="F3444" s="0" t="s">
        <v>18</v>
      </c>
      <c r="G3444" s="0" t="s">
        <v>19</v>
      </c>
      <c r="H3444" s="0" t="s">
        <v>3841</v>
      </c>
      <c r="I3444" s="0" t="n">
        <v>1</v>
      </c>
      <c r="J3444" s="0" t="n">
        <v>1.23</v>
      </c>
      <c r="K3444" s="0" t="s">
        <v>21</v>
      </c>
      <c r="L3444" s="0" t="n">
        <f aca="false">IF(K3444="Yes",(J3444-1)*0.98,-1)</f>
        <v>0.2254</v>
      </c>
      <c r="M3444" s="11" t="s">
        <v>62</v>
      </c>
      <c r="N3444" s="56" t="n">
        <v>10</v>
      </c>
      <c r="O3444" s="50" t="n">
        <f aca="false">N3444*L3444</f>
        <v>2.254</v>
      </c>
      <c r="P3444" s="14" t="n">
        <f aca="false">O3444+P3443</f>
        <v>808.392130458023</v>
      </c>
    </row>
    <row r="3445" customFormat="false" ht="12.8" hidden="false" customHeight="false" outlineLevel="0" collapsed="false">
      <c r="A3445" s="2" t="s">
        <v>3838</v>
      </c>
      <c r="B3445" s="2" t="s">
        <v>480</v>
      </c>
      <c r="C3445" s="0" t="s">
        <v>218</v>
      </c>
      <c r="D3445" s="0" t="s">
        <v>42</v>
      </c>
      <c r="E3445" s="0" t="s">
        <v>79</v>
      </c>
      <c r="F3445" s="0" t="s">
        <v>80</v>
      </c>
      <c r="G3445" s="0" t="s">
        <v>19</v>
      </c>
      <c r="H3445" s="0" t="s">
        <v>3842</v>
      </c>
      <c r="I3445" s="0" t="n">
        <v>3</v>
      </c>
      <c r="J3445" s="0" t="n">
        <v>1.71</v>
      </c>
      <c r="K3445" s="0" t="s">
        <v>19</v>
      </c>
      <c r="L3445" s="0" t="n">
        <f aca="false">IF(K3445="Yes",(J3445-1)*0.98,-1)</f>
        <v>-1</v>
      </c>
      <c r="M3445" s="4" t="s">
        <v>22</v>
      </c>
      <c r="N3445" s="56" t="n">
        <v>10</v>
      </c>
      <c r="O3445" s="50" t="n">
        <f aca="false">N3445*L3445</f>
        <v>-10</v>
      </c>
      <c r="P3445" s="14" t="n">
        <f aca="false">O3445+P3444</f>
        <v>798.392130458023</v>
      </c>
    </row>
    <row r="3446" customFormat="false" ht="12.8" hidden="false" customHeight="false" outlineLevel="0" collapsed="false">
      <c r="A3446" s="2" t="s">
        <v>3838</v>
      </c>
      <c r="B3446" s="2" t="s">
        <v>331</v>
      </c>
      <c r="C3446" s="0" t="s">
        <v>59</v>
      </c>
      <c r="D3446" s="0" t="s">
        <v>29</v>
      </c>
      <c r="E3446" s="0" t="s">
        <v>30</v>
      </c>
      <c r="F3446" s="0" t="s">
        <v>31</v>
      </c>
      <c r="G3446" s="0" t="s">
        <v>19</v>
      </c>
      <c r="H3446" s="0" t="s">
        <v>3806</v>
      </c>
      <c r="I3446" s="0" t="n">
        <v>2</v>
      </c>
      <c r="J3446" s="0" t="n">
        <v>2.05</v>
      </c>
      <c r="K3446" s="0" t="str">
        <f aca="false">IF(I3446=1,"Yes","No")</f>
        <v>No</v>
      </c>
      <c r="L3446" s="0" t="n">
        <f aca="false">IF(K3446="Yes",(J3446-1)*0.98,-1)</f>
        <v>-1</v>
      </c>
      <c r="M3446" s="5" t="s">
        <v>33</v>
      </c>
      <c r="N3446" s="56" t="n">
        <v>10</v>
      </c>
      <c r="O3446" s="50" t="n">
        <f aca="false">N3446*L3446</f>
        <v>-10</v>
      </c>
      <c r="P3446" s="14" t="n">
        <f aca="false">O3446+P3445</f>
        <v>788.392130458023</v>
      </c>
    </row>
    <row r="3447" customFormat="false" ht="12.8" hidden="false" customHeight="false" outlineLevel="0" collapsed="false">
      <c r="A3447" s="2" t="s">
        <v>3838</v>
      </c>
      <c r="B3447" s="2" t="s">
        <v>331</v>
      </c>
      <c r="C3447" s="0" t="s">
        <v>59</v>
      </c>
      <c r="D3447" s="0" t="s">
        <v>29</v>
      </c>
      <c r="E3447" s="0" t="s">
        <v>30</v>
      </c>
      <c r="F3447" s="0" t="s">
        <v>31</v>
      </c>
      <c r="G3447" s="0" t="s">
        <v>19</v>
      </c>
      <c r="H3447" s="0" t="s">
        <v>3806</v>
      </c>
      <c r="I3447" s="0" t="n">
        <v>2</v>
      </c>
      <c r="J3447" s="0" t="n">
        <v>1.34</v>
      </c>
      <c r="K3447" s="0" t="s">
        <v>21</v>
      </c>
      <c r="L3447" s="0" t="n">
        <f aca="false">IF(K3447="Yes",(J3447-1)*0.98,-1)</f>
        <v>0.3332</v>
      </c>
      <c r="M3447" s="4" t="s">
        <v>22</v>
      </c>
      <c r="N3447" s="56" t="n">
        <v>10</v>
      </c>
      <c r="O3447" s="50" t="n">
        <f aca="false">N3447*L3447</f>
        <v>3.332</v>
      </c>
      <c r="P3447" s="14" t="n">
        <f aca="false">O3447+P3446</f>
        <v>791.724130458023</v>
      </c>
    </row>
    <row r="3448" customFormat="false" ht="12.8" hidden="false" customHeight="false" outlineLevel="0" collapsed="false">
      <c r="A3448" s="2" t="s">
        <v>3843</v>
      </c>
      <c r="B3448" s="2" t="s">
        <v>2154</v>
      </c>
      <c r="C3448" s="0" t="s">
        <v>28</v>
      </c>
      <c r="D3448" s="0" t="s">
        <v>29</v>
      </c>
      <c r="E3448" s="0" t="s">
        <v>30</v>
      </c>
      <c r="F3448" s="0" t="s">
        <v>31</v>
      </c>
      <c r="G3448" s="0" t="s">
        <v>19</v>
      </c>
      <c r="H3448" s="0" t="s">
        <v>3844</v>
      </c>
      <c r="I3448" s="0" t="n">
        <v>4</v>
      </c>
      <c r="J3448" s="0" t="n">
        <v>10.7</v>
      </c>
      <c r="K3448" s="0" t="str">
        <f aca="false">IF(I3448=1,"Yes","No")</f>
        <v>No</v>
      </c>
      <c r="L3448" s="0" t="n">
        <f aca="false">IF(K3448="Yes",(J3448-1)*0.98,-1)</f>
        <v>-1</v>
      </c>
      <c r="M3448" s="5" t="s">
        <v>33</v>
      </c>
      <c r="N3448" s="56" t="n">
        <v>10</v>
      </c>
      <c r="O3448" s="50" t="n">
        <f aca="false">N3448*L3448</f>
        <v>-10</v>
      </c>
      <c r="P3448" s="14" t="n">
        <f aca="false">O3448+P3447</f>
        <v>781.724130458023</v>
      </c>
    </row>
    <row r="3449" customFormat="false" ht="12.8" hidden="false" customHeight="false" outlineLevel="0" collapsed="false">
      <c r="A3449" s="2" t="s">
        <v>3843</v>
      </c>
      <c r="B3449" s="2" t="s">
        <v>2154</v>
      </c>
      <c r="C3449" s="6" t="s">
        <v>28</v>
      </c>
      <c r="D3449" s="6" t="s">
        <v>29</v>
      </c>
      <c r="E3449" s="6" t="s">
        <v>30</v>
      </c>
      <c r="F3449" s="6" t="s">
        <v>31</v>
      </c>
      <c r="G3449" s="6" t="s">
        <v>19</v>
      </c>
      <c r="H3449" s="6" t="s">
        <v>3845</v>
      </c>
      <c r="I3449" s="0" t="n">
        <v>2</v>
      </c>
      <c r="J3449" s="6" t="n">
        <v>6.4</v>
      </c>
      <c r="K3449" s="3" t="str">
        <f aca="false">IF(I3449=1, "No","Yes")</f>
        <v>Yes</v>
      </c>
      <c r="L3449" s="7" t="n">
        <f aca="false">IF(I3449=1,-J3449,0.98)</f>
        <v>0.98</v>
      </c>
      <c r="M3449" s="8" t="s">
        <v>51</v>
      </c>
      <c r="N3449" s="56" t="n">
        <v>10</v>
      </c>
      <c r="O3449" s="50" t="n">
        <f aca="false">N3449*L3449</f>
        <v>9.8</v>
      </c>
      <c r="P3449" s="14" t="n">
        <f aca="false">O3449+P3448</f>
        <v>791.524130458023</v>
      </c>
    </row>
    <row r="3450" customFormat="false" ht="12.8" hidden="false" customHeight="false" outlineLevel="0" collapsed="false">
      <c r="A3450" s="2" t="s">
        <v>3846</v>
      </c>
      <c r="B3450" s="2" t="s">
        <v>27</v>
      </c>
      <c r="C3450" s="0" t="s">
        <v>1031</v>
      </c>
      <c r="D3450" s="0" t="s">
        <v>37</v>
      </c>
      <c r="E3450" s="0" t="s">
        <v>17</v>
      </c>
      <c r="F3450" s="0" t="s">
        <v>43</v>
      </c>
      <c r="G3450" s="0" t="s">
        <v>19</v>
      </c>
      <c r="H3450" s="0" t="s">
        <v>3847</v>
      </c>
      <c r="I3450" s="0" t="n">
        <v>2</v>
      </c>
      <c r="J3450" s="0" t="n">
        <v>2.36</v>
      </c>
      <c r="K3450" s="0" t="s">
        <v>21</v>
      </c>
      <c r="L3450" s="0" t="n">
        <f aca="false">IF(K3450="Yes",(J3450-1)*0.98,-1)</f>
        <v>1.3328</v>
      </c>
      <c r="M3450" s="11" t="s">
        <v>62</v>
      </c>
      <c r="N3450" s="56" t="n">
        <v>10</v>
      </c>
      <c r="O3450" s="50" t="n">
        <f aca="false">N3450*L3450</f>
        <v>13.328</v>
      </c>
      <c r="P3450" s="14" t="n">
        <f aca="false">O3450+P3449</f>
        <v>804.852130458023</v>
      </c>
    </row>
    <row r="3451" customFormat="false" ht="12.8" hidden="false" customHeight="false" outlineLevel="0" collapsed="false">
      <c r="A3451" s="2" t="s">
        <v>3846</v>
      </c>
      <c r="B3451" s="2" t="s">
        <v>96</v>
      </c>
      <c r="C3451" s="0" t="s">
        <v>332</v>
      </c>
      <c r="D3451" s="0" t="s">
        <v>16</v>
      </c>
      <c r="E3451" s="0" t="s">
        <v>17</v>
      </c>
      <c r="F3451" s="0" t="s">
        <v>18</v>
      </c>
      <c r="G3451" s="0" t="s">
        <v>19</v>
      </c>
      <c r="H3451" s="0" t="s">
        <v>3848</v>
      </c>
      <c r="I3451" s="0" t="n">
        <v>1</v>
      </c>
      <c r="J3451" s="0" t="n">
        <v>1.12</v>
      </c>
      <c r="K3451" s="0" t="s">
        <v>21</v>
      </c>
      <c r="L3451" s="0" t="n">
        <f aca="false">IF(K3451="Yes",(J3451-1)*0.98,-1)</f>
        <v>0.1176</v>
      </c>
      <c r="M3451" s="4" t="s">
        <v>22</v>
      </c>
      <c r="N3451" s="56" t="n">
        <v>10</v>
      </c>
      <c r="O3451" s="50" t="n">
        <f aca="false">N3451*L3451</f>
        <v>1.176</v>
      </c>
      <c r="P3451" s="14" t="n">
        <f aca="false">O3451+P3450</f>
        <v>806.028130458023</v>
      </c>
    </row>
    <row r="3452" customFormat="false" ht="12.8" hidden="false" customHeight="false" outlineLevel="0" collapsed="false">
      <c r="A3452" s="2" t="s">
        <v>3846</v>
      </c>
      <c r="B3452" s="2" t="s">
        <v>96</v>
      </c>
      <c r="C3452" s="0" t="s">
        <v>332</v>
      </c>
      <c r="D3452" s="0" t="s">
        <v>16</v>
      </c>
      <c r="E3452" s="0" t="s">
        <v>17</v>
      </c>
      <c r="F3452" s="0" t="s">
        <v>18</v>
      </c>
      <c r="G3452" s="0" t="s">
        <v>19</v>
      </c>
      <c r="H3452" s="0" t="s">
        <v>3849</v>
      </c>
      <c r="I3452" s="0" t="n">
        <v>2</v>
      </c>
      <c r="J3452" s="0" t="n">
        <v>1.64</v>
      </c>
      <c r="K3452" s="0" t="s">
        <v>21</v>
      </c>
      <c r="L3452" s="0" t="n">
        <f aca="false">IF(K3452="Yes",(J3452-1)*0.98,-1)</f>
        <v>0.6272</v>
      </c>
      <c r="M3452" s="11" t="s">
        <v>62</v>
      </c>
      <c r="N3452" s="56" t="n">
        <v>10</v>
      </c>
      <c r="O3452" s="50" t="n">
        <f aca="false">N3452*L3452</f>
        <v>6.272</v>
      </c>
      <c r="P3452" s="14" t="n">
        <f aca="false">O3452+P3451</f>
        <v>812.300130458023</v>
      </c>
    </row>
    <row r="3453" customFormat="false" ht="12.8" hidden="false" customHeight="false" outlineLevel="0" collapsed="false">
      <c r="A3453" s="2" t="s">
        <v>3846</v>
      </c>
      <c r="B3453" s="2" t="s">
        <v>252</v>
      </c>
      <c r="C3453" s="0" t="s">
        <v>225</v>
      </c>
      <c r="D3453" s="0" t="s">
        <v>42</v>
      </c>
      <c r="E3453" s="0" t="s">
        <v>79</v>
      </c>
      <c r="F3453" s="0" t="s">
        <v>80</v>
      </c>
      <c r="G3453" s="0" t="s">
        <v>19</v>
      </c>
      <c r="H3453" s="0" t="s">
        <v>3850</v>
      </c>
      <c r="I3453" s="0" t="n">
        <v>4</v>
      </c>
      <c r="J3453" s="0" t="n">
        <v>1.87</v>
      </c>
      <c r="K3453" s="0" t="s">
        <v>19</v>
      </c>
      <c r="L3453" s="0" t="n">
        <f aca="false">IF(K3453="Yes",(J3453-1)*0.98,-1)</f>
        <v>-1</v>
      </c>
      <c r="M3453" s="4" t="s">
        <v>22</v>
      </c>
      <c r="N3453" s="56" t="n">
        <v>10</v>
      </c>
      <c r="O3453" s="50" t="n">
        <f aca="false">N3453*L3453</f>
        <v>-10</v>
      </c>
      <c r="P3453" s="14" t="n">
        <f aca="false">O3453+P3452</f>
        <v>802.300130458023</v>
      </c>
    </row>
    <row r="3454" customFormat="false" ht="12.8" hidden="false" customHeight="false" outlineLevel="0" collapsed="false">
      <c r="A3454" s="2" t="s">
        <v>3851</v>
      </c>
      <c r="B3454" s="2" t="s">
        <v>170</v>
      </c>
      <c r="C3454" s="0" t="s">
        <v>47</v>
      </c>
      <c r="D3454" s="0" t="s">
        <v>29</v>
      </c>
      <c r="E3454" s="0" t="s">
        <v>30</v>
      </c>
      <c r="F3454" s="0" t="s">
        <v>31</v>
      </c>
      <c r="G3454" s="0" t="s">
        <v>19</v>
      </c>
      <c r="H3454" s="0" t="s">
        <v>2578</v>
      </c>
      <c r="I3454" s="0" t="n">
        <v>1</v>
      </c>
      <c r="J3454" s="0" t="n">
        <v>1.62</v>
      </c>
      <c r="K3454" s="0" t="str">
        <f aca="false">IF(I3454=1,"Yes","No")</f>
        <v>Yes</v>
      </c>
      <c r="L3454" s="0" t="n">
        <f aca="false">IF(K3454="Yes",(J3454-1)*0.98,-1)</f>
        <v>0.6076</v>
      </c>
      <c r="M3454" s="5" t="s">
        <v>33</v>
      </c>
      <c r="N3454" s="56" t="n">
        <v>10</v>
      </c>
      <c r="O3454" s="50" t="n">
        <f aca="false">N3454*L3454</f>
        <v>6.076</v>
      </c>
      <c r="P3454" s="14" t="n">
        <f aca="false">O3454+P3453</f>
        <v>808.376130458023</v>
      </c>
    </row>
    <row r="3455" customFormat="false" ht="12.8" hidden="false" customHeight="false" outlineLevel="0" collapsed="false">
      <c r="A3455" s="2" t="s">
        <v>3851</v>
      </c>
      <c r="B3455" s="2" t="s">
        <v>170</v>
      </c>
      <c r="C3455" s="0" t="s">
        <v>47</v>
      </c>
      <c r="D3455" s="0" t="s">
        <v>29</v>
      </c>
      <c r="E3455" s="0" t="s">
        <v>30</v>
      </c>
      <c r="F3455" s="0" t="s">
        <v>31</v>
      </c>
      <c r="G3455" s="0" t="s">
        <v>19</v>
      </c>
      <c r="H3455" s="0" t="s">
        <v>2578</v>
      </c>
      <c r="I3455" s="0" t="n">
        <v>1</v>
      </c>
      <c r="J3455" s="0" t="n">
        <v>1.19</v>
      </c>
      <c r="K3455" s="0" t="s">
        <v>21</v>
      </c>
      <c r="L3455" s="0" t="n">
        <f aca="false">IF(K3455="Yes",(J3455-1)*0.98,-1)</f>
        <v>0.1862</v>
      </c>
      <c r="M3455" s="4" t="s">
        <v>22</v>
      </c>
      <c r="N3455" s="56" t="n">
        <v>10</v>
      </c>
      <c r="O3455" s="50" t="n">
        <f aca="false">N3455*L3455</f>
        <v>1.862</v>
      </c>
      <c r="P3455" s="14" t="n">
        <f aca="false">O3455+P3454</f>
        <v>810.238130458023</v>
      </c>
    </row>
    <row r="3456" customFormat="false" ht="12.8" hidden="false" customHeight="false" outlineLevel="0" collapsed="false">
      <c r="A3456" s="2" t="s">
        <v>3851</v>
      </c>
      <c r="B3456" s="2" t="s">
        <v>35</v>
      </c>
      <c r="C3456" s="0" t="s">
        <v>78</v>
      </c>
      <c r="D3456" s="0" t="s">
        <v>16</v>
      </c>
      <c r="E3456" s="0" t="s">
        <v>17</v>
      </c>
      <c r="F3456" s="0" t="s">
        <v>18</v>
      </c>
      <c r="G3456" s="0" t="s">
        <v>19</v>
      </c>
      <c r="H3456" s="0" t="s">
        <v>3852</v>
      </c>
      <c r="I3456" s="0" t="n">
        <v>1</v>
      </c>
      <c r="J3456" s="0" t="n">
        <v>1.2</v>
      </c>
      <c r="K3456" s="0" t="s">
        <v>21</v>
      </c>
      <c r="L3456" s="0" t="n">
        <f aca="false">IF(K3456="Yes",(J3456-1)*0.98,-1)</f>
        <v>0.196</v>
      </c>
      <c r="M3456" s="4" t="s">
        <v>22</v>
      </c>
      <c r="N3456" s="56" t="n">
        <v>10</v>
      </c>
      <c r="O3456" s="50" t="n">
        <f aca="false">N3456*L3456</f>
        <v>1.96</v>
      </c>
      <c r="P3456" s="14" t="n">
        <f aca="false">O3456+P3455</f>
        <v>812.198130458023</v>
      </c>
    </row>
    <row r="3457" customFormat="false" ht="12.8" hidden="false" customHeight="false" outlineLevel="0" collapsed="false">
      <c r="A3457" s="2" t="s">
        <v>3851</v>
      </c>
      <c r="B3457" s="2" t="s">
        <v>35</v>
      </c>
      <c r="C3457" s="0" t="s">
        <v>78</v>
      </c>
      <c r="D3457" s="0" t="s">
        <v>16</v>
      </c>
      <c r="E3457" s="0" t="s">
        <v>17</v>
      </c>
      <c r="F3457" s="0" t="s">
        <v>18</v>
      </c>
      <c r="G3457" s="0" t="s">
        <v>19</v>
      </c>
      <c r="H3457" s="0" t="s">
        <v>3573</v>
      </c>
      <c r="I3457" s="0" t="n">
        <v>2</v>
      </c>
      <c r="J3457" s="0" t="n">
        <v>1.19</v>
      </c>
      <c r="K3457" s="0" t="s">
        <v>21</v>
      </c>
      <c r="L3457" s="0" t="n">
        <f aca="false">IF(K3457="Yes",(J3457-1)*0.98,-1)</f>
        <v>0.1862</v>
      </c>
      <c r="M3457" s="11" t="s">
        <v>62</v>
      </c>
      <c r="N3457" s="56" t="n">
        <v>10</v>
      </c>
      <c r="O3457" s="50" t="n">
        <f aca="false">N3457*L3457</f>
        <v>1.862</v>
      </c>
      <c r="P3457" s="14" t="n">
        <f aca="false">O3457+P3456</f>
        <v>814.060130458023</v>
      </c>
      <c r="Q3457" s="47" t="n">
        <f aca="false">0.8*(P3457-500)</f>
        <v>251.248104366418</v>
      </c>
      <c r="R3457" s="47" t="n">
        <f aca="false">P3457-Q3457</f>
        <v>562.812026091605</v>
      </c>
      <c r="S3457" s="47" t="n">
        <f aca="false">R3457/50</f>
        <v>11.2562405218321</v>
      </c>
      <c r="T3457" s="47" t="n">
        <f aca="false">0+Q3457</f>
        <v>251.248104366418</v>
      </c>
      <c r="U3457" s="48" t="s">
        <v>21</v>
      </c>
    </row>
    <row r="3458" customFormat="false" ht="12.8" hidden="false" customHeight="false" outlineLevel="0" collapsed="false">
      <c r="A3458" s="9" t="s">
        <v>3851</v>
      </c>
      <c r="B3458" s="9" t="s">
        <v>343</v>
      </c>
      <c r="C3458" s="6" t="s">
        <v>1371</v>
      </c>
      <c r="D3458" s="6" t="s">
        <v>29</v>
      </c>
      <c r="E3458" s="6" t="s">
        <v>30</v>
      </c>
      <c r="F3458" s="6" t="s">
        <v>65</v>
      </c>
      <c r="G3458" s="6" t="s">
        <v>21</v>
      </c>
      <c r="H3458" s="6" t="s">
        <v>3853</v>
      </c>
      <c r="I3458" s="0" t="n">
        <v>0</v>
      </c>
      <c r="J3458" s="6" t="n">
        <v>2.62</v>
      </c>
      <c r="K3458" s="3" t="s">
        <v>19</v>
      </c>
      <c r="L3458" s="0" t="n">
        <f aca="false">IF(K3458="Yes",(J3458-1)*0.98,-1)</f>
        <v>-1</v>
      </c>
      <c r="M3458" s="13" t="s">
        <v>184</v>
      </c>
      <c r="N3458" s="58" t="n">
        <v>11.26</v>
      </c>
      <c r="O3458" s="50" t="n">
        <f aca="false">N3458*L3458</f>
        <v>-11.26</v>
      </c>
      <c r="P3458" s="51" t="n">
        <f aca="false">R3457+O3458</f>
        <v>551.552026091605</v>
      </c>
    </row>
    <row r="3459" customFormat="false" ht="12.8" hidden="false" customHeight="false" outlineLevel="0" collapsed="false">
      <c r="A3459" s="2" t="s">
        <v>3854</v>
      </c>
      <c r="B3459" s="2" t="s">
        <v>3855</v>
      </c>
      <c r="C3459" s="0" t="s">
        <v>110</v>
      </c>
      <c r="D3459" s="0" t="s">
        <v>29</v>
      </c>
      <c r="E3459" s="0" t="s">
        <v>87</v>
      </c>
      <c r="F3459" s="0" t="s">
        <v>152</v>
      </c>
      <c r="G3459" s="0" t="s">
        <v>19</v>
      </c>
      <c r="H3459" s="0" t="s">
        <v>3856</v>
      </c>
      <c r="I3459" s="0" t="n">
        <v>2</v>
      </c>
      <c r="J3459" s="0" t="n">
        <v>1.1</v>
      </c>
      <c r="K3459" s="0" t="s">
        <v>21</v>
      </c>
      <c r="L3459" s="0" t="n">
        <f aca="false">IF(K3459="Yes",(J3459-1)*0.98,-1)</f>
        <v>0.0980000000000001</v>
      </c>
      <c r="M3459" s="4" t="s">
        <v>22</v>
      </c>
      <c r="N3459" s="58" t="n">
        <v>11.26</v>
      </c>
      <c r="O3459" s="50" t="n">
        <f aca="false">N3459*L3459</f>
        <v>1.10348</v>
      </c>
      <c r="P3459" s="14" t="n">
        <f aca="false">O3459+P3458</f>
        <v>552.655506091605</v>
      </c>
    </row>
    <row r="3460" customFormat="false" ht="12.8" hidden="false" customHeight="false" outlineLevel="0" collapsed="false">
      <c r="A3460" s="2" t="s">
        <v>3854</v>
      </c>
      <c r="B3460" s="2" t="s">
        <v>3857</v>
      </c>
      <c r="C3460" s="0" t="s">
        <v>110</v>
      </c>
      <c r="D3460" s="0" t="s">
        <v>42</v>
      </c>
      <c r="E3460" s="0" t="s">
        <v>79</v>
      </c>
      <c r="F3460" s="0" t="s">
        <v>80</v>
      </c>
      <c r="G3460" s="0" t="s">
        <v>19</v>
      </c>
      <c r="H3460" s="0" t="s">
        <v>3753</v>
      </c>
      <c r="I3460" s="0" t="n">
        <v>1</v>
      </c>
      <c r="J3460" s="0" t="n">
        <v>1.27</v>
      </c>
      <c r="K3460" s="0" t="s">
        <v>21</v>
      </c>
      <c r="L3460" s="0" t="n">
        <f aca="false">IF(K3460="Yes",(J3460-1)*0.98,-1)</f>
        <v>0.2646</v>
      </c>
      <c r="M3460" s="4" t="s">
        <v>22</v>
      </c>
      <c r="N3460" s="58" t="n">
        <v>11.26</v>
      </c>
      <c r="O3460" s="50" t="n">
        <f aca="false">N3460*L3460</f>
        <v>2.979396</v>
      </c>
      <c r="P3460" s="14" t="n">
        <f aca="false">O3460+P3459</f>
        <v>555.634902091605</v>
      </c>
    </row>
    <row r="3461" customFormat="false" ht="12.8" hidden="false" customHeight="false" outlineLevel="0" collapsed="false">
      <c r="A3461" s="9" t="s">
        <v>3854</v>
      </c>
      <c r="B3461" s="9" t="s">
        <v>3857</v>
      </c>
      <c r="C3461" s="6" t="s">
        <v>110</v>
      </c>
      <c r="D3461" s="6" t="s">
        <v>42</v>
      </c>
      <c r="E3461" s="6" t="s">
        <v>79</v>
      </c>
      <c r="F3461" s="6" t="s">
        <v>80</v>
      </c>
      <c r="G3461" s="6" t="s">
        <v>19</v>
      </c>
      <c r="H3461" s="6" t="s">
        <v>3858</v>
      </c>
      <c r="I3461" s="0" t="n">
        <v>3</v>
      </c>
      <c r="J3461" s="6" t="n">
        <v>7.21</v>
      </c>
      <c r="K3461" s="3" t="str">
        <f aca="false">IF(I3461=1,"Yes","No")</f>
        <v>No</v>
      </c>
      <c r="L3461" s="7" t="n">
        <f aca="false">IF(K3461="Yes",(J3461-1)*0.98,-1)</f>
        <v>-1</v>
      </c>
      <c r="M3461" s="10" t="s">
        <v>53</v>
      </c>
      <c r="N3461" s="58" t="n">
        <v>11.26</v>
      </c>
      <c r="O3461" s="50" t="n">
        <f aca="false">N3461*L3461</f>
        <v>-11.26</v>
      </c>
      <c r="P3461" s="14" t="n">
        <f aca="false">O3461+P3460</f>
        <v>544.374902091605</v>
      </c>
    </row>
    <row r="3462" customFormat="false" ht="12.8" hidden="false" customHeight="false" outlineLevel="0" collapsed="false">
      <c r="A3462" s="2" t="s">
        <v>3859</v>
      </c>
      <c r="B3462" s="2" t="s">
        <v>155</v>
      </c>
      <c r="C3462" s="0" t="s">
        <v>259</v>
      </c>
      <c r="D3462" s="0" t="s">
        <v>16</v>
      </c>
      <c r="E3462" s="0" t="s">
        <v>17</v>
      </c>
      <c r="F3462" s="0" t="s">
        <v>18</v>
      </c>
      <c r="G3462" s="0" t="s">
        <v>19</v>
      </c>
      <c r="H3462" s="0" t="s">
        <v>3860</v>
      </c>
      <c r="I3462" s="0" t="n">
        <v>1</v>
      </c>
      <c r="J3462" s="0" t="n">
        <v>1.12</v>
      </c>
      <c r="K3462" s="0" t="s">
        <v>21</v>
      </c>
      <c r="L3462" s="0" t="n">
        <f aca="false">IF(K3462="Yes",(J3462-1)*0.98,-1)</f>
        <v>0.1176</v>
      </c>
      <c r="M3462" s="4" t="s">
        <v>22</v>
      </c>
      <c r="N3462" s="58" t="n">
        <v>11.26</v>
      </c>
      <c r="O3462" s="50" t="n">
        <f aca="false">N3462*L3462</f>
        <v>1.324176</v>
      </c>
      <c r="P3462" s="14" t="n">
        <f aca="false">O3462+P3461</f>
        <v>545.699078091605</v>
      </c>
    </row>
    <row r="3463" customFormat="false" ht="12.8" hidden="false" customHeight="false" outlineLevel="0" collapsed="false">
      <c r="A3463" s="2" t="s">
        <v>3859</v>
      </c>
      <c r="B3463" s="2" t="s">
        <v>130</v>
      </c>
      <c r="C3463" s="0" t="s">
        <v>259</v>
      </c>
      <c r="D3463" s="0" t="s">
        <v>16</v>
      </c>
      <c r="E3463" s="0" t="s">
        <v>87</v>
      </c>
      <c r="F3463" s="0" t="s">
        <v>18</v>
      </c>
      <c r="G3463" s="0" t="s">
        <v>21</v>
      </c>
      <c r="H3463" s="0" t="s">
        <v>3792</v>
      </c>
      <c r="I3463" s="0" t="n">
        <v>3</v>
      </c>
      <c r="J3463" s="0" t="n">
        <v>2.42</v>
      </c>
      <c r="K3463" s="0" t="s">
        <v>21</v>
      </c>
      <c r="L3463" s="0" t="n">
        <f aca="false">IF(K3463="Yes",(J3463-1)*0.98,-1)</f>
        <v>1.3916</v>
      </c>
      <c r="M3463" s="4" t="s">
        <v>22</v>
      </c>
      <c r="N3463" s="58" t="n">
        <v>11.26</v>
      </c>
      <c r="O3463" s="50" t="n">
        <f aca="false">N3463*L3463</f>
        <v>15.669416</v>
      </c>
      <c r="P3463" s="14" t="n">
        <f aca="false">O3463+P3462</f>
        <v>561.368494091605</v>
      </c>
    </row>
    <row r="3464" customFormat="false" ht="12.8" hidden="false" customHeight="false" outlineLevel="0" collapsed="false">
      <c r="A3464" s="2" t="s">
        <v>3861</v>
      </c>
      <c r="B3464" s="2" t="s">
        <v>35</v>
      </c>
      <c r="C3464" s="0" t="s">
        <v>230</v>
      </c>
      <c r="D3464" s="0" t="s">
        <v>16</v>
      </c>
      <c r="E3464" s="0" t="s">
        <v>17</v>
      </c>
      <c r="F3464" s="0" t="s">
        <v>18</v>
      </c>
      <c r="G3464" s="0" t="s">
        <v>19</v>
      </c>
      <c r="H3464" s="0" t="s">
        <v>3862</v>
      </c>
      <c r="I3464" s="0" t="n">
        <v>1</v>
      </c>
      <c r="J3464" s="0" t="n">
        <v>1.11</v>
      </c>
      <c r="K3464" s="0" t="s">
        <v>21</v>
      </c>
      <c r="L3464" s="0" t="n">
        <f aca="false">IF(K3464="Yes",(J3464-1)*0.98,-1)</f>
        <v>0.1078</v>
      </c>
      <c r="M3464" s="4" t="s">
        <v>22</v>
      </c>
      <c r="N3464" s="58" t="n">
        <v>11.26</v>
      </c>
      <c r="O3464" s="50" t="n">
        <f aca="false">N3464*L3464</f>
        <v>1.213828</v>
      </c>
      <c r="P3464" s="14" t="n">
        <f aca="false">O3464+P3463</f>
        <v>562.582322091605</v>
      </c>
    </row>
    <row r="3465" customFormat="false" ht="12.8" hidden="false" customHeight="false" outlineLevel="0" collapsed="false">
      <c r="A3465" s="2" t="s">
        <v>3861</v>
      </c>
      <c r="B3465" s="2" t="s">
        <v>331</v>
      </c>
      <c r="C3465" s="0" t="s">
        <v>59</v>
      </c>
      <c r="D3465" s="0" t="s">
        <v>29</v>
      </c>
      <c r="E3465" s="0" t="s">
        <v>30</v>
      </c>
      <c r="F3465" s="0" t="s">
        <v>428</v>
      </c>
      <c r="G3465" s="0" t="s">
        <v>21</v>
      </c>
      <c r="H3465" s="0" t="s">
        <v>3863</v>
      </c>
      <c r="I3465" s="0" t="n">
        <v>1</v>
      </c>
      <c r="J3465" s="0" t="n">
        <v>5.26</v>
      </c>
      <c r="K3465" s="0" t="str">
        <f aca="false">IF(I3465=1,"Yes","No")</f>
        <v>Yes</v>
      </c>
      <c r="L3465" s="0" t="n">
        <f aca="false">IF(K3465="Yes",(J3465-1)*0.98,-1)</f>
        <v>4.1748</v>
      </c>
      <c r="M3465" s="5" t="s">
        <v>33</v>
      </c>
      <c r="N3465" s="58" t="n">
        <v>11.26</v>
      </c>
      <c r="O3465" s="50" t="n">
        <f aca="false">N3465*L3465</f>
        <v>47.008248</v>
      </c>
      <c r="P3465" s="14" t="n">
        <f aca="false">O3465+P3464</f>
        <v>609.590570091605</v>
      </c>
    </row>
    <row r="3466" customFormat="false" ht="12.8" hidden="false" customHeight="false" outlineLevel="0" collapsed="false">
      <c r="A3466" s="2" t="s">
        <v>3861</v>
      </c>
      <c r="B3466" s="2" t="s">
        <v>331</v>
      </c>
      <c r="C3466" s="0" t="s">
        <v>59</v>
      </c>
      <c r="D3466" s="0" t="s">
        <v>29</v>
      </c>
      <c r="E3466" s="0" t="s">
        <v>30</v>
      </c>
      <c r="F3466" s="0" t="s">
        <v>428</v>
      </c>
      <c r="G3466" s="0" t="s">
        <v>21</v>
      </c>
      <c r="H3466" s="0" t="s">
        <v>3863</v>
      </c>
      <c r="I3466" s="0" t="n">
        <v>1</v>
      </c>
      <c r="J3466" s="0" t="n">
        <v>1.91</v>
      </c>
      <c r="K3466" s="0" t="s">
        <v>21</v>
      </c>
      <c r="L3466" s="0" t="n">
        <f aca="false">IF(K3466="Yes",(J3466-1)*0.98,-1)</f>
        <v>0.8918</v>
      </c>
      <c r="M3466" s="4" t="s">
        <v>22</v>
      </c>
      <c r="N3466" s="58" t="n">
        <v>11.26</v>
      </c>
      <c r="O3466" s="50" t="n">
        <f aca="false">N3466*L3466</f>
        <v>10.041668</v>
      </c>
      <c r="P3466" s="14" t="n">
        <f aca="false">O3466+P3465</f>
        <v>619.632238091605</v>
      </c>
    </row>
    <row r="3467" customFormat="false" ht="12.8" hidden="false" customHeight="false" outlineLevel="0" collapsed="false">
      <c r="A3467" s="2" t="s">
        <v>3861</v>
      </c>
      <c r="B3467" s="2" t="s">
        <v>331</v>
      </c>
      <c r="C3467" s="6" t="s">
        <v>59</v>
      </c>
      <c r="D3467" s="6" t="s">
        <v>29</v>
      </c>
      <c r="E3467" s="6" t="s">
        <v>30</v>
      </c>
      <c r="F3467" s="6" t="s">
        <v>428</v>
      </c>
      <c r="G3467" s="6" t="s">
        <v>21</v>
      </c>
      <c r="H3467" s="6" t="s">
        <v>3864</v>
      </c>
      <c r="I3467" s="0" t="n">
        <v>3</v>
      </c>
      <c r="J3467" s="6" t="n">
        <v>5.61</v>
      </c>
      <c r="K3467" s="3" t="str">
        <f aca="false">IF(I3467=1, "No","Yes")</f>
        <v>Yes</v>
      </c>
      <c r="L3467" s="7" t="n">
        <f aca="false">IF(I3467=1,-J3467,0.98)</f>
        <v>0.98</v>
      </c>
      <c r="M3467" s="8" t="s">
        <v>51</v>
      </c>
      <c r="N3467" s="58" t="n">
        <v>11.26</v>
      </c>
      <c r="O3467" s="50" t="n">
        <f aca="false">N3467*L3467</f>
        <v>11.0348</v>
      </c>
      <c r="P3467" s="14" t="n">
        <f aca="false">O3467+P3466</f>
        <v>630.667038091605</v>
      </c>
    </row>
    <row r="3468" customFormat="false" ht="12.8" hidden="false" customHeight="false" outlineLevel="0" collapsed="false">
      <c r="A3468" s="2" t="s">
        <v>3865</v>
      </c>
      <c r="B3468" s="2" t="s">
        <v>276</v>
      </c>
      <c r="C3468" s="0" t="s">
        <v>359</v>
      </c>
      <c r="D3468" s="0" t="s">
        <v>16</v>
      </c>
      <c r="E3468" s="0" t="s">
        <v>17</v>
      </c>
      <c r="F3468" s="0" t="s">
        <v>18</v>
      </c>
      <c r="G3468" s="0" t="s">
        <v>19</v>
      </c>
      <c r="H3468" s="0" t="s">
        <v>3866</v>
      </c>
      <c r="I3468" s="0" t="n">
        <v>1</v>
      </c>
      <c r="J3468" s="0" t="n">
        <v>1.64</v>
      </c>
      <c r="K3468" s="0" t="s">
        <v>21</v>
      </c>
      <c r="L3468" s="0" t="n">
        <f aca="false">IF(K3468="Yes",(J3468-1)*0.98,-1)</f>
        <v>0.6272</v>
      </c>
      <c r="M3468" s="4" t="s">
        <v>22</v>
      </c>
      <c r="N3468" s="58" t="n">
        <v>11.26</v>
      </c>
      <c r="O3468" s="50" t="n">
        <f aca="false">N3468*L3468</f>
        <v>7.062272</v>
      </c>
      <c r="P3468" s="14" t="n">
        <f aca="false">O3468+P3467</f>
        <v>637.729310091605</v>
      </c>
    </row>
    <row r="3469" customFormat="false" ht="12.8" hidden="false" customHeight="false" outlineLevel="0" collapsed="false">
      <c r="A3469" s="2" t="s">
        <v>3865</v>
      </c>
      <c r="B3469" s="2" t="s">
        <v>276</v>
      </c>
      <c r="C3469" s="0" t="s">
        <v>359</v>
      </c>
      <c r="D3469" s="0" t="s">
        <v>16</v>
      </c>
      <c r="E3469" s="0" t="s">
        <v>17</v>
      </c>
      <c r="F3469" s="0" t="s">
        <v>18</v>
      </c>
      <c r="G3469" s="0" t="s">
        <v>19</v>
      </c>
      <c r="H3469" s="0" t="s">
        <v>3618</v>
      </c>
      <c r="I3469" s="0" t="n">
        <v>4</v>
      </c>
      <c r="J3469" s="0" t="n">
        <v>2.71</v>
      </c>
      <c r="K3469" s="0" t="s">
        <v>19</v>
      </c>
      <c r="L3469" s="0" t="n">
        <f aca="false">IF(K3469="Yes",(J3469-1)*0.98,-1)</f>
        <v>-1</v>
      </c>
      <c r="M3469" s="11" t="s">
        <v>62</v>
      </c>
      <c r="N3469" s="58" t="n">
        <v>11.26</v>
      </c>
      <c r="O3469" s="50" t="n">
        <f aca="false">N3469*L3469</f>
        <v>-11.26</v>
      </c>
      <c r="P3469" s="14" t="n">
        <f aca="false">O3469+P3468</f>
        <v>626.469310091605</v>
      </c>
    </row>
    <row r="3470" customFormat="false" ht="12.8" hidden="false" customHeight="false" outlineLevel="0" collapsed="false">
      <c r="A3470" s="2" t="s">
        <v>3867</v>
      </c>
      <c r="B3470" s="2" t="s">
        <v>130</v>
      </c>
      <c r="C3470" s="0" t="s">
        <v>125</v>
      </c>
      <c r="D3470" s="0" t="s">
        <v>48</v>
      </c>
      <c r="E3470" s="0" t="s">
        <v>30</v>
      </c>
      <c r="F3470" s="0" t="s">
        <v>65</v>
      </c>
      <c r="G3470" s="0" t="s">
        <v>21</v>
      </c>
      <c r="H3470" s="0" t="s">
        <v>3603</v>
      </c>
      <c r="I3470" s="0" t="n">
        <v>3</v>
      </c>
      <c r="J3470" s="0" t="n">
        <v>1.44</v>
      </c>
      <c r="K3470" s="0" t="s">
        <v>21</v>
      </c>
      <c r="L3470" s="0" t="n">
        <f aca="false">IF(K3470="Yes",(J3470-1)*0.98,-1)</f>
        <v>0.4312</v>
      </c>
      <c r="M3470" s="4" t="s">
        <v>22</v>
      </c>
      <c r="N3470" s="58" t="n">
        <v>11.26</v>
      </c>
      <c r="O3470" s="50" t="n">
        <f aca="false">N3470*L3470</f>
        <v>4.855312</v>
      </c>
      <c r="P3470" s="14" t="n">
        <f aca="false">O3470+P3469</f>
        <v>631.324622091605</v>
      </c>
    </row>
    <row r="3471" customFormat="false" ht="12.8" hidden="false" customHeight="false" outlineLevel="0" collapsed="false">
      <c r="A3471" s="2" t="s">
        <v>3867</v>
      </c>
      <c r="B3471" s="2" t="s">
        <v>146</v>
      </c>
      <c r="C3471" s="0" t="s">
        <v>1341</v>
      </c>
      <c r="D3471" s="0" t="s">
        <v>37</v>
      </c>
      <c r="E3471" s="0" t="s">
        <v>17</v>
      </c>
      <c r="F3471" s="0" t="s">
        <v>18</v>
      </c>
      <c r="G3471" s="0" t="s">
        <v>19</v>
      </c>
      <c r="H3471" s="0" t="s">
        <v>3868</v>
      </c>
      <c r="I3471" s="0" t="n">
        <v>2</v>
      </c>
      <c r="J3471" s="0" t="n">
        <v>2.33</v>
      </c>
      <c r="K3471" s="0" t="str">
        <f aca="false">IF(I3471=1,"Yes","No")</f>
        <v>No</v>
      </c>
      <c r="L3471" s="0" t="n">
        <f aca="false">IF(K3471="Yes",(J3471-1)*0.98,-1)</f>
        <v>-1</v>
      </c>
      <c r="M3471" s="5" t="s">
        <v>33</v>
      </c>
      <c r="N3471" s="58" t="n">
        <v>11.26</v>
      </c>
      <c r="O3471" s="50" t="n">
        <f aca="false">N3471*L3471</f>
        <v>-11.26</v>
      </c>
      <c r="P3471" s="14" t="n">
        <f aca="false">O3471+P3470</f>
        <v>620.064622091605</v>
      </c>
    </row>
    <row r="3472" customFormat="false" ht="12.8" hidden="false" customHeight="false" outlineLevel="0" collapsed="false">
      <c r="A3472" s="2" t="s">
        <v>3867</v>
      </c>
      <c r="B3472" s="2" t="s">
        <v>146</v>
      </c>
      <c r="C3472" s="6" t="s">
        <v>1341</v>
      </c>
      <c r="D3472" s="6" t="s">
        <v>37</v>
      </c>
      <c r="E3472" s="6" t="s">
        <v>17</v>
      </c>
      <c r="F3472" s="6" t="s">
        <v>18</v>
      </c>
      <c r="G3472" s="6" t="s">
        <v>19</v>
      </c>
      <c r="H3472" s="6" t="s">
        <v>3869</v>
      </c>
      <c r="I3472" s="0" t="n">
        <v>0</v>
      </c>
      <c r="J3472" s="6" t="n">
        <v>10</v>
      </c>
      <c r="K3472" s="3" t="str">
        <f aca="false">IF(I3472=1, "No","Yes")</f>
        <v>Yes</v>
      </c>
      <c r="L3472" s="7" t="n">
        <f aca="false">IF(I3472=1,-J3472,0.98)</f>
        <v>0.98</v>
      </c>
      <c r="M3472" s="8" t="s">
        <v>51</v>
      </c>
      <c r="N3472" s="58" t="n">
        <v>11.26</v>
      </c>
      <c r="O3472" s="50" t="n">
        <f aca="false">N3472*L3472</f>
        <v>11.0348</v>
      </c>
      <c r="P3472" s="14" t="n">
        <f aca="false">O3472+P3471</f>
        <v>631.099422091605</v>
      </c>
    </row>
    <row r="3473" customFormat="false" ht="12.8" hidden="false" customHeight="false" outlineLevel="0" collapsed="false">
      <c r="A3473" s="9" t="s">
        <v>3867</v>
      </c>
      <c r="B3473" s="9" t="s">
        <v>146</v>
      </c>
      <c r="C3473" s="6" t="s">
        <v>1341</v>
      </c>
      <c r="D3473" s="6" t="s">
        <v>37</v>
      </c>
      <c r="E3473" s="6" t="s">
        <v>17</v>
      </c>
      <c r="F3473" s="6" t="s">
        <v>18</v>
      </c>
      <c r="G3473" s="6" t="s">
        <v>19</v>
      </c>
      <c r="H3473" s="6" t="s">
        <v>3869</v>
      </c>
      <c r="I3473" s="0" t="n">
        <v>0</v>
      </c>
      <c r="J3473" s="6" t="n">
        <v>3.55</v>
      </c>
      <c r="K3473" s="3" t="s">
        <v>19</v>
      </c>
      <c r="L3473" s="0" t="n">
        <f aca="false">IF(K3473="Yes",(J3473-1)*0.98,-1)</f>
        <v>-1</v>
      </c>
      <c r="M3473" s="13" t="s">
        <v>184</v>
      </c>
      <c r="N3473" s="58" t="n">
        <v>11.26</v>
      </c>
      <c r="O3473" s="50" t="n">
        <f aca="false">N3473*L3473</f>
        <v>-11.26</v>
      </c>
      <c r="P3473" s="14" t="n">
        <f aca="false">O3473+P3472</f>
        <v>619.839422091605</v>
      </c>
    </row>
    <row r="3474" customFormat="false" ht="12.8" hidden="false" customHeight="false" outlineLevel="0" collapsed="false">
      <c r="A3474" s="2" t="s">
        <v>3867</v>
      </c>
      <c r="B3474" s="2" t="s">
        <v>149</v>
      </c>
      <c r="C3474" s="0" t="s">
        <v>68</v>
      </c>
      <c r="D3474" s="0" t="s">
        <v>16</v>
      </c>
      <c r="E3474" s="0" t="s">
        <v>17</v>
      </c>
      <c r="F3474" s="0" t="s">
        <v>18</v>
      </c>
      <c r="G3474" s="0" t="s">
        <v>19</v>
      </c>
      <c r="H3474" s="0" t="s">
        <v>3870</v>
      </c>
      <c r="I3474" s="0" t="n">
        <v>2</v>
      </c>
      <c r="J3474" s="0" t="n">
        <v>1.27</v>
      </c>
      <c r="K3474" s="0" t="s">
        <v>21</v>
      </c>
      <c r="L3474" s="0" t="n">
        <f aca="false">IF(K3474="Yes",(J3474-1)*0.98,-1)</f>
        <v>0.2646</v>
      </c>
      <c r="M3474" s="4" t="s">
        <v>22</v>
      </c>
      <c r="N3474" s="58" t="n">
        <v>11.26</v>
      </c>
      <c r="O3474" s="50" t="n">
        <f aca="false">N3474*L3474</f>
        <v>2.979396</v>
      </c>
      <c r="P3474" s="14" t="n">
        <f aca="false">O3474+P3473</f>
        <v>622.818818091605</v>
      </c>
    </row>
    <row r="3475" customFormat="false" ht="12.8" hidden="false" customHeight="false" outlineLevel="0" collapsed="false">
      <c r="A3475" s="2" t="s">
        <v>3871</v>
      </c>
      <c r="B3475" s="2" t="s">
        <v>364</v>
      </c>
      <c r="C3475" s="6" t="s">
        <v>256</v>
      </c>
      <c r="D3475" s="6" t="s">
        <v>48</v>
      </c>
      <c r="E3475" s="6" t="s">
        <v>17</v>
      </c>
      <c r="F3475" s="6" t="s">
        <v>18</v>
      </c>
      <c r="G3475" s="6" t="s">
        <v>19</v>
      </c>
      <c r="H3475" s="6" t="s">
        <v>3872</v>
      </c>
      <c r="I3475" s="0" t="n">
        <v>3</v>
      </c>
      <c r="J3475" s="6" t="n">
        <v>386.07</v>
      </c>
      <c r="K3475" s="3" t="str">
        <f aca="false">IF(I3475=1, "No","Yes")</f>
        <v>Yes</v>
      </c>
      <c r="L3475" s="7" t="n">
        <f aca="false">IF(I3475=1,-J3475,0.98)</f>
        <v>0.98</v>
      </c>
      <c r="M3475" s="8" t="s">
        <v>51</v>
      </c>
      <c r="N3475" s="58" t="n">
        <v>11.26</v>
      </c>
      <c r="O3475" s="50" t="n">
        <f aca="false">N3475*L3475</f>
        <v>11.0348</v>
      </c>
      <c r="P3475" s="14" t="n">
        <f aca="false">O3475+P3474</f>
        <v>633.853618091605</v>
      </c>
    </row>
    <row r="3476" customFormat="false" ht="12.8" hidden="false" customHeight="false" outlineLevel="0" collapsed="false">
      <c r="A3476" s="2" t="s">
        <v>3871</v>
      </c>
      <c r="B3476" s="2" t="s">
        <v>159</v>
      </c>
      <c r="C3476" s="0" t="s">
        <v>256</v>
      </c>
      <c r="D3476" s="0" t="s">
        <v>16</v>
      </c>
      <c r="E3476" s="0" t="s">
        <v>17</v>
      </c>
      <c r="F3476" s="0" t="s">
        <v>18</v>
      </c>
      <c r="G3476" s="0" t="s">
        <v>19</v>
      </c>
      <c r="H3476" s="0" t="s">
        <v>3873</v>
      </c>
      <c r="I3476" s="0" t="n">
        <v>2</v>
      </c>
      <c r="J3476" s="0" t="n">
        <v>1.34</v>
      </c>
      <c r="K3476" s="0" t="s">
        <v>21</v>
      </c>
      <c r="L3476" s="0" t="n">
        <f aca="false">IF(K3476="Yes",(J3476-1)*0.98,-1)</f>
        <v>0.3332</v>
      </c>
      <c r="M3476" s="4" t="s">
        <v>22</v>
      </c>
      <c r="N3476" s="58" t="n">
        <v>11.26</v>
      </c>
      <c r="O3476" s="50" t="n">
        <f aca="false">N3476*L3476</f>
        <v>3.751832</v>
      </c>
      <c r="P3476" s="14" t="n">
        <f aca="false">O3476+P3475</f>
        <v>637.605450091605</v>
      </c>
    </row>
    <row r="3477" customFormat="false" ht="12.8" hidden="false" customHeight="false" outlineLevel="0" collapsed="false">
      <c r="A3477" s="2" t="s">
        <v>3871</v>
      </c>
      <c r="B3477" s="2" t="s">
        <v>159</v>
      </c>
      <c r="C3477" s="0" t="s">
        <v>256</v>
      </c>
      <c r="D3477" s="0" t="s">
        <v>16</v>
      </c>
      <c r="E3477" s="0" t="s">
        <v>17</v>
      </c>
      <c r="F3477" s="0" t="s">
        <v>18</v>
      </c>
      <c r="G3477" s="0" t="s">
        <v>19</v>
      </c>
      <c r="H3477" s="0" t="s">
        <v>3874</v>
      </c>
      <c r="I3477" s="0" t="n">
        <v>1</v>
      </c>
      <c r="J3477" s="0" t="n">
        <v>1.58</v>
      </c>
      <c r="K3477" s="0" t="s">
        <v>21</v>
      </c>
      <c r="L3477" s="0" t="n">
        <f aca="false">IF(K3477="Yes",(J3477-1)*0.98,-1)</f>
        <v>0.5684</v>
      </c>
      <c r="M3477" s="11" t="s">
        <v>62</v>
      </c>
      <c r="N3477" s="58" t="n">
        <v>11.26</v>
      </c>
      <c r="O3477" s="50" t="n">
        <f aca="false">N3477*L3477</f>
        <v>6.400184</v>
      </c>
      <c r="P3477" s="14" t="n">
        <f aca="false">O3477+P3476</f>
        <v>644.005634091605</v>
      </c>
    </row>
    <row r="3478" customFormat="false" ht="12.8" hidden="false" customHeight="false" outlineLevel="0" collapsed="false">
      <c r="A3478" s="2" t="s">
        <v>3875</v>
      </c>
      <c r="B3478" s="2" t="s">
        <v>885</v>
      </c>
      <c r="C3478" s="0" t="s">
        <v>150</v>
      </c>
      <c r="D3478" s="0" t="s">
        <v>16</v>
      </c>
      <c r="E3478" s="0" t="s">
        <v>17</v>
      </c>
      <c r="F3478" s="0" t="s">
        <v>18</v>
      </c>
      <c r="G3478" s="0" t="s">
        <v>19</v>
      </c>
      <c r="H3478" s="0" t="s">
        <v>3876</v>
      </c>
      <c r="I3478" s="0" t="n">
        <v>1</v>
      </c>
      <c r="J3478" s="0" t="n">
        <v>2</v>
      </c>
      <c r="K3478" s="0" t="s">
        <v>21</v>
      </c>
      <c r="L3478" s="0" t="n">
        <f aca="false">IF(K3478="Yes",(J3478-1)*0.98,-1)</f>
        <v>0.98</v>
      </c>
      <c r="M3478" s="4" t="s">
        <v>22</v>
      </c>
      <c r="N3478" s="58" t="n">
        <v>11.26</v>
      </c>
      <c r="O3478" s="50" t="n">
        <f aca="false">N3478*L3478</f>
        <v>11.0348</v>
      </c>
      <c r="P3478" s="14" t="n">
        <f aca="false">O3478+P3477</f>
        <v>655.040434091605</v>
      </c>
    </row>
    <row r="3479" customFormat="false" ht="12.8" hidden="false" customHeight="false" outlineLevel="0" collapsed="false">
      <c r="A3479" s="2" t="s">
        <v>3875</v>
      </c>
      <c r="B3479" s="2" t="s">
        <v>885</v>
      </c>
      <c r="C3479" s="0" t="s">
        <v>150</v>
      </c>
      <c r="D3479" s="0" t="s">
        <v>16</v>
      </c>
      <c r="E3479" s="0" t="s">
        <v>17</v>
      </c>
      <c r="F3479" s="0" t="s">
        <v>18</v>
      </c>
      <c r="G3479" s="0" t="s">
        <v>19</v>
      </c>
      <c r="H3479" s="0" t="s">
        <v>2854</v>
      </c>
      <c r="I3479" s="0" t="n">
        <v>4</v>
      </c>
      <c r="J3479" s="0" t="n">
        <v>1.94</v>
      </c>
      <c r="K3479" s="0" t="s">
        <v>19</v>
      </c>
      <c r="L3479" s="0" t="n">
        <f aca="false">IF(K3479="Yes",(J3479-1)*0.98,-1)</f>
        <v>-1</v>
      </c>
      <c r="M3479" s="11" t="s">
        <v>62</v>
      </c>
      <c r="N3479" s="58" t="n">
        <v>11.26</v>
      </c>
      <c r="O3479" s="50" t="n">
        <f aca="false">N3479*L3479</f>
        <v>-11.26</v>
      </c>
      <c r="P3479" s="14" t="n">
        <f aca="false">O3479+P3478</f>
        <v>643.780434091605</v>
      </c>
    </row>
    <row r="3480" customFormat="false" ht="12.8" hidden="false" customHeight="false" outlineLevel="0" collapsed="false">
      <c r="A3480" s="2" t="s">
        <v>3875</v>
      </c>
      <c r="B3480" s="2" t="s">
        <v>3877</v>
      </c>
      <c r="C3480" s="6" t="s">
        <v>457</v>
      </c>
      <c r="D3480" s="6" t="s">
        <v>16</v>
      </c>
      <c r="E3480" s="6" t="s">
        <v>17</v>
      </c>
      <c r="F3480" s="6" t="s">
        <v>43</v>
      </c>
      <c r="G3480" s="6" t="s">
        <v>19</v>
      </c>
      <c r="H3480" s="6" t="s">
        <v>3878</v>
      </c>
      <c r="I3480" s="0" t="n">
        <v>0</v>
      </c>
      <c r="J3480" s="6" t="n">
        <v>5.41</v>
      </c>
      <c r="K3480" s="3" t="str">
        <f aca="false">IF(I3480=1, "No","Yes")</f>
        <v>Yes</v>
      </c>
      <c r="L3480" s="7" t="n">
        <f aca="false">IF(I3480=1,-J3480,0.98)</f>
        <v>0.98</v>
      </c>
      <c r="M3480" s="8" t="s">
        <v>51</v>
      </c>
      <c r="N3480" s="58" t="n">
        <v>11.26</v>
      </c>
      <c r="O3480" s="50" t="n">
        <f aca="false">N3480*L3480</f>
        <v>11.0348</v>
      </c>
      <c r="P3480" s="14" t="n">
        <f aca="false">O3480+P3479</f>
        <v>654.815234091605</v>
      </c>
    </row>
    <row r="3481" customFormat="false" ht="12.8" hidden="false" customHeight="false" outlineLevel="0" collapsed="false">
      <c r="A3481" s="2" t="s">
        <v>3875</v>
      </c>
      <c r="B3481" s="2" t="s">
        <v>3877</v>
      </c>
      <c r="C3481" s="6" t="s">
        <v>457</v>
      </c>
      <c r="D3481" s="6" t="s">
        <v>16</v>
      </c>
      <c r="E3481" s="6" t="s">
        <v>17</v>
      </c>
      <c r="F3481" s="6" t="s">
        <v>43</v>
      </c>
      <c r="G3481" s="6" t="s">
        <v>19</v>
      </c>
      <c r="H3481" s="6" t="s">
        <v>3878</v>
      </c>
      <c r="I3481" s="0" t="n">
        <v>0</v>
      </c>
      <c r="J3481" s="6" t="n">
        <v>5.41</v>
      </c>
      <c r="K3481" s="3" t="str">
        <f aca="false">IF(I3481=1, "No","Yes")</f>
        <v>Yes</v>
      </c>
      <c r="L3481" s="7" t="n">
        <f aca="false">IF(I3481=1,-J3481,0.98)</f>
        <v>0.98</v>
      </c>
      <c r="M3481" s="12" t="s">
        <v>128</v>
      </c>
      <c r="N3481" s="58" t="n">
        <v>11.26</v>
      </c>
      <c r="O3481" s="50" t="n">
        <f aca="false">N3481*L3481</f>
        <v>11.0348</v>
      </c>
      <c r="P3481" s="14" t="n">
        <f aca="false">O3481+P3480</f>
        <v>665.850034091605</v>
      </c>
    </row>
    <row r="3482" customFormat="false" ht="12.8" hidden="false" customHeight="false" outlineLevel="0" collapsed="false">
      <c r="A3482" s="2" t="s">
        <v>3875</v>
      </c>
      <c r="B3482" s="2" t="s">
        <v>276</v>
      </c>
      <c r="C3482" s="0" t="s">
        <v>194</v>
      </c>
      <c r="D3482" s="0" t="s">
        <v>195</v>
      </c>
      <c r="E3482" s="0" t="s">
        <v>87</v>
      </c>
      <c r="G3482" s="0" t="s">
        <v>19</v>
      </c>
      <c r="H3482" s="0" t="s">
        <v>1004</v>
      </c>
      <c r="I3482" s="0" t="n">
        <v>1</v>
      </c>
      <c r="J3482" s="0" t="n">
        <v>1.19</v>
      </c>
      <c r="K3482" s="0" t="s">
        <v>21</v>
      </c>
      <c r="L3482" s="0" t="n">
        <f aca="false">IF(K3482="Yes",(J3482-1)*0.98,-1)</f>
        <v>0.1862</v>
      </c>
      <c r="M3482" s="4" t="s">
        <v>22</v>
      </c>
      <c r="N3482" s="58" t="n">
        <v>11.26</v>
      </c>
      <c r="O3482" s="50" t="n">
        <f aca="false">N3482*L3482</f>
        <v>2.096612</v>
      </c>
      <c r="P3482" s="14" t="n">
        <f aca="false">O3482+P3481</f>
        <v>667.946646091605</v>
      </c>
    </row>
    <row r="3483" customFormat="false" ht="12.8" hidden="false" customHeight="false" outlineLevel="0" collapsed="false">
      <c r="A3483" s="2" t="s">
        <v>3875</v>
      </c>
      <c r="B3483" s="2" t="s">
        <v>130</v>
      </c>
      <c r="C3483" s="0" t="s">
        <v>150</v>
      </c>
      <c r="D3483" s="0" t="s">
        <v>195</v>
      </c>
      <c r="E3483" s="0" t="s">
        <v>17</v>
      </c>
      <c r="F3483" s="0" t="s">
        <v>1413</v>
      </c>
      <c r="G3483" s="0" t="s">
        <v>19</v>
      </c>
      <c r="H3483" s="0" t="s">
        <v>3879</v>
      </c>
      <c r="I3483" s="0" t="n">
        <v>1</v>
      </c>
      <c r="J3483" s="0" t="n">
        <v>5.23</v>
      </c>
      <c r="K3483" s="0" t="str">
        <f aca="false">IF(I3483=1,"Yes","No")</f>
        <v>Yes</v>
      </c>
      <c r="L3483" s="0" t="n">
        <f aca="false">IF(K3483="Yes",(J3483-1)*0.98,-1)</f>
        <v>4.1454</v>
      </c>
      <c r="M3483" s="5" t="s">
        <v>33</v>
      </c>
      <c r="N3483" s="58" t="n">
        <v>11.26</v>
      </c>
      <c r="O3483" s="50" t="n">
        <f aca="false">N3483*L3483</f>
        <v>46.677204</v>
      </c>
      <c r="P3483" s="14" t="n">
        <f aca="false">O3483+P3482</f>
        <v>714.623850091605</v>
      </c>
    </row>
    <row r="3484" customFormat="false" ht="12.8" hidden="false" customHeight="false" outlineLevel="0" collapsed="false">
      <c r="A3484" s="2" t="s">
        <v>3875</v>
      </c>
      <c r="B3484" s="2" t="s">
        <v>130</v>
      </c>
      <c r="C3484" s="0" t="s">
        <v>150</v>
      </c>
      <c r="D3484" s="0" t="s">
        <v>195</v>
      </c>
      <c r="E3484" s="0" t="s">
        <v>17</v>
      </c>
      <c r="F3484" s="0" t="s">
        <v>1413</v>
      </c>
      <c r="G3484" s="0" t="s">
        <v>19</v>
      </c>
      <c r="H3484" s="0" t="s">
        <v>3879</v>
      </c>
      <c r="I3484" s="0" t="n">
        <v>1</v>
      </c>
      <c r="J3484" s="0" t="n">
        <v>1.94</v>
      </c>
      <c r="K3484" s="0" t="s">
        <v>21</v>
      </c>
      <c r="L3484" s="0" t="n">
        <f aca="false">IF(K3484="Yes",(J3484-1)*0.98,-1)</f>
        <v>0.9212</v>
      </c>
      <c r="M3484" s="4" t="s">
        <v>22</v>
      </c>
      <c r="N3484" s="58" t="n">
        <v>11.26</v>
      </c>
      <c r="O3484" s="50" t="n">
        <f aca="false">N3484*L3484</f>
        <v>10.372712</v>
      </c>
      <c r="P3484" s="14" t="n">
        <f aca="false">O3484+P3483</f>
        <v>724.996562091605</v>
      </c>
    </row>
    <row r="3485" customFormat="false" ht="12.8" hidden="false" customHeight="false" outlineLevel="0" collapsed="false">
      <c r="A3485" s="2" t="s">
        <v>3875</v>
      </c>
      <c r="B3485" s="2" t="s">
        <v>71</v>
      </c>
      <c r="C3485" s="0" t="s">
        <v>194</v>
      </c>
      <c r="D3485" s="0" t="s">
        <v>195</v>
      </c>
      <c r="E3485" s="0" t="s">
        <v>87</v>
      </c>
      <c r="G3485" s="0" t="s">
        <v>19</v>
      </c>
      <c r="H3485" s="0" t="s">
        <v>3880</v>
      </c>
      <c r="I3485" s="0" t="n">
        <v>1</v>
      </c>
      <c r="J3485" s="0" t="n">
        <v>1.13</v>
      </c>
      <c r="K3485" s="0" t="s">
        <v>21</v>
      </c>
      <c r="L3485" s="0" t="n">
        <f aca="false">IF(K3485="Yes",(J3485-1)*0.98,-1)</f>
        <v>0.1274</v>
      </c>
      <c r="M3485" s="4" t="s">
        <v>22</v>
      </c>
      <c r="N3485" s="58" t="n">
        <v>11.26</v>
      </c>
      <c r="O3485" s="50" t="n">
        <f aca="false">N3485*L3485</f>
        <v>1.434524</v>
      </c>
      <c r="P3485" s="14" t="n">
        <f aca="false">O3485+P3484</f>
        <v>726.431086091605</v>
      </c>
    </row>
    <row r="3486" customFormat="false" ht="12.8" hidden="false" customHeight="false" outlineLevel="0" collapsed="false">
      <c r="A3486" s="2" t="s">
        <v>3875</v>
      </c>
      <c r="B3486" s="2" t="s">
        <v>149</v>
      </c>
      <c r="C3486" s="0" t="s">
        <v>47</v>
      </c>
      <c r="D3486" s="0" t="s">
        <v>48</v>
      </c>
      <c r="E3486" s="0" t="s">
        <v>30</v>
      </c>
      <c r="F3486" s="0" t="s">
        <v>65</v>
      </c>
      <c r="G3486" s="0" t="s">
        <v>21</v>
      </c>
      <c r="H3486" s="0" t="s">
        <v>3881</v>
      </c>
      <c r="I3486" s="0" t="n">
        <v>1</v>
      </c>
      <c r="J3486" s="0" t="n">
        <v>1.58</v>
      </c>
      <c r="K3486" s="0" t="s">
        <v>21</v>
      </c>
      <c r="L3486" s="0" t="n">
        <f aca="false">IF(K3486="Yes",(J3486-1)*0.98,-1)</f>
        <v>0.5684</v>
      </c>
      <c r="M3486" s="4" t="s">
        <v>22</v>
      </c>
      <c r="N3486" s="58" t="n">
        <v>11.26</v>
      </c>
      <c r="O3486" s="50" t="n">
        <f aca="false">N3486*L3486</f>
        <v>6.400184</v>
      </c>
      <c r="P3486" s="14" t="n">
        <f aca="false">O3486+P3485</f>
        <v>732.831270091605</v>
      </c>
    </row>
    <row r="3487" customFormat="false" ht="12.8" hidden="false" customHeight="false" outlineLevel="0" collapsed="false">
      <c r="A3487" s="2" t="s">
        <v>3875</v>
      </c>
      <c r="B3487" s="2" t="s">
        <v>181</v>
      </c>
      <c r="C3487" s="0" t="s">
        <v>47</v>
      </c>
      <c r="D3487" s="0" t="s">
        <v>42</v>
      </c>
      <c r="E3487" s="0" t="s">
        <v>30</v>
      </c>
      <c r="F3487" s="0" t="s">
        <v>18</v>
      </c>
      <c r="G3487" s="0" t="s">
        <v>19</v>
      </c>
      <c r="H3487" s="0" t="s">
        <v>3882</v>
      </c>
      <c r="I3487" s="0" t="n">
        <v>1</v>
      </c>
      <c r="J3487" s="0" t="n">
        <v>1.3</v>
      </c>
      <c r="K3487" s="0" t="s">
        <v>21</v>
      </c>
      <c r="L3487" s="0" t="n">
        <f aca="false">IF(K3487="Yes",(J3487-1)*0.98,-1)</f>
        <v>0.294</v>
      </c>
      <c r="M3487" s="11" t="s">
        <v>62</v>
      </c>
      <c r="N3487" s="58" t="n">
        <v>11.26</v>
      </c>
      <c r="O3487" s="50" t="n">
        <f aca="false">N3487*L3487</f>
        <v>3.31044</v>
      </c>
      <c r="P3487" s="14" t="n">
        <f aca="false">O3487+P3486</f>
        <v>736.141710091605</v>
      </c>
    </row>
    <row r="3488" customFormat="false" ht="12.8" hidden="false" customHeight="false" outlineLevel="0" collapsed="false">
      <c r="A3488" s="2" t="s">
        <v>3883</v>
      </c>
      <c r="B3488" s="2" t="s">
        <v>810</v>
      </c>
      <c r="C3488" s="0" t="s">
        <v>28</v>
      </c>
      <c r="D3488" s="0" t="s">
        <v>42</v>
      </c>
      <c r="E3488" s="0" t="s">
        <v>30</v>
      </c>
      <c r="F3488" s="0" t="s">
        <v>18</v>
      </c>
      <c r="G3488" s="0" t="s">
        <v>19</v>
      </c>
      <c r="H3488" s="0" t="s">
        <v>3884</v>
      </c>
      <c r="I3488" s="0" t="n">
        <v>2</v>
      </c>
      <c r="J3488" s="0" t="n">
        <v>2.14</v>
      </c>
      <c r="K3488" s="0" t="s">
        <v>21</v>
      </c>
      <c r="L3488" s="0" t="n">
        <f aca="false">IF(K3488="Yes",(J3488-1)*0.98,-1)</f>
        <v>1.1172</v>
      </c>
      <c r="M3488" s="11" t="s">
        <v>62</v>
      </c>
      <c r="N3488" s="58" t="n">
        <v>11.26</v>
      </c>
      <c r="O3488" s="50" t="n">
        <f aca="false">N3488*L3488</f>
        <v>12.579672</v>
      </c>
      <c r="P3488" s="14" t="n">
        <f aca="false">O3488+P3487</f>
        <v>748.721382091605</v>
      </c>
    </row>
    <row r="3489" customFormat="false" ht="12.8" hidden="false" customHeight="false" outlineLevel="0" collapsed="false">
      <c r="A3489" s="2" t="s">
        <v>3883</v>
      </c>
      <c r="B3489" s="2" t="s">
        <v>810</v>
      </c>
      <c r="C3489" s="6" t="s">
        <v>28</v>
      </c>
      <c r="D3489" s="6" t="s">
        <v>42</v>
      </c>
      <c r="E3489" s="6" t="s">
        <v>30</v>
      </c>
      <c r="F3489" s="6" t="s">
        <v>18</v>
      </c>
      <c r="G3489" s="6" t="s">
        <v>19</v>
      </c>
      <c r="H3489" s="6" t="s">
        <v>3885</v>
      </c>
      <c r="I3489" s="0" t="n">
        <v>4</v>
      </c>
      <c r="J3489" s="6" t="n">
        <v>7</v>
      </c>
      <c r="K3489" s="3" t="str">
        <f aca="false">IF(I3489=1, "No","Yes")</f>
        <v>Yes</v>
      </c>
      <c r="L3489" s="7" t="n">
        <f aca="false">IF(I3489=1,-J3489,0.98)</f>
        <v>0.98</v>
      </c>
      <c r="M3489" s="8" t="s">
        <v>51</v>
      </c>
      <c r="N3489" s="58" t="n">
        <v>11.26</v>
      </c>
      <c r="O3489" s="50" t="n">
        <f aca="false">N3489*L3489</f>
        <v>11.0348</v>
      </c>
      <c r="P3489" s="14" t="n">
        <f aca="false">O3489+P3488</f>
        <v>759.756182091605</v>
      </c>
    </row>
    <row r="3490" customFormat="false" ht="12.8" hidden="false" customHeight="false" outlineLevel="0" collapsed="false">
      <c r="A3490" s="2" t="s">
        <v>3886</v>
      </c>
      <c r="B3490" s="2" t="s">
        <v>167</v>
      </c>
      <c r="C3490" s="0" t="s">
        <v>47</v>
      </c>
      <c r="D3490" s="0" t="s">
        <v>16</v>
      </c>
      <c r="E3490" s="0" t="s">
        <v>30</v>
      </c>
      <c r="F3490" s="0" t="s">
        <v>65</v>
      </c>
      <c r="G3490" s="0" t="s">
        <v>21</v>
      </c>
      <c r="H3490" s="0" t="s">
        <v>3887</v>
      </c>
      <c r="I3490" s="0" t="n">
        <v>1</v>
      </c>
      <c r="J3490" s="0" t="n">
        <v>1.3</v>
      </c>
      <c r="K3490" s="0" t="s">
        <v>21</v>
      </c>
      <c r="L3490" s="0" t="n">
        <f aca="false">IF(K3490="Yes",(J3490-1)*0.98,-1)</f>
        <v>0.294</v>
      </c>
      <c r="M3490" s="4" t="s">
        <v>22</v>
      </c>
      <c r="N3490" s="58" t="n">
        <v>11.26</v>
      </c>
      <c r="O3490" s="50" t="n">
        <f aca="false">N3490*L3490</f>
        <v>3.31044</v>
      </c>
      <c r="P3490" s="14" t="n">
        <f aca="false">O3490+P3489</f>
        <v>763.066622091604</v>
      </c>
    </row>
    <row r="3491" customFormat="false" ht="12.8" hidden="false" customHeight="false" outlineLevel="0" collapsed="false">
      <c r="A3491" s="2" t="s">
        <v>3886</v>
      </c>
      <c r="B3491" s="2" t="s">
        <v>239</v>
      </c>
      <c r="C3491" s="0" t="s">
        <v>74</v>
      </c>
      <c r="D3491" s="0" t="s">
        <v>37</v>
      </c>
      <c r="E3491" s="0" t="s">
        <v>30</v>
      </c>
      <c r="G3491" s="0" t="s">
        <v>19</v>
      </c>
      <c r="H3491" s="0" t="s">
        <v>3888</v>
      </c>
      <c r="I3491" s="0" t="n">
        <v>2</v>
      </c>
      <c r="J3491" s="0" t="n">
        <v>1.37</v>
      </c>
      <c r="K3491" s="0" t="s">
        <v>21</v>
      </c>
      <c r="L3491" s="0" t="n">
        <f aca="false">IF(K3491="Yes",(J3491-1)*0.98,-1)</f>
        <v>0.3626</v>
      </c>
      <c r="M3491" s="11" t="s">
        <v>62</v>
      </c>
      <c r="N3491" s="58" t="n">
        <v>11.26</v>
      </c>
      <c r="O3491" s="50" t="n">
        <f aca="false">N3491*L3491</f>
        <v>4.082876</v>
      </c>
      <c r="P3491" s="14" t="n">
        <f aca="false">O3491+P3490</f>
        <v>767.149498091605</v>
      </c>
    </row>
    <row r="3492" customFormat="false" ht="12.8" hidden="false" customHeight="false" outlineLevel="0" collapsed="false">
      <c r="A3492" s="2" t="s">
        <v>3886</v>
      </c>
      <c r="B3492" s="2" t="s">
        <v>343</v>
      </c>
      <c r="C3492" s="0" t="s">
        <v>28</v>
      </c>
      <c r="D3492" s="0" t="s">
        <v>42</v>
      </c>
      <c r="E3492" s="0" t="s">
        <v>30</v>
      </c>
      <c r="F3492" s="0" t="s">
        <v>43</v>
      </c>
      <c r="G3492" s="0" t="s">
        <v>19</v>
      </c>
      <c r="H3492" s="0" t="s">
        <v>3889</v>
      </c>
      <c r="I3492" s="0" t="n">
        <v>3</v>
      </c>
      <c r="J3492" s="0" t="n">
        <v>1.85</v>
      </c>
      <c r="K3492" s="0" t="s">
        <v>19</v>
      </c>
      <c r="L3492" s="0" t="n">
        <f aca="false">IF(K3492="Yes",(J3492-1)*0.98,-1)</f>
        <v>-1</v>
      </c>
      <c r="M3492" s="11" t="s">
        <v>62</v>
      </c>
      <c r="N3492" s="58" t="n">
        <v>11.26</v>
      </c>
      <c r="O3492" s="50" t="n">
        <f aca="false">N3492*L3492</f>
        <v>-11.26</v>
      </c>
      <c r="P3492" s="14" t="n">
        <f aca="false">O3492+P3491</f>
        <v>755.889498091605</v>
      </c>
    </row>
    <row r="3493" customFormat="false" ht="12.8" hidden="false" customHeight="false" outlineLevel="0" collapsed="false">
      <c r="A3493" s="9" t="s">
        <v>3890</v>
      </c>
      <c r="B3493" s="9" t="s">
        <v>657</v>
      </c>
      <c r="C3493" s="6" t="s">
        <v>433</v>
      </c>
      <c r="D3493" s="6" t="s">
        <v>195</v>
      </c>
      <c r="E3493" s="6" t="s">
        <v>87</v>
      </c>
      <c r="F3493" s="6"/>
      <c r="G3493" s="6" t="s">
        <v>19</v>
      </c>
      <c r="H3493" s="6" t="s">
        <v>3891</v>
      </c>
      <c r="I3493" s="0" t="n">
        <v>1</v>
      </c>
      <c r="J3493" s="6" t="n">
        <v>5.39</v>
      </c>
      <c r="K3493" s="3" t="str">
        <f aca="false">IF(I3493=1,"Yes","No")</f>
        <v>Yes</v>
      </c>
      <c r="L3493" s="7" t="n">
        <f aca="false">IF(K3493="Yes",(J3493-1)*0.98,-1)</f>
        <v>4.3022</v>
      </c>
      <c r="M3493" s="10" t="s">
        <v>53</v>
      </c>
      <c r="N3493" s="58" t="n">
        <v>11.26</v>
      </c>
      <c r="O3493" s="50" t="n">
        <f aca="false">N3493*L3493</f>
        <v>48.442772</v>
      </c>
      <c r="P3493" s="14" t="n">
        <f aca="false">O3493+P3492</f>
        <v>804.332270091605</v>
      </c>
    </row>
    <row r="3494" customFormat="false" ht="12.8" hidden="false" customHeight="false" outlineLevel="0" collapsed="false">
      <c r="A3494" s="2" t="s">
        <v>3892</v>
      </c>
      <c r="B3494" s="2" t="s">
        <v>471</v>
      </c>
      <c r="C3494" s="6" t="s">
        <v>91</v>
      </c>
      <c r="D3494" s="6" t="s">
        <v>42</v>
      </c>
      <c r="E3494" s="6" t="s">
        <v>30</v>
      </c>
      <c r="F3494" s="6" t="s">
        <v>18</v>
      </c>
      <c r="G3494" s="6" t="s">
        <v>19</v>
      </c>
      <c r="H3494" s="6" t="s">
        <v>3893</v>
      </c>
      <c r="I3494" s="0" t="n">
        <v>3</v>
      </c>
      <c r="J3494" s="6" t="n">
        <v>160</v>
      </c>
      <c r="K3494" s="3" t="str">
        <f aca="false">IF(I3494=1, "No","Yes")</f>
        <v>Yes</v>
      </c>
      <c r="L3494" s="7" t="n">
        <f aca="false">IF(I3494=1,-J3494,0.98)</f>
        <v>0.98</v>
      </c>
      <c r="M3494" s="8" t="s">
        <v>51</v>
      </c>
      <c r="N3494" s="58" t="n">
        <v>11.26</v>
      </c>
      <c r="O3494" s="50" t="n">
        <f aca="false">N3494*L3494</f>
        <v>11.0348</v>
      </c>
      <c r="P3494" s="14" t="n">
        <f aca="false">O3494+P3493</f>
        <v>815.367070091605</v>
      </c>
    </row>
    <row r="3495" customFormat="false" ht="12.8" hidden="false" customHeight="false" outlineLevel="0" collapsed="false">
      <c r="A3495" s="2" t="s">
        <v>3894</v>
      </c>
      <c r="B3495" s="2" t="s">
        <v>109</v>
      </c>
      <c r="C3495" s="0" t="s">
        <v>1094</v>
      </c>
      <c r="D3495" s="0" t="s">
        <v>37</v>
      </c>
      <c r="E3495" s="0" t="s">
        <v>17</v>
      </c>
      <c r="F3495" s="0" t="s">
        <v>43</v>
      </c>
      <c r="G3495" s="0" t="s">
        <v>19</v>
      </c>
      <c r="H3495" s="0" t="s">
        <v>3895</v>
      </c>
      <c r="I3495" s="0" t="n">
        <v>1</v>
      </c>
      <c r="J3495" s="0" t="n">
        <v>1.79</v>
      </c>
      <c r="K3495" s="0" t="s">
        <v>21</v>
      </c>
      <c r="L3495" s="0" t="n">
        <f aca="false">IF(K3495="Yes",(J3495-1)*0.98,-1)</f>
        <v>0.7742</v>
      </c>
      <c r="M3495" s="11" t="s">
        <v>62</v>
      </c>
      <c r="N3495" s="58" t="n">
        <v>11.26</v>
      </c>
      <c r="O3495" s="50" t="n">
        <f aca="false">N3495*L3495</f>
        <v>8.717492</v>
      </c>
      <c r="P3495" s="14" t="n">
        <f aca="false">O3495+P3494</f>
        <v>824.084562091605</v>
      </c>
    </row>
    <row r="3496" customFormat="false" ht="12.8" hidden="false" customHeight="false" outlineLevel="0" collapsed="false">
      <c r="A3496" s="9" t="s">
        <v>3894</v>
      </c>
      <c r="B3496" s="9" t="s">
        <v>239</v>
      </c>
      <c r="C3496" s="6" t="s">
        <v>28</v>
      </c>
      <c r="D3496" s="6" t="s">
        <v>29</v>
      </c>
      <c r="E3496" s="6" t="s">
        <v>30</v>
      </c>
      <c r="F3496" s="6" t="s">
        <v>65</v>
      </c>
      <c r="G3496" s="6" t="s">
        <v>21</v>
      </c>
      <c r="H3496" s="6" t="s">
        <v>3896</v>
      </c>
      <c r="I3496" s="0" t="n">
        <v>2</v>
      </c>
      <c r="J3496" s="6" t="n">
        <v>1.83</v>
      </c>
      <c r="K3496" s="3" t="s">
        <v>21</v>
      </c>
      <c r="L3496" s="0" t="n">
        <f aca="false">IF(K3496="Yes",(J3496-1)*0.98,-1)</f>
        <v>0.8134</v>
      </c>
      <c r="M3496" s="13" t="s">
        <v>184</v>
      </c>
      <c r="N3496" s="58" t="n">
        <v>11.26</v>
      </c>
      <c r="O3496" s="50" t="n">
        <f aca="false">N3496*L3496</f>
        <v>9.158884</v>
      </c>
      <c r="P3496" s="14" t="n">
        <f aca="false">O3496+P3495</f>
        <v>833.243446091604</v>
      </c>
    </row>
    <row r="3497" customFormat="false" ht="12.8" hidden="false" customHeight="false" outlineLevel="0" collapsed="false">
      <c r="A3497" s="2" t="s">
        <v>3894</v>
      </c>
      <c r="B3497" s="2" t="s">
        <v>471</v>
      </c>
      <c r="C3497" s="0" t="s">
        <v>28</v>
      </c>
      <c r="D3497" s="0" t="s">
        <v>42</v>
      </c>
      <c r="E3497" s="0" t="s">
        <v>30</v>
      </c>
      <c r="F3497" s="0" t="s">
        <v>304</v>
      </c>
      <c r="G3497" s="0" t="s">
        <v>19</v>
      </c>
      <c r="H3497" s="0" t="s">
        <v>2749</v>
      </c>
      <c r="I3497" s="0" t="n">
        <v>1</v>
      </c>
      <c r="J3497" s="0" t="n">
        <v>1.1</v>
      </c>
      <c r="K3497" s="0" t="str">
        <f aca="false">IF(I3497=1,"Yes","No")</f>
        <v>Yes</v>
      </c>
      <c r="L3497" s="0" t="n">
        <f aca="false">IF(K3497="Yes",(J3497-1)*0.98,-1)</f>
        <v>0.0980000000000001</v>
      </c>
      <c r="M3497" s="5" t="s">
        <v>33</v>
      </c>
      <c r="N3497" s="58" t="n">
        <v>11.26</v>
      </c>
      <c r="O3497" s="50" t="n">
        <f aca="false">N3497*L3497</f>
        <v>1.10348</v>
      </c>
      <c r="P3497" s="14" t="n">
        <f aca="false">O3497+P3496</f>
        <v>834.346926091605</v>
      </c>
    </row>
    <row r="3498" customFormat="false" ht="12.8" hidden="false" customHeight="false" outlineLevel="0" collapsed="false">
      <c r="A3498" s="2" t="s">
        <v>3897</v>
      </c>
      <c r="B3498" s="2" t="s">
        <v>3898</v>
      </c>
      <c r="C3498" s="0" t="s">
        <v>68</v>
      </c>
      <c r="D3498" s="0" t="s">
        <v>16</v>
      </c>
      <c r="E3498" s="0" t="s">
        <v>17</v>
      </c>
      <c r="F3498" s="0" t="s">
        <v>18</v>
      </c>
      <c r="G3498" s="0" t="s">
        <v>19</v>
      </c>
      <c r="H3498" s="0" t="s">
        <v>3899</v>
      </c>
      <c r="I3498" s="0" t="n">
        <v>1</v>
      </c>
      <c r="J3498" s="0" t="n">
        <v>1.09</v>
      </c>
      <c r="K3498" s="0" t="s">
        <v>21</v>
      </c>
      <c r="L3498" s="0" t="n">
        <f aca="false">IF(K3498="Yes",(J3498-1)*0.98,-1)</f>
        <v>0.0882000000000001</v>
      </c>
      <c r="M3498" s="4" t="s">
        <v>22</v>
      </c>
      <c r="N3498" s="58" t="n">
        <v>11.26</v>
      </c>
      <c r="O3498" s="50" t="n">
        <f aca="false">N3498*L3498</f>
        <v>0.993132000000001</v>
      </c>
      <c r="P3498" s="14" t="n">
        <f aca="false">O3498+P3497</f>
        <v>835.340058091605</v>
      </c>
    </row>
    <row r="3499" customFormat="false" ht="12.8" hidden="false" customHeight="false" outlineLevel="0" collapsed="false">
      <c r="A3499" s="2" t="s">
        <v>3897</v>
      </c>
      <c r="B3499" s="2" t="s">
        <v>3898</v>
      </c>
      <c r="C3499" s="0" t="s">
        <v>68</v>
      </c>
      <c r="D3499" s="0" t="s">
        <v>16</v>
      </c>
      <c r="E3499" s="0" t="s">
        <v>17</v>
      </c>
      <c r="F3499" s="0" t="s">
        <v>18</v>
      </c>
      <c r="G3499" s="0" t="s">
        <v>19</v>
      </c>
      <c r="H3499" s="0" t="s">
        <v>3900</v>
      </c>
      <c r="I3499" s="0" t="n">
        <v>3</v>
      </c>
      <c r="J3499" s="0" t="n">
        <v>2.08</v>
      </c>
      <c r="K3499" s="0" t="s">
        <v>21</v>
      </c>
      <c r="L3499" s="0" t="n">
        <f aca="false">IF(K3499="Yes",(J3499-1)*0.98,-1)</f>
        <v>1.0584</v>
      </c>
      <c r="M3499" s="11" t="s">
        <v>62</v>
      </c>
      <c r="N3499" s="58" t="n">
        <v>11.26</v>
      </c>
      <c r="O3499" s="50" t="n">
        <f aca="false">N3499*L3499</f>
        <v>11.917584</v>
      </c>
      <c r="P3499" s="14" t="n">
        <f aca="false">O3499+P3498</f>
        <v>847.257642091605</v>
      </c>
    </row>
    <row r="3500" customFormat="false" ht="12.8" hidden="false" customHeight="false" outlineLevel="0" collapsed="false">
      <c r="A3500" s="2" t="s">
        <v>3897</v>
      </c>
      <c r="B3500" s="2" t="s">
        <v>3898</v>
      </c>
      <c r="C3500" s="6" t="s">
        <v>68</v>
      </c>
      <c r="D3500" s="6" t="s">
        <v>16</v>
      </c>
      <c r="E3500" s="6" t="s">
        <v>17</v>
      </c>
      <c r="F3500" s="6" t="s">
        <v>18</v>
      </c>
      <c r="G3500" s="6" t="s">
        <v>19</v>
      </c>
      <c r="H3500" s="6" t="s">
        <v>3901</v>
      </c>
      <c r="I3500" s="0" t="n">
        <v>2</v>
      </c>
      <c r="J3500" s="6" t="n">
        <v>8.31</v>
      </c>
      <c r="K3500" s="3" t="str">
        <f aca="false">IF(I3500=1, "No","Yes")</f>
        <v>Yes</v>
      </c>
      <c r="L3500" s="7" t="n">
        <f aca="false">IF(I3500=1,-J3500,0.98)</f>
        <v>0.98</v>
      </c>
      <c r="M3500" s="12" t="s">
        <v>128</v>
      </c>
      <c r="N3500" s="58" t="n">
        <v>11.26</v>
      </c>
      <c r="O3500" s="50" t="n">
        <f aca="false">N3500*L3500</f>
        <v>11.0348</v>
      </c>
      <c r="P3500" s="14" t="n">
        <f aca="false">O3500+P3499</f>
        <v>858.292442091605</v>
      </c>
    </row>
    <row r="3501" customFormat="false" ht="12.8" hidden="false" customHeight="false" outlineLevel="0" collapsed="false">
      <c r="A3501" s="2" t="s">
        <v>3897</v>
      </c>
      <c r="B3501" s="2" t="s">
        <v>245</v>
      </c>
      <c r="C3501" s="0" t="s">
        <v>91</v>
      </c>
      <c r="D3501" s="0" t="s">
        <v>64</v>
      </c>
      <c r="E3501" s="0" t="s">
        <v>30</v>
      </c>
      <c r="F3501" s="0" t="s">
        <v>428</v>
      </c>
      <c r="G3501" s="0" t="s">
        <v>21</v>
      </c>
      <c r="H3501" s="0" t="s">
        <v>3902</v>
      </c>
      <c r="I3501" s="0" t="n">
        <v>3</v>
      </c>
      <c r="J3501" s="0" t="n">
        <v>1.37</v>
      </c>
      <c r="K3501" s="0" t="s">
        <v>21</v>
      </c>
      <c r="L3501" s="0" t="n">
        <f aca="false">IF(K3501="Yes",(J3501-1)*0.98,-1)</f>
        <v>0.3626</v>
      </c>
      <c r="M3501" s="4" t="s">
        <v>22</v>
      </c>
      <c r="N3501" s="58" t="n">
        <v>11.26</v>
      </c>
      <c r="O3501" s="50" t="n">
        <f aca="false">N3501*L3501</f>
        <v>4.082876</v>
      </c>
      <c r="P3501" s="14" t="n">
        <f aca="false">O3501+P3500</f>
        <v>862.375318091605</v>
      </c>
    </row>
    <row r="3502" customFormat="false" ht="12.8" hidden="false" customHeight="false" outlineLevel="0" collapsed="false">
      <c r="A3502" s="9" t="s">
        <v>3897</v>
      </c>
      <c r="B3502" s="9" t="s">
        <v>471</v>
      </c>
      <c r="C3502" s="6" t="s">
        <v>91</v>
      </c>
      <c r="D3502" s="6" t="s">
        <v>42</v>
      </c>
      <c r="E3502" s="6" t="s">
        <v>30</v>
      </c>
      <c r="F3502" s="6" t="s">
        <v>43</v>
      </c>
      <c r="G3502" s="6" t="s">
        <v>19</v>
      </c>
      <c r="H3502" s="6" t="s">
        <v>3903</v>
      </c>
      <c r="I3502" s="0" t="n">
        <v>0</v>
      </c>
      <c r="J3502" s="6" t="n">
        <v>37.57</v>
      </c>
      <c r="K3502" s="3" t="s">
        <v>19</v>
      </c>
      <c r="L3502" s="0" t="n">
        <f aca="false">IF(K3502="Yes",(J3502-1)*0.98,-1)</f>
        <v>-1</v>
      </c>
      <c r="M3502" s="13" t="s">
        <v>184</v>
      </c>
      <c r="N3502" s="58" t="n">
        <v>11.26</v>
      </c>
      <c r="O3502" s="50" t="n">
        <f aca="false">N3502*L3502</f>
        <v>-11.26</v>
      </c>
      <c r="P3502" s="14" t="n">
        <f aca="false">O3502+P3501</f>
        <v>851.115318091605</v>
      </c>
    </row>
    <row r="3503" customFormat="false" ht="12.8" hidden="false" customHeight="false" outlineLevel="0" collapsed="false">
      <c r="A3503" s="2" t="s">
        <v>3897</v>
      </c>
      <c r="B3503" s="2" t="s">
        <v>410</v>
      </c>
      <c r="C3503" s="0" t="s">
        <v>91</v>
      </c>
      <c r="D3503" s="0" t="s">
        <v>48</v>
      </c>
      <c r="E3503" s="0" t="s">
        <v>30</v>
      </c>
      <c r="F3503" s="0" t="s">
        <v>65</v>
      </c>
      <c r="G3503" s="0" t="s">
        <v>21</v>
      </c>
      <c r="H3503" s="0" t="s">
        <v>3904</v>
      </c>
      <c r="I3503" s="0" t="n">
        <v>1</v>
      </c>
      <c r="J3503" s="0" t="n">
        <v>1.45</v>
      </c>
      <c r="K3503" s="0" t="s">
        <v>21</v>
      </c>
      <c r="L3503" s="0" t="n">
        <f aca="false">IF(K3503="Yes",(J3503-1)*0.98,-1)</f>
        <v>0.441</v>
      </c>
      <c r="M3503" s="4" t="s">
        <v>22</v>
      </c>
      <c r="N3503" s="58" t="n">
        <v>11.26</v>
      </c>
      <c r="O3503" s="50" t="n">
        <f aca="false">N3503*L3503</f>
        <v>4.96566</v>
      </c>
      <c r="P3503" s="14" t="n">
        <f aca="false">O3503+P3502</f>
        <v>856.080978091605</v>
      </c>
    </row>
    <row r="3504" customFormat="false" ht="12.8" hidden="false" customHeight="false" outlineLevel="0" collapsed="false">
      <c r="A3504" s="9" t="s">
        <v>3897</v>
      </c>
      <c r="B3504" s="9" t="s">
        <v>410</v>
      </c>
      <c r="C3504" s="6" t="s">
        <v>91</v>
      </c>
      <c r="D3504" s="6" t="s">
        <v>48</v>
      </c>
      <c r="E3504" s="6" t="s">
        <v>30</v>
      </c>
      <c r="F3504" s="6" t="s">
        <v>65</v>
      </c>
      <c r="G3504" s="6" t="s">
        <v>21</v>
      </c>
      <c r="H3504" s="6" t="s">
        <v>3905</v>
      </c>
      <c r="I3504" s="0" t="n">
        <v>3</v>
      </c>
      <c r="J3504" s="6" t="n">
        <v>12.5</v>
      </c>
      <c r="K3504" s="3" t="str">
        <f aca="false">IF(I3504=1,"Yes","No")</f>
        <v>No</v>
      </c>
      <c r="L3504" s="7" t="n">
        <f aca="false">IF(K3504="Yes",(J3504-1)*0.98,-1)</f>
        <v>-1</v>
      </c>
      <c r="M3504" s="10" t="s">
        <v>53</v>
      </c>
      <c r="N3504" s="58" t="n">
        <v>11.26</v>
      </c>
      <c r="O3504" s="50" t="n">
        <f aca="false">N3504*L3504</f>
        <v>-11.26</v>
      </c>
      <c r="P3504" s="14" t="n">
        <f aca="false">O3504+P3503</f>
        <v>844.820978091605</v>
      </c>
    </row>
    <row r="3505" customFormat="false" ht="12.8" hidden="false" customHeight="false" outlineLevel="0" collapsed="false">
      <c r="A3505" s="2" t="s">
        <v>3906</v>
      </c>
      <c r="B3505" s="2" t="s">
        <v>27</v>
      </c>
      <c r="C3505" s="0" t="s">
        <v>150</v>
      </c>
      <c r="D3505" s="0" t="s">
        <v>16</v>
      </c>
      <c r="E3505" s="0" t="s">
        <v>17</v>
      </c>
      <c r="F3505" s="0" t="s">
        <v>18</v>
      </c>
      <c r="G3505" s="0" t="s">
        <v>19</v>
      </c>
      <c r="H3505" s="0" t="s">
        <v>3907</v>
      </c>
      <c r="I3505" s="0" t="n">
        <v>2</v>
      </c>
      <c r="J3505" s="0" t="n">
        <v>1.34</v>
      </c>
      <c r="K3505" s="0" t="s">
        <v>21</v>
      </c>
      <c r="L3505" s="0" t="n">
        <f aca="false">IF(K3505="Yes",(J3505-1)*0.98,-1)</f>
        <v>0.3332</v>
      </c>
      <c r="M3505" s="4" t="s">
        <v>22</v>
      </c>
      <c r="N3505" s="58" t="n">
        <v>11.26</v>
      </c>
      <c r="O3505" s="50" t="n">
        <f aca="false">N3505*L3505</f>
        <v>3.751832</v>
      </c>
      <c r="P3505" s="14" t="n">
        <f aca="false">O3505+P3504</f>
        <v>848.572810091605</v>
      </c>
    </row>
    <row r="3506" customFormat="false" ht="12.8" hidden="false" customHeight="false" outlineLevel="0" collapsed="false">
      <c r="A3506" s="2" t="s">
        <v>3906</v>
      </c>
      <c r="B3506" s="2" t="s">
        <v>239</v>
      </c>
      <c r="C3506" s="0" t="s">
        <v>74</v>
      </c>
      <c r="D3506" s="0" t="s">
        <v>37</v>
      </c>
      <c r="E3506" s="0" t="s">
        <v>30</v>
      </c>
      <c r="F3506" s="0" t="s">
        <v>43</v>
      </c>
      <c r="G3506" s="0" t="s">
        <v>19</v>
      </c>
      <c r="H3506" s="0" t="s">
        <v>3908</v>
      </c>
      <c r="I3506" s="0" t="n">
        <v>1</v>
      </c>
      <c r="J3506" s="0" t="n">
        <v>1.13</v>
      </c>
      <c r="K3506" s="0" t="s">
        <v>21</v>
      </c>
      <c r="L3506" s="0" t="n">
        <f aca="false">IF(K3506="Yes",(J3506-1)*0.98,-1)</f>
        <v>0.1274</v>
      </c>
      <c r="M3506" s="4" t="s">
        <v>22</v>
      </c>
      <c r="N3506" s="58" t="n">
        <v>11.26</v>
      </c>
      <c r="O3506" s="50" t="n">
        <f aca="false">N3506*L3506</f>
        <v>1.434524</v>
      </c>
      <c r="P3506" s="14" t="n">
        <f aca="false">O3506+P3505</f>
        <v>850.007334091605</v>
      </c>
    </row>
    <row r="3507" customFormat="false" ht="12.8" hidden="false" customHeight="false" outlineLevel="0" collapsed="false">
      <c r="A3507" s="2" t="s">
        <v>3906</v>
      </c>
      <c r="B3507" s="2" t="s">
        <v>239</v>
      </c>
      <c r="C3507" s="0" t="s">
        <v>74</v>
      </c>
      <c r="D3507" s="0" t="s">
        <v>37</v>
      </c>
      <c r="E3507" s="0" t="s">
        <v>30</v>
      </c>
      <c r="F3507" s="0" t="s">
        <v>43</v>
      </c>
      <c r="G3507" s="0" t="s">
        <v>19</v>
      </c>
      <c r="H3507" s="0" t="s">
        <v>3909</v>
      </c>
      <c r="I3507" s="0" t="n">
        <v>4</v>
      </c>
      <c r="J3507" s="0" t="n">
        <v>3.5</v>
      </c>
      <c r="K3507" s="0" t="s">
        <v>19</v>
      </c>
      <c r="L3507" s="0" t="n">
        <f aca="false">IF(K3507="Yes",(J3507-1)*0.98,-1)</f>
        <v>-1</v>
      </c>
      <c r="M3507" s="11" t="s">
        <v>62</v>
      </c>
      <c r="N3507" s="58" t="n">
        <v>11.26</v>
      </c>
      <c r="O3507" s="50" t="n">
        <f aca="false">N3507*L3507</f>
        <v>-11.26</v>
      </c>
      <c r="P3507" s="14" t="n">
        <f aca="false">O3507+P3506</f>
        <v>838.747334091605</v>
      </c>
    </row>
    <row r="3508" customFormat="false" ht="12.8" hidden="false" customHeight="false" outlineLevel="0" collapsed="false">
      <c r="A3508" s="9" t="s">
        <v>3906</v>
      </c>
      <c r="B3508" s="9" t="s">
        <v>239</v>
      </c>
      <c r="C3508" s="6" t="s">
        <v>74</v>
      </c>
      <c r="D3508" s="6" t="s">
        <v>37</v>
      </c>
      <c r="E3508" s="6" t="s">
        <v>30</v>
      </c>
      <c r="F3508" s="6" t="s">
        <v>43</v>
      </c>
      <c r="G3508" s="6" t="s">
        <v>19</v>
      </c>
      <c r="H3508" s="6" t="s">
        <v>3909</v>
      </c>
      <c r="I3508" s="0" t="n">
        <v>4</v>
      </c>
      <c r="J3508" s="6" t="n">
        <v>28</v>
      </c>
      <c r="K3508" s="3" t="str">
        <f aca="false">IF(I3508=1,"Yes","No")</f>
        <v>No</v>
      </c>
      <c r="L3508" s="7" t="n">
        <f aca="false">IF(K3508="Yes",(J3508-1)*0.98,-1)</f>
        <v>-1</v>
      </c>
      <c r="M3508" s="10" t="s">
        <v>53</v>
      </c>
      <c r="N3508" s="58" t="n">
        <v>11.26</v>
      </c>
      <c r="O3508" s="50" t="n">
        <f aca="false">N3508*L3508</f>
        <v>-11.26</v>
      </c>
      <c r="P3508" s="14" t="n">
        <f aca="false">O3508+P3507</f>
        <v>827.487334091605</v>
      </c>
    </row>
    <row r="3509" customFormat="false" ht="12.8" hidden="false" customHeight="false" outlineLevel="0" collapsed="false">
      <c r="A3509" s="2" t="s">
        <v>3910</v>
      </c>
      <c r="B3509" s="2" t="s">
        <v>3911</v>
      </c>
      <c r="C3509" s="6" t="s">
        <v>1378</v>
      </c>
      <c r="D3509" s="6" t="s">
        <v>37</v>
      </c>
      <c r="E3509" s="6" t="s">
        <v>79</v>
      </c>
      <c r="F3509" s="6" t="s">
        <v>80</v>
      </c>
      <c r="G3509" s="6" t="s">
        <v>19</v>
      </c>
      <c r="H3509" s="6" t="s">
        <v>3912</v>
      </c>
      <c r="I3509" s="0" t="n">
        <v>2</v>
      </c>
      <c r="J3509" s="6" t="n">
        <v>11.5</v>
      </c>
      <c r="K3509" s="3" t="str">
        <f aca="false">IF(I3509=1, "No","Yes")</f>
        <v>Yes</v>
      </c>
      <c r="L3509" s="7" t="n">
        <f aca="false">IF(I3509=1,-J3509,0.98)</f>
        <v>0.98</v>
      </c>
      <c r="M3509" s="8" t="s">
        <v>51</v>
      </c>
      <c r="N3509" s="58" t="n">
        <v>11.26</v>
      </c>
      <c r="O3509" s="50" t="n">
        <f aca="false">N3509*L3509</f>
        <v>11.0348</v>
      </c>
      <c r="P3509" s="14" t="n">
        <f aca="false">O3509+P3508</f>
        <v>838.522134091605</v>
      </c>
    </row>
    <row r="3510" customFormat="false" ht="12.8" hidden="false" customHeight="false" outlineLevel="0" collapsed="false">
      <c r="A3510" s="2" t="s">
        <v>3910</v>
      </c>
      <c r="B3510" s="2" t="s">
        <v>3911</v>
      </c>
      <c r="C3510" s="6" t="s">
        <v>1378</v>
      </c>
      <c r="D3510" s="6" t="s">
        <v>37</v>
      </c>
      <c r="E3510" s="6" t="s">
        <v>79</v>
      </c>
      <c r="F3510" s="6" t="s">
        <v>80</v>
      </c>
      <c r="G3510" s="6" t="s">
        <v>19</v>
      </c>
      <c r="H3510" s="6" t="s">
        <v>3913</v>
      </c>
      <c r="I3510" s="0" t="n">
        <v>3</v>
      </c>
      <c r="J3510" s="6" t="n">
        <v>9</v>
      </c>
      <c r="K3510" s="3" t="str">
        <f aca="false">IF(I3510=1, "No","Yes")</f>
        <v>Yes</v>
      </c>
      <c r="L3510" s="7" t="n">
        <f aca="false">IF(I3510=1,-J3510,0.98)</f>
        <v>0.98</v>
      </c>
      <c r="M3510" s="8" t="s">
        <v>51</v>
      </c>
      <c r="N3510" s="58" t="n">
        <v>11.26</v>
      </c>
      <c r="O3510" s="50" t="n">
        <f aca="false">N3510*L3510</f>
        <v>11.0348</v>
      </c>
      <c r="P3510" s="14" t="n">
        <f aca="false">O3510+P3509</f>
        <v>849.556934091605</v>
      </c>
    </row>
    <row r="3511" customFormat="false" ht="12.8" hidden="false" customHeight="false" outlineLevel="0" collapsed="false">
      <c r="A3511" s="2" t="s">
        <v>3910</v>
      </c>
      <c r="B3511" s="2" t="s">
        <v>3911</v>
      </c>
      <c r="C3511" s="6" t="s">
        <v>1378</v>
      </c>
      <c r="D3511" s="6" t="s">
        <v>37</v>
      </c>
      <c r="E3511" s="6" t="s">
        <v>79</v>
      </c>
      <c r="F3511" s="6" t="s">
        <v>80</v>
      </c>
      <c r="G3511" s="6" t="s">
        <v>19</v>
      </c>
      <c r="H3511" s="6" t="s">
        <v>3912</v>
      </c>
      <c r="I3511" s="0" t="n">
        <v>2</v>
      </c>
      <c r="J3511" s="6" t="n">
        <v>11.5</v>
      </c>
      <c r="K3511" s="3" t="str">
        <f aca="false">IF(I3511=1, "No","Yes")</f>
        <v>Yes</v>
      </c>
      <c r="L3511" s="7" t="n">
        <f aca="false">IF(I3511=1,-J3511,0.98)</f>
        <v>0.98</v>
      </c>
      <c r="M3511" s="12" t="s">
        <v>128</v>
      </c>
      <c r="N3511" s="58" t="n">
        <v>11.26</v>
      </c>
      <c r="O3511" s="50" t="n">
        <f aca="false">N3511*L3511</f>
        <v>11.0348</v>
      </c>
      <c r="P3511" s="14" t="n">
        <f aca="false">O3511+P3510</f>
        <v>860.591734091605</v>
      </c>
    </row>
    <row r="3512" customFormat="false" ht="12.8" hidden="false" customHeight="false" outlineLevel="0" collapsed="false">
      <c r="A3512" s="2" t="s">
        <v>3910</v>
      </c>
      <c r="B3512" s="2" t="s">
        <v>3911</v>
      </c>
      <c r="C3512" s="6" t="s">
        <v>1378</v>
      </c>
      <c r="D3512" s="6" t="s">
        <v>37</v>
      </c>
      <c r="E3512" s="6" t="s">
        <v>79</v>
      </c>
      <c r="F3512" s="6" t="s">
        <v>80</v>
      </c>
      <c r="G3512" s="6" t="s">
        <v>19</v>
      </c>
      <c r="H3512" s="6" t="s">
        <v>3913</v>
      </c>
      <c r="I3512" s="0" t="n">
        <v>3</v>
      </c>
      <c r="J3512" s="6" t="n">
        <v>9</v>
      </c>
      <c r="K3512" s="3" t="str">
        <f aca="false">IF(I3512=1, "No","Yes")</f>
        <v>Yes</v>
      </c>
      <c r="L3512" s="7" t="n">
        <f aca="false">IF(I3512=1,-J3512,0.98)</f>
        <v>0.98</v>
      </c>
      <c r="M3512" s="12" t="s">
        <v>128</v>
      </c>
      <c r="N3512" s="58" t="n">
        <v>11.26</v>
      </c>
      <c r="O3512" s="50" t="n">
        <f aca="false">N3512*L3512</f>
        <v>11.0348</v>
      </c>
      <c r="P3512" s="14" t="n">
        <f aca="false">O3512+P3511</f>
        <v>871.626534091605</v>
      </c>
    </row>
    <row r="3513" customFormat="false" ht="12.8" hidden="false" customHeight="false" outlineLevel="0" collapsed="false">
      <c r="A3513" s="2" t="s">
        <v>3910</v>
      </c>
      <c r="B3513" s="2" t="s">
        <v>239</v>
      </c>
      <c r="C3513" s="0" t="s">
        <v>125</v>
      </c>
      <c r="D3513" s="0" t="s">
        <v>42</v>
      </c>
      <c r="E3513" s="0" t="s">
        <v>30</v>
      </c>
      <c r="F3513" s="0" t="s">
        <v>18</v>
      </c>
      <c r="G3513" s="0" t="s">
        <v>19</v>
      </c>
      <c r="H3513" s="0" t="s">
        <v>3914</v>
      </c>
      <c r="I3513" s="0" t="n">
        <v>0</v>
      </c>
      <c r="J3513" s="0" t="n">
        <v>2.75</v>
      </c>
      <c r="K3513" s="0" t="s">
        <v>19</v>
      </c>
      <c r="L3513" s="0" t="n">
        <f aca="false">IF(K3513="Yes",(J3513-1)*0.98,-1)</f>
        <v>-1</v>
      </c>
      <c r="M3513" s="11" t="s">
        <v>62</v>
      </c>
      <c r="N3513" s="58" t="n">
        <v>11.26</v>
      </c>
      <c r="O3513" s="50" t="n">
        <f aca="false">N3513*L3513</f>
        <v>-11.26</v>
      </c>
      <c r="P3513" s="14" t="n">
        <f aca="false">O3513+P3512</f>
        <v>860.366534091605</v>
      </c>
    </row>
    <row r="3514" customFormat="false" ht="12.8" hidden="false" customHeight="false" outlineLevel="0" collapsed="false">
      <c r="A3514" s="2" t="s">
        <v>3915</v>
      </c>
      <c r="B3514" s="2" t="s">
        <v>101</v>
      </c>
      <c r="C3514" s="0" t="s">
        <v>215</v>
      </c>
      <c r="D3514" s="0" t="s">
        <v>48</v>
      </c>
      <c r="E3514" s="0" t="s">
        <v>87</v>
      </c>
      <c r="F3514" s="0" t="s">
        <v>298</v>
      </c>
      <c r="G3514" s="0" t="s">
        <v>19</v>
      </c>
      <c r="H3514" s="0" t="s">
        <v>3916</v>
      </c>
      <c r="I3514" s="0" t="n">
        <v>1</v>
      </c>
      <c r="J3514" s="0" t="n">
        <v>1.21</v>
      </c>
      <c r="K3514" s="0" t="str">
        <f aca="false">IF(I3514=1,"Yes","No")</f>
        <v>Yes</v>
      </c>
      <c r="L3514" s="0" t="n">
        <f aca="false">IF(K3514="Yes",(J3514-1)*0.98,-1)</f>
        <v>0.2058</v>
      </c>
      <c r="M3514" s="5" t="s">
        <v>33</v>
      </c>
      <c r="N3514" s="58" t="n">
        <v>11.26</v>
      </c>
      <c r="O3514" s="50" t="n">
        <f aca="false">N3514*L3514</f>
        <v>2.317308</v>
      </c>
      <c r="P3514" s="14" t="n">
        <f aca="false">O3514+P3513</f>
        <v>862.683842091605</v>
      </c>
    </row>
    <row r="3515" customFormat="false" ht="12.8" hidden="false" customHeight="false" outlineLevel="0" collapsed="false">
      <c r="A3515" s="2" t="s">
        <v>3915</v>
      </c>
      <c r="B3515" s="2" t="s">
        <v>109</v>
      </c>
      <c r="C3515" s="0" t="s">
        <v>215</v>
      </c>
      <c r="D3515" s="0" t="s">
        <v>16</v>
      </c>
      <c r="E3515" s="0" t="s">
        <v>17</v>
      </c>
      <c r="F3515" s="0" t="s">
        <v>18</v>
      </c>
      <c r="G3515" s="0" t="s">
        <v>19</v>
      </c>
      <c r="H3515" s="0" t="s">
        <v>3917</v>
      </c>
      <c r="I3515" s="0" t="n">
        <v>1</v>
      </c>
      <c r="J3515" s="0" t="n">
        <v>1.1</v>
      </c>
      <c r="K3515" s="0" t="s">
        <v>21</v>
      </c>
      <c r="L3515" s="0" t="n">
        <f aca="false">IF(K3515="Yes",(J3515-1)*0.98,-1)</f>
        <v>0.0980000000000001</v>
      </c>
      <c r="M3515" s="4" t="s">
        <v>22</v>
      </c>
      <c r="N3515" s="58" t="n">
        <v>11.26</v>
      </c>
      <c r="O3515" s="50" t="n">
        <f aca="false">N3515*L3515</f>
        <v>1.10348</v>
      </c>
      <c r="P3515" s="14" t="n">
        <f aca="false">O3515+P3514</f>
        <v>863.787322091605</v>
      </c>
    </row>
    <row r="3516" customFormat="false" ht="12.8" hidden="false" customHeight="false" outlineLevel="0" collapsed="false">
      <c r="A3516" s="2" t="s">
        <v>3915</v>
      </c>
      <c r="B3516" s="2" t="s">
        <v>109</v>
      </c>
      <c r="C3516" s="0" t="s">
        <v>215</v>
      </c>
      <c r="D3516" s="0" t="s">
        <v>16</v>
      </c>
      <c r="E3516" s="0" t="s">
        <v>17</v>
      </c>
      <c r="F3516" s="0" t="s">
        <v>18</v>
      </c>
      <c r="G3516" s="0" t="s">
        <v>19</v>
      </c>
      <c r="H3516" s="0" t="s">
        <v>3918</v>
      </c>
      <c r="I3516" s="0" t="n">
        <v>2</v>
      </c>
      <c r="J3516" s="0" t="n">
        <v>1.2</v>
      </c>
      <c r="K3516" s="0" t="s">
        <v>21</v>
      </c>
      <c r="L3516" s="0" t="n">
        <f aca="false">IF(K3516="Yes",(J3516-1)*0.98,-1)</f>
        <v>0.196</v>
      </c>
      <c r="M3516" s="11" t="s">
        <v>62</v>
      </c>
      <c r="N3516" s="58" t="n">
        <v>11.26</v>
      </c>
      <c r="O3516" s="50" t="n">
        <f aca="false">N3516*L3516</f>
        <v>2.20696</v>
      </c>
      <c r="P3516" s="14" t="n">
        <f aca="false">O3516+P3515</f>
        <v>865.994282091605</v>
      </c>
    </row>
    <row r="3517" customFormat="false" ht="12.8" hidden="false" customHeight="false" outlineLevel="0" collapsed="false">
      <c r="A3517" s="2" t="s">
        <v>3919</v>
      </c>
      <c r="B3517" s="2" t="s">
        <v>364</v>
      </c>
      <c r="C3517" s="0" t="s">
        <v>15</v>
      </c>
      <c r="D3517" s="0" t="s">
        <v>42</v>
      </c>
      <c r="E3517" s="0" t="s">
        <v>17</v>
      </c>
      <c r="F3517" s="0" t="s">
        <v>43</v>
      </c>
      <c r="G3517" s="0" t="s">
        <v>19</v>
      </c>
      <c r="H3517" s="0" t="s">
        <v>2765</v>
      </c>
      <c r="I3517" s="0" t="n">
        <v>1</v>
      </c>
      <c r="J3517" s="0" t="n">
        <v>1.39</v>
      </c>
      <c r="K3517" s="0" t="str">
        <f aca="false">IF(I3517=1,"Yes","No")</f>
        <v>Yes</v>
      </c>
      <c r="L3517" s="0" t="n">
        <f aca="false">IF(K3517="Yes",(J3517-1)*0.98,-1)</f>
        <v>0.3822</v>
      </c>
      <c r="M3517" s="5" t="s">
        <v>33</v>
      </c>
      <c r="N3517" s="58" t="n">
        <v>11.26</v>
      </c>
      <c r="O3517" s="50" t="n">
        <f aca="false">N3517*L3517</f>
        <v>4.303572</v>
      </c>
      <c r="P3517" s="14" t="n">
        <f aca="false">O3517+P3516</f>
        <v>870.297854091605</v>
      </c>
    </row>
    <row r="3518" customFormat="false" ht="12.8" hidden="false" customHeight="false" outlineLevel="0" collapsed="false">
      <c r="A3518" s="2" t="s">
        <v>3919</v>
      </c>
      <c r="B3518" s="2" t="s">
        <v>364</v>
      </c>
      <c r="C3518" s="0" t="s">
        <v>15</v>
      </c>
      <c r="D3518" s="0" t="s">
        <v>42</v>
      </c>
      <c r="E3518" s="0" t="s">
        <v>17</v>
      </c>
      <c r="F3518" s="0" t="s">
        <v>43</v>
      </c>
      <c r="G3518" s="0" t="s">
        <v>19</v>
      </c>
      <c r="H3518" s="0" t="s">
        <v>3920</v>
      </c>
      <c r="I3518" s="0" t="n">
        <v>2</v>
      </c>
      <c r="J3518" s="0" t="n">
        <v>2.1</v>
      </c>
      <c r="K3518" s="0" t="s">
        <v>21</v>
      </c>
      <c r="L3518" s="0" t="n">
        <f aca="false">IF(K3518="Yes",(J3518-1)*0.98,-1)</f>
        <v>1.078</v>
      </c>
      <c r="M3518" s="11" t="s">
        <v>62</v>
      </c>
      <c r="N3518" s="58" t="n">
        <v>11.26</v>
      </c>
      <c r="O3518" s="50" t="n">
        <f aca="false">N3518*L3518</f>
        <v>12.13828</v>
      </c>
      <c r="P3518" s="14" t="n">
        <f aca="false">O3518+P3517</f>
        <v>882.436134091605</v>
      </c>
    </row>
    <row r="3519" customFormat="false" ht="12.8" hidden="false" customHeight="false" outlineLevel="0" collapsed="false">
      <c r="A3519" s="2" t="s">
        <v>3921</v>
      </c>
      <c r="B3519" s="2" t="s">
        <v>915</v>
      </c>
      <c r="C3519" s="0" t="s">
        <v>119</v>
      </c>
      <c r="D3519" s="0" t="s">
        <v>42</v>
      </c>
      <c r="E3519" s="0" t="s">
        <v>17</v>
      </c>
      <c r="F3519" s="0" t="s">
        <v>43</v>
      </c>
      <c r="G3519" s="0" t="s">
        <v>19</v>
      </c>
      <c r="H3519" s="0" t="s">
        <v>3922</v>
      </c>
      <c r="I3519" s="0" t="n">
        <v>0</v>
      </c>
      <c r="J3519" s="0" t="n">
        <v>2.78</v>
      </c>
      <c r="K3519" s="0" t="str">
        <f aca="false">IF(I3519=1,"Yes","No")</f>
        <v>No</v>
      </c>
      <c r="L3519" s="0" t="n">
        <f aca="false">IF(K3519="Yes",(J3519-1)*0.98,-1)</f>
        <v>-1</v>
      </c>
      <c r="M3519" s="5" t="s">
        <v>33</v>
      </c>
      <c r="N3519" s="58" t="n">
        <v>11.26</v>
      </c>
      <c r="O3519" s="50" t="n">
        <f aca="false">N3519*L3519</f>
        <v>-11.26</v>
      </c>
      <c r="P3519" s="14" t="n">
        <f aca="false">O3519+P3518</f>
        <v>871.176134091605</v>
      </c>
    </row>
    <row r="3520" customFormat="false" ht="12.8" hidden="false" customHeight="false" outlineLevel="0" collapsed="false">
      <c r="A3520" s="2" t="s">
        <v>3921</v>
      </c>
      <c r="B3520" s="2" t="s">
        <v>167</v>
      </c>
      <c r="C3520" s="0" t="s">
        <v>41</v>
      </c>
      <c r="D3520" s="0" t="s">
        <v>16</v>
      </c>
      <c r="E3520" s="0" t="s">
        <v>87</v>
      </c>
      <c r="F3520" s="0" t="s">
        <v>152</v>
      </c>
      <c r="G3520" s="0" t="s">
        <v>19</v>
      </c>
      <c r="H3520" s="0" t="s">
        <v>3923</v>
      </c>
      <c r="I3520" s="0" t="n">
        <v>1</v>
      </c>
      <c r="J3520" s="0" t="n">
        <v>1.48</v>
      </c>
      <c r="K3520" s="0" t="str">
        <f aca="false">IF(I3520=1,"Yes","No")</f>
        <v>Yes</v>
      </c>
      <c r="L3520" s="0" t="n">
        <f aca="false">IF(K3520="Yes",(J3520-1)*0.98,-1)</f>
        <v>0.4704</v>
      </c>
      <c r="M3520" s="5" t="s">
        <v>33</v>
      </c>
      <c r="N3520" s="58" t="n">
        <v>11.26</v>
      </c>
      <c r="O3520" s="50" t="n">
        <f aca="false">N3520*L3520</f>
        <v>5.296704</v>
      </c>
      <c r="P3520" s="14" t="n">
        <f aca="false">O3520+P3519</f>
        <v>876.472838091605</v>
      </c>
    </row>
    <row r="3521" customFormat="false" ht="12.8" hidden="false" customHeight="false" outlineLevel="0" collapsed="false">
      <c r="A3521" s="2" t="s">
        <v>3921</v>
      </c>
      <c r="B3521" s="2" t="s">
        <v>167</v>
      </c>
      <c r="C3521" s="0" t="s">
        <v>41</v>
      </c>
      <c r="D3521" s="0" t="s">
        <v>16</v>
      </c>
      <c r="E3521" s="0" t="s">
        <v>87</v>
      </c>
      <c r="F3521" s="0" t="s">
        <v>152</v>
      </c>
      <c r="G3521" s="0" t="s">
        <v>19</v>
      </c>
      <c r="H3521" s="0" t="s">
        <v>3923</v>
      </c>
      <c r="I3521" s="0" t="n">
        <v>1</v>
      </c>
      <c r="J3521" s="0" t="n">
        <v>1.14</v>
      </c>
      <c r="K3521" s="0" t="s">
        <v>21</v>
      </c>
      <c r="L3521" s="0" t="n">
        <f aca="false">IF(K3521="Yes",(J3521-1)*0.98,-1)</f>
        <v>0.1372</v>
      </c>
      <c r="M3521" s="4" t="s">
        <v>22</v>
      </c>
      <c r="N3521" s="58" t="n">
        <v>11.26</v>
      </c>
      <c r="O3521" s="50" t="n">
        <f aca="false">N3521*L3521</f>
        <v>1.544872</v>
      </c>
      <c r="P3521" s="14" t="n">
        <f aca="false">O3521+P3520</f>
        <v>878.017710091605</v>
      </c>
    </row>
    <row r="3522" customFormat="false" ht="12.8" hidden="false" customHeight="false" outlineLevel="0" collapsed="false">
      <c r="A3522" s="2" t="s">
        <v>3924</v>
      </c>
      <c r="B3522" s="2" t="s">
        <v>445</v>
      </c>
      <c r="C3522" s="0" t="s">
        <v>41</v>
      </c>
      <c r="D3522" s="0" t="s">
        <v>42</v>
      </c>
      <c r="E3522" s="0" t="s">
        <v>17</v>
      </c>
      <c r="F3522" s="0" t="s">
        <v>43</v>
      </c>
      <c r="G3522" s="0" t="s">
        <v>19</v>
      </c>
      <c r="H3522" s="0" t="s">
        <v>3925</v>
      </c>
      <c r="I3522" s="0" t="n">
        <v>4</v>
      </c>
      <c r="J3522" s="0" t="n">
        <v>1.62</v>
      </c>
      <c r="K3522" s="0" t="str">
        <f aca="false">IF(I3522=1,"Yes","No")</f>
        <v>No</v>
      </c>
      <c r="L3522" s="0" t="n">
        <f aca="false">IF(K3522="Yes",(J3522-1)*0.98,-1)</f>
        <v>-1</v>
      </c>
      <c r="M3522" s="5" t="s">
        <v>33</v>
      </c>
      <c r="N3522" s="58" t="n">
        <v>11.26</v>
      </c>
      <c r="O3522" s="50" t="n">
        <f aca="false">N3522*L3522</f>
        <v>-11.26</v>
      </c>
      <c r="P3522" s="14" t="n">
        <f aca="false">O3522+P3521</f>
        <v>866.757710091605</v>
      </c>
    </row>
    <row r="3523" customFormat="false" ht="12.8" hidden="false" customHeight="false" outlineLevel="0" collapsed="false">
      <c r="A3523" s="2" t="s">
        <v>3924</v>
      </c>
      <c r="B3523" s="2" t="s">
        <v>186</v>
      </c>
      <c r="C3523" s="0" t="s">
        <v>1317</v>
      </c>
      <c r="D3523" s="0" t="s">
        <v>37</v>
      </c>
      <c r="E3523" s="0" t="s">
        <v>17</v>
      </c>
      <c r="F3523" s="0" t="s">
        <v>43</v>
      </c>
      <c r="G3523" s="0" t="s">
        <v>19</v>
      </c>
      <c r="H3523" s="0" t="s">
        <v>3926</v>
      </c>
      <c r="I3523" s="0" t="n">
        <v>2</v>
      </c>
      <c r="J3523" s="0" t="n">
        <v>1.47</v>
      </c>
      <c r="K3523" s="0" t="s">
        <v>21</v>
      </c>
      <c r="L3523" s="0" t="n">
        <f aca="false">IF(K3523="Yes",(J3523-1)*0.98,-1)</f>
        <v>0.4606</v>
      </c>
      <c r="M3523" s="11" t="s">
        <v>62</v>
      </c>
      <c r="N3523" s="58" t="n">
        <v>11.26</v>
      </c>
      <c r="O3523" s="50" t="n">
        <f aca="false">N3523*L3523</f>
        <v>5.186356</v>
      </c>
      <c r="P3523" s="14" t="n">
        <f aca="false">O3523+P3522</f>
        <v>871.944066091605</v>
      </c>
    </row>
    <row r="3524" customFormat="false" ht="12.8" hidden="false" customHeight="false" outlineLevel="0" collapsed="false">
      <c r="A3524" s="2" t="s">
        <v>3927</v>
      </c>
      <c r="B3524" s="2" t="s">
        <v>149</v>
      </c>
      <c r="C3524" s="6" t="s">
        <v>47</v>
      </c>
      <c r="D3524" s="6" t="s">
        <v>42</v>
      </c>
      <c r="E3524" s="6" t="s">
        <v>30</v>
      </c>
      <c r="F3524" s="6" t="s">
        <v>18</v>
      </c>
      <c r="G3524" s="6" t="s">
        <v>19</v>
      </c>
      <c r="H3524" s="6" t="s">
        <v>3928</v>
      </c>
      <c r="I3524" s="0" t="n">
        <v>3</v>
      </c>
      <c r="J3524" s="6" t="n">
        <v>23.54</v>
      </c>
      <c r="K3524" s="3" t="str">
        <f aca="false">IF(I3524=1, "No","Yes")</f>
        <v>Yes</v>
      </c>
      <c r="L3524" s="7" t="n">
        <f aca="false">IF(I3524=1,-J3524,0.98)</f>
        <v>0.98</v>
      </c>
      <c r="M3524" s="8" t="s">
        <v>51</v>
      </c>
      <c r="N3524" s="58" t="n">
        <v>11.26</v>
      </c>
      <c r="O3524" s="50" t="n">
        <f aca="false">N3524*L3524</f>
        <v>11.0348</v>
      </c>
      <c r="P3524" s="14" t="n">
        <f aca="false">O3524+P3523</f>
        <v>882.978866091605</v>
      </c>
    </row>
    <row r="3525" customFormat="false" ht="12.8" hidden="false" customHeight="false" outlineLevel="0" collapsed="false">
      <c r="A3525" s="2" t="s">
        <v>3927</v>
      </c>
      <c r="B3525" s="2" t="s">
        <v>471</v>
      </c>
      <c r="C3525" s="0" t="s">
        <v>74</v>
      </c>
      <c r="D3525" s="0" t="s">
        <v>37</v>
      </c>
      <c r="E3525" s="0" t="s">
        <v>30</v>
      </c>
      <c r="F3525" s="0" t="s">
        <v>43</v>
      </c>
      <c r="G3525" s="0" t="s">
        <v>19</v>
      </c>
      <c r="H3525" s="0" t="s">
        <v>3929</v>
      </c>
      <c r="I3525" s="0" t="n">
        <v>0</v>
      </c>
      <c r="J3525" s="0" t="n">
        <v>1.26</v>
      </c>
      <c r="K3525" s="0" t="s">
        <v>19</v>
      </c>
      <c r="L3525" s="0" t="n">
        <f aca="false">IF(K3525="Yes",(J3525-1)*0.98,-1)</f>
        <v>-1</v>
      </c>
      <c r="M3525" s="4" t="s">
        <v>22</v>
      </c>
      <c r="N3525" s="58" t="n">
        <v>11.26</v>
      </c>
      <c r="O3525" s="50" t="n">
        <f aca="false">N3525*L3525</f>
        <v>-11.26</v>
      </c>
      <c r="P3525" s="14" t="n">
        <f aca="false">O3525+P3524</f>
        <v>871.718866091605</v>
      </c>
    </row>
    <row r="3526" customFormat="false" ht="12.8" hidden="false" customHeight="false" outlineLevel="0" collapsed="false">
      <c r="A3526" s="2" t="s">
        <v>3930</v>
      </c>
      <c r="B3526" s="2" t="s">
        <v>512</v>
      </c>
      <c r="C3526" s="0" t="s">
        <v>47</v>
      </c>
      <c r="D3526" s="0" t="s">
        <v>42</v>
      </c>
      <c r="E3526" s="0" t="s">
        <v>30</v>
      </c>
      <c r="F3526" s="0" t="s">
        <v>18</v>
      </c>
      <c r="G3526" s="0" t="s">
        <v>19</v>
      </c>
      <c r="H3526" s="0" t="s">
        <v>3931</v>
      </c>
      <c r="I3526" s="0" t="n">
        <v>1</v>
      </c>
      <c r="J3526" s="0" t="n">
        <v>1.12</v>
      </c>
      <c r="K3526" s="0" t="s">
        <v>21</v>
      </c>
      <c r="L3526" s="0" t="n">
        <f aca="false">IF(K3526="Yes",(J3526-1)*0.98,-1)</f>
        <v>0.1176</v>
      </c>
      <c r="M3526" s="11" t="s">
        <v>62</v>
      </c>
      <c r="N3526" s="58" t="n">
        <v>11.26</v>
      </c>
      <c r="O3526" s="50" t="n">
        <f aca="false">N3526*L3526</f>
        <v>1.324176</v>
      </c>
      <c r="P3526" s="14" t="n">
        <f aca="false">O3526+P3525</f>
        <v>873.043042091605</v>
      </c>
    </row>
    <row r="3527" customFormat="false" ht="12.8" hidden="false" customHeight="false" outlineLevel="0" collapsed="false">
      <c r="A3527" s="2" t="s">
        <v>3930</v>
      </c>
      <c r="B3527" s="2" t="s">
        <v>512</v>
      </c>
      <c r="C3527" s="6" t="s">
        <v>47</v>
      </c>
      <c r="D3527" s="6" t="s">
        <v>42</v>
      </c>
      <c r="E3527" s="6" t="s">
        <v>30</v>
      </c>
      <c r="F3527" s="6" t="s">
        <v>18</v>
      </c>
      <c r="G3527" s="6" t="s">
        <v>19</v>
      </c>
      <c r="H3527" s="6" t="s">
        <v>3882</v>
      </c>
      <c r="I3527" s="0" t="n">
        <v>2</v>
      </c>
      <c r="J3527" s="6" t="n">
        <v>4.11</v>
      </c>
      <c r="K3527" s="3" t="str">
        <f aca="false">IF(I3527=1, "No","Yes")</f>
        <v>Yes</v>
      </c>
      <c r="L3527" s="7" t="n">
        <f aca="false">IF(I3527=1,-J3527,0.98)</f>
        <v>0.98</v>
      </c>
      <c r="M3527" s="8" t="s">
        <v>51</v>
      </c>
      <c r="N3527" s="58" t="n">
        <v>11.26</v>
      </c>
      <c r="O3527" s="50" t="n">
        <f aca="false">N3527*L3527</f>
        <v>11.0348</v>
      </c>
      <c r="P3527" s="14" t="n">
        <f aca="false">O3527+P3526</f>
        <v>884.077842091605</v>
      </c>
    </row>
    <row r="3528" customFormat="false" ht="12.8" hidden="false" customHeight="false" outlineLevel="0" collapsed="false">
      <c r="A3528" s="2" t="s">
        <v>3930</v>
      </c>
      <c r="B3528" s="2" t="s">
        <v>167</v>
      </c>
      <c r="C3528" s="0" t="s">
        <v>68</v>
      </c>
      <c r="D3528" s="0" t="s">
        <v>16</v>
      </c>
      <c r="E3528" s="0" t="s">
        <v>17</v>
      </c>
      <c r="F3528" s="0" t="s">
        <v>18</v>
      </c>
      <c r="G3528" s="0" t="s">
        <v>19</v>
      </c>
      <c r="H3528" s="0" t="s">
        <v>3932</v>
      </c>
      <c r="I3528" s="0" t="n">
        <v>2</v>
      </c>
      <c r="J3528" s="0" t="n">
        <v>1.12</v>
      </c>
      <c r="K3528" s="0" t="s">
        <v>21</v>
      </c>
      <c r="L3528" s="0" t="n">
        <f aca="false">IF(K3528="Yes",(J3528-1)*0.98,-1)</f>
        <v>0.1176</v>
      </c>
      <c r="M3528" s="4" t="s">
        <v>22</v>
      </c>
      <c r="N3528" s="58" t="n">
        <v>11.26</v>
      </c>
      <c r="O3528" s="50" t="n">
        <f aca="false">N3528*L3528</f>
        <v>1.324176</v>
      </c>
      <c r="P3528" s="14" t="n">
        <f aca="false">O3528+P3527</f>
        <v>885.402018091605</v>
      </c>
    </row>
    <row r="3529" customFormat="false" ht="12.8" hidden="false" customHeight="false" outlineLevel="0" collapsed="false">
      <c r="A3529" s="2" t="s">
        <v>3930</v>
      </c>
      <c r="B3529" s="2" t="s">
        <v>239</v>
      </c>
      <c r="C3529" s="0" t="s">
        <v>28</v>
      </c>
      <c r="D3529" s="0" t="s">
        <v>42</v>
      </c>
      <c r="E3529" s="0" t="s">
        <v>30</v>
      </c>
      <c r="F3529" s="0" t="s">
        <v>18</v>
      </c>
      <c r="G3529" s="0" t="s">
        <v>19</v>
      </c>
      <c r="H3529" s="0" t="s">
        <v>3933</v>
      </c>
      <c r="I3529" s="0" t="n">
        <v>4</v>
      </c>
      <c r="J3529" s="0" t="n">
        <v>1.63</v>
      </c>
      <c r="K3529" s="0" t="s">
        <v>19</v>
      </c>
      <c r="L3529" s="0" t="n">
        <f aca="false">IF(K3529="Yes",(J3529-1)*0.98,-1)</f>
        <v>-1</v>
      </c>
      <c r="M3529" s="11" t="s">
        <v>62</v>
      </c>
      <c r="N3529" s="58" t="n">
        <v>11.26</v>
      </c>
      <c r="O3529" s="50" t="n">
        <f aca="false">N3529*L3529</f>
        <v>-11.26</v>
      </c>
      <c r="P3529" s="14" t="n">
        <f aca="false">O3529+P3528</f>
        <v>874.142018091605</v>
      </c>
    </row>
    <row r="3530" customFormat="false" ht="12.8" hidden="false" customHeight="false" outlineLevel="0" collapsed="false">
      <c r="A3530" s="2" t="s">
        <v>3930</v>
      </c>
      <c r="B3530" s="2" t="s">
        <v>239</v>
      </c>
      <c r="C3530" s="6" t="s">
        <v>28</v>
      </c>
      <c r="D3530" s="6" t="s">
        <v>42</v>
      </c>
      <c r="E3530" s="6" t="s">
        <v>30</v>
      </c>
      <c r="F3530" s="6" t="s">
        <v>18</v>
      </c>
      <c r="G3530" s="6" t="s">
        <v>19</v>
      </c>
      <c r="H3530" s="6" t="s">
        <v>3934</v>
      </c>
      <c r="I3530" s="0" t="n">
        <v>0</v>
      </c>
      <c r="J3530" s="6" t="n">
        <v>7.74</v>
      </c>
      <c r="K3530" s="3" t="str">
        <f aca="false">IF(I3530=1, "No","Yes")</f>
        <v>Yes</v>
      </c>
      <c r="L3530" s="7" t="n">
        <f aca="false">IF(I3530=1,-J3530,0.98)</f>
        <v>0.98</v>
      </c>
      <c r="M3530" s="8" t="s">
        <v>51</v>
      </c>
      <c r="N3530" s="58" t="n">
        <v>11.26</v>
      </c>
      <c r="O3530" s="50" t="n">
        <f aca="false">N3530*L3530</f>
        <v>11.0348</v>
      </c>
      <c r="P3530" s="14" t="n">
        <f aca="false">O3530+P3529</f>
        <v>885.176818091605</v>
      </c>
      <c r="Q3530" s="47" t="n">
        <f aca="false">0.8*(P3530-562.81)</f>
        <v>257.893454473284</v>
      </c>
      <c r="R3530" s="47" t="n">
        <f aca="false">P3530-Q3530</f>
        <v>627.283363618321</v>
      </c>
      <c r="S3530" s="47" t="n">
        <f aca="false">R3530/50</f>
        <v>12.5456672723664</v>
      </c>
      <c r="T3530" s="47" t="n">
        <f aca="false">251.25+Q3530</f>
        <v>509.143454473284</v>
      </c>
      <c r="U3530" s="48" t="s">
        <v>21</v>
      </c>
    </row>
    <row r="3531" customFormat="false" ht="12.8" hidden="false" customHeight="false" outlineLevel="0" collapsed="false">
      <c r="A3531" s="2" t="s">
        <v>3935</v>
      </c>
      <c r="B3531" s="2" t="s">
        <v>186</v>
      </c>
      <c r="C3531" s="0" t="s">
        <v>1302</v>
      </c>
      <c r="D3531" s="0" t="s">
        <v>37</v>
      </c>
      <c r="E3531" s="0" t="s">
        <v>17</v>
      </c>
      <c r="F3531" s="0" t="s">
        <v>18</v>
      </c>
      <c r="G3531" s="0" t="s">
        <v>19</v>
      </c>
      <c r="H3531" s="0" t="s">
        <v>3895</v>
      </c>
      <c r="I3531" s="0" t="s">
        <v>133</v>
      </c>
      <c r="J3531" s="0" t="n">
        <v>5.5</v>
      </c>
      <c r="K3531" s="0" t="str">
        <f aca="false">IF(I3531=1,"Yes","No")</f>
        <v>No</v>
      </c>
      <c r="L3531" s="0" t="n">
        <f aca="false">IF(K3531="Yes",(J3531-1)*0.98,-1)</f>
        <v>-1</v>
      </c>
      <c r="M3531" s="5" t="s">
        <v>33</v>
      </c>
      <c r="N3531" s="53" t="n">
        <v>12.55</v>
      </c>
      <c r="O3531" s="50" t="n">
        <f aca="false">N3531*L3531</f>
        <v>-12.55</v>
      </c>
      <c r="P3531" s="51" t="n">
        <f aca="false">R3530+O3531</f>
        <v>614.733363618321</v>
      </c>
    </row>
    <row r="3532" customFormat="false" ht="12.8" hidden="false" customHeight="false" outlineLevel="0" collapsed="false">
      <c r="A3532" s="2" t="s">
        <v>3935</v>
      </c>
      <c r="B3532" s="2" t="s">
        <v>245</v>
      </c>
      <c r="C3532" s="0" t="s">
        <v>56</v>
      </c>
      <c r="D3532" s="0" t="s">
        <v>42</v>
      </c>
      <c r="E3532" s="0" t="s">
        <v>79</v>
      </c>
      <c r="F3532" s="0" t="s">
        <v>80</v>
      </c>
      <c r="G3532" s="0" t="s">
        <v>19</v>
      </c>
      <c r="H3532" s="0" t="s">
        <v>3936</v>
      </c>
      <c r="I3532" s="0" t="n">
        <v>3</v>
      </c>
      <c r="J3532" s="0" t="n">
        <v>1.17</v>
      </c>
      <c r="K3532" s="0" t="s">
        <v>21</v>
      </c>
      <c r="L3532" s="0" t="n">
        <f aca="false">IF(K3532="Yes",(J3532-1)*0.98,-1)</f>
        <v>0.1666</v>
      </c>
      <c r="M3532" s="4" t="s">
        <v>22</v>
      </c>
      <c r="N3532" s="53" t="n">
        <v>12.55</v>
      </c>
      <c r="O3532" s="50" t="n">
        <f aca="false">N3532*L3532</f>
        <v>2.09083</v>
      </c>
      <c r="P3532" s="14" t="n">
        <f aca="false">O3532+P3531</f>
        <v>616.824193618321</v>
      </c>
    </row>
    <row r="3533" customFormat="false" ht="12.8" hidden="false" customHeight="false" outlineLevel="0" collapsed="false">
      <c r="A3533" s="2" t="s">
        <v>3937</v>
      </c>
      <c r="B3533" s="2" t="s">
        <v>113</v>
      </c>
      <c r="C3533" s="0" t="s">
        <v>1302</v>
      </c>
      <c r="D3533" s="0" t="s">
        <v>37</v>
      </c>
      <c r="E3533" s="0" t="s">
        <v>17</v>
      </c>
      <c r="F3533" s="0" t="s">
        <v>18</v>
      </c>
      <c r="G3533" s="0" t="s">
        <v>19</v>
      </c>
      <c r="H3533" s="0" t="s">
        <v>3627</v>
      </c>
      <c r="I3533" s="0" t="n">
        <v>1</v>
      </c>
      <c r="J3533" s="0" t="n">
        <v>3.35</v>
      </c>
      <c r="K3533" s="0" t="str">
        <f aca="false">IF(I3533=1,"Yes","No")</f>
        <v>Yes</v>
      </c>
      <c r="L3533" s="0" t="n">
        <f aca="false">IF(K3533="Yes",(J3533-1)*0.98,-1)</f>
        <v>2.303</v>
      </c>
      <c r="M3533" s="5" t="s">
        <v>33</v>
      </c>
      <c r="N3533" s="53" t="n">
        <v>12.55</v>
      </c>
      <c r="O3533" s="50" t="n">
        <f aca="false">N3533*L3533</f>
        <v>28.90265</v>
      </c>
      <c r="P3533" s="14" t="n">
        <f aca="false">O3533+P3532</f>
        <v>645.726843618321</v>
      </c>
    </row>
    <row r="3534" customFormat="false" ht="12.8" hidden="false" customHeight="false" outlineLevel="0" collapsed="false">
      <c r="A3534" s="2" t="s">
        <v>3937</v>
      </c>
      <c r="B3534" s="2" t="s">
        <v>186</v>
      </c>
      <c r="C3534" s="0" t="s">
        <v>110</v>
      </c>
      <c r="D3534" s="0" t="s">
        <v>42</v>
      </c>
      <c r="E3534" s="0" t="s">
        <v>17</v>
      </c>
      <c r="F3534" s="0" t="s">
        <v>43</v>
      </c>
      <c r="G3534" s="0" t="s">
        <v>19</v>
      </c>
      <c r="H3534" s="0" t="s">
        <v>3938</v>
      </c>
      <c r="I3534" s="0" t="n">
        <v>1</v>
      </c>
      <c r="J3534" s="0" t="n">
        <v>1.31</v>
      </c>
      <c r="K3534" s="0" t="str">
        <f aca="false">IF(I3534=1,"Yes","No")</f>
        <v>Yes</v>
      </c>
      <c r="L3534" s="0" t="n">
        <f aca="false">IF(K3534="Yes",(J3534-1)*0.98,-1)</f>
        <v>0.3038</v>
      </c>
      <c r="M3534" s="5" t="s">
        <v>33</v>
      </c>
      <c r="N3534" s="53" t="n">
        <v>12.55</v>
      </c>
      <c r="O3534" s="50" t="n">
        <f aca="false">N3534*L3534</f>
        <v>3.81269</v>
      </c>
      <c r="P3534" s="14" t="n">
        <f aca="false">O3534+P3533</f>
        <v>649.539533618321</v>
      </c>
    </row>
    <row r="3535" customFormat="false" ht="12.8" hidden="false" customHeight="false" outlineLevel="0" collapsed="false">
      <c r="A3535" s="2" t="s">
        <v>3939</v>
      </c>
      <c r="B3535" s="2" t="s">
        <v>186</v>
      </c>
      <c r="C3535" s="0" t="s">
        <v>1317</v>
      </c>
      <c r="D3535" s="0" t="s">
        <v>37</v>
      </c>
      <c r="E3535" s="0" t="s">
        <v>17</v>
      </c>
      <c r="F3535" s="0" t="s">
        <v>43</v>
      </c>
      <c r="G3535" s="0" t="s">
        <v>19</v>
      </c>
      <c r="H3535" s="0" t="s">
        <v>3809</v>
      </c>
      <c r="I3535" s="0" t="s">
        <v>133</v>
      </c>
      <c r="J3535" s="0" t="n">
        <v>1.19</v>
      </c>
      <c r="K3535" s="0" t="s">
        <v>19</v>
      </c>
      <c r="L3535" s="0" t="n">
        <f aca="false">IF(K3535="Yes",(J3535-1)*0.98,-1)</f>
        <v>-1</v>
      </c>
      <c r="M3535" s="11" t="s">
        <v>62</v>
      </c>
      <c r="N3535" s="53" t="n">
        <v>12.55</v>
      </c>
      <c r="O3535" s="50" t="n">
        <f aca="false">N3535*L3535</f>
        <v>-12.55</v>
      </c>
      <c r="P3535" s="14" t="n">
        <f aca="false">O3535+P3534</f>
        <v>636.989533618321</v>
      </c>
    </row>
    <row r="3536" customFormat="false" ht="12.8" hidden="false" customHeight="false" outlineLevel="0" collapsed="false">
      <c r="A3536" s="2" t="s">
        <v>3940</v>
      </c>
      <c r="B3536" s="2" t="s">
        <v>159</v>
      </c>
      <c r="C3536" s="0" t="s">
        <v>28</v>
      </c>
      <c r="D3536" s="0" t="s">
        <v>16</v>
      </c>
      <c r="E3536" s="0" t="s">
        <v>30</v>
      </c>
      <c r="F3536" s="0" t="s">
        <v>65</v>
      </c>
      <c r="G3536" s="0" t="s">
        <v>21</v>
      </c>
      <c r="H3536" s="0" t="s">
        <v>3941</v>
      </c>
      <c r="I3536" s="0" t="n">
        <v>3</v>
      </c>
      <c r="J3536" s="0" t="n">
        <v>1.69</v>
      </c>
      <c r="K3536" s="0" t="s">
        <v>19</v>
      </c>
      <c r="L3536" s="0" t="n">
        <f aca="false">IF(K3536="Yes",(J3536-1)*0.98,-1)</f>
        <v>-1</v>
      </c>
      <c r="M3536" s="4" t="s">
        <v>22</v>
      </c>
      <c r="N3536" s="53" t="n">
        <v>12.55</v>
      </c>
      <c r="O3536" s="50" t="n">
        <f aca="false">N3536*L3536</f>
        <v>-12.55</v>
      </c>
      <c r="P3536" s="14" t="n">
        <f aca="false">O3536+P3535</f>
        <v>624.439533618321</v>
      </c>
    </row>
    <row r="3537" customFormat="false" ht="12.8" hidden="false" customHeight="false" outlineLevel="0" collapsed="false">
      <c r="A3537" s="2" t="s">
        <v>3940</v>
      </c>
      <c r="B3537" s="2" t="s">
        <v>375</v>
      </c>
      <c r="C3537" s="6" t="s">
        <v>1371</v>
      </c>
      <c r="D3537" s="6" t="s">
        <v>42</v>
      </c>
      <c r="E3537" s="6" t="s">
        <v>30</v>
      </c>
      <c r="F3537" s="6" t="s">
        <v>18</v>
      </c>
      <c r="G3537" s="6" t="s">
        <v>19</v>
      </c>
      <c r="H3537" s="6" t="s">
        <v>3942</v>
      </c>
      <c r="I3537" s="0" t="n">
        <v>3</v>
      </c>
      <c r="J3537" s="6" t="n">
        <v>217.75</v>
      </c>
      <c r="K3537" s="3" t="str">
        <f aca="false">IF(I3537=1, "No","Yes")</f>
        <v>Yes</v>
      </c>
      <c r="L3537" s="7" t="n">
        <f aca="false">IF(I3537=1,-J3537,0.98)</f>
        <v>0.98</v>
      </c>
      <c r="M3537" s="8" t="s">
        <v>51</v>
      </c>
      <c r="N3537" s="53" t="n">
        <v>12.55</v>
      </c>
      <c r="O3537" s="50" t="n">
        <f aca="false">N3537*L3537</f>
        <v>12.299</v>
      </c>
      <c r="P3537" s="14" t="n">
        <f aca="false">O3537+P3536</f>
        <v>636.738533618321</v>
      </c>
    </row>
    <row r="3538" customFormat="false" ht="12.8" hidden="false" customHeight="false" outlineLevel="0" collapsed="false">
      <c r="A3538" s="2" t="s">
        <v>3943</v>
      </c>
      <c r="B3538" s="2" t="s">
        <v>73</v>
      </c>
      <c r="C3538" s="0" t="s">
        <v>59</v>
      </c>
      <c r="D3538" s="0" t="s">
        <v>16</v>
      </c>
      <c r="E3538" s="0" t="s">
        <v>30</v>
      </c>
      <c r="F3538" s="0" t="s">
        <v>65</v>
      </c>
      <c r="G3538" s="0" t="s">
        <v>21</v>
      </c>
      <c r="H3538" s="0" t="s">
        <v>3944</v>
      </c>
      <c r="I3538" s="0" t="n">
        <v>2</v>
      </c>
      <c r="J3538" s="0" t="n">
        <v>1.86</v>
      </c>
      <c r="K3538" s="0" t="s">
        <v>21</v>
      </c>
      <c r="L3538" s="0" t="n">
        <f aca="false">IF(K3538="Yes",(J3538-1)*0.98,-1)</f>
        <v>0.8428</v>
      </c>
      <c r="M3538" s="4" t="s">
        <v>22</v>
      </c>
      <c r="N3538" s="53" t="n">
        <v>12.55</v>
      </c>
      <c r="O3538" s="50" t="n">
        <f aca="false">N3538*L3538</f>
        <v>10.57714</v>
      </c>
      <c r="P3538" s="14" t="n">
        <f aca="false">O3538+P3537</f>
        <v>647.315673618321</v>
      </c>
    </row>
    <row r="3539" customFormat="false" ht="12.8" hidden="false" customHeight="false" outlineLevel="0" collapsed="false">
      <c r="A3539" s="2" t="s">
        <v>3943</v>
      </c>
      <c r="B3539" s="2" t="s">
        <v>73</v>
      </c>
      <c r="C3539" s="6" t="s">
        <v>59</v>
      </c>
      <c r="D3539" s="6" t="s">
        <v>16</v>
      </c>
      <c r="E3539" s="6" t="s">
        <v>30</v>
      </c>
      <c r="F3539" s="6" t="s">
        <v>65</v>
      </c>
      <c r="G3539" s="6" t="s">
        <v>21</v>
      </c>
      <c r="H3539" s="6" t="s">
        <v>3945</v>
      </c>
      <c r="I3539" s="0" t="n">
        <v>4</v>
      </c>
      <c r="J3539" s="6" t="n">
        <v>3.7</v>
      </c>
      <c r="K3539" s="3" t="str">
        <f aca="false">IF(I3539=1, "No","Yes")</f>
        <v>Yes</v>
      </c>
      <c r="L3539" s="7" t="n">
        <f aca="false">IF(I3539=1,-J3539,0.98)</f>
        <v>0.98</v>
      </c>
      <c r="M3539" s="8" t="s">
        <v>51</v>
      </c>
      <c r="N3539" s="53" t="n">
        <v>12.55</v>
      </c>
      <c r="O3539" s="50" t="n">
        <f aca="false">N3539*L3539</f>
        <v>12.299</v>
      </c>
      <c r="P3539" s="14" t="n">
        <f aca="false">O3539+P3538</f>
        <v>659.614673618321</v>
      </c>
    </row>
    <row r="3540" customFormat="false" ht="12.8" hidden="false" customHeight="false" outlineLevel="0" collapsed="false">
      <c r="A3540" s="2" t="s">
        <v>3946</v>
      </c>
      <c r="B3540" s="2" t="s">
        <v>23</v>
      </c>
      <c r="C3540" s="0" t="s">
        <v>773</v>
      </c>
      <c r="D3540" s="0" t="s">
        <v>16</v>
      </c>
      <c r="E3540" s="0" t="s">
        <v>17</v>
      </c>
      <c r="F3540" s="0" t="s">
        <v>18</v>
      </c>
      <c r="G3540" s="0" t="s">
        <v>19</v>
      </c>
      <c r="H3540" s="0" t="s">
        <v>3860</v>
      </c>
      <c r="I3540" s="0" t="n">
        <v>1</v>
      </c>
      <c r="J3540" s="0" t="n">
        <v>1.08</v>
      </c>
      <c r="K3540" s="0" t="s">
        <v>21</v>
      </c>
      <c r="L3540" s="0" t="n">
        <f aca="false">IF(K3540="Yes",(J3540-1)*0.98,-1)</f>
        <v>0.0784000000000001</v>
      </c>
      <c r="M3540" s="4" t="s">
        <v>22</v>
      </c>
      <c r="N3540" s="53" t="n">
        <v>12.55</v>
      </c>
      <c r="O3540" s="50" t="n">
        <f aca="false">N3540*L3540</f>
        <v>0.983920000000001</v>
      </c>
      <c r="P3540" s="14" t="n">
        <f aca="false">O3540+P3539</f>
        <v>660.598593618321</v>
      </c>
    </row>
    <row r="3541" customFormat="false" ht="12.8" hidden="false" customHeight="false" outlineLevel="0" collapsed="false">
      <c r="A3541" s="2" t="s">
        <v>3946</v>
      </c>
      <c r="B3541" s="2" t="s">
        <v>149</v>
      </c>
      <c r="C3541" s="0" t="s">
        <v>773</v>
      </c>
      <c r="D3541" s="0" t="s">
        <v>16</v>
      </c>
      <c r="E3541" s="0" t="s">
        <v>87</v>
      </c>
      <c r="F3541" s="0" t="s">
        <v>18</v>
      </c>
      <c r="G3541" s="0" t="s">
        <v>21</v>
      </c>
      <c r="H3541" s="0" t="s">
        <v>3947</v>
      </c>
      <c r="I3541" s="0" t="n">
        <v>1</v>
      </c>
      <c r="J3541" s="0" t="n">
        <v>1.99</v>
      </c>
      <c r="K3541" s="0" t="s">
        <v>21</v>
      </c>
      <c r="L3541" s="0" t="n">
        <f aca="false">IF(K3541="Yes",(J3541-1)*0.98,-1)</f>
        <v>0.9702</v>
      </c>
      <c r="M3541" s="4" t="s">
        <v>22</v>
      </c>
      <c r="N3541" s="53" t="n">
        <v>12.55</v>
      </c>
      <c r="O3541" s="50" t="n">
        <f aca="false">N3541*L3541</f>
        <v>12.17601</v>
      </c>
      <c r="P3541" s="14" t="n">
        <f aca="false">O3541+P3540</f>
        <v>672.774603618321</v>
      </c>
    </row>
    <row r="3542" customFormat="false" ht="12.8" hidden="false" customHeight="false" outlineLevel="0" collapsed="false">
      <c r="A3542" s="2" t="s">
        <v>3948</v>
      </c>
      <c r="B3542" s="2" t="s">
        <v>186</v>
      </c>
      <c r="C3542" s="0" t="s">
        <v>150</v>
      </c>
      <c r="D3542" s="0" t="s">
        <v>16</v>
      </c>
      <c r="E3542" s="0" t="s">
        <v>17</v>
      </c>
      <c r="F3542" s="0" t="s">
        <v>18</v>
      </c>
      <c r="G3542" s="0" t="s">
        <v>19</v>
      </c>
      <c r="H3542" s="0" t="s">
        <v>3876</v>
      </c>
      <c r="I3542" s="0" t="n">
        <v>4</v>
      </c>
      <c r="J3542" s="0" t="n">
        <v>1.23</v>
      </c>
      <c r="K3542" s="0" t="s">
        <v>19</v>
      </c>
      <c r="L3542" s="0" t="n">
        <f aca="false">IF(K3542="Yes",(J3542-1)*0.98,-1)</f>
        <v>-1</v>
      </c>
      <c r="M3542" s="4" t="s">
        <v>22</v>
      </c>
      <c r="N3542" s="53" t="n">
        <v>12.55</v>
      </c>
      <c r="O3542" s="50" t="n">
        <f aca="false">N3542*L3542</f>
        <v>-12.55</v>
      </c>
      <c r="P3542" s="14" t="n">
        <f aca="false">O3542+P3541</f>
        <v>660.224603618321</v>
      </c>
    </row>
    <row r="3543" customFormat="false" ht="12.8" hidden="false" customHeight="false" outlineLevel="0" collapsed="false">
      <c r="A3543" s="2" t="s">
        <v>3948</v>
      </c>
      <c r="B3543" s="2" t="s">
        <v>512</v>
      </c>
      <c r="C3543" s="0" t="s">
        <v>1192</v>
      </c>
      <c r="D3543" s="0" t="s">
        <v>37</v>
      </c>
      <c r="E3543" s="0" t="s">
        <v>17</v>
      </c>
      <c r="F3543" s="0" t="s">
        <v>18</v>
      </c>
      <c r="G3543" s="0" t="s">
        <v>19</v>
      </c>
      <c r="H3543" s="0" t="s">
        <v>3949</v>
      </c>
      <c r="I3543" s="0" t="n">
        <v>2</v>
      </c>
      <c r="J3543" s="0" t="n">
        <v>2.86</v>
      </c>
      <c r="K3543" s="0" t="str">
        <f aca="false">IF(I3543=1,"Yes","No")</f>
        <v>No</v>
      </c>
      <c r="L3543" s="0" t="n">
        <f aca="false">IF(K3543="Yes",(J3543-1)*0.98,-1)</f>
        <v>-1</v>
      </c>
      <c r="M3543" s="5" t="s">
        <v>33</v>
      </c>
      <c r="N3543" s="53" t="n">
        <v>12.55</v>
      </c>
      <c r="O3543" s="50" t="n">
        <f aca="false">N3543*L3543</f>
        <v>-12.55</v>
      </c>
      <c r="P3543" s="14" t="n">
        <f aca="false">O3543+P3542</f>
        <v>647.674603618321</v>
      </c>
    </row>
    <row r="3544" customFormat="false" ht="12.8" hidden="false" customHeight="false" outlineLevel="0" collapsed="false">
      <c r="A3544" s="2" t="s">
        <v>3950</v>
      </c>
      <c r="B3544" s="2" t="s">
        <v>186</v>
      </c>
      <c r="C3544" s="0" t="s">
        <v>114</v>
      </c>
      <c r="D3544" s="0" t="s">
        <v>16</v>
      </c>
      <c r="E3544" s="0" t="s">
        <v>17</v>
      </c>
      <c r="F3544" s="0" t="s">
        <v>18</v>
      </c>
      <c r="G3544" s="0" t="s">
        <v>19</v>
      </c>
      <c r="H3544" s="0" t="s">
        <v>3951</v>
      </c>
      <c r="I3544" s="0" t="n">
        <v>1</v>
      </c>
      <c r="J3544" s="0" t="n">
        <v>1.02</v>
      </c>
      <c r="K3544" s="0" t="s">
        <v>21</v>
      </c>
      <c r="L3544" s="0" t="n">
        <f aca="false">IF(K3544="Yes",(J3544-1)*0.98,-1)</f>
        <v>0.0196</v>
      </c>
      <c r="M3544" s="4" t="s">
        <v>22</v>
      </c>
      <c r="N3544" s="53" t="n">
        <v>12.55</v>
      </c>
      <c r="O3544" s="50" t="n">
        <f aca="false">N3544*L3544</f>
        <v>0.24598</v>
      </c>
      <c r="P3544" s="14" t="n">
        <f aca="false">O3544+P3543</f>
        <v>647.920583618321</v>
      </c>
    </row>
    <row r="3545" customFormat="false" ht="12.8" hidden="false" customHeight="false" outlineLevel="0" collapsed="false">
      <c r="A3545" s="2" t="s">
        <v>3950</v>
      </c>
      <c r="B3545" s="2" t="s">
        <v>296</v>
      </c>
      <c r="C3545" s="0" t="s">
        <v>114</v>
      </c>
      <c r="D3545" s="0" t="s">
        <v>16</v>
      </c>
      <c r="E3545" s="0" t="s">
        <v>87</v>
      </c>
      <c r="F3545" s="0" t="s">
        <v>18</v>
      </c>
      <c r="G3545" s="0" t="s">
        <v>21</v>
      </c>
      <c r="H3545" s="0" t="s">
        <v>3952</v>
      </c>
      <c r="I3545" s="0" t="n">
        <v>4</v>
      </c>
      <c r="J3545" s="0" t="n">
        <v>1.54</v>
      </c>
      <c r="K3545" s="0" t="s">
        <v>19</v>
      </c>
      <c r="L3545" s="0" t="n">
        <f aca="false">IF(K3545="Yes",(J3545-1)*0.98,-1)</f>
        <v>-1</v>
      </c>
      <c r="M3545" s="4" t="s">
        <v>22</v>
      </c>
      <c r="N3545" s="53" t="n">
        <v>12.55</v>
      </c>
      <c r="O3545" s="50" t="n">
        <f aca="false">N3545*L3545</f>
        <v>-12.55</v>
      </c>
      <c r="P3545" s="14" t="n">
        <f aca="false">O3545+P3544</f>
        <v>635.370583618321</v>
      </c>
    </row>
    <row r="3546" customFormat="false" ht="12.8" hidden="false" customHeight="false" outlineLevel="0" collapsed="false">
      <c r="A3546" s="2" t="s">
        <v>3953</v>
      </c>
      <c r="B3546" s="2" t="s">
        <v>90</v>
      </c>
      <c r="C3546" s="0" t="s">
        <v>359</v>
      </c>
      <c r="D3546" s="0" t="s">
        <v>16</v>
      </c>
      <c r="E3546" s="0" t="s">
        <v>87</v>
      </c>
      <c r="F3546" s="0" t="s">
        <v>18</v>
      </c>
      <c r="G3546" s="0" t="s">
        <v>21</v>
      </c>
      <c r="H3546" s="0" t="s">
        <v>3954</v>
      </c>
      <c r="I3546" s="0" t="n">
        <v>0</v>
      </c>
      <c r="J3546" s="0" t="n">
        <v>1.9</v>
      </c>
      <c r="K3546" s="0" t="s">
        <v>19</v>
      </c>
      <c r="L3546" s="0" t="n">
        <f aca="false">IF(K3546="Yes",(J3546-1)*0.98,-1)</f>
        <v>-1</v>
      </c>
      <c r="M3546" s="4" t="s">
        <v>22</v>
      </c>
      <c r="N3546" s="53" t="n">
        <v>12.55</v>
      </c>
      <c r="O3546" s="50" t="n">
        <f aca="false">N3546*L3546</f>
        <v>-12.55</v>
      </c>
      <c r="P3546" s="14" t="n">
        <f aca="false">O3546+P3545</f>
        <v>622.820583618321</v>
      </c>
    </row>
    <row r="3547" customFormat="false" ht="12.8" hidden="false" customHeight="false" outlineLevel="0" collapsed="false">
      <c r="A3547" s="2" t="s">
        <v>3953</v>
      </c>
      <c r="B3547" s="2" t="s">
        <v>324</v>
      </c>
      <c r="C3547" s="0" t="s">
        <v>1371</v>
      </c>
      <c r="D3547" s="0" t="s">
        <v>42</v>
      </c>
      <c r="E3547" s="0" t="s">
        <v>30</v>
      </c>
      <c r="F3547" s="0" t="s">
        <v>18</v>
      </c>
      <c r="G3547" s="0" t="s">
        <v>19</v>
      </c>
      <c r="H3547" s="0" t="s">
        <v>3955</v>
      </c>
      <c r="I3547" s="0" t="n">
        <v>1</v>
      </c>
      <c r="J3547" s="0" t="n">
        <v>1.48</v>
      </c>
      <c r="K3547" s="0" t="s">
        <v>21</v>
      </c>
      <c r="L3547" s="0" t="n">
        <f aca="false">IF(K3547="Yes",(J3547-1)*0.98,-1)</f>
        <v>0.4704</v>
      </c>
      <c r="M3547" s="11" t="s">
        <v>62</v>
      </c>
      <c r="N3547" s="53" t="n">
        <v>12.55</v>
      </c>
      <c r="O3547" s="50" t="n">
        <f aca="false">N3547*L3547</f>
        <v>5.90352</v>
      </c>
      <c r="P3547" s="14" t="n">
        <f aca="false">O3547+P3546</f>
        <v>628.724103618321</v>
      </c>
    </row>
    <row r="3548" customFormat="false" ht="12.8" hidden="false" customHeight="false" outlineLevel="0" collapsed="false">
      <c r="A3548" s="2" t="s">
        <v>3956</v>
      </c>
      <c r="B3548" s="2" t="s">
        <v>167</v>
      </c>
      <c r="C3548" s="0" t="s">
        <v>435</v>
      </c>
      <c r="D3548" s="0" t="s">
        <v>102</v>
      </c>
      <c r="E3548" s="0" t="s">
        <v>87</v>
      </c>
      <c r="G3548" s="0" t="s">
        <v>19</v>
      </c>
      <c r="H3548" s="0" t="s">
        <v>814</v>
      </c>
      <c r="I3548" s="0" t="n">
        <v>2</v>
      </c>
      <c r="J3548" s="0" t="n">
        <v>1.37</v>
      </c>
      <c r="K3548" s="0" t="s">
        <v>21</v>
      </c>
      <c r="L3548" s="0" t="n">
        <f aca="false">IF(K3548="Yes",(J3548-1)*0.98,-1)</f>
        <v>0.3626</v>
      </c>
      <c r="M3548" s="4" t="s">
        <v>22</v>
      </c>
      <c r="N3548" s="53" t="n">
        <v>12.55</v>
      </c>
      <c r="O3548" s="50" t="n">
        <f aca="false">N3548*L3548</f>
        <v>4.55063</v>
      </c>
      <c r="P3548" s="14" t="n">
        <f aca="false">O3548+P3547</f>
        <v>633.274733618321</v>
      </c>
    </row>
    <row r="3549" customFormat="false" ht="12.8" hidden="false" customHeight="false" outlineLevel="0" collapsed="false">
      <c r="A3549" s="9" t="s">
        <v>3956</v>
      </c>
      <c r="B3549" s="9" t="s">
        <v>289</v>
      </c>
      <c r="C3549" s="6" t="s">
        <v>56</v>
      </c>
      <c r="D3549" s="6" t="s">
        <v>42</v>
      </c>
      <c r="E3549" s="6" t="s">
        <v>87</v>
      </c>
      <c r="F3549" s="6" t="s">
        <v>65</v>
      </c>
      <c r="G3549" s="6" t="s">
        <v>21</v>
      </c>
      <c r="H3549" s="6" t="s">
        <v>3957</v>
      </c>
      <c r="I3549" s="0" t="n">
        <v>0</v>
      </c>
      <c r="J3549" s="6" t="n">
        <v>5.6</v>
      </c>
      <c r="K3549" s="3" t="s">
        <v>19</v>
      </c>
      <c r="L3549" s="0" t="n">
        <f aca="false">IF(K3549="Yes",(J3549-1)*0.98,-1)</f>
        <v>-1</v>
      </c>
      <c r="M3549" s="13" t="s">
        <v>184</v>
      </c>
      <c r="N3549" s="53" t="n">
        <v>12.55</v>
      </c>
      <c r="O3549" s="50" t="n">
        <f aca="false">N3549*L3549</f>
        <v>-12.55</v>
      </c>
      <c r="P3549" s="14" t="n">
        <f aca="false">O3549+P3548</f>
        <v>620.724733618321</v>
      </c>
    </row>
    <row r="3550" customFormat="false" ht="12.8" hidden="false" customHeight="false" outlineLevel="0" collapsed="false">
      <c r="A3550" s="2" t="s">
        <v>3956</v>
      </c>
      <c r="B3550" s="2" t="s">
        <v>245</v>
      </c>
      <c r="C3550" s="0" t="s">
        <v>435</v>
      </c>
      <c r="D3550" s="0" t="s">
        <v>195</v>
      </c>
      <c r="E3550" s="0" t="s">
        <v>79</v>
      </c>
      <c r="F3550" s="0" t="s">
        <v>80</v>
      </c>
      <c r="G3550" s="0" t="s">
        <v>19</v>
      </c>
      <c r="H3550" s="0" t="s">
        <v>3958</v>
      </c>
      <c r="I3550" s="0" t="n">
        <v>2</v>
      </c>
      <c r="J3550" s="0" t="n">
        <v>3.14</v>
      </c>
      <c r="K3550" s="0" t="str">
        <f aca="false">IF(I3550=1,"Yes","No")</f>
        <v>No</v>
      </c>
      <c r="L3550" s="0" t="n">
        <f aca="false">IF(K3550="Yes",(J3550-1)*0.98,-1)</f>
        <v>-1</v>
      </c>
      <c r="M3550" s="5" t="s">
        <v>33</v>
      </c>
      <c r="N3550" s="53" t="n">
        <v>12.55</v>
      </c>
      <c r="O3550" s="50" t="n">
        <f aca="false">N3550*L3550</f>
        <v>-12.55</v>
      </c>
      <c r="P3550" s="14" t="n">
        <f aca="false">O3550+P3549</f>
        <v>608.174733618321</v>
      </c>
    </row>
    <row r="3551" customFormat="false" ht="12.8" hidden="false" customHeight="false" outlineLevel="0" collapsed="false">
      <c r="A3551" s="2" t="s">
        <v>3956</v>
      </c>
      <c r="B3551" s="2" t="s">
        <v>245</v>
      </c>
      <c r="C3551" s="0" t="s">
        <v>435</v>
      </c>
      <c r="D3551" s="0" t="s">
        <v>195</v>
      </c>
      <c r="E3551" s="0" t="s">
        <v>79</v>
      </c>
      <c r="F3551" s="0" t="s">
        <v>80</v>
      </c>
      <c r="G3551" s="0" t="s">
        <v>19</v>
      </c>
      <c r="H3551" s="0" t="s">
        <v>3958</v>
      </c>
      <c r="I3551" s="0" t="n">
        <v>2</v>
      </c>
      <c r="J3551" s="0" t="n">
        <v>1.82</v>
      </c>
      <c r="K3551" s="0" t="s">
        <v>21</v>
      </c>
      <c r="L3551" s="0" t="n">
        <f aca="false">IF(K3551="Yes",(J3551-1)*0.98,-1)</f>
        <v>0.8036</v>
      </c>
      <c r="M3551" s="4" t="s">
        <v>22</v>
      </c>
      <c r="N3551" s="53" t="n">
        <v>12.55</v>
      </c>
      <c r="O3551" s="50" t="n">
        <f aca="false">N3551*L3551</f>
        <v>10.08518</v>
      </c>
      <c r="P3551" s="14" t="n">
        <f aca="false">O3551+P3550</f>
        <v>618.259913618321</v>
      </c>
    </row>
    <row r="3552" customFormat="false" ht="12.8" hidden="false" customHeight="false" outlineLevel="0" collapsed="false">
      <c r="A3552" s="2" t="s">
        <v>3956</v>
      </c>
      <c r="B3552" s="2" t="s">
        <v>293</v>
      </c>
      <c r="C3552" s="0" t="s">
        <v>56</v>
      </c>
      <c r="D3552" s="0" t="s">
        <v>42</v>
      </c>
      <c r="E3552" s="0" t="s">
        <v>79</v>
      </c>
      <c r="F3552" s="0" t="s">
        <v>80</v>
      </c>
      <c r="G3552" s="0" t="s">
        <v>19</v>
      </c>
      <c r="H3552" s="0" t="s">
        <v>3959</v>
      </c>
      <c r="I3552" s="0" t="n">
        <v>1</v>
      </c>
      <c r="J3552" s="0" t="n">
        <v>1.45</v>
      </c>
      <c r="K3552" s="0" t="s">
        <v>21</v>
      </c>
      <c r="L3552" s="0" t="n">
        <f aca="false">IF(K3552="Yes",(J3552-1)*0.98,-1)</f>
        <v>0.441</v>
      </c>
      <c r="M3552" s="4" t="s">
        <v>22</v>
      </c>
      <c r="N3552" s="53" t="n">
        <v>12.55</v>
      </c>
      <c r="O3552" s="50" t="n">
        <f aca="false">N3552*L3552</f>
        <v>5.53455</v>
      </c>
      <c r="P3552" s="14" t="n">
        <f aca="false">O3552+P3551</f>
        <v>623.794463618321</v>
      </c>
    </row>
    <row r="3553" customFormat="false" ht="12.8" hidden="false" customHeight="false" outlineLevel="0" collapsed="false">
      <c r="A3553" s="2" t="s">
        <v>3960</v>
      </c>
      <c r="B3553" s="2" t="s">
        <v>71</v>
      </c>
      <c r="C3553" s="0" t="s">
        <v>47</v>
      </c>
      <c r="D3553" s="0" t="s">
        <v>29</v>
      </c>
      <c r="E3553" s="0" t="s">
        <v>30</v>
      </c>
      <c r="F3553" s="0" t="s">
        <v>31</v>
      </c>
      <c r="G3553" s="0" t="s">
        <v>19</v>
      </c>
      <c r="H3553" s="0" t="s">
        <v>2578</v>
      </c>
      <c r="I3553" s="0" t="n">
        <v>3</v>
      </c>
      <c r="J3553" s="0" t="n">
        <v>1.28</v>
      </c>
      <c r="K3553" s="0" t="str">
        <f aca="false">IF(I3553=1,"Yes","No")</f>
        <v>No</v>
      </c>
      <c r="L3553" s="0" t="n">
        <f aca="false">IF(K3553="Yes",(J3553-1)*0.98,-1)</f>
        <v>-1</v>
      </c>
      <c r="M3553" s="5" t="s">
        <v>33</v>
      </c>
      <c r="N3553" s="53" t="n">
        <v>12.55</v>
      </c>
      <c r="O3553" s="50" t="n">
        <f aca="false">N3553*L3553</f>
        <v>-12.55</v>
      </c>
      <c r="P3553" s="14" t="n">
        <f aca="false">O3553+P3552</f>
        <v>611.244463618321</v>
      </c>
    </row>
    <row r="3554" customFormat="false" ht="12.8" hidden="false" customHeight="false" outlineLevel="0" collapsed="false">
      <c r="A3554" s="2" t="s">
        <v>3960</v>
      </c>
      <c r="B3554" s="2" t="s">
        <v>71</v>
      </c>
      <c r="C3554" s="0" t="s">
        <v>47</v>
      </c>
      <c r="D3554" s="0" t="s">
        <v>29</v>
      </c>
      <c r="E3554" s="0" t="s">
        <v>30</v>
      </c>
      <c r="F3554" s="0" t="s">
        <v>31</v>
      </c>
      <c r="G3554" s="0" t="s">
        <v>19</v>
      </c>
      <c r="H3554" s="0" t="s">
        <v>2578</v>
      </c>
      <c r="I3554" s="0" t="n">
        <v>3</v>
      </c>
      <c r="J3554" s="0" t="n">
        <v>1.09</v>
      </c>
      <c r="K3554" s="0" t="s">
        <v>19</v>
      </c>
      <c r="L3554" s="0" t="n">
        <f aca="false">IF(K3554="Yes",(J3554-1)*0.98,-1)</f>
        <v>-1</v>
      </c>
      <c r="M3554" s="4" t="s">
        <v>22</v>
      </c>
      <c r="N3554" s="53" t="n">
        <v>12.55</v>
      </c>
      <c r="O3554" s="50" t="n">
        <f aca="false">N3554*L3554</f>
        <v>-12.55</v>
      </c>
      <c r="P3554" s="14" t="n">
        <f aca="false">O3554+P3553</f>
        <v>598.694463618321</v>
      </c>
    </row>
    <row r="3555" customFormat="false" ht="12.8" hidden="false" customHeight="false" outlineLevel="0" collapsed="false">
      <c r="A3555" s="2" t="s">
        <v>3960</v>
      </c>
      <c r="B3555" s="2" t="s">
        <v>273</v>
      </c>
      <c r="C3555" s="0" t="s">
        <v>74</v>
      </c>
      <c r="D3555" s="0" t="s">
        <v>37</v>
      </c>
      <c r="E3555" s="0" t="s">
        <v>30</v>
      </c>
      <c r="F3555" s="0" t="s">
        <v>65</v>
      </c>
      <c r="G3555" s="0" t="s">
        <v>21</v>
      </c>
      <c r="H3555" s="0" t="s">
        <v>3961</v>
      </c>
      <c r="I3555" s="0" t="n">
        <v>0</v>
      </c>
      <c r="J3555" s="0" t="n">
        <v>2.77</v>
      </c>
      <c r="K3555" s="0" t="s">
        <v>19</v>
      </c>
      <c r="L3555" s="0" t="n">
        <f aca="false">IF(K3555="Yes",(J3555-1)*0.98,-1)</f>
        <v>-1</v>
      </c>
      <c r="M3555" s="4" t="s">
        <v>22</v>
      </c>
      <c r="N3555" s="53" t="n">
        <v>12.55</v>
      </c>
      <c r="O3555" s="50" t="n">
        <f aca="false">N3555*L3555</f>
        <v>-12.55</v>
      </c>
      <c r="P3555" s="14" t="n">
        <f aca="false">O3555+P3554</f>
        <v>586.144463618321</v>
      </c>
    </row>
    <row r="3556" customFormat="false" ht="12.8" hidden="false" customHeight="false" outlineLevel="0" collapsed="false">
      <c r="A3556" s="2" t="s">
        <v>3962</v>
      </c>
      <c r="B3556" s="2" t="s">
        <v>186</v>
      </c>
      <c r="C3556" s="0" t="s">
        <v>1371</v>
      </c>
      <c r="D3556" s="0" t="s">
        <v>16</v>
      </c>
      <c r="E3556" s="0" t="s">
        <v>17</v>
      </c>
      <c r="F3556" s="0" t="s">
        <v>18</v>
      </c>
      <c r="G3556" s="0" t="s">
        <v>19</v>
      </c>
      <c r="H3556" s="0" t="s">
        <v>3963</v>
      </c>
      <c r="I3556" s="0" t="n">
        <v>1</v>
      </c>
      <c r="J3556" s="0" t="n">
        <v>1.12</v>
      </c>
      <c r="K3556" s="0" t="s">
        <v>21</v>
      </c>
      <c r="L3556" s="0" t="n">
        <f aca="false">IF(K3556="Yes",(J3556-1)*0.98,-1)</f>
        <v>0.1176</v>
      </c>
      <c r="M3556" s="4" t="s">
        <v>22</v>
      </c>
      <c r="N3556" s="53" t="n">
        <v>12.55</v>
      </c>
      <c r="O3556" s="50" t="n">
        <f aca="false">N3556*L3556</f>
        <v>1.47588</v>
      </c>
      <c r="P3556" s="14" t="n">
        <f aca="false">O3556+P3555</f>
        <v>587.620343618321</v>
      </c>
    </row>
    <row r="3557" customFormat="false" ht="12.8" hidden="false" customHeight="false" outlineLevel="0" collapsed="false">
      <c r="A3557" s="2" t="s">
        <v>3962</v>
      </c>
      <c r="B3557" s="2" t="s">
        <v>186</v>
      </c>
      <c r="C3557" s="0" t="s">
        <v>1371</v>
      </c>
      <c r="D3557" s="0" t="s">
        <v>16</v>
      </c>
      <c r="E3557" s="0" t="s">
        <v>17</v>
      </c>
      <c r="F3557" s="0" t="s">
        <v>18</v>
      </c>
      <c r="G3557" s="0" t="s">
        <v>19</v>
      </c>
      <c r="H3557" s="0" t="s">
        <v>3964</v>
      </c>
      <c r="I3557" s="0" t="n">
        <v>3</v>
      </c>
      <c r="J3557" s="0" t="n">
        <v>2.28</v>
      </c>
      <c r="K3557" s="0" t="s">
        <v>19</v>
      </c>
      <c r="L3557" s="0" t="n">
        <f aca="false">IF(K3557="Yes",(J3557-1)*0.98,-1)</f>
        <v>-1</v>
      </c>
      <c r="M3557" s="11" t="s">
        <v>62</v>
      </c>
      <c r="N3557" s="53" t="n">
        <v>12.55</v>
      </c>
      <c r="O3557" s="50" t="n">
        <f aca="false">N3557*L3557</f>
        <v>-12.55</v>
      </c>
      <c r="P3557" s="14" t="n">
        <f aca="false">O3557+P3556</f>
        <v>575.070343618321</v>
      </c>
    </row>
    <row r="3558" customFormat="false" ht="12.8" hidden="false" customHeight="false" outlineLevel="0" collapsed="false">
      <c r="A3558" s="2" t="s">
        <v>3962</v>
      </c>
      <c r="B3558" s="2" t="s">
        <v>512</v>
      </c>
      <c r="C3558" s="6" t="s">
        <v>1371</v>
      </c>
      <c r="D3558" s="6" t="s">
        <v>102</v>
      </c>
      <c r="E3558" s="6" t="s">
        <v>17</v>
      </c>
      <c r="F3558" s="6" t="s">
        <v>18</v>
      </c>
      <c r="G3558" s="6" t="s">
        <v>21</v>
      </c>
      <c r="H3558" s="6" t="s">
        <v>3965</v>
      </c>
      <c r="I3558" s="0" t="n">
        <v>2</v>
      </c>
      <c r="J3558" s="6" t="n">
        <v>6.4</v>
      </c>
      <c r="K3558" s="3" t="str">
        <f aca="false">IF(I3558=1, "No","Yes")</f>
        <v>Yes</v>
      </c>
      <c r="L3558" s="7" t="n">
        <f aca="false">IF(I3558=1,-J3558,0.98)</f>
        <v>0.98</v>
      </c>
      <c r="M3558" s="8" t="s">
        <v>51</v>
      </c>
      <c r="N3558" s="53" t="n">
        <v>12.55</v>
      </c>
      <c r="O3558" s="50" t="n">
        <f aca="false">N3558*L3558</f>
        <v>12.299</v>
      </c>
      <c r="P3558" s="14" t="n">
        <f aca="false">O3558+P3557</f>
        <v>587.369343618321</v>
      </c>
    </row>
    <row r="3559" customFormat="false" ht="12.8" hidden="false" customHeight="false" outlineLevel="0" collapsed="false">
      <c r="A3559" s="9" t="s">
        <v>3962</v>
      </c>
      <c r="B3559" s="9" t="s">
        <v>512</v>
      </c>
      <c r="C3559" s="6" t="s">
        <v>1371</v>
      </c>
      <c r="D3559" s="6" t="s">
        <v>102</v>
      </c>
      <c r="E3559" s="6" t="s">
        <v>17</v>
      </c>
      <c r="F3559" s="6" t="s">
        <v>18</v>
      </c>
      <c r="G3559" s="6" t="s">
        <v>21</v>
      </c>
      <c r="H3559" s="6" t="s">
        <v>3965</v>
      </c>
      <c r="I3559" s="0" t="n">
        <v>2</v>
      </c>
      <c r="J3559" s="6" t="n">
        <v>2.85</v>
      </c>
      <c r="K3559" s="3" t="s">
        <v>21</v>
      </c>
      <c r="L3559" s="0" t="n">
        <f aca="false">IF(K3559="Yes",(J3559-1)*0.98,-1)</f>
        <v>1.813</v>
      </c>
      <c r="M3559" s="13" t="s">
        <v>184</v>
      </c>
      <c r="N3559" s="53" t="n">
        <v>12.55</v>
      </c>
      <c r="O3559" s="50" t="n">
        <f aca="false">N3559*L3559</f>
        <v>22.75315</v>
      </c>
      <c r="P3559" s="14" t="n">
        <f aca="false">O3559+P3558</f>
        <v>610.122493618321</v>
      </c>
    </row>
    <row r="3560" customFormat="false" ht="12.8" hidden="false" customHeight="false" outlineLevel="0" collapsed="false">
      <c r="A3560" s="2" t="s">
        <v>3962</v>
      </c>
      <c r="B3560" s="2" t="s">
        <v>245</v>
      </c>
      <c r="C3560" s="0" t="s">
        <v>1371</v>
      </c>
      <c r="D3560" s="0" t="s">
        <v>42</v>
      </c>
      <c r="E3560" s="0" t="s">
        <v>79</v>
      </c>
      <c r="F3560" s="0" t="s">
        <v>80</v>
      </c>
      <c r="G3560" s="0" t="s">
        <v>19</v>
      </c>
      <c r="H3560" s="0" t="s">
        <v>3966</v>
      </c>
      <c r="I3560" s="0" t="n">
        <v>3</v>
      </c>
      <c r="J3560" s="0" t="n">
        <v>1.22</v>
      </c>
      <c r="K3560" s="0" t="s">
        <v>21</v>
      </c>
      <c r="L3560" s="0" t="n">
        <f aca="false">IF(K3560="Yes",(J3560-1)*0.98,-1)</f>
        <v>0.2156</v>
      </c>
      <c r="M3560" s="4" t="s">
        <v>22</v>
      </c>
      <c r="N3560" s="53" t="n">
        <v>12.55</v>
      </c>
      <c r="O3560" s="50" t="n">
        <f aca="false">N3560*L3560</f>
        <v>2.70578</v>
      </c>
      <c r="P3560" s="14" t="n">
        <f aca="false">O3560+P3559</f>
        <v>612.828273618321</v>
      </c>
    </row>
    <row r="3561" customFormat="false" ht="12.8" hidden="false" customHeight="false" outlineLevel="0" collapsed="false">
      <c r="A3561" s="9" t="s">
        <v>3967</v>
      </c>
      <c r="B3561" s="9" t="s">
        <v>888</v>
      </c>
      <c r="C3561" s="6" t="s">
        <v>119</v>
      </c>
      <c r="D3561" s="6" t="s">
        <v>16</v>
      </c>
      <c r="E3561" s="6" t="s">
        <v>17</v>
      </c>
      <c r="F3561" s="6" t="s">
        <v>65</v>
      </c>
      <c r="G3561" s="6" t="s">
        <v>21</v>
      </c>
      <c r="H3561" s="6" t="s">
        <v>3968</v>
      </c>
      <c r="I3561" s="0" t="n">
        <v>3</v>
      </c>
      <c r="J3561" s="6" t="n">
        <v>5.02</v>
      </c>
      <c r="K3561" s="3" t="str">
        <f aca="false">IF(I3561=1,"Yes","No")</f>
        <v>No</v>
      </c>
      <c r="L3561" s="7" t="n">
        <f aca="false">IF(K3561="Yes",(J3561-1)*0.98,-1)</f>
        <v>-1</v>
      </c>
      <c r="M3561" s="10" t="s">
        <v>53</v>
      </c>
      <c r="N3561" s="53" t="n">
        <v>12.55</v>
      </c>
      <c r="O3561" s="50" t="n">
        <f aca="false">N3561*L3561</f>
        <v>-12.55</v>
      </c>
      <c r="P3561" s="14" t="n">
        <f aca="false">O3561+P3560</f>
        <v>600.278273618321</v>
      </c>
    </row>
    <row r="3562" customFormat="false" ht="12.8" hidden="false" customHeight="false" outlineLevel="0" collapsed="false">
      <c r="A3562" s="2" t="s">
        <v>3967</v>
      </c>
      <c r="B3562" s="2" t="s">
        <v>512</v>
      </c>
      <c r="C3562" s="0" t="s">
        <v>1031</v>
      </c>
      <c r="D3562" s="0" t="s">
        <v>37</v>
      </c>
      <c r="E3562" s="0" t="s">
        <v>87</v>
      </c>
      <c r="F3562" s="0" t="s">
        <v>18</v>
      </c>
      <c r="G3562" s="0" t="s">
        <v>19</v>
      </c>
      <c r="H3562" s="0" t="s">
        <v>3969</v>
      </c>
      <c r="I3562" s="0" t="n">
        <v>1</v>
      </c>
      <c r="J3562" s="0" t="n">
        <v>1.16</v>
      </c>
      <c r="K3562" s="0" t="s">
        <v>21</v>
      </c>
      <c r="L3562" s="0" t="n">
        <f aca="false">IF(K3562="Yes",(J3562-1)*0.98,-1)</f>
        <v>0.1568</v>
      </c>
      <c r="M3562" s="4" t="s">
        <v>22</v>
      </c>
      <c r="N3562" s="53" t="n">
        <v>12.55</v>
      </c>
      <c r="O3562" s="50" t="n">
        <f aca="false">N3562*L3562</f>
        <v>1.96784</v>
      </c>
      <c r="P3562" s="14" t="n">
        <f aca="false">O3562+P3561</f>
        <v>602.246113618321</v>
      </c>
    </row>
    <row r="3563" customFormat="false" ht="12.8" hidden="false" customHeight="false" outlineLevel="0" collapsed="false">
      <c r="A3563" s="2" t="s">
        <v>3970</v>
      </c>
      <c r="B3563" s="2" t="s">
        <v>255</v>
      </c>
      <c r="C3563" s="0" t="s">
        <v>773</v>
      </c>
      <c r="D3563" s="0" t="s">
        <v>42</v>
      </c>
      <c r="E3563" s="0" t="s">
        <v>79</v>
      </c>
      <c r="F3563" s="0" t="s">
        <v>80</v>
      </c>
      <c r="G3563" s="0" t="s">
        <v>19</v>
      </c>
      <c r="H3563" s="0" t="s">
        <v>3971</v>
      </c>
      <c r="I3563" s="0" t="n">
        <v>1</v>
      </c>
      <c r="J3563" s="0" t="n">
        <v>1.21</v>
      </c>
      <c r="K3563" s="0" t="s">
        <v>21</v>
      </c>
      <c r="L3563" s="0" t="n">
        <f aca="false">IF(K3563="Yes",(J3563-1)*0.98,-1)</f>
        <v>0.2058</v>
      </c>
      <c r="M3563" s="4" t="s">
        <v>22</v>
      </c>
      <c r="N3563" s="53" t="n">
        <v>12.55</v>
      </c>
      <c r="O3563" s="50" t="n">
        <f aca="false">N3563*L3563</f>
        <v>2.58279</v>
      </c>
      <c r="P3563" s="14" t="n">
        <f aca="false">O3563+P3562</f>
        <v>604.828903618321</v>
      </c>
    </row>
    <row r="3564" customFormat="false" ht="12.8" hidden="false" customHeight="false" outlineLevel="0" collapsed="false">
      <c r="A3564" s="2" t="s">
        <v>3972</v>
      </c>
      <c r="B3564" s="2" t="s">
        <v>46</v>
      </c>
      <c r="C3564" s="6" t="s">
        <v>74</v>
      </c>
      <c r="D3564" s="6" t="s">
        <v>37</v>
      </c>
      <c r="E3564" s="6" t="s">
        <v>30</v>
      </c>
      <c r="F3564" s="6" t="s">
        <v>31</v>
      </c>
      <c r="G3564" s="6" t="s">
        <v>19</v>
      </c>
      <c r="H3564" s="6" t="s">
        <v>3973</v>
      </c>
      <c r="I3564" s="0" t="n">
        <v>0</v>
      </c>
      <c r="J3564" s="6" t="n">
        <v>73.01</v>
      </c>
      <c r="K3564" s="3" t="str">
        <f aca="false">IF(I3564=1, "No","Yes")</f>
        <v>Yes</v>
      </c>
      <c r="L3564" s="7" t="n">
        <f aca="false">IF(I3564=1,-J3564,0.98)</f>
        <v>0.98</v>
      </c>
      <c r="M3564" s="8" t="s">
        <v>51</v>
      </c>
      <c r="N3564" s="53" t="n">
        <v>12.55</v>
      </c>
      <c r="O3564" s="50" t="n">
        <f aca="false">N3564*L3564</f>
        <v>12.299</v>
      </c>
      <c r="P3564" s="14" t="n">
        <f aca="false">O3564+P3563</f>
        <v>617.127903618321</v>
      </c>
    </row>
    <row r="3565" customFormat="false" ht="12.8" hidden="false" customHeight="false" outlineLevel="0" collapsed="false">
      <c r="A3565" s="9" t="s">
        <v>3972</v>
      </c>
      <c r="B3565" s="9" t="s">
        <v>46</v>
      </c>
      <c r="C3565" s="6" t="s">
        <v>74</v>
      </c>
      <c r="D3565" s="6" t="s">
        <v>37</v>
      </c>
      <c r="E3565" s="6" t="s">
        <v>30</v>
      </c>
      <c r="F3565" s="6" t="s">
        <v>31</v>
      </c>
      <c r="G3565" s="6" t="s">
        <v>19</v>
      </c>
      <c r="H3565" s="6" t="s">
        <v>3974</v>
      </c>
      <c r="I3565" s="0" t="n">
        <v>1</v>
      </c>
      <c r="J3565" s="6" t="n">
        <v>2.03</v>
      </c>
      <c r="K3565" s="3" t="str">
        <f aca="false">IF(I3565=1,"Yes","No")</f>
        <v>Yes</v>
      </c>
      <c r="L3565" s="7" t="n">
        <f aca="false">IF(K3565="Yes",(J3565-1)*0.98,-1)</f>
        <v>1.0094</v>
      </c>
      <c r="M3565" s="10" t="s">
        <v>53</v>
      </c>
      <c r="N3565" s="53" t="n">
        <v>12.55</v>
      </c>
      <c r="O3565" s="50" t="n">
        <f aca="false">N3565*L3565</f>
        <v>12.66797</v>
      </c>
      <c r="P3565" s="14" t="n">
        <f aca="false">O3565+P3564</f>
        <v>629.795873618321</v>
      </c>
    </row>
    <row r="3566" customFormat="false" ht="12.8" hidden="false" customHeight="false" outlineLevel="0" collapsed="false">
      <c r="A3566" s="9" t="s">
        <v>3975</v>
      </c>
      <c r="B3566" s="9" t="s">
        <v>456</v>
      </c>
      <c r="C3566" s="6" t="s">
        <v>1150</v>
      </c>
      <c r="D3566" s="6" t="s">
        <v>37</v>
      </c>
      <c r="E3566" s="6" t="s">
        <v>79</v>
      </c>
      <c r="F3566" s="6" t="s">
        <v>1106</v>
      </c>
      <c r="G3566" s="6" t="s">
        <v>19</v>
      </c>
      <c r="H3566" s="6" t="s">
        <v>3976</v>
      </c>
      <c r="I3566" s="0" t="n">
        <v>0</v>
      </c>
      <c r="J3566" s="6" t="n">
        <v>24.85</v>
      </c>
      <c r="K3566" s="3" t="str">
        <f aca="false">IF(I3566=1,"Yes","No")</f>
        <v>No</v>
      </c>
      <c r="L3566" s="7" t="n">
        <f aca="false">IF(K3566="Yes",(J3566-1)*0.98,-1)</f>
        <v>-1</v>
      </c>
      <c r="M3566" s="10" t="s">
        <v>53</v>
      </c>
      <c r="N3566" s="53" t="n">
        <v>12.55</v>
      </c>
      <c r="O3566" s="50" t="n">
        <f aca="false">N3566*L3566</f>
        <v>-12.55</v>
      </c>
      <c r="P3566" s="14" t="n">
        <f aca="false">O3566+P3565</f>
        <v>617.245873618321</v>
      </c>
      <c r="Q3566" s="47" t="n">
        <v>0</v>
      </c>
      <c r="R3566" s="47" t="n">
        <f aca="false">P3566-Q3566</f>
        <v>617.245873618321</v>
      </c>
      <c r="S3566" s="47" t="n">
        <f aca="false">R3566/50</f>
        <v>12.3449174723664</v>
      </c>
      <c r="T3566" s="47" t="n">
        <f aca="false">509.14+Q3566</f>
        <v>509.14</v>
      </c>
      <c r="U3566" s="54" t="s">
        <v>5946</v>
      </c>
    </row>
    <row r="3567" customFormat="false" ht="12.8" hidden="false" customHeight="false" outlineLevel="0" collapsed="false">
      <c r="A3567" s="2" t="s">
        <v>3977</v>
      </c>
      <c r="B3567" s="2" t="s">
        <v>657</v>
      </c>
      <c r="C3567" s="0" t="s">
        <v>373</v>
      </c>
      <c r="D3567" s="0" t="s">
        <v>195</v>
      </c>
      <c r="E3567" s="0" t="s">
        <v>147</v>
      </c>
      <c r="G3567" s="0" t="s">
        <v>19</v>
      </c>
      <c r="H3567" s="0" t="s">
        <v>3288</v>
      </c>
      <c r="I3567" s="0" t="n">
        <v>3</v>
      </c>
      <c r="J3567" s="0" t="n">
        <v>1.86</v>
      </c>
      <c r="K3567" s="0" t="str">
        <f aca="false">IF(I3567=1,"Yes","No")</f>
        <v>No</v>
      </c>
      <c r="L3567" s="0" t="n">
        <f aca="false">IF(K3567="Yes",(J3567-1)*0.98,-1)</f>
        <v>-1</v>
      </c>
      <c r="M3567" s="5" t="s">
        <v>33</v>
      </c>
      <c r="N3567" s="53" t="n">
        <v>12.34</v>
      </c>
      <c r="O3567" s="50" t="n">
        <f aca="false">N3567*L3567</f>
        <v>-12.34</v>
      </c>
      <c r="P3567" s="51" t="n">
        <f aca="false">R3566+O3567</f>
        <v>604.905873618321</v>
      </c>
    </row>
    <row r="3568" customFormat="false" ht="12.8" hidden="false" customHeight="false" outlineLevel="0" collapsed="false">
      <c r="A3568" s="2" t="s">
        <v>3978</v>
      </c>
      <c r="B3568" s="2" t="s">
        <v>499</v>
      </c>
      <c r="C3568" s="0" t="s">
        <v>1192</v>
      </c>
      <c r="D3568" s="0" t="s">
        <v>37</v>
      </c>
      <c r="E3568" s="0" t="s">
        <v>147</v>
      </c>
      <c r="F3568" s="0" t="s">
        <v>1413</v>
      </c>
      <c r="G3568" s="0" t="s">
        <v>19</v>
      </c>
      <c r="H3568" s="0" t="s">
        <v>3979</v>
      </c>
      <c r="I3568" s="0" t="n">
        <v>3</v>
      </c>
      <c r="J3568" s="0" t="n">
        <v>1.99</v>
      </c>
      <c r="K3568" s="0" t="s">
        <v>21</v>
      </c>
      <c r="L3568" s="0" t="n">
        <f aca="false">IF(K3568="Yes",(J3568-1)*0.98,-1)</f>
        <v>0.9702</v>
      </c>
      <c r="M3568" s="11" t="s">
        <v>62</v>
      </c>
      <c r="N3568" s="53" t="n">
        <v>12.34</v>
      </c>
      <c r="O3568" s="50" t="n">
        <f aca="false">N3568*L3568</f>
        <v>11.972268</v>
      </c>
      <c r="P3568" s="14" t="n">
        <f aca="false">O3568+P3567</f>
        <v>616.878141618321</v>
      </c>
    </row>
    <row r="3569" customFormat="false" ht="12.8" hidden="false" customHeight="false" outlineLevel="0" collapsed="false">
      <c r="A3569" s="9" t="s">
        <v>3978</v>
      </c>
      <c r="B3569" s="9" t="s">
        <v>499</v>
      </c>
      <c r="C3569" s="6" t="s">
        <v>1192</v>
      </c>
      <c r="D3569" s="6" t="s">
        <v>37</v>
      </c>
      <c r="E3569" s="6" t="s">
        <v>147</v>
      </c>
      <c r="F3569" s="6" t="s">
        <v>1413</v>
      </c>
      <c r="G3569" s="6" t="s">
        <v>19</v>
      </c>
      <c r="H3569" s="6" t="s">
        <v>3979</v>
      </c>
      <c r="I3569" s="0" t="n">
        <v>3</v>
      </c>
      <c r="J3569" s="6" t="n">
        <v>5.84</v>
      </c>
      <c r="K3569" s="3" t="str">
        <f aca="false">IF(I3569=1,"Yes","No")</f>
        <v>No</v>
      </c>
      <c r="L3569" s="7" t="n">
        <f aca="false">IF(K3569="Yes",(J3569-1)*0.98,-1)</f>
        <v>-1</v>
      </c>
      <c r="M3569" s="10" t="s">
        <v>53</v>
      </c>
      <c r="N3569" s="53" t="n">
        <v>12.34</v>
      </c>
      <c r="O3569" s="50" t="n">
        <f aca="false">N3569*L3569</f>
        <v>-12.34</v>
      </c>
      <c r="P3569" s="14" t="n">
        <f aca="false">O3569+P3568</f>
        <v>604.538141618321</v>
      </c>
    </row>
    <row r="3570" customFormat="false" ht="12.8" hidden="false" customHeight="false" outlineLevel="0" collapsed="false">
      <c r="A3570" s="2" t="s">
        <v>3978</v>
      </c>
      <c r="B3570" s="2" t="s">
        <v>337</v>
      </c>
      <c r="C3570" s="0" t="s">
        <v>47</v>
      </c>
      <c r="D3570" s="0" t="s">
        <v>42</v>
      </c>
      <c r="E3570" s="0" t="s">
        <v>30</v>
      </c>
      <c r="F3570" s="0" t="s">
        <v>18</v>
      </c>
      <c r="G3570" s="0" t="s">
        <v>19</v>
      </c>
      <c r="H3570" s="0" t="s">
        <v>3980</v>
      </c>
      <c r="I3570" s="0" t="n">
        <v>3</v>
      </c>
      <c r="J3570" s="0" t="n">
        <v>1.78</v>
      </c>
      <c r="K3570" s="0" t="s">
        <v>21</v>
      </c>
      <c r="L3570" s="0" t="n">
        <f aca="false">IF(K3570="Yes",(J3570-1)*0.98,-1)</f>
        <v>0.7644</v>
      </c>
      <c r="M3570" s="11" t="s">
        <v>62</v>
      </c>
      <c r="N3570" s="53" t="n">
        <v>12.34</v>
      </c>
      <c r="O3570" s="50" t="n">
        <f aca="false">N3570*L3570</f>
        <v>9.432696</v>
      </c>
      <c r="P3570" s="14" t="n">
        <f aca="false">O3570+P3569</f>
        <v>613.970837618321</v>
      </c>
    </row>
    <row r="3571" customFormat="false" ht="12.8" hidden="false" customHeight="false" outlineLevel="0" collapsed="false">
      <c r="A3571" s="2" t="s">
        <v>3978</v>
      </c>
      <c r="B3571" s="2" t="s">
        <v>337</v>
      </c>
      <c r="C3571" s="6" t="s">
        <v>47</v>
      </c>
      <c r="D3571" s="6" t="s">
        <v>42</v>
      </c>
      <c r="E3571" s="6" t="s">
        <v>30</v>
      </c>
      <c r="F3571" s="6" t="s">
        <v>18</v>
      </c>
      <c r="G3571" s="6" t="s">
        <v>19</v>
      </c>
      <c r="H3571" s="6" t="s">
        <v>3981</v>
      </c>
      <c r="I3571" s="0" t="n">
        <v>0</v>
      </c>
      <c r="J3571" s="6" t="n">
        <v>3.05</v>
      </c>
      <c r="K3571" s="3" t="str">
        <f aca="false">IF(I3571=1, "No","Yes")</f>
        <v>Yes</v>
      </c>
      <c r="L3571" s="7" t="n">
        <f aca="false">IF(I3571=1,-J3571,0.98)</f>
        <v>0.98</v>
      </c>
      <c r="M3571" s="8" t="s">
        <v>51</v>
      </c>
      <c r="N3571" s="53" t="n">
        <v>12.34</v>
      </c>
      <c r="O3571" s="50" t="n">
        <f aca="false">N3571*L3571</f>
        <v>12.0932</v>
      </c>
      <c r="P3571" s="14" t="n">
        <f aca="false">O3571+P3570</f>
        <v>626.064037618321</v>
      </c>
    </row>
    <row r="3572" customFormat="false" ht="12.8" hidden="false" customHeight="false" outlineLevel="0" collapsed="false">
      <c r="A3572" s="2" t="s">
        <v>3982</v>
      </c>
      <c r="B3572" s="2" t="s">
        <v>186</v>
      </c>
      <c r="C3572" s="0" t="s">
        <v>1302</v>
      </c>
      <c r="D3572" s="0" t="s">
        <v>37</v>
      </c>
      <c r="E3572" s="0" t="s">
        <v>147</v>
      </c>
      <c r="G3572" s="0" t="s">
        <v>19</v>
      </c>
      <c r="H3572" s="0" t="s">
        <v>3983</v>
      </c>
      <c r="I3572" s="0" t="n">
        <v>3</v>
      </c>
      <c r="J3572" s="0" t="n">
        <v>3.44</v>
      </c>
      <c r="K3572" s="0" t="str">
        <f aca="false">IF(I3572=1,"Yes","No")</f>
        <v>No</v>
      </c>
      <c r="L3572" s="0" t="n">
        <f aca="false">IF(K3572="Yes",(J3572-1)*0.98,-1)</f>
        <v>-1</v>
      </c>
      <c r="M3572" s="5" t="s">
        <v>33</v>
      </c>
      <c r="N3572" s="53" t="n">
        <v>12.34</v>
      </c>
      <c r="O3572" s="50" t="n">
        <f aca="false">N3572*L3572</f>
        <v>-12.34</v>
      </c>
      <c r="P3572" s="14" t="n">
        <f aca="false">O3572+P3571</f>
        <v>613.724037618321</v>
      </c>
    </row>
    <row r="3573" customFormat="false" ht="12.8" hidden="false" customHeight="false" outlineLevel="0" collapsed="false">
      <c r="A3573" s="2" t="s">
        <v>3984</v>
      </c>
      <c r="B3573" s="2" t="s">
        <v>193</v>
      </c>
      <c r="C3573" s="0" t="s">
        <v>194</v>
      </c>
      <c r="D3573" s="0" t="s">
        <v>16</v>
      </c>
      <c r="E3573" s="0" t="s">
        <v>147</v>
      </c>
      <c r="F3573" s="0" t="s">
        <v>65</v>
      </c>
      <c r="G3573" s="0" t="s">
        <v>21</v>
      </c>
      <c r="H3573" s="0" t="s">
        <v>3985</v>
      </c>
      <c r="I3573" s="0" t="n">
        <v>1</v>
      </c>
      <c r="J3573" s="0" t="n">
        <v>2.18</v>
      </c>
      <c r="K3573" s="0" t="str">
        <f aca="false">IF(I3573=1,"Yes","No")</f>
        <v>Yes</v>
      </c>
      <c r="L3573" s="0" t="n">
        <f aca="false">IF(K3573="Yes",(J3573-1)*0.98,-1)</f>
        <v>1.1564</v>
      </c>
      <c r="M3573" s="5" t="s">
        <v>33</v>
      </c>
      <c r="N3573" s="53" t="n">
        <v>12.34</v>
      </c>
      <c r="O3573" s="50" t="n">
        <f aca="false">N3573*L3573</f>
        <v>14.269976</v>
      </c>
      <c r="P3573" s="14" t="n">
        <f aca="false">O3573+P3572</f>
        <v>627.994013618321</v>
      </c>
    </row>
    <row r="3574" customFormat="false" ht="12.8" hidden="false" customHeight="false" outlineLevel="0" collapsed="false">
      <c r="A3574" s="9" t="s">
        <v>3984</v>
      </c>
      <c r="B3574" s="9" t="s">
        <v>410</v>
      </c>
      <c r="C3574" s="6" t="s">
        <v>608</v>
      </c>
      <c r="D3574" s="6" t="s">
        <v>42</v>
      </c>
      <c r="E3574" s="6" t="s">
        <v>147</v>
      </c>
      <c r="F3574" s="6" t="s">
        <v>43</v>
      </c>
      <c r="G3574" s="6" t="s">
        <v>19</v>
      </c>
      <c r="H3574" s="6" t="s">
        <v>3986</v>
      </c>
      <c r="I3574" s="0" t="n">
        <v>1</v>
      </c>
      <c r="J3574" s="6" t="n">
        <v>2.53</v>
      </c>
      <c r="K3574" s="3" t="str">
        <f aca="false">IF(I3574=1,"Yes","No")</f>
        <v>Yes</v>
      </c>
      <c r="L3574" s="7" t="n">
        <f aca="false">IF(K3574="Yes",(J3574-1)*0.98,-1)</f>
        <v>1.4994</v>
      </c>
      <c r="M3574" s="10" t="s">
        <v>53</v>
      </c>
      <c r="N3574" s="53" t="n">
        <v>12.34</v>
      </c>
      <c r="O3574" s="50" t="n">
        <f aca="false">N3574*L3574</f>
        <v>18.502596</v>
      </c>
      <c r="P3574" s="14" t="n">
        <f aca="false">O3574+P3573</f>
        <v>646.496609618321</v>
      </c>
    </row>
    <row r="3575" customFormat="false" ht="12.8" hidden="false" customHeight="false" outlineLevel="0" collapsed="false">
      <c r="A3575" s="2" t="s">
        <v>3987</v>
      </c>
      <c r="B3575" s="2" t="s">
        <v>222</v>
      </c>
      <c r="C3575" s="0" t="s">
        <v>59</v>
      </c>
      <c r="D3575" s="0" t="s">
        <v>42</v>
      </c>
      <c r="E3575" s="0" t="s">
        <v>30</v>
      </c>
      <c r="F3575" s="0" t="s">
        <v>43</v>
      </c>
      <c r="G3575" s="0" t="s">
        <v>19</v>
      </c>
      <c r="H3575" s="0" t="s">
        <v>3988</v>
      </c>
      <c r="I3575" s="0" t="n">
        <v>3</v>
      </c>
      <c r="J3575" s="0" t="n">
        <v>1.88</v>
      </c>
      <c r="K3575" s="0" t="s">
        <v>19</v>
      </c>
      <c r="L3575" s="0" t="n">
        <f aca="false">IF(K3575="Yes",(J3575-1)*0.98,-1)</f>
        <v>-1</v>
      </c>
      <c r="M3575" s="11" t="s">
        <v>62</v>
      </c>
      <c r="N3575" s="53" t="n">
        <v>12.34</v>
      </c>
      <c r="O3575" s="50" t="n">
        <f aca="false">N3575*L3575</f>
        <v>-12.34</v>
      </c>
      <c r="P3575" s="14" t="n">
        <f aca="false">O3575+P3574</f>
        <v>634.156609618321</v>
      </c>
    </row>
    <row r="3576" customFormat="false" ht="12.8" hidden="false" customHeight="false" outlineLevel="0" collapsed="false">
      <c r="A3576" s="9" t="s">
        <v>3987</v>
      </c>
      <c r="B3576" s="9" t="s">
        <v>222</v>
      </c>
      <c r="C3576" s="6" t="s">
        <v>59</v>
      </c>
      <c r="D3576" s="6" t="s">
        <v>42</v>
      </c>
      <c r="E3576" s="6" t="s">
        <v>30</v>
      </c>
      <c r="F3576" s="6" t="s">
        <v>43</v>
      </c>
      <c r="G3576" s="6" t="s">
        <v>19</v>
      </c>
      <c r="H3576" s="6" t="s">
        <v>3989</v>
      </c>
      <c r="I3576" s="0" t="n">
        <v>1</v>
      </c>
      <c r="J3576" s="6" t="n">
        <v>1.91</v>
      </c>
      <c r="K3576" s="3" t="s">
        <v>21</v>
      </c>
      <c r="L3576" s="0" t="n">
        <f aca="false">IF(K3576="Yes",(J3576-1)*0.98,-1)</f>
        <v>0.8918</v>
      </c>
      <c r="M3576" s="13" t="s">
        <v>184</v>
      </c>
      <c r="N3576" s="53" t="n">
        <v>12.34</v>
      </c>
      <c r="O3576" s="50" t="n">
        <f aca="false">N3576*L3576</f>
        <v>11.004812</v>
      </c>
      <c r="P3576" s="14" t="n">
        <f aca="false">O3576+P3575</f>
        <v>645.161421618321</v>
      </c>
    </row>
    <row r="3577" customFormat="false" ht="12.8" hidden="false" customHeight="false" outlineLevel="0" collapsed="false">
      <c r="A3577" s="2" t="s">
        <v>3987</v>
      </c>
      <c r="B3577" s="2" t="s">
        <v>652</v>
      </c>
      <c r="C3577" s="6" t="s">
        <v>194</v>
      </c>
      <c r="D3577" s="6" t="s">
        <v>42</v>
      </c>
      <c r="E3577" s="6" t="s">
        <v>147</v>
      </c>
      <c r="F3577" s="6" t="s">
        <v>18</v>
      </c>
      <c r="G3577" s="6" t="s">
        <v>19</v>
      </c>
      <c r="H3577" s="6" t="s">
        <v>3990</v>
      </c>
      <c r="I3577" s="0" t="n">
        <v>0</v>
      </c>
      <c r="J3577" s="6" t="n">
        <v>13.75</v>
      </c>
      <c r="K3577" s="3" t="str">
        <f aca="false">IF(I3577=1, "No","Yes")</f>
        <v>Yes</v>
      </c>
      <c r="L3577" s="7" t="n">
        <f aca="false">IF(I3577=1,-J3577,0.98)</f>
        <v>0.98</v>
      </c>
      <c r="M3577" s="8" t="s">
        <v>51</v>
      </c>
      <c r="N3577" s="53" t="n">
        <v>12.34</v>
      </c>
      <c r="O3577" s="50" t="n">
        <f aca="false">N3577*L3577</f>
        <v>12.0932</v>
      </c>
      <c r="P3577" s="14" t="n">
        <f aca="false">O3577+P3576</f>
        <v>657.254621618321</v>
      </c>
    </row>
    <row r="3578" customFormat="false" ht="12.8" hidden="false" customHeight="false" outlineLevel="0" collapsed="false">
      <c r="A3578" s="2" t="s">
        <v>3991</v>
      </c>
      <c r="B3578" s="2" t="s">
        <v>2615</v>
      </c>
      <c r="C3578" s="0" t="s">
        <v>194</v>
      </c>
      <c r="D3578" s="0" t="s">
        <v>42</v>
      </c>
      <c r="E3578" s="0" t="s">
        <v>147</v>
      </c>
      <c r="F3578" s="0" t="s">
        <v>65</v>
      </c>
      <c r="G3578" s="0" t="s">
        <v>21</v>
      </c>
      <c r="H3578" s="0" t="s">
        <v>2420</v>
      </c>
      <c r="I3578" s="0" t="n">
        <v>1</v>
      </c>
      <c r="J3578" s="0" t="n">
        <v>5.3</v>
      </c>
      <c r="K3578" s="0" t="str">
        <f aca="false">IF(I3578=1,"Yes","No")</f>
        <v>Yes</v>
      </c>
      <c r="L3578" s="0" t="n">
        <f aca="false">IF(K3578="Yes",(J3578-1)*0.98,-1)</f>
        <v>4.214</v>
      </c>
      <c r="M3578" s="5" t="s">
        <v>33</v>
      </c>
      <c r="N3578" s="53" t="n">
        <v>12.34</v>
      </c>
      <c r="O3578" s="50" t="n">
        <f aca="false">N3578*L3578</f>
        <v>52.00076</v>
      </c>
      <c r="P3578" s="14" t="n">
        <f aca="false">O3578+P3577</f>
        <v>709.255381618321</v>
      </c>
    </row>
    <row r="3579" customFormat="false" ht="12.8" hidden="false" customHeight="false" outlineLevel="0" collapsed="false">
      <c r="A3579" s="2" t="s">
        <v>3991</v>
      </c>
      <c r="B3579" s="2" t="s">
        <v>2615</v>
      </c>
      <c r="C3579" s="0" t="s">
        <v>194</v>
      </c>
      <c r="D3579" s="0" t="s">
        <v>42</v>
      </c>
      <c r="E3579" s="0" t="s">
        <v>147</v>
      </c>
      <c r="F3579" s="0" t="s">
        <v>65</v>
      </c>
      <c r="G3579" s="0" t="s">
        <v>21</v>
      </c>
      <c r="H3579" s="0" t="s">
        <v>2420</v>
      </c>
      <c r="I3579" s="0" t="n">
        <v>1</v>
      </c>
      <c r="J3579" s="0" t="n">
        <v>2</v>
      </c>
      <c r="K3579" s="0" t="s">
        <v>21</v>
      </c>
      <c r="L3579" s="0" t="n">
        <f aca="false">IF(K3579="Yes",(J3579-1)*0.98,-1)</f>
        <v>0.98</v>
      </c>
      <c r="M3579" s="4" t="s">
        <v>22</v>
      </c>
      <c r="N3579" s="53" t="n">
        <v>12.34</v>
      </c>
      <c r="O3579" s="50" t="n">
        <f aca="false">N3579*L3579</f>
        <v>12.0932</v>
      </c>
      <c r="P3579" s="14" t="n">
        <f aca="false">O3579+P3578</f>
        <v>721.348581618321</v>
      </c>
    </row>
    <row r="3580" customFormat="false" ht="12.8" hidden="false" customHeight="false" outlineLevel="0" collapsed="false">
      <c r="A3580" s="9" t="s">
        <v>3991</v>
      </c>
      <c r="B3580" s="9" t="s">
        <v>512</v>
      </c>
      <c r="C3580" s="6" t="s">
        <v>179</v>
      </c>
      <c r="D3580" s="6" t="s">
        <v>42</v>
      </c>
      <c r="E3580" s="6" t="s">
        <v>147</v>
      </c>
      <c r="F3580" s="6" t="s">
        <v>43</v>
      </c>
      <c r="G3580" s="6" t="s">
        <v>19</v>
      </c>
      <c r="H3580" s="6" t="s">
        <v>3992</v>
      </c>
      <c r="I3580" s="0" t="n">
        <v>4</v>
      </c>
      <c r="J3580" s="6" t="n">
        <v>3.17</v>
      </c>
      <c r="K3580" s="3" t="str">
        <f aca="false">IF(I3580=1,"Yes","No")</f>
        <v>No</v>
      </c>
      <c r="L3580" s="7" t="n">
        <f aca="false">IF(K3580="Yes",(J3580-1)*0.98,-1)</f>
        <v>-1</v>
      </c>
      <c r="M3580" s="10" t="s">
        <v>53</v>
      </c>
      <c r="N3580" s="53" t="n">
        <v>12.34</v>
      </c>
      <c r="O3580" s="50" t="n">
        <f aca="false">N3580*L3580</f>
        <v>-12.34</v>
      </c>
      <c r="P3580" s="14" t="n">
        <f aca="false">O3580+P3579</f>
        <v>709.008581618321</v>
      </c>
    </row>
    <row r="3581" customFormat="false" ht="12.8" hidden="false" customHeight="false" outlineLevel="0" collapsed="false">
      <c r="A3581" s="2" t="s">
        <v>3991</v>
      </c>
      <c r="B3581" s="2" t="s">
        <v>471</v>
      </c>
      <c r="C3581" s="6" t="s">
        <v>271</v>
      </c>
      <c r="D3581" s="6" t="s">
        <v>42</v>
      </c>
      <c r="E3581" s="6" t="s">
        <v>147</v>
      </c>
      <c r="F3581" s="6" t="s">
        <v>43</v>
      </c>
      <c r="G3581" s="6" t="s">
        <v>19</v>
      </c>
      <c r="H3581" s="6" t="s">
        <v>3993</v>
      </c>
      <c r="I3581" s="0" t="n">
        <v>1</v>
      </c>
      <c r="J3581" s="6" t="n">
        <v>4.6</v>
      </c>
      <c r="K3581" s="3" t="str">
        <f aca="false">IF(I3581=1, "No","Yes")</f>
        <v>No</v>
      </c>
      <c r="L3581" s="7" t="n">
        <f aca="false">IF(I3581=1,-J3581,0.98)</f>
        <v>-4.6</v>
      </c>
      <c r="M3581" s="8" t="s">
        <v>51</v>
      </c>
      <c r="N3581" s="53" t="n">
        <v>12.34</v>
      </c>
      <c r="O3581" s="50" t="n">
        <f aca="false">N3581*L3581</f>
        <v>-56.764</v>
      </c>
      <c r="P3581" s="14" t="n">
        <f aca="false">O3581+P3580</f>
        <v>652.244581618321</v>
      </c>
    </row>
    <row r="3582" customFormat="false" ht="12.8" hidden="false" customHeight="false" outlineLevel="0" collapsed="false">
      <c r="A3582" s="2" t="s">
        <v>3991</v>
      </c>
      <c r="B3582" s="2" t="s">
        <v>471</v>
      </c>
      <c r="C3582" s="6" t="s">
        <v>271</v>
      </c>
      <c r="D3582" s="6" t="s">
        <v>42</v>
      </c>
      <c r="E3582" s="6" t="s">
        <v>147</v>
      </c>
      <c r="F3582" s="6" t="s">
        <v>43</v>
      </c>
      <c r="G3582" s="6" t="s">
        <v>19</v>
      </c>
      <c r="H3582" s="6" t="s">
        <v>3993</v>
      </c>
      <c r="I3582" s="0" t="n">
        <v>1</v>
      </c>
      <c r="J3582" s="6" t="n">
        <v>4.6</v>
      </c>
      <c r="K3582" s="3" t="str">
        <f aca="false">IF(I3582=1, "No","Yes")</f>
        <v>No</v>
      </c>
      <c r="L3582" s="7" t="n">
        <f aca="false">IF(I3582=1,-J3582,0.98)</f>
        <v>-4.6</v>
      </c>
      <c r="M3582" s="12" t="s">
        <v>128</v>
      </c>
      <c r="N3582" s="53" t="n">
        <v>12.34</v>
      </c>
      <c r="O3582" s="50" t="n">
        <f aca="false">N3582*L3582</f>
        <v>-56.764</v>
      </c>
      <c r="P3582" s="14" t="n">
        <f aca="false">O3582+P3581</f>
        <v>595.480581618321</v>
      </c>
    </row>
    <row r="3583" customFormat="false" ht="12.8" hidden="false" customHeight="false" outlineLevel="0" collapsed="false">
      <c r="A3583" s="9" t="s">
        <v>3991</v>
      </c>
      <c r="B3583" s="9" t="s">
        <v>471</v>
      </c>
      <c r="C3583" s="6" t="s">
        <v>271</v>
      </c>
      <c r="D3583" s="6" t="s">
        <v>42</v>
      </c>
      <c r="E3583" s="6" t="s">
        <v>147</v>
      </c>
      <c r="F3583" s="6" t="s">
        <v>43</v>
      </c>
      <c r="G3583" s="6" t="s">
        <v>19</v>
      </c>
      <c r="H3583" s="6" t="s">
        <v>3994</v>
      </c>
      <c r="I3583" s="0" t="n">
        <v>4</v>
      </c>
      <c r="J3583" s="6" t="n">
        <v>3.34</v>
      </c>
      <c r="K3583" s="3" t="str">
        <f aca="false">IF(I3583=1,"Yes","No")</f>
        <v>No</v>
      </c>
      <c r="L3583" s="7" t="n">
        <f aca="false">IF(K3583="Yes",(J3583-1)*0.98,-1)</f>
        <v>-1</v>
      </c>
      <c r="M3583" s="10" t="s">
        <v>53</v>
      </c>
      <c r="N3583" s="53" t="n">
        <v>12.34</v>
      </c>
      <c r="O3583" s="50" t="n">
        <f aca="false">N3583*L3583</f>
        <v>-12.34</v>
      </c>
      <c r="P3583" s="14" t="n">
        <f aca="false">O3583+P3582</f>
        <v>583.140581618321</v>
      </c>
    </row>
    <row r="3584" customFormat="false" ht="12.8" hidden="false" customHeight="false" outlineLevel="0" collapsed="false">
      <c r="A3584" s="2" t="s">
        <v>3995</v>
      </c>
      <c r="B3584" s="2" t="s">
        <v>897</v>
      </c>
      <c r="C3584" s="6" t="s">
        <v>638</v>
      </c>
      <c r="D3584" s="6" t="s">
        <v>42</v>
      </c>
      <c r="E3584" s="6" t="s">
        <v>147</v>
      </c>
      <c r="F3584" s="6" t="s">
        <v>18</v>
      </c>
      <c r="G3584" s="6" t="s">
        <v>19</v>
      </c>
      <c r="H3584" s="6" t="s">
        <v>3996</v>
      </c>
      <c r="I3584" s="0" t="n">
        <v>3</v>
      </c>
      <c r="J3584" s="6" t="n">
        <v>3.75</v>
      </c>
      <c r="K3584" s="3" t="str">
        <f aca="false">IF(I3584=1, "No","Yes")</f>
        <v>Yes</v>
      </c>
      <c r="L3584" s="7" t="n">
        <f aca="false">IF(I3584=1,-J3584,0.98)</f>
        <v>0.98</v>
      </c>
      <c r="M3584" s="8" t="s">
        <v>51</v>
      </c>
      <c r="N3584" s="53" t="n">
        <v>12.34</v>
      </c>
      <c r="O3584" s="50" t="n">
        <f aca="false">N3584*L3584</f>
        <v>12.0932</v>
      </c>
      <c r="P3584" s="14" t="n">
        <f aca="false">O3584+P3583</f>
        <v>595.233781618321</v>
      </c>
    </row>
    <row r="3585" customFormat="false" ht="12.8" hidden="false" customHeight="false" outlineLevel="0" collapsed="false">
      <c r="A3585" s="2" t="s">
        <v>3997</v>
      </c>
      <c r="B3585" s="2" t="s">
        <v>925</v>
      </c>
      <c r="C3585" s="6" t="s">
        <v>638</v>
      </c>
      <c r="D3585" s="6" t="s">
        <v>42</v>
      </c>
      <c r="E3585" s="6" t="s">
        <v>147</v>
      </c>
      <c r="F3585" s="6" t="s">
        <v>43</v>
      </c>
      <c r="G3585" s="6" t="s">
        <v>19</v>
      </c>
      <c r="H3585" s="6" t="s">
        <v>3998</v>
      </c>
      <c r="I3585" s="0" t="n">
        <v>0</v>
      </c>
      <c r="J3585" s="6" t="n">
        <v>6</v>
      </c>
      <c r="K3585" s="3" t="str">
        <f aca="false">IF(I3585=1, "No","Yes")</f>
        <v>Yes</v>
      </c>
      <c r="L3585" s="7" t="n">
        <f aca="false">IF(I3585=1,-J3585,0.98)</f>
        <v>0.98</v>
      </c>
      <c r="M3585" s="8" t="s">
        <v>51</v>
      </c>
      <c r="N3585" s="53" t="n">
        <v>12.34</v>
      </c>
      <c r="O3585" s="50" t="n">
        <f aca="false">N3585*L3585</f>
        <v>12.0932</v>
      </c>
      <c r="P3585" s="14" t="n">
        <f aca="false">O3585+P3584</f>
        <v>607.326981618321</v>
      </c>
    </row>
    <row r="3586" customFormat="false" ht="12.8" hidden="false" customHeight="false" outlineLevel="0" collapsed="false">
      <c r="A3586" s="2" t="s">
        <v>3997</v>
      </c>
      <c r="B3586" s="2" t="s">
        <v>925</v>
      </c>
      <c r="C3586" s="6" t="s">
        <v>638</v>
      </c>
      <c r="D3586" s="6" t="s">
        <v>42</v>
      </c>
      <c r="E3586" s="6" t="s">
        <v>147</v>
      </c>
      <c r="F3586" s="6" t="s">
        <v>43</v>
      </c>
      <c r="G3586" s="6" t="s">
        <v>19</v>
      </c>
      <c r="H3586" s="6" t="s">
        <v>3998</v>
      </c>
      <c r="I3586" s="0" t="n">
        <v>0</v>
      </c>
      <c r="J3586" s="6" t="n">
        <v>6</v>
      </c>
      <c r="K3586" s="3" t="str">
        <f aca="false">IF(I3586=1, "No","Yes")</f>
        <v>Yes</v>
      </c>
      <c r="L3586" s="7" t="n">
        <f aca="false">IF(I3586=1,-J3586,0.98)</f>
        <v>0.98</v>
      </c>
      <c r="M3586" s="8" t="s">
        <v>51</v>
      </c>
      <c r="N3586" s="53" t="n">
        <v>12.34</v>
      </c>
      <c r="O3586" s="50" t="n">
        <f aca="false">N3586*L3586</f>
        <v>12.0932</v>
      </c>
      <c r="P3586" s="14" t="n">
        <f aca="false">O3586+P3585</f>
        <v>619.420181618321</v>
      </c>
    </row>
    <row r="3587" customFormat="false" ht="12.8" hidden="false" customHeight="false" outlineLevel="0" collapsed="false">
      <c r="A3587" s="9" t="s">
        <v>3997</v>
      </c>
      <c r="B3587" s="9" t="s">
        <v>925</v>
      </c>
      <c r="C3587" s="6" t="s">
        <v>638</v>
      </c>
      <c r="D3587" s="6" t="s">
        <v>42</v>
      </c>
      <c r="E3587" s="6" t="s">
        <v>147</v>
      </c>
      <c r="F3587" s="6" t="s">
        <v>43</v>
      </c>
      <c r="G3587" s="6" t="s">
        <v>19</v>
      </c>
      <c r="H3587" s="6" t="s">
        <v>3999</v>
      </c>
      <c r="I3587" s="0" t="n">
        <v>0</v>
      </c>
      <c r="J3587" s="6" t="n">
        <v>7.46</v>
      </c>
      <c r="K3587" s="3" t="str">
        <f aca="false">IF(I3587=1,"Yes","No")</f>
        <v>No</v>
      </c>
      <c r="L3587" s="7" t="n">
        <f aca="false">IF(K3587="Yes",(J3587-1)*0.98,-1)</f>
        <v>-1</v>
      </c>
      <c r="M3587" s="10" t="s">
        <v>53</v>
      </c>
      <c r="N3587" s="53" t="n">
        <v>12.34</v>
      </c>
      <c r="O3587" s="50" t="n">
        <f aca="false">N3587*L3587</f>
        <v>-12.34</v>
      </c>
      <c r="P3587" s="14" t="n">
        <f aca="false">O3587+P3586</f>
        <v>607.080181618321</v>
      </c>
    </row>
    <row r="3588" customFormat="false" ht="12.8" hidden="false" customHeight="false" outlineLevel="0" collapsed="false">
      <c r="A3588" s="9" t="s">
        <v>3997</v>
      </c>
      <c r="B3588" s="9" t="s">
        <v>925</v>
      </c>
      <c r="C3588" s="6" t="s">
        <v>638</v>
      </c>
      <c r="D3588" s="6" t="s">
        <v>42</v>
      </c>
      <c r="E3588" s="6" t="s">
        <v>147</v>
      </c>
      <c r="F3588" s="6" t="s">
        <v>43</v>
      </c>
      <c r="G3588" s="6" t="s">
        <v>19</v>
      </c>
      <c r="H3588" s="6" t="s">
        <v>3999</v>
      </c>
      <c r="I3588" s="0" t="n">
        <v>0</v>
      </c>
      <c r="J3588" s="6" t="n">
        <v>7.46</v>
      </c>
      <c r="K3588" s="3" t="str">
        <f aca="false">IF(I3588=1,"Yes","No")</f>
        <v>No</v>
      </c>
      <c r="L3588" s="7" t="n">
        <f aca="false">IF(K3588="Yes",(J3588-1)*0.98,-1)</f>
        <v>-1</v>
      </c>
      <c r="M3588" s="10" t="s">
        <v>53</v>
      </c>
      <c r="N3588" s="53" t="n">
        <v>12.34</v>
      </c>
      <c r="O3588" s="50" t="n">
        <f aca="false">N3588*L3588</f>
        <v>-12.34</v>
      </c>
      <c r="P3588" s="14" t="n">
        <f aca="false">O3588+P3587</f>
        <v>594.740181618321</v>
      </c>
    </row>
    <row r="3589" customFormat="false" ht="12.8" hidden="false" customHeight="false" outlineLevel="0" collapsed="false">
      <c r="A3589" s="2" t="s">
        <v>3997</v>
      </c>
      <c r="B3589" s="2" t="s">
        <v>40</v>
      </c>
      <c r="C3589" s="0" t="s">
        <v>430</v>
      </c>
      <c r="D3589" s="0" t="s">
        <v>42</v>
      </c>
      <c r="E3589" s="0" t="s">
        <v>147</v>
      </c>
      <c r="F3589" s="0" t="s">
        <v>453</v>
      </c>
      <c r="G3589" s="0" t="s">
        <v>19</v>
      </c>
      <c r="H3589" s="0" t="s">
        <v>4000</v>
      </c>
      <c r="I3589" s="0" t="n">
        <v>0</v>
      </c>
      <c r="J3589" s="0" t="n">
        <v>3.49</v>
      </c>
      <c r="K3589" s="0" t="str">
        <f aca="false">IF(I3589=1,"Yes","No")</f>
        <v>No</v>
      </c>
      <c r="L3589" s="0" t="n">
        <f aca="false">IF(K3589="Yes",(J3589-1)*0.98,-1)</f>
        <v>-1</v>
      </c>
      <c r="M3589" s="5" t="s">
        <v>33</v>
      </c>
      <c r="N3589" s="53" t="n">
        <v>12.34</v>
      </c>
      <c r="O3589" s="50" t="n">
        <f aca="false">N3589*L3589</f>
        <v>-12.34</v>
      </c>
      <c r="P3589" s="14" t="n">
        <f aca="false">O3589+P3588</f>
        <v>582.400181618321</v>
      </c>
    </row>
    <row r="3590" customFormat="false" ht="12.8" hidden="false" customHeight="false" outlineLevel="0" collapsed="false">
      <c r="A3590" s="2" t="s">
        <v>3997</v>
      </c>
      <c r="B3590" s="2" t="s">
        <v>40</v>
      </c>
      <c r="C3590" s="0" t="s">
        <v>430</v>
      </c>
      <c r="D3590" s="0" t="s">
        <v>42</v>
      </c>
      <c r="E3590" s="0" t="s">
        <v>147</v>
      </c>
      <c r="F3590" s="0" t="s">
        <v>453</v>
      </c>
      <c r="G3590" s="0" t="s">
        <v>19</v>
      </c>
      <c r="H3590" s="0" t="s">
        <v>4000</v>
      </c>
      <c r="I3590" s="0" t="n">
        <v>0</v>
      </c>
      <c r="J3590" s="0" t="n">
        <v>3.49</v>
      </c>
      <c r="K3590" s="0" t="str">
        <f aca="false">IF(I3590=1,"Yes","No")</f>
        <v>No</v>
      </c>
      <c r="L3590" s="0" t="n">
        <f aca="false">IF(K3590="Yes",(J3590-1)*0.98,-1)</f>
        <v>-1</v>
      </c>
      <c r="M3590" s="5" t="s">
        <v>33</v>
      </c>
      <c r="N3590" s="53" t="n">
        <v>12.34</v>
      </c>
      <c r="O3590" s="50" t="n">
        <f aca="false">N3590*L3590</f>
        <v>-12.34</v>
      </c>
      <c r="P3590" s="14" t="n">
        <f aca="false">O3590+P3589</f>
        <v>570.060181618321</v>
      </c>
    </row>
    <row r="3591" customFormat="false" ht="12.8" hidden="false" customHeight="false" outlineLevel="0" collapsed="false">
      <c r="A3591" s="2" t="s">
        <v>3997</v>
      </c>
      <c r="B3591" s="2" t="s">
        <v>40</v>
      </c>
      <c r="C3591" s="0" t="s">
        <v>430</v>
      </c>
      <c r="D3591" s="0" t="s">
        <v>42</v>
      </c>
      <c r="E3591" s="0" t="s">
        <v>147</v>
      </c>
      <c r="F3591" s="0" t="s">
        <v>453</v>
      </c>
      <c r="G3591" s="0" t="s">
        <v>19</v>
      </c>
      <c r="H3591" s="0" t="s">
        <v>4001</v>
      </c>
      <c r="I3591" s="0" t="n">
        <v>3</v>
      </c>
      <c r="J3591" s="0" t="n">
        <v>1.44</v>
      </c>
      <c r="K3591" s="0" t="s">
        <v>21</v>
      </c>
      <c r="L3591" s="0" t="n">
        <f aca="false">IF(K3591="Yes",(J3591-1)*0.98,-1)</f>
        <v>0.4312</v>
      </c>
      <c r="M3591" s="11" t="s">
        <v>62</v>
      </c>
      <c r="N3591" s="53" t="n">
        <v>12.34</v>
      </c>
      <c r="O3591" s="50" t="n">
        <f aca="false">N3591*L3591</f>
        <v>5.321008</v>
      </c>
      <c r="P3591" s="14" t="n">
        <f aca="false">O3591+P3590</f>
        <v>575.381189618321</v>
      </c>
    </row>
    <row r="3592" customFormat="false" ht="12.8" hidden="false" customHeight="false" outlineLevel="0" collapsed="false">
      <c r="A3592" s="2" t="s">
        <v>3997</v>
      </c>
      <c r="B3592" s="2" t="s">
        <v>40</v>
      </c>
      <c r="C3592" s="0" t="s">
        <v>430</v>
      </c>
      <c r="D3592" s="0" t="s">
        <v>42</v>
      </c>
      <c r="E3592" s="0" t="s">
        <v>147</v>
      </c>
      <c r="F3592" s="0" t="s">
        <v>453</v>
      </c>
      <c r="G3592" s="0" t="s">
        <v>19</v>
      </c>
      <c r="H3592" s="0" t="s">
        <v>4001</v>
      </c>
      <c r="I3592" s="0" t="n">
        <v>3</v>
      </c>
      <c r="J3592" s="0" t="n">
        <v>1.44</v>
      </c>
      <c r="K3592" s="0" t="s">
        <v>21</v>
      </c>
      <c r="L3592" s="0" t="n">
        <f aca="false">IF(K3592="Yes",(J3592-1)*0.98,-1)</f>
        <v>0.4312</v>
      </c>
      <c r="M3592" s="11" t="s">
        <v>62</v>
      </c>
      <c r="N3592" s="53" t="n">
        <v>12.34</v>
      </c>
      <c r="O3592" s="50" t="n">
        <f aca="false">N3592*L3592</f>
        <v>5.321008</v>
      </c>
      <c r="P3592" s="14" t="n">
        <f aca="false">O3592+P3591</f>
        <v>580.702197618321</v>
      </c>
    </row>
    <row r="3593" customFormat="false" ht="12.8" hidden="false" customHeight="false" outlineLevel="0" collapsed="false">
      <c r="A3593" s="9" t="s">
        <v>3997</v>
      </c>
      <c r="B3593" s="9" t="s">
        <v>452</v>
      </c>
      <c r="C3593" s="6" t="s">
        <v>78</v>
      </c>
      <c r="D3593" s="6" t="s">
        <v>42</v>
      </c>
      <c r="E3593" s="6" t="s">
        <v>147</v>
      </c>
      <c r="F3593" s="6" t="s">
        <v>43</v>
      </c>
      <c r="G3593" s="6" t="s">
        <v>19</v>
      </c>
      <c r="H3593" s="6" t="s">
        <v>4002</v>
      </c>
      <c r="I3593" s="0" t="n">
        <v>1</v>
      </c>
      <c r="J3593" s="6" t="n">
        <v>12.86</v>
      </c>
      <c r="K3593" s="3" t="str">
        <f aca="false">IF(I3593=1,"Yes","No")</f>
        <v>Yes</v>
      </c>
      <c r="L3593" s="7" t="n">
        <f aca="false">IF(K3593="Yes",(J3593-1)*0.98,-1)</f>
        <v>11.6228</v>
      </c>
      <c r="M3593" s="10" t="s">
        <v>53</v>
      </c>
      <c r="N3593" s="53" t="n">
        <v>12.34</v>
      </c>
      <c r="O3593" s="50" t="n">
        <f aca="false">N3593*L3593</f>
        <v>143.425352</v>
      </c>
      <c r="P3593" s="14" t="n">
        <f aca="false">O3593+P3592</f>
        <v>724.127549618321</v>
      </c>
    </row>
    <row r="3594" customFormat="false" ht="12.8" hidden="false" customHeight="false" outlineLevel="0" collapsed="false">
      <c r="A3594" s="9" t="s">
        <v>3997</v>
      </c>
      <c r="B3594" s="9" t="s">
        <v>452</v>
      </c>
      <c r="C3594" s="6" t="s">
        <v>78</v>
      </c>
      <c r="D3594" s="6" t="s">
        <v>42</v>
      </c>
      <c r="E3594" s="6" t="s">
        <v>147</v>
      </c>
      <c r="F3594" s="6" t="s">
        <v>43</v>
      </c>
      <c r="G3594" s="6" t="s">
        <v>19</v>
      </c>
      <c r="H3594" s="6" t="s">
        <v>4002</v>
      </c>
      <c r="I3594" s="0" t="n">
        <v>1</v>
      </c>
      <c r="J3594" s="6" t="n">
        <v>12.86</v>
      </c>
      <c r="K3594" s="3" t="str">
        <f aca="false">IF(I3594=1,"Yes","No")</f>
        <v>Yes</v>
      </c>
      <c r="L3594" s="7" t="n">
        <f aca="false">IF(K3594="Yes",(J3594-1)*0.98,-1)</f>
        <v>11.6228</v>
      </c>
      <c r="M3594" s="10" t="s">
        <v>53</v>
      </c>
      <c r="N3594" s="53" t="n">
        <v>12.34</v>
      </c>
      <c r="O3594" s="50" t="n">
        <f aca="false">N3594*L3594</f>
        <v>143.425352</v>
      </c>
      <c r="P3594" s="14" t="n">
        <f aca="false">O3594+P3593</f>
        <v>867.552901618321</v>
      </c>
    </row>
    <row r="3595" customFormat="false" ht="12.8" hidden="false" customHeight="false" outlineLevel="0" collapsed="false">
      <c r="A3595" s="2" t="s">
        <v>4003</v>
      </c>
      <c r="B3595" s="2" t="s">
        <v>657</v>
      </c>
      <c r="C3595" s="0" t="s">
        <v>433</v>
      </c>
      <c r="D3595" s="0" t="s">
        <v>195</v>
      </c>
      <c r="E3595" s="0" t="s">
        <v>147</v>
      </c>
      <c r="G3595" s="0" t="s">
        <v>19</v>
      </c>
      <c r="H3595" s="0" t="s">
        <v>2242</v>
      </c>
      <c r="I3595" s="0" t="n">
        <v>1</v>
      </c>
      <c r="J3595" s="0" t="n">
        <v>1.85</v>
      </c>
      <c r="K3595" s="0" t="str">
        <f aca="false">IF(I3595=1,"Yes","No")</f>
        <v>Yes</v>
      </c>
      <c r="L3595" s="0" t="n">
        <f aca="false">IF(K3595="Yes",(J3595-1)*0.98,-1)</f>
        <v>0.833</v>
      </c>
      <c r="M3595" s="5" t="s">
        <v>33</v>
      </c>
      <c r="N3595" s="53" t="n">
        <v>12.34</v>
      </c>
      <c r="O3595" s="50" t="n">
        <f aca="false">N3595*L3595</f>
        <v>10.27922</v>
      </c>
      <c r="P3595" s="14" t="n">
        <f aca="false">O3595+P3594</f>
        <v>877.832121618321</v>
      </c>
    </row>
    <row r="3596" customFormat="false" ht="12.8" hidden="false" customHeight="false" outlineLevel="0" collapsed="false">
      <c r="A3596" s="2" t="s">
        <v>4004</v>
      </c>
      <c r="B3596" s="2" t="s">
        <v>35</v>
      </c>
      <c r="C3596" s="0" t="s">
        <v>433</v>
      </c>
      <c r="D3596" s="0" t="s">
        <v>195</v>
      </c>
      <c r="E3596" s="0" t="s">
        <v>147</v>
      </c>
      <c r="G3596" s="0" t="s">
        <v>19</v>
      </c>
      <c r="H3596" s="0" t="s">
        <v>4005</v>
      </c>
      <c r="I3596" s="0" t="n">
        <v>3</v>
      </c>
      <c r="J3596" s="0" t="n">
        <v>5</v>
      </c>
      <c r="K3596" s="0" t="str">
        <f aca="false">IF(I3596=1,"Yes","No")</f>
        <v>No</v>
      </c>
      <c r="L3596" s="0" t="n">
        <f aca="false">IF(K3596="Yes",(J3596-1)*0.98,-1)</f>
        <v>-1</v>
      </c>
      <c r="M3596" s="5" t="s">
        <v>33</v>
      </c>
      <c r="N3596" s="53" t="n">
        <v>12.34</v>
      </c>
      <c r="O3596" s="50" t="n">
        <f aca="false">N3596*L3596</f>
        <v>-12.34</v>
      </c>
      <c r="P3596" s="14" t="n">
        <f aca="false">O3596+P3595</f>
        <v>865.492121618321</v>
      </c>
    </row>
    <row r="3597" customFormat="false" ht="12.8" hidden="false" customHeight="false" outlineLevel="0" collapsed="false">
      <c r="A3597" s="2" t="s">
        <v>4004</v>
      </c>
      <c r="B3597" s="2" t="s">
        <v>296</v>
      </c>
      <c r="C3597" s="0" t="s">
        <v>373</v>
      </c>
      <c r="D3597" s="0" t="s">
        <v>16</v>
      </c>
      <c r="E3597" s="0" t="s">
        <v>147</v>
      </c>
      <c r="F3597" s="0" t="s">
        <v>65</v>
      </c>
      <c r="G3597" s="0" t="s">
        <v>21</v>
      </c>
      <c r="H3597" s="0" t="s">
        <v>4006</v>
      </c>
      <c r="I3597" s="0" t="n">
        <v>3</v>
      </c>
      <c r="J3597" s="0" t="n">
        <v>1.89</v>
      </c>
      <c r="K3597" s="0" t="str">
        <f aca="false">IF(I3597=1,"Yes","No")</f>
        <v>No</v>
      </c>
      <c r="L3597" s="0" t="n">
        <f aca="false">IF(K3597="Yes",(J3597-1)*0.98,-1)</f>
        <v>-1</v>
      </c>
      <c r="M3597" s="5" t="s">
        <v>33</v>
      </c>
      <c r="N3597" s="53" t="n">
        <v>12.34</v>
      </c>
      <c r="O3597" s="50" t="n">
        <f aca="false">N3597*L3597</f>
        <v>-12.34</v>
      </c>
      <c r="P3597" s="14" t="n">
        <f aca="false">O3597+P3596</f>
        <v>853.152121618321</v>
      </c>
    </row>
    <row r="3598" customFormat="false" ht="12.8" hidden="false" customHeight="false" outlineLevel="0" collapsed="false">
      <c r="A3598" s="2" t="s">
        <v>4007</v>
      </c>
      <c r="B3598" s="2" t="s">
        <v>276</v>
      </c>
      <c r="C3598" s="0" t="s">
        <v>433</v>
      </c>
      <c r="D3598" s="0" t="s">
        <v>195</v>
      </c>
      <c r="E3598" s="0" t="s">
        <v>147</v>
      </c>
      <c r="G3598" s="0" t="s">
        <v>19</v>
      </c>
      <c r="H3598" s="0" t="s">
        <v>4008</v>
      </c>
      <c r="I3598" s="0" t="n">
        <v>3</v>
      </c>
      <c r="J3598" s="0" t="n">
        <v>3.15</v>
      </c>
      <c r="K3598" s="0" t="str">
        <f aca="false">IF(I3598=1,"Yes","No")</f>
        <v>No</v>
      </c>
      <c r="L3598" s="0" t="n">
        <f aca="false">IF(K3598="Yes",(J3598-1)*0.98,-1)</f>
        <v>-1</v>
      </c>
      <c r="M3598" s="5" t="s">
        <v>33</v>
      </c>
      <c r="N3598" s="53" t="n">
        <v>12.34</v>
      </c>
      <c r="O3598" s="50" t="n">
        <f aca="false">N3598*L3598</f>
        <v>-12.34</v>
      </c>
      <c r="P3598" s="14" t="n">
        <f aca="false">O3598+P3597</f>
        <v>840.812121618321</v>
      </c>
    </row>
    <row r="3599" customFormat="false" ht="12.8" hidden="false" customHeight="false" outlineLevel="0" collapsed="false">
      <c r="A3599" s="9" t="s">
        <v>4009</v>
      </c>
      <c r="B3599" s="9" t="s">
        <v>170</v>
      </c>
      <c r="C3599" s="6" t="s">
        <v>248</v>
      </c>
      <c r="D3599" s="6" t="s">
        <v>42</v>
      </c>
      <c r="E3599" s="6" t="s">
        <v>147</v>
      </c>
      <c r="F3599" s="6" t="s">
        <v>43</v>
      </c>
      <c r="G3599" s="6" t="s">
        <v>19</v>
      </c>
      <c r="H3599" s="6" t="s">
        <v>4010</v>
      </c>
      <c r="I3599" s="0" t="n">
        <v>1</v>
      </c>
      <c r="J3599" s="6" t="n">
        <v>4.53</v>
      </c>
      <c r="K3599" s="3" t="str">
        <f aca="false">IF(I3599=1,"Yes","No")</f>
        <v>Yes</v>
      </c>
      <c r="L3599" s="7" t="n">
        <f aca="false">IF(K3599="Yes",(J3599-1)*0.98,-1)</f>
        <v>3.4594</v>
      </c>
      <c r="M3599" s="10" t="s">
        <v>53</v>
      </c>
      <c r="N3599" s="53" t="n">
        <v>12.34</v>
      </c>
      <c r="O3599" s="50" t="n">
        <f aca="false">N3599*L3599</f>
        <v>42.688996</v>
      </c>
      <c r="P3599" s="14" t="n">
        <f aca="false">O3599+P3598</f>
        <v>883.501117618321</v>
      </c>
    </row>
    <row r="3600" customFormat="false" ht="12.8" hidden="false" customHeight="false" outlineLevel="0" collapsed="false">
      <c r="A3600" s="2" t="s">
        <v>4009</v>
      </c>
      <c r="B3600" s="2" t="s">
        <v>96</v>
      </c>
      <c r="C3600" s="6" t="s">
        <v>248</v>
      </c>
      <c r="D3600" s="6" t="s">
        <v>42</v>
      </c>
      <c r="E3600" s="6" t="s">
        <v>147</v>
      </c>
      <c r="F3600" s="6" t="s">
        <v>18</v>
      </c>
      <c r="G3600" s="6" t="s">
        <v>19</v>
      </c>
      <c r="H3600" s="6" t="s">
        <v>4011</v>
      </c>
      <c r="I3600" s="0" t="n">
        <v>4</v>
      </c>
      <c r="J3600" s="6" t="n">
        <v>42.96</v>
      </c>
      <c r="K3600" s="3" t="str">
        <f aca="false">IF(I3600=1, "No","Yes")</f>
        <v>Yes</v>
      </c>
      <c r="L3600" s="7" t="n">
        <f aca="false">IF(I3600=1,-J3600,0.98)</f>
        <v>0.98</v>
      </c>
      <c r="M3600" s="8" t="s">
        <v>51</v>
      </c>
      <c r="N3600" s="53" t="n">
        <v>12.34</v>
      </c>
      <c r="O3600" s="50" t="n">
        <f aca="false">N3600*L3600</f>
        <v>12.0932</v>
      </c>
      <c r="P3600" s="14" t="n">
        <f aca="false">O3600+P3599</f>
        <v>895.594317618321</v>
      </c>
    </row>
    <row r="3601" customFormat="false" ht="12.8" hidden="false" customHeight="false" outlineLevel="0" collapsed="false">
      <c r="A3601" s="2" t="s">
        <v>4009</v>
      </c>
      <c r="B3601" s="2" t="s">
        <v>456</v>
      </c>
      <c r="C3601" s="0" t="s">
        <v>1031</v>
      </c>
      <c r="D3601" s="0" t="s">
        <v>37</v>
      </c>
      <c r="E3601" s="0" t="s">
        <v>17</v>
      </c>
      <c r="F3601" s="0" t="s">
        <v>43</v>
      </c>
      <c r="G3601" s="0" t="s">
        <v>19</v>
      </c>
      <c r="H3601" s="0" t="s">
        <v>4012</v>
      </c>
      <c r="I3601" s="0" t="n">
        <v>2</v>
      </c>
      <c r="J3601" s="0" t="n">
        <v>1.94</v>
      </c>
      <c r="K3601" s="0" t="s">
        <v>21</v>
      </c>
      <c r="L3601" s="0" t="n">
        <f aca="false">IF(K3601="Yes",(J3601-1)*0.98,-1)</f>
        <v>0.9212</v>
      </c>
      <c r="M3601" s="11" t="s">
        <v>62</v>
      </c>
      <c r="N3601" s="53" t="n">
        <v>12.34</v>
      </c>
      <c r="O3601" s="50" t="n">
        <f aca="false">N3601*L3601</f>
        <v>11.367608</v>
      </c>
      <c r="P3601" s="14" t="n">
        <f aca="false">O3601+P3600</f>
        <v>906.961925618321</v>
      </c>
    </row>
    <row r="3602" customFormat="false" ht="12.8" hidden="false" customHeight="false" outlineLevel="0" collapsed="false">
      <c r="A3602" s="2" t="s">
        <v>4009</v>
      </c>
      <c r="B3602" s="2" t="s">
        <v>456</v>
      </c>
      <c r="C3602" s="6" t="s">
        <v>1031</v>
      </c>
      <c r="D3602" s="6" t="s">
        <v>37</v>
      </c>
      <c r="E3602" s="6" t="s">
        <v>17</v>
      </c>
      <c r="F3602" s="6" t="s">
        <v>43</v>
      </c>
      <c r="G3602" s="6" t="s">
        <v>19</v>
      </c>
      <c r="H3602" s="6" t="s">
        <v>3809</v>
      </c>
      <c r="I3602" s="0" t="n">
        <v>3</v>
      </c>
      <c r="J3602" s="6" t="n">
        <v>3.37</v>
      </c>
      <c r="K3602" s="3" t="str">
        <f aca="false">IF(I3602=1, "No","Yes")</f>
        <v>Yes</v>
      </c>
      <c r="L3602" s="7" t="n">
        <f aca="false">IF(I3602=1,-J3602,0.98)</f>
        <v>0.98</v>
      </c>
      <c r="M3602" s="12" t="s">
        <v>128</v>
      </c>
      <c r="N3602" s="53" t="n">
        <v>12.34</v>
      </c>
      <c r="O3602" s="50" t="n">
        <f aca="false">N3602*L3602</f>
        <v>12.0932</v>
      </c>
      <c r="P3602" s="14" t="n">
        <f aca="false">O3602+P3601</f>
        <v>919.055125618321</v>
      </c>
    </row>
    <row r="3603" customFormat="false" ht="12.8" hidden="false" customHeight="false" outlineLevel="0" collapsed="false">
      <c r="A3603" s="2" t="s">
        <v>4009</v>
      </c>
      <c r="B3603" s="2" t="s">
        <v>73</v>
      </c>
      <c r="C3603" s="0" t="s">
        <v>370</v>
      </c>
      <c r="D3603" s="0" t="s">
        <v>16</v>
      </c>
      <c r="E3603" s="0" t="s">
        <v>147</v>
      </c>
      <c r="F3603" s="0" t="s">
        <v>65</v>
      </c>
      <c r="G3603" s="0" t="s">
        <v>21</v>
      </c>
      <c r="H3603" s="0" t="s">
        <v>4013</v>
      </c>
      <c r="I3603" s="0" t="n">
        <v>1</v>
      </c>
      <c r="J3603" s="0" t="n">
        <v>2.04</v>
      </c>
      <c r="K3603" s="0" t="str">
        <f aca="false">IF(I3603=1,"Yes","No")</f>
        <v>Yes</v>
      </c>
      <c r="L3603" s="0" t="n">
        <f aca="false">IF(K3603="Yes",(J3603-1)*0.98,-1)</f>
        <v>1.0192</v>
      </c>
      <c r="M3603" s="5" t="s">
        <v>33</v>
      </c>
      <c r="N3603" s="53" t="n">
        <v>12.34</v>
      </c>
      <c r="O3603" s="50" t="n">
        <f aca="false">N3603*L3603</f>
        <v>12.576928</v>
      </c>
      <c r="P3603" s="14" t="n">
        <f aca="false">O3603+P3602</f>
        <v>931.632053618321</v>
      </c>
    </row>
    <row r="3604" customFormat="false" ht="12.8" hidden="false" customHeight="false" outlineLevel="0" collapsed="false">
      <c r="A3604" s="9" t="s">
        <v>4014</v>
      </c>
      <c r="B3604" s="9" t="s">
        <v>1396</v>
      </c>
      <c r="C3604" s="6" t="s">
        <v>611</v>
      </c>
      <c r="D3604" s="6" t="s">
        <v>42</v>
      </c>
      <c r="E3604" s="6" t="s">
        <v>147</v>
      </c>
      <c r="F3604" s="6" t="s">
        <v>43</v>
      </c>
      <c r="G3604" s="6" t="s">
        <v>19</v>
      </c>
      <c r="H3604" s="6" t="s">
        <v>4015</v>
      </c>
      <c r="I3604" s="0" t="n">
        <v>0</v>
      </c>
      <c r="J3604" s="6" t="n">
        <v>3.35</v>
      </c>
      <c r="K3604" s="3" t="str">
        <f aca="false">IF(I3604=1,"Yes","No")</f>
        <v>No</v>
      </c>
      <c r="L3604" s="7" t="n">
        <f aca="false">IF(K3604="Yes",(J3604-1)*0.98,-1)</f>
        <v>-1</v>
      </c>
      <c r="M3604" s="10" t="s">
        <v>53</v>
      </c>
      <c r="N3604" s="53" t="n">
        <v>12.34</v>
      </c>
      <c r="O3604" s="50" t="n">
        <f aca="false">N3604*L3604</f>
        <v>-12.34</v>
      </c>
      <c r="P3604" s="14" t="n">
        <f aca="false">O3604+P3603</f>
        <v>919.292053618321</v>
      </c>
    </row>
    <row r="3605" customFormat="false" ht="12.8" hidden="false" customHeight="false" outlineLevel="0" collapsed="false">
      <c r="A3605" s="9" t="s">
        <v>4014</v>
      </c>
      <c r="B3605" s="9" t="s">
        <v>536</v>
      </c>
      <c r="C3605" s="6" t="s">
        <v>370</v>
      </c>
      <c r="D3605" s="6" t="s">
        <v>42</v>
      </c>
      <c r="E3605" s="6" t="s">
        <v>147</v>
      </c>
      <c r="F3605" s="6" t="s">
        <v>43</v>
      </c>
      <c r="G3605" s="6" t="s">
        <v>19</v>
      </c>
      <c r="H3605" s="6" t="s">
        <v>4016</v>
      </c>
      <c r="I3605" s="0" t="n">
        <v>0</v>
      </c>
      <c r="J3605" s="6" t="n">
        <v>4.56</v>
      </c>
      <c r="K3605" s="3" t="str">
        <f aca="false">IF(I3605=1,"Yes","No")</f>
        <v>No</v>
      </c>
      <c r="L3605" s="7" t="n">
        <f aca="false">IF(K3605="Yes",(J3605-1)*0.98,-1)</f>
        <v>-1</v>
      </c>
      <c r="M3605" s="10" t="s">
        <v>53</v>
      </c>
      <c r="N3605" s="53" t="n">
        <v>12.34</v>
      </c>
      <c r="O3605" s="50" t="n">
        <f aca="false">N3605*L3605</f>
        <v>-12.34</v>
      </c>
      <c r="P3605" s="14" t="n">
        <f aca="false">O3605+P3604</f>
        <v>906.952053618321</v>
      </c>
    </row>
    <row r="3606" customFormat="false" ht="12.8" hidden="false" customHeight="false" outlineLevel="0" collapsed="false">
      <c r="A3606" s="2" t="s">
        <v>4017</v>
      </c>
      <c r="B3606" s="2" t="s">
        <v>146</v>
      </c>
      <c r="C3606" s="0" t="s">
        <v>373</v>
      </c>
      <c r="D3606" s="0" t="s">
        <v>16</v>
      </c>
      <c r="E3606" s="0" t="s">
        <v>147</v>
      </c>
      <c r="F3606" s="0" t="s">
        <v>65</v>
      </c>
      <c r="G3606" s="0" t="s">
        <v>21</v>
      </c>
      <c r="H3606" s="0" t="s">
        <v>3228</v>
      </c>
      <c r="I3606" s="0" t="n">
        <v>0</v>
      </c>
      <c r="J3606" s="0" t="n">
        <v>3.27</v>
      </c>
      <c r="K3606" s="0" t="str">
        <f aca="false">IF(I3606=1,"Yes","No")</f>
        <v>No</v>
      </c>
      <c r="L3606" s="0" t="n">
        <f aca="false">IF(K3606="Yes",(J3606-1)*0.98,-1)</f>
        <v>-1</v>
      </c>
      <c r="M3606" s="5" t="s">
        <v>33</v>
      </c>
      <c r="N3606" s="53" t="n">
        <v>12.34</v>
      </c>
      <c r="O3606" s="50" t="n">
        <f aca="false">N3606*L3606</f>
        <v>-12.34</v>
      </c>
      <c r="P3606" s="14" t="n">
        <f aca="false">O3606+P3605</f>
        <v>894.612053618321</v>
      </c>
    </row>
    <row r="3607" customFormat="false" ht="12.8" hidden="false" customHeight="false" outlineLevel="0" collapsed="false">
      <c r="A3607" s="2" t="s">
        <v>4017</v>
      </c>
      <c r="B3607" s="2" t="s">
        <v>146</v>
      </c>
      <c r="C3607" s="6" t="s">
        <v>373</v>
      </c>
      <c r="D3607" s="6" t="s">
        <v>16</v>
      </c>
      <c r="E3607" s="6" t="s">
        <v>147</v>
      </c>
      <c r="F3607" s="6" t="s">
        <v>65</v>
      </c>
      <c r="G3607" s="6" t="s">
        <v>21</v>
      </c>
      <c r="H3607" s="6" t="s">
        <v>1918</v>
      </c>
      <c r="I3607" s="0" t="n">
        <v>2</v>
      </c>
      <c r="J3607" s="6" t="n">
        <v>9.18</v>
      </c>
      <c r="K3607" s="3" t="str">
        <f aca="false">IF(I3607=1, "No","Yes")</f>
        <v>Yes</v>
      </c>
      <c r="L3607" s="7" t="n">
        <f aca="false">IF(I3607=1,-J3607,0.98)</f>
        <v>0.98</v>
      </c>
      <c r="M3607" s="8" t="s">
        <v>51</v>
      </c>
      <c r="N3607" s="53" t="n">
        <v>12.34</v>
      </c>
      <c r="O3607" s="50" t="n">
        <f aca="false">N3607*L3607</f>
        <v>12.0932</v>
      </c>
      <c r="P3607" s="14" t="n">
        <f aca="false">O3607+P3606</f>
        <v>906.705253618321</v>
      </c>
    </row>
    <row r="3608" customFormat="false" ht="12.8" hidden="false" customHeight="false" outlineLevel="0" collapsed="false">
      <c r="A3608" s="2" t="s">
        <v>4017</v>
      </c>
      <c r="B3608" s="2" t="s">
        <v>146</v>
      </c>
      <c r="C3608" s="6" t="s">
        <v>373</v>
      </c>
      <c r="D3608" s="6" t="s">
        <v>16</v>
      </c>
      <c r="E3608" s="6" t="s">
        <v>147</v>
      </c>
      <c r="F3608" s="6" t="s">
        <v>65</v>
      </c>
      <c r="G3608" s="6" t="s">
        <v>21</v>
      </c>
      <c r="H3608" s="6" t="s">
        <v>1918</v>
      </c>
      <c r="I3608" s="0" t="n">
        <v>2</v>
      </c>
      <c r="J3608" s="6" t="n">
        <v>9.18</v>
      </c>
      <c r="K3608" s="3" t="str">
        <f aca="false">IF(I3608=1, "No","Yes")</f>
        <v>Yes</v>
      </c>
      <c r="L3608" s="7" t="n">
        <f aca="false">IF(I3608=1,-J3608,0.98)</f>
        <v>0.98</v>
      </c>
      <c r="M3608" s="12" t="s">
        <v>128</v>
      </c>
      <c r="N3608" s="53" t="n">
        <v>12.34</v>
      </c>
      <c r="O3608" s="50" t="n">
        <f aca="false">N3608*L3608</f>
        <v>12.0932</v>
      </c>
      <c r="P3608" s="14" t="n">
        <f aca="false">O3608+P3607</f>
        <v>918.798453618321</v>
      </c>
    </row>
    <row r="3609" customFormat="false" ht="12.8" hidden="false" customHeight="false" outlineLevel="0" collapsed="false">
      <c r="A3609" s="9" t="s">
        <v>4018</v>
      </c>
      <c r="B3609" s="9" t="s">
        <v>170</v>
      </c>
      <c r="C3609" s="6" t="s">
        <v>495</v>
      </c>
      <c r="D3609" s="6" t="s">
        <v>42</v>
      </c>
      <c r="E3609" s="6" t="s">
        <v>147</v>
      </c>
      <c r="F3609" s="6" t="s">
        <v>43</v>
      </c>
      <c r="G3609" s="6" t="s">
        <v>19</v>
      </c>
      <c r="H3609" s="6" t="s">
        <v>4019</v>
      </c>
      <c r="I3609" s="0" t="n">
        <v>0</v>
      </c>
      <c r="J3609" s="6" t="n">
        <v>5.76</v>
      </c>
      <c r="K3609" s="3" t="str">
        <f aca="false">IF(I3609=1,"Yes","No")</f>
        <v>No</v>
      </c>
      <c r="L3609" s="7" t="n">
        <f aca="false">IF(K3609="Yes",(J3609-1)*0.98,-1)</f>
        <v>-1</v>
      </c>
      <c r="M3609" s="10" t="s">
        <v>53</v>
      </c>
      <c r="N3609" s="53" t="n">
        <v>12.34</v>
      </c>
      <c r="O3609" s="50" t="n">
        <f aca="false">N3609*L3609</f>
        <v>-12.34</v>
      </c>
      <c r="P3609" s="14" t="n">
        <f aca="false">O3609+P3608</f>
        <v>906.458453618321</v>
      </c>
    </row>
    <row r="3610" customFormat="false" ht="12.8" hidden="false" customHeight="false" outlineLevel="0" collapsed="false">
      <c r="A3610" s="2" t="s">
        <v>4018</v>
      </c>
      <c r="B3610" s="2" t="s">
        <v>331</v>
      </c>
      <c r="C3610" s="6" t="s">
        <v>373</v>
      </c>
      <c r="D3610" s="6" t="s">
        <v>42</v>
      </c>
      <c r="E3610" s="6" t="s">
        <v>147</v>
      </c>
      <c r="F3610" s="6" t="s">
        <v>18</v>
      </c>
      <c r="G3610" s="6" t="s">
        <v>19</v>
      </c>
      <c r="H3610" s="6" t="s">
        <v>4020</v>
      </c>
      <c r="I3610" s="0" t="n">
        <v>3</v>
      </c>
      <c r="J3610" s="6" t="n">
        <v>8.69</v>
      </c>
      <c r="K3610" s="3" t="str">
        <f aca="false">IF(I3610=1, "No","Yes")</f>
        <v>Yes</v>
      </c>
      <c r="L3610" s="7" t="n">
        <f aca="false">IF(I3610=1,-J3610,0.98)</f>
        <v>0.98</v>
      </c>
      <c r="M3610" s="8" t="s">
        <v>51</v>
      </c>
      <c r="N3610" s="53" t="n">
        <v>12.34</v>
      </c>
      <c r="O3610" s="50" t="n">
        <f aca="false">N3610*L3610</f>
        <v>12.0932</v>
      </c>
      <c r="P3610" s="14" t="n">
        <f aca="false">O3610+P3609</f>
        <v>918.551653618321</v>
      </c>
    </row>
    <row r="3611" customFormat="false" ht="12.8" hidden="false" customHeight="false" outlineLevel="0" collapsed="false">
      <c r="A3611" s="2" t="s">
        <v>4021</v>
      </c>
      <c r="B3611" s="2" t="s">
        <v>445</v>
      </c>
      <c r="C3611" s="6" t="s">
        <v>373</v>
      </c>
      <c r="D3611" s="6" t="s">
        <v>42</v>
      </c>
      <c r="E3611" s="6" t="s">
        <v>147</v>
      </c>
      <c r="F3611" s="6" t="s">
        <v>43</v>
      </c>
      <c r="G3611" s="6" t="s">
        <v>19</v>
      </c>
      <c r="H3611" s="6" t="s">
        <v>4022</v>
      </c>
      <c r="I3611" s="0" t="n">
        <v>4</v>
      </c>
      <c r="J3611" s="6" t="n">
        <v>34.21</v>
      </c>
      <c r="K3611" s="3" t="str">
        <f aca="false">IF(I3611=1, "No","Yes")</f>
        <v>Yes</v>
      </c>
      <c r="L3611" s="7" t="n">
        <f aca="false">IF(I3611=1,-J3611,0.98)</f>
        <v>0.98</v>
      </c>
      <c r="M3611" s="8" t="s">
        <v>51</v>
      </c>
      <c r="N3611" s="53" t="n">
        <v>12.34</v>
      </c>
      <c r="O3611" s="50" t="n">
        <f aca="false">N3611*L3611</f>
        <v>12.0932</v>
      </c>
      <c r="P3611" s="14" t="n">
        <f aca="false">O3611+P3610</f>
        <v>930.644853618321</v>
      </c>
    </row>
    <row r="3612" customFormat="false" ht="12.8" hidden="false" customHeight="false" outlineLevel="0" collapsed="false">
      <c r="A3612" s="9" t="s">
        <v>4021</v>
      </c>
      <c r="B3612" s="9" t="s">
        <v>445</v>
      </c>
      <c r="C3612" s="6" t="s">
        <v>373</v>
      </c>
      <c r="D3612" s="6" t="s">
        <v>42</v>
      </c>
      <c r="E3612" s="6" t="s">
        <v>147</v>
      </c>
      <c r="F3612" s="6" t="s">
        <v>43</v>
      </c>
      <c r="G3612" s="6" t="s">
        <v>19</v>
      </c>
      <c r="H3612" s="6" t="s">
        <v>4023</v>
      </c>
      <c r="I3612" s="0" t="n">
        <v>2</v>
      </c>
      <c r="J3612" s="6" t="n">
        <v>4</v>
      </c>
      <c r="K3612" s="3" t="str">
        <f aca="false">IF(I3612=1,"Yes","No")</f>
        <v>No</v>
      </c>
      <c r="L3612" s="7" t="n">
        <f aca="false">IF(K3612="Yes",(J3612-1)*0.98,-1)</f>
        <v>-1</v>
      </c>
      <c r="M3612" s="10" t="s">
        <v>53</v>
      </c>
      <c r="N3612" s="53" t="n">
        <v>12.34</v>
      </c>
      <c r="O3612" s="50" t="n">
        <f aca="false">N3612*L3612</f>
        <v>-12.34</v>
      </c>
      <c r="P3612" s="14" t="n">
        <f aca="false">O3612+P3611</f>
        <v>918.304853618321</v>
      </c>
    </row>
    <row r="3613" customFormat="false" ht="12.8" hidden="false" customHeight="false" outlineLevel="0" collapsed="false">
      <c r="A3613" s="2" t="s">
        <v>4021</v>
      </c>
      <c r="B3613" s="2" t="s">
        <v>193</v>
      </c>
      <c r="C3613" s="0" t="s">
        <v>1082</v>
      </c>
      <c r="D3613" s="0" t="s">
        <v>37</v>
      </c>
      <c r="E3613" s="0" t="s">
        <v>147</v>
      </c>
      <c r="G3613" s="0" t="s">
        <v>19</v>
      </c>
      <c r="H3613" s="0" t="s">
        <v>4024</v>
      </c>
      <c r="I3613" s="0" t="n">
        <v>1</v>
      </c>
      <c r="J3613" s="0" t="n">
        <v>1.46</v>
      </c>
      <c r="K3613" s="0" t="str">
        <f aca="false">IF(I3613=1,"Yes","No")</f>
        <v>Yes</v>
      </c>
      <c r="L3613" s="0" t="n">
        <f aca="false">IF(K3613="Yes",(J3613-1)*0.98,-1)</f>
        <v>0.4508</v>
      </c>
      <c r="M3613" s="5" t="s">
        <v>33</v>
      </c>
      <c r="N3613" s="53" t="n">
        <v>12.34</v>
      </c>
      <c r="O3613" s="50" t="n">
        <f aca="false">N3613*L3613</f>
        <v>5.562872</v>
      </c>
      <c r="P3613" s="14" t="n">
        <f aca="false">O3613+P3612</f>
        <v>923.867725618321</v>
      </c>
    </row>
    <row r="3614" customFormat="false" ht="12.8" hidden="false" customHeight="false" outlineLevel="0" collapsed="false">
      <c r="A3614" s="2" t="s">
        <v>4025</v>
      </c>
      <c r="B3614" s="2" t="s">
        <v>245</v>
      </c>
      <c r="C3614" s="0" t="s">
        <v>78</v>
      </c>
      <c r="D3614" s="0" t="s">
        <v>29</v>
      </c>
      <c r="E3614" s="0" t="s">
        <v>147</v>
      </c>
      <c r="F3614" s="0" t="s">
        <v>65</v>
      </c>
      <c r="G3614" s="0" t="s">
        <v>21</v>
      </c>
      <c r="H3614" s="0" t="s">
        <v>4026</v>
      </c>
      <c r="I3614" s="0" t="n">
        <v>2</v>
      </c>
      <c r="J3614" s="0" t="n">
        <v>3.59</v>
      </c>
      <c r="K3614" s="0" t="s">
        <v>21</v>
      </c>
      <c r="L3614" s="0" t="n">
        <f aca="false">IF(K3614="Yes",(J3614-1)*0.98,-1)</f>
        <v>2.5382</v>
      </c>
      <c r="M3614" s="11" t="s">
        <v>62</v>
      </c>
      <c r="N3614" s="53" t="n">
        <v>12.34</v>
      </c>
      <c r="O3614" s="50" t="n">
        <f aca="false">N3614*L3614</f>
        <v>31.321388</v>
      </c>
      <c r="P3614" s="14" t="n">
        <f aca="false">O3614+P3613</f>
        <v>955.189113618321</v>
      </c>
    </row>
    <row r="3615" customFormat="false" ht="12.8" hidden="false" customHeight="false" outlineLevel="0" collapsed="false">
      <c r="A3615" s="2" t="s">
        <v>4025</v>
      </c>
      <c r="B3615" s="2" t="s">
        <v>245</v>
      </c>
      <c r="C3615" s="6" t="s">
        <v>78</v>
      </c>
      <c r="D3615" s="6" t="s">
        <v>29</v>
      </c>
      <c r="E3615" s="6" t="s">
        <v>147</v>
      </c>
      <c r="F3615" s="6" t="s">
        <v>65</v>
      </c>
      <c r="G3615" s="6" t="s">
        <v>21</v>
      </c>
      <c r="H3615" s="6" t="s">
        <v>3435</v>
      </c>
      <c r="I3615" s="0" t="n">
        <v>4</v>
      </c>
      <c r="J3615" s="6" t="n">
        <v>5.61</v>
      </c>
      <c r="K3615" s="3" t="str">
        <f aca="false">IF(I3615=1, "No","Yes")</f>
        <v>Yes</v>
      </c>
      <c r="L3615" s="7" t="n">
        <f aca="false">IF(I3615=1,-J3615,0.98)</f>
        <v>0.98</v>
      </c>
      <c r="M3615" s="8" t="s">
        <v>51</v>
      </c>
      <c r="N3615" s="53" t="n">
        <v>12.34</v>
      </c>
      <c r="O3615" s="50" t="n">
        <f aca="false">N3615*L3615</f>
        <v>12.0932</v>
      </c>
      <c r="P3615" s="14" t="n">
        <f aca="false">O3615+P3614</f>
        <v>967.282313618321</v>
      </c>
    </row>
    <row r="3616" customFormat="false" ht="12.8" hidden="false" customHeight="false" outlineLevel="0" collapsed="false">
      <c r="A3616" s="9" t="s">
        <v>4025</v>
      </c>
      <c r="B3616" s="9" t="s">
        <v>245</v>
      </c>
      <c r="C3616" s="6" t="s">
        <v>78</v>
      </c>
      <c r="D3616" s="6" t="s">
        <v>29</v>
      </c>
      <c r="E3616" s="6" t="s">
        <v>147</v>
      </c>
      <c r="F3616" s="6" t="s">
        <v>65</v>
      </c>
      <c r="G3616" s="6" t="s">
        <v>21</v>
      </c>
      <c r="H3616" s="6" t="s">
        <v>3435</v>
      </c>
      <c r="I3616" s="0" t="n">
        <v>4</v>
      </c>
      <c r="J3616" s="6" t="n">
        <v>2.55</v>
      </c>
      <c r="K3616" s="3" t="s">
        <v>19</v>
      </c>
      <c r="L3616" s="0" t="n">
        <f aca="false">IF(K3616="Yes",(J3616-1)*0.98,-1)</f>
        <v>-1</v>
      </c>
      <c r="M3616" s="13" t="s">
        <v>184</v>
      </c>
      <c r="N3616" s="53" t="n">
        <v>12.34</v>
      </c>
      <c r="O3616" s="50" t="n">
        <f aca="false">N3616*L3616</f>
        <v>-12.34</v>
      </c>
      <c r="P3616" s="14" t="n">
        <f aca="false">O3616+P3615</f>
        <v>954.942313618321</v>
      </c>
    </row>
    <row r="3617" customFormat="false" ht="12.8" hidden="false" customHeight="false" outlineLevel="0" collapsed="false">
      <c r="A3617" s="2" t="s">
        <v>4025</v>
      </c>
      <c r="B3617" s="2" t="s">
        <v>105</v>
      </c>
      <c r="C3617" s="0" t="s">
        <v>271</v>
      </c>
      <c r="D3617" s="0" t="s">
        <v>29</v>
      </c>
      <c r="E3617" s="0" t="s">
        <v>147</v>
      </c>
      <c r="F3617" s="0" t="s">
        <v>65</v>
      </c>
      <c r="G3617" s="0" t="s">
        <v>21</v>
      </c>
      <c r="H3617" s="0" t="s">
        <v>4027</v>
      </c>
      <c r="I3617" s="0" t="n">
        <v>1</v>
      </c>
      <c r="J3617" s="0" t="n">
        <v>2.68</v>
      </c>
      <c r="K3617" s="0" t="s">
        <v>21</v>
      </c>
      <c r="L3617" s="0" t="n">
        <f aca="false">IF(K3617="Yes",(J3617-1)*0.98,-1)</f>
        <v>1.6464</v>
      </c>
      <c r="M3617" s="11" t="s">
        <v>62</v>
      </c>
      <c r="N3617" s="53" t="n">
        <v>12.34</v>
      </c>
      <c r="O3617" s="50" t="n">
        <f aca="false">N3617*L3617</f>
        <v>20.316576</v>
      </c>
      <c r="P3617" s="14" t="n">
        <f aca="false">O3617+P3616</f>
        <v>975.258889618321</v>
      </c>
      <c r="Q3617" s="47" t="n">
        <f aca="false">0.8*(P3617-617.25)</f>
        <v>286.407111694657</v>
      </c>
      <c r="R3617" s="47" t="n">
        <f aca="false">P3617-Q3617</f>
        <v>688.851777923664</v>
      </c>
      <c r="S3617" s="47" t="n">
        <f aca="false">R3617/50</f>
        <v>13.7770355584733</v>
      </c>
      <c r="T3617" s="47" t="n">
        <f aca="false">509.14+Q3617</f>
        <v>795.547111694657</v>
      </c>
      <c r="U3617" s="48" t="s">
        <v>21</v>
      </c>
    </row>
    <row r="3618" customFormat="false" ht="12.8" hidden="false" customHeight="false" outlineLevel="0" collapsed="false">
      <c r="A3618" s="9" t="s">
        <v>4028</v>
      </c>
      <c r="B3618" s="9" t="s">
        <v>1396</v>
      </c>
      <c r="C3618" s="6" t="s">
        <v>41</v>
      </c>
      <c r="D3618" s="6" t="s">
        <v>42</v>
      </c>
      <c r="E3618" s="6" t="s">
        <v>147</v>
      </c>
      <c r="F3618" s="6" t="s">
        <v>43</v>
      </c>
      <c r="G3618" s="6" t="s">
        <v>19</v>
      </c>
      <c r="H3618" s="6" t="s">
        <v>4029</v>
      </c>
      <c r="I3618" s="0" t="n">
        <v>0</v>
      </c>
      <c r="J3618" s="6" t="n">
        <v>6.76</v>
      </c>
      <c r="K3618" s="3" t="str">
        <f aca="false">IF(I3618=1,"Yes","No")</f>
        <v>No</v>
      </c>
      <c r="L3618" s="7" t="n">
        <f aca="false">IF(K3618="Yes",(J3618-1)*0.98,-1)</f>
        <v>-1</v>
      </c>
      <c r="M3618" s="10" t="s">
        <v>53</v>
      </c>
      <c r="N3618" s="56" t="n">
        <v>13.78</v>
      </c>
      <c r="O3618" s="50" t="n">
        <f aca="false">N3618*L3618</f>
        <v>-13.78</v>
      </c>
      <c r="P3618" s="51" t="n">
        <f aca="false">R3617+O3618</f>
        <v>675.071777923664</v>
      </c>
    </row>
    <row r="3619" customFormat="false" ht="12.8" hidden="false" customHeight="false" outlineLevel="0" collapsed="false">
      <c r="A3619" s="2" t="s">
        <v>4028</v>
      </c>
      <c r="B3619" s="2" t="s">
        <v>139</v>
      </c>
      <c r="C3619" s="0" t="s">
        <v>327</v>
      </c>
      <c r="D3619" s="0" t="s">
        <v>42</v>
      </c>
      <c r="E3619" s="0" t="s">
        <v>79</v>
      </c>
      <c r="F3619" s="0" t="s">
        <v>80</v>
      </c>
      <c r="G3619" s="0" t="s">
        <v>19</v>
      </c>
      <c r="H3619" s="0" t="s">
        <v>3842</v>
      </c>
      <c r="I3619" s="0" t="n">
        <v>0</v>
      </c>
      <c r="J3619" s="0" t="n">
        <v>2.78</v>
      </c>
      <c r="K3619" s="0" t="s">
        <v>19</v>
      </c>
      <c r="L3619" s="0" t="n">
        <f aca="false">IF(K3619="Yes",(J3619-1)*0.98,-1)</f>
        <v>-1</v>
      </c>
      <c r="M3619" s="4" t="s">
        <v>22</v>
      </c>
      <c r="N3619" s="56" t="n">
        <v>13.78</v>
      </c>
      <c r="O3619" s="50" t="n">
        <f aca="false">N3619*L3619</f>
        <v>-13.78</v>
      </c>
      <c r="P3619" s="14" t="n">
        <f aca="false">O3619+P3618</f>
        <v>661.291777923664</v>
      </c>
    </row>
    <row r="3620" customFormat="false" ht="12.8" hidden="false" customHeight="false" outlineLevel="0" collapsed="false">
      <c r="A3620" s="2" t="s">
        <v>4028</v>
      </c>
      <c r="B3620" s="2" t="s">
        <v>170</v>
      </c>
      <c r="C3620" s="0" t="s">
        <v>327</v>
      </c>
      <c r="D3620" s="0" t="s">
        <v>42</v>
      </c>
      <c r="E3620" s="0" t="s">
        <v>17</v>
      </c>
      <c r="F3620" s="0" t="s">
        <v>65</v>
      </c>
      <c r="G3620" s="0" t="s">
        <v>21</v>
      </c>
      <c r="H3620" s="0" t="s">
        <v>4030</v>
      </c>
      <c r="I3620" s="0" t="n">
        <v>2</v>
      </c>
      <c r="J3620" s="0" t="n">
        <v>3.24</v>
      </c>
      <c r="K3620" s="0" t="s">
        <v>21</v>
      </c>
      <c r="L3620" s="0" t="n">
        <f aca="false">IF(K3620="Yes",(J3620-1)*0.98,-1)</f>
        <v>2.1952</v>
      </c>
      <c r="M3620" s="11" t="s">
        <v>62</v>
      </c>
      <c r="N3620" s="56" t="n">
        <v>13.78</v>
      </c>
      <c r="O3620" s="50" t="n">
        <f aca="false">N3620*L3620</f>
        <v>30.249856</v>
      </c>
      <c r="P3620" s="14" t="n">
        <f aca="false">O3620+P3619</f>
        <v>691.541633923664</v>
      </c>
    </row>
    <row r="3621" customFormat="false" ht="12.8" hidden="false" customHeight="false" outlineLevel="0" collapsed="false">
      <c r="A3621" s="9" t="s">
        <v>4028</v>
      </c>
      <c r="B3621" s="9" t="s">
        <v>170</v>
      </c>
      <c r="C3621" s="6" t="s">
        <v>327</v>
      </c>
      <c r="D3621" s="6" t="s">
        <v>42</v>
      </c>
      <c r="E3621" s="6" t="s">
        <v>17</v>
      </c>
      <c r="F3621" s="6" t="s">
        <v>65</v>
      </c>
      <c r="G3621" s="6" t="s">
        <v>21</v>
      </c>
      <c r="H3621" s="6" t="s">
        <v>4030</v>
      </c>
      <c r="I3621" s="0" t="n">
        <v>2</v>
      </c>
      <c r="J3621" s="6" t="n">
        <v>11.5</v>
      </c>
      <c r="K3621" s="3" t="str">
        <f aca="false">IF(I3621=1,"Yes","No")</f>
        <v>No</v>
      </c>
      <c r="L3621" s="7" t="n">
        <f aca="false">IF(K3621="Yes",(J3621-1)*0.98,-1)</f>
        <v>-1</v>
      </c>
      <c r="M3621" s="10" t="s">
        <v>53</v>
      </c>
      <c r="N3621" s="56" t="n">
        <v>13.78</v>
      </c>
      <c r="O3621" s="50" t="n">
        <f aca="false">N3621*L3621</f>
        <v>-13.78</v>
      </c>
      <c r="P3621" s="14" t="n">
        <f aca="false">O3621+P3620</f>
        <v>677.761633923664</v>
      </c>
    </row>
    <row r="3622" customFormat="false" ht="12.8" hidden="false" customHeight="false" outlineLevel="0" collapsed="false">
      <c r="A3622" s="2" t="s">
        <v>4028</v>
      </c>
      <c r="B3622" s="2" t="s">
        <v>35</v>
      </c>
      <c r="C3622" s="6" t="s">
        <v>41</v>
      </c>
      <c r="D3622" s="6" t="s">
        <v>42</v>
      </c>
      <c r="E3622" s="6" t="s">
        <v>147</v>
      </c>
      <c r="F3622" s="6" t="s">
        <v>43</v>
      </c>
      <c r="G3622" s="6" t="s">
        <v>19</v>
      </c>
      <c r="H3622" s="6" t="s">
        <v>4031</v>
      </c>
      <c r="I3622" s="0" t="n">
        <v>0</v>
      </c>
      <c r="J3622" s="6" t="n">
        <v>4.89</v>
      </c>
      <c r="K3622" s="3" t="str">
        <f aca="false">IF(I3622=1, "No","Yes")</f>
        <v>Yes</v>
      </c>
      <c r="L3622" s="7" t="n">
        <f aca="false">IF(I3622=1,-J3622,0.98)</f>
        <v>0.98</v>
      </c>
      <c r="M3622" s="8" t="s">
        <v>51</v>
      </c>
      <c r="N3622" s="56" t="n">
        <v>13.78</v>
      </c>
      <c r="O3622" s="50" t="n">
        <f aca="false">N3622*L3622</f>
        <v>13.5044</v>
      </c>
      <c r="P3622" s="14" t="n">
        <f aca="false">O3622+P3621</f>
        <v>691.266033923664</v>
      </c>
    </row>
    <row r="3623" customFormat="false" ht="12.8" hidden="false" customHeight="false" outlineLevel="0" collapsed="false">
      <c r="A3623" s="9" t="s">
        <v>4028</v>
      </c>
      <c r="B3623" s="9" t="s">
        <v>35</v>
      </c>
      <c r="C3623" s="6" t="s">
        <v>41</v>
      </c>
      <c r="D3623" s="6" t="s">
        <v>42</v>
      </c>
      <c r="E3623" s="6" t="s">
        <v>147</v>
      </c>
      <c r="F3623" s="6" t="s">
        <v>43</v>
      </c>
      <c r="G3623" s="6" t="s">
        <v>19</v>
      </c>
      <c r="H3623" s="6" t="s">
        <v>4032</v>
      </c>
      <c r="I3623" s="0" t="n">
        <v>3</v>
      </c>
      <c r="J3623" s="6" t="n">
        <v>2.45</v>
      </c>
      <c r="K3623" s="3" t="str">
        <f aca="false">IF(I3623=1,"Yes","No")</f>
        <v>No</v>
      </c>
      <c r="L3623" s="7" t="n">
        <f aca="false">IF(K3623="Yes",(J3623-1)*0.98,-1)</f>
        <v>-1</v>
      </c>
      <c r="M3623" s="10" t="s">
        <v>53</v>
      </c>
      <c r="N3623" s="56" t="n">
        <v>13.78</v>
      </c>
      <c r="O3623" s="50" t="n">
        <f aca="false">N3623*L3623</f>
        <v>-13.78</v>
      </c>
      <c r="P3623" s="14" t="n">
        <f aca="false">O3623+P3622</f>
        <v>677.486033923664</v>
      </c>
    </row>
    <row r="3624" customFormat="false" ht="12.8" hidden="false" customHeight="false" outlineLevel="0" collapsed="false">
      <c r="A3624" s="2" t="s">
        <v>4033</v>
      </c>
      <c r="B3624" s="2" t="s">
        <v>445</v>
      </c>
      <c r="C3624" s="6" t="s">
        <v>2105</v>
      </c>
      <c r="D3624" s="6" t="s">
        <v>37</v>
      </c>
      <c r="E3624" s="6" t="s">
        <v>147</v>
      </c>
      <c r="F3624" s="6" t="s">
        <v>43</v>
      </c>
      <c r="G3624" s="6" t="s">
        <v>19</v>
      </c>
      <c r="H3624" s="6" t="s">
        <v>4034</v>
      </c>
      <c r="I3624" s="0" t="n">
        <v>3</v>
      </c>
      <c r="J3624" s="6" t="n">
        <v>23</v>
      </c>
      <c r="K3624" s="3" t="str">
        <f aca="false">IF(I3624=1, "No","Yes")</f>
        <v>Yes</v>
      </c>
      <c r="L3624" s="7" t="n">
        <f aca="false">IF(I3624=1,-J3624,0.98)</f>
        <v>0.98</v>
      </c>
      <c r="M3624" s="8" t="s">
        <v>51</v>
      </c>
      <c r="N3624" s="56" t="n">
        <v>13.78</v>
      </c>
      <c r="O3624" s="50" t="n">
        <f aca="false">N3624*L3624</f>
        <v>13.5044</v>
      </c>
      <c r="P3624" s="14" t="n">
        <f aca="false">O3624+P3623</f>
        <v>690.990433923664</v>
      </c>
    </row>
    <row r="3625" customFormat="false" ht="12.8" hidden="false" customHeight="false" outlineLevel="0" collapsed="false">
      <c r="A3625" s="2" t="s">
        <v>4033</v>
      </c>
      <c r="B3625" s="2" t="s">
        <v>130</v>
      </c>
      <c r="C3625" s="0" t="s">
        <v>382</v>
      </c>
      <c r="D3625" s="0" t="s">
        <v>42</v>
      </c>
      <c r="E3625" s="0" t="s">
        <v>147</v>
      </c>
      <c r="F3625" s="0" t="s">
        <v>453</v>
      </c>
      <c r="G3625" s="0" t="s">
        <v>19</v>
      </c>
      <c r="H3625" s="0" t="s">
        <v>4035</v>
      </c>
      <c r="I3625" s="0" t="n">
        <v>1</v>
      </c>
      <c r="J3625" s="0" t="n">
        <v>2.63</v>
      </c>
      <c r="K3625" s="0" t="str">
        <f aca="false">IF(I3625=1,"Yes","No")</f>
        <v>Yes</v>
      </c>
      <c r="L3625" s="0" t="n">
        <f aca="false">IF(K3625="Yes",(J3625-1)*0.98,-1)</f>
        <v>1.5974</v>
      </c>
      <c r="M3625" s="5" t="s">
        <v>33</v>
      </c>
      <c r="N3625" s="56" t="n">
        <v>13.78</v>
      </c>
      <c r="O3625" s="50" t="n">
        <f aca="false">N3625*L3625</f>
        <v>22.012172</v>
      </c>
      <c r="P3625" s="14" t="n">
        <f aca="false">O3625+P3624</f>
        <v>713.002605923664</v>
      </c>
    </row>
    <row r="3626" customFormat="false" ht="12.8" hidden="false" customHeight="false" outlineLevel="0" collapsed="false">
      <c r="A3626" s="2" t="s">
        <v>4033</v>
      </c>
      <c r="B3626" s="2" t="s">
        <v>130</v>
      </c>
      <c r="C3626" s="0" t="s">
        <v>382</v>
      </c>
      <c r="D3626" s="0" t="s">
        <v>42</v>
      </c>
      <c r="E3626" s="0" t="s">
        <v>147</v>
      </c>
      <c r="F3626" s="0" t="s">
        <v>453</v>
      </c>
      <c r="G3626" s="0" t="s">
        <v>19</v>
      </c>
      <c r="H3626" s="0" t="s">
        <v>4036</v>
      </c>
      <c r="I3626" s="0" t="n">
        <v>3</v>
      </c>
      <c r="J3626" s="0" t="n">
        <v>2.16</v>
      </c>
      <c r="K3626" s="0" t="s">
        <v>19</v>
      </c>
      <c r="L3626" s="0" t="n">
        <f aca="false">IF(K3626="Yes",(J3626-1)*0.98,-1)</f>
        <v>-1</v>
      </c>
      <c r="M3626" s="11" t="s">
        <v>62</v>
      </c>
      <c r="N3626" s="56" t="n">
        <v>13.78</v>
      </c>
      <c r="O3626" s="50" t="n">
        <f aca="false">N3626*L3626</f>
        <v>-13.78</v>
      </c>
      <c r="P3626" s="14" t="n">
        <f aca="false">O3626+P3625</f>
        <v>699.222605923664</v>
      </c>
    </row>
    <row r="3627" customFormat="false" ht="12.8" hidden="false" customHeight="false" outlineLevel="0" collapsed="false">
      <c r="A3627" s="9" t="s">
        <v>4033</v>
      </c>
      <c r="B3627" s="9" t="s">
        <v>130</v>
      </c>
      <c r="C3627" s="6" t="s">
        <v>382</v>
      </c>
      <c r="D3627" s="6" t="s">
        <v>42</v>
      </c>
      <c r="E3627" s="6" t="s">
        <v>147</v>
      </c>
      <c r="F3627" s="6" t="s">
        <v>453</v>
      </c>
      <c r="G3627" s="6" t="s">
        <v>19</v>
      </c>
      <c r="H3627" s="6" t="s">
        <v>4037</v>
      </c>
      <c r="I3627" s="0" t="n">
        <v>2</v>
      </c>
      <c r="J3627" s="6" t="n">
        <v>2.19</v>
      </c>
      <c r="K3627" s="3" t="s">
        <v>21</v>
      </c>
      <c r="L3627" s="0" t="n">
        <f aca="false">IF(K3627="Yes",(J3627-1)*0.98,-1)</f>
        <v>1.1662</v>
      </c>
      <c r="M3627" s="13" t="s">
        <v>184</v>
      </c>
      <c r="N3627" s="56" t="n">
        <v>13.78</v>
      </c>
      <c r="O3627" s="50" t="n">
        <f aca="false">N3627*L3627</f>
        <v>16.070236</v>
      </c>
      <c r="P3627" s="14" t="n">
        <f aca="false">O3627+P3626</f>
        <v>715.292841923665</v>
      </c>
    </row>
    <row r="3628" customFormat="false" ht="12.8" hidden="false" customHeight="false" outlineLevel="0" collapsed="false">
      <c r="A3628" s="9" t="s">
        <v>4033</v>
      </c>
      <c r="B3628" s="9" t="s">
        <v>58</v>
      </c>
      <c r="C3628" s="6" t="s">
        <v>15</v>
      </c>
      <c r="D3628" s="6" t="s">
        <v>42</v>
      </c>
      <c r="E3628" s="6" t="s">
        <v>147</v>
      </c>
      <c r="F3628" s="6" t="s">
        <v>43</v>
      </c>
      <c r="G3628" s="6" t="s">
        <v>19</v>
      </c>
      <c r="H3628" s="6" t="s">
        <v>4038</v>
      </c>
      <c r="I3628" s="0" t="n">
        <v>2</v>
      </c>
      <c r="J3628" s="6" t="n">
        <v>4.58</v>
      </c>
      <c r="K3628" s="3" t="str">
        <f aca="false">IF(I3628=1,"Yes","No")</f>
        <v>No</v>
      </c>
      <c r="L3628" s="7" t="n">
        <f aca="false">IF(K3628="Yes",(J3628-1)*0.98,-1)</f>
        <v>-1</v>
      </c>
      <c r="M3628" s="10" t="s">
        <v>53</v>
      </c>
      <c r="N3628" s="56" t="n">
        <v>13.78</v>
      </c>
      <c r="O3628" s="50" t="n">
        <f aca="false">N3628*L3628</f>
        <v>-13.78</v>
      </c>
      <c r="P3628" s="14" t="n">
        <f aca="false">O3628+P3627</f>
        <v>701.512841923665</v>
      </c>
    </row>
    <row r="3629" customFormat="false" ht="12.8" hidden="false" customHeight="false" outlineLevel="0" collapsed="false">
      <c r="A3629" s="2" t="s">
        <v>4033</v>
      </c>
      <c r="B3629" s="2" t="s">
        <v>167</v>
      </c>
      <c r="C3629" s="6" t="s">
        <v>1314</v>
      </c>
      <c r="D3629" s="6" t="s">
        <v>37</v>
      </c>
      <c r="E3629" s="6" t="s">
        <v>147</v>
      </c>
      <c r="F3629" s="6" t="s">
        <v>43</v>
      </c>
      <c r="G3629" s="6" t="s">
        <v>19</v>
      </c>
      <c r="H3629" s="6" t="s">
        <v>4039</v>
      </c>
      <c r="I3629" s="0" t="n">
        <v>2</v>
      </c>
      <c r="J3629" s="6" t="n">
        <v>5.1</v>
      </c>
      <c r="K3629" s="3" t="str">
        <f aca="false">IF(I3629=1, "No","Yes")</f>
        <v>Yes</v>
      </c>
      <c r="L3629" s="7" t="n">
        <f aca="false">IF(I3629=1,-J3629,0.98)</f>
        <v>0.98</v>
      </c>
      <c r="M3629" s="8" t="s">
        <v>51</v>
      </c>
      <c r="N3629" s="56" t="n">
        <v>13.78</v>
      </c>
      <c r="O3629" s="50" t="n">
        <f aca="false">N3629*L3629</f>
        <v>13.5044</v>
      </c>
      <c r="P3629" s="14" t="n">
        <f aca="false">O3629+P3628</f>
        <v>715.017241923665</v>
      </c>
    </row>
    <row r="3630" customFormat="false" ht="12.8" hidden="false" customHeight="false" outlineLevel="0" collapsed="false">
      <c r="A3630" s="2" t="s">
        <v>4040</v>
      </c>
      <c r="B3630" s="2" t="s">
        <v>101</v>
      </c>
      <c r="C3630" s="0" t="s">
        <v>78</v>
      </c>
      <c r="D3630" s="0" t="s">
        <v>42</v>
      </c>
      <c r="E3630" s="0" t="s">
        <v>147</v>
      </c>
      <c r="F3630" s="0" t="s">
        <v>65</v>
      </c>
      <c r="G3630" s="0" t="s">
        <v>21</v>
      </c>
      <c r="H3630" s="0" t="s">
        <v>4041</v>
      </c>
      <c r="I3630" s="0" t="n">
        <v>1</v>
      </c>
      <c r="J3630" s="0" t="n">
        <v>3.29</v>
      </c>
      <c r="K3630" s="0" t="str">
        <f aca="false">IF(I3630=1,"Yes","No")</f>
        <v>Yes</v>
      </c>
      <c r="L3630" s="0" t="n">
        <f aca="false">IF(K3630="Yes",(J3630-1)*0.98,-1)</f>
        <v>2.2442</v>
      </c>
      <c r="M3630" s="5" t="s">
        <v>33</v>
      </c>
      <c r="N3630" s="56" t="n">
        <v>13.78</v>
      </c>
      <c r="O3630" s="50" t="n">
        <f aca="false">N3630*L3630</f>
        <v>30.925076</v>
      </c>
      <c r="P3630" s="14" t="n">
        <f aca="false">O3630+P3629</f>
        <v>745.942317923665</v>
      </c>
    </row>
    <row r="3631" customFormat="false" ht="12.8" hidden="false" customHeight="false" outlineLevel="0" collapsed="false">
      <c r="A3631" s="2" t="s">
        <v>4040</v>
      </c>
      <c r="B3631" s="2" t="s">
        <v>101</v>
      </c>
      <c r="C3631" s="0" t="s">
        <v>78</v>
      </c>
      <c r="D3631" s="0" t="s">
        <v>42</v>
      </c>
      <c r="E3631" s="0" t="s">
        <v>147</v>
      </c>
      <c r="F3631" s="0" t="s">
        <v>65</v>
      </c>
      <c r="G3631" s="0" t="s">
        <v>21</v>
      </c>
      <c r="H3631" s="0" t="s">
        <v>4041</v>
      </c>
      <c r="I3631" s="0" t="n">
        <v>1</v>
      </c>
      <c r="J3631" s="0" t="n">
        <v>1.46</v>
      </c>
      <c r="K3631" s="0" t="s">
        <v>21</v>
      </c>
      <c r="L3631" s="0" t="n">
        <f aca="false">IF(K3631="Yes",(J3631-1)*0.98,-1)</f>
        <v>0.4508</v>
      </c>
      <c r="M3631" s="4" t="s">
        <v>22</v>
      </c>
      <c r="N3631" s="56" t="n">
        <v>13.78</v>
      </c>
      <c r="O3631" s="50" t="n">
        <f aca="false">N3631*L3631</f>
        <v>6.212024</v>
      </c>
      <c r="P3631" s="14" t="n">
        <f aca="false">O3631+P3630</f>
        <v>752.154341923665</v>
      </c>
    </row>
    <row r="3632" customFormat="false" ht="12.8" hidden="false" customHeight="false" outlineLevel="0" collapsed="false">
      <c r="A3632" s="2" t="s">
        <v>4040</v>
      </c>
      <c r="B3632" s="2" t="s">
        <v>331</v>
      </c>
      <c r="C3632" s="6" t="s">
        <v>59</v>
      </c>
      <c r="D3632" s="6" t="s">
        <v>42</v>
      </c>
      <c r="E3632" s="6" t="s">
        <v>30</v>
      </c>
      <c r="F3632" s="6" t="s">
        <v>453</v>
      </c>
      <c r="G3632" s="6" t="s">
        <v>19</v>
      </c>
      <c r="H3632" s="6" t="s">
        <v>4042</v>
      </c>
      <c r="I3632" s="0" t="n">
        <v>0</v>
      </c>
      <c r="J3632" s="6" t="n">
        <v>10</v>
      </c>
      <c r="K3632" s="3" t="str">
        <f aca="false">IF(I3632=1, "No","Yes")</f>
        <v>Yes</v>
      </c>
      <c r="L3632" s="7" t="n">
        <f aca="false">IF(I3632=1,-J3632,0.98)</f>
        <v>0.98</v>
      </c>
      <c r="M3632" s="8" t="s">
        <v>51</v>
      </c>
      <c r="N3632" s="56" t="n">
        <v>13.78</v>
      </c>
      <c r="O3632" s="50" t="n">
        <f aca="false">N3632*L3632</f>
        <v>13.5044</v>
      </c>
      <c r="P3632" s="14" t="n">
        <f aca="false">O3632+P3631</f>
        <v>765.658741923665</v>
      </c>
    </row>
    <row r="3633" customFormat="false" ht="12.8" hidden="false" customHeight="false" outlineLevel="0" collapsed="false">
      <c r="A3633" s="2" t="s">
        <v>4040</v>
      </c>
      <c r="B3633" s="2" t="s">
        <v>331</v>
      </c>
      <c r="C3633" s="6" t="s">
        <v>59</v>
      </c>
      <c r="D3633" s="6" t="s">
        <v>42</v>
      </c>
      <c r="E3633" s="6" t="s">
        <v>30</v>
      </c>
      <c r="F3633" s="6" t="s">
        <v>453</v>
      </c>
      <c r="G3633" s="6" t="s">
        <v>19</v>
      </c>
      <c r="H3633" s="6" t="s">
        <v>4042</v>
      </c>
      <c r="I3633" s="0" t="n">
        <v>0</v>
      </c>
      <c r="J3633" s="6" t="n">
        <v>10</v>
      </c>
      <c r="K3633" s="3" t="str">
        <f aca="false">IF(I3633=1, "No","Yes")</f>
        <v>Yes</v>
      </c>
      <c r="L3633" s="7" t="n">
        <f aca="false">IF(I3633=1,-J3633,0.98)</f>
        <v>0.98</v>
      </c>
      <c r="M3633" s="12" t="s">
        <v>128</v>
      </c>
      <c r="N3633" s="56" t="n">
        <v>13.78</v>
      </c>
      <c r="O3633" s="50" t="n">
        <f aca="false">N3633*L3633</f>
        <v>13.5044</v>
      </c>
      <c r="P3633" s="14" t="n">
        <f aca="false">O3633+P3632</f>
        <v>779.163141923665</v>
      </c>
    </row>
    <row r="3634" customFormat="false" ht="12.8" hidden="false" customHeight="false" outlineLevel="0" collapsed="false">
      <c r="A3634" s="2" t="s">
        <v>4043</v>
      </c>
      <c r="B3634" s="2" t="s">
        <v>205</v>
      </c>
      <c r="C3634" s="0" t="s">
        <v>125</v>
      </c>
      <c r="D3634" s="0" t="s">
        <v>42</v>
      </c>
      <c r="E3634" s="0" t="s">
        <v>30</v>
      </c>
      <c r="F3634" s="0" t="s">
        <v>18</v>
      </c>
      <c r="G3634" s="0" t="s">
        <v>19</v>
      </c>
      <c r="H3634" s="0" t="s">
        <v>4044</v>
      </c>
      <c r="I3634" s="0" t="n">
        <v>0</v>
      </c>
      <c r="J3634" s="0" t="n">
        <v>1.21</v>
      </c>
      <c r="K3634" s="0" t="s">
        <v>19</v>
      </c>
      <c r="L3634" s="0" t="n">
        <f aca="false">IF(K3634="Yes",(J3634-1)*0.98,-1)</f>
        <v>-1</v>
      </c>
      <c r="M3634" s="11" t="s">
        <v>62</v>
      </c>
      <c r="N3634" s="56" t="n">
        <v>13.78</v>
      </c>
      <c r="O3634" s="50" t="n">
        <f aca="false">N3634*L3634</f>
        <v>-13.78</v>
      </c>
      <c r="P3634" s="14" t="n">
        <f aca="false">O3634+P3633</f>
        <v>765.383141923665</v>
      </c>
    </row>
    <row r="3635" customFormat="false" ht="12.8" hidden="false" customHeight="false" outlineLevel="0" collapsed="false">
      <c r="A3635" s="2" t="s">
        <v>4043</v>
      </c>
      <c r="B3635" s="2" t="s">
        <v>205</v>
      </c>
      <c r="C3635" s="6" t="s">
        <v>125</v>
      </c>
      <c r="D3635" s="6" t="s">
        <v>42</v>
      </c>
      <c r="E3635" s="6" t="s">
        <v>30</v>
      </c>
      <c r="F3635" s="6" t="s">
        <v>18</v>
      </c>
      <c r="G3635" s="6" t="s">
        <v>19</v>
      </c>
      <c r="H3635" s="6" t="s">
        <v>4045</v>
      </c>
      <c r="I3635" s="0" t="n">
        <v>1</v>
      </c>
      <c r="J3635" s="6" t="n">
        <v>13</v>
      </c>
      <c r="K3635" s="3" t="str">
        <f aca="false">IF(I3635=1, "No","Yes")</f>
        <v>No</v>
      </c>
      <c r="L3635" s="7" t="n">
        <f aca="false">IF(I3635=1,-J3635,0.98)</f>
        <v>-13</v>
      </c>
      <c r="M3635" s="8" t="s">
        <v>51</v>
      </c>
      <c r="N3635" s="56" t="n">
        <v>13.78</v>
      </c>
      <c r="O3635" s="50" t="n">
        <f aca="false">N3635*L3635</f>
        <v>-179.14</v>
      </c>
      <c r="P3635" s="14" t="n">
        <f aca="false">O3635+P3634</f>
        <v>586.243141923665</v>
      </c>
    </row>
    <row r="3636" customFormat="false" ht="12.8" hidden="false" customHeight="false" outlineLevel="0" collapsed="false">
      <c r="A3636" s="2" t="s">
        <v>4046</v>
      </c>
      <c r="B3636" s="2" t="s">
        <v>130</v>
      </c>
      <c r="C3636" s="0" t="s">
        <v>223</v>
      </c>
      <c r="D3636" s="0" t="s">
        <v>195</v>
      </c>
      <c r="E3636" s="0" t="s">
        <v>147</v>
      </c>
      <c r="G3636" s="0" t="s">
        <v>19</v>
      </c>
      <c r="H3636" s="0" t="s">
        <v>4047</v>
      </c>
      <c r="I3636" s="0" t="n">
        <v>1</v>
      </c>
      <c r="J3636" s="0" t="n">
        <v>1.52</v>
      </c>
      <c r="K3636" s="0" t="str">
        <f aca="false">IF(I3636=1,"Yes","No")</f>
        <v>Yes</v>
      </c>
      <c r="L3636" s="0" t="n">
        <f aca="false">IF(K3636="Yes",(J3636-1)*0.98,-1)</f>
        <v>0.5096</v>
      </c>
      <c r="M3636" s="5" t="s">
        <v>33</v>
      </c>
      <c r="N3636" s="56" t="n">
        <v>13.78</v>
      </c>
      <c r="O3636" s="50" t="n">
        <f aca="false">N3636*L3636</f>
        <v>7.022288</v>
      </c>
      <c r="P3636" s="14" t="n">
        <f aca="false">O3636+P3635</f>
        <v>593.265429923665</v>
      </c>
    </row>
    <row r="3637" customFormat="false" ht="12.8" hidden="false" customHeight="false" outlineLevel="0" collapsed="false">
      <c r="A3637" s="9" t="s">
        <v>4048</v>
      </c>
      <c r="B3637" s="9" t="s">
        <v>14</v>
      </c>
      <c r="C3637" s="6" t="s">
        <v>248</v>
      </c>
      <c r="D3637" s="6" t="s">
        <v>16</v>
      </c>
      <c r="E3637" s="6" t="s">
        <v>147</v>
      </c>
      <c r="F3637" s="6" t="s">
        <v>18</v>
      </c>
      <c r="G3637" s="6" t="s">
        <v>19</v>
      </c>
      <c r="H3637" s="6" t="s">
        <v>4049</v>
      </c>
      <c r="I3637" s="0" t="n">
        <v>2</v>
      </c>
      <c r="J3637" s="6" t="n">
        <v>5.1</v>
      </c>
      <c r="K3637" s="3" t="str">
        <f aca="false">IF(I3637=1,"Yes","No")</f>
        <v>No</v>
      </c>
      <c r="L3637" s="7" t="n">
        <f aca="false">IF(K3637="Yes",(J3637-1)*0.98,-1)</f>
        <v>-1</v>
      </c>
      <c r="M3637" s="10" t="s">
        <v>53</v>
      </c>
      <c r="N3637" s="56" t="n">
        <v>13.78</v>
      </c>
      <c r="O3637" s="50" t="n">
        <f aca="false">N3637*L3637</f>
        <v>-13.78</v>
      </c>
      <c r="P3637" s="14" t="n">
        <f aca="false">O3637+P3636</f>
        <v>579.485429923665</v>
      </c>
    </row>
    <row r="3638" customFormat="false" ht="12.8" hidden="false" customHeight="false" outlineLevel="0" collapsed="false">
      <c r="A3638" s="9" t="s">
        <v>4050</v>
      </c>
      <c r="B3638" s="9" t="s">
        <v>1396</v>
      </c>
      <c r="C3638" s="6" t="s">
        <v>430</v>
      </c>
      <c r="D3638" s="6" t="s">
        <v>42</v>
      </c>
      <c r="E3638" s="6" t="s">
        <v>147</v>
      </c>
      <c r="F3638" s="6" t="s">
        <v>43</v>
      </c>
      <c r="G3638" s="6" t="s">
        <v>19</v>
      </c>
      <c r="H3638" s="6" t="s">
        <v>4051</v>
      </c>
      <c r="I3638" s="0" t="n">
        <v>1</v>
      </c>
      <c r="J3638" s="6" t="n">
        <v>3.09</v>
      </c>
      <c r="K3638" s="3" t="str">
        <f aca="false">IF(I3638=1,"Yes","No")</f>
        <v>Yes</v>
      </c>
      <c r="L3638" s="7" t="n">
        <f aca="false">IF(K3638="Yes",(J3638-1)*0.98,-1)</f>
        <v>2.0482</v>
      </c>
      <c r="M3638" s="10" t="s">
        <v>53</v>
      </c>
      <c r="N3638" s="56" t="n">
        <v>13.78</v>
      </c>
      <c r="O3638" s="50" t="n">
        <f aca="false">N3638*L3638</f>
        <v>28.224196</v>
      </c>
      <c r="P3638" s="14" t="n">
        <f aca="false">O3638+P3637</f>
        <v>607.709625923665</v>
      </c>
    </row>
    <row r="3639" customFormat="false" ht="12.8" hidden="false" customHeight="false" outlineLevel="0" collapsed="false">
      <c r="A3639" s="2" t="s">
        <v>4052</v>
      </c>
      <c r="B3639" s="2" t="s">
        <v>897</v>
      </c>
      <c r="C3639" s="0" t="s">
        <v>506</v>
      </c>
      <c r="D3639" s="0" t="s">
        <v>42</v>
      </c>
      <c r="E3639" s="0" t="s">
        <v>147</v>
      </c>
      <c r="F3639" s="0" t="s">
        <v>453</v>
      </c>
      <c r="G3639" s="0" t="s">
        <v>19</v>
      </c>
      <c r="H3639" s="0" t="s">
        <v>4053</v>
      </c>
      <c r="I3639" s="0" t="n">
        <v>3</v>
      </c>
      <c r="J3639" s="0" t="n">
        <v>1.86</v>
      </c>
      <c r="K3639" s="0" t="str">
        <f aca="false">IF(I3639=1,"Yes","No")</f>
        <v>No</v>
      </c>
      <c r="L3639" s="0" t="n">
        <f aca="false">IF(K3639="Yes",(J3639-1)*0.98,-1)</f>
        <v>-1</v>
      </c>
      <c r="M3639" s="5" t="s">
        <v>33</v>
      </c>
      <c r="N3639" s="56" t="n">
        <v>13.78</v>
      </c>
      <c r="O3639" s="50" t="n">
        <f aca="false">N3639*L3639</f>
        <v>-13.78</v>
      </c>
      <c r="P3639" s="14" t="n">
        <f aca="false">O3639+P3638</f>
        <v>593.929625923665</v>
      </c>
    </row>
    <row r="3640" customFormat="false" ht="12.8" hidden="false" customHeight="false" outlineLevel="0" collapsed="false">
      <c r="A3640" s="2" t="s">
        <v>4052</v>
      </c>
      <c r="B3640" s="2" t="s">
        <v>222</v>
      </c>
      <c r="C3640" s="0" t="s">
        <v>2105</v>
      </c>
      <c r="D3640" s="0" t="s">
        <v>37</v>
      </c>
      <c r="E3640" s="0" t="s">
        <v>17</v>
      </c>
      <c r="F3640" s="0" t="s">
        <v>43</v>
      </c>
      <c r="G3640" s="0" t="s">
        <v>19</v>
      </c>
      <c r="H3640" s="0" t="s">
        <v>4054</v>
      </c>
      <c r="I3640" s="0" t="n">
        <v>4</v>
      </c>
      <c r="J3640" s="0" t="n">
        <v>1.69</v>
      </c>
      <c r="K3640" s="0" t="s">
        <v>19</v>
      </c>
      <c r="L3640" s="0" t="n">
        <f aca="false">IF(K3640="Yes",(J3640-1)*0.98,-1)</f>
        <v>-1</v>
      </c>
      <c r="M3640" s="11" t="s">
        <v>62</v>
      </c>
      <c r="N3640" s="56" t="n">
        <v>13.78</v>
      </c>
      <c r="O3640" s="50" t="n">
        <f aca="false">N3640*L3640</f>
        <v>-13.78</v>
      </c>
      <c r="P3640" s="14" t="n">
        <f aca="false">O3640+P3639</f>
        <v>580.149625923665</v>
      </c>
    </row>
    <row r="3641" customFormat="false" ht="12.8" hidden="false" customHeight="false" outlineLevel="0" collapsed="false">
      <c r="A3641" s="2" t="s">
        <v>4052</v>
      </c>
      <c r="B3641" s="2" t="s">
        <v>222</v>
      </c>
      <c r="C3641" s="6" t="s">
        <v>2105</v>
      </c>
      <c r="D3641" s="6" t="s">
        <v>37</v>
      </c>
      <c r="E3641" s="6" t="s">
        <v>17</v>
      </c>
      <c r="F3641" s="6" t="s">
        <v>43</v>
      </c>
      <c r="G3641" s="6" t="s">
        <v>19</v>
      </c>
      <c r="H3641" s="6" t="s">
        <v>4055</v>
      </c>
      <c r="I3641" s="0" t="n">
        <v>1</v>
      </c>
      <c r="J3641" s="6" t="n">
        <v>3.08</v>
      </c>
      <c r="K3641" s="3" t="str">
        <f aca="false">IF(I3641=1, "No","Yes")</f>
        <v>No</v>
      </c>
      <c r="L3641" s="7" t="n">
        <f aca="false">IF(I3641=1,-J3641,0.98)</f>
        <v>-3.08</v>
      </c>
      <c r="M3641" s="12" t="s">
        <v>128</v>
      </c>
      <c r="N3641" s="56" t="n">
        <v>13.78</v>
      </c>
      <c r="O3641" s="50" t="n">
        <f aca="false">N3641*L3641</f>
        <v>-42.4424</v>
      </c>
      <c r="P3641" s="14" t="n">
        <f aca="false">O3641+P3640</f>
        <v>537.707225923665</v>
      </c>
    </row>
    <row r="3642" customFormat="false" ht="12.8" hidden="false" customHeight="false" outlineLevel="0" collapsed="false">
      <c r="A3642" s="2" t="s">
        <v>4052</v>
      </c>
      <c r="B3642" s="2" t="s">
        <v>130</v>
      </c>
      <c r="C3642" s="0" t="s">
        <v>506</v>
      </c>
      <c r="D3642" s="0" t="s">
        <v>16</v>
      </c>
      <c r="E3642" s="0" t="s">
        <v>147</v>
      </c>
      <c r="F3642" s="0" t="s">
        <v>65</v>
      </c>
      <c r="G3642" s="0" t="s">
        <v>21</v>
      </c>
      <c r="H3642" s="0" t="s">
        <v>4056</v>
      </c>
      <c r="I3642" s="0" t="n">
        <v>3</v>
      </c>
      <c r="J3642" s="0" t="n">
        <v>2.75</v>
      </c>
      <c r="K3642" s="0" t="str">
        <f aca="false">IF(I3642=1,"Yes","No")</f>
        <v>No</v>
      </c>
      <c r="L3642" s="0" t="n">
        <f aca="false">IF(K3642="Yes",(J3642-1)*0.98,-1)</f>
        <v>-1</v>
      </c>
      <c r="M3642" s="5" t="s">
        <v>33</v>
      </c>
      <c r="N3642" s="56" t="n">
        <v>13.78</v>
      </c>
      <c r="O3642" s="50" t="n">
        <f aca="false">N3642*L3642</f>
        <v>-13.78</v>
      </c>
      <c r="P3642" s="14" t="n">
        <f aca="false">O3642+P3641</f>
        <v>523.927225923665</v>
      </c>
    </row>
    <row r="3643" customFormat="false" ht="12.8" hidden="false" customHeight="false" outlineLevel="0" collapsed="false">
      <c r="A3643" s="9" t="s">
        <v>4057</v>
      </c>
      <c r="B3643" s="9" t="s">
        <v>331</v>
      </c>
      <c r="C3643" s="6" t="s">
        <v>78</v>
      </c>
      <c r="D3643" s="6" t="s">
        <v>42</v>
      </c>
      <c r="E3643" s="6" t="s">
        <v>147</v>
      </c>
      <c r="F3643" s="6" t="s">
        <v>43</v>
      </c>
      <c r="G3643" s="6" t="s">
        <v>19</v>
      </c>
      <c r="H3643" s="6" t="s">
        <v>4058</v>
      </c>
      <c r="I3643" s="0" t="n">
        <v>1</v>
      </c>
      <c r="J3643" s="6" t="n">
        <v>10.64</v>
      </c>
      <c r="K3643" s="3" t="str">
        <f aca="false">IF(I3643=1,"Yes","No")</f>
        <v>Yes</v>
      </c>
      <c r="L3643" s="7" t="n">
        <f aca="false">IF(K3643="Yes",(J3643-1)*0.98,-1)</f>
        <v>9.4472</v>
      </c>
      <c r="M3643" s="10" t="s">
        <v>53</v>
      </c>
      <c r="N3643" s="56" t="n">
        <v>13.78</v>
      </c>
      <c r="O3643" s="50" t="n">
        <f aca="false">N3643*L3643</f>
        <v>130.182416</v>
      </c>
      <c r="P3643" s="14" t="n">
        <f aca="false">O3643+P3642</f>
        <v>654.109641923665</v>
      </c>
    </row>
    <row r="3644" customFormat="false" ht="12.8" hidden="false" customHeight="false" outlineLevel="0" collapsed="false">
      <c r="A3644" s="2" t="s">
        <v>4057</v>
      </c>
      <c r="B3644" s="2" t="s">
        <v>652</v>
      </c>
      <c r="C3644" s="0" t="s">
        <v>78</v>
      </c>
      <c r="D3644" s="0" t="s">
        <v>29</v>
      </c>
      <c r="E3644" s="0" t="s">
        <v>147</v>
      </c>
      <c r="F3644" s="0" t="s">
        <v>65</v>
      </c>
      <c r="G3644" s="0" t="s">
        <v>21</v>
      </c>
      <c r="H3644" s="0" t="s">
        <v>4059</v>
      </c>
      <c r="I3644" s="0" t="n">
        <v>0</v>
      </c>
      <c r="J3644" s="0" t="n">
        <v>1.83</v>
      </c>
      <c r="K3644" s="0" t="s">
        <v>19</v>
      </c>
      <c r="L3644" s="0" t="n">
        <f aca="false">IF(K3644="Yes",(J3644-1)*0.98,-1)</f>
        <v>-1</v>
      </c>
      <c r="M3644" s="11" t="s">
        <v>62</v>
      </c>
      <c r="N3644" s="56" t="n">
        <v>13.78</v>
      </c>
      <c r="O3644" s="50" t="n">
        <f aca="false">N3644*L3644</f>
        <v>-13.78</v>
      </c>
      <c r="P3644" s="14" t="n">
        <f aca="false">O3644+P3643</f>
        <v>640.329641923665</v>
      </c>
    </row>
    <row r="3645" customFormat="false" ht="12.8" hidden="false" customHeight="false" outlineLevel="0" collapsed="false">
      <c r="A3645" s="2" t="s">
        <v>4060</v>
      </c>
      <c r="B3645" s="2" t="s">
        <v>897</v>
      </c>
      <c r="C3645" s="0" t="s">
        <v>119</v>
      </c>
      <c r="D3645" s="0" t="s">
        <v>16</v>
      </c>
      <c r="E3645" s="0" t="s">
        <v>17</v>
      </c>
      <c r="F3645" s="0" t="s">
        <v>18</v>
      </c>
      <c r="G3645" s="0" t="s">
        <v>19</v>
      </c>
      <c r="H3645" s="0" t="s">
        <v>4061</v>
      </c>
      <c r="I3645" s="0" t="n">
        <v>4</v>
      </c>
      <c r="J3645" s="0" t="n">
        <v>1.74</v>
      </c>
      <c r="K3645" s="0" t="s">
        <v>19</v>
      </c>
      <c r="L3645" s="0" t="n">
        <f aca="false">IF(K3645="Yes",(J3645-1)*0.98,-1)</f>
        <v>-1</v>
      </c>
      <c r="M3645" s="4" t="s">
        <v>22</v>
      </c>
      <c r="N3645" s="56" t="n">
        <v>13.78</v>
      </c>
      <c r="O3645" s="50" t="n">
        <f aca="false">N3645*L3645</f>
        <v>-13.78</v>
      </c>
      <c r="P3645" s="14" t="n">
        <f aca="false">O3645+P3644</f>
        <v>626.549641923665</v>
      </c>
    </row>
    <row r="3646" customFormat="false" ht="12.8" hidden="false" customHeight="false" outlineLevel="0" collapsed="false">
      <c r="A3646" s="2" t="s">
        <v>4060</v>
      </c>
      <c r="B3646" s="2" t="s">
        <v>897</v>
      </c>
      <c r="C3646" s="0" t="s">
        <v>119</v>
      </c>
      <c r="D3646" s="0" t="s">
        <v>16</v>
      </c>
      <c r="E3646" s="0" t="s">
        <v>17</v>
      </c>
      <c r="F3646" s="0" t="s">
        <v>18</v>
      </c>
      <c r="G3646" s="0" t="s">
        <v>19</v>
      </c>
      <c r="H3646" s="0" t="s">
        <v>4062</v>
      </c>
      <c r="I3646" s="0" t="n">
        <v>1</v>
      </c>
      <c r="J3646" s="0" t="n">
        <v>1.55</v>
      </c>
      <c r="K3646" s="0" t="s">
        <v>21</v>
      </c>
      <c r="L3646" s="0" t="n">
        <f aca="false">IF(K3646="Yes",(J3646-1)*0.98,-1)</f>
        <v>0.539</v>
      </c>
      <c r="M3646" s="11" t="s">
        <v>62</v>
      </c>
      <c r="N3646" s="56" t="n">
        <v>13.78</v>
      </c>
      <c r="O3646" s="50" t="n">
        <f aca="false">N3646*L3646</f>
        <v>7.42742</v>
      </c>
      <c r="P3646" s="14" t="n">
        <f aca="false">O3646+P3645</f>
        <v>633.977061923665</v>
      </c>
    </row>
    <row r="3647" customFormat="false" ht="12.8" hidden="false" customHeight="false" outlineLevel="0" collapsed="false">
      <c r="A3647" s="9" t="s">
        <v>4060</v>
      </c>
      <c r="B3647" s="9" t="s">
        <v>83</v>
      </c>
      <c r="C3647" s="6" t="s">
        <v>1246</v>
      </c>
      <c r="D3647" s="6" t="s">
        <v>16</v>
      </c>
      <c r="E3647" s="6" t="s">
        <v>147</v>
      </c>
      <c r="F3647" s="6" t="s">
        <v>43</v>
      </c>
      <c r="G3647" s="6" t="s">
        <v>19</v>
      </c>
      <c r="H3647" s="6" t="s">
        <v>4063</v>
      </c>
      <c r="I3647" s="0" t="n">
        <v>2</v>
      </c>
      <c r="J3647" s="6" t="n">
        <v>2.15</v>
      </c>
      <c r="K3647" s="3" t="str">
        <f aca="false">IF(I3647=1,"Yes","No")</f>
        <v>No</v>
      </c>
      <c r="L3647" s="7" t="n">
        <f aca="false">IF(K3647="Yes",(J3647-1)*0.98,-1)</f>
        <v>-1</v>
      </c>
      <c r="M3647" s="10" t="s">
        <v>53</v>
      </c>
      <c r="N3647" s="56" t="n">
        <v>13.78</v>
      </c>
      <c r="O3647" s="50" t="n">
        <f aca="false">N3647*L3647</f>
        <v>-13.78</v>
      </c>
      <c r="P3647" s="14" t="n">
        <f aca="false">O3647+P3646</f>
        <v>620.197061923665</v>
      </c>
    </row>
    <row r="3648" customFormat="false" ht="12.8" hidden="false" customHeight="false" outlineLevel="0" collapsed="false">
      <c r="A3648" s="2" t="s">
        <v>4060</v>
      </c>
      <c r="B3648" s="2" t="s">
        <v>170</v>
      </c>
      <c r="C3648" s="0" t="s">
        <v>41</v>
      </c>
      <c r="D3648" s="0" t="s">
        <v>42</v>
      </c>
      <c r="E3648" s="0" t="s">
        <v>147</v>
      </c>
      <c r="F3648" s="0" t="s">
        <v>453</v>
      </c>
      <c r="G3648" s="0" t="s">
        <v>19</v>
      </c>
      <c r="H3648" s="0" t="s">
        <v>4064</v>
      </c>
      <c r="I3648" s="0" t="n">
        <v>3</v>
      </c>
      <c r="J3648" s="0" t="n">
        <v>1.36</v>
      </c>
      <c r="K3648" s="0" t="str">
        <f aca="false">IF(I3648=1,"Yes","No")</f>
        <v>No</v>
      </c>
      <c r="L3648" s="0" t="n">
        <f aca="false">IF(K3648="Yes",(J3648-1)*0.98,-1)</f>
        <v>-1</v>
      </c>
      <c r="M3648" s="5" t="s">
        <v>33</v>
      </c>
      <c r="N3648" s="56" t="n">
        <v>13.78</v>
      </c>
      <c r="O3648" s="50" t="n">
        <f aca="false">N3648*L3648</f>
        <v>-13.78</v>
      </c>
      <c r="P3648" s="14" t="n">
        <f aca="false">O3648+P3647</f>
        <v>606.417061923665</v>
      </c>
    </row>
    <row r="3649" customFormat="false" ht="12.8" hidden="false" customHeight="false" outlineLevel="0" collapsed="false">
      <c r="A3649" s="2" t="s">
        <v>4060</v>
      </c>
      <c r="B3649" s="2" t="s">
        <v>170</v>
      </c>
      <c r="C3649" s="0" t="s">
        <v>41</v>
      </c>
      <c r="D3649" s="0" t="s">
        <v>42</v>
      </c>
      <c r="E3649" s="0" t="s">
        <v>147</v>
      </c>
      <c r="F3649" s="0" t="s">
        <v>453</v>
      </c>
      <c r="G3649" s="0" t="s">
        <v>19</v>
      </c>
      <c r="H3649" s="0" t="s">
        <v>4065</v>
      </c>
      <c r="I3649" s="0" t="n">
        <v>2</v>
      </c>
      <c r="J3649" s="0" t="n">
        <v>1.57</v>
      </c>
      <c r="K3649" s="0" t="s">
        <v>21</v>
      </c>
      <c r="L3649" s="0" t="n">
        <f aca="false">IF(K3649="Yes",(J3649-1)*0.98,-1)</f>
        <v>0.5586</v>
      </c>
      <c r="M3649" s="11" t="s">
        <v>62</v>
      </c>
      <c r="N3649" s="56" t="n">
        <v>13.78</v>
      </c>
      <c r="O3649" s="50" t="n">
        <f aca="false">N3649*L3649</f>
        <v>7.697508</v>
      </c>
      <c r="P3649" s="14" t="n">
        <f aca="false">O3649+P3648</f>
        <v>614.114569923665</v>
      </c>
    </row>
    <row r="3650" customFormat="false" ht="12.8" hidden="false" customHeight="false" outlineLevel="0" collapsed="false">
      <c r="A3650" s="2" t="s">
        <v>4060</v>
      </c>
      <c r="B3650" s="2" t="s">
        <v>289</v>
      </c>
      <c r="C3650" s="0" t="s">
        <v>1282</v>
      </c>
      <c r="D3650" s="0" t="s">
        <v>37</v>
      </c>
      <c r="E3650" s="0" t="s">
        <v>17</v>
      </c>
      <c r="F3650" s="0" t="s">
        <v>43</v>
      </c>
      <c r="G3650" s="0" t="s">
        <v>19</v>
      </c>
      <c r="H3650" s="0" t="s">
        <v>4066</v>
      </c>
      <c r="I3650" s="0" t="n">
        <v>0</v>
      </c>
      <c r="J3650" s="0" t="n">
        <v>1.5</v>
      </c>
      <c r="K3650" s="0" t="s">
        <v>19</v>
      </c>
      <c r="L3650" s="0" t="n">
        <f aca="false">IF(K3650="Yes",(J3650-1)*0.98,-1)</f>
        <v>-1</v>
      </c>
      <c r="M3650" s="11" t="s">
        <v>62</v>
      </c>
      <c r="N3650" s="56" t="n">
        <v>13.78</v>
      </c>
      <c r="O3650" s="50" t="n">
        <f aca="false">N3650*L3650</f>
        <v>-13.78</v>
      </c>
      <c r="P3650" s="14" t="n">
        <f aca="false">O3650+P3649</f>
        <v>600.334569923665</v>
      </c>
    </row>
    <row r="3651" customFormat="false" ht="12.8" hidden="false" customHeight="false" outlineLevel="0" collapsed="false">
      <c r="A3651" s="2" t="s">
        <v>4067</v>
      </c>
      <c r="B3651" s="2" t="s">
        <v>445</v>
      </c>
      <c r="C3651" s="6" t="s">
        <v>433</v>
      </c>
      <c r="D3651" s="6" t="s">
        <v>42</v>
      </c>
      <c r="E3651" s="6" t="s">
        <v>147</v>
      </c>
      <c r="F3651" s="6" t="s">
        <v>18</v>
      </c>
      <c r="G3651" s="6" t="s">
        <v>19</v>
      </c>
      <c r="H3651" s="6" t="s">
        <v>4068</v>
      </c>
      <c r="I3651" s="0" t="n">
        <v>4</v>
      </c>
      <c r="J3651" s="6" t="n">
        <v>3.42</v>
      </c>
      <c r="K3651" s="3" t="str">
        <f aca="false">IF(I3651=1, "No","Yes")</f>
        <v>Yes</v>
      </c>
      <c r="L3651" s="7" t="n">
        <f aca="false">IF(I3651=1,-J3651,0.98)</f>
        <v>0.98</v>
      </c>
      <c r="M3651" s="8" t="s">
        <v>51</v>
      </c>
      <c r="N3651" s="56" t="n">
        <v>13.78</v>
      </c>
      <c r="O3651" s="50" t="n">
        <f aca="false">N3651*L3651</f>
        <v>13.5044</v>
      </c>
      <c r="P3651" s="14" t="n">
        <f aca="false">O3651+P3650</f>
        <v>613.838969923665</v>
      </c>
    </row>
    <row r="3652" customFormat="false" ht="12.8" hidden="false" customHeight="false" outlineLevel="0" collapsed="false">
      <c r="A3652" s="2" t="s">
        <v>4069</v>
      </c>
      <c r="B3652" s="2" t="s">
        <v>445</v>
      </c>
      <c r="C3652" s="6" t="s">
        <v>47</v>
      </c>
      <c r="D3652" s="6" t="s">
        <v>42</v>
      </c>
      <c r="E3652" s="6" t="s">
        <v>30</v>
      </c>
      <c r="F3652" s="6" t="s">
        <v>453</v>
      </c>
      <c r="G3652" s="6" t="s">
        <v>19</v>
      </c>
      <c r="H3652" s="6" t="s">
        <v>4070</v>
      </c>
      <c r="I3652" s="0" t="n">
        <v>2</v>
      </c>
      <c r="J3652" s="6" t="n">
        <v>13.5</v>
      </c>
      <c r="K3652" s="3" t="str">
        <f aca="false">IF(I3652=1, "No","Yes")</f>
        <v>Yes</v>
      </c>
      <c r="L3652" s="7" t="n">
        <f aca="false">IF(I3652=1,-J3652,0.98)</f>
        <v>0.98</v>
      </c>
      <c r="M3652" s="8" t="s">
        <v>51</v>
      </c>
      <c r="N3652" s="56" t="n">
        <v>13.78</v>
      </c>
      <c r="O3652" s="50" t="n">
        <f aca="false">N3652*L3652</f>
        <v>13.5044</v>
      </c>
      <c r="P3652" s="14" t="n">
        <f aca="false">O3652+P3651</f>
        <v>627.343369923665</v>
      </c>
    </row>
    <row r="3653" customFormat="false" ht="12.8" hidden="false" customHeight="false" outlineLevel="0" collapsed="false">
      <c r="A3653" s="9" t="s">
        <v>4069</v>
      </c>
      <c r="B3653" s="9" t="s">
        <v>142</v>
      </c>
      <c r="C3653" s="6" t="s">
        <v>611</v>
      </c>
      <c r="D3653" s="6" t="s">
        <v>42</v>
      </c>
      <c r="E3653" s="6" t="s">
        <v>147</v>
      </c>
      <c r="F3653" s="6" t="s">
        <v>43</v>
      </c>
      <c r="G3653" s="6" t="s">
        <v>19</v>
      </c>
      <c r="H3653" s="6" t="s">
        <v>4071</v>
      </c>
      <c r="I3653" s="0" t="n">
        <v>2</v>
      </c>
      <c r="J3653" s="6" t="n">
        <v>3.23</v>
      </c>
      <c r="K3653" s="3" t="str">
        <f aca="false">IF(I3653=1,"Yes","No")</f>
        <v>No</v>
      </c>
      <c r="L3653" s="7" t="n">
        <f aca="false">IF(K3653="Yes",(J3653-1)*0.98,-1)</f>
        <v>-1</v>
      </c>
      <c r="M3653" s="10" t="s">
        <v>53</v>
      </c>
      <c r="N3653" s="56" t="n">
        <v>13.78</v>
      </c>
      <c r="O3653" s="50" t="n">
        <f aca="false">N3653*L3653</f>
        <v>-13.78</v>
      </c>
      <c r="P3653" s="14" t="n">
        <f aca="false">O3653+P3652</f>
        <v>613.563369923665</v>
      </c>
    </row>
    <row r="3654" customFormat="false" ht="12.8" hidden="false" customHeight="false" outlineLevel="0" collapsed="false">
      <c r="A3654" s="2" t="s">
        <v>4069</v>
      </c>
      <c r="B3654" s="2" t="s">
        <v>364</v>
      </c>
      <c r="C3654" s="0" t="s">
        <v>256</v>
      </c>
      <c r="D3654" s="0" t="s">
        <v>16</v>
      </c>
      <c r="E3654" s="0" t="s">
        <v>17</v>
      </c>
      <c r="F3654" s="0" t="s">
        <v>18</v>
      </c>
      <c r="G3654" s="0" t="s">
        <v>19</v>
      </c>
      <c r="H3654" s="0" t="s">
        <v>4072</v>
      </c>
      <c r="I3654" s="0" t="n">
        <v>1</v>
      </c>
      <c r="J3654" s="0" t="n">
        <v>1.42</v>
      </c>
      <c r="K3654" s="0" t="s">
        <v>21</v>
      </c>
      <c r="L3654" s="0" t="n">
        <f aca="false">IF(K3654="Yes",(J3654-1)*0.98,-1)</f>
        <v>0.4116</v>
      </c>
      <c r="M3654" s="4" t="s">
        <v>22</v>
      </c>
      <c r="N3654" s="56" t="n">
        <v>13.78</v>
      </c>
      <c r="O3654" s="50" t="n">
        <f aca="false">N3654*L3654</f>
        <v>5.671848</v>
      </c>
      <c r="P3654" s="14" t="n">
        <f aca="false">O3654+P3653</f>
        <v>619.235217923665</v>
      </c>
    </row>
    <row r="3655" customFormat="false" ht="12.8" hidden="false" customHeight="false" outlineLevel="0" collapsed="false">
      <c r="A3655" s="2" t="s">
        <v>4069</v>
      </c>
      <c r="B3655" s="2" t="s">
        <v>149</v>
      </c>
      <c r="C3655" s="0" t="s">
        <v>74</v>
      </c>
      <c r="D3655" s="0" t="s">
        <v>37</v>
      </c>
      <c r="E3655" s="0" t="s">
        <v>30</v>
      </c>
      <c r="F3655" s="0" t="s">
        <v>43</v>
      </c>
      <c r="G3655" s="0" t="s">
        <v>19</v>
      </c>
      <c r="H3655" s="0" t="s">
        <v>4073</v>
      </c>
      <c r="I3655" s="0" t="n">
        <v>2</v>
      </c>
      <c r="J3655" s="0" t="n">
        <v>1.11</v>
      </c>
      <c r="K3655" s="0" t="s">
        <v>21</v>
      </c>
      <c r="L3655" s="0" t="n">
        <f aca="false">IF(K3655="Yes",(J3655-1)*0.98,-1)</f>
        <v>0.1078</v>
      </c>
      <c r="M3655" s="4" t="s">
        <v>22</v>
      </c>
      <c r="N3655" s="56" t="n">
        <v>13.78</v>
      </c>
      <c r="O3655" s="50" t="n">
        <f aca="false">N3655*L3655</f>
        <v>1.485484</v>
      </c>
      <c r="P3655" s="14" t="n">
        <f aca="false">O3655+P3654</f>
        <v>620.720701923665</v>
      </c>
    </row>
    <row r="3656" customFormat="false" ht="12.8" hidden="false" customHeight="false" outlineLevel="0" collapsed="false">
      <c r="A3656" s="2" t="s">
        <v>4069</v>
      </c>
      <c r="B3656" s="2" t="s">
        <v>149</v>
      </c>
      <c r="C3656" s="0" t="s">
        <v>74</v>
      </c>
      <c r="D3656" s="0" t="s">
        <v>37</v>
      </c>
      <c r="E3656" s="0" t="s">
        <v>30</v>
      </c>
      <c r="F3656" s="0" t="s">
        <v>43</v>
      </c>
      <c r="G3656" s="0" t="s">
        <v>19</v>
      </c>
      <c r="H3656" s="0" t="s">
        <v>4074</v>
      </c>
      <c r="I3656" s="0" t="n">
        <v>1</v>
      </c>
      <c r="J3656" s="0" t="n">
        <v>1.24</v>
      </c>
      <c r="K3656" s="0" t="s">
        <v>21</v>
      </c>
      <c r="L3656" s="0" t="n">
        <f aca="false">IF(K3656="Yes",(J3656-1)*0.98,-1)</f>
        <v>0.2352</v>
      </c>
      <c r="M3656" s="11" t="s">
        <v>62</v>
      </c>
      <c r="N3656" s="56" t="n">
        <v>13.78</v>
      </c>
      <c r="O3656" s="50" t="n">
        <f aca="false">N3656*L3656</f>
        <v>3.241056</v>
      </c>
      <c r="P3656" s="14" t="n">
        <f aca="false">O3656+P3655</f>
        <v>623.961757923665</v>
      </c>
    </row>
    <row r="3657" customFormat="false" ht="12.8" hidden="false" customHeight="false" outlineLevel="0" collapsed="false">
      <c r="A3657" s="9" t="s">
        <v>4069</v>
      </c>
      <c r="B3657" s="9" t="s">
        <v>149</v>
      </c>
      <c r="C3657" s="6" t="s">
        <v>74</v>
      </c>
      <c r="D3657" s="6" t="s">
        <v>37</v>
      </c>
      <c r="E3657" s="6" t="s">
        <v>30</v>
      </c>
      <c r="F3657" s="6" t="s">
        <v>43</v>
      </c>
      <c r="G3657" s="6" t="s">
        <v>19</v>
      </c>
      <c r="H3657" s="6" t="s">
        <v>4074</v>
      </c>
      <c r="I3657" s="0" t="n">
        <v>1</v>
      </c>
      <c r="J3657" s="6" t="n">
        <v>3.1</v>
      </c>
      <c r="K3657" s="3" t="str">
        <f aca="false">IF(I3657=1,"Yes","No")</f>
        <v>Yes</v>
      </c>
      <c r="L3657" s="7" t="n">
        <f aca="false">IF(K3657="Yes",(J3657-1)*0.98,-1)</f>
        <v>2.058</v>
      </c>
      <c r="M3657" s="10" t="s">
        <v>53</v>
      </c>
      <c r="N3657" s="56" t="n">
        <v>13.78</v>
      </c>
      <c r="O3657" s="50" t="n">
        <f aca="false">N3657*L3657</f>
        <v>28.35924</v>
      </c>
      <c r="P3657" s="14" t="n">
        <f aca="false">O3657+P3656</f>
        <v>652.320997923665</v>
      </c>
    </row>
    <row r="3658" customFormat="false" ht="12.8" hidden="false" customHeight="false" outlineLevel="0" collapsed="false">
      <c r="A3658" s="2" t="s">
        <v>4075</v>
      </c>
      <c r="B3658" s="2" t="s">
        <v>23</v>
      </c>
      <c r="C3658" s="0" t="s">
        <v>327</v>
      </c>
      <c r="D3658" s="0" t="s">
        <v>16</v>
      </c>
      <c r="E3658" s="0" t="s">
        <v>17</v>
      </c>
      <c r="F3658" s="0" t="s">
        <v>18</v>
      </c>
      <c r="G3658" s="0" t="s">
        <v>19</v>
      </c>
      <c r="H3658" s="0" t="s">
        <v>4076</v>
      </c>
      <c r="I3658" s="0" t="n">
        <v>2</v>
      </c>
      <c r="J3658" s="0" t="n">
        <v>1.12</v>
      </c>
      <c r="K3658" s="0" t="s">
        <v>21</v>
      </c>
      <c r="L3658" s="0" t="n">
        <f aca="false">IF(K3658="Yes",(J3658-1)*0.98,-1)</f>
        <v>0.1176</v>
      </c>
      <c r="M3658" s="4" t="s">
        <v>22</v>
      </c>
      <c r="N3658" s="56" t="n">
        <v>13.78</v>
      </c>
      <c r="O3658" s="50" t="n">
        <f aca="false">N3658*L3658</f>
        <v>1.620528</v>
      </c>
      <c r="P3658" s="14" t="n">
        <f aca="false">O3658+P3657</f>
        <v>653.941525923665</v>
      </c>
    </row>
    <row r="3659" customFormat="false" ht="12.8" hidden="false" customHeight="false" outlineLevel="0" collapsed="false">
      <c r="A3659" s="9" t="s">
        <v>4075</v>
      </c>
      <c r="B3659" s="9" t="s">
        <v>563</v>
      </c>
      <c r="C3659" s="6" t="s">
        <v>248</v>
      </c>
      <c r="D3659" s="6" t="s">
        <v>42</v>
      </c>
      <c r="E3659" s="6" t="s">
        <v>147</v>
      </c>
      <c r="F3659" s="6" t="s">
        <v>43</v>
      </c>
      <c r="G3659" s="6" t="s">
        <v>19</v>
      </c>
      <c r="H3659" s="6" t="s">
        <v>4077</v>
      </c>
      <c r="I3659" s="0" t="n">
        <v>1</v>
      </c>
      <c r="J3659" s="6" t="n">
        <v>5.55</v>
      </c>
      <c r="K3659" s="3" t="str">
        <f aca="false">IF(I3659=1,"Yes","No")</f>
        <v>Yes</v>
      </c>
      <c r="L3659" s="7" t="n">
        <f aca="false">IF(K3659="Yes",(J3659-1)*0.98,-1)</f>
        <v>4.459</v>
      </c>
      <c r="M3659" s="10" t="s">
        <v>53</v>
      </c>
      <c r="N3659" s="56" t="n">
        <v>13.78</v>
      </c>
      <c r="O3659" s="50" t="n">
        <f aca="false">N3659*L3659</f>
        <v>61.44502</v>
      </c>
      <c r="P3659" s="14" t="n">
        <f aca="false">O3659+P3658</f>
        <v>715.386545923665</v>
      </c>
    </row>
    <row r="3660" customFormat="false" ht="12.8" hidden="false" customHeight="false" outlineLevel="0" collapsed="false">
      <c r="A3660" s="9" t="s">
        <v>4078</v>
      </c>
      <c r="B3660" s="9" t="s">
        <v>897</v>
      </c>
      <c r="C3660" s="6" t="s">
        <v>608</v>
      </c>
      <c r="D3660" s="6" t="s">
        <v>42</v>
      </c>
      <c r="E3660" s="6" t="s">
        <v>147</v>
      </c>
      <c r="F3660" s="6" t="s">
        <v>43</v>
      </c>
      <c r="G3660" s="6" t="s">
        <v>19</v>
      </c>
      <c r="H3660" s="6" t="s">
        <v>4079</v>
      </c>
      <c r="I3660" s="0" t="n">
        <v>1</v>
      </c>
      <c r="J3660" s="6" t="n">
        <v>2.4</v>
      </c>
      <c r="K3660" s="3" t="str">
        <f aca="false">IF(I3660=1,"Yes","No")</f>
        <v>Yes</v>
      </c>
      <c r="L3660" s="7" t="n">
        <f aca="false">IF(K3660="Yes",(J3660-1)*0.98,-1)</f>
        <v>1.372</v>
      </c>
      <c r="M3660" s="10" t="s">
        <v>53</v>
      </c>
      <c r="N3660" s="56" t="n">
        <v>13.78</v>
      </c>
      <c r="O3660" s="50" t="n">
        <f aca="false">N3660*L3660</f>
        <v>18.90616</v>
      </c>
      <c r="P3660" s="14" t="n">
        <f aca="false">O3660+P3659</f>
        <v>734.292705923665</v>
      </c>
    </row>
    <row r="3661" customFormat="false" ht="12.8" hidden="false" customHeight="false" outlineLevel="0" collapsed="false">
      <c r="A3661" s="2" t="s">
        <v>4078</v>
      </c>
      <c r="B3661" s="2" t="s">
        <v>1396</v>
      </c>
      <c r="C3661" s="0" t="s">
        <v>15</v>
      </c>
      <c r="D3661" s="0" t="s">
        <v>42</v>
      </c>
      <c r="E3661" s="0" t="s">
        <v>147</v>
      </c>
      <c r="F3661" s="0" t="s">
        <v>453</v>
      </c>
      <c r="G3661" s="0" t="s">
        <v>19</v>
      </c>
      <c r="H3661" s="0" t="s">
        <v>4080</v>
      </c>
      <c r="I3661" s="0" t="n">
        <v>4</v>
      </c>
      <c r="J3661" s="0" t="n">
        <v>4.4</v>
      </c>
      <c r="K3661" s="0" t="str">
        <f aca="false">IF(I3661=1,"Yes","No")</f>
        <v>No</v>
      </c>
      <c r="L3661" s="0" t="n">
        <f aca="false">IF(K3661="Yes",(J3661-1)*0.98,-1)</f>
        <v>-1</v>
      </c>
      <c r="M3661" s="5" t="s">
        <v>33</v>
      </c>
      <c r="N3661" s="56" t="n">
        <v>13.78</v>
      </c>
      <c r="O3661" s="50" t="n">
        <f aca="false">N3661*L3661</f>
        <v>-13.78</v>
      </c>
      <c r="P3661" s="14" t="n">
        <f aca="false">O3661+P3660</f>
        <v>720.512705923665</v>
      </c>
    </row>
    <row r="3662" customFormat="false" ht="12.8" hidden="false" customHeight="false" outlineLevel="0" collapsed="false">
      <c r="A3662" s="2" t="s">
        <v>4078</v>
      </c>
      <c r="B3662" s="2" t="s">
        <v>456</v>
      </c>
      <c r="C3662" s="0" t="s">
        <v>91</v>
      </c>
      <c r="D3662" s="0" t="s">
        <v>42</v>
      </c>
      <c r="E3662" s="0" t="s">
        <v>30</v>
      </c>
      <c r="F3662" s="0" t="s">
        <v>18</v>
      </c>
      <c r="G3662" s="0" t="s">
        <v>19</v>
      </c>
      <c r="H3662" s="0" t="s">
        <v>4081</v>
      </c>
      <c r="I3662" s="0" t="n">
        <v>1</v>
      </c>
      <c r="J3662" s="0" t="n">
        <v>1.84</v>
      </c>
      <c r="K3662" s="0" t="s">
        <v>21</v>
      </c>
      <c r="L3662" s="0" t="n">
        <f aca="false">IF(K3662="Yes",(J3662-1)*0.98,-1)</f>
        <v>0.8232</v>
      </c>
      <c r="M3662" s="11" t="s">
        <v>62</v>
      </c>
      <c r="N3662" s="56" t="n">
        <v>13.78</v>
      </c>
      <c r="O3662" s="50" t="n">
        <f aca="false">N3662*L3662</f>
        <v>11.343696</v>
      </c>
      <c r="P3662" s="14" t="n">
        <f aca="false">O3662+P3661</f>
        <v>731.856401923665</v>
      </c>
    </row>
    <row r="3663" customFormat="false" ht="12.8" hidden="false" customHeight="false" outlineLevel="0" collapsed="false">
      <c r="A3663" s="2" t="s">
        <v>4078</v>
      </c>
      <c r="B3663" s="2" t="s">
        <v>293</v>
      </c>
      <c r="C3663" s="0" t="s">
        <v>91</v>
      </c>
      <c r="D3663" s="0" t="s">
        <v>42</v>
      </c>
      <c r="E3663" s="0" t="s">
        <v>30</v>
      </c>
      <c r="F3663" s="0" t="s">
        <v>18</v>
      </c>
      <c r="G3663" s="0" t="s">
        <v>19</v>
      </c>
      <c r="H3663" s="0" t="s">
        <v>4082</v>
      </c>
      <c r="I3663" s="0" t="n">
        <v>0</v>
      </c>
      <c r="J3663" s="0" t="n">
        <v>2.77</v>
      </c>
      <c r="K3663" s="0" t="s">
        <v>19</v>
      </c>
      <c r="L3663" s="0" t="n">
        <f aca="false">IF(K3663="Yes",(J3663-1)*0.98,-1)</f>
        <v>-1</v>
      </c>
      <c r="M3663" s="11" t="s">
        <v>62</v>
      </c>
      <c r="N3663" s="56" t="n">
        <v>13.78</v>
      </c>
      <c r="O3663" s="50" t="n">
        <f aca="false">N3663*L3663</f>
        <v>-13.78</v>
      </c>
      <c r="P3663" s="14" t="n">
        <f aca="false">O3663+P3662</f>
        <v>718.076401923665</v>
      </c>
    </row>
    <row r="3664" customFormat="false" ht="12.8" hidden="false" customHeight="false" outlineLevel="0" collapsed="false">
      <c r="A3664" s="2" t="s">
        <v>4078</v>
      </c>
      <c r="B3664" s="2" t="s">
        <v>1250</v>
      </c>
      <c r="C3664" s="0" t="s">
        <v>91</v>
      </c>
      <c r="D3664" s="0" t="s">
        <v>42</v>
      </c>
      <c r="E3664" s="0" t="s">
        <v>30</v>
      </c>
      <c r="F3664" s="0" t="s">
        <v>18</v>
      </c>
      <c r="G3664" s="0" t="s">
        <v>19</v>
      </c>
      <c r="H3664" s="0" t="s">
        <v>4083</v>
      </c>
      <c r="I3664" s="0" t="n">
        <v>2</v>
      </c>
      <c r="J3664" s="0" t="n">
        <v>1.13</v>
      </c>
      <c r="K3664" s="0" t="s">
        <v>21</v>
      </c>
      <c r="L3664" s="0" t="n">
        <f aca="false">IF(K3664="Yes",(J3664-1)*0.98,-1)</f>
        <v>0.1274</v>
      </c>
      <c r="M3664" s="11" t="s">
        <v>62</v>
      </c>
      <c r="N3664" s="56" t="n">
        <v>13.78</v>
      </c>
      <c r="O3664" s="50" t="n">
        <f aca="false">N3664*L3664</f>
        <v>1.755572</v>
      </c>
      <c r="P3664" s="14" t="n">
        <f aca="false">O3664+P3663</f>
        <v>719.831973923665</v>
      </c>
    </row>
    <row r="3665" customFormat="false" ht="12.8" hidden="false" customHeight="false" outlineLevel="0" collapsed="false">
      <c r="A3665" s="2" t="s">
        <v>4084</v>
      </c>
      <c r="B3665" s="2" t="s">
        <v>83</v>
      </c>
      <c r="C3665" s="0" t="s">
        <v>457</v>
      </c>
      <c r="D3665" s="0" t="s">
        <v>42</v>
      </c>
      <c r="E3665" s="0" t="s">
        <v>87</v>
      </c>
      <c r="F3665" s="0" t="s">
        <v>18</v>
      </c>
      <c r="G3665" s="0" t="s">
        <v>21</v>
      </c>
      <c r="H3665" s="0" t="s">
        <v>4085</v>
      </c>
      <c r="I3665" s="0" t="n">
        <v>1</v>
      </c>
      <c r="J3665" s="0" t="n">
        <v>2.18</v>
      </c>
      <c r="K3665" s="0" t="s">
        <v>21</v>
      </c>
      <c r="L3665" s="0" t="n">
        <f aca="false">IF(K3665="Yes",(J3665-1)*0.98,-1)</f>
        <v>1.1564</v>
      </c>
      <c r="M3665" s="11" t="s">
        <v>62</v>
      </c>
      <c r="N3665" s="56" t="n">
        <v>13.78</v>
      </c>
      <c r="O3665" s="50" t="n">
        <f aca="false">N3665*L3665</f>
        <v>15.935192</v>
      </c>
      <c r="P3665" s="14" t="n">
        <f aca="false">O3665+P3664</f>
        <v>735.767165923665</v>
      </c>
    </row>
    <row r="3666" customFormat="false" ht="12.8" hidden="false" customHeight="false" outlineLevel="0" collapsed="false">
      <c r="A3666" s="9" t="s">
        <v>4084</v>
      </c>
      <c r="B3666" s="9" t="s">
        <v>83</v>
      </c>
      <c r="C3666" s="6" t="s">
        <v>457</v>
      </c>
      <c r="D3666" s="6" t="s">
        <v>42</v>
      </c>
      <c r="E3666" s="6" t="s">
        <v>87</v>
      </c>
      <c r="F3666" s="6" t="s">
        <v>18</v>
      </c>
      <c r="G3666" s="6" t="s">
        <v>21</v>
      </c>
      <c r="H3666" s="6" t="s">
        <v>4085</v>
      </c>
      <c r="I3666" s="0" t="n">
        <v>1</v>
      </c>
      <c r="J3666" s="6" t="n">
        <v>5.72</v>
      </c>
      <c r="K3666" s="3" t="str">
        <f aca="false">IF(I3666=1,"Yes","No")</f>
        <v>Yes</v>
      </c>
      <c r="L3666" s="7" t="n">
        <f aca="false">IF(K3666="Yes",(J3666-1)*0.98,-1)</f>
        <v>4.6256</v>
      </c>
      <c r="M3666" s="10" t="s">
        <v>53</v>
      </c>
      <c r="N3666" s="56" t="n">
        <v>13.78</v>
      </c>
      <c r="O3666" s="50" t="n">
        <f aca="false">N3666*L3666</f>
        <v>63.740768</v>
      </c>
      <c r="P3666" s="14" t="n">
        <f aca="false">O3666+P3665</f>
        <v>799.507933923665</v>
      </c>
    </row>
    <row r="3667" customFormat="false" ht="12.8" hidden="false" customHeight="false" outlineLevel="0" collapsed="false">
      <c r="A3667" s="9" t="s">
        <v>4084</v>
      </c>
      <c r="B3667" s="9" t="s">
        <v>239</v>
      </c>
      <c r="C3667" s="6" t="s">
        <v>179</v>
      </c>
      <c r="D3667" s="6" t="s">
        <v>42</v>
      </c>
      <c r="E3667" s="6" t="s">
        <v>147</v>
      </c>
      <c r="F3667" s="6" t="s">
        <v>43</v>
      </c>
      <c r="G3667" s="6" t="s">
        <v>19</v>
      </c>
      <c r="H3667" s="6" t="s">
        <v>4086</v>
      </c>
      <c r="I3667" s="0" t="n">
        <v>4</v>
      </c>
      <c r="J3667" s="6" t="n">
        <v>7.42</v>
      </c>
      <c r="K3667" s="3" t="str">
        <f aca="false">IF(I3667=1,"Yes","No")</f>
        <v>No</v>
      </c>
      <c r="L3667" s="7" t="n">
        <f aca="false">IF(K3667="Yes",(J3667-1)*0.98,-1)</f>
        <v>-1</v>
      </c>
      <c r="M3667" s="10" t="s">
        <v>53</v>
      </c>
      <c r="N3667" s="56" t="n">
        <v>13.78</v>
      </c>
      <c r="O3667" s="50" t="n">
        <f aca="false">N3667*L3667</f>
        <v>-13.78</v>
      </c>
      <c r="P3667" s="14" t="n">
        <f aca="false">O3667+P3666</f>
        <v>785.727933923665</v>
      </c>
    </row>
    <row r="3668" customFormat="false" ht="12.8" hidden="false" customHeight="false" outlineLevel="0" collapsed="false">
      <c r="A3668" s="2" t="s">
        <v>4087</v>
      </c>
      <c r="B3668" s="2" t="s">
        <v>139</v>
      </c>
      <c r="C3668" s="0" t="s">
        <v>403</v>
      </c>
      <c r="D3668" s="0" t="s">
        <v>29</v>
      </c>
      <c r="E3668" s="0" t="s">
        <v>147</v>
      </c>
      <c r="F3668" s="0" t="s">
        <v>43</v>
      </c>
      <c r="G3668" s="0" t="s">
        <v>21</v>
      </c>
      <c r="H3668" s="0" t="s">
        <v>4088</v>
      </c>
      <c r="I3668" s="0" t="n">
        <v>0</v>
      </c>
      <c r="J3668" s="0" t="n">
        <v>1.35</v>
      </c>
      <c r="K3668" s="0" t="s">
        <v>19</v>
      </c>
      <c r="L3668" s="0" t="n">
        <f aca="false">IF(K3668="Yes",(J3668-1)*0.98,-1)</f>
        <v>-1</v>
      </c>
      <c r="M3668" s="4" t="s">
        <v>22</v>
      </c>
      <c r="N3668" s="56" t="n">
        <v>13.78</v>
      </c>
      <c r="O3668" s="50" t="n">
        <f aca="false">N3668*L3668</f>
        <v>-13.78</v>
      </c>
      <c r="P3668" s="14" t="n">
        <f aca="false">O3668+P3667</f>
        <v>771.947933923665</v>
      </c>
    </row>
    <row r="3669" customFormat="false" ht="12.8" hidden="false" customHeight="false" outlineLevel="0" collapsed="false">
      <c r="A3669" s="2" t="s">
        <v>4087</v>
      </c>
      <c r="B3669" s="2" t="s">
        <v>170</v>
      </c>
      <c r="C3669" s="0" t="s">
        <v>403</v>
      </c>
      <c r="D3669" s="0" t="s">
        <v>16</v>
      </c>
      <c r="E3669" s="0" t="s">
        <v>147</v>
      </c>
      <c r="F3669" s="0" t="s">
        <v>65</v>
      </c>
      <c r="G3669" s="0" t="s">
        <v>21</v>
      </c>
      <c r="H3669" s="0" t="s">
        <v>4089</v>
      </c>
      <c r="I3669" s="0" t="n">
        <v>3</v>
      </c>
      <c r="J3669" s="0" t="n">
        <v>2.5</v>
      </c>
      <c r="K3669" s="0" t="str">
        <f aca="false">IF(I3669=1,"Yes","No")</f>
        <v>No</v>
      </c>
      <c r="L3669" s="0" t="n">
        <f aca="false">IF(K3669="Yes",(J3669-1)*0.98,-1)</f>
        <v>-1</v>
      </c>
      <c r="M3669" s="5" t="s">
        <v>33</v>
      </c>
      <c r="N3669" s="56" t="n">
        <v>13.78</v>
      </c>
      <c r="O3669" s="50" t="n">
        <f aca="false">N3669*L3669</f>
        <v>-13.78</v>
      </c>
      <c r="P3669" s="14" t="n">
        <f aca="false">O3669+P3668</f>
        <v>758.167933923665</v>
      </c>
    </row>
    <row r="3670" customFormat="false" ht="12.8" hidden="false" customHeight="false" outlineLevel="0" collapsed="false">
      <c r="A3670" s="2" t="s">
        <v>4087</v>
      </c>
      <c r="B3670" s="2" t="s">
        <v>130</v>
      </c>
      <c r="C3670" s="0" t="s">
        <v>403</v>
      </c>
      <c r="D3670" s="0" t="s">
        <v>16</v>
      </c>
      <c r="E3670" s="0" t="s">
        <v>147</v>
      </c>
      <c r="F3670" s="0" t="s">
        <v>65</v>
      </c>
      <c r="G3670" s="0" t="s">
        <v>21</v>
      </c>
      <c r="H3670" s="0" t="s">
        <v>4090</v>
      </c>
      <c r="I3670" s="0" t="n">
        <v>3</v>
      </c>
      <c r="J3670" s="0" t="n">
        <v>3.3</v>
      </c>
      <c r="K3670" s="0" t="str">
        <f aca="false">IF(I3670=1,"Yes","No")</f>
        <v>No</v>
      </c>
      <c r="L3670" s="0" t="n">
        <f aca="false">IF(K3670="Yes",(J3670-1)*0.98,-1)</f>
        <v>-1</v>
      </c>
      <c r="M3670" s="5" t="s">
        <v>33</v>
      </c>
      <c r="N3670" s="56" t="n">
        <v>13.78</v>
      </c>
      <c r="O3670" s="50" t="n">
        <f aca="false">N3670*L3670</f>
        <v>-13.78</v>
      </c>
      <c r="P3670" s="14" t="n">
        <f aca="false">O3670+P3669</f>
        <v>744.387933923665</v>
      </c>
    </row>
    <row r="3671" customFormat="false" ht="12.8" hidden="false" customHeight="false" outlineLevel="0" collapsed="false">
      <c r="A3671" s="9" t="s">
        <v>4087</v>
      </c>
      <c r="B3671" s="9" t="s">
        <v>563</v>
      </c>
      <c r="C3671" s="6" t="s">
        <v>223</v>
      </c>
      <c r="D3671" s="6" t="s">
        <v>42</v>
      </c>
      <c r="E3671" s="6" t="s">
        <v>147</v>
      </c>
      <c r="F3671" s="6" t="s">
        <v>43</v>
      </c>
      <c r="G3671" s="6" t="s">
        <v>19</v>
      </c>
      <c r="H3671" s="6" t="s">
        <v>4091</v>
      </c>
      <c r="I3671" s="0" t="n">
        <v>2</v>
      </c>
      <c r="J3671" s="6" t="n">
        <v>10.21</v>
      </c>
      <c r="K3671" s="3" t="str">
        <f aca="false">IF(I3671=1,"Yes","No")</f>
        <v>No</v>
      </c>
      <c r="L3671" s="7" t="n">
        <f aca="false">IF(K3671="Yes",(J3671-1)*0.98,-1)</f>
        <v>-1</v>
      </c>
      <c r="M3671" s="10" t="s">
        <v>53</v>
      </c>
      <c r="N3671" s="56" t="n">
        <v>13.78</v>
      </c>
      <c r="O3671" s="50" t="n">
        <f aca="false">N3671*L3671</f>
        <v>-13.78</v>
      </c>
      <c r="P3671" s="14" t="n">
        <f aca="false">O3671+P3670</f>
        <v>730.607933923665</v>
      </c>
    </row>
    <row r="3672" customFormat="false" ht="12.8" hidden="false" customHeight="false" outlineLevel="0" collapsed="false">
      <c r="A3672" s="9" t="s">
        <v>4087</v>
      </c>
      <c r="B3672" s="9" t="s">
        <v>1864</v>
      </c>
      <c r="C3672" s="6" t="s">
        <v>223</v>
      </c>
      <c r="D3672" s="6" t="s">
        <v>42</v>
      </c>
      <c r="E3672" s="6" t="s">
        <v>147</v>
      </c>
      <c r="F3672" s="6" t="s">
        <v>43</v>
      </c>
      <c r="G3672" s="6" t="s">
        <v>19</v>
      </c>
      <c r="H3672" s="6" t="s">
        <v>4092</v>
      </c>
      <c r="I3672" s="0" t="n">
        <v>2</v>
      </c>
      <c r="J3672" s="6" t="n">
        <v>12.27</v>
      </c>
      <c r="K3672" s="3" t="str">
        <f aca="false">IF(I3672=1,"Yes","No")</f>
        <v>No</v>
      </c>
      <c r="L3672" s="7" t="n">
        <f aca="false">IF(K3672="Yes",(J3672-1)*0.98,-1)</f>
        <v>-1</v>
      </c>
      <c r="M3672" s="10" t="s">
        <v>53</v>
      </c>
      <c r="N3672" s="56" t="n">
        <v>13.78</v>
      </c>
      <c r="O3672" s="50" t="n">
        <f aca="false">N3672*L3672</f>
        <v>-13.78</v>
      </c>
      <c r="P3672" s="14" t="n">
        <f aca="false">O3672+P3671</f>
        <v>716.827933923665</v>
      </c>
    </row>
    <row r="3673" customFormat="false" ht="12.8" hidden="false" customHeight="false" outlineLevel="0" collapsed="false">
      <c r="A3673" s="2" t="s">
        <v>4093</v>
      </c>
      <c r="B3673" s="2" t="s">
        <v>324</v>
      </c>
      <c r="C3673" s="0" t="s">
        <v>1082</v>
      </c>
      <c r="D3673" s="0" t="s">
        <v>37</v>
      </c>
      <c r="E3673" s="0" t="s">
        <v>147</v>
      </c>
      <c r="G3673" s="0" t="s">
        <v>19</v>
      </c>
      <c r="H3673" s="0" t="s">
        <v>4094</v>
      </c>
      <c r="I3673" s="0" t="n">
        <v>1</v>
      </c>
      <c r="J3673" s="0" t="n">
        <v>4.02</v>
      </c>
      <c r="K3673" s="0" t="str">
        <f aca="false">IF(I3673=1,"Yes","No")</f>
        <v>Yes</v>
      </c>
      <c r="L3673" s="0" t="n">
        <f aca="false">IF(K3673="Yes",(J3673-1)*0.98,-1)</f>
        <v>2.9596</v>
      </c>
      <c r="M3673" s="5" t="s">
        <v>33</v>
      </c>
      <c r="N3673" s="56" t="n">
        <v>13.78</v>
      </c>
      <c r="O3673" s="50" t="n">
        <f aca="false">N3673*L3673</f>
        <v>40.783288</v>
      </c>
      <c r="P3673" s="14" t="n">
        <f aca="false">O3673+P3672</f>
        <v>757.611221923665</v>
      </c>
    </row>
    <row r="3674" customFormat="false" ht="12.8" hidden="false" customHeight="false" outlineLevel="0" collapsed="false">
      <c r="A3674" s="2" t="s">
        <v>4093</v>
      </c>
      <c r="B3674" s="2" t="s">
        <v>625</v>
      </c>
      <c r="C3674" s="0" t="s">
        <v>382</v>
      </c>
      <c r="D3674" s="0" t="s">
        <v>16</v>
      </c>
      <c r="E3674" s="0" t="s">
        <v>147</v>
      </c>
      <c r="F3674" s="0" t="s">
        <v>65</v>
      </c>
      <c r="G3674" s="0" t="s">
        <v>21</v>
      </c>
      <c r="H3674" s="0" t="s">
        <v>4095</v>
      </c>
      <c r="I3674" s="0" t="n">
        <v>0</v>
      </c>
      <c r="J3674" s="0" t="n">
        <v>3.2</v>
      </c>
      <c r="K3674" s="0" t="str">
        <f aca="false">IF(I3674=1,"Yes","No")</f>
        <v>No</v>
      </c>
      <c r="L3674" s="0" t="n">
        <f aca="false">IF(K3674="Yes",(J3674-1)*0.98,-1)</f>
        <v>-1</v>
      </c>
      <c r="M3674" s="5" t="s">
        <v>33</v>
      </c>
      <c r="N3674" s="56" t="n">
        <v>13.78</v>
      </c>
      <c r="O3674" s="50" t="n">
        <f aca="false">N3674*L3674</f>
        <v>-13.78</v>
      </c>
      <c r="P3674" s="14" t="n">
        <f aca="false">O3674+P3673</f>
        <v>743.831221923665</v>
      </c>
    </row>
    <row r="3675" customFormat="false" ht="12.8" hidden="false" customHeight="false" outlineLevel="0" collapsed="false">
      <c r="A3675" s="2" t="s">
        <v>4096</v>
      </c>
      <c r="B3675" s="2" t="s">
        <v>364</v>
      </c>
      <c r="C3675" s="0" t="s">
        <v>327</v>
      </c>
      <c r="D3675" s="0" t="s">
        <v>16</v>
      </c>
      <c r="E3675" s="0" t="s">
        <v>17</v>
      </c>
      <c r="F3675" s="0" t="s">
        <v>18</v>
      </c>
      <c r="G3675" s="0" t="s">
        <v>19</v>
      </c>
      <c r="H3675" s="0" t="s">
        <v>4097</v>
      </c>
      <c r="I3675" s="0" t="n">
        <v>2</v>
      </c>
      <c r="J3675" s="0" t="n">
        <v>1.2</v>
      </c>
      <c r="K3675" s="0" t="s">
        <v>21</v>
      </c>
      <c r="L3675" s="0" t="n">
        <f aca="false">IF(K3675="Yes",(J3675-1)*0.98,-1)</f>
        <v>0.196</v>
      </c>
      <c r="M3675" s="4" t="s">
        <v>22</v>
      </c>
      <c r="N3675" s="56" t="n">
        <v>13.78</v>
      </c>
      <c r="O3675" s="50" t="n">
        <f aca="false">N3675*L3675</f>
        <v>2.70088</v>
      </c>
      <c r="P3675" s="14" t="n">
        <f aca="false">O3675+P3674</f>
        <v>746.532101923665</v>
      </c>
    </row>
    <row r="3676" customFormat="false" ht="12.8" hidden="false" customHeight="false" outlineLevel="0" collapsed="false">
      <c r="A3676" s="2" t="s">
        <v>4096</v>
      </c>
      <c r="B3676" s="2" t="s">
        <v>159</v>
      </c>
      <c r="C3676" s="0" t="s">
        <v>327</v>
      </c>
      <c r="D3676" s="0" t="s">
        <v>16</v>
      </c>
      <c r="E3676" s="0" t="s">
        <v>17</v>
      </c>
      <c r="F3676" s="0" t="s">
        <v>18</v>
      </c>
      <c r="G3676" s="0" t="s">
        <v>19</v>
      </c>
      <c r="H3676" s="0" t="s">
        <v>4098</v>
      </c>
      <c r="I3676" s="0" t="n">
        <v>1</v>
      </c>
      <c r="J3676" s="0" t="n">
        <v>1.2</v>
      </c>
      <c r="K3676" s="0" t="s">
        <v>21</v>
      </c>
      <c r="L3676" s="0" t="n">
        <f aca="false">IF(K3676="Yes",(J3676-1)*0.98,-1)</f>
        <v>0.196</v>
      </c>
      <c r="M3676" s="4" t="s">
        <v>22</v>
      </c>
      <c r="N3676" s="56" t="n">
        <v>13.78</v>
      </c>
      <c r="O3676" s="50" t="n">
        <f aca="false">N3676*L3676</f>
        <v>2.70088</v>
      </c>
      <c r="P3676" s="14" t="n">
        <f aca="false">O3676+P3675</f>
        <v>749.232981923665</v>
      </c>
    </row>
    <row r="3677" customFormat="false" ht="12.8" hidden="false" customHeight="false" outlineLevel="0" collapsed="false">
      <c r="A3677" s="9" t="s">
        <v>4099</v>
      </c>
      <c r="B3677" s="9" t="s">
        <v>101</v>
      </c>
      <c r="C3677" s="6" t="s">
        <v>248</v>
      </c>
      <c r="D3677" s="6" t="s">
        <v>42</v>
      </c>
      <c r="E3677" s="6" t="s">
        <v>147</v>
      </c>
      <c r="F3677" s="6" t="s">
        <v>43</v>
      </c>
      <c r="G3677" s="6" t="s">
        <v>19</v>
      </c>
      <c r="H3677" s="6" t="s">
        <v>4100</v>
      </c>
      <c r="I3677" s="0" t="n">
        <v>1</v>
      </c>
      <c r="J3677" s="6" t="n">
        <v>1.89</v>
      </c>
      <c r="K3677" s="3" t="str">
        <f aca="false">IF(I3677=1,"Yes","No")</f>
        <v>Yes</v>
      </c>
      <c r="L3677" s="7" t="n">
        <f aca="false">IF(K3677="Yes",(J3677-1)*0.98,-1)</f>
        <v>0.8722</v>
      </c>
      <c r="M3677" s="10" t="s">
        <v>53</v>
      </c>
      <c r="N3677" s="56" t="n">
        <v>13.78</v>
      </c>
      <c r="O3677" s="50" t="n">
        <f aca="false">N3677*L3677</f>
        <v>12.018916</v>
      </c>
      <c r="P3677" s="14" t="n">
        <f aca="false">O3677+P3676</f>
        <v>761.251897923665</v>
      </c>
    </row>
    <row r="3678" customFormat="false" ht="12.8" hidden="false" customHeight="false" outlineLevel="0" collapsed="false">
      <c r="A3678" s="2" t="s">
        <v>4099</v>
      </c>
      <c r="B3678" s="2" t="s">
        <v>652</v>
      </c>
      <c r="C3678" s="6" t="s">
        <v>370</v>
      </c>
      <c r="D3678" s="6" t="s">
        <v>29</v>
      </c>
      <c r="E3678" s="6" t="s">
        <v>147</v>
      </c>
      <c r="F3678" s="6" t="s">
        <v>65</v>
      </c>
      <c r="G3678" s="6" t="s">
        <v>21</v>
      </c>
      <c r="H3678" s="6" t="s">
        <v>4101</v>
      </c>
      <c r="I3678" s="0" t="n">
        <v>3</v>
      </c>
      <c r="J3678" s="6" t="n">
        <v>5.32</v>
      </c>
      <c r="K3678" s="3" t="str">
        <f aca="false">IF(I3678=1, "No","Yes")</f>
        <v>Yes</v>
      </c>
      <c r="L3678" s="7" t="n">
        <f aca="false">IF(I3678=1,-J3678,0.98)</f>
        <v>0.98</v>
      </c>
      <c r="M3678" s="8" t="s">
        <v>51</v>
      </c>
      <c r="N3678" s="56" t="n">
        <v>13.78</v>
      </c>
      <c r="O3678" s="50" t="n">
        <f aca="false">N3678*L3678</f>
        <v>13.5044</v>
      </c>
      <c r="P3678" s="14" t="n">
        <f aca="false">O3678+P3677</f>
        <v>774.756297923665</v>
      </c>
    </row>
    <row r="3679" customFormat="false" ht="12.8" hidden="false" customHeight="false" outlineLevel="0" collapsed="false">
      <c r="A3679" s="2" t="s">
        <v>4099</v>
      </c>
      <c r="B3679" s="2" t="s">
        <v>652</v>
      </c>
      <c r="C3679" s="6" t="s">
        <v>370</v>
      </c>
      <c r="D3679" s="6" t="s">
        <v>29</v>
      </c>
      <c r="E3679" s="6" t="s">
        <v>147</v>
      </c>
      <c r="F3679" s="6" t="s">
        <v>65</v>
      </c>
      <c r="G3679" s="6" t="s">
        <v>21</v>
      </c>
      <c r="H3679" s="6" t="s">
        <v>4101</v>
      </c>
      <c r="I3679" s="0" t="n">
        <v>3</v>
      </c>
      <c r="J3679" s="6" t="n">
        <v>5.32</v>
      </c>
      <c r="K3679" s="3" t="str">
        <f aca="false">IF(I3679=1, "No","Yes")</f>
        <v>Yes</v>
      </c>
      <c r="L3679" s="7" t="n">
        <f aca="false">IF(I3679=1,-J3679,0.98)</f>
        <v>0.98</v>
      </c>
      <c r="M3679" s="12" t="s">
        <v>128</v>
      </c>
      <c r="N3679" s="56" t="n">
        <v>13.78</v>
      </c>
      <c r="O3679" s="50" t="n">
        <f aca="false">N3679*L3679</f>
        <v>13.5044</v>
      </c>
      <c r="P3679" s="14" t="n">
        <f aca="false">O3679+P3678</f>
        <v>788.260697923665</v>
      </c>
    </row>
    <row r="3680" customFormat="false" ht="12.8" hidden="false" customHeight="false" outlineLevel="0" collapsed="false">
      <c r="A3680" s="9" t="s">
        <v>4099</v>
      </c>
      <c r="B3680" s="9" t="s">
        <v>652</v>
      </c>
      <c r="C3680" s="6" t="s">
        <v>370</v>
      </c>
      <c r="D3680" s="6" t="s">
        <v>29</v>
      </c>
      <c r="E3680" s="6" t="s">
        <v>147</v>
      </c>
      <c r="F3680" s="6" t="s">
        <v>65</v>
      </c>
      <c r="G3680" s="6" t="s">
        <v>21</v>
      </c>
      <c r="H3680" s="6" t="s">
        <v>4101</v>
      </c>
      <c r="I3680" s="0" t="n">
        <v>3</v>
      </c>
      <c r="J3680" s="6" t="n">
        <v>1.53</v>
      </c>
      <c r="K3680" s="3" t="s">
        <v>21</v>
      </c>
      <c r="L3680" s="0" t="n">
        <f aca="false">IF(K3680="Yes",(J3680-1)*0.98,-1)</f>
        <v>0.5194</v>
      </c>
      <c r="M3680" s="13" t="s">
        <v>184</v>
      </c>
      <c r="N3680" s="56" t="n">
        <v>13.78</v>
      </c>
      <c r="O3680" s="50" t="n">
        <f aca="false">N3680*L3680</f>
        <v>7.157332</v>
      </c>
      <c r="P3680" s="14" t="n">
        <f aca="false">O3680+P3679</f>
        <v>795.418029923665</v>
      </c>
    </row>
    <row r="3681" customFormat="false" ht="12.8" hidden="false" customHeight="false" outlineLevel="0" collapsed="false">
      <c r="A3681" s="2" t="s">
        <v>4102</v>
      </c>
      <c r="B3681" s="2" t="s">
        <v>162</v>
      </c>
      <c r="C3681" s="0" t="s">
        <v>492</v>
      </c>
      <c r="D3681" s="0" t="s">
        <v>16</v>
      </c>
      <c r="E3681" s="0" t="s">
        <v>17</v>
      </c>
      <c r="F3681" s="0" t="s">
        <v>18</v>
      </c>
      <c r="G3681" s="0" t="s">
        <v>19</v>
      </c>
      <c r="H3681" s="0" t="s">
        <v>4103</v>
      </c>
      <c r="I3681" s="0" t="n">
        <v>0</v>
      </c>
      <c r="J3681" s="0" t="n">
        <v>2.2</v>
      </c>
      <c r="K3681" s="0" t="s">
        <v>19</v>
      </c>
      <c r="L3681" s="0" t="n">
        <f aca="false">IF(K3681="Yes",(J3681-1)*0.98,-1)</f>
        <v>-1</v>
      </c>
      <c r="M3681" s="4" t="s">
        <v>22</v>
      </c>
      <c r="N3681" s="56" t="n">
        <v>13.78</v>
      </c>
      <c r="O3681" s="50" t="n">
        <f aca="false">N3681*L3681</f>
        <v>-13.78</v>
      </c>
      <c r="P3681" s="14" t="n">
        <f aca="false">O3681+P3680</f>
        <v>781.638029923665</v>
      </c>
    </row>
    <row r="3682" customFormat="false" ht="12.8" hidden="false" customHeight="false" outlineLevel="0" collapsed="false">
      <c r="A3682" s="2" t="s">
        <v>4104</v>
      </c>
      <c r="B3682" s="2" t="s">
        <v>222</v>
      </c>
      <c r="C3682" s="0" t="s">
        <v>3260</v>
      </c>
      <c r="D3682" s="0" t="s">
        <v>37</v>
      </c>
      <c r="E3682" s="0" t="s">
        <v>17</v>
      </c>
      <c r="F3682" s="0" t="s">
        <v>65</v>
      </c>
      <c r="G3682" s="0" t="s">
        <v>21</v>
      </c>
      <c r="H3682" s="0" t="s">
        <v>4105</v>
      </c>
      <c r="I3682" s="0" t="s">
        <v>133</v>
      </c>
      <c r="J3682" s="0" t="n">
        <v>3</v>
      </c>
      <c r="K3682" s="0" t="str">
        <f aca="false">IF(I3682=1,"Yes","No")</f>
        <v>No</v>
      </c>
      <c r="L3682" s="0" t="n">
        <f aca="false">IF(K3682="Yes",(J3682-1)*0.98,-1)</f>
        <v>-1</v>
      </c>
      <c r="M3682" s="5" t="s">
        <v>33</v>
      </c>
      <c r="N3682" s="56" t="n">
        <v>13.78</v>
      </c>
      <c r="O3682" s="50" t="n">
        <f aca="false">N3682*L3682</f>
        <v>-13.78</v>
      </c>
      <c r="P3682" s="14" t="n">
        <f aca="false">O3682+P3681</f>
        <v>767.858029923665</v>
      </c>
    </row>
    <row r="3683" customFormat="false" ht="12.8" hidden="false" customHeight="false" outlineLevel="0" collapsed="false">
      <c r="A3683" s="2" t="s">
        <v>4104</v>
      </c>
      <c r="B3683" s="2" t="s">
        <v>222</v>
      </c>
      <c r="C3683" s="0" t="s">
        <v>3260</v>
      </c>
      <c r="D3683" s="0" t="s">
        <v>37</v>
      </c>
      <c r="E3683" s="0" t="s">
        <v>17</v>
      </c>
      <c r="F3683" s="0" t="s">
        <v>65</v>
      </c>
      <c r="G3683" s="0" t="s">
        <v>21</v>
      </c>
      <c r="H3683" s="0" t="s">
        <v>4105</v>
      </c>
      <c r="I3683" s="0" t="s">
        <v>133</v>
      </c>
      <c r="J3683" s="0" t="n">
        <v>1.51</v>
      </c>
      <c r="K3683" s="0" t="s">
        <v>19</v>
      </c>
      <c r="L3683" s="0" t="n">
        <f aca="false">IF(K3683="Yes",(J3683-1)*0.98,-1)</f>
        <v>-1</v>
      </c>
      <c r="M3683" s="4" t="s">
        <v>22</v>
      </c>
      <c r="N3683" s="56" t="n">
        <v>13.78</v>
      </c>
      <c r="O3683" s="50" t="n">
        <f aca="false">N3683*L3683</f>
        <v>-13.78</v>
      </c>
      <c r="P3683" s="14" t="n">
        <f aca="false">O3683+P3682</f>
        <v>754.078029923665</v>
      </c>
    </row>
    <row r="3684" customFormat="false" ht="12.8" hidden="false" customHeight="false" outlineLevel="0" collapsed="false">
      <c r="A3684" s="2" t="s">
        <v>4104</v>
      </c>
      <c r="B3684" s="2" t="s">
        <v>96</v>
      </c>
      <c r="C3684" s="0" t="s">
        <v>382</v>
      </c>
      <c r="D3684" s="0" t="s">
        <v>29</v>
      </c>
      <c r="E3684" s="0" t="s">
        <v>147</v>
      </c>
      <c r="F3684" s="0" t="s">
        <v>65</v>
      </c>
      <c r="G3684" s="0" t="s">
        <v>21</v>
      </c>
      <c r="H3684" s="0" t="s">
        <v>4106</v>
      </c>
      <c r="I3684" s="0" t="n">
        <v>1</v>
      </c>
      <c r="J3684" s="0" t="n">
        <v>1.72</v>
      </c>
      <c r="K3684" s="0" t="s">
        <v>21</v>
      </c>
      <c r="L3684" s="0" t="n">
        <f aca="false">IF(K3684="Yes",(J3684-1)*0.98,-1)</f>
        <v>0.7056</v>
      </c>
      <c r="M3684" s="11" t="s">
        <v>62</v>
      </c>
      <c r="N3684" s="56" t="n">
        <v>13.78</v>
      </c>
      <c r="O3684" s="50" t="n">
        <f aca="false">N3684*L3684</f>
        <v>9.723168</v>
      </c>
      <c r="P3684" s="14" t="n">
        <f aca="false">O3684+P3683</f>
        <v>763.801197923665</v>
      </c>
    </row>
    <row r="3685" customFormat="false" ht="12.8" hidden="false" customHeight="false" outlineLevel="0" collapsed="false">
      <c r="A3685" s="2" t="s">
        <v>4104</v>
      </c>
      <c r="B3685" s="2" t="s">
        <v>101</v>
      </c>
      <c r="C3685" s="0" t="s">
        <v>608</v>
      </c>
      <c r="D3685" s="0" t="s">
        <v>42</v>
      </c>
      <c r="E3685" s="0" t="s">
        <v>147</v>
      </c>
      <c r="F3685" s="0" t="s">
        <v>453</v>
      </c>
      <c r="G3685" s="0" t="s">
        <v>19</v>
      </c>
      <c r="H3685" s="0" t="s">
        <v>4107</v>
      </c>
      <c r="I3685" s="0" t="n">
        <v>2</v>
      </c>
      <c r="J3685" s="0" t="n">
        <v>1.58</v>
      </c>
      <c r="K3685" s="0" t="str">
        <f aca="false">IF(I3685=1,"Yes","No")</f>
        <v>No</v>
      </c>
      <c r="L3685" s="0" t="n">
        <f aca="false">IF(K3685="Yes",(J3685-1)*0.98,-1)</f>
        <v>-1</v>
      </c>
      <c r="M3685" s="5" t="s">
        <v>33</v>
      </c>
      <c r="N3685" s="56" t="n">
        <v>13.78</v>
      </c>
      <c r="O3685" s="50" t="n">
        <f aca="false">N3685*L3685</f>
        <v>-13.78</v>
      </c>
      <c r="P3685" s="14" t="n">
        <f aca="false">O3685+P3684</f>
        <v>750.021197923665</v>
      </c>
    </row>
    <row r="3686" customFormat="false" ht="12.8" hidden="false" customHeight="false" outlineLevel="0" collapsed="false">
      <c r="A3686" s="2" t="s">
        <v>4104</v>
      </c>
      <c r="B3686" s="2" t="s">
        <v>58</v>
      </c>
      <c r="C3686" s="0" t="s">
        <v>608</v>
      </c>
      <c r="D3686" s="0" t="s">
        <v>29</v>
      </c>
      <c r="E3686" s="0" t="s">
        <v>147</v>
      </c>
      <c r="F3686" s="0" t="s">
        <v>815</v>
      </c>
      <c r="G3686" s="0" t="s">
        <v>19</v>
      </c>
      <c r="H3686" s="0" t="s">
        <v>4108</v>
      </c>
      <c r="I3686" s="0" t="n">
        <v>2</v>
      </c>
      <c r="J3686" s="0" t="n">
        <v>1.43</v>
      </c>
      <c r="K3686" s="0" t="s">
        <v>21</v>
      </c>
      <c r="L3686" s="0" t="n">
        <f aca="false">IF(K3686="Yes",(J3686-1)*0.98,-1)</f>
        <v>0.4214</v>
      </c>
      <c r="M3686" s="11" t="s">
        <v>62</v>
      </c>
      <c r="N3686" s="56" t="n">
        <v>13.78</v>
      </c>
      <c r="O3686" s="50" t="n">
        <f aca="false">N3686*L3686</f>
        <v>5.806892</v>
      </c>
      <c r="P3686" s="14" t="n">
        <f aca="false">O3686+P3685</f>
        <v>755.828089923665</v>
      </c>
    </row>
    <row r="3687" customFormat="false" ht="12.8" hidden="false" customHeight="false" outlineLevel="0" collapsed="false">
      <c r="A3687" s="2" t="s">
        <v>4104</v>
      </c>
      <c r="B3687" s="2" t="s">
        <v>58</v>
      </c>
      <c r="C3687" s="6" t="s">
        <v>608</v>
      </c>
      <c r="D3687" s="6" t="s">
        <v>29</v>
      </c>
      <c r="E3687" s="6" t="s">
        <v>147</v>
      </c>
      <c r="F3687" s="6" t="s">
        <v>815</v>
      </c>
      <c r="G3687" s="6" t="s">
        <v>19</v>
      </c>
      <c r="H3687" s="6" t="s">
        <v>4109</v>
      </c>
      <c r="I3687" s="0" t="n">
        <v>0</v>
      </c>
      <c r="J3687" s="6" t="n">
        <v>12.45</v>
      </c>
      <c r="K3687" s="3" t="str">
        <f aca="false">IF(I3687=1, "No","Yes")</f>
        <v>Yes</v>
      </c>
      <c r="L3687" s="7" t="n">
        <f aca="false">IF(I3687=1,-J3687,0.98)</f>
        <v>0.98</v>
      </c>
      <c r="M3687" s="8" t="s">
        <v>51</v>
      </c>
      <c r="N3687" s="56" t="n">
        <v>13.78</v>
      </c>
      <c r="O3687" s="50" t="n">
        <f aca="false">N3687*L3687</f>
        <v>13.5044</v>
      </c>
      <c r="P3687" s="14" t="n">
        <f aca="false">O3687+P3686</f>
        <v>769.332489923665</v>
      </c>
    </row>
    <row r="3688" customFormat="false" ht="12.8" hidden="false" customHeight="false" outlineLevel="0" collapsed="false">
      <c r="A3688" s="2" t="s">
        <v>4104</v>
      </c>
      <c r="B3688" s="2" t="s">
        <v>58</v>
      </c>
      <c r="C3688" s="6" t="s">
        <v>608</v>
      </c>
      <c r="D3688" s="6" t="s">
        <v>29</v>
      </c>
      <c r="E3688" s="6" t="s">
        <v>147</v>
      </c>
      <c r="F3688" s="6" t="s">
        <v>815</v>
      </c>
      <c r="G3688" s="6" t="s">
        <v>19</v>
      </c>
      <c r="H3688" s="6" t="s">
        <v>4109</v>
      </c>
      <c r="I3688" s="0" t="n">
        <v>0</v>
      </c>
      <c r="J3688" s="6" t="n">
        <v>12.45</v>
      </c>
      <c r="K3688" s="3" t="str">
        <f aca="false">IF(I3688=1, "No","Yes")</f>
        <v>Yes</v>
      </c>
      <c r="L3688" s="7" t="n">
        <f aca="false">IF(I3688=1,-J3688,0.98)</f>
        <v>0.98</v>
      </c>
      <c r="M3688" s="12" t="s">
        <v>128</v>
      </c>
      <c r="N3688" s="56" t="n">
        <v>13.78</v>
      </c>
      <c r="O3688" s="50" t="n">
        <f aca="false">N3688*L3688</f>
        <v>13.5044</v>
      </c>
      <c r="P3688" s="14" t="n">
        <f aca="false">O3688+P3687</f>
        <v>782.836889923665</v>
      </c>
    </row>
    <row r="3689" customFormat="false" ht="12.8" hidden="false" customHeight="false" outlineLevel="0" collapsed="false">
      <c r="A3689" s="9" t="s">
        <v>4104</v>
      </c>
      <c r="B3689" s="9" t="s">
        <v>58</v>
      </c>
      <c r="C3689" s="6" t="s">
        <v>608</v>
      </c>
      <c r="D3689" s="6" t="s">
        <v>29</v>
      </c>
      <c r="E3689" s="6" t="s">
        <v>147</v>
      </c>
      <c r="F3689" s="6" t="s">
        <v>815</v>
      </c>
      <c r="G3689" s="6" t="s">
        <v>19</v>
      </c>
      <c r="H3689" s="6" t="s">
        <v>4108</v>
      </c>
      <c r="I3689" s="0" t="n">
        <v>2</v>
      </c>
      <c r="J3689" s="6" t="n">
        <v>3.57</v>
      </c>
      <c r="K3689" s="3" t="str">
        <f aca="false">IF(I3689=1,"Yes","No")</f>
        <v>No</v>
      </c>
      <c r="L3689" s="7" t="n">
        <f aca="false">IF(K3689="Yes",(J3689-1)*0.98,-1)</f>
        <v>-1</v>
      </c>
      <c r="M3689" s="10" t="s">
        <v>53</v>
      </c>
      <c r="N3689" s="56" t="n">
        <v>13.78</v>
      </c>
      <c r="O3689" s="50" t="n">
        <f aca="false">N3689*L3689</f>
        <v>-13.78</v>
      </c>
      <c r="P3689" s="14" t="n">
        <f aca="false">O3689+P3688</f>
        <v>769.056889923665</v>
      </c>
    </row>
    <row r="3690" customFormat="false" ht="12.8" hidden="false" customHeight="false" outlineLevel="0" collapsed="false">
      <c r="A3690" s="2" t="s">
        <v>4110</v>
      </c>
      <c r="B3690" s="2" t="s">
        <v>536</v>
      </c>
      <c r="C3690" s="6" t="s">
        <v>179</v>
      </c>
      <c r="D3690" s="6" t="s">
        <v>42</v>
      </c>
      <c r="E3690" s="6" t="s">
        <v>147</v>
      </c>
      <c r="F3690" s="6" t="s">
        <v>18</v>
      </c>
      <c r="G3690" s="6" t="s">
        <v>19</v>
      </c>
      <c r="H3690" s="6" t="s">
        <v>4111</v>
      </c>
      <c r="I3690" s="0" t="n">
        <v>1</v>
      </c>
      <c r="J3690" s="6" t="n">
        <v>6.43</v>
      </c>
      <c r="K3690" s="3" t="str">
        <f aca="false">IF(I3690=1, "No","Yes")</f>
        <v>No</v>
      </c>
      <c r="L3690" s="7" t="n">
        <f aca="false">IF(I3690=1,-J3690,0.98)</f>
        <v>-6.43</v>
      </c>
      <c r="M3690" s="8" t="s">
        <v>51</v>
      </c>
      <c r="N3690" s="56" t="n">
        <v>13.78</v>
      </c>
      <c r="O3690" s="50" t="n">
        <f aca="false">N3690*L3690</f>
        <v>-88.6054</v>
      </c>
      <c r="P3690" s="14" t="n">
        <f aca="false">O3690+P3689</f>
        <v>680.451489923665</v>
      </c>
    </row>
    <row r="3691" customFormat="false" ht="12.8" hidden="false" customHeight="false" outlineLevel="0" collapsed="false">
      <c r="A3691" s="2" t="s">
        <v>4110</v>
      </c>
      <c r="B3691" s="2" t="s">
        <v>536</v>
      </c>
      <c r="C3691" s="6" t="s">
        <v>179</v>
      </c>
      <c r="D3691" s="6" t="s">
        <v>42</v>
      </c>
      <c r="E3691" s="6" t="s">
        <v>147</v>
      </c>
      <c r="F3691" s="6" t="s">
        <v>18</v>
      </c>
      <c r="G3691" s="6" t="s">
        <v>19</v>
      </c>
      <c r="H3691" s="6" t="s">
        <v>4111</v>
      </c>
      <c r="I3691" s="0" t="n">
        <v>1</v>
      </c>
      <c r="J3691" s="6" t="n">
        <v>6.43</v>
      </c>
      <c r="K3691" s="3" t="str">
        <f aca="false">IF(I3691=1, "No","Yes")</f>
        <v>No</v>
      </c>
      <c r="L3691" s="7" t="n">
        <f aca="false">IF(I3691=1,-J3691,0.98)</f>
        <v>-6.43</v>
      </c>
      <c r="M3691" s="12" t="s">
        <v>128</v>
      </c>
      <c r="N3691" s="56" t="n">
        <v>13.78</v>
      </c>
      <c r="O3691" s="50" t="n">
        <f aca="false">N3691*L3691</f>
        <v>-88.6054</v>
      </c>
      <c r="P3691" s="14" t="n">
        <f aca="false">O3691+P3690</f>
        <v>591.846089923665</v>
      </c>
    </row>
    <row r="3692" customFormat="false" ht="12.8" hidden="false" customHeight="false" outlineLevel="0" collapsed="false">
      <c r="A3692" s="2" t="s">
        <v>4110</v>
      </c>
      <c r="B3692" s="2" t="s">
        <v>1250</v>
      </c>
      <c r="C3692" s="0" t="s">
        <v>1031</v>
      </c>
      <c r="D3692" s="0" t="s">
        <v>37</v>
      </c>
      <c r="E3692" s="0" t="s">
        <v>17</v>
      </c>
      <c r="F3692" s="0" t="s">
        <v>65</v>
      </c>
      <c r="G3692" s="0" t="s">
        <v>21</v>
      </c>
      <c r="H3692" s="0" t="s">
        <v>4112</v>
      </c>
      <c r="I3692" s="0" t="n">
        <v>1</v>
      </c>
      <c r="J3692" s="0" t="n">
        <v>2.44</v>
      </c>
      <c r="K3692" s="0" t="str">
        <f aca="false">IF(I3692=1,"Yes","No")</f>
        <v>Yes</v>
      </c>
      <c r="L3692" s="0" t="n">
        <f aca="false">IF(K3692="Yes",(J3692-1)*0.98,-1)</f>
        <v>1.4112</v>
      </c>
      <c r="M3692" s="5" t="s">
        <v>33</v>
      </c>
      <c r="N3692" s="56" t="n">
        <v>13.78</v>
      </c>
      <c r="O3692" s="50" t="n">
        <f aca="false">N3692*L3692</f>
        <v>19.446336</v>
      </c>
      <c r="P3692" s="14" t="n">
        <f aca="false">O3692+P3691</f>
        <v>611.292425923665</v>
      </c>
    </row>
    <row r="3693" customFormat="false" ht="12.8" hidden="false" customHeight="false" outlineLevel="0" collapsed="false">
      <c r="A3693" s="2" t="s">
        <v>4110</v>
      </c>
      <c r="B3693" s="2" t="s">
        <v>1250</v>
      </c>
      <c r="C3693" s="0" t="s">
        <v>1031</v>
      </c>
      <c r="D3693" s="0" t="s">
        <v>37</v>
      </c>
      <c r="E3693" s="0" t="s">
        <v>17</v>
      </c>
      <c r="F3693" s="0" t="s">
        <v>65</v>
      </c>
      <c r="G3693" s="0" t="s">
        <v>21</v>
      </c>
      <c r="H3693" s="0" t="s">
        <v>4112</v>
      </c>
      <c r="I3693" s="0" t="n">
        <v>1</v>
      </c>
      <c r="J3693" s="0" t="n">
        <v>1.29</v>
      </c>
      <c r="K3693" s="0" t="s">
        <v>21</v>
      </c>
      <c r="L3693" s="0" t="n">
        <f aca="false">IF(K3693="Yes",(J3693-1)*0.98,-1)</f>
        <v>0.2842</v>
      </c>
      <c r="M3693" s="4" t="s">
        <v>22</v>
      </c>
      <c r="N3693" s="56" t="n">
        <v>13.78</v>
      </c>
      <c r="O3693" s="50" t="n">
        <f aca="false">N3693*L3693</f>
        <v>3.916276</v>
      </c>
      <c r="P3693" s="14" t="n">
        <f aca="false">O3693+P3692</f>
        <v>615.208701923665</v>
      </c>
    </row>
    <row r="3694" customFormat="false" ht="12.8" hidden="false" customHeight="false" outlineLevel="0" collapsed="false">
      <c r="A3694" s="2" t="s">
        <v>4113</v>
      </c>
      <c r="B3694" s="2" t="s">
        <v>90</v>
      </c>
      <c r="C3694" s="0" t="s">
        <v>311</v>
      </c>
      <c r="D3694" s="0" t="s">
        <v>16</v>
      </c>
      <c r="E3694" s="0" t="s">
        <v>17</v>
      </c>
      <c r="F3694" s="0" t="s">
        <v>18</v>
      </c>
      <c r="G3694" s="0" t="s">
        <v>19</v>
      </c>
      <c r="H3694" s="0" t="s">
        <v>4114</v>
      </c>
      <c r="I3694" s="0" t="n">
        <v>1</v>
      </c>
      <c r="J3694" s="0" t="n">
        <v>1.07</v>
      </c>
      <c r="K3694" s="0" t="s">
        <v>21</v>
      </c>
      <c r="L3694" s="0" t="n">
        <f aca="false">IF(K3694="Yes",(J3694-1)*0.98,-1)</f>
        <v>0.0686000000000001</v>
      </c>
      <c r="M3694" s="4" t="s">
        <v>22</v>
      </c>
      <c r="N3694" s="56" t="n">
        <v>13.78</v>
      </c>
      <c r="O3694" s="50" t="n">
        <f aca="false">N3694*L3694</f>
        <v>0.945308000000001</v>
      </c>
      <c r="P3694" s="14" t="n">
        <f aca="false">O3694+P3693</f>
        <v>616.154009923665</v>
      </c>
    </row>
    <row r="3695" customFormat="false" ht="12.8" hidden="false" customHeight="false" outlineLevel="0" collapsed="false">
      <c r="A3695" s="2" t="s">
        <v>4113</v>
      </c>
      <c r="B3695" s="2" t="s">
        <v>90</v>
      </c>
      <c r="C3695" s="0" t="s">
        <v>311</v>
      </c>
      <c r="D3695" s="0" t="s">
        <v>16</v>
      </c>
      <c r="E3695" s="0" t="s">
        <v>17</v>
      </c>
      <c r="F3695" s="0" t="s">
        <v>18</v>
      </c>
      <c r="G3695" s="0" t="s">
        <v>19</v>
      </c>
      <c r="H3695" s="0" t="s">
        <v>4115</v>
      </c>
      <c r="I3695" s="0" t="n">
        <v>4</v>
      </c>
      <c r="J3695" s="0" t="n">
        <v>2.14</v>
      </c>
      <c r="K3695" s="0" t="s">
        <v>19</v>
      </c>
      <c r="L3695" s="0" t="n">
        <f aca="false">IF(K3695="Yes",(J3695-1)*0.98,-1)</f>
        <v>-1</v>
      </c>
      <c r="M3695" s="11" t="s">
        <v>62</v>
      </c>
      <c r="N3695" s="56" t="n">
        <v>13.78</v>
      </c>
      <c r="O3695" s="50" t="n">
        <f aca="false">N3695*L3695</f>
        <v>-13.78</v>
      </c>
      <c r="P3695" s="14" t="n">
        <f aca="false">O3695+P3694</f>
        <v>602.374009923665</v>
      </c>
    </row>
    <row r="3696" customFormat="false" ht="12.8" hidden="false" customHeight="false" outlineLevel="0" collapsed="false">
      <c r="A3696" s="2" t="s">
        <v>4113</v>
      </c>
      <c r="B3696" s="2" t="s">
        <v>1954</v>
      </c>
      <c r="C3696" s="0" t="s">
        <v>311</v>
      </c>
      <c r="D3696" s="0" t="s">
        <v>42</v>
      </c>
      <c r="E3696" s="0" t="s">
        <v>79</v>
      </c>
      <c r="F3696" s="0" t="s">
        <v>80</v>
      </c>
      <c r="G3696" s="0" t="s">
        <v>19</v>
      </c>
      <c r="H3696" s="0" t="s">
        <v>4116</v>
      </c>
      <c r="I3696" s="0" t="n">
        <v>2</v>
      </c>
      <c r="J3696" s="0" t="n">
        <v>1.14</v>
      </c>
      <c r="K3696" s="0" t="s">
        <v>21</v>
      </c>
      <c r="L3696" s="0" t="n">
        <f aca="false">IF(K3696="Yes",(J3696-1)*0.98,-1)</f>
        <v>0.1372</v>
      </c>
      <c r="M3696" s="4" t="s">
        <v>22</v>
      </c>
      <c r="N3696" s="56" t="n">
        <v>13.78</v>
      </c>
      <c r="O3696" s="50" t="n">
        <f aca="false">N3696*L3696</f>
        <v>1.890616</v>
      </c>
      <c r="P3696" s="14" t="n">
        <f aca="false">O3696+P3695</f>
        <v>604.264625923665</v>
      </c>
    </row>
    <row r="3697" customFormat="false" ht="12.8" hidden="false" customHeight="false" outlineLevel="0" collapsed="false">
      <c r="A3697" s="2" t="s">
        <v>4117</v>
      </c>
      <c r="B3697" s="2" t="s">
        <v>46</v>
      </c>
      <c r="C3697" s="0" t="s">
        <v>1338</v>
      </c>
      <c r="D3697" s="0" t="s">
        <v>37</v>
      </c>
      <c r="E3697" s="0" t="s">
        <v>147</v>
      </c>
      <c r="F3697" s="0" t="s">
        <v>1413</v>
      </c>
      <c r="G3697" s="0" t="s">
        <v>19</v>
      </c>
      <c r="H3697" s="0" t="s">
        <v>4118</v>
      </c>
      <c r="I3697" s="0" t="n">
        <v>4</v>
      </c>
      <c r="J3697" s="0" t="n">
        <v>1.63</v>
      </c>
      <c r="K3697" s="0" t="s">
        <v>19</v>
      </c>
      <c r="L3697" s="0" t="n">
        <f aca="false">IF(K3697="Yes",(J3697-1)*0.98,-1)</f>
        <v>-1</v>
      </c>
      <c r="M3697" s="11" t="s">
        <v>62</v>
      </c>
      <c r="N3697" s="56" t="n">
        <v>13.78</v>
      </c>
      <c r="O3697" s="50" t="n">
        <f aca="false">N3697*L3697</f>
        <v>-13.78</v>
      </c>
      <c r="P3697" s="14" t="n">
        <f aca="false">O3697+P3696</f>
        <v>590.484625923665</v>
      </c>
    </row>
    <row r="3698" customFormat="false" ht="12.8" hidden="false" customHeight="false" outlineLevel="0" collapsed="false">
      <c r="A3698" s="9" t="s">
        <v>4117</v>
      </c>
      <c r="B3698" s="9" t="s">
        <v>46</v>
      </c>
      <c r="C3698" s="6" t="s">
        <v>1338</v>
      </c>
      <c r="D3698" s="6" t="s">
        <v>37</v>
      </c>
      <c r="E3698" s="6" t="s">
        <v>147</v>
      </c>
      <c r="F3698" s="6" t="s">
        <v>1413</v>
      </c>
      <c r="G3698" s="6" t="s">
        <v>19</v>
      </c>
      <c r="H3698" s="6" t="s">
        <v>4118</v>
      </c>
      <c r="I3698" s="0" t="n">
        <v>4</v>
      </c>
      <c r="J3698" s="6" t="n">
        <v>4.65</v>
      </c>
      <c r="K3698" s="3" t="str">
        <f aca="false">IF(I3698=1,"Yes","No")</f>
        <v>No</v>
      </c>
      <c r="L3698" s="7" t="n">
        <f aca="false">IF(K3698="Yes",(J3698-1)*0.98,-1)</f>
        <v>-1</v>
      </c>
      <c r="M3698" s="10" t="s">
        <v>53</v>
      </c>
      <c r="N3698" s="56" t="n">
        <v>13.78</v>
      </c>
      <c r="O3698" s="50" t="n">
        <f aca="false">N3698*L3698</f>
        <v>-13.78</v>
      </c>
      <c r="P3698" s="14" t="n">
        <f aca="false">O3698+P3697</f>
        <v>576.704625923665</v>
      </c>
    </row>
    <row r="3699" customFormat="false" ht="12.8" hidden="false" customHeight="false" outlineLevel="0" collapsed="false">
      <c r="A3699" s="2" t="s">
        <v>4117</v>
      </c>
      <c r="B3699" s="2" t="s">
        <v>306</v>
      </c>
      <c r="C3699" s="6" t="s">
        <v>1338</v>
      </c>
      <c r="D3699" s="6" t="s">
        <v>37</v>
      </c>
      <c r="E3699" s="6" t="s">
        <v>147</v>
      </c>
      <c r="F3699" s="6" t="s">
        <v>43</v>
      </c>
      <c r="G3699" s="6" t="s">
        <v>19</v>
      </c>
      <c r="H3699" s="6" t="s">
        <v>4119</v>
      </c>
      <c r="I3699" s="0" t="n">
        <v>3</v>
      </c>
      <c r="J3699" s="6" t="n">
        <v>8.82</v>
      </c>
      <c r="K3699" s="3" t="str">
        <f aca="false">IF(I3699=1, "No","Yes")</f>
        <v>Yes</v>
      </c>
      <c r="L3699" s="7" t="n">
        <f aca="false">IF(I3699=1,-J3699,0.98)</f>
        <v>0.98</v>
      </c>
      <c r="M3699" s="8" t="s">
        <v>51</v>
      </c>
      <c r="N3699" s="56" t="n">
        <v>13.78</v>
      </c>
      <c r="O3699" s="50" t="n">
        <f aca="false">N3699*L3699</f>
        <v>13.5044</v>
      </c>
      <c r="P3699" s="14" t="n">
        <f aca="false">O3699+P3698</f>
        <v>590.209025923665</v>
      </c>
    </row>
    <row r="3700" customFormat="false" ht="12.8" hidden="false" customHeight="false" outlineLevel="0" collapsed="false">
      <c r="A3700" s="2" t="s">
        <v>4117</v>
      </c>
      <c r="B3700" s="2" t="s">
        <v>306</v>
      </c>
      <c r="C3700" s="6" t="s">
        <v>1338</v>
      </c>
      <c r="D3700" s="6" t="s">
        <v>37</v>
      </c>
      <c r="E3700" s="6" t="s">
        <v>147</v>
      </c>
      <c r="F3700" s="6" t="s">
        <v>43</v>
      </c>
      <c r="G3700" s="6" t="s">
        <v>19</v>
      </c>
      <c r="H3700" s="6" t="s">
        <v>4119</v>
      </c>
      <c r="I3700" s="0" t="n">
        <v>3</v>
      </c>
      <c r="J3700" s="6" t="n">
        <v>8.82</v>
      </c>
      <c r="K3700" s="3" t="str">
        <f aca="false">IF(I3700=1, "No","Yes")</f>
        <v>Yes</v>
      </c>
      <c r="L3700" s="7" t="n">
        <f aca="false">IF(I3700=1,-J3700,0.98)</f>
        <v>0.98</v>
      </c>
      <c r="M3700" s="12" t="s">
        <v>128</v>
      </c>
      <c r="N3700" s="56" t="n">
        <v>13.78</v>
      </c>
      <c r="O3700" s="50" t="n">
        <f aca="false">N3700*L3700</f>
        <v>13.5044</v>
      </c>
      <c r="P3700" s="14" t="n">
        <f aca="false">O3700+P3699</f>
        <v>603.713425923665</v>
      </c>
    </row>
    <row r="3701" customFormat="false" ht="12.8" hidden="false" customHeight="false" outlineLevel="0" collapsed="false">
      <c r="A3701" s="2" t="s">
        <v>4117</v>
      </c>
      <c r="B3701" s="2" t="s">
        <v>471</v>
      </c>
      <c r="C3701" s="0" t="s">
        <v>68</v>
      </c>
      <c r="D3701" s="0" t="s">
        <v>16</v>
      </c>
      <c r="E3701" s="0" t="s">
        <v>147</v>
      </c>
      <c r="F3701" s="0" t="s">
        <v>65</v>
      </c>
      <c r="G3701" s="0" t="s">
        <v>21</v>
      </c>
      <c r="H3701" s="0" t="s">
        <v>3955</v>
      </c>
      <c r="I3701" s="0" t="n">
        <v>1</v>
      </c>
      <c r="J3701" s="0" t="n">
        <v>3.42</v>
      </c>
      <c r="K3701" s="0" t="str">
        <f aca="false">IF(I3701=1,"Yes","No")</f>
        <v>Yes</v>
      </c>
      <c r="L3701" s="0" t="n">
        <f aca="false">IF(K3701="Yes",(J3701-1)*0.98,-1)</f>
        <v>2.3716</v>
      </c>
      <c r="M3701" s="5" t="s">
        <v>33</v>
      </c>
      <c r="N3701" s="56" t="n">
        <v>13.78</v>
      </c>
      <c r="O3701" s="50" t="n">
        <f aca="false">N3701*L3701</f>
        <v>32.680648</v>
      </c>
      <c r="P3701" s="14" t="n">
        <f aca="false">O3701+P3700</f>
        <v>636.394073923665</v>
      </c>
    </row>
    <row r="3702" customFormat="false" ht="12.8" hidden="false" customHeight="false" outlineLevel="0" collapsed="false">
      <c r="A3702" s="2" t="s">
        <v>4120</v>
      </c>
      <c r="B3702" s="2" t="s">
        <v>139</v>
      </c>
      <c r="C3702" s="0" t="s">
        <v>59</v>
      </c>
      <c r="D3702" s="0" t="s">
        <v>42</v>
      </c>
      <c r="E3702" s="0" t="s">
        <v>30</v>
      </c>
      <c r="F3702" s="0" t="s">
        <v>18</v>
      </c>
      <c r="G3702" s="0" t="s">
        <v>19</v>
      </c>
      <c r="H3702" s="0" t="s">
        <v>4121</v>
      </c>
      <c r="I3702" s="0" t="n">
        <v>2</v>
      </c>
      <c r="J3702" s="0" t="n">
        <v>1.31</v>
      </c>
      <c r="K3702" s="0" t="s">
        <v>21</v>
      </c>
      <c r="L3702" s="0" t="n">
        <f aca="false">IF(K3702="Yes",(J3702-1)*0.98,-1)</f>
        <v>0.3038</v>
      </c>
      <c r="M3702" s="11" t="s">
        <v>62</v>
      </c>
      <c r="N3702" s="56" t="n">
        <v>13.78</v>
      </c>
      <c r="O3702" s="50" t="n">
        <f aca="false">N3702*L3702</f>
        <v>4.186364</v>
      </c>
      <c r="P3702" s="14" t="n">
        <f aca="false">O3702+P3701</f>
        <v>640.580437923666</v>
      </c>
    </row>
    <row r="3703" customFormat="false" ht="12.8" hidden="false" customHeight="false" outlineLevel="0" collapsed="false">
      <c r="A3703" s="2" t="s">
        <v>4120</v>
      </c>
      <c r="B3703" s="2" t="s">
        <v>142</v>
      </c>
      <c r="C3703" s="0" t="s">
        <v>433</v>
      </c>
      <c r="D3703" s="0" t="s">
        <v>16</v>
      </c>
      <c r="E3703" s="0" t="s">
        <v>147</v>
      </c>
      <c r="F3703" s="0" t="s">
        <v>65</v>
      </c>
      <c r="G3703" s="0" t="s">
        <v>21</v>
      </c>
      <c r="H3703" s="0" t="s">
        <v>3003</v>
      </c>
      <c r="I3703" s="0" t="n">
        <v>1</v>
      </c>
      <c r="J3703" s="0" t="n">
        <v>3.03</v>
      </c>
      <c r="K3703" s="0" t="str">
        <f aca="false">IF(I3703=1,"Yes","No")</f>
        <v>Yes</v>
      </c>
      <c r="L3703" s="0" t="n">
        <f aca="false">IF(K3703="Yes",(J3703-1)*0.98,-1)</f>
        <v>1.9894</v>
      </c>
      <c r="M3703" s="5" t="s">
        <v>33</v>
      </c>
      <c r="N3703" s="56" t="n">
        <v>13.78</v>
      </c>
      <c r="O3703" s="50" t="n">
        <f aca="false">N3703*L3703</f>
        <v>27.413932</v>
      </c>
      <c r="P3703" s="14" t="n">
        <f aca="false">O3703+P3702</f>
        <v>667.994369923666</v>
      </c>
    </row>
    <row r="3704" customFormat="false" ht="12.8" hidden="false" customHeight="false" outlineLevel="0" collapsed="false">
      <c r="A3704" s="2" t="s">
        <v>4120</v>
      </c>
      <c r="B3704" s="2" t="s">
        <v>810</v>
      </c>
      <c r="C3704" s="0" t="s">
        <v>1082</v>
      </c>
      <c r="D3704" s="0" t="s">
        <v>37</v>
      </c>
      <c r="E3704" s="0" t="s">
        <v>147</v>
      </c>
      <c r="G3704" s="0" t="s">
        <v>19</v>
      </c>
      <c r="H3704" s="0" t="s">
        <v>4024</v>
      </c>
      <c r="I3704" s="0" t="n">
        <v>1</v>
      </c>
      <c r="J3704" s="0" t="n">
        <v>1.26</v>
      </c>
      <c r="K3704" s="0" t="str">
        <f aca="false">IF(I3704=1,"Yes","No")</f>
        <v>Yes</v>
      </c>
      <c r="L3704" s="0" t="n">
        <f aca="false">IF(K3704="Yes",(J3704-1)*0.98,-1)</f>
        <v>0.2548</v>
      </c>
      <c r="M3704" s="5" t="s">
        <v>33</v>
      </c>
      <c r="N3704" s="56" t="n">
        <v>13.78</v>
      </c>
      <c r="O3704" s="50" t="n">
        <f aca="false">N3704*L3704</f>
        <v>3.511144</v>
      </c>
      <c r="P3704" s="14" t="n">
        <f aca="false">O3704+P3703</f>
        <v>671.505513923665</v>
      </c>
    </row>
    <row r="3705" customFormat="false" ht="12.8" hidden="false" customHeight="false" outlineLevel="0" collapsed="false">
      <c r="A3705" s="2" t="s">
        <v>4122</v>
      </c>
      <c r="B3705" s="2" t="s">
        <v>40</v>
      </c>
      <c r="C3705" s="0" t="s">
        <v>119</v>
      </c>
      <c r="D3705" s="0" t="s">
        <v>16</v>
      </c>
      <c r="E3705" s="0" t="s">
        <v>17</v>
      </c>
      <c r="F3705" s="0" t="s">
        <v>18</v>
      </c>
      <c r="G3705" s="0" t="s">
        <v>19</v>
      </c>
      <c r="H3705" s="0" t="s">
        <v>4123</v>
      </c>
      <c r="I3705" s="0" t="n">
        <v>3</v>
      </c>
      <c r="J3705" s="0" t="n">
        <v>1.37</v>
      </c>
      <c r="K3705" s="0" t="s">
        <v>21</v>
      </c>
      <c r="L3705" s="0" t="n">
        <f aca="false">IF(K3705="Yes",(J3705-1)*0.98,-1)</f>
        <v>0.3626</v>
      </c>
      <c r="M3705" s="4" t="s">
        <v>22</v>
      </c>
      <c r="N3705" s="56" t="n">
        <v>13.78</v>
      </c>
      <c r="O3705" s="50" t="n">
        <f aca="false">N3705*L3705</f>
        <v>4.996628</v>
      </c>
      <c r="P3705" s="14" t="n">
        <f aca="false">O3705+P3704</f>
        <v>676.502141923666</v>
      </c>
    </row>
    <row r="3706" customFormat="false" ht="12.8" hidden="false" customHeight="false" outlineLevel="0" collapsed="false">
      <c r="A3706" s="2" t="s">
        <v>4122</v>
      </c>
      <c r="B3706" s="2" t="s">
        <v>73</v>
      </c>
      <c r="C3706" s="0" t="s">
        <v>370</v>
      </c>
      <c r="D3706" s="0" t="s">
        <v>42</v>
      </c>
      <c r="E3706" s="0" t="s">
        <v>147</v>
      </c>
      <c r="F3706" s="0" t="s">
        <v>453</v>
      </c>
      <c r="G3706" s="0" t="s">
        <v>19</v>
      </c>
      <c r="H3706" s="0" t="s">
        <v>4124</v>
      </c>
      <c r="I3706" s="0" t="n">
        <v>2</v>
      </c>
      <c r="J3706" s="0" t="n">
        <v>2.8</v>
      </c>
      <c r="K3706" s="0" t="str">
        <f aca="false">IF(I3706=1,"Yes","No")</f>
        <v>No</v>
      </c>
      <c r="L3706" s="0" t="n">
        <f aca="false">IF(K3706="Yes",(J3706-1)*0.98,-1)</f>
        <v>-1</v>
      </c>
      <c r="M3706" s="5" t="s">
        <v>33</v>
      </c>
      <c r="N3706" s="56" t="n">
        <v>13.78</v>
      </c>
      <c r="O3706" s="50" t="n">
        <f aca="false">N3706*L3706</f>
        <v>-13.78</v>
      </c>
      <c r="P3706" s="14" t="n">
        <f aca="false">O3706+P3705</f>
        <v>662.722141923666</v>
      </c>
    </row>
    <row r="3707" customFormat="false" ht="12.8" hidden="false" customHeight="false" outlineLevel="0" collapsed="false">
      <c r="A3707" s="2" t="s">
        <v>4125</v>
      </c>
      <c r="B3707" s="2" t="s">
        <v>364</v>
      </c>
      <c r="C3707" s="0" t="s">
        <v>638</v>
      </c>
      <c r="D3707" s="0" t="s">
        <v>195</v>
      </c>
      <c r="E3707" s="0" t="s">
        <v>147</v>
      </c>
      <c r="G3707" s="0" t="s">
        <v>19</v>
      </c>
      <c r="H3707" s="0" t="s">
        <v>4126</v>
      </c>
      <c r="I3707" s="0" t="n">
        <v>1</v>
      </c>
      <c r="J3707" s="0" t="n">
        <v>1.67</v>
      </c>
      <c r="K3707" s="0" t="str">
        <f aca="false">IF(I3707=1,"Yes","No")</f>
        <v>Yes</v>
      </c>
      <c r="L3707" s="0" t="n">
        <f aca="false">IF(K3707="Yes",(J3707-1)*0.98,-1)</f>
        <v>0.6566</v>
      </c>
      <c r="M3707" s="5" t="s">
        <v>33</v>
      </c>
      <c r="N3707" s="56" t="n">
        <v>13.78</v>
      </c>
      <c r="O3707" s="50" t="n">
        <f aca="false">N3707*L3707</f>
        <v>9.047948</v>
      </c>
      <c r="P3707" s="14" t="n">
        <f aca="false">O3707+P3706</f>
        <v>671.770089923666</v>
      </c>
    </row>
    <row r="3708" customFormat="false" ht="12.8" hidden="false" customHeight="false" outlineLevel="0" collapsed="false">
      <c r="A3708" s="2" t="s">
        <v>4125</v>
      </c>
      <c r="B3708" s="2" t="s">
        <v>159</v>
      </c>
      <c r="C3708" s="0" t="s">
        <v>638</v>
      </c>
      <c r="D3708" s="0" t="s">
        <v>102</v>
      </c>
      <c r="E3708" s="0" t="s">
        <v>147</v>
      </c>
      <c r="F3708" s="0" t="s">
        <v>43</v>
      </c>
      <c r="G3708" s="0" t="s">
        <v>19</v>
      </c>
      <c r="H3708" s="0" t="s">
        <v>4127</v>
      </c>
      <c r="I3708" s="0" t="n">
        <v>1</v>
      </c>
      <c r="J3708" s="0" t="n">
        <v>1.23</v>
      </c>
      <c r="K3708" s="0" t="s">
        <v>21</v>
      </c>
      <c r="L3708" s="0" t="n">
        <f aca="false">IF(K3708="Yes",(J3708-1)*0.98,-1)</f>
        <v>0.2254</v>
      </c>
      <c r="M3708" s="11" t="s">
        <v>62</v>
      </c>
      <c r="N3708" s="56" t="n">
        <v>13.78</v>
      </c>
      <c r="O3708" s="50" t="n">
        <f aca="false">N3708*L3708</f>
        <v>3.106012</v>
      </c>
      <c r="P3708" s="14" t="n">
        <f aca="false">O3708+P3707</f>
        <v>674.876101923666</v>
      </c>
    </row>
    <row r="3709" customFormat="false" ht="12.8" hidden="false" customHeight="false" outlineLevel="0" collapsed="false">
      <c r="A3709" s="9" t="s">
        <v>4125</v>
      </c>
      <c r="B3709" s="9" t="s">
        <v>159</v>
      </c>
      <c r="C3709" s="6" t="s">
        <v>638</v>
      </c>
      <c r="D3709" s="6" t="s">
        <v>102</v>
      </c>
      <c r="E3709" s="6" t="s">
        <v>147</v>
      </c>
      <c r="F3709" s="6" t="s">
        <v>43</v>
      </c>
      <c r="G3709" s="6" t="s">
        <v>19</v>
      </c>
      <c r="H3709" s="6" t="s">
        <v>4127</v>
      </c>
      <c r="I3709" s="0" t="n">
        <v>1</v>
      </c>
      <c r="J3709" s="6" t="n">
        <v>2.43</v>
      </c>
      <c r="K3709" s="3" t="str">
        <f aca="false">IF(I3709=1,"Yes","No")</f>
        <v>Yes</v>
      </c>
      <c r="L3709" s="7" t="n">
        <f aca="false">IF(K3709="Yes",(J3709-1)*0.98,-1)</f>
        <v>1.4014</v>
      </c>
      <c r="M3709" s="10" t="s">
        <v>53</v>
      </c>
      <c r="N3709" s="56" t="n">
        <v>13.78</v>
      </c>
      <c r="O3709" s="50" t="n">
        <f aca="false">N3709*L3709</f>
        <v>19.311292</v>
      </c>
      <c r="P3709" s="14" t="n">
        <f aca="false">O3709+P3708</f>
        <v>694.187393923666</v>
      </c>
    </row>
    <row r="3710" customFormat="false" ht="12.8" hidden="false" customHeight="false" outlineLevel="0" collapsed="false">
      <c r="A3710" s="2" t="s">
        <v>4125</v>
      </c>
      <c r="B3710" s="2" t="s">
        <v>245</v>
      </c>
      <c r="C3710" s="0" t="s">
        <v>608</v>
      </c>
      <c r="D3710" s="0" t="s">
        <v>42</v>
      </c>
      <c r="E3710" s="0" t="s">
        <v>147</v>
      </c>
      <c r="F3710" s="0" t="s">
        <v>453</v>
      </c>
      <c r="G3710" s="0" t="s">
        <v>19</v>
      </c>
      <c r="H3710" s="0" t="s">
        <v>4064</v>
      </c>
      <c r="I3710" s="0" t="n">
        <v>4</v>
      </c>
      <c r="J3710" s="0" t="n">
        <v>3.9</v>
      </c>
      <c r="K3710" s="0" t="str">
        <f aca="false">IF(I3710=1,"Yes","No")</f>
        <v>No</v>
      </c>
      <c r="L3710" s="0" t="n">
        <f aca="false">IF(K3710="Yes",(J3710-1)*0.98,-1)</f>
        <v>-1</v>
      </c>
      <c r="M3710" s="5" t="s">
        <v>33</v>
      </c>
      <c r="N3710" s="56" t="n">
        <v>13.78</v>
      </c>
      <c r="O3710" s="50" t="n">
        <f aca="false">N3710*L3710</f>
        <v>-13.78</v>
      </c>
      <c r="P3710" s="14" t="n">
        <f aca="false">O3710+P3709</f>
        <v>680.407393923666</v>
      </c>
    </row>
    <row r="3711" customFormat="false" ht="12.8" hidden="false" customHeight="false" outlineLevel="0" collapsed="false">
      <c r="A3711" s="2" t="s">
        <v>4128</v>
      </c>
      <c r="B3711" s="2" t="s">
        <v>897</v>
      </c>
      <c r="C3711" s="0" t="s">
        <v>256</v>
      </c>
      <c r="D3711" s="0" t="s">
        <v>16</v>
      </c>
      <c r="E3711" s="0" t="s">
        <v>17</v>
      </c>
      <c r="F3711" s="0" t="s">
        <v>18</v>
      </c>
      <c r="G3711" s="0" t="s">
        <v>19</v>
      </c>
      <c r="H3711" s="0" t="s">
        <v>2848</v>
      </c>
      <c r="I3711" s="0" t="n">
        <v>4</v>
      </c>
      <c r="J3711" s="0" t="n">
        <v>1.17</v>
      </c>
      <c r="K3711" s="0" t="s">
        <v>19</v>
      </c>
      <c r="L3711" s="0" t="n">
        <f aca="false">IF(K3711="Yes",(J3711-1)*0.98,-1)</f>
        <v>-1</v>
      </c>
      <c r="M3711" s="4" t="s">
        <v>22</v>
      </c>
      <c r="N3711" s="56" t="n">
        <v>13.78</v>
      </c>
      <c r="O3711" s="50" t="n">
        <f aca="false">N3711*L3711</f>
        <v>-13.78</v>
      </c>
      <c r="P3711" s="14" t="n">
        <f aca="false">O3711+P3710</f>
        <v>666.627393923666</v>
      </c>
    </row>
    <row r="3712" customFormat="false" ht="12.8" hidden="false" customHeight="false" outlineLevel="0" collapsed="false">
      <c r="A3712" s="2" t="s">
        <v>4128</v>
      </c>
      <c r="B3712" s="2" t="s">
        <v>252</v>
      </c>
      <c r="C3712" s="6" t="s">
        <v>639</v>
      </c>
      <c r="D3712" s="6" t="s">
        <v>42</v>
      </c>
      <c r="E3712" s="6" t="s">
        <v>147</v>
      </c>
      <c r="F3712" s="6" t="s">
        <v>43</v>
      </c>
      <c r="G3712" s="6" t="s">
        <v>19</v>
      </c>
      <c r="H3712" s="6" t="s">
        <v>4129</v>
      </c>
      <c r="I3712" s="0" t="n">
        <v>0</v>
      </c>
      <c r="J3712" s="6" t="n">
        <v>24.65</v>
      </c>
      <c r="K3712" s="3" t="str">
        <f aca="false">IF(I3712=1, "No","Yes")</f>
        <v>Yes</v>
      </c>
      <c r="L3712" s="7" t="n">
        <f aca="false">IF(I3712=1,-J3712,0.98)</f>
        <v>0.98</v>
      </c>
      <c r="M3712" s="8" t="s">
        <v>51</v>
      </c>
      <c r="N3712" s="56" t="n">
        <v>13.78</v>
      </c>
      <c r="O3712" s="50" t="n">
        <f aca="false">N3712*L3712</f>
        <v>13.5044</v>
      </c>
      <c r="P3712" s="14" t="n">
        <f aca="false">O3712+P3711</f>
        <v>680.131793923666</v>
      </c>
    </row>
    <row r="3713" customFormat="false" ht="12.8" hidden="false" customHeight="false" outlineLevel="0" collapsed="false">
      <c r="A3713" s="2" t="s">
        <v>4128</v>
      </c>
      <c r="B3713" s="2" t="s">
        <v>252</v>
      </c>
      <c r="C3713" s="6" t="s">
        <v>639</v>
      </c>
      <c r="D3713" s="6" t="s">
        <v>42</v>
      </c>
      <c r="E3713" s="6" t="s">
        <v>147</v>
      </c>
      <c r="F3713" s="6" t="s">
        <v>43</v>
      </c>
      <c r="G3713" s="6" t="s">
        <v>19</v>
      </c>
      <c r="H3713" s="6" t="s">
        <v>4129</v>
      </c>
      <c r="I3713" s="0" t="n">
        <v>0</v>
      </c>
      <c r="J3713" s="6" t="n">
        <v>24.65</v>
      </c>
      <c r="K3713" s="3" t="str">
        <f aca="false">IF(I3713=1, "No","Yes")</f>
        <v>Yes</v>
      </c>
      <c r="L3713" s="7" t="n">
        <f aca="false">IF(I3713=1,-J3713,0.98)</f>
        <v>0.98</v>
      </c>
      <c r="M3713" s="12" t="s">
        <v>128</v>
      </c>
      <c r="N3713" s="56" t="n">
        <v>13.78</v>
      </c>
      <c r="O3713" s="50" t="n">
        <f aca="false">N3713*L3713</f>
        <v>13.5044</v>
      </c>
      <c r="P3713" s="14" t="n">
        <f aca="false">O3713+P3712</f>
        <v>693.636193923666</v>
      </c>
    </row>
    <row r="3714" customFormat="false" ht="12.8" hidden="false" customHeight="false" outlineLevel="0" collapsed="false">
      <c r="A3714" s="9" t="s">
        <v>4128</v>
      </c>
      <c r="B3714" s="9" t="s">
        <v>252</v>
      </c>
      <c r="C3714" s="6" t="s">
        <v>639</v>
      </c>
      <c r="D3714" s="6" t="s">
        <v>42</v>
      </c>
      <c r="E3714" s="6" t="s">
        <v>147</v>
      </c>
      <c r="F3714" s="6" t="s">
        <v>43</v>
      </c>
      <c r="G3714" s="6" t="s">
        <v>19</v>
      </c>
      <c r="H3714" s="6" t="s">
        <v>4130</v>
      </c>
      <c r="I3714" s="0" t="n">
        <v>3</v>
      </c>
      <c r="J3714" s="6" t="n">
        <v>3.6</v>
      </c>
      <c r="K3714" s="3" t="str">
        <f aca="false">IF(I3714=1,"Yes","No")</f>
        <v>No</v>
      </c>
      <c r="L3714" s="7" t="n">
        <f aca="false">IF(K3714="Yes",(J3714-1)*0.98,-1)</f>
        <v>-1</v>
      </c>
      <c r="M3714" s="10" t="s">
        <v>53</v>
      </c>
      <c r="N3714" s="56" t="n">
        <v>13.78</v>
      </c>
      <c r="O3714" s="50" t="n">
        <f aca="false">N3714*L3714</f>
        <v>-13.78</v>
      </c>
      <c r="P3714" s="14" t="n">
        <f aca="false">O3714+P3713</f>
        <v>679.856193923666</v>
      </c>
    </row>
    <row r="3715" customFormat="false" ht="12.8" hidden="false" customHeight="false" outlineLevel="0" collapsed="false">
      <c r="A3715" s="2" t="s">
        <v>4131</v>
      </c>
      <c r="B3715" s="2" t="s">
        <v>375</v>
      </c>
      <c r="C3715" s="0" t="s">
        <v>638</v>
      </c>
      <c r="D3715" s="0" t="s">
        <v>102</v>
      </c>
      <c r="E3715" s="0" t="s">
        <v>147</v>
      </c>
      <c r="F3715" s="0" t="s">
        <v>770</v>
      </c>
      <c r="G3715" s="0" t="s">
        <v>21</v>
      </c>
      <c r="H3715" s="0" t="s">
        <v>4132</v>
      </c>
      <c r="I3715" s="0" t="n">
        <v>1</v>
      </c>
      <c r="J3715" s="0" t="n">
        <v>1.69</v>
      </c>
      <c r="K3715" s="0" t="s">
        <v>21</v>
      </c>
      <c r="L3715" s="0" t="n">
        <f aca="false">IF(K3715="Yes",(J3715-1)*0.98,-1)</f>
        <v>0.6762</v>
      </c>
      <c r="M3715" s="11" t="s">
        <v>62</v>
      </c>
      <c r="N3715" s="56" t="n">
        <v>13.78</v>
      </c>
      <c r="O3715" s="50" t="n">
        <f aca="false">N3715*L3715</f>
        <v>9.318036</v>
      </c>
      <c r="P3715" s="14" t="n">
        <f aca="false">O3715+P3714</f>
        <v>689.174229923666</v>
      </c>
    </row>
    <row r="3716" customFormat="false" ht="12.8" hidden="false" customHeight="false" outlineLevel="0" collapsed="false">
      <c r="A3716" s="9" t="s">
        <v>4131</v>
      </c>
      <c r="B3716" s="9" t="s">
        <v>375</v>
      </c>
      <c r="C3716" s="6" t="s">
        <v>638</v>
      </c>
      <c r="D3716" s="6" t="s">
        <v>102</v>
      </c>
      <c r="E3716" s="6" t="s">
        <v>147</v>
      </c>
      <c r="F3716" s="6" t="s">
        <v>770</v>
      </c>
      <c r="G3716" s="6" t="s">
        <v>21</v>
      </c>
      <c r="H3716" s="6" t="s">
        <v>4132</v>
      </c>
      <c r="I3716" s="0" t="n">
        <v>1</v>
      </c>
      <c r="J3716" s="6" t="n">
        <v>4.99</v>
      </c>
      <c r="K3716" s="3" t="str">
        <f aca="false">IF(I3716=1,"Yes","No")</f>
        <v>Yes</v>
      </c>
      <c r="L3716" s="7" t="n">
        <f aca="false">IF(K3716="Yes",(J3716-1)*0.98,-1)</f>
        <v>3.9102</v>
      </c>
      <c r="M3716" s="10" t="s">
        <v>53</v>
      </c>
      <c r="N3716" s="56" t="n">
        <v>13.78</v>
      </c>
      <c r="O3716" s="50" t="n">
        <f aca="false">N3716*L3716</f>
        <v>53.882556</v>
      </c>
      <c r="P3716" s="14" t="n">
        <f aca="false">O3716+P3715</f>
        <v>743.056785923666</v>
      </c>
    </row>
    <row r="3717" customFormat="false" ht="12.8" hidden="false" customHeight="false" outlineLevel="0" collapsed="false">
      <c r="A3717" s="2" t="s">
        <v>4131</v>
      </c>
      <c r="B3717" s="2" t="s">
        <v>331</v>
      </c>
      <c r="C3717" s="6" t="s">
        <v>41</v>
      </c>
      <c r="D3717" s="6" t="s">
        <v>42</v>
      </c>
      <c r="E3717" s="6" t="s">
        <v>147</v>
      </c>
      <c r="F3717" s="6" t="s">
        <v>43</v>
      </c>
      <c r="G3717" s="6" t="s">
        <v>19</v>
      </c>
      <c r="H3717" s="6" t="s">
        <v>4133</v>
      </c>
      <c r="I3717" s="0" t="n">
        <v>3</v>
      </c>
      <c r="J3717" s="6" t="n">
        <v>5.3</v>
      </c>
      <c r="K3717" s="3" t="str">
        <f aca="false">IF(I3717=1, "No","Yes")</f>
        <v>Yes</v>
      </c>
      <c r="L3717" s="7" t="n">
        <f aca="false">IF(I3717=1,-J3717,0.98)</f>
        <v>0.98</v>
      </c>
      <c r="M3717" s="8" t="s">
        <v>51</v>
      </c>
      <c r="N3717" s="56" t="n">
        <v>13.78</v>
      </c>
      <c r="O3717" s="50" t="n">
        <f aca="false">N3717*L3717</f>
        <v>13.5044</v>
      </c>
      <c r="P3717" s="14" t="n">
        <f aca="false">O3717+P3716</f>
        <v>756.561185923666</v>
      </c>
    </row>
    <row r="3718" customFormat="false" ht="12.8" hidden="false" customHeight="false" outlineLevel="0" collapsed="false">
      <c r="A3718" s="9" t="s">
        <v>4131</v>
      </c>
      <c r="B3718" s="9" t="s">
        <v>331</v>
      </c>
      <c r="C3718" s="6" t="s">
        <v>41</v>
      </c>
      <c r="D3718" s="6" t="s">
        <v>42</v>
      </c>
      <c r="E3718" s="6" t="s">
        <v>147</v>
      </c>
      <c r="F3718" s="6" t="s">
        <v>43</v>
      </c>
      <c r="G3718" s="6" t="s">
        <v>19</v>
      </c>
      <c r="H3718" s="6" t="s">
        <v>4134</v>
      </c>
      <c r="I3718" s="0" t="n">
        <v>2</v>
      </c>
      <c r="J3718" s="6" t="n">
        <v>4.3</v>
      </c>
      <c r="K3718" s="3" t="str">
        <f aca="false">IF(I3718=1,"Yes","No")</f>
        <v>No</v>
      </c>
      <c r="L3718" s="7" t="n">
        <f aca="false">IF(K3718="Yes",(J3718-1)*0.98,-1)</f>
        <v>-1</v>
      </c>
      <c r="M3718" s="10" t="s">
        <v>53</v>
      </c>
      <c r="N3718" s="56" t="n">
        <v>13.78</v>
      </c>
      <c r="O3718" s="50" t="n">
        <f aca="false">N3718*L3718</f>
        <v>-13.78</v>
      </c>
      <c r="P3718" s="14" t="n">
        <f aca="false">O3718+P3717</f>
        <v>742.781185923666</v>
      </c>
    </row>
    <row r="3719" customFormat="false" ht="12.8" hidden="false" customHeight="false" outlineLevel="0" collapsed="false">
      <c r="A3719" s="2" t="s">
        <v>4131</v>
      </c>
      <c r="B3719" s="2" t="s">
        <v>73</v>
      </c>
      <c r="C3719" s="0" t="s">
        <v>41</v>
      </c>
      <c r="D3719" s="0" t="s">
        <v>29</v>
      </c>
      <c r="E3719" s="0" t="s">
        <v>147</v>
      </c>
      <c r="F3719" s="0" t="s">
        <v>815</v>
      </c>
      <c r="G3719" s="0" t="s">
        <v>19</v>
      </c>
      <c r="H3719" s="0" t="s">
        <v>4135</v>
      </c>
      <c r="I3719" s="0" t="n">
        <v>1</v>
      </c>
      <c r="J3719" s="0" t="n">
        <v>1.56</v>
      </c>
      <c r="K3719" s="0" t="s">
        <v>21</v>
      </c>
      <c r="L3719" s="0" t="n">
        <f aca="false">IF(K3719="Yes",(J3719-1)*0.98,-1)</f>
        <v>0.5488</v>
      </c>
      <c r="M3719" s="11" t="s">
        <v>62</v>
      </c>
      <c r="N3719" s="56" t="n">
        <v>13.78</v>
      </c>
      <c r="O3719" s="50" t="n">
        <f aca="false">N3719*L3719</f>
        <v>7.562464</v>
      </c>
      <c r="P3719" s="14" t="n">
        <f aca="false">O3719+P3718</f>
        <v>750.343649923666</v>
      </c>
    </row>
    <row r="3720" customFormat="false" ht="12.8" hidden="false" customHeight="false" outlineLevel="0" collapsed="false">
      <c r="A3720" s="9" t="s">
        <v>4131</v>
      </c>
      <c r="B3720" s="9" t="s">
        <v>73</v>
      </c>
      <c r="C3720" s="6" t="s">
        <v>41</v>
      </c>
      <c r="D3720" s="6" t="s">
        <v>29</v>
      </c>
      <c r="E3720" s="6" t="s">
        <v>147</v>
      </c>
      <c r="F3720" s="6" t="s">
        <v>815</v>
      </c>
      <c r="G3720" s="6" t="s">
        <v>19</v>
      </c>
      <c r="H3720" s="6" t="s">
        <v>4135</v>
      </c>
      <c r="I3720" s="0" t="n">
        <v>1</v>
      </c>
      <c r="J3720" s="6" t="n">
        <v>3.7</v>
      </c>
      <c r="K3720" s="3" t="str">
        <f aca="false">IF(I3720=1,"Yes","No")</f>
        <v>Yes</v>
      </c>
      <c r="L3720" s="7" t="n">
        <f aca="false">IF(K3720="Yes",(J3720-1)*0.98,-1)</f>
        <v>2.646</v>
      </c>
      <c r="M3720" s="10" t="s">
        <v>53</v>
      </c>
      <c r="N3720" s="56" t="n">
        <v>13.78</v>
      </c>
      <c r="O3720" s="50" t="n">
        <f aca="false">N3720*L3720</f>
        <v>36.46188</v>
      </c>
      <c r="P3720" s="14" t="n">
        <f aca="false">O3720+P3719</f>
        <v>786.805529923666</v>
      </c>
    </row>
    <row r="3721" customFormat="false" ht="12.8" hidden="false" customHeight="false" outlineLevel="0" collapsed="false">
      <c r="A3721" s="9" t="s">
        <v>4136</v>
      </c>
      <c r="B3721" s="9" t="s">
        <v>915</v>
      </c>
      <c r="C3721" s="6" t="s">
        <v>430</v>
      </c>
      <c r="D3721" s="6" t="s">
        <v>42</v>
      </c>
      <c r="E3721" s="6" t="s">
        <v>147</v>
      </c>
      <c r="F3721" s="6" t="s">
        <v>43</v>
      </c>
      <c r="G3721" s="6" t="s">
        <v>19</v>
      </c>
      <c r="H3721" s="6" t="s">
        <v>4137</v>
      </c>
      <c r="I3721" s="0" t="n">
        <v>1</v>
      </c>
      <c r="J3721" s="6" t="n">
        <v>4.69</v>
      </c>
      <c r="K3721" s="3" t="str">
        <f aca="false">IF(I3721=1,"Yes","No")</f>
        <v>Yes</v>
      </c>
      <c r="L3721" s="7" t="n">
        <f aca="false">IF(K3721="Yes",(J3721-1)*0.98,-1)</f>
        <v>3.6162</v>
      </c>
      <c r="M3721" s="10" t="s">
        <v>53</v>
      </c>
      <c r="N3721" s="56" t="n">
        <v>13.78</v>
      </c>
      <c r="O3721" s="50" t="n">
        <f aca="false">N3721*L3721</f>
        <v>49.831236</v>
      </c>
      <c r="P3721" s="14" t="n">
        <f aca="false">O3721+P3720</f>
        <v>836.636765923666</v>
      </c>
    </row>
    <row r="3722" customFormat="false" ht="12.8" hidden="false" customHeight="false" outlineLevel="0" collapsed="false">
      <c r="A3722" s="2" t="s">
        <v>4136</v>
      </c>
      <c r="B3722" s="2" t="s">
        <v>364</v>
      </c>
      <c r="C3722" s="0" t="s">
        <v>638</v>
      </c>
      <c r="D3722" s="0" t="s">
        <v>195</v>
      </c>
      <c r="E3722" s="0" t="s">
        <v>147</v>
      </c>
      <c r="G3722" s="0" t="s">
        <v>19</v>
      </c>
      <c r="H3722" s="0" t="s">
        <v>2242</v>
      </c>
      <c r="I3722" s="0" t="n">
        <v>1</v>
      </c>
      <c r="J3722" s="0" t="n">
        <v>1.32</v>
      </c>
      <c r="K3722" s="0" t="str">
        <f aca="false">IF(I3722=1,"Yes","No")</f>
        <v>Yes</v>
      </c>
      <c r="L3722" s="0" t="n">
        <f aca="false">IF(K3722="Yes",(J3722-1)*0.98,-1)</f>
        <v>0.3136</v>
      </c>
      <c r="M3722" s="5" t="s">
        <v>33</v>
      </c>
      <c r="N3722" s="56" t="n">
        <v>13.78</v>
      </c>
      <c r="O3722" s="50" t="n">
        <f aca="false">N3722*L3722</f>
        <v>4.321408</v>
      </c>
      <c r="P3722" s="14" t="n">
        <f aca="false">O3722+P3721</f>
        <v>840.958173923666</v>
      </c>
    </row>
    <row r="3723" customFormat="false" ht="12.8" hidden="false" customHeight="false" outlineLevel="0" collapsed="false">
      <c r="A3723" s="2" t="s">
        <v>4136</v>
      </c>
      <c r="B3723" s="2" t="s">
        <v>625</v>
      </c>
      <c r="C3723" s="0" t="s">
        <v>59</v>
      </c>
      <c r="D3723" s="0" t="s">
        <v>42</v>
      </c>
      <c r="E3723" s="0" t="s">
        <v>30</v>
      </c>
      <c r="F3723" s="0" t="s">
        <v>43</v>
      </c>
      <c r="G3723" s="0" t="s">
        <v>19</v>
      </c>
      <c r="H3723" s="0" t="s">
        <v>4138</v>
      </c>
      <c r="I3723" s="0" t="n">
        <v>2</v>
      </c>
      <c r="J3723" s="0" t="n">
        <v>1.09</v>
      </c>
      <c r="K3723" s="0" t="s">
        <v>21</v>
      </c>
      <c r="L3723" s="0" t="n">
        <f aca="false">IF(K3723="Yes",(J3723-1)*0.98,-1)</f>
        <v>0.0882000000000001</v>
      </c>
      <c r="M3723" s="11" t="s">
        <v>62</v>
      </c>
      <c r="N3723" s="56" t="n">
        <v>13.78</v>
      </c>
      <c r="O3723" s="50" t="n">
        <f aca="false">N3723*L3723</f>
        <v>1.215396</v>
      </c>
      <c r="P3723" s="14" t="n">
        <f aca="false">O3723+P3722</f>
        <v>842.173569923666</v>
      </c>
    </row>
    <row r="3724" customFormat="false" ht="12.8" hidden="false" customHeight="false" outlineLevel="0" collapsed="false">
      <c r="A3724" s="2" t="s">
        <v>4136</v>
      </c>
      <c r="B3724" s="2" t="s">
        <v>400</v>
      </c>
      <c r="C3724" s="0" t="s">
        <v>59</v>
      </c>
      <c r="D3724" s="0" t="s">
        <v>42</v>
      </c>
      <c r="E3724" s="0" t="s">
        <v>30</v>
      </c>
      <c r="F3724" s="0" t="s">
        <v>18</v>
      </c>
      <c r="G3724" s="0" t="s">
        <v>19</v>
      </c>
      <c r="H3724" s="0" t="s">
        <v>4139</v>
      </c>
      <c r="I3724" s="0" t="n">
        <v>1</v>
      </c>
      <c r="J3724" s="0" t="n">
        <v>1.17</v>
      </c>
      <c r="K3724" s="0" t="s">
        <v>21</v>
      </c>
      <c r="L3724" s="0" t="n">
        <f aca="false">IF(K3724="Yes",(J3724-1)*0.98,-1)</f>
        <v>0.1666</v>
      </c>
      <c r="M3724" s="11" t="s">
        <v>62</v>
      </c>
      <c r="N3724" s="56" t="n">
        <v>13.78</v>
      </c>
      <c r="O3724" s="50" t="n">
        <f aca="false">N3724*L3724</f>
        <v>2.295748</v>
      </c>
      <c r="P3724" s="14" t="n">
        <f aca="false">O3724+P3723</f>
        <v>844.469317923666</v>
      </c>
      <c r="Q3724" s="47" t="n">
        <f aca="false">0.8*(P3724-688.85)</f>
        <v>124.495454338933</v>
      </c>
      <c r="R3724" s="47" t="n">
        <f aca="false">P3724-Q3724</f>
        <v>719.973863584733</v>
      </c>
      <c r="S3724" s="47" t="n">
        <f aca="false">R3724/50</f>
        <v>14.3994772716947</v>
      </c>
      <c r="T3724" s="47" t="n">
        <f aca="false">795.55+Q3724</f>
        <v>920.045454338933</v>
      </c>
      <c r="U3724" s="48" t="s">
        <v>21</v>
      </c>
    </row>
    <row r="3725" customFormat="false" ht="12.8" hidden="false" customHeight="false" outlineLevel="0" collapsed="false">
      <c r="A3725" s="2" t="s">
        <v>4140</v>
      </c>
      <c r="B3725" s="2" t="s">
        <v>71</v>
      </c>
      <c r="C3725" s="0" t="s">
        <v>638</v>
      </c>
      <c r="D3725" s="0" t="s">
        <v>195</v>
      </c>
      <c r="E3725" s="0" t="s">
        <v>147</v>
      </c>
      <c r="G3725" s="0" t="s">
        <v>19</v>
      </c>
      <c r="H3725" s="0" t="s">
        <v>4141</v>
      </c>
      <c r="I3725" s="0" t="n">
        <v>1</v>
      </c>
      <c r="J3725" s="0" t="n">
        <v>1.52</v>
      </c>
      <c r="K3725" s="0" t="str">
        <f aca="false">IF(I3725=1,"Yes","No")</f>
        <v>Yes</v>
      </c>
      <c r="L3725" s="0" t="n">
        <f aca="false">IF(K3725="Yes",(J3725-1)*0.98,-1)</f>
        <v>0.5096</v>
      </c>
      <c r="M3725" s="5" t="s">
        <v>33</v>
      </c>
      <c r="N3725" s="53" t="n">
        <v>14.4</v>
      </c>
      <c r="O3725" s="50" t="n">
        <f aca="false">N3725*L3725</f>
        <v>7.33824</v>
      </c>
      <c r="P3725" s="51" t="n">
        <f aca="false">R3724+O3725</f>
        <v>727.312103584733</v>
      </c>
    </row>
    <row r="3726" customFormat="false" ht="12.8" hidden="false" customHeight="false" outlineLevel="0" collapsed="false">
      <c r="A3726" s="2" t="s">
        <v>4140</v>
      </c>
      <c r="B3726" s="2" t="s">
        <v>71</v>
      </c>
      <c r="C3726" s="6" t="s">
        <v>638</v>
      </c>
      <c r="D3726" s="6" t="s">
        <v>195</v>
      </c>
      <c r="E3726" s="6" t="s">
        <v>147</v>
      </c>
      <c r="F3726" s="6"/>
      <c r="G3726" s="6" t="s">
        <v>19</v>
      </c>
      <c r="H3726" s="6" t="s">
        <v>4142</v>
      </c>
      <c r="I3726" s="0" t="n">
        <v>3</v>
      </c>
      <c r="J3726" s="6" t="n">
        <v>4.08</v>
      </c>
      <c r="K3726" s="3" t="str">
        <f aca="false">IF(I3726=1, "No","Yes")</f>
        <v>Yes</v>
      </c>
      <c r="L3726" s="7" t="n">
        <f aca="false">IF(I3726=1,-J3726,0.98)</f>
        <v>0.98</v>
      </c>
      <c r="M3726" s="8" t="s">
        <v>51</v>
      </c>
      <c r="N3726" s="53" t="n">
        <v>14.4</v>
      </c>
      <c r="O3726" s="50" t="n">
        <f aca="false">N3726*L3726</f>
        <v>14.112</v>
      </c>
      <c r="P3726" s="14" t="n">
        <f aca="false">O3726+P3725</f>
        <v>741.424103584733</v>
      </c>
    </row>
    <row r="3727" customFormat="false" ht="12.8" hidden="false" customHeight="false" outlineLevel="0" collapsed="false">
      <c r="A3727" s="2" t="s">
        <v>4140</v>
      </c>
      <c r="B3727" s="2" t="s">
        <v>252</v>
      </c>
      <c r="C3727" s="0" t="s">
        <v>611</v>
      </c>
      <c r="D3727" s="0" t="s">
        <v>42</v>
      </c>
      <c r="E3727" s="0" t="s">
        <v>147</v>
      </c>
      <c r="F3727" s="0" t="s">
        <v>453</v>
      </c>
      <c r="G3727" s="0" t="s">
        <v>19</v>
      </c>
      <c r="H3727" s="0" t="s">
        <v>4143</v>
      </c>
      <c r="I3727" s="0" t="n">
        <v>2</v>
      </c>
      <c r="J3727" s="0" t="n">
        <v>2.95</v>
      </c>
      <c r="K3727" s="0" t="str">
        <f aca="false">IF(I3727=1,"Yes","No")</f>
        <v>No</v>
      </c>
      <c r="L3727" s="0" t="n">
        <f aca="false">IF(K3727="Yes",(J3727-1)*0.98,-1)</f>
        <v>-1</v>
      </c>
      <c r="M3727" s="5" t="s">
        <v>33</v>
      </c>
      <c r="N3727" s="53" t="n">
        <v>14.4</v>
      </c>
      <c r="O3727" s="50" t="n">
        <f aca="false">N3727*L3727</f>
        <v>-14.4</v>
      </c>
      <c r="P3727" s="14" t="n">
        <f aca="false">O3727+P3726</f>
        <v>727.024103584733</v>
      </c>
    </row>
    <row r="3728" customFormat="false" ht="12.8" hidden="false" customHeight="false" outlineLevel="0" collapsed="false">
      <c r="A3728" s="2" t="s">
        <v>4140</v>
      </c>
      <c r="B3728" s="2" t="s">
        <v>252</v>
      </c>
      <c r="C3728" s="0" t="s">
        <v>611</v>
      </c>
      <c r="D3728" s="0" t="s">
        <v>42</v>
      </c>
      <c r="E3728" s="0" t="s">
        <v>147</v>
      </c>
      <c r="F3728" s="0" t="s">
        <v>453</v>
      </c>
      <c r="G3728" s="0" t="s">
        <v>19</v>
      </c>
      <c r="H3728" s="0" t="s">
        <v>4144</v>
      </c>
      <c r="I3728" s="0" t="n">
        <v>4</v>
      </c>
      <c r="J3728" s="0" t="n">
        <v>1.71</v>
      </c>
      <c r="K3728" s="0" t="s">
        <v>19</v>
      </c>
      <c r="L3728" s="0" t="n">
        <f aca="false">IF(K3728="Yes",(J3728-1)*0.98,-1)</f>
        <v>-1</v>
      </c>
      <c r="M3728" s="11" t="s">
        <v>62</v>
      </c>
      <c r="N3728" s="53" t="n">
        <v>14.4</v>
      </c>
      <c r="O3728" s="50" t="n">
        <f aca="false">N3728*L3728</f>
        <v>-14.4</v>
      </c>
      <c r="P3728" s="14" t="n">
        <f aca="false">O3728+P3727</f>
        <v>712.624103584733</v>
      </c>
    </row>
    <row r="3729" customFormat="false" ht="12.8" hidden="false" customHeight="false" outlineLevel="0" collapsed="false">
      <c r="A3729" s="9" t="s">
        <v>4140</v>
      </c>
      <c r="B3729" s="9" t="s">
        <v>252</v>
      </c>
      <c r="C3729" s="6" t="s">
        <v>611</v>
      </c>
      <c r="D3729" s="6" t="s">
        <v>42</v>
      </c>
      <c r="E3729" s="6" t="s">
        <v>147</v>
      </c>
      <c r="F3729" s="6" t="s">
        <v>453</v>
      </c>
      <c r="G3729" s="6" t="s">
        <v>19</v>
      </c>
      <c r="H3729" s="6" t="s">
        <v>4145</v>
      </c>
      <c r="I3729" s="0" t="n">
        <v>1</v>
      </c>
      <c r="J3729" s="6" t="n">
        <v>2.48</v>
      </c>
      <c r="K3729" s="3" t="s">
        <v>21</v>
      </c>
      <c r="L3729" s="0" t="n">
        <f aca="false">IF(K3729="Yes",(J3729-1)*0.98,-1)</f>
        <v>1.4504</v>
      </c>
      <c r="M3729" s="13" t="s">
        <v>184</v>
      </c>
      <c r="N3729" s="53" t="n">
        <v>14.4</v>
      </c>
      <c r="O3729" s="50" t="n">
        <f aca="false">N3729*L3729</f>
        <v>20.88576</v>
      </c>
      <c r="P3729" s="14" t="n">
        <f aca="false">O3729+P3728</f>
        <v>733.509863584733</v>
      </c>
    </row>
    <row r="3730" customFormat="false" ht="12.8" hidden="false" customHeight="false" outlineLevel="0" collapsed="false">
      <c r="A3730" s="2" t="s">
        <v>4146</v>
      </c>
      <c r="B3730" s="2" t="s">
        <v>77</v>
      </c>
      <c r="C3730" s="0" t="s">
        <v>1371</v>
      </c>
      <c r="D3730" s="0" t="s">
        <v>42</v>
      </c>
      <c r="E3730" s="0" t="s">
        <v>30</v>
      </c>
      <c r="F3730" s="0" t="s">
        <v>18</v>
      </c>
      <c r="G3730" s="0" t="s">
        <v>19</v>
      </c>
      <c r="H3730" s="0" t="s">
        <v>4147</v>
      </c>
      <c r="I3730" s="0" t="n">
        <v>1</v>
      </c>
      <c r="J3730" s="0" t="n">
        <v>1.22</v>
      </c>
      <c r="K3730" s="0" t="s">
        <v>21</v>
      </c>
      <c r="L3730" s="0" t="n">
        <f aca="false">IF(K3730="Yes",(J3730-1)*0.98,-1)</f>
        <v>0.2156</v>
      </c>
      <c r="M3730" s="11" t="s">
        <v>62</v>
      </c>
      <c r="N3730" s="53" t="n">
        <v>14.4</v>
      </c>
      <c r="O3730" s="50" t="n">
        <f aca="false">N3730*L3730</f>
        <v>3.10464</v>
      </c>
      <c r="P3730" s="14" t="n">
        <f aca="false">O3730+P3729</f>
        <v>736.614503584733</v>
      </c>
    </row>
    <row r="3731" customFormat="false" ht="12.8" hidden="false" customHeight="false" outlineLevel="0" collapsed="false">
      <c r="A3731" s="2" t="s">
        <v>4146</v>
      </c>
      <c r="B3731" s="2" t="s">
        <v>197</v>
      </c>
      <c r="C3731" s="6" t="s">
        <v>1045</v>
      </c>
      <c r="D3731" s="6" t="s">
        <v>37</v>
      </c>
      <c r="E3731" s="6" t="s">
        <v>79</v>
      </c>
      <c r="F3731" s="6" t="s">
        <v>80</v>
      </c>
      <c r="G3731" s="6" t="s">
        <v>19</v>
      </c>
      <c r="H3731" s="6" t="s">
        <v>4148</v>
      </c>
      <c r="I3731" s="0" t="n">
        <v>0</v>
      </c>
      <c r="J3731" s="6" t="n">
        <v>21.1</v>
      </c>
      <c r="K3731" s="3" t="str">
        <f aca="false">IF(I3731=1, "No","Yes")</f>
        <v>Yes</v>
      </c>
      <c r="L3731" s="7" t="n">
        <f aca="false">IF(I3731=1,-J3731,0.98)</f>
        <v>0.98</v>
      </c>
      <c r="M3731" s="8" t="s">
        <v>51</v>
      </c>
      <c r="N3731" s="53" t="n">
        <v>14.4</v>
      </c>
      <c r="O3731" s="50" t="n">
        <f aca="false">N3731*L3731</f>
        <v>14.112</v>
      </c>
      <c r="P3731" s="14" t="n">
        <f aca="false">O3731+P3730</f>
        <v>750.726503584733</v>
      </c>
    </row>
    <row r="3732" customFormat="false" ht="12.8" hidden="false" customHeight="false" outlineLevel="0" collapsed="false">
      <c r="A3732" s="2" t="s">
        <v>4146</v>
      </c>
      <c r="B3732" s="2" t="s">
        <v>197</v>
      </c>
      <c r="C3732" s="6" t="s">
        <v>1045</v>
      </c>
      <c r="D3732" s="6" t="s">
        <v>37</v>
      </c>
      <c r="E3732" s="6" t="s">
        <v>79</v>
      </c>
      <c r="F3732" s="6" t="s">
        <v>80</v>
      </c>
      <c r="G3732" s="6" t="s">
        <v>19</v>
      </c>
      <c r="H3732" s="6" t="s">
        <v>4148</v>
      </c>
      <c r="I3732" s="0" t="n">
        <v>0</v>
      </c>
      <c r="J3732" s="6" t="n">
        <v>21.1</v>
      </c>
      <c r="K3732" s="3" t="str">
        <f aca="false">IF(I3732=1, "No","Yes")</f>
        <v>Yes</v>
      </c>
      <c r="L3732" s="7" t="n">
        <f aca="false">IF(I3732=1,-J3732,0.98)</f>
        <v>0.98</v>
      </c>
      <c r="M3732" s="12" t="s">
        <v>128</v>
      </c>
      <c r="N3732" s="53" t="n">
        <v>14.4</v>
      </c>
      <c r="O3732" s="50" t="n">
        <f aca="false">N3732*L3732</f>
        <v>14.112</v>
      </c>
      <c r="P3732" s="14" t="n">
        <f aca="false">O3732+P3731</f>
        <v>764.838503584733</v>
      </c>
    </row>
    <row r="3733" customFormat="false" ht="12.8" hidden="false" customHeight="false" outlineLevel="0" collapsed="false">
      <c r="A3733" s="2" t="s">
        <v>4146</v>
      </c>
      <c r="B3733" s="2" t="s">
        <v>376</v>
      </c>
      <c r="C3733" s="0" t="s">
        <v>3476</v>
      </c>
      <c r="D3733" s="0" t="s">
        <v>37</v>
      </c>
      <c r="E3733" s="0" t="s">
        <v>17</v>
      </c>
      <c r="F3733" s="0" t="s">
        <v>65</v>
      </c>
      <c r="G3733" s="0" t="s">
        <v>21</v>
      </c>
      <c r="H3733" s="0" t="s">
        <v>4149</v>
      </c>
      <c r="I3733" s="0" t="n">
        <v>1</v>
      </c>
      <c r="J3733" s="0" t="n">
        <v>4.34</v>
      </c>
      <c r="K3733" s="0" t="str">
        <f aca="false">IF(I3733=1,"Yes","No")</f>
        <v>Yes</v>
      </c>
      <c r="L3733" s="0" t="n">
        <f aca="false">IF(K3733="Yes",(J3733-1)*0.98,-1)</f>
        <v>3.2732</v>
      </c>
      <c r="M3733" s="5" t="s">
        <v>33</v>
      </c>
      <c r="N3733" s="53" t="n">
        <v>14.4</v>
      </c>
      <c r="O3733" s="50" t="n">
        <f aca="false">N3733*L3733</f>
        <v>47.13408</v>
      </c>
      <c r="P3733" s="14" t="n">
        <f aca="false">O3733+P3732</f>
        <v>811.972583584733</v>
      </c>
    </row>
    <row r="3734" customFormat="false" ht="12.8" hidden="false" customHeight="false" outlineLevel="0" collapsed="false">
      <c r="A3734" s="2" t="s">
        <v>4146</v>
      </c>
      <c r="B3734" s="2" t="s">
        <v>376</v>
      </c>
      <c r="C3734" s="0" t="s">
        <v>3476</v>
      </c>
      <c r="D3734" s="0" t="s">
        <v>37</v>
      </c>
      <c r="E3734" s="0" t="s">
        <v>17</v>
      </c>
      <c r="F3734" s="0" t="s">
        <v>65</v>
      </c>
      <c r="G3734" s="0" t="s">
        <v>21</v>
      </c>
      <c r="H3734" s="0" t="s">
        <v>4149</v>
      </c>
      <c r="I3734" s="0" t="n">
        <v>1</v>
      </c>
      <c r="J3734" s="0" t="n">
        <v>1.64</v>
      </c>
      <c r="K3734" s="0" t="s">
        <v>21</v>
      </c>
      <c r="L3734" s="0" t="n">
        <f aca="false">IF(K3734="Yes",(J3734-1)*0.98,-1)</f>
        <v>0.6272</v>
      </c>
      <c r="M3734" s="4" t="s">
        <v>22</v>
      </c>
      <c r="N3734" s="53" t="n">
        <v>14.4</v>
      </c>
      <c r="O3734" s="50" t="n">
        <f aca="false">N3734*L3734</f>
        <v>9.03168</v>
      </c>
      <c r="P3734" s="14" t="n">
        <f aca="false">O3734+P3733</f>
        <v>821.004263584733</v>
      </c>
    </row>
    <row r="3735" customFormat="false" ht="12.8" hidden="false" customHeight="false" outlineLevel="0" collapsed="false">
      <c r="A3735" s="2" t="s">
        <v>4150</v>
      </c>
      <c r="B3735" s="2" t="s">
        <v>306</v>
      </c>
      <c r="C3735" s="0" t="s">
        <v>1192</v>
      </c>
      <c r="D3735" s="0" t="s">
        <v>37</v>
      </c>
      <c r="E3735" s="0" t="s">
        <v>147</v>
      </c>
      <c r="F3735" s="0" t="s">
        <v>1413</v>
      </c>
      <c r="G3735" s="0" t="s">
        <v>19</v>
      </c>
      <c r="H3735" s="0" t="s">
        <v>4151</v>
      </c>
      <c r="I3735" s="0" t="n">
        <v>0</v>
      </c>
      <c r="J3735" s="0" t="n">
        <v>1.94</v>
      </c>
      <c r="K3735" s="0" t="s">
        <v>19</v>
      </c>
      <c r="L3735" s="0" t="n">
        <f aca="false">IF(K3735="Yes",(J3735-1)*0.98,-1)</f>
        <v>-1</v>
      </c>
      <c r="M3735" s="11" t="s">
        <v>62</v>
      </c>
      <c r="N3735" s="53" t="n">
        <v>14.4</v>
      </c>
      <c r="O3735" s="50" t="n">
        <f aca="false">N3735*L3735</f>
        <v>-14.4</v>
      </c>
      <c r="P3735" s="14" t="n">
        <f aca="false">O3735+P3734</f>
        <v>806.604263584733</v>
      </c>
    </row>
    <row r="3736" customFormat="false" ht="12.8" hidden="false" customHeight="false" outlineLevel="0" collapsed="false">
      <c r="A3736" s="9" t="s">
        <v>4150</v>
      </c>
      <c r="B3736" s="9" t="s">
        <v>306</v>
      </c>
      <c r="C3736" s="6" t="s">
        <v>1192</v>
      </c>
      <c r="D3736" s="6" t="s">
        <v>37</v>
      </c>
      <c r="E3736" s="6" t="s">
        <v>147</v>
      </c>
      <c r="F3736" s="6" t="s">
        <v>1413</v>
      </c>
      <c r="G3736" s="6" t="s">
        <v>19</v>
      </c>
      <c r="H3736" s="6" t="s">
        <v>4151</v>
      </c>
      <c r="I3736" s="0" t="n">
        <v>0</v>
      </c>
      <c r="J3736" s="6" t="n">
        <v>6.54</v>
      </c>
      <c r="K3736" s="3" t="str">
        <f aca="false">IF(I3736=1,"Yes","No")</f>
        <v>No</v>
      </c>
      <c r="L3736" s="7" t="n">
        <f aca="false">IF(K3736="Yes",(J3736-1)*0.98,-1)</f>
        <v>-1</v>
      </c>
      <c r="M3736" s="10" t="s">
        <v>53</v>
      </c>
      <c r="N3736" s="53" t="n">
        <v>14.4</v>
      </c>
      <c r="O3736" s="50" t="n">
        <f aca="false">N3736*L3736</f>
        <v>-14.4</v>
      </c>
      <c r="P3736" s="14" t="n">
        <f aca="false">O3736+P3735</f>
        <v>792.204263584733</v>
      </c>
    </row>
    <row r="3737" customFormat="false" ht="12.8" hidden="false" customHeight="false" outlineLevel="0" collapsed="false">
      <c r="A3737" s="2" t="s">
        <v>4152</v>
      </c>
      <c r="B3737" s="2" t="s">
        <v>456</v>
      </c>
      <c r="C3737" s="0" t="s">
        <v>47</v>
      </c>
      <c r="D3737" s="0" t="s">
        <v>42</v>
      </c>
      <c r="E3737" s="0" t="s">
        <v>30</v>
      </c>
      <c r="F3737" s="0" t="s">
        <v>18</v>
      </c>
      <c r="G3737" s="0" t="s">
        <v>19</v>
      </c>
      <c r="H3737" s="0" t="s">
        <v>4153</v>
      </c>
      <c r="I3737" s="0" t="n">
        <v>2</v>
      </c>
      <c r="J3737" s="0" t="n">
        <v>1.82</v>
      </c>
      <c r="K3737" s="0" t="s">
        <v>21</v>
      </c>
      <c r="L3737" s="0" t="n">
        <f aca="false">IF(K3737="Yes",(J3737-1)*0.98,-1)</f>
        <v>0.8036</v>
      </c>
      <c r="M3737" s="11" t="s">
        <v>62</v>
      </c>
      <c r="N3737" s="53" t="n">
        <v>14.4</v>
      </c>
      <c r="O3737" s="50" t="n">
        <f aca="false">N3737*L3737</f>
        <v>11.57184</v>
      </c>
      <c r="P3737" s="14" t="n">
        <f aca="false">O3737+P3736</f>
        <v>803.776103584733</v>
      </c>
    </row>
    <row r="3738" customFormat="false" ht="12.8" hidden="false" customHeight="false" outlineLevel="0" collapsed="false">
      <c r="A3738" s="2" t="s">
        <v>4152</v>
      </c>
      <c r="B3738" s="2" t="s">
        <v>456</v>
      </c>
      <c r="C3738" s="6" t="s">
        <v>47</v>
      </c>
      <c r="D3738" s="6" t="s">
        <v>42</v>
      </c>
      <c r="E3738" s="6" t="s">
        <v>30</v>
      </c>
      <c r="F3738" s="6" t="s">
        <v>18</v>
      </c>
      <c r="G3738" s="6" t="s">
        <v>19</v>
      </c>
      <c r="H3738" s="6" t="s">
        <v>4154</v>
      </c>
      <c r="I3738" s="0" t="n">
        <v>3</v>
      </c>
      <c r="J3738" s="6" t="n">
        <v>5.18</v>
      </c>
      <c r="K3738" s="3" t="str">
        <f aca="false">IF(I3738=1, "No","Yes")</f>
        <v>Yes</v>
      </c>
      <c r="L3738" s="7" t="n">
        <f aca="false">IF(I3738=1,-J3738,0.98)</f>
        <v>0.98</v>
      </c>
      <c r="M3738" s="8" t="s">
        <v>51</v>
      </c>
      <c r="N3738" s="53" t="n">
        <v>14.4</v>
      </c>
      <c r="O3738" s="50" t="n">
        <f aca="false">N3738*L3738</f>
        <v>14.112</v>
      </c>
      <c r="P3738" s="14" t="n">
        <f aca="false">O3738+P3737</f>
        <v>817.888103584733</v>
      </c>
    </row>
    <row r="3739" customFormat="false" ht="12.8" hidden="false" customHeight="false" outlineLevel="0" collapsed="false">
      <c r="A3739" s="2" t="s">
        <v>4152</v>
      </c>
      <c r="B3739" s="2" t="s">
        <v>239</v>
      </c>
      <c r="C3739" s="0" t="s">
        <v>327</v>
      </c>
      <c r="D3739" s="0" t="s">
        <v>16</v>
      </c>
      <c r="E3739" s="0" t="s">
        <v>17</v>
      </c>
      <c r="F3739" s="0" t="s">
        <v>31</v>
      </c>
      <c r="G3739" s="0" t="s">
        <v>19</v>
      </c>
      <c r="H3739" s="0" t="s">
        <v>4155</v>
      </c>
      <c r="I3739" s="0" t="n">
        <v>4</v>
      </c>
      <c r="J3739" s="0" t="n">
        <v>2.08</v>
      </c>
      <c r="K3739" s="0" t="s">
        <v>19</v>
      </c>
      <c r="L3739" s="0" t="n">
        <f aca="false">IF(K3739="Yes",(J3739-1)*0.98,-1)</f>
        <v>-1</v>
      </c>
      <c r="M3739" s="4" t="s">
        <v>22</v>
      </c>
      <c r="N3739" s="53" t="n">
        <v>14.4</v>
      </c>
      <c r="O3739" s="50" t="n">
        <f aca="false">N3739*L3739</f>
        <v>-14.4</v>
      </c>
      <c r="P3739" s="14" t="n">
        <f aca="false">O3739+P3738</f>
        <v>803.488103584733</v>
      </c>
    </row>
    <row r="3740" customFormat="false" ht="12.8" hidden="false" customHeight="false" outlineLevel="0" collapsed="false">
      <c r="A3740" s="2" t="s">
        <v>4156</v>
      </c>
      <c r="B3740" s="2" t="s">
        <v>96</v>
      </c>
      <c r="C3740" s="0" t="s">
        <v>248</v>
      </c>
      <c r="D3740" s="0" t="s">
        <v>42</v>
      </c>
      <c r="E3740" s="0" t="s">
        <v>147</v>
      </c>
      <c r="F3740" s="0" t="s">
        <v>453</v>
      </c>
      <c r="G3740" s="0" t="s">
        <v>19</v>
      </c>
      <c r="H3740" s="0" t="s">
        <v>4157</v>
      </c>
      <c r="I3740" s="0" t="n">
        <v>0</v>
      </c>
      <c r="J3740" s="0" t="n">
        <v>4.2</v>
      </c>
      <c r="K3740" s="0" t="str">
        <f aca="false">IF(I3740=1,"Yes","No")</f>
        <v>No</v>
      </c>
      <c r="L3740" s="0" t="n">
        <f aca="false">IF(K3740="Yes",(J3740-1)*0.98,-1)</f>
        <v>-1</v>
      </c>
      <c r="M3740" s="5" t="s">
        <v>33</v>
      </c>
      <c r="N3740" s="53" t="n">
        <v>14.4</v>
      </c>
      <c r="O3740" s="50" t="n">
        <f aca="false">N3740*L3740</f>
        <v>-14.4</v>
      </c>
      <c r="P3740" s="14" t="n">
        <f aca="false">O3740+P3739</f>
        <v>789.088103584733</v>
      </c>
    </row>
    <row r="3741" customFormat="false" ht="12.8" hidden="false" customHeight="false" outlineLevel="0" collapsed="false">
      <c r="A3741" s="2" t="s">
        <v>4158</v>
      </c>
      <c r="B3741" s="2" t="s">
        <v>96</v>
      </c>
      <c r="C3741" s="6" t="s">
        <v>382</v>
      </c>
      <c r="D3741" s="6" t="s">
        <v>42</v>
      </c>
      <c r="E3741" s="6" t="s">
        <v>147</v>
      </c>
      <c r="F3741" s="6" t="s">
        <v>18</v>
      </c>
      <c r="G3741" s="6" t="s">
        <v>19</v>
      </c>
      <c r="H3741" s="6" t="s">
        <v>4159</v>
      </c>
      <c r="I3741" s="0" t="n">
        <v>0</v>
      </c>
      <c r="J3741" s="6" t="n">
        <v>4.6</v>
      </c>
      <c r="K3741" s="3" t="str">
        <f aca="false">IF(I3741=1, "No","Yes")</f>
        <v>Yes</v>
      </c>
      <c r="L3741" s="7" t="n">
        <f aca="false">IF(I3741=1,-J3741,0.98)</f>
        <v>0.98</v>
      </c>
      <c r="M3741" s="8" t="s">
        <v>51</v>
      </c>
      <c r="N3741" s="53" t="n">
        <v>14.4</v>
      </c>
      <c r="O3741" s="50" t="n">
        <f aca="false">N3741*L3741</f>
        <v>14.112</v>
      </c>
      <c r="P3741" s="14" t="n">
        <f aca="false">O3741+P3740</f>
        <v>803.200103584733</v>
      </c>
    </row>
    <row r="3742" customFormat="false" ht="12.8" hidden="false" customHeight="false" outlineLevel="0" collapsed="false">
      <c r="A3742" s="9" t="s">
        <v>4158</v>
      </c>
      <c r="B3742" s="9" t="s">
        <v>130</v>
      </c>
      <c r="C3742" s="6" t="s">
        <v>382</v>
      </c>
      <c r="D3742" s="6" t="s">
        <v>42</v>
      </c>
      <c r="E3742" s="6" t="s">
        <v>147</v>
      </c>
      <c r="F3742" s="6" t="s">
        <v>43</v>
      </c>
      <c r="G3742" s="6" t="s">
        <v>19</v>
      </c>
      <c r="H3742" s="6" t="s">
        <v>4160</v>
      </c>
      <c r="I3742" s="0" t="n">
        <v>2</v>
      </c>
      <c r="J3742" s="6" t="n">
        <v>5.61</v>
      </c>
      <c r="K3742" s="3" t="str">
        <f aca="false">IF(I3742=1,"Yes","No")</f>
        <v>No</v>
      </c>
      <c r="L3742" s="7" t="n">
        <f aca="false">IF(K3742="Yes",(J3742-1)*0.98,-1)</f>
        <v>-1</v>
      </c>
      <c r="M3742" s="10" t="s">
        <v>53</v>
      </c>
      <c r="N3742" s="53" t="n">
        <v>14.4</v>
      </c>
      <c r="O3742" s="50" t="n">
        <f aca="false">N3742*L3742</f>
        <v>-14.4</v>
      </c>
      <c r="P3742" s="14" t="n">
        <f aca="false">O3742+P3741</f>
        <v>788.800103584733</v>
      </c>
    </row>
    <row r="3743" customFormat="false" ht="12.8" hidden="false" customHeight="false" outlineLevel="0" collapsed="false">
      <c r="A3743" s="2" t="s">
        <v>4158</v>
      </c>
      <c r="B3743" s="2" t="s">
        <v>438</v>
      </c>
      <c r="C3743" s="0" t="s">
        <v>492</v>
      </c>
      <c r="D3743" s="0" t="s">
        <v>42</v>
      </c>
      <c r="E3743" s="0" t="s">
        <v>79</v>
      </c>
      <c r="F3743" s="0" t="s">
        <v>206</v>
      </c>
      <c r="G3743" s="0" t="s">
        <v>19</v>
      </c>
      <c r="H3743" s="0" t="s">
        <v>4116</v>
      </c>
      <c r="I3743" s="0" t="n">
        <v>3</v>
      </c>
      <c r="J3743" s="0" t="n">
        <v>1.43</v>
      </c>
      <c r="K3743" s="0" t="str">
        <f aca="false">IF(I3743=1,"Yes","No")</f>
        <v>No</v>
      </c>
      <c r="L3743" s="0" t="n">
        <f aca="false">IF(K3743="Yes",(J3743-1)*0.98,-1)</f>
        <v>-1</v>
      </c>
      <c r="M3743" s="5" t="s">
        <v>33</v>
      </c>
      <c r="N3743" s="53" t="n">
        <v>14.4</v>
      </c>
      <c r="O3743" s="50" t="n">
        <f aca="false">N3743*L3743</f>
        <v>-14.4</v>
      </c>
      <c r="P3743" s="14" t="n">
        <f aca="false">O3743+P3742</f>
        <v>774.400103584733</v>
      </c>
    </row>
    <row r="3744" customFormat="false" ht="12.8" hidden="false" customHeight="false" outlineLevel="0" collapsed="false">
      <c r="A3744" s="2" t="s">
        <v>4158</v>
      </c>
      <c r="B3744" s="2" t="s">
        <v>438</v>
      </c>
      <c r="C3744" s="0" t="s">
        <v>492</v>
      </c>
      <c r="D3744" s="0" t="s">
        <v>42</v>
      </c>
      <c r="E3744" s="0" t="s">
        <v>79</v>
      </c>
      <c r="F3744" s="0" t="s">
        <v>206</v>
      </c>
      <c r="G3744" s="0" t="s">
        <v>19</v>
      </c>
      <c r="H3744" s="0" t="s">
        <v>4161</v>
      </c>
      <c r="I3744" s="0" t="n">
        <v>1</v>
      </c>
      <c r="J3744" s="0" t="n">
        <v>2.4</v>
      </c>
      <c r="K3744" s="0" t="s">
        <v>21</v>
      </c>
      <c r="L3744" s="0" t="n">
        <f aca="false">IF(K3744="Yes",(J3744-1)*0.98,-1)</f>
        <v>1.372</v>
      </c>
      <c r="M3744" s="11" t="s">
        <v>62</v>
      </c>
      <c r="N3744" s="53" t="n">
        <v>14.4</v>
      </c>
      <c r="O3744" s="50" t="n">
        <f aca="false">N3744*L3744</f>
        <v>19.7568</v>
      </c>
      <c r="P3744" s="14" t="n">
        <f aca="false">O3744+P3743</f>
        <v>794.156903584733</v>
      </c>
    </row>
    <row r="3745" customFormat="false" ht="12.8" hidden="false" customHeight="false" outlineLevel="0" collapsed="false">
      <c r="A3745" s="9" t="s">
        <v>4158</v>
      </c>
      <c r="B3745" s="9" t="s">
        <v>438</v>
      </c>
      <c r="C3745" s="6" t="s">
        <v>492</v>
      </c>
      <c r="D3745" s="6" t="s">
        <v>42</v>
      </c>
      <c r="E3745" s="6" t="s">
        <v>79</v>
      </c>
      <c r="F3745" s="6" t="s">
        <v>206</v>
      </c>
      <c r="G3745" s="6" t="s">
        <v>19</v>
      </c>
      <c r="H3745" s="6" t="s">
        <v>4161</v>
      </c>
      <c r="I3745" s="0" t="n">
        <v>1</v>
      </c>
      <c r="J3745" s="6" t="n">
        <v>9.65</v>
      </c>
      <c r="K3745" s="3" t="str">
        <f aca="false">IF(I3745=1,"Yes","No")</f>
        <v>Yes</v>
      </c>
      <c r="L3745" s="7" t="n">
        <f aca="false">IF(K3745="Yes",(J3745-1)*0.98,-1)</f>
        <v>8.477</v>
      </c>
      <c r="M3745" s="10" t="s">
        <v>53</v>
      </c>
      <c r="N3745" s="53" t="n">
        <v>14.4</v>
      </c>
      <c r="O3745" s="50" t="n">
        <f aca="false">N3745*L3745</f>
        <v>122.0688</v>
      </c>
      <c r="P3745" s="14" t="n">
        <f aca="false">O3745+P3744</f>
        <v>916.225703584733</v>
      </c>
    </row>
    <row r="3746" customFormat="false" ht="12.8" hidden="false" customHeight="false" outlineLevel="0" collapsed="false">
      <c r="A3746" s="2" t="s">
        <v>4162</v>
      </c>
      <c r="B3746" s="2" t="s">
        <v>810</v>
      </c>
      <c r="C3746" s="0" t="s">
        <v>179</v>
      </c>
      <c r="D3746" s="0" t="s">
        <v>42</v>
      </c>
      <c r="E3746" s="0" t="s">
        <v>147</v>
      </c>
      <c r="F3746" s="0" t="s">
        <v>65</v>
      </c>
      <c r="G3746" s="0" t="s">
        <v>21</v>
      </c>
      <c r="H3746" s="0" t="s">
        <v>4163</v>
      </c>
      <c r="I3746" s="0" t="n">
        <v>1</v>
      </c>
      <c r="J3746" s="0" t="n">
        <v>2.04</v>
      </c>
      <c r="K3746" s="0" t="str">
        <f aca="false">IF(I3746=1,"Yes","No")</f>
        <v>Yes</v>
      </c>
      <c r="L3746" s="0" t="n">
        <f aca="false">IF(K3746="Yes",(J3746-1)*0.98,-1)</f>
        <v>1.0192</v>
      </c>
      <c r="M3746" s="5" t="s">
        <v>33</v>
      </c>
      <c r="N3746" s="53" t="n">
        <v>14.4</v>
      </c>
      <c r="O3746" s="50" t="n">
        <f aca="false">N3746*L3746</f>
        <v>14.67648</v>
      </c>
      <c r="P3746" s="14" t="n">
        <f aca="false">O3746+P3745</f>
        <v>930.902183584733</v>
      </c>
    </row>
    <row r="3747" customFormat="false" ht="12.8" hidden="false" customHeight="false" outlineLevel="0" collapsed="false">
      <c r="A3747" s="2" t="s">
        <v>4162</v>
      </c>
      <c r="B3747" s="2" t="s">
        <v>810</v>
      </c>
      <c r="C3747" s="0" t="s">
        <v>179</v>
      </c>
      <c r="D3747" s="0" t="s">
        <v>42</v>
      </c>
      <c r="E3747" s="0" t="s">
        <v>147</v>
      </c>
      <c r="F3747" s="0" t="s">
        <v>65</v>
      </c>
      <c r="G3747" s="0" t="s">
        <v>21</v>
      </c>
      <c r="H3747" s="0" t="s">
        <v>4163</v>
      </c>
      <c r="I3747" s="0" t="n">
        <v>1</v>
      </c>
      <c r="J3747" s="0" t="n">
        <v>1.33</v>
      </c>
      <c r="K3747" s="0" t="s">
        <v>21</v>
      </c>
      <c r="L3747" s="0" t="n">
        <f aca="false">IF(K3747="Yes",(J3747-1)*0.98,-1)</f>
        <v>0.3234</v>
      </c>
      <c r="M3747" s="4" t="s">
        <v>22</v>
      </c>
      <c r="N3747" s="53" t="n">
        <v>14.4</v>
      </c>
      <c r="O3747" s="50" t="n">
        <f aca="false">N3747*L3747</f>
        <v>4.65696</v>
      </c>
      <c r="P3747" s="14" t="n">
        <f aca="false">O3747+P3746</f>
        <v>935.559143584733</v>
      </c>
    </row>
    <row r="3748" customFormat="false" ht="12.8" hidden="false" customHeight="false" outlineLevel="0" collapsed="false">
      <c r="A3748" s="2" t="s">
        <v>4164</v>
      </c>
      <c r="B3748" s="2" t="s">
        <v>14</v>
      </c>
      <c r="C3748" s="0" t="s">
        <v>1246</v>
      </c>
      <c r="D3748" s="0" t="s">
        <v>42</v>
      </c>
      <c r="E3748" s="0" t="s">
        <v>147</v>
      </c>
      <c r="F3748" s="0" t="s">
        <v>304</v>
      </c>
      <c r="G3748" s="0" t="s">
        <v>19</v>
      </c>
      <c r="H3748" s="0" t="s">
        <v>4165</v>
      </c>
      <c r="I3748" s="0" t="n">
        <v>4</v>
      </c>
      <c r="J3748" s="0" t="n">
        <v>2.98</v>
      </c>
      <c r="K3748" s="0" t="str">
        <f aca="false">IF(I3748=1,"Yes","No")</f>
        <v>No</v>
      </c>
      <c r="L3748" s="0" t="n">
        <f aca="false">IF(K3748="Yes",(J3748-1)*0.98,-1)</f>
        <v>-1</v>
      </c>
      <c r="M3748" s="5" t="s">
        <v>33</v>
      </c>
      <c r="N3748" s="53" t="n">
        <v>14.4</v>
      </c>
      <c r="O3748" s="50" t="n">
        <f aca="false">N3748*L3748</f>
        <v>-14.4</v>
      </c>
      <c r="P3748" s="14" t="n">
        <f aca="false">O3748+P3747</f>
        <v>921.159143584733</v>
      </c>
    </row>
    <row r="3749" customFormat="false" ht="12.8" hidden="false" customHeight="false" outlineLevel="0" collapsed="false">
      <c r="A3749" s="2" t="s">
        <v>4164</v>
      </c>
      <c r="B3749" s="2" t="s">
        <v>252</v>
      </c>
      <c r="C3749" s="0" t="s">
        <v>457</v>
      </c>
      <c r="D3749" s="0" t="s">
        <v>16</v>
      </c>
      <c r="E3749" s="0" t="s">
        <v>17</v>
      </c>
      <c r="F3749" s="0" t="s">
        <v>18</v>
      </c>
      <c r="G3749" s="0" t="s">
        <v>19</v>
      </c>
      <c r="H3749" s="0" t="s">
        <v>4098</v>
      </c>
      <c r="I3749" s="0" t="n">
        <v>1</v>
      </c>
      <c r="J3749" s="0" t="n">
        <v>1.17</v>
      </c>
      <c r="K3749" s="0" t="s">
        <v>21</v>
      </c>
      <c r="L3749" s="0" t="n">
        <f aca="false">IF(K3749="Yes",(J3749-1)*0.98,-1)</f>
        <v>0.1666</v>
      </c>
      <c r="M3749" s="4" t="s">
        <v>22</v>
      </c>
      <c r="N3749" s="53" t="n">
        <v>14.4</v>
      </c>
      <c r="O3749" s="50" t="n">
        <f aca="false">N3749*L3749</f>
        <v>2.39904</v>
      </c>
      <c r="P3749" s="14" t="n">
        <f aca="false">O3749+P3748</f>
        <v>923.558183584733</v>
      </c>
    </row>
    <row r="3750" customFormat="false" ht="12.8" hidden="false" customHeight="false" outlineLevel="0" collapsed="false">
      <c r="A3750" s="2" t="s">
        <v>4164</v>
      </c>
      <c r="B3750" s="2" t="s">
        <v>410</v>
      </c>
      <c r="C3750" s="0" t="s">
        <v>457</v>
      </c>
      <c r="D3750" s="0" t="s">
        <v>16</v>
      </c>
      <c r="E3750" s="0" t="s">
        <v>17</v>
      </c>
      <c r="F3750" s="0" t="s">
        <v>18</v>
      </c>
      <c r="G3750" s="0" t="s">
        <v>19</v>
      </c>
      <c r="H3750" s="0" t="s">
        <v>4166</v>
      </c>
      <c r="I3750" s="0" t="n">
        <v>1</v>
      </c>
      <c r="J3750" s="0" t="n">
        <v>1.15</v>
      </c>
      <c r="K3750" s="0" t="s">
        <v>21</v>
      </c>
      <c r="L3750" s="0" t="n">
        <f aca="false">IF(K3750="Yes",(J3750-1)*0.98,-1)</f>
        <v>0.147</v>
      </c>
      <c r="M3750" s="4" t="s">
        <v>22</v>
      </c>
      <c r="N3750" s="53" t="n">
        <v>14.4</v>
      </c>
      <c r="O3750" s="50" t="n">
        <f aca="false">N3750*L3750</f>
        <v>2.1168</v>
      </c>
      <c r="P3750" s="14" t="n">
        <f aca="false">O3750+P3749</f>
        <v>925.674983584733</v>
      </c>
    </row>
    <row r="3751" customFormat="false" ht="12.8" hidden="false" customHeight="false" outlineLevel="0" collapsed="false">
      <c r="A3751" s="9" t="s">
        <v>4167</v>
      </c>
      <c r="B3751" s="9" t="s">
        <v>445</v>
      </c>
      <c r="C3751" s="6" t="s">
        <v>370</v>
      </c>
      <c r="D3751" s="6" t="s">
        <v>42</v>
      </c>
      <c r="E3751" s="6" t="s">
        <v>147</v>
      </c>
      <c r="F3751" s="6" t="s">
        <v>43</v>
      </c>
      <c r="G3751" s="6" t="s">
        <v>19</v>
      </c>
      <c r="H3751" s="6" t="s">
        <v>4168</v>
      </c>
      <c r="I3751" s="0" t="n">
        <v>2</v>
      </c>
      <c r="J3751" s="6" t="n">
        <v>6.48</v>
      </c>
      <c r="K3751" s="3" t="str">
        <f aca="false">IF(I3751=1,"Yes","No")</f>
        <v>No</v>
      </c>
      <c r="L3751" s="7" t="n">
        <f aca="false">IF(K3751="Yes",(J3751-1)*0.98,-1)</f>
        <v>-1</v>
      </c>
      <c r="M3751" s="10" t="s">
        <v>53</v>
      </c>
      <c r="N3751" s="53" t="n">
        <v>14.4</v>
      </c>
      <c r="O3751" s="50" t="n">
        <f aca="false">N3751*L3751</f>
        <v>-14.4</v>
      </c>
      <c r="P3751" s="14" t="n">
        <f aca="false">O3751+P3750</f>
        <v>911.274983584733</v>
      </c>
    </row>
    <row r="3752" customFormat="false" ht="12.8" hidden="false" customHeight="false" outlineLevel="0" collapsed="false">
      <c r="A3752" s="9" t="s">
        <v>4167</v>
      </c>
      <c r="B3752" s="9" t="s">
        <v>109</v>
      </c>
      <c r="C3752" s="6" t="s">
        <v>370</v>
      </c>
      <c r="D3752" s="6" t="s">
        <v>42</v>
      </c>
      <c r="E3752" s="6" t="s">
        <v>147</v>
      </c>
      <c r="F3752" s="6" t="s">
        <v>43</v>
      </c>
      <c r="G3752" s="6" t="s">
        <v>19</v>
      </c>
      <c r="H3752" s="6" t="s">
        <v>4169</v>
      </c>
      <c r="I3752" s="0" t="n">
        <v>4</v>
      </c>
      <c r="J3752" s="6" t="n">
        <v>2.75</v>
      </c>
      <c r="K3752" s="3" t="str">
        <f aca="false">IF(I3752=1,"Yes","No")</f>
        <v>No</v>
      </c>
      <c r="L3752" s="7" t="n">
        <f aca="false">IF(K3752="Yes",(J3752-1)*0.98,-1)</f>
        <v>-1</v>
      </c>
      <c r="M3752" s="10" t="s">
        <v>53</v>
      </c>
      <c r="N3752" s="53" t="n">
        <v>14.4</v>
      </c>
      <c r="O3752" s="50" t="n">
        <f aca="false">N3752*L3752</f>
        <v>-14.4</v>
      </c>
      <c r="P3752" s="14" t="n">
        <f aca="false">O3752+P3751</f>
        <v>896.874983584733</v>
      </c>
    </row>
    <row r="3753" customFormat="false" ht="12.8" hidden="false" customHeight="false" outlineLevel="0" collapsed="false">
      <c r="A3753" s="2" t="s">
        <v>4170</v>
      </c>
      <c r="B3753" s="2" t="s">
        <v>364</v>
      </c>
      <c r="C3753" s="0" t="s">
        <v>327</v>
      </c>
      <c r="D3753" s="0" t="s">
        <v>16</v>
      </c>
      <c r="E3753" s="0" t="s">
        <v>17</v>
      </c>
      <c r="F3753" s="0" t="s">
        <v>18</v>
      </c>
      <c r="G3753" s="0" t="s">
        <v>19</v>
      </c>
      <c r="H3753" s="0" t="s">
        <v>4171</v>
      </c>
      <c r="I3753" s="0" t="n">
        <v>4</v>
      </c>
      <c r="J3753" s="0" t="n">
        <v>1.42</v>
      </c>
      <c r="K3753" s="0" t="s">
        <v>19</v>
      </c>
      <c r="L3753" s="0" t="n">
        <f aca="false">IF(K3753="Yes",(J3753-1)*0.98,-1)</f>
        <v>-1</v>
      </c>
      <c r="M3753" s="4" t="s">
        <v>22</v>
      </c>
      <c r="N3753" s="53" t="n">
        <v>14.4</v>
      </c>
      <c r="O3753" s="50" t="n">
        <f aca="false">N3753*L3753</f>
        <v>-14.4</v>
      </c>
      <c r="P3753" s="14" t="n">
        <f aca="false">O3753+P3752</f>
        <v>882.474983584734</v>
      </c>
    </row>
    <row r="3754" customFormat="false" ht="12.8" hidden="false" customHeight="false" outlineLevel="0" collapsed="false">
      <c r="A3754" s="2" t="s">
        <v>4170</v>
      </c>
      <c r="B3754" s="2" t="s">
        <v>364</v>
      </c>
      <c r="C3754" s="0" t="s">
        <v>327</v>
      </c>
      <c r="D3754" s="0" t="s">
        <v>16</v>
      </c>
      <c r="E3754" s="0" t="s">
        <v>17</v>
      </c>
      <c r="F3754" s="0" t="s">
        <v>18</v>
      </c>
      <c r="G3754" s="0" t="s">
        <v>19</v>
      </c>
      <c r="H3754" s="0" t="s">
        <v>4172</v>
      </c>
      <c r="I3754" s="0" t="n">
        <v>3</v>
      </c>
      <c r="J3754" s="0" t="n">
        <v>2.99</v>
      </c>
      <c r="K3754" s="0" t="s">
        <v>21</v>
      </c>
      <c r="L3754" s="0" t="n">
        <f aca="false">IF(K3754="Yes",(J3754-1)*0.98,-1)</f>
        <v>1.9502</v>
      </c>
      <c r="M3754" s="11" t="s">
        <v>62</v>
      </c>
      <c r="N3754" s="53" t="n">
        <v>14.4</v>
      </c>
      <c r="O3754" s="50" t="n">
        <f aca="false">N3754*L3754</f>
        <v>28.08288</v>
      </c>
      <c r="P3754" s="14" t="n">
        <f aca="false">O3754+P3753</f>
        <v>910.557863584734</v>
      </c>
    </row>
    <row r="3755" customFormat="false" ht="12.8" hidden="false" customHeight="false" outlineLevel="0" collapsed="false">
      <c r="A3755" s="2" t="s">
        <v>4170</v>
      </c>
      <c r="B3755" s="2" t="s">
        <v>456</v>
      </c>
      <c r="C3755" s="0" t="s">
        <v>3260</v>
      </c>
      <c r="D3755" s="0" t="s">
        <v>37</v>
      </c>
      <c r="E3755" s="0" t="s">
        <v>17</v>
      </c>
      <c r="F3755" s="0" t="s">
        <v>43</v>
      </c>
      <c r="G3755" s="0" t="s">
        <v>19</v>
      </c>
      <c r="H3755" s="0" t="s">
        <v>4173</v>
      </c>
      <c r="I3755" s="0" t="n">
        <v>1</v>
      </c>
      <c r="J3755" s="0" t="n">
        <v>2.34</v>
      </c>
      <c r="K3755" s="0" t="s">
        <v>21</v>
      </c>
      <c r="L3755" s="0" t="n">
        <f aca="false">IF(K3755="Yes",(J3755-1)*0.98,-1)</f>
        <v>1.3132</v>
      </c>
      <c r="M3755" s="11" t="s">
        <v>62</v>
      </c>
      <c r="N3755" s="53" t="n">
        <v>14.4</v>
      </c>
      <c r="O3755" s="50" t="n">
        <f aca="false">N3755*L3755</f>
        <v>18.91008</v>
      </c>
      <c r="P3755" s="14" t="n">
        <f aca="false">O3755+P3754</f>
        <v>929.467943584734</v>
      </c>
    </row>
    <row r="3756" customFormat="false" ht="12.8" hidden="false" customHeight="false" outlineLevel="0" collapsed="false">
      <c r="A3756" s="2" t="s">
        <v>4170</v>
      </c>
      <c r="B3756" s="2" t="s">
        <v>239</v>
      </c>
      <c r="C3756" s="0" t="s">
        <v>584</v>
      </c>
      <c r="D3756" s="0" t="s">
        <v>102</v>
      </c>
      <c r="E3756" s="0" t="s">
        <v>147</v>
      </c>
      <c r="F3756" s="0" t="s">
        <v>49</v>
      </c>
      <c r="G3756" s="0" t="s">
        <v>19</v>
      </c>
      <c r="H3756" s="0" t="s">
        <v>4174</v>
      </c>
      <c r="I3756" s="0" t="n">
        <v>2</v>
      </c>
      <c r="J3756" s="0" t="n">
        <v>1.2</v>
      </c>
      <c r="K3756" s="0" t="s">
        <v>21</v>
      </c>
      <c r="L3756" s="0" t="n">
        <f aca="false">IF(K3756="Yes",(J3756-1)*0.98,-1)</f>
        <v>0.196</v>
      </c>
      <c r="M3756" s="4" t="s">
        <v>22</v>
      </c>
      <c r="N3756" s="53" t="n">
        <v>14.4</v>
      </c>
      <c r="O3756" s="50" t="n">
        <f aca="false">N3756*L3756</f>
        <v>2.8224</v>
      </c>
      <c r="P3756" s="14" t="n">
        <f aca="false">O3756+P3755</f>
        <v>932.290343584734</v>
      </c>
    </row>
    <row r="3757" customFormat="false" ht="12.8" hidden="false" customHeight="false" outlineLevel="0" collapsed="false">
      <c r="A3757" s="2" t="s">
        <v>4175</v>
      </c>
      <c r="B3757" s="2" t="s">
        <v>252</v>
      </c>
      <c r="C3757" s="0" t="s">
        <v>406</v>
      </c>
      <c r="D3757" s="0" t="s">
        <v>16</v>
      </c>
      <c r="E3757" s="0" t="s">
        <v>17</v>
      </c>
      <c r="F3757" s="0" t="s">
        <v>18</v>
      </c>
      <c r="G3757" s="0" t="s">
        <v>19</v>
      </c>
      <c r="H3757" s="0" t="s">
        <v>4176</v>
      </c>
      <c r="I3757" s="0" t="n">
        <v>1</v>
      </c>
      <c r="J3757" s="0" t="n">
        <v>1.24</v>
      </c>
      <c r="K3757" s="0" t="s">
        <v>21</v>
      </c>
      <c r="L3757" s="0" t="n">
        <f aca="false">IF(K3757="Yes",(J3757-1)*0.98,-1)</f>
        <v>0.2352</v>
      </c>
      <c r="M3757" s="4" t="s">
        <v>22</v>
      </c>
      <c r="N3757" s="53" t="n">
        <v>14.4</v>
      </c>
      <c r="O3757" s="50" t="n">
        <f aca="false">N3757*L3757</f>
        <v>3.38688</v>
      </c>
      <c r="P3757" s="14" t="n">
        <f aca="false">O3757+P3756</f>
        <v>935.677223584734</v>
      </c>
    </row>
    <row r="3758" customFormat="false" ht="12.8" hidden="false" customHeight="false" outlineLevel="0" collapsed="false">
      <c r="A3758" s="9" t="s">
        <v>4177</v>
      </c>
      <c r="B3758" s="9" t="s">
        <v>155</v>
      </c>
      <c r="C3758" s="6" t="s">
        <v>403</v>
      </c>
      <c r="D3758" s="6" t="s">
        <v>42</v>
      </c>
      <c r="E3758" s="6" t="s">
        <v>147</v>
      </c>
      <c r="F3758" s="6" t="s">
        <v>43</v>
      </c>
      <c r="G3758" s="6" t="s">
        <v>19</v>
      </c>
      <c r="H3758" s="6" t="s">
        <v>4178</v>
      </c>
      <c r="I3758" s="0" t="n">
        <v>0</v>
      </c>
      <c r="J3758" s="6" t="n">
        <v>19.5</v>
      </c>
      <c r="K3758" s="3" t="str">
        <f aca="false">IF(I3758=1,"Yes","No")</f>
        <v>No</v>
      </c>
      <c r="L3758" s="7" t="n">
        <f aca="false">IF(K3758="Yes",(J3758-1)*0.98,-1)</f>
        <v>-1</v>
      </c>
      <c r="M3758" s="10" t="s">
        <v>53</v>
      </c>
      <c r="N3758" s="53" t="n">
        <v>14.4</v>
      </c>
      <c r="O3758" s="50" t="n">
        <f aca="false">N3758*L3758</f>
        <v>-14.4</v>
      </c>
      <c r="P3758" s="14" t="n">
        <f aca="false">O3758+P3757</f>
        <v>921.277223584734</v>
      </c>
    </row>
    <row r="3759" customFormat="false" ht="12.8" hidden="false" customHeight="false" outlineLevel="0" collapsed="false">
      <c r="A3759" s="9" t="s">
        <v>4179</v>
      </c>
      <c r="B3759" s="9" t="s">
        <v>130</v>
      </c>
      <c r="C3759" s="6" t="s">
        <v>611</v>
      </c>
      <c r="D3759" s="6" t="s">
        <v>42</v>
      </c>
      <c r="E3759" s="6" t="s">
        <v>147</v>
      </c>
      <c r="F3759" s="6" t="s">
        <v>43</v>
      </c>
      <c r="G3759" s="6" t="s">
        <v>19</v>
      </c>
      <c r="H3759" s="6" t="s">
        <v>4180</v>
      </c>
      <c r="I3759" s="0" t="n">
        <v>3</v>
      </c>
      <c r="J3759" s="6" t="n">
        <v>5.92</v>
      </c>
      <c r="K3759" s="3" t="str">
        <f aca="false">IF(I3759=1,"Yes","No")</f>
        <v>No</v>
      </c>
      <c r="L3759" s="7" t="n">
        <f aca="false">IF(K3759="Yes",(J3759-1)*0.98,-1)</f>
        <v>-1</v>
      </c>
      <c r="M3759" s="10" t="s">
        <v>53</v>
      </c>
      <c r="N3759" s="53" t="n">
        <v>14.4</v>
      </c>
      <c r="O3759" s="50" t="n">
        <f aca="false">N3759*L3759</f>
        <v>-14.4</v>
      </c>
      <c r="P3759" s="14" t="n">
        <f aca="false">O3759+P3758</f>
        <v>906.877223584734</v>
      </c>
    </row>
    <row r="3760" customFormat="false" ht="12.8" hidden="false" customHeight="false" outlineLevel="0" collapsed="false">
      <c r="A3760" s="2" t="s">
        <v>4179</v>
      </c>
      <c r="B3760" s="2" t="s">
        <v>456</v>
      </c>
      <c r="C3760" s="0" t="s">
        <v>1488</v>
      </c>
      <c r="D3760" s="0" t="s">
        <v>37</v>
      </c>
      <c r="E3760" s="0" t="s">
        <v>87</v>
      </c>
      <c r="F3760" s="0" t="s">
        <v>18</v>
      </c>
      <c r="G3760" s="0" t="s">
        <v>19</v>
      </c>
      <c r="H3760" s="0" t="s">
        <v>4181</v>
      </c>
      <c r="I3760" s="0" t="n">
        <v>2</v>
      </c>
      <c r="J3760" s="0" t="n">
        <v>2.06</v>
      </c>
      <c r="K3760" s="0" t="s">
        <v>21</v>
      </c>
      <c r="L3760" s="0" t="n">
        <f aca="false">IF(K3760="Yes",(J3760-1)*0.98,-1)</f>
        <v>1.0388</v>
      </c>
      <c r="M3760" s="4" t="s">
        <v>22</v>
      </c>
      <c r="N3760" s="53" t="n">
        <v>14.4</v>
      </c>
      <c r="O3760" s="50" t="n">
        <f aca="false">N3760*L3760</f>
        <v>14.95872</v>
      </c>
      <c r="P3760" s="14" t="n">
        <f aca="false">O3760+P3759</f>
        <v>921.835943584733</v>
      </c>
    </row>
    <row r="3761" customFormat="false" ht="12.8" hidden="false" customHeight="false" outlineLevel="0" collapsed="false">
      <c r="A3761" s="2" t="s">
        <v>4179</v>
      </c>
      <c r="B3761" s="2" t="s">
        <v>471</v>
      </c>
      <c r="C3761" s="0" t="s">
        <v>382</v>
      </c>
      <c r="D3761" s="0" t="s">
        <v>42</v>
      </c>
      <c r="E3761" s="0" t="s">
        <v>147</v>
      </c>
      <c r="F3761" s="0" t="s">
        <v>65</v>
      </c>
      <c r="G3761" s="0" t="s">
        <v>21</v>
      </c>
      <c r="H3761" s="0" t="s">
        <v>4182</v>
      </c>
      <c r="I3761" s="0" t="n">
        <v>4</v>
      </c>
      <c r="J3761" s="0" t="n">
        <v>3.89</v>
      </c>
      <c r="K3761" s="0" t="str">
        <f aca="false">IF(I3761=1,"Yes","No")</f>
        <v>No</v>
      </c>
      <c r="L3761" s="0" t="n">
        <f aca="false">IF(K3761="Yes",(J3761-1)*0.98,-1)</f>
        <v>-1</v>
      </c>
      <c r="M3761" s="5" t="s">
        <v>33</v>
      </c>
      <c r="N3761" s="53" t="n">
        <v>14.4</v>
      </c>
      <c r="O3761" s="50" t="n">
        <f aca="false">N3761*L3761</f>
        <v>-14.4</v>
      </c>
      <c r="P3761" s="14" t="n">
        <f aca="false">O3761+P3760</f>
        <v>907.435943584733</v>
      </c>
    </row>
    <row r="3762" customFormat="false" ht="12.8" hidden="false" customHeight="false" outlineLevel="0" collapsed="false">
      <c r="A3762" s="2" t="s">
        <v>4179</v>
      </c>
      <c r="B3762" s="2" t="s">
        <v>471</v>
      </c>
      <c r="C3762" s="0" t="s">
        <v>382</v>
      </c>
      <c r="D3762" s="0" t="s">
        <v>42</v>
      </c>
      <c r="E3762" s="0" t="s">
        <v>147</v>
      </c>
      <c r="F3762" s="0" t="s">
        <v>65</v>
      </c>
      <c r="G3762" s="0" t="s">
        <v>21</v>
      </c>
      <c r="H3762" s="0" t="s">
        <v>4182</v>
      </c>
      <c r="I3762" s="0" t="n">
        <v>4</v>
      </c>
      <c r="J3762" s="0" t="n">
        <v>1.96</v>
      </c>
      <c r="K3762" s="0" t="s">
        <v>19</v>
      </c>
      <c r="L3762" s="0" t="n">
        <f aca="false">IF(K3762="Yes",(J3762-1)*0.98,-1)</f>
        <v>-1</v>
      </c>
      <c r="M3762" s="4" t="s">
        <v>22</v>
      </c>
      <c r="N3762" s="53" t="n">
        <v>14.4</v>
      </c>
      <c r="O3762" s="50" t="n">
        <f aca="false">N3762*L3762</f>
        <v>-14.4</v>
      </c>
      <c r="P3762" s="14" t="n">
        <f aca="false">O3762+P3761</f>
        <v>893.035943584734</v>
      </c>
    </row>
    <row r="3763" customFormat="false" ht="12.8" hidden="false" customHeight="false" outlineLevel="0" collapsed="false">
      <c r="A3763" s="2" t="s">
        <v>4183</v>
      </c>
      <c r="B3763" s="2" t="s">
        <v>205</v>
      </c>
      <c r="C3763" s="6" t="s">
        <v>584</v>
      </c>
      <c r="D3763" s="6" t="s">
        <v>42</v>
      </c>
      <c r="E3763" s="6" t="s">
        <v>147</v>
      </c>
      <c r="F3763" s="6" t="s">
        <v>18</v>
      </c>
      <c r="G3763" s="6" t="s">
        <v>19</v>
      </c>
      <c r="H3763" s="6" t="s">
        <v>4184</v>
      </c>
      <c r="I3763" s="0" t="n">
        <v>3</v>
      </c>
      <c r="J3763" s="6" t="n">
        <v>4.8</v>
      </c>
      <c r="K3763" s="3" t="str">
        <f aca="false">IF(I3763=1, "No","Yes")</f>
        <v>Yes</v>
      </c>
      <c r="L3763" s="7" t="n">
        <f aca="false">IF(I3763=1,-J3763,0.98)</f>
        <v>0.98</v>
      </c>
      <c r="M3763" s="8" t="s">
        <v>51</v>
      </c>
      <c r="N3763" s="53" t="n">
        <v>14.4</v>
      </c>
      <c r="O3763" s="50" t="n">
        <f aca="false">N3763*L3763</f>
        <v>14.112</v>
      </c>
      <c r="P3763" s="14" t="n">
        <f aca="false">O3763+P3762</f>
        <v>907.147943584734</v>
      </c>
    </row>
    <row r="3764" customFormat="false" ht="12.8" hidden="false" customHeight="false" outlineLevel="0" collapsed="false">
      <c r="A3764" s="2" t="s">
        <v>4183</v>
      </c>
      <c r="B3764" s="2" t="s">
        <v>1250</v>
      </c>
      <c r="C3764" s="0" t="s">
        <v>1488</v>
      </c>
      <c r="D3764" s="0" t="s">
        <v>37</v>
      </c>
      <c r="E3764" s="0" t="s">
        <v>17</v>
      </c>
      <c r="F3764" s="0" t="s">
        <v>65</v>
      </c>
      <c r="G3764" s="0" t="s">
        <v>21</v>
      </c>
      <c r="H3764" s="0" t="s">
        <v>4185</v>
      </c>
      <c r="I3764" s="0" t="n">
        <v>0</v>
      </c>
      <c r="J3764" s="0" t="n">
        <v>4.23</v>
      </c>
      <c r="K3764" s="0" t="str">
        <f aca="false">IF(I3764=1,"Yes","No")</f>
        <v>No</v>
      </c>
      <c r="L3764" s="0" t="n">
        <f aca="false">IF(K3764="Yes",(J3764-1)*0.98,-1)</f>
        <v>-1</v>
      </c>
      <c r="M3764" s="5" t="s">
        <v>33</v>
      </c>
      <c r="N3764" s="53" t="n">
        <v>14.4</v>
      </c>
      <c r="O3764" s="50" t="n">
        <f aca="false">N3764*L3764</f>
        <v>-14.4</v>
      </c>
      <c r="P3764" s="14" t="n">
        <f aca="false">O3764+P3763</f>
        <v>892.747943584734</v>
      </c>
    </row>
    <row r="3765" customFormat="false" ht="12.8" hidden="false" customHeight="false" outlineLevel="0" collapsed="false">
      <c r="A3765" s="2" t="s">
        <v>4183</v>
      </c>
      <c r="B3765" s="2" t="s">
        <v>1250</v>
      </c>
      <c r="C3765" s="0" t="s">
        <v>1488</v>
      </c>
      <c r="D3765" s="0" t="s">
        <v>37</v>
      </c>
      <c r="E3765" s="0" t="s">
        <v>17</v>
      </c>
      <c r="F3765" s="0" t="s">
        <v>65</v>
      </c>
      <c r="G3765" s="0" t="s">
        <v>21</v>
      </c>
      <c r="H3765" s="0" t="s">
        <v>4185</v>
      </c>
      <c r="I3765" s="0" t="n">
        <v>0</v>
      </c>
      <c r="J3765" s="0" t="n">
        <v>1.7</v>
      </c>
      <c r="K3765" s="0" t="s">
        <v>19</v>
      </c>
      <c r="L3765" s="0" t="n">
        <f aca="false">IF(K3765="Yes",(J3765-1)*0.98,-1)</f>
        <v>-1</v>
      </c>
      <c r="M3765" s="4" t="s">
        <v>22</v>
      </c>
      <c r="N3765" s="53" t="n">
        <v>14.4</v>
      </c>
      <c r="O3765" s="50" t="n">
        <f aca="false">N3765*L3765</f>
        <v>-14.4</v>
      </c>
      <c r="P3765" s="14" t="n">
        <f aca="false">O3765+P3764</f>
        <v>878.347943584734</v>
      </c>
    </row>
    <row r="3766" customFormat="false" ht="12.8" hidden="false" customHeight="false" outlineLevel="0" collapsed="false">
      <c r="A3766" s="2" t="s">
        <v>4183</v>
      </c>
      <c r="B3766" s="2" t="s">
        <v>1864</v>
      </c>
      <c r="C3766" s="0" t="s">
        <v>264</v>
      </c>
      <c r="D3766" s="0" t="s">
        <v>29</v>
      </c>
      <c r="E3766" s="0" t="s">
        <v>147</v>
      </c>
      <c r="F3766" s="0" t="s">
        <v>65</v>
      </c>
      <c r="G3766" s="0" t="s">
        <v>21</v>
      </c>
      <c r="H3766" s="0" t="s">
        <v>4186</v>
      </c>
      <c r="I3766" s="0" t="n">
        <v>2</v>
      </c>
      <c r="J3766" s="0" t="n">
        <v>1.68</v>
      </c>
      <c r="K3766" s="0" t="s">
        <v>21</v>
      </c>
      <c r="L3766" s="0" t="n">
        <f aca="false">IF(K3766="Yes",(J3766-1)*0.98,-1)</f>
        <v>0.6664</v>
      </c>
      <c r="M3766" s="11" t="s">
        <v>62</v>
      </c>
      <c r="N3766" s="53" t="n">
        <v>14.4</v>
      </c>
      <c r="O3766" s="50" t="n">
        <f aca="false">N3766*L3766</f>
        <v>9.59616</v>
      </c>
      <c r="P3766" s="14" t="n">
        <f aca="false">O3766+P3765</f>
        <v>887.944103584734</v>
      </c>
    </row>
    <row r="3767" customFormat="false" ht="12.8" hidden="false" customHeight="false" outlineLevel="0" collapsed="false">
      <c r="A3767" s="2" t="s">
        <v>4187</v>
      </c>
      <c r="B3767" s="2" t="s">
        <v>885</v>
      </c>
      <c r="C3767" s="0" t="s">
        <v>74</v>
      </c>
      <c r="D3767" s="0" t="s">
        <v>37</v>
      </c>
      <c r="E3767" s="0" t="s">
        <v>30</v>
      </c>
      <c r="F3767" s="0" t="s">
        <v>43</v>
      </c>
      <c r="G3767" s="0" t="s">
        <v>19</v>
      </c>
      <c r="H3767" s="0" t="s">
        <v>4188</v>
      </c>
      <c r="I3767" s="0" t="n">
        <v>3</v>
      </c>
      <c r="J3767" s="0" t="n">
        <v>1.12</v>
      </c>
      <c r="K3767" s="0" t="s">
        <v>21</v>
      </c>
      <c r="L3767" s="0" t="n">
        <f aca="false">IF(K3767="Yes",(J3767-1)*0.98,-1)</f>
        <v>0.1176</v>
      </c>
      <c r="M3767" s="4" t="s">
        <v>22</v>
      </c>
      <c r="N3767" s="53" t="n">
        <v>14.4</v>
      </c>
      <c r="O3767" s="50" t="n">
        <f aca="false">N3767*L3767</f>
        <v>1.69344</v>
      </c>
      <c r="P3767" s="14" t="n">
        <f aca="false">O3767+P3766</f>
        <v>889.637543584734</v>
      </c>
    </row>
    <row r="3768" customFormat="false" ht="12.8" hidden="false" customHeight="false" outlineLevel="0" collapsed="false">
      <c r="A3768" s="2" t="s">
        <v>4187</v>
      </c>
      <c r="B3768" s="2" t="s">
        <v>885</v>
      </c>
      <c r="C3768" s="0" t="s">
        <v>74</v>
      </c>
      <c r="D3768" s="0" t="s">
        <v>37</v>
      </c>
      <c r="E3768" s="0" t="s">
        <v>30</v>
      </c>
      <c r="F3768" s="0" t="s">
        <v>43</v>
      </c>
      <c r="G3768" s="0" t="s">
        <v>19</v>
      </c>
      <c r="H3768" s="0" t="s">
        <v>4189</v>
      </c>
      <c r="I3768" s="0" t="n">
        <v>1</v>
      </c>
      <c r="J3768" s="0" t="n">
        <v>5.5</v>
      </c>
      <c r="K3768" s="0" t="s">
        <v>21</v>
      </c>
      <c r="L3768" s="0" t="n">
        <f aca="false">IF(K3768="Yes",(J3768-1)*0.98,-1)</f>
        <v>4.41</v>
      </c>
      <c r="M3768" s="11" t="s">
        <v>62</v>
      </c>
      <c r="N3768" s="53" t="n">
        <v>14.4</v>
      </c>
      <c r="O3768" s="50" t="n">
        <f aca="false">N3768*L3768</f>
        <v>63.504</v>
      </c>
      <c r="P3768" s="14" t="n">
        <f aca="false">O3768+P3767</f>
        <v>953.141543584734</v>
      </c>
    </row>
    <row r="3769" customFormat="false" ht="12.8" hidden="false" customHeight="false" outlineLevel="0" collapsed="false">
      <c r="A3769" s="9" t="s">
        <v>4187</v>
      </c>
      <c r="B3769" s="9" t="s">
        <v>885</v>
      </c>
      <c r="C3769" s="6" t="s">
        <v>74</v>
      </c>
      <c r="D3769" s="6" t="s">
        <v>37</v>
      </c>
      <c r="E3769" s="6" t="s">
        <v>30</v>
      </c>
      <c r="F3769" s="6" t="s">
        <v>43</v>
      </c>
      <c r="G3769" s="6" t="s">
        <v>19</v>
      </c>
      <c r="H3769" s="6" t="s">
        <v>4189</v>
      </c>
      <c r="I3769" s="0" t="n">
        <v>1</v>
      </c>
      <c r="J3769" s="6" t="n">
        <v>33.72</v>
      </c>
      <c r="K3769" s="3" t="str">
        <f aca="false">IF(I3769=1,"Yes","No")</f>
        <v>Yes</v>
      </c>
      <c r="L3769" s="7" t="n">
        <f aca="false">IF(K3769="Yes",(J3769-1)*0.98,-1)</f>
        <v>32.0656</v>
      </c>
      <c r="M3769" s="10" t="s">
        <v>53</v>
      </c>
      <c r="N3769" s="53" t="n">
        <v>14.4</v>
      </c>
      <c r="O3769" s="50" t="n">
        <f aca="false">N3769*L3769</f>
        <v>461.74464</v>
      </c>
      <c r="P3769" s="14" t="n">
        <f aca="false">O3769+P3768</f>
        <v>1414.88618358473</v>
      </c>
    </row>
    <row r="3770" customFormat="false" ht="12.8" hidden="false" customHeight="false" outlineLevel="0" collapsed="false">
      <c r="A3770" s="2" t="s">
        <v>4187</v>
      </c>
      <c r="B3770" s="2" t="s">
        <v>222</v>
      </c>
      <c r="C3770" s="0" t="s">
        <v>1246</v>
      </c>
      <c r="D3770" s="0" t="s">
        <v>42</v>
      </c>
      <c r="E3770" s="0" t="s">
        <v>147</v>
      </c>
      <c r="F3770" s="0" t="s">
        <v>453</v>
      </c>
      <c r="G3770" s="0" t="s">
        <v>19</v>
      </c>
      <c r="H3770" s="0" t="s">
        <v>4190</v>
      </c>
      <c r="I3770" s="0" t="n">
        <v>3</v>
      </c>
      <c r="J3770" s="0" t="n">
        <v>2.59</v>
      </c>
      <c r="K3770" s="0" t="str">
        <f aca="false">IF(I3770=1,"Yes","No")</f>
        <v>No</v>
      </c>
      <c r="L3770" s="0" t="n">
        <f aca="false">IF(K3770="Yes",(J3770-1)*0.98,-1)</f>
        <v>-1</v>
      </c>
      <c r="M3770" s="5" t="s">
        <v>33</v>
      </c>
      <c r="N3770" s="53" t="n">
        <v>14.4</v>
      </c>
      <c r="O3770" s="50" t="n">
        <f aca="false">N3770*L3770</f>
        <v>-14.4</v>
      </c>
      <c r="P3770" s="14" t="n">
        <f aca="false">O3770+P3769</f>
        <v>1400.48618358473</v>
      </c>
    </row>
    <row r="3771" customFormat="false" ht="12.8" hidden="false" customHeight="false" outlineLevel="0" collapsed="false">
      <c r="A3771" s="2" t="s">
        <v>4187</v>
      </c>
      <c r="B3771" s="2" t="s">
        <v>205</v>
      </c>
      <c r="C3771" s="0" t="s">
        <v>1488</v>
      </c>
      <c r="D3771" s="0" t="s">
        <v>37</v>
      </c>
      <c r="E3771" s="0" t="s">
        <v>147</v>
      </c>
      <c r="G3771" s="0" t="s">
        <v>19</v>
      </c>
      <c r="H3771" s="0" t="s">
        <v>4191</v>
      </c>
      <c r="I3771" s="0" t="n">
        <v>1</v>
      </c>
      <c r="J3771" s="0" t="n">
        <v>3.1</v>
      </c>
      <c r="K3771" s="0" t="str">
        <f aca="false">IF(I3771=1,"Yes","No")</f>
        <v>Yes</v>
      </c>
      <c r="L3771" s="0" t="n">
        <f aca="false">IF(K3771="Yes",(J3771-1)*0.98,-1)</f>
        <v>2.058</v>
      </c>
      <c r="M3771" s="5" t="s">
        <v>33</v>
      </c>
      <c r="N3771" s="53" t="n">
        <v>14.4</v>
      </c>
      <c r="O3771" s="50" t="n">
        <f aca="false">N3771*L3771</f>
        <v>29.6352</v>
      </c>
      <c r="P3771" s="14" t="n">
        <f aca="false">O3771+P3770</f>
        <v>1430.12138358473</v>
      </c>
    </row>
    <row r="3772" customFormat="false" ht="12.8" hidden="false" customHeight="false" outlineLevel="0" collapsed="false">
      <c r="A3772" s="2" t="s">
        <v>4187</v>
      </c>
      <c r="B3772" s="2" t="s">
        <v>73</v>
      </c>
      <c r="C3772" s="0" t="s">
        <v>78</v>
      </c>
      <c r="D3772" s="0" t="s">
        <v>29</v>
      </c>
      <c r="E3772" s="0" t="s">
        <v>147</v>
      </c>
      <c r="F3772" s="0" t="s">
        <v>428</v>
      </c>
      <c r="G3772" s="0" t="s">
        <v>21</v>
      </c>
      <c r="H3772" s="0" t="s">
        <v>4192</v>
      </c>
      <c r="I3772" s="0" t="n">
        <v>0</v>
      </c>
      <c r="J3772" s="0" t="n">
        <v>8.6</v>
      </c>
      <c r="K3772" s="0" t="str">
        <f aca="false">IF(I3772=1,"Yes","No")</f>
        <v>No</v>
      </c>
      <c r="L3772" s="0" t="n">
        <f aca="false">IF(K3772="Yes",(J3772-1)*0.98,-1)</f>
        <v>-1</v>
      </c>
      <c r="M3772" s="5" t="s">
        <v>33</v>
      </c>
      <c r="N3772" s="53" t="n">
        <v>14.4</v>
      </c>
      <c r="O3772" s="50" t="n">
        <f aca="false">N3772*L3772</f>
        <v>-14.4</v>
      </c>
      <c r="P3772" s="14" t="n">
        <f aca="false">O3772+P3771</f>
        <v>1415.72138358473</v>
      </c>
    </row>
    <row r="3773" customFormat="false" ht="12.8" hidden="false" customHeight="false" outlineLevel="0" collapsed="false">
      <c r="A3773" s="2" t="s">
        <v>4193</v>
      </c>
      <c r="B3773" s="2" t="s">
        <v>885</v>
      </c>
      <c r="C3773" s="0" t="s">
        <v>506</v>
      </c>
      <c r="D3773" s="0" t="s">
        <v>42</v>
      </c>
      <c r="E3773" s="0" t="s">
        <v>147</v>
      </c>
      <c r="F3773" s="0" t="s">
        <v>453</v>
      </c>
      <c r="G3773" s="0" t="s">
        <v>19</v>
      </c>
      <c r="H3773" s="0" t="s">
        <v>4194</v>
      </c>
      <c r="I3773" s="0" t="n">
        <v>2</v>
      </c>
      <c r="J3773" s="0" t="n">
        <v>2.73</v>
      </c>
      <c r="K3773" s="0" t="str">
        <f aca="false">IF(I3773=1,"Yes","No")</f>
        <v>No</v>
      </c>
      <c r="L3773" s="0" t="n">
        <f aca="false">IF(K3773="Yes",(J3773-1)*0.98,-1)</f>
        <v>-1</v>
      </c>
      <c r="M3773" s="5" t="s">
        <v>33</v>
      </c>
      <c r="N3773" s="53" t="n">
        <v>14.4</v>
      </c>
      <c r="O3773" s="50" t="n">
        <f aca="false">N3773*L3773</f>
        <v>-14.4</v>
      </c>
      <c r="P3773" s="14" t="n">
        <f aca="false">O3773+P3772</f>
        <v>1401.32138358473</v>
      </c>
    </row>
    <row r="3774" customFormat="false" ht="12.8" hidden="false" customHeight="false" outlineLevel="0" collapsed="false">
      <c r="A3774" s="2" t="s">
        <v>4193</v>
      </c>
      <c r="B3774" s="2" t="s">
        <v>885</v>
      </c>
      <c r="C3774" s="0" t="s">
        <v>506</v>
      </c>
      <c r="D3774" s="0" t="s">
        <v>42</v>
      </c>
      <c r="E3774" s="0" t="s">
        <v>147</v>
      </c>
      <c r="F3774" s="0" t="s">
        <v>453</v>
      </c>
      <c r="G3774" s="0" t="s">
        <v>19</v>
      </c>
      <c r="H3774" s="0" t="s">
        <v>4195</v>
      </c>
      <c r="I3774" s="0" t="n">
        <v>1</v>
      </c>
      <c r="J3774" s="0" t="n">
        <v>1.48</v>
      </c>
      <c r="K3774" s="0" t="s">
        <v>21</v>
      </c>
      <c r="L3774" s="0" t="n">
        <f aca="false">IF(K3774="Yes",(J3774-1)*0.98,-1)</f>
        <v>0.4704</v>
      </c>
      <c r="M3774" s="11" t="s">
        <v>62</v>
      </c>
      <c r="N3774" s="53" t="n">
        <v>14.4</v>
      </c>
      <c r="O3774" s="50" t="n">
        <f aca="false">N3774*L3774</f>
        <v>6.77376</v>
      </c>
      <c r="P3774" s="14" t="n">
        <f aca="false">O3774+P3773</f>
        <v>1408.09514358473</v>
      </c>
    </row>
    <row r="3775" customFormat="false" ht="12.8" hidden="false" customHeight="false" outlineLevel="0" collapsed="false">
      <c r="A3775" s="9" t="s">
        <v>4196</v>
      </c>
      <c r="B3775" s="9" t="s">
        <v>252</v>
      </c>
      <c r="C3775" s="6" t="s">
        <v>370</v>
      </c>
      <c r="D3775" s="6" t="s">
        <v>42</v>
      </c>
      <c r="E3775" s="6" t="s">
        <v>147</v>
      </c>
      <c r="F3775" s="6" t="s">
        <v>43</v>
      </c>
      <c r="G3775" s="6" t="s">
        <v>19</v>
      </c>
      <c r="H3775" s="6" t="s">
        <v>4197</v>
      </c>
      <c r="I3775" s="0" t="n">
        <v>3</v>
      </c>
      <c r="J3775" s="6" t="n">
        <v>3.5</v>
      </c>
      <c r="K3775" s="3" t="str">
        <f aca="false">IF(I3775=1,"Yes","No")</f>
        <v>No</v>
      </c>
      <c r="L3775" s="7" t="n">
        <f aca="false">IF(K3775="Yes",(J3775-1)*0.98,-1)</f>
        <v>-1</v>
      </c>
      <c r="M3775" s="10" t="s">
        <v>53</v>
      </c>
      <c r="N3775" s="53" t="n">
        <v>14.4</v>
      </c>
      <c r="O3775" s="50" t="n">
        <f aca="false">N3775*L3775</f>
        <v>-14.4</v>
      </c>
      <c r="P3775" s="14" t="n">
        <f aca="false">O3775+P3774</f>
        <v>1393.69514358473</v>
      </c>
    </row>
    <row r="3776" customFormat="false" ht="12.8" hidden="false" customHeight="false" outlineLevel="0" collapsed="false">
      <c r="A3776" s="2" t="s">
        <v>4198</v>
      </c>
      <c r="B3776" s="2" t="s">
        <v>113</v>
      </c>
      <c r="C3776" s="0" t="s">
        <v>215</v>
      </c>
      <c r="D3776" s="0" t="s">
        <v>16</v>
      </c>
      <c r="E3776" s="0" t="s">
        <v>17</v>
      </c>
      <c r="F3776" s="0" t="s">
        <v>18</v>
      </c>
      <c r="G3776" s="0" t="s">
        <v>19</v>
      </c>
      <c r="H3776" s="0" t="s">
        <v>4199</v>
      </c>
      <c r="I3776" s="0" t="n">
        <v>0</v>
      </c>
      <c r="J3776" s="0" t="n">
        <v>1.39</v>
      </c>
      <c r="K3776" s="0" t="s">
        <v>19</v>
      </c>
      <c r="L3776" s="0" t="n">
        <f aca="false">IF(K3776="Yes",(J3776-1)*0.98,-1)</f>
        <v>-1</v>
      </c>
      <c r="M3776" s="4" t="s">
        <v>22</v>
      </c>
      <c r="N3776" s="53" t="n">
        <v>14.4</v>
      </c>
      <c r="O3776" s="50" t="n">
        <f aca="false">N3776*L3776</f>
        <v>-14.4</v>
      </c>
      <c r="P3776" s="14" t="n">
        <f aca="false">O3776+P3775</f>
        <v>1379.29514358473</v>
      </c>
    </row>
    <row r="3777" customFormat="false" ht="12.8" hidden="false" customHeight="false" outlineLevel="0" collapsed="false">
      <c r="A3777" s="2" t="s">
        <v>4198</v>
      </c>
      <c r="B3777" s="2" t="s">
        <v>113</v>
      </c>
      <c r="C3777" s="0" t="s">
        <v>215</v>
      </c>
      <c r="D3777" s="0" t="s">
        <v>16</v>
      </c>
      <c r="E3777" s="0" t="s">
        <v>17</v>
      </c>
      <c r="F3777" s="0" t="s">
        <v>18</v>
      </c>
      <c r="G3777" s="0" t="s">
        <v>19</v>
      </c>
      <c r="H3777" s="0" t="s">
        <v>4200</v>
      </c>
      <c r="I3777" s="0" t="n">
        <v>2</v>
      </c>
      <c r="J3777" s="0" t="n">
        <v>1.5</v>
      </c>
      <c r="K3777" s="0" t="s">
        <v>21</v>
      </c>
      <c r="L3777" s="0" t="n">
        <f aca="false">IF(K3777="Yes",(J3777-1)*0.98,-1)</f>
        <v>0.49</v>
      </c>
      <c r="M3777" s="11" t="s">
        <v>62</v>
      </c>
      <c r="N3777" s="53" t="n">
        <v>14.4</v>
      </c>
      <c r="O3777" s="50" t="n">
        <f aca="false">N3777*L3777</f>
        <v>7.056</v>
      </c>
      <c r="P3777" s="14" t="n">
        <f aca="false">O3777+P3776</f>
        <v>1386.35114358473</v>
      </c>
    </row>
    <row r="3778" customFormat="false" ht="12.8" hidden="false" customHeight="false" outlineLevel="0" collapsed="false">
      <c r="A3778" s="2" t="s">
        <v>4198</v>
      </c>
      <c r="B3778" s="2" t="s">
        <v>14</v>
      </c>
      <c r="C3778" s="0" t="s">
        <v>215</v>
      </c>
      <c r="D3778" s="0" t="s">
        <v>16</v>
      </c>
      <c r="E3778" s="0" t="s">
        <v>87</v>
      </c>
      <c r="F3778" s="0" t="s">
        <v>18</v>
      </c>
      <c r="G3778" s="0" t="s">
        <v>21</v>
      </c>
      <c r="H3778" s="0" t="s">
        <v>4201</v>
      </c>
      <c r="I3778" s="0" t="n">
        <v>2</v>
      </c>
      <c r="J3778" s="0" t="n">
        <v>1.48</v>
      </c>
      <c r="K3778" s="0" t="s">
        <v>21</v>
      </c>
      <c r="L3778" s="0" t="n">
        <f aca="false">IF(K3778="Yes",(J3778-1)*0.98,-1)</f>
        <v>0.4704</v>
      </c>
      <c r="M3778" s="4" t="s">
        <v>22</v>
      </c>
      <c r="N3778" s="53" t="n">
        <v>14.4</v>
      </c>
      <c r="O3778" s="50" t="n">
        <f aca="false">N3778*L3778</f>
        <v>6.77376</v>
      </c>
      <c r="P3778" s="14" t="n">
        <f aca="false">O3778+P3777</f>
        <v>1393.12490358473</v>
      </c>
    </row>
    <row r="3779" customFormat="false" ht="12.8" hidden="false" customHeight="false" outlineLevel="0" collapsed="false">
      <c r="A3779" s="2" t="s">
        <v>4202</v>
      </c>
      <c r="B3779" s="2" t="s">
        <v>155</v>
      </c>
      <c r="C3779" s="0" t="s">
        <v>492</v>
      </c>
      <c r="D3779" s="0" t="s">
        <v>16</v>
      </c>
      <c r="E3779" s="0" t="s">
        <v>17</v>
      </c>
      <c r="F3779" s="0" t="s">
        <v>18</v>
      </c>
      <c r="G3779" s="0" t="s">
        <v>19</v>
      </c>
      <c r="H3779" s="0" t="s">
        <v>4203</v>
      </c>
      <c r="I3779" s="0" t="n">
        <v>2</v>
      </c>
      <c r="J3779" s="0" t="n">
        <v>1.17</v>
      </c>
      <c r="K3779" s="0" t="s">
        <v>21</v>
      </c>
      <c r="L3779" s="0" t="n">
        <f aca="false">IF(K3779="Yes",(J3779-1)*0.98,-1)</f>
        <v>0.1666</v>
      </c>
      <c r="M3779" s="4" t="s">
        <v>22</v>
      </c>
      <c r="N3779" s="53" t="n">
        <v>14.4</v>
      </c>
      <c r="O3779" s="50" t="n">
        <f aca="false">N3779*L3779</f>
        <v>2.39904</v>
      </c>
      <c r="P3779" s="14" t="n">
        <f aca="false">O3779+P3778</f>
        <v>1395.52394358473</v>
      </c>
    </row>
    <row r="3780" customFormat="false" ht="12.8" hidden="false" customHeight="false" outlineLevel="0" collapsed="false">
      <c r="A3780" s="2" t="s">
        <v>4202</v>
      </c>
      <c r="B3780" s="2" t="s">
        <v>155</v>
      </c>
      <c r="C3780" s="0" t="s">
        <v>492</v>
      </c>
      <c r="D3780" s="0" t="s">
        <v>16</v>
      </c>
      <c r="E3780" s="0" t="s">
        <v>17</v>
      </c>
      <c r="F3780" s="0" t="s">
        <v>18</v>
      </c>
      <c r="G3780" s="0" t="s">
        <v>19</v>
      </c>
      <c r="H3780" s="0" t="s">
        <v>4204</v>
      </c>
      <c r="I3780" s="0" t="n">
        <v>1</v>
      </c>
      <c r="J3780" s="0" t="n">
        <v>1.56</v>
      </c>
      <c r="K3780" s="0" t="s">
        <v>21</v>
      </c>
      <c r="L3780" s="0" t="n">
        <f aca="false">IF(K3780="Yes",(J3780-1)*0.98,-1)</f>
        <v>0.5488</v>
      </c>
      <c r="M3780" s="11" t="s">
        <v>62</v>
      </c>
      <c r="N3780" s="53" t="n">
        <v>14.4</v>
      </c>
      <c r="O3780" s="50" t="n">
        <f aca="false">N3780*L3780</f>
        <v>7.90272</v>
      </c>
      <c r="P3780" s="14" t="n">
        <f aca="false">O3780+P3779</f>
        <v>1403.42666358473</v>
      </c>
    </row>
    <row r="3781" customFormat="false" ht="12.8" hidden="false" customHeight="false" outlineLevel="0" collapsed="false">
      <c r="A3781" s="2" t="s">
        <v>4202</v>
      </c>
      <c r="B3781" s="2" t="s">
        <v>155</v>
      </c>
      <c r="C3781" s="6" t="s">
        <v>492</v>
      </c>
      <c r="D3781" s="6" t="s">
        <v>16</v>
      </c>
      <c r="E3781" s="6" t="s">
        <v>17</v>
      </c>
      <c r="F3781" s="6" t="s">
        <v>18</v>
      </c>
      <c r="G3781" s="6" t="s">
        <v>19</v>
      </c>
      <c r="H3781" s="6" t="s">
        <v>4205</v>
      </c>
      <c r="I3781" s="0" t="n">
        <v>0</v>
      </c>
      <c r="J3781" s="6" t="n">
        <v>12.45</v>
      </c>
      <c r="K3781" s="3" t="str">
        <f aca="false">IF(I3781=1, "No","Yes")</f>
        <v>Yes</v>
      </c>
      <c r="L3781" s="7" t="n">
        <f aca="false">IF(I3781=1,-J3781,0.98)</f>
        <v>0.98</v>
      </c>
      <c r="M3781" s="12" t="s">
        <v>128</v>
      </c>
      <c r="N3781" s="53" t="n">
        <v>14.4</v>
      </c>
      <c r="O3781" s="50" t="n">
        <f aca="false">N3781*L3781</f>
        <v>14.112</v>
      </c>
      <c r="P3781" s="14" t="n">
        <f aca="false">O3781+P3780</f>
        <v>1417.53866358473</v>
      </c>
    </row>
    <row r="3782" customFormat="false" ht="12.8" hidden="false" customHeight="false" outlineLevel="0" collapsed="false">
      <c r="A3782" s="2" t="s">
        <v>4202</v>
      </c>
      <c r="B3782" s="2" t="s">
        <v>376</v>
      </c>
      <c r="C3782" s="0" t="s">
        <v>492</v>
      </c>
      <c r="D3782" s="0" t="s">
        <v>42</v>
      </c>
      <c r="E3782" s="0" t="s">
        <v>79</v>
      </c>
      <c r="F3782" s="0" t="s">
        <v>80</v>
      </c>
      <c r="G3782" s="0" t="s">
        <v>19</v>
      </c>
      <c r="H3782" s="0" t="s">
        <v>4206</v>
      </c>
      <c r="I3782" s="0" t="n">
        <v>0</v>
      </c>
      <c r="J3782" s="0" t="n">
        <v>1.31</v>
      </c>
      <c r="K3782" s="0" t="s">
        <v>19</v>
      </c>
      <c r="L3782" s="0" t="n">
        <f aca="false">IF(K3782="Yes",(J3782-1)*0.98,-1)</f>
        <v>-1</v>
      </c>
      <c r="M3782" s="4" t="s">
        <v>22</v>
      </c>
      <c r="N3782" s="53" t="n">
        <v>14.4</v>
      </c>
      <c r="O3782" s="50" t="n">
        <f aca="false">N3782*L3782</f>
        <v>-14.4</v>
      </c>
      <c r="P3782" s="14" t="n">
        <f aca="false">O3782+P3781</f>
        <v>1403.13866358473</v>
      </c>
    </row>
    <row r="3783" customFormat="false" ht="12.8" hidden="false" customHeight="false" outlineLevel="0" collapsed="false">
      <c r="A3783" s="2" t="s">
        <v>4207</v>
      </c>
      <c r="B3783" s="2" t="s">
        <v>480</v>
      </c>
      <c r="C3783" s="0" t="s">
        <v>1088</v>
      </c>
      <c r="D3783" s="0" t="s">
        <v>37</v>
      </c>
      <c r="E3783" s="0" t="s">
        <v>17</v>
      </c>
      <c r="F3783" s="0" t="s">
        <v>18</v>
      </c>
      <c r="G3783" s="0" t="s">
        <v>19</v>
      </c>
      <c r="H3783" s="0" t="s">
        <v>4208</v>
      </c>
      <c r="I3783" s="0" t="n">
        <v>1</v>
      </c>
      <c r="J3783" s="0" t="n">
        <v>1.63</v>
      </c>
      <c r="K3783" s="0" t="str">
        <f aca="false">IF(I3783=1,"Yes","No")</f>
        <v>Yes</v>
      </c>
      <c r="L3783" s="0" t="n">
        <f aca="false">IF(K3783="Yes",(J3783-1)*0.98,-1)</f>
        <v>0.6174</v>
      </c>
      <c r="M3783" s="5" t="s">
        <v>33</v>
      </c>
      <c r="N3783" s="53" t="n">
        <v>14.4</v>
      </c>
      <c r="O3783" s="50" t="n">
        <f aca="false">N3783*L3783</f>
        <v>8.89056</v>
      </c>
      <c r="P3783" s="14" t="n">
        <f aca="false">O3783+P3782</f>
        <v>1412.02922358473</v>
      </c>
    </row>
    <row r="3784" customFormat="false" ht="12.8" hidden="false" customHeight="false" outlineLevel="0" collapsed="false">
      <c r="A3784" s="2" t="s">
        <v>4207</v>
      </c>
      <c r="B3784" s="2" t="s">
        <v>193</v>
      </c>
      <c r="C3784" s="0" t="s">
        <v>1088</v>
      </c>
      <c r="D3784" s="0" t="s">
        <v>37</v>
      </c>
      <c r="E3784" s="0" t="s">
        <v>17</v>
      </c>
      <c r="F3784" s="0" t="s">
        <v>1413</v>
      </c>
      <c r="G3784" s="0" t="s">
        <v>19</v>
      </c>
      <c r="H3784" s="0" t="s">
        <v>4209</v>
      </c>
      <c r="I3784" s="0" t="n">
        <v>1</v>
      </c>
      <c r="J3784" s="0" t="n">
        <v>1.31</v>
      </c>
      <c r="K3784" s="0" t="s">
        <v>21</v>
      </c>
      <c r="L3784" s="0" t="n">
        <f aca="false">IF(K3784="Yes",(J3784-1)*0.98,-1)</f>
        <v>0.3038</v>
      </c>
      <c r="M3784" s="4" t="s">
        <v>22</v>
      </c>
      <c r="N3784" s="53" t="n">
        <v>14.4</v>
      </c>
      <c r="O3784" s="50" t="n">
        <f aca="false">N3784*L3784</f>
        <v>4.37472</v>
      </c>
      <c r="P3784" s="14" t="n">
        <f aca="false">O3784+P3783</f>
        <v>1416.40394358473</v>
      </c>
    </row>
    <row r="3785" customFormat="false" ht="12.8" hidden="false" customHeight="false" outlineLevel="0" collapsed="false">
      <c r="A3785" s="2" t="s">
        <v>4207</v>
      </c>
      <c r="B3785" s="2" t="s">
        <v>239</v>
      </c>
      <c r="C3785" s="0" t="s">
        <v>584</v>
      </c>
      <c r="D3785" s="0" t="s">
        <v>102</v>
      </c>
      <c r="E3785" s="0" t="s">
        <v>147</v>
      </c>
      <c r="F3785" s="0" t="s">
        <v>49</v>
      </c>
      <c r="G3785" s="0" t="s">
        <v>19</v>
      </c>
      <c r="H3785" s="0" t="s">
        <v>4210</v>
      </c>
      <c r="I3785" s="0" t="n">
        <v>1</v>
      </c>
      <c r="J3785" s="0" t="n">
        <v>1.25</v>
      </c>
      <c r="K3785" s="0" t="s">
        <v>21</v>
      </c>
      <c r="L3785" s="0" t="n">
        <f aca="false">IF(K3785="Yes",(J3785-1)*0.98,-1)</f>
        <v>0.245</v>
      </c>
      <c r="M3785" s="4" t="s">
        <v>22</v>
      </c>
      <c r="N3785" s="53" t="n">
        <v>14.4</v>
      </c>
      <c r="O3785" s="50" t="n">
        <f aca="false">N3785*L3785</f>
        <v>3.528</v>
      </c>
      <c r="P3785" s="14" t="n">
        <f aca="false">O3785+P3784</f>
        <v>1419.93194358473</v>
      </c>
    </row>
    <row r="3786" customFormat="false" ht="12.8" hidden="false" customHeight="false" outlineLevel="0" collapsed="false">
      <c r="A3786" s="2" t="s">
        <v>4207</v>
      </c>
      <c r="B3786" s="2" t="s">
        <v>239</v>
      </c>
      <c r="C3786" s="0" t="s">
        <v>584</v>
      </c>
      <c r="D3786" s="0" t="s">
        <v>102</v>
      </c>
      <c r="E3786" s="0" t="s">
        <v>147</v>
      </c>
      <c r="F3786" s="0" t="s">
        <v>49</v>
      </c>
      <c r="G3786" s="0" t="s">
        <v>19</v>
      </c>
      <c r="H3786" s="0" t="s">
        <v>4211</v>
      </c>
      <c r="I3786" s="0" t="n">
        <v>3</v>
      </c>
      <c r="J3786" s="0" t="n">
        <v>1.57</v>
      </c>
      <c r="K3786" s="0" t="s">
        <v>21</v>
      </c>
      <c r="L3786" s="0" t="n">
        <f aca="false">IF(K3786="Yes",(J3786-1)*0.98,-1)</f>
        <v>0.5586</v>
      </c>
      <c r="M3786" s="11" t="s">
        <v>62</v>
      </c>
      <c r="N3786" s="53" t="n">
        <v>14.4</v>
      </c>
      <c r="O3786" s="50" t="n">
        <f aca="false">N3786*L3786</f>
        <v>8.04384</v>
      </c>
      <c r="P3786" s="14" t="n">
        <f aca="false">O3786+P3785</f>
        <v>1427.97578358473</v>
      </c>
    </row>
    <row r="3787" customFormat="false" ht="12.8" hidden="false" customHeight="false" outlineLevel="0" collapsed="false">
      <c r="A3787" s="2" t="s">
        <v>4207</v>
      </c>
      <c r="B3787" s="2" t="s">
        <v>239</v>
      </c>
      <c r="C3787" s="6" t="s">
        <v>584</v>
      </c>
      <c r="D3787" s="6" t="s">
        <v>102</v>
      </c>
      <c r="E3787" s="6" t="s">
        <v>147</v>
      </c>
      <c r="F3787" s="6" t="s">
        <v>49</v>
      </c>
      <c r="G3787" s="6" t="s">
        <v>19</v>
      </c>
      <c r="H3787" s="6" t="s">
        <v>4212</v>
      </c>
      <c r="I3787" s="0" t="n">
        <v>0</v>
      </c>
      <c r="J3787" s="6" t="n">
        <v>4.02</v>
      </c>
      <c r="K3787" s="3" t="str">
        <f aca="false">IF(I3787=1, "No","Yes")</f>
        <v>Yes</v>
      </c>
      <c r="L3787" s="7" t="n">
        <f aca="false">IF(I3787=1,-J3787,0.98)</f>
        <v>0.98</v>
      </c>
      <c r="M3787" s="8" t="s">
        <v>51</v>
      </c>
      <c r="N3787" s="53" t="n">
        <v>14.4</v>
      </c>
      <c r="O3787" s="50" t="n">
        <f aca="false">N3787*L3787</f>
        <v>14.112</v>
      </c>
      <c r="P3787" s="14" t="n">
        <f aca="false">O3787+P3786</f>
        <v>1442.08778358473</v>
      </c>
    </row>
    <row r="3788" customFormat="false" ht="12.8" hidden="false" customHeight="false" outlineLevel="0" collapsed="false">
      <c r="A3788" s="9" t="s">
        <v>4207</v>
      </c>
      <c r="B3788" s="9" t="s">
        <v>239</v>
      </c>
      <c r="C3788" s="6" t="s">
        <v>584</v>
      </c>
      <c r="D3788" s="6" t="s">
        <v>102</v>
      </c>
      <c r="E3788" s="6" t="s">
        <v>147</v>
      </c>
      <c r="F3788" s="6" t="s">
        <v>49</v>
      </c>
      <c r="G3788" s="6" t="s">
        <v>19</v>
      </c>
      <c r="H3788" s="6" t="s">
        <v>4212</v>
      </c>
      <c r="I3788" s="0" t="n">
        <v>0</v>
      </c>
      <c r="J3788" s="6" t="n">
        <v>1.5</v>
      </c>
      <c r="K3788" s="3" t="s">
        <v>19</v>
      </c>
      <c r="L3788" s="0" t="n">
        <f aca="false">IF(K3788="Yes",(J3788-1)*0.98,-1)</f>
        <v>-1</v>
      </c>
      <c r="M3788" s="13" t="s">
        <v>184</v>
      </c>
      <c r="N3788" s="53" t="n">
        <v>14.4</v>
      </c>
      <c r="O3788" s="50" t="n">
        <f aca="false">N3788*L3788</f>
        <v>-14.4</v>
      </c>
      <c r="P3788" s="14" t="n">
        <f aca="false">O3788+P3787</f>
        <v>1427.68778358473</v>
      </c>
    </row>
    <row r="3789" customFormat="false" ht="12.8" hidden="false" customHeight="false" outlineLevel="0" collapsed="false">
      <c r="A3789" s="9" t="s">
        <v>4207</v>
      </c>
      <c r="B3789" s="9" t="s">
        <v>239</v>
      </c>
      <c r="C3789" s="6" t="s">
        <v>584</v>
      </c>
      <c r="D3789" s="6" t="s">
        <v>102</v>
      </c>
      <c r="E3789" s="6" t="s">
        <v>147</v>
      </c>
      <c r="F3789" s="6" t="s">
        <v>49</v>
      </c>
      <c r="G3789" s="6" t="s">
        <v>19</v>
      </c>
      <c r="H3789" s="6" t="s">
        <v>4211</v>
      </c>
      <c r="I3789" s="0" t="n">
        <v>3</v>
      </c>
      <c r="J3789" s="6" t="n">
        <v>6.6</v>
      </c>
      <c r="K3789" s="3" t="str">
        <f aca="false">IF(I3789=1,"Yes","No")</f>
        <v>No</v>
      </c>
      <c r="L3789" s="7" t="n">
        <f aca="false">IF(K3789="Yes",(J3789-1)*0.98,-1)</f>
        <v>-1</v>
      </c>
      <c r="M3789" s="10" t="s">
        <v>53</v>
      </c>
      <c r="N3789" s="53" t="n">
        <v>14.4</v>
      </c>
      <c r="O3789" s="50" t="n">
        <f aca="false">N3789*L3789</f>
        <v>-14.4</v>
      </c>
      <c r="P3789" s="14" t="n">
        <f aca="false">O3789+P3788</f>
        <v>1413.28778358473</v>
      </c>
    </row>
    <row r="3790" customFormat="false" ht="12.8" hidden="false" customHeight="false" outlineLevel="0" collapsed="false">
      <c r="A3790" s="2" t="s">
        <v>4207</v>
      </c>
      <c r="B3790" s="2" t="s">
        <v>410</v>
      </c>
      <c r="C3790" s="0" t="s">
        <v>584</v>
      </c>
      <c r="D3790" s="0" t="s">
        <v>16</v>
      </c>
      <c r="E3790" s="0" t="s">
        <v>147</v>
      </c>
      <c r="F3790" s="0" t="s">
        <v>65</v>
      </c>
      <c r="G3790" s="0" t="s">
        <v>21</v>
      </c>
      <c r="H3790" s="0" t="s">
        <v>4213</v>
      </c>
      <c r="I3790" s="0" t="n">
        <v>1</v>
      </c>
      <c r="J3790" s="0" t="n">
        <v>2.77</v>
      </c>
      <c r="K3790" s="0" t="str">
        <f aca="false">IF(I3790=1,"Yes","No")</f>
        <v>Yes</v>
      </c>
      <c r="L3790" s="0" t="n">
        <f aca="false">IF(K3790="Yes",(J3790-1)*0.98,-1)</f>
        <v>1.7346</v>
      </c>
      <c r="M3790" s="5" t="s">
        <v>33</v>
      </c>
      <c r="N3790" s="53" t="n">
        <v>14.4</v>
      </c>
      <c r="O3790" s="50" t="n">
        <f aca="false">N3790*L3790</f>
        <v>24.97824</v>
      </c>
      <c r="P3790" s="14" t="n">
        <f aca="false">O3790+P3789</f>
        <v>1438.26602358473</v>
      </c>
    </row>
    <row r="3791" customFormat="false" ht="12.8" hidden="false" customHeight="false" outlineLevel="0" collapsed="false">
      <c r="A3791" s="2" t="s">
        <v>4214</v>
      </c>
      <c r="B3791" s="2" t="s">
        <v>512</v>
      </c>
      <c r="C3791" s="0" t="s">
        <v>481</v>
      </c>
      <c r="D3791" s="0" t="s">
        <v>102</v>
      </c>
      <c r="E3791" s="0" t="s">
        <v>147</v>
      </c>
      <c r="F3791" s="0" t="s">
        <v>43</v>
      </c>
      <c r="G3791" s="0" t="s">
        <v>19</v>
      </c>
      <c r="H3791" s="0" t="s">
        <v>4215</v>
      </c>
      <c r="I3791" s="0" t="n">
        <v>2</v>
      </c>
      <c r="J3791" s="0" t="n">
        <v>1.74</v>
      </c>
      <c r="K3791" s="0" t="s">
        <v>21</v>
      </c>
      <c r="L3791" s="0" t="n">
        <f aca="false">IF(K3791="Yes",(J3791-1)*0.98,-1)</f>
        <v>0.7252</v>
      </c>
      <c r="M3791" s="11" t="s">
        <v>62</v>
      </c>
      <c r="N3791" s="53" t="n">
        <v>14.4</v>
      </c>
      <c r="O3791" s="50" t="n">
        <f aca="false">N3791*L3791</f>
        <v>10.44288</v>
      </c>
      <c r="P3791" s="14" t="n">
        <f aca="false">O3791+P3790</f>
        <v>1448.70890358473</v>
      </c>
    </row>
    <row r="3792" customFormat="false" ht="12.8" hidden="false" customHeight="false" outlineLevel="0" collapsed="false">
      <c r="A3792" s="9" t="s">
        <v>4214</v>
      </c>
      <c r="B3792" s="9" t="s">
        <v>512</v>
      </c>
      <c r="C3792" s="6" t="s">
        <v>481</v>
      </c>
      <c r="D3792" s="6" t="s">
        <v>102</v>
      </c>
      <c r="E3792" s="6" t="s">
        <v>147</v>
      </c>
      <c r="F3792" s="6" t="s">
        <v>43</v>
      </c>
      <c r="G3792" s="6" t="s">
        <v>19</v>
      </c>
      <c r="H3792" s="6" t="s">
        <v>4215</v>
      </c>
      <c r="I3792" s="0" t="n">
        <v>2</v>
      </c>
      <c r="J3792" s="6" t="n">
        <v>4.35</v>
      </c>
      <c r="K3792" s="3" t="str">
        <f aca="false">IF(I3792=1,"Yes","No")</f>
        <v>No</v>
      </c>
      <c r="L3792" s="7" t="n">
        <f aca="false">IF(K3792="Yes",(J3792-1)*0.98,-1)</f>
        <v>-1</v>
      </c>
      <c r="M3792" s="10" t="s">
        <v>53</v>
      </c>
      <c r="N3792" s="53" t="n">
        <v>14.4</v>
      </c>
      <c r="O3792" s="50" t="n">
        <f aca="false">N3792*L3792</f>
        <v>-14.4</v>
      </c>
      <c r="P3792" s="14" t="n">
        <f aca="false">O3792+P3791</f>
        <v>1434.30890358473</v>
      </c>
    </row>
    <row r="3793" customFormat="false" ht="12.8" hidden="false" customHeight="false" outlineLevel="0" collapsed="false">
      <c r="A3793" s="2" t="s">
        <v>4214</v>
      </c>
      <c r="B3793" s="2" t="s">
        <v>109</v>
      </c>
      <c r="C3793" s="0" t="s">
        <v>311</v>
      </c>
      <c r="D3793" s="0" t="s">
        <v>16</v>
      </c>
      <c r="E3793" s="0" t="s">
        <v>17</v>
      </c>
      <c r="F3793" s="0" t="s">
        <v>18</v>
      </c>
      <c r="G3793" s="0" t="s">
        <v>19</v>
      </c>
      <c r="H3793" s="0" t="s">
        <v>4114</v>
      </c>
      <c r="I3793" s="0" t="n">
        <v>2</v>
      </c>
      <c r="J3793" s="0" t="n">
        <v>1.15</v>
      </c>
      <c r="K3793" s="0" t="s">
        <v>21</v>
      </c>
      <c r="L3793" s="0" t="n">
        <f aca="false">IF(K3793="Yes",(J3793-1)*0.98,-1)</f>
        <v>0.147</v>
      </c>
      <c r="M3793" s="4" t="s">
        <v>22</v>
      </c>
      <c r="N3793" s="53" t="n">
        <v>14.4</v>
      </c>
      <c r="O3793" s="50" t="n">
        <f aca="false">N3793*L3793</f>
        <v>2.1168</v>
      </c>
      <c r="P3793" s="14" t="n">
        <f aca="false">O3793+P3792</f>
        <v>1436.42570358473</v>
      </c>
    </row>
    <row r="3794" customFormat="false" ht="12.8" hidden="false" customHeight="false" outlineLevel="0" collapsed="false">
      <c r="A3794" s="2" t="s">
        <v>4216</v>
      </c>
      <c r="B3794" s="2" t="s">
        <v>101</v>
      </c>
      <c r="C3794" s="0" t="s">
        <v>1192</v>
      </c>
      <c r="D3794" s="0" t="s">
        <v>37</v>
      </c>
      <c r="E3794" s="0" t="s">
        <v>147</v>
      </c>
      <c r="G3794" s="0" t="s">
        <v>19</v>
      </c>
      <c r="H3794" s="0" t="s">
        <v>4217</v>
      </c>
      <c r="I3794" s="0" t="n">
        <v>0</v>
      </c>
      <c r="J3794" s="0" t="n">
        <v>3.25</v>
      </c>
      <c r="K3794" s="0" t="str">
        <f aca="false">IF(I3794=1,"Yes","No")</f>
        <v>No</v>
      </c>
      <c r="L3794" s="0" t="n">
        <f aca="false">IF(K3794="Yes",(J3794-1)*0.98,-1)</f>
        <v>-1</v>
      </c>
      <c r="M3794" s="5" t="s">
        <v>33</v>
      </c>
      <c r="N3794" s="53" t="n">
        <v>14.4</v>
      </c>
      <c r="O3794" s="50" t="n">
        <f aca="false">N3794*L3794</f>
        <v>-14.4</v>
      </c>
      <c r="P3794" s="14" t="n">
        <f aca="false">O3794+P3793</f>
        <v>1422.02570358473</v>
      </c>
    </row>
    <row r="3795" customFormat="false" ht="12.8" hidden="false" customHeight="false" outlineLevel="0" collapsed="false">
      <c r="A3795" s="2" t="s">
        <v>4216</v>
      </c>
      <c r="B3795" s="2" t="s">
        <v>157</v>
      </c>
      <c r="C3795" s="0" t="s">
        <v>179</v>
      </c>
      <c r="D3795" s="0" t="s">
        <v>195</v>
      </c>
      <c r="E3795" s="0" t="s">
        <v>147</v>
      </c>
      <c r="G3795" s="0" t="s">
        <v>19</v>
      </c>
      <c r="H3795" s="0" t="s">
        <v>4218</v>
      </c>
      <c r="I3795" s="0" t="n">
        <v>4</v>
      </c>
      <c r="J3795" s="0" t="n">
        <v>5</v>
      </c>
      <c r="K3795" s="0" t="str">
        <f aca="false">IF(I3795=1,"Yes","No")</f>
        <v>No</v>
      </c>
      <c r="L3795" s="0" t="n">
        <f aca="false">IF(K3795="Yes",(J3795-1)*0.98,-1)</f>
        <v>-1</v>
      </c>
      <c r="M3795" s="5" t="s">
        <v>33</v>
      </c>
      <c r="N3795" s="53" t="n">
        <v>14.4</v>
      </c>
      <c r="O3795" s="50" t="n">
        <f aca="false">N3795*L3795</f>
        <v>-14.4</v>
      </c>
      <c r="P3795" s="14" t="n">
        <f aca="false">O3795+P3794</f>
        <v>1407.62570358473</v>
      </c>
    </row>
    <row r="3796" customFormat="false" ht="12.8" hidden="false" customHeight="false" outlineLevel="0" collapsed="false">
      <c r="A3796" s="2" t="s">
        <v>4219</v>
      </c>
      <c r="B3796" s="2" t="s">
        <v>170</v>
      </c>
      <c r="C3796" s="6" t="s">
        <v>248</v>
      </c>
      <c r="D3796" s="6" t="s">
        <v>42</v>
      </c>
      <c r="E3796" s="6" t="s">
        <v>147</v>
      </c>
      <c r="F3796" s="6" t="s">
        <v>18</v>
      </c>
      <c r="G3796" s="6" t="s">
        <v>19</v>
      </c>
      <c r="H3796" s="6" t="s">
        <v>4011</v>
      </c>
      <c r="I3796" s="0" t="n">
        <v>0</v>
      </c>
      <c r="J3796" s="6" t="n">
        <v>78.02</v>
      </c>
      <c r="K3796" s="3" t="str">
        <f aca="false">IF(I3796=1, "No","Yes")</f>
        <v>Yes</v>
      </c>
      <c r="L3796" s="7" t="n">
        <f aca="false">IF(I3796=1,-J3796,0.98)</f>
        <v>0.98</v>
      </c>
      <c r="M3796" s="8" t="s">
        <v>51</v>
      </c>
      <c r="N3796" s="53" t="n">
        <v>14.4</v>
      </c>
      <c r="O3796" s="50" t="n">
        <f aca="false">N3796*L3796</f>
        <v>14.112</v>
      </c>
      <c r="P3796" s="14" t="n">
        <f aca="false">O3796+P3795</f>
        <v>1421.73770358473</v>
      </c>
    </row>
    <row r="3797" customFormat="false" ht="12.8" hidden="false" customHeight="false" outlineLevel="0" collapsed="false">
      <c r="A3797" s="2" t="s">
        <v>4219</v>
      </c>
      <c r="B3797" s="2" t="s">
        <v>71</v>
      </c>
      <c r="C3797" s="0" t="s">
        <v>3260</v>
      </c>
      <c r="D3797" s="0" t="s">
        <v>37</v>
      </c>
      <c r="E3797" s="0" t="s">
        <v>17</v>
      </c>
      <c r="F3797" s="0" t="s">
        <v>43</v>
      </c>
      <c r="G3797" s="0" t="s">
        <v>19</v>
      </c>
      <c r="H3797" s="0" t="s">
        <v>4220</v>
      </c>
      <c r="I3797" s="0" t="n">
        <v>0</v>
      </c>
      <c r="J3797" s="0" t="n">
        <v>3</v>
      </c>
      <c r="K3797" s="0" t="s">
        <v>19</v>
      </c>
      <c r="L3797" s="0" t="n">
        <f aca="false">IF(K3797="Yes",(J3797-1)*0.98,-1)</f>
        <v>-1</v>
      </c>
      <c r="M3797" s="11" t="s">
        <v>62</v>
      </c>
      <c r="N3797" s="53" t="n">
        <v>14.4</v>
      </c>
      <c r="O3797" s="50" t="n">
        <f aca="false">N3797*L3797</f>
        <v>-14.4</v>
      </c>
      <c r="P3797" s="14" t="n">
        <f aca="false">O3797+P3796</f>
        <v>1407.33770358473</v>
      </c>
    </row>
    <row r="3798" customFormat="false" ht="12.8" hidden="false" customHeight="false" outlineLevel="0" collapsed="false">
      <c r="A3798" s="2" t="s">
        <v>4219</v>
      </c>
      <c r="B3798" s="2" t="s">
        <v>255</v>
      </c>
      <c r="C3798" s="6" t="s">
        <v>248</v>
      </c>
      <c r="D3798" s="6" t="s">
        <v>42</v>
      </c>
      <c r="E3798" s="6" t="s">
        <v>147</v>
      </c>
      <c r="F3798" s="6" t="s">
        <v>43</v>
      </c>
      <c r="G3798" s="6" t="s">
        <v>19</v>
      </c>
      <c r="H3798" s="6" t="s">
        <v>4221</v>
      </c>
      <c r="I3798" s="0" t="n">
        <v>2</v>
      </c>
      <c r="J3798" s="6" t="n">
        <v>18.34</v>
      </c>
      <c r="K3798" s="3" t="str">
        <f aca="false">IF(I3798=1, "No","Yes")</f>
        <v>Yes</v>
      </c>
      <c r="L3798" s="7" t="n">
        <f aca="false">IF(I3798=1,-J3798,0.98)</f>
        <v>0.98</v>
      </c>
      <c r="M3798" s="8" t="s">
        <v>51</v>
      </c>
      <c r="N3798" s="53" t="n">
        <v>14.4</v>
      </c>
      <c r="O3798" s="50" t="n">
        <f aca="false">N3798*L3798</f>
        <v>14.112</v>
      </c>
      <c r="P3798" s="14" t="n">
        <f aca="false">O3798+P3797</f>
        <v>1421.44970358473</v>
      </c>
    </row>
    <row r="3799" customFormat="false" ht="12.8" hidden="false" customHeight="false" outlineLevel="0" collapsed="false">
      <c r="A3799" s="9" t="s">
        <v>4219</v>
      </c>
      <c r="B3799" s="9" t="s">
        <v>255</v>
      </c>
      <c r="C3799" s="6" t="s">
        <v>248</v>
      </c>
      <c r="D3799" s="6" t="s">
        <v>42</v>
      </c>
      <c r="E3799" s="6" t="s">
        <v>147</v>
      </c>
      <c r="F3799" s="6" t="s">
        <v>43</v>
      </c>
      <c r="G3799" s="6" t="s">
        <v>19</v>
      </c>
      <c r="H3799" s="6" t="s">
        <v>4222</v>
      </c>
      <c r="I3799" s="0" t="n">
        <v>3</v>
      </c>
      <c r="J3799" s="6" t="n">
        <v>8.24</v>
      </c>
      <c r="K3799" s="3" t="str">
        <f aca="false">IF(I3799=1,"Yes","No")</f>
        <v>No</v>
      </c>
      <c r="L3799" s="7" t="n">
        <f aca="false">IF(K3799="Yes",(J3799-1)*0.98,-1)</f>
        <v>-1</v>
      </c>
      <c r="M3799" s="10" t="s">
        <v>53</v>
      </c>
      <c r="N3799" s="53" t="n">
        <v>14.4</v>
      </c>
      <c r="O3799" s="50" t="n">
        <f aca="false">N3799*L3799</f>
        <v>-14.4</v>
      </c>
      <c r="P3799" s="14" t="n">
        <f aca="false">O3799+P3798</f>
        <v>1407.04970358473</v>
      </c>
    </row>
    <row r="3800" customFormat="false" ht="12.8" hidden="false" customHeight="false" outlineLevel="0" collapsed="false">
      <c r="A3800" s="2" t="s">
        <v>4223</v>
      </c>
      <c r="B3800" s="2" t="s">
        <v>897</v>
      </c>
      <c r="C3800" s="0" t="s">
        <v>256</v>
      </c>
      <c r="D3800" s="0" t="s">
        <v>16</v>
      </c>
      <c r="E3800" s="0" t="s">
        <v>17</v>
      </c>
      <c r="F3800" s="0" t="s">
        <v>18</v>
      </c>
      <c r="G3800" s="0" t="s">
        <v>19</v>
      </c>
      <c r="H3800" s="0" t="s">
        <v>4224</v>
      </c>
      <c r="I3800" s="0" t="n">
        <v>2</v>
      </c>
      <c r="J3800" s="0" t="n">
        <v>1.24</v>
      </c>
      <c r="K3800" s="0" t="s">
        <v>21</v>
      </c>
      <c r="L3800" s="0" t="n">
        <f aca="false">IF(K3800="Yes",(J3800-1)*0.98,-1)</f>
        <v>0.2352</v>
      </c>
      <c r="M3800" s="4" t="s">
        <v>22</v>
      </c>
      <c r="N3800" s="53" t="n">
        <v>14.4</v>
      </c>
      <c r="O3800" s="50" t="n">
        <f aca="false">N3800*L3800</f>
        <v>3.38688</v>
      </c>
      <c r="P3800" s="14" t="n">
        <f aca="false">O3800+P3799</f>
        <v>1410.43658358473</v>
      </c>
    </row>
    <row r="3801" customFormat="false" ht="12.8" hidden="false" customHeight="false" outlineLevel="0" collapsed="false">
      <c r="A3801" s="2" t="s">
        <v>4223</v>
      </c>
      <c r="B3801" s="2" t="s">
        <v>146</v>
      </c>
      <c r="C3801" s="0" t="s">
        <v>1045</v>
      </c>
      <c r="D3801" s="0" t="s">
        <v>37</v>
      </c>
      <c r="E3801" s="0" t="s">
        <v>147</v>
      </c>
      <c r="G3801" s="0" t="s">
        <v>19</v>
      </c>
      <c r="H3801" s="0" t="s">
        <v>4225</v>
      </c>
      <c r="I3801" s="0" t="n">
        <v>1</v>
      </c>
      <c r="J3801" s="0" t="n">
        <v>1.52</v>
      </c>
      <c r="K3801" s="0" t="str">
        <f aca="false">IF(I3801=1,"Yes","No")</f>
        <v>Yes</v>
      </c>
      <c r="L3801" s="0" t="n">
        <f aca="false">IF(K3801="Yes",(J3801-1)*0.98,-1)</f>
        <v>0.5096</v>
      </c>
      <c r="M3801" s="5" t="s">
        <v>33</v>
      </c>
      <c r="N3801" s="53" t="n">
        <v>14.4</v>
      </c>
      <c r="O3801" s="50" t="n">
        <f aca="false">N3801*L3801</f>
        <v>7.33824</v>
      </c>
      <c r="P3801" s="14" t="n">
        <f aca="false">O3801+P3800</f>
        <v>1417.77482358473</v>
      </c>
    </row>
    <row r="3802" customFormat="false" ht="12.8" hidden="false" customHeight="false" outlineLevel="0" collapsed="false">
      <c r="A3802" s="2" t="s">
        <v>4223</v>
      </c>
      <c r="B3802" s="2" t="s">
        <v>181</v>
      </c>
      <c r="C3802" s="0" t="s">
        <v>256</v>
      </c>
      <c r="D3802" s="0" t="s">
        <v>42</v>
      </c>
      <c r="E3802" s="0" t="s">
        <v>79</v>
      </c>
      <c r="F3802" s="0" t="s">
        <v>80</v>
      </c>
      <c r="G3802" s="0" t="s">
        <v>19</v>
      </c>
      <c r="H3802" s="0" t="s">
        <v>4226</v>
      </c>
      <c r="I3802" s="0" t="n">
        <v>2</v>
      </c>
      <c r="J3802" s="0" t="n">
        <v>1.84</v>
      </c>
      <c r="K3802" s="0" t="s">
        <v>21</v>
      </c>
      <c r="L3802" s="0" t="n">
        <f aca="false">IF(K3802="Yes",(J3802-1)*0.98,-1)</f>
        <v>0.8232</v>
      </c>
      <c r="M3802" s="4" t="s">
        <v>22</v>
      </c>
      <c r="N3802" s="53" t="n">
        <v>14.4</v>
      </c>
      <c r="O3802" s="50" t="n">
        <f aca="false">N3802*L3802</f>
        <v>11.85408</v>
      </c>
      <c r="P3802" s="14" t="n">
        <f aca="false">O3802+P3801</f>
        <v>1429.62890358473</v>
      </c>
    </row>
    <row r="3803" customFormat="false" ht="12.8" hidden="false" customHeight="false" outlineLevel="0" collapsed="false">
      <c r="A3803" s="9" t="s">
        <v>4223</v>
      </c>
      <c r="B3803" s="9" t="s">
        <v>181</v>
      </c>
      <c r="C3803" s="6" t="s">
        <v>256</v>
      </c>
      <c r="D3803" s="6" t="s">
        <v>42</v>
      </c>
      <c r="E3803" s="6" t="s">
        <v>79</v>
      </c>
      <c r="F3803" s="6" t="s">
        <v>80</v>
      </c>
      <c r="G3803" s="6" t="s">
        <v>19</v>
      </c>
      <c r="H3803" s="6" t="s">
        <v>4227</v>
      </c>
      <c r="I3803" s="0" t="n">
        <v>3</v>
      </c>
      <c r="J3803" s="6" t="n">
        <v>4.18</v>
      </c>
      <c r="K3803" s="3" t="str">
        <f aca="false">IF(I3803=1,"Yes","No")</f>
        <v>No</v>
      </c>
      <c r="L3803" s="7" t="n">
        <f aca="false">IF(K3803="Yes",(J3803-1)*0.98,-1)</f>
        <v>-1</v>
      </c>
      <c r="M3803" s="10" t="s">
        <v>53</v>
      </c>
      <c r="N3803" s="53" t="n">
        <v>14.4</v>
      </c>
      <c r="O3803" s="50" t="n">
        <f aca="false">N3803*L3803</f>
        <v>-14.4</v>
      </c>
      <c r="P3803" s="14" t="n">
        <f aca="false">O3803+P3802</f>
        <v>1415.22890358473</v>
      </c>
    </row>
    <row r="3804" customFormat="false" ht="12.8" hidden="false" customHeight="false" outlineLevel="0" collapsed="false">
      <c r="A3804" s="2" t="s">
        <v>4228</v>
      </c>
      <c r="B3804" s="2" t="s">
        <v>280</v>
      </c>
      <c r="C3804" s="0" t="s">
        <v>2105</v>
      </c>
      <c r="D3804" s="0" t="s">
        <v>37</v>
      </c>
      <c r="E3804" s="0" t="s">
        <v>147</v>
      </c>
      <c r="F3804" s="0" t="s">
        <v>770</v>
      </c>
      <c r="G3804" s="0" t="s">
        <v>21</v>
      </c>
      <c r="H3804" s="0" t="s">
        <v>4229</v>
      </c>
      <c r="I3804" s="0" t="n">
        <v>1</v>
      </c>
      <c r="J3804" s="0" t="n">
        <v>1.62</v>
      </c>
      <c r="K3804" s="0" t="s">
        <v>21</v>
      </c>
      <c r="L3804" s="0" t="n">
        <f aca="false">IF(K3804="Yes",(J3804-1)*0.98,-1)</f>
        <v>0.6076</v>
      </c>
      <c r="M3804" s="4" t="s">
        <v>22</v>
      </c>
      <c r="N3804" s="53" t="n">
        <v>14.4</v>
      </c>
      <c r="O3804" s="50" t="n">
        <f aca="false">N3804*L3804</f>
        <v>8.74944</v>
      </c>
      <c r="P3804" s="14" t="n">
        <f aca="false">O3804+P3803</f>
        <v>1423.97834358473</v>
      </c>
    </row>
    <row r="3805" customFormat="false" ht="12.8" hidden="false" customHeight="false" outlineLevel="0" collapsed="false">
      <c r="A3805" s="2" t="s">
        <v>4228</v>
      </c>
      <c r="B3805" s="2" t="s">
        <v>280</v>
      </c>
      <c r="C3805" s="0" t="s">
        <v>2105</v>
      </c>
      <c r="D3805" s="0" t="s">
        <v>37</v>
      </c>
      <c r="E3805" s="0" t="s">
        <v>147</v>
      </c>
      <c r="F3805" s="0" t="s">
        <v>770</v>
      </c>
      <c r="G3805" s="0" t="s">
        <v>21</v>
      </c>
      <c r="H3805" s="0" t="s">
        <v>4230</v>
      </c>
      <c r="I3805" s="0" t="n">
        <v>4</v>
      </c>
      <c r="J3805" s="0" t="n">
        <v>3.35</v>
      </c>
      <c r="K3805" s="0" t="s">
        <v>19</v>
      </c>
      <c r="L3805" s="0" t="n">
        <f aca="false">IF(K3805="Yes",(J3805-1)*0.98,-1)</f>
        <v>-1</v>
      </c>
      <c r="M3805" s="11" t="s">
        <v>62</v>
      </c>
      <c r="N3805" s="53" t="n">
        <v>14.4</v>
      </c>
      <c r="O3805" s="50" t="n">
        <f aca="false">N3805*L3805</f>
        <v>-14.4</v>
      </c>
      <c r="P3805" s="14" t="n">
        <f aca="false">O3805+P3804</f>
        <v>1409.57834358473</v>
      </c>
    </row>
    <row r="3806" customFormat="false" ht="12.8" hidden="false" customHeight="false" outlineLevel="0" collapsed="false">
      <c r="A3806" s="2" t="s">
        <v>4228</v>
      </c>
      <c r="B3806" s="2" t="s">
        <v>280</v>
      </c>
      <c r="C3806" s="6" t="s">
        <v>2105</v>
      </c>
      <c r="D3806" s="6" t="s">
        <v>37</v>
      </c>
      <c r="E3806" s="6" t="s">
        <v>147</v>
      </c>
      <c r="F3806" s="6" t="s">
        <v>770</v>
      </c>
      <c r="G3806" s="6" t="s">
        <v>21</v>
      </c>
      <c r="H3806" s="6" t="s">
        <v>4231</v>
      </c>
      <c r="I3806" s="0" t="n">
        <v>0</v>
      </c>
      <c r="J3806" s="6" t="n">
        <v>5.1</v>
      </c>
      <c r="K3806" s="3" t="str">
        <f aca="false">IF(I3806=1, "No","Yes")</f>
        <v>Yes</v>
      </c>
      <c r="L3806" s="7" t="n">
        <f aca="false">IF(I3806=1,-J3806,0.98)</f>
        <v>0.98</v>
      </c>
      <c r="M3806" s="8" t="s">
        <v>51</v>
      </c>
      <c r="N3806" s="53" t="n">
        <v>14.4</v>
      </c>
      <c r="O3806" s="50" t="n">
        <f aca="false">N3806*L3806</f>
        <v>14.112</v>
      </c>
      <c r="P3806" s="14" t="n">
        <f aca="false">O3806+P3805</f>
        <v>1423.69034358473</v>
      </c>
    </row>
    <row r="3807" customFormat="false" ht="12.8" hidden="false" customHeight="false" outlineLevel="0" collapsed="false">
      <c r="A3807" s="9" t="s">
        <v>4228</v>
      </c>
      <c r="B3807" s="9" t="s">
        <v>280</v>
      </c>
      <c r="C3807" s="6" t="s">
        <v>2105</v>
      </c>
      <c r="D3807" s="6" t="s">
        <v>37</v>
      </c>
      <c r="E3807" s="6" t="s">
        <v>147</v>
      </c>
      <c r="F3807" s="6" t="s">
        <v>770</v>
      </c>
      <c r="G3807" s="6" t="s">
        <v>21</v>
      </c>
      <c r="H3807" s="6" t="s">
        <v>4230</v>
      </c>
      <c r="I3807" s="0" t="n">
        <v>4</v>
      </c>
      <c r="J3807" s="6" t="n">
        <v>7.37</v>
      </c>
      <c r="K3807" s="3" t="str">
        <f aca="false">IF(I3807=1,"Yes","No")</f>
        <v>No</v>
      </c>
      <c r="L3807" s="7" t="n">
        <f aca="false">IF(K3807="Yes",(J3807-1)*0.98,-1)</f>
        <v>-1</v>
      </c>
      <c r="M3807" s="10" t="s">
        <v>53</v>
      </c>
      <c r="N3807" s="53" t="n">
        <v>14.4</v>
      </c>
      <c r="O3807" s="50" t="n">
        <f aca="false">N3807*L3807</f>
        <v>-14.4</v>
      </c>
      <c r="P3807" s="14" t="n">
        <f aca="false">O3807+P3806</f>
        <v>1409.29034358473</v>
      </c>
    </row>
    <row r="3808" customFormat="false" ht="12.8" hidden="false" customHeight="false" outlineLevel="0" collapsed="false">
      <c r="A3808" s="2" t="s">
        <v>4228</v>
      </c>
      <c r="B3808" s="2" t="s">
        <v>239</v>
      </c>
      <c r="C3808" s="0" t="s">
        <v>264</v>
      </c>
      <c r="D3808" s="0" t="s">
        <v>42</v>
      </c>
      <c r="E3808" s="0" t="s">
        <v>147</v>
      </c>
      <c r="F3808" s="0" t="s">
        <v>453</v>
      </c>
      <c r="G3808" s="0" t="s">
        <v>19</v>
      </c>
      <c r="H3808" s="0" t="s">
        <v>4064</v>
      </c>
      <c r="I3808" s="0" t="n">
        <v>1</v>
      </c>
      <c r="J3808" s="0" t="n">
        <v>3.18</v>
      </c>
      <c r="K3808" s="0" t="str">
        <f aca="false">IF(I3808=1,"Yes","No")</f>
        <v>Yes</v>
      </c>
      <c r="L3808" s="0" t="n">
        <f aca="false">IF(K3808="Yes",(J3808-1)*0.98,-1)</f>
        <v>2.1364</v>
      </c>
      <c r="M3808" s="5" t="s">
        <v>33</v>
      </c>
      <c r="N3808" s="53" t="n">
        <v>14.4</v>
      </c>
      <c r="O3808" s="50" t="n">
        <f aca="false">N3808*L3808</f>
        <v>30.76416</v>
      </c>
      <c r="P3808" s="14" t="n">
        <f aca="false">O3808+P3807</f>
        <v>1440.05450358473</v>
      </c>
    </row>
    <row r="3809" customFormat="false" ht="12.8" hidden="false" customHeight="false" outlineLevel="0" collapsed="false">
      <c r="A3809" s="2" t="s">
        <v>4228</v>
      </c>
      <c r="B3809" s="2" t="s">
        <v>471</v>
      </c>
      <c r="C3809" s="0" t="s">
        <v>264</v>
      </c>
      <c r="D3809" s="0" t="s">
        <v>42</v>
      </c>
      <c r="E3809" s="0" t="s">
        <v>147</v>
      </c>
      <c r="F3809" s="0" t="s">
        <v>453</v>
      </c>
      <c r="G3809" s="0" t="s">
        <v>19</v>
      </c>
      <c r="H3809" s="0" t="s">
        <v>4232</v>
      </c>
      <c r="I3809" s="0" t="n">
        <v>1</v>
      </c>
      <c r="J3809" s="0" t="n">
        <v>2.14</v>
      </c>
      <c r="K3809" s="3" t="str">
        <f aca="false">IF(I3809=1,"Yes","No")</f>
        <v>Yes</v>
      </c>
      <c r="L3809" s="0" t="n">
        <f aca="false">IF(K3809="Yes",(J3809-1)*0.98,-1)</f>
        <v>1.1172</v>
      </c>
      <c r="M3809" s="5" t="s">
        <v>33</v>
      </c>
      <c r="N3809" s="53" t="n">
        <v>14.4</v>
      </c>
      <c r="O3809" s="50" t="n">
        <f aca="false">N3809*L3809</f>
        <v>16.08768</v>
      </c>
      <c r="P3809" s="14" t="n">
        <f aca="false">O3809+P3808</f>
        <v>1456.14218358473</v>
      </c>
    </row>
    <row r="3810" customFormat="false" ht="12.8" hidden="false" customHeight="false" outlineLevel="0" collapsed="false">
      <c r="A3810" s="2" t="s">
        <v>4228</v>
      </c>
      <c r="B3810" s="2" t="s">
        <v>471</v>
      </c>
      <c r="C3810" s="0" t="s">
        <v>264</v>
      </c>
      <c r="D3810" s="0" t="s">
        <v>42</v>
      </c>
      <c r="E3810" s="0" t="s">
        <v>147</v>
      </c>
      <c r="F3810" s="0" t="s">
        <v>453</v>
      </c>
      <c r="G3810" s="0" t="s">
        <v>19</v>
      </c>
      <c r="H3810" s="0" t="s">
        <v>4233</v>
      </c>
      <c r="I3810" s="0" t="n">
        <v>2</v>
      </c>
      <c r="J3810" s="0" t="n">
        <v>1.38</v>
      </c>
      <c r="K3810" s="3" t="s">
        <v>21</v>
      </c>
      <c r="L3810" s="0" t="n">
        <f aca="false">IF(K3810="Yes",(J3810-1)*0.98,-1)</f>
        <v>0.3724</v>
      </c>
      <c r="M3810" s="11" t="s">
        <v>62</v>
      </c>
      <c r="N3810" s="53" t="n">
        <v>14.4</v>
      </c>
      <c r="O3810" s="50" t="n">
        <f aca="false">N3810*L3810</f>
        <v>5.36256</v>
      </c>
      <c r="P3810" s="14" t="n">
        <f aca="false">O3810+P3809</f>
        <v>1461.50474358473</v>
      </c>
    </row>
    <row r="3811" customFormat="false" ht="12.8" hidden="false" customHeight="false" outlineLevel="0" collapsed="false">
      <c r="A3811" s="2" t="s">
        <v>4234</v>
      </c>
      <c r="B3811" s="2" t="s">
        <v>139</v>
      </c>
      <c r="C3811" s="0" t="s">
        <v>125</v>
      </c>
      <c r="D3811" s="0" t="s">
        <v>42</v>
      </c>
      <c r="E3811" s="0" t="s">
        <v>30</v>
      </c>
      <c r="F3811" s="0" t="s">
        <v>18</v>
      </c>
      <c r="G3811" s="0" t="s">
        <v>19</v>
      </c>
      <c r="H3811" s="0" t="s">
        <v>4235</v>
      </c>
      <c r="I3811" s="0" t="n">
        <v>2</v>
      </c>
      <c r="J3811" s="0" t="n">
        <v>1.59</v>
      </c>
      <c r="K3811" s="3" t="s">
        <v>21</v>
      </c>
      <c r="L3811" s="0" t="n">
        <f aca="false">IF(K3811="Yes",(J3811-1)*0.98,-1)</f>
        <v>0.5782</v>
      </c>
      <c r="M3811" s="11" t="s">
        <v>62</v>
      </c>
      <c r="N3811" s="53" t="n">
        <v>14.4</v>
      </c>
      <c r="O3811" s="50" t="n">
        <f aca="false">N3811*L3811</f>
        <v>8.32608</v>
      </c>
      <c r="P3811" s="14" t="n">
        <f aca="false">O3811+P3810</f>
        <v>1469.83082358473</v>
      </c>
    </row>
    <row r="3812" customFormat="false" ht="12.8" hidden="false" customHeight="false" outlineLevel="0" collapsed="false">
      <c r="A3812" s="2" t="s">
        <v>4234</v>
      </c>
      <c r="B3812" s="2" t="s">
        <v>58</v>
      </c>
      <c r="C3812" s="6" t="s">
        <v>47</v>
      </c>
      <c r="D3812" s="6" t="s">
        <v>42</v>
      </c>
      <c r="E3812" s="6" t="s">
        <v>30</v>
      </c>
      <c r="F3812" s="6" t="s">
        <v>453</v>
      </c>
      <c r="G3812" s="6" t="s">
        <v>19</v>
      </c>
      <c r="H3812" s="6" t="s">
        <v>4236</v>
      </c>
      <c r="I3812" s="6" t="n">
        <v>4</v>
      </c>
      <c r="J3812" s="6" t="n">
        <v>10.22</v>
      </c>
      <c r="K3812" s="3" t="str">
        <f aca="false">IF(I3812=1, "No","Yes")</f>
        <v>Yes</v>
      </c>
      <c r="L3812" s="7" t="n">
        <f aca="false">IF(I3812=1,-J3812,0.98)</f>
        <v>0.98</v>
      </c>
      <c r="M3812" s="8" t="s">
        <v>51</v>
      </c>
      <c r="N3812" s="53" t="n">
        <v>14.4</v>
      </c>
      <c r="O3812" s="50" t="n">
        <f aca="false">N3812*L3812</f>
        <v>14.112</v>
      </c>
      <c r="P3812" s="14" t="n">
        <f aca="false">O3812+P3811</f>
        <v>1483.94282358473</v>
      </c>
    </row>
    <row r="3813" customFormat="false" ht="12.8" hidden="false" customHeight="false" outlineLevel="0" collapsed="false">
      <c r="A3813" s="2" t="s">
        <v>4234</v>
      </c>
      <c r="B3813" s="2" t="s">
        <v>252</v>
      </c>
      <c r="C3813" s="0" t="s">
        <v>359</v>
      </c>
      <c r="D3813" s="0" t="s">
        <v>42</v>
      </c>
      <c r="E3813" s="0" t="s">
        <v>79</v>
      </c>
      <c r="F3813" s="0" t="s">
        <v>80</v>
      </c>
      <c r="G3813" s="0" t="s">
        <v>19</v>
      </c>
      <c r="H3813" s="0" t="s">
        <v>4237</v>
      </c>
      <c r="I3813" s="0" t="n">
        <v>1</v>
      </c>
      <c r="J3813" s="0" t="n">
        <v>2.08</v>
      </c>
      <c r="K3813" s="3" t="s">
        <v>21</v>
      </c>
      <c r="L3813" s="0" t="n">
        <f aca="false">IF(K3813="Yes",(J3813-1)*0.98,-1)</f>
        <v>1.0584</v>
      </c>
      <c r="M3813" s="4" t="s">
        <v>22</v>
      </c>
      <c r="N3813" s="53" t="n">
        <v>14.4</v>
      </c>
      <c r="O3813" s="50" t="n">
        <f aca="false">N3813*L3813</f>
        <v>15.24096</v>
      </c>
      <c r="P3813" s="14" t="n">
        <f aca="false">O3813+P3812</f>
        <v>1499.18378358473</v>
      </c>
    </row>
    <row r="3814" customFormat="false" ht="12.8" hidden="false" customHeight="false" outlineLevel="0" collapsed="false">
      <c r="A3814" s="9" t="s">
        <v>4234</v>
      </c>
      <c r="B3814" s="9" t="s">
        <v>252</v>
      </c>
      <c r="C3814" s="6" t="s">
        <v>359</v>
      </c>
      <c r="D3814" s="6" t="s">
        <v>42</v>
      </c>
      <c r="E3814" s="6" t="s">
        <v>79</v>
      </c>
      <c r="F3814" s="6" t="s">
        <v>80</v>
      </c>
      <c r="G3814" s="6" t="s">
        <v>19</v>
      </c>
      <c r="H3814" s="6" t="s">
        <v>4238</v>
      </c>
      <c r="I3814" s="6" t="n">
        <v>2</v>
      </c>
      <c r="J3814" s="6" t="n">
        <v>4.8</v>
      </c>
      <c r="K3814" s="3" t="str">
        <f aca="false">IF(I3814=1,"Yes","No")</f>
        <v>No</v>
      </c>
      <c r="L3814" s="7" t="n">
        <f aca="false">IF(K3814="Yes",(J3814-1)*0.98,-1)</f>
        <v>-1</v>
      </c>
      <c r="M3814" s="10" t="s">
        <v>53</v>
      </c>
      <c r="N3814" s="53" t="n">
        <v>14.4</v>
      </c>
      <c r="O3814" s="50" t="n">
        <f aca="false">N3814*L3814</f>
        <v>-14.4</v>
      </c>
      <c r="P3814" s="14" t="n">
        <f aca="false">O3814+P3813</f>
        <v>1484.78378358473</v>
      </c>
    </row>
    <row r="3815" customFormat="false" ht="12.8" hidden="false" customHeight="false" outlineLevel="0" collapsed="false">
      <c r="A3815" s="2" t="s">
        <v>4239</v>
      </c>
      <c r="B3815" s="2" t="s">
        <v>162</v>
      </c>
      <c r="C3815" s="0" t="s">
        <v>638</v>
      </c>
      <c r="D3815" s="0" t="s">
        <v>16</v>
      </c>
      <c r="E3815" s="0" t="s">
        <v>147</v>
      </c>
      <c r="F3815" s="0" t="s">
        <v>18</v>
      </c>
      <c r="G3815" s="0" t="s">
        <v>19</v>
      </c>
      <c r="H3815" s="0" t="s">
        <v>4240</v>
      </c>
      <c r="I3815" s="0" t="n">
        <v>4</v>
      </c>
      <c r="J3815" s="0" t="n">
        <v>2.52</v>
      </c>
      <c r="K3815" s="3" t="s">
        <v>19</v>
      </c>
      <c r="L3815" s="0" t="n">
        <f aca="false">IF(K3815="Yes",(J3815-1)*0.98,-1)</f>
        <v>-1</v>
      </c>
      <c r="M3815" s="11" t="s">
        <v>62</v>
      </c>
      <c r="N3815" s="53" t="n">
        <v>14.4</v>
      </c>
      <c r="O3815" s="50" t="n">
        <f aca="false">N3815*L3815</f>
        <v>-14.4</v>
      </c>
      <c r="P3815" s="14" t="n">
        <f aca="false">O3815+P3814</f>
        <v>1470.38378358473</v>
      </c>
    </row>
    <row r="3816" customFormat="false" ht="12.8" hidden="false" customHeight="false" outlineLevel="0" collapsed="false">
      <c r="A3816" s="9" t="s">
        <v>4239</v>
      </c>
      <c r="B3816" s="9" t="s">
        <v>162</v>
      </c>
      <c r="C3816" s="6" t="s">
        <v>638</v>
      </c>
      <c r="D3816" s="6" t="s">
        <v>16</v>
      </c>
      <c r="E3816" s="6" t="s">
        <v>147</v>
      </c>
      <c r="F3816" s="6" t="s">
        <v>18</v>
      </c>
      <c r="G3816" s="6" t="s">
        <v>19</v>
      </c>
      <c r="H3816" s="6" t="s">
        <v>4240</v>
      </c>
      <c r="I3816" s="6" t="n">
        <v>4</v>
      </c>
      <c r="J3816" s="6" t="n">
        <v>10.5</v>
      </c>
      <c r="K3816" s="3" t="str">
        <f aca="false">IF(I3816=1,"Yes","No")</f>
        <v>No</v>
      </c>
      <c r="L3816" s="7" t="n">
        <f aca="false">IF(K3816="Yes",(J3816-1)*0.98,-1)</f>
        <v>-1</v>
      </c>
      <c r="M3816" s="10" t="s">
        <v>53</v>
      </c>
      <c r="N3816" s="53" t="n">
        <v>14.4</v>
      </c>
      <c r="O3816" s="50" t="n">
        <f aca="false">N3816*L3816</f>
        <v>-14.4</v>
      </c>
      <c r="P3816" s="14" t="n">
        <f aca="false">O3816+P3815</f>
        <v>1455.98378358473</v>
      </c>
    </row>
    <row r="3817" customFormat="false" ht="12.8" hidden="false" customHeight="false" outlineLevel="0" collapsed="false">
      <c r="A3817" s="2" t="s">
        <v>4239</v>
      </c>
      <c r="B3817" s="2" t="s">
        <v>135</v>
      </c>
      <c r="C3817" s="0" t="s">
        <v>1082</v>
      </c>
      <c r="D3817" s="0" t="s">
        <v>37</v>
      </c>
      <c r="E3817" s="0" t="s">
        <v>147</v>
      </c>
      <c r="G3817" s="0" t="s">
        <v>19</v>
      </c>
      <c r="H3817" s="0" t="s">
        <v>4241</v>
      </c>
      <c r="I3817" s="0" t="n">
        <v>2</v>
      </c>
      <c r="J3817" s="0" t="n">
        <v>2.21</v>
      </c>
      <c r="K3817" s="3" t="str">
        <f aca="false">IF(I3817=1,"Yes","No")</f>
        <v>No</v>
      </c>
      <c r="L3817" s="0" t="n">
        <f aca="false">IF(K3817="Yes",(J3817-1)*0.98,-1)</f>
        <v>-1</v>
      </c>
      <c r="M3817" s="5" t="s">
        <v>33</v>
      </c>
      <c r="N3817" s="53" t="n">
        <v>14.4</v>
      </c>
      <c r="O3817" s="50" t="n">
        <f aca="false">N3817*L3817</f>
        <v>-14.4</v>
      </c>
      <c r="P3817" s="14" t="n">
        <f aca="false">O3817+P3816</f>
        <v>1441.58378358473</v>
      </c>
    </row>
    <row r="3818" customFormat="false" ht="12.8" hidden="false" customHeight="false" outlineLevel="0" collapsed="false">
      <c r="A3818" s="2" t="s">
        <v>4239</v>
      </c>
      <c r="B3818" s="2" t="s">
        <v>149</v>
      </c>
      <c r="C3818" s="0" t="s">
        <v>638</v>
      </c>
      <c r="D3818" s="0" t="s">
        <v>42</v>
      </c>
      <c r="E3818" s="0" t="s">
        <v>147</v>
      </c>
      <c r="F3818" s="0" t="s">
        <v>65</v>
      </c>
      <c r="G3818" s="0" t="s">
        <v>21</v>
      </c>
      <c r="H3818" s="0" t="s">
        <v>4242</v>
      </c>
      <c r="I3818" s="0" t="n">
        <v>2</v>
      </c>
      <c r="J3818" s="0" t="n">
        <v>3.45</v>
      </c>
      <c r="K3818" s="3" t="str">
        <f aca="false">IF(I3818=1,"Yes","No")</f>
        <v>No</v>
      </c>
      <c r="L3818" s="0" t="n">
        <f aca="false">IF(K3818="Yes",(J3818-1)*0.98,-1)</f>
        <v>-1</v>
      </c>
      <c r="M3818" s="5" t="s">
        <v>33</v>
      </c>
      <c r="N3818" s="53" t="n">
        <v>14.4</v>
      </c>
      <c r="O3818" s="50" t="n">
        <f aca="false">N3818*L3818</f>
        <v>-14.4</v>
      </c>
      <c r="P3818" s="14" t="n">
        <f aca="false">O3818+P3817</f>
        <v>1427.18378358473</v>
      </c>
    </row>
    <row r="3819" customFormat="false" ht="12.8" hidden="false" customHeight="false" outlineLevel="0" collapsed="false">
      <c r="A3819" s="2" t="s">
        <v>4239</v>
      </c>
      <c r="B3819" s="2" t="s">
        <v>149</v>
      </c>
      <c r="C3819" s="0" t="s">
        <v>638</v>
      </c>
      <c r="D3819" s="0" t="s">
        <v>42</v>
      </c>
      <c r="E3819" s="0" t="s">
        <v>147</v>
      </c>
      <c r="F3819" s="0" t="s">
        <v>65</v>
      </c>
      <c r="G3819" s="0" t="s">
        <v>21</v>
      </c>
      <c r="H3819" s="0" t="s">
        <v>4242</v>
      </c>
      <c r="I3819" s="0" t="n">
        <v>2</v>
      </c>
      <c r="J3819" s="0" t="n">
        <v>1.46</v>
      </c>
      <c r="K3819" s="3" t="s">
        <v>21</v>
      </c>
      <c r="L3819" s="0" t="n">
        <f aca="false">IF(K3819="Yes",(J3819-1)*0.98,-1)</f>
        <v>0.4508</v>
      </c>
      <c r="M3819" s="4" t="s">
        <v>22</v>
      </c>
      <c r="N3819" s="53" t="n">
        <v>14.4</v>
      </c>
      <c r="O3819" s="50" t="n">
        <f aca="false">N3819*L3819</f>
        <v>6.49152</v>
      </c>
      <c r="P3819" s="14" t="n">
        <f aca="false">O3819+P3818</f>
        <v>1433.67530358473</v>
      </c>
    </row>
    <row r="3820" customFormat="false" ht="12.8" hidden="false" customHeight="false" outlineLevel="0" collapsed="false">
      <c r="A3820" s="2" t="s">
        <v>4239</v>
      </c>
      <c r="B3820" s="2" t="s">
        <v>167</v>
      </c>
      <c r="C3820" s="0" t="s">
        <v>1082</v>
      </c>
      <c r="D3820" s="0" t="s">
        <v>37</v>
      </c>
      <c r="E3820" s="0" t="s">
        <v>147</v>
      </c>
      <c r="G3820" s="0" t="s">
        <v>19</v>
      </c>
      <c r="H3820" s="0" t="s">
        <v>4243</v>
      </c>
      <c r="I3820" s="0" t="n">
        <v>0</v>
      </c>
      <c r="J3820" s="0" t="n">
        <v>3.69</v>
      </c>
      <c r="K3820" s="3" t="str">
        <f aca="false">IF(I3820=1,"Yes","No")</f>
        <v>No</v>
      </c>
      <c r="L3820" s="0" t="n">
        <f aca="false">IF(K3820="Yes",(J3820-1)*0.98,-1)</f>
        <v>-1</v>
      </c>
      <c r="M3820" s="5" t="s">
        <v>33</v>
      </c>
      <c r="N3820" s="53" t="n">
        <v>14.4</v>
      </c>
      <c r="O3820" s="50" t="n">
        <f aca="false">N3820*L3820</f>
        <v>-14.4</v>
      </c>
      <c r="P3820" s="14" t="n">
        <f aca="false">O3820+P3819</f>
        <v>1419.27530358473</v>
      </c>
    </row>
    <row r="3821" customFormat="false" ht="12.8" hidden="false" customHeight="false" outlineLevel="0" collapsed="false">
      <c r="A3821" s="2" t="s">
        <v>4239</v>
      </c>
      <c r="B3821" s="2" t="s">
        <v>289</v>
      </c>
      <c r="C3821" s="0" t="s">
        <v>1115</v>
      </c>
      <c r="D3821" s="0" t="s">
        <v>37</v>
      </c>
      <c r="E3821" s="0" t="s">
        <v>17</v>
      </c>
      <c r="G3821" s="0" t="s">
        <v>19</v>
      </c>
      <c r="H3821" s="0" t="s">
        <v>4244</v>
      </c>
      <c r="I3821" s="0" t="n">
        <v>4</v>
      </c>
      <c r="J3821" s="0" t="n">
        <v>2.95</v>
      </c>
      <c r="K3821" s="3" t="s">
        <v>19</v>
      </c>
      <c r="L3821" s="0" t="n">
        <f aca="false">IF(K3821="Yes",(J3821-1)*0.98,-1)</f>
        <v>-1</v>
      </c>
      <c r="M3821" s="11" t="s">
        <v>62</v>
      </c>
      <c r="N3821" s="53" t="n">
        <v>14.4</v>
      </c>
      <c r="O3821" s="50" t="n">
        <f aca="false">N3821*L3821</f>
        <v>-14.4</v>
      </c>
      <c r="P3821" s="14" t="n">
        <f aca="false">O3821+P3820</f>
        <v>1404.87530358473</v>
      </c>
    </row>
    <row r="3822" customFormat="false" ht="12.8" hidden="false" customHeight="false" outlineLevel="0" collapsed="false">
      <c r="A3822" s="9" t="s">
        <v>4239</v>
      </c>
      <c r="B3822" s="9" t="s">
        <v>289</v>
      </c>
      <c r="C3822" s="6" t="s">
        <v>1115</v>
      </c>
      <c r="D3822" s="6" t="s">
        <v>37</v>
      </c>
      <c r="E3822" s="6" t="s">
        <v>17</v>
      </c>
      <c r="F3822" s="6"/>
      <c r="G3822" s="6" t="s">
        <v>19</v>
      </c>
      <c r="H3822" s="6" t="s">
        <v>4244</v>
      </c>
      <c r="I3822" s="6" t="n">
        <v>4</v>
      </c>
      <c r="J3822" s="6" t="n">
        <v>12.5</v>
      </c>
      <c r="K3822" s="3" t="str">
        <f aca="false">IF(I3822=1,"Yes","No")</f>
        <v>No</v>
      </c>
      <c r="L3822" s="7" t="n">
        <f aca="false">IF(K3822="Yes",(J3822-1)*0.98,-1)</f>
        <v>-1</v>
      </c>
      <c r="M3822" s="10" t="s">
        <v>53</v>
      </c>
      <c r="N3822" s="53" t="n">
        <v>14.4</v>
      </c>
      <c r="O3822" s="50" t="n">
        <f aca="false">N3822*L3822</f>
        <v>-14.4</v>
      </c>
      <c r="P3822" s="14" t="n">
        <f aca="false">O3822+P3821</f>
        <v>1390.47530358473</v>
      </c>
    </row>
    <row r="3823" customFormat="false" ht="12.8" hidden="false" customHeight="false" outlineLevel="0" collapsed="false">
      <c r="A3823" s="2" t="s">
        <v>4245</v>
      </c>
      <c r="B3823" s="2" t="s">
        <v>83</v>
      </c>
      <c r="C3823" s="0" t="s">
        <v>638</v>
      </c>
      <c r="D3823" s="0" t="s">
        <v>42</v>
      </c>
      <c r="E3823" s="0" t="s">
        <v>147</v>
      </c>
      <c r="F3823" s="0" t="s">
        <v>453</v>
      </c>
      <c r="G3823" s="0" t="s">
        <v>19</v>
      </c>
      <c r="H3823" s="0" t="s">
        <v>4246</v>
      </c>
      <c r="I3823" s="0" t="n">
        <v>1</v>
      </c>
      <c r="J3823" s="0" t="n">
        <v>2.88</v>
      </c>
      <c r="K3823" s="3" t="str">
        <f aca="false">IF(I3823=1,"Yes","No")</f>
        <v>Yes</v>
      </c>
      <c r="L3823" s="0" t="n">
        <f aca="false">IF(K3823="Yes",(J3823-1)*0.98,-1)</f>
        <v>1.8424</v>
      </c>
      <c r="M3823" s="5" t="s">
        <v>33</v>
      </c>
      <c r="N3823" s="53" t="n">
        <v>14.4</v>
      </c>
      <c r="O3823" s="50" t="n">
        <f aca="false">N3823*L3823</f>
        <v>26.53056</v>
      </c>
      <c r="P3823" s="14" t="n">
        <f aca="false">O3823+P3822</f>
        <v>1417.00586358473</v>
      </c>
    </row>
    <row r="3824" customFormat="false" ht="12.8" hidden="false" customHeight="false" outlineLevel="0" collapsed="false">
      <c r="A3824" s="2" t="s">
        <v>4245</v>
      </c>
      <c r="B3824" s="2" t="s">
        <v>83</v>
      </c>
      <c r="C3824" s="0" t="s">
        <v>638</v>
      </c>
      <c r="D3824" s="0" t="s">
        <v>42</v>
      </c>
      <c r="E3824" s="0" t="s">
        <v>147</v>
      </c>
      <c r="F3824" s="0" t="s">
        <v>453</v>
      </c>
      <c r="G3824" s="0" t="s">
        <v>19</v>
      </c>
      <c r="H3824" s="0" t="s">
        <v>4247</v>
      </c>
      <c r="I3824" s="0" t="n">
        <v>2</v>
      </c>
      <c r="J3824" s="0" t="n">
        <v>1.92</v>
      </c>
      <c r="K3824" s="3" t="s">
        <v>21</v>
      </c>
      <c r="L3824" s="0" t="n">
        <f aca="false">IF(K3824="Yes",(J3824-1)*0.98,-1)</f>
        <v>0.9016</v>
      </c>
      <c r="M3824" s="11" t="s">
        <v>62</v>
      </c>
      <c r="N3824" s="53" t="n">
        <v>14.4</v>
      </c>
      <c r="O3824" s="50" t="n">
        <f aca="false">N3824*L3824</f>
        <v>12.98304</v>
      </c>
      <c r="P3824" s="14" t="n">
        <f aca="false">O3824+P3823</f>
        <v>1429.98890358473</v>
      </c>
    </row>
    <row r="3825" customFormat="false" ht="12.8" hidden="false" customHeight="false" outlineLevel="0" collapsed="false">
      <c r="A3825" s="2" t="s">
        <v>4248</v>
      </c>
      <c r="B3825" s="2" t="s">
        <v>222</v>
      </c>
      <c r="C3825" s="0" t="s">
        <v>406</v>
      </c>
      <c r="D3825" s="0" t="s">
        <v>16</v>
      </c>
      <c r="E3825" s="0" t="s">
        <v>17</v>
      </c>
      <c r="F3825" s="0" t="s">
        <v>18</v>
      </c>
      <c r="G3825" s="0" t="s">
        <v>19</v>
      </c>
      <c r="H3825" s="0" t="s">
        <v>4249</v>
      </c>
      <c r="I3825" s="0" t="n">
        <v>1</v>
      </c>
      <c r="J3825" s="0" t="n">
        <v>1.2</v>
      </c>
      <c r="K3825" s="3" t="s">
        <v>21</v>
      </c>
      <c r="L3825" s="0" t="n">
        <f aca="false">IF(K3825="Yes",(J3825-1)*0.98,-1)</f>
        <v>0.196</v>
      </c>
      <c r="M3825" s="4" t="s">
        <v>22</v>
      </c>
      <c r="N3825" s="53" t="n">
        <v>14.4</v>
      </c>
      <c r="O3825" s="50" t="n">
        <f aca="false">N3825*L3825</f>
        <v>2.8224</v>
      </c>
      <c r="P3825" s="14" t="n">
        <f aca="false">O3825+P3824</f>
        <v>1432.81130358473</v>
      </c>
    </row>
    <row r="3826" customFormat="false" ht="12.8" hidden="false" customHeight="false" outlineLevel="0" collapsed="false">
      <c r="A3826" s="2" t="s">
        <v>4248</v>
      </c>
      <c r="B3826" s="2" t="s">
        <v>245</v>
      </c>
      <c r="C3826" s="0" t="s">
        <v>406</v>
      </c>
      <c r="D3826" s="0" t="s">
        <v>42</v>
      </c>
      <c r="E3826" s="0" t="s">
        <v>79</v>
      </c>
      <c r="F3826" s="0" t="s">
        <v>80</v>
      </c>
      <c r="G3826" s="0" t="s">
        <v>19</v>
      </c>
      <c r="H3826" s="0" t="s">
        <v>4250</v>
      </c>
      <c r="I3826" s="0" t="n">
        <v>3</v>
      </c>
      <c r="J3826" s="0" t="n">
        <v>1.8</v>
      </c>
      <c r="K3826" s="3" t="s">
        <v>19</v>
      </c>
      <c r="L3826" s="0" t="n">
        <f aca="false">IF(K3826="Yes",(J3826-1)*0.98,-1)</f>
        <v>-1</v>
      </c>
      <c r="M3826" s="4" t="s">
        <v>22</v>
      </c>
      <c r="N3826" s="53" t="n">
        <v>14.4</v>
      </c>
      <c r="O3826" s="50" t="n">
        <f aca="false">N3826*L3826</f>
        <v>-14.4</v>
      </c>
      <c r="P3826" s="14" t="n">
        <f aca="false">O3826+P3825</f>
        <v>1418.41130358473</v>
      </c>
    </row>
    <row r="3827" customFormat="false" ht="12.8" hidden="false" customHeight="false" outlineLevel="0" collapsed="false">
      <c r="A3827" s="9" t="s">
        <v>4248</v>
      </c>
      <c r="B3827" s="9" t="s">
        <v>245</v>
      </c>
      <c r="C3827" s="6" t="s">
        <v>406</v>
      </c>
      <c r="D3827" s="6" t="s">
        <v>42</v>
      </c>
      <c r="E3827" s="6" t="s">
        <v>79</v>
      </c>
      <c r="F3827" s="6" t="s">
        <v>80</v>
      </c>
      <c r="G3827" s="6" t="s">
        <v>19</v>
      </c>
      <c r="H3827" s="6" t="s">
        <v>4251</v>
      </c>
      <c r="I3827" s="6" t="n">
        <v>2</v>
      </c>
      <c r="J3827" s="6" t="n">
        <v>4.45</v>
      </c>
      <c r="K3827" s="3" t="str">
        <f aca="false">IF(I3827=1,"Yes","No")</f>
        <v>No</v>
      </c>
      <c r="L3827" s="7" t="n">
        <f aca="false">IF(K3827="Yes",(J3827-1)*0.98,-1)</f>
        <v>-1</v>
      </c>
      <c r="M3827" s="10" t="s">
        <v>53</v>
      </c>
      <c r="N3827" s="53" t="n">
        <v>14.4</v>
      </c>
      <c r="O3827" s="50" t="n">
        <f aca="false">N3827*L3827</f>
        <v>-14.4</v>
      </c>
      <c r="P3827" s="14" t="n">
        <f aca="false">O3827+P3826</f>
        <v>1404.01130358473</v>
      </c>
    </row>
    <row r="3828" customFormat="false" ht="12.8" hidden="false" customHeight="false" outlineLevel="0" collapsed="false">
      <c r="A3828" s="9" t="s">
        <v>4248</v>
      </c>
      <c r="B3828" s="9" t="s">
        <v>245</v>
      </c>
      <c r="C3828" s="6" t="s">
        <v>406</v>
      </c>
      <c r="D3828" s="6" t="s">
        <v>42</v>
      </c>
      <c r="E3828" s="6" t="s">
        <v>79</v>
      </c>
      <c r="F3828" s="6" t="s">
        <v>80</v>
      </c>
      <c r="G3828" s="6" t="s">
        <v>19</v>
      </c>
      <c r="H3828" s="6" t="s">
        <v>4252</v>
      </c>
      <c r="I3828" s="6" t="n">
        <v>0</v>
      </c>
      <c r="J3828" s="6" t="n">
        <v>5.25</v>
      </c>
      <c r="K3828" s="3" t="str">
        <f aca="false">IF(I3828=1,"Yes","No")</f>
        <v>No</v>
      </c>
      <c r="L3828" s="7" t="n">
        <f aca="false">IF(K3828="Yes",(J3828-1)*0.98,-1)</f>
        <v>-1</v>
      </c>
      <c r="M3828" s="10" t="s">
        <v>53</v>
      </c>
      <c r="N3828" s="53" t="n">
        <v>14.4</v>
      </c>
      <c r="O3828" s="50" t="n">
        <f aca="false">N3828*L3828</f>
        <v>-14.4</v>
      </c>
      <c r="P3828" s="14" t="n">
        <f aca="false">O3828+P3827</f>
        <v>1389.61130358473</v>
      </c>
    </row>
    <row r="3829" customFormat="false" ht="12.8" hidden="false" customHeight="false" outlineLevel="0" collapsed="false">
      <c r="A3829" s="2" t="s">
        <v>4253</v>
      </c>
      <c r="B3829" s="2" t="s">
        <v>1396</v>
      </c>
      <c r="C3829" s="0" t="s">
        <v>506</v>
      </c>
      <c r="D3829" s="0" t="s">
        <v>42</v>
      </c>
      <c r="E3829" s="0" t="s">
        <v>147</v>
      </c>
      <c r="F3829" s="0" t="s">
        <v>453</v>
      </c>
      <c r="G3829" s="0" t="s">
        <v>19</v>
      </c>
      <c r="H3829" s="0" t="s">
        <v>4254</v>
      </c>
      <c r="I3829" s="0" t="n">
        <v>2</v>
      </c>
      <c r="J3829" s="0" t="n">
        <v>2.32</v>
      </c>
      <c r="K3829" s="3" t="str">
        <f aca="false">IF(I3829=1,"Yes","No")</f>
        <v>No</v>
      </c>
      <c r="L3829" s="0" t="n">
        <f aca="false">IF(K3829="Yes",(J3829-1)*0.98,-1)</f>
        <v>-1</v>
      </c>
      <c r="M3829" s="5" t="s">
        <v>33</v>
      </c>
      <c r="N3829" s="53" t="n">
        <v>14.4</v>
      </c>
      <c r="O3829" s="50" t="n">
        <f aca="false">N3829*L3829</f>
        <v>-14.4</v>
      </c>
      <c r="P3829" s="14" t="n">
        <f aca="false">O3829+P3828</f>
        <v>1375.21130358473</v>
      </c>
    </row>
    <row r="3830" customFormat="false" ht="12.8" hidden="false" customHeight="false" outlineLevel="0" collapsed="false">
      <c r="A3830" s="2" t="s">
        <v>4253</v>
      </c>
      <c r="B3830" s="2" t="s">
        <v>1396</v>
      </c>
      <c r="C3830" s="0" t="s">
        <v>506</v>
      </c>
      <c r="D3830" s="0" t="s">
        <v>42</v>
      </c>
      <c r="E3830" s="0" t="s">
        <v>147</v>
      </c>
      <c r="F3830" s="0" t="s">
        <v>453</v>
      </c>
      <c r="G3830" s="0" t="s">
        <v>19</v>
      </c>
      <c r="H3830" s="0" t="s">
        <v>4255</v>
      </c>
      <c r="I3830" s="0" t="n">
        <v>3</v>
      </c>
      <c r="J3830" s="0" t="n">
        <v>1.62</v>
      </c>
      <c r="K3830" s="3" t="s">
        <v>21</v>
      </c>
      <c r="L3830" s="0" t="n">
        <f aca="false">IF(K3830="Yes",(J3830-1)*0.98,-1)</f>
        <v>0.6076</v>
      </c>
      <c r="M3830" s="11" t="s">
        <v>62</v>
      </c>
      <c r="N3830" s="53" t="n">
        <v>14.4</v>
      </c>
      <c r="O3830" s="50" t="n">
        <f aca="false">N3830*L3830</f>
        <v>8.74944</v>
      </c>
      <c r="P3830" s="14" t="n">
        <f aca="false">O3830+P3829</f>
        <v>1383.96074358473</v>
      </c>
    </row>
    <row r="3831" customFormat="false" ht="12.8" hidden="false" customHeight="false" outlineLevel="0" collapsed="false">
      <c r="A3831" s="9" t="s">
        <v>4253</v>
      </c>
      <c r="B3831" s="9" t="s">
        <v>157</v>
      </c>
      <c r="C3831" s="6" t="s">
        <v>1150</v>
      </c>
      <c r="D3831" s="6" t="s">
        <v>37</v>
      </c>
      <c r="E3831" s="6" t="s">
        <v>87</v>
      </c>
      <c r="F3831" s="6" t="s">
        <v>65</v>
      </c>
      <c r="G3831" s="6" t="s">
        <v>21</v>
      </c>
      <c r="H3831" s="6" t="s">
        <v>775</v>
      </c>
      <c r="I3831" s="6" t="n">
        <v>1</v>
      </c>
      <c r="J3831" s="6" t="n">
        <v>5.2</v>
      </c>
      <c r="K3831" s="3" t="str">
        <f aca="false">IF(I3831=1,"Yes","No")</f>
        <v>Yes</v>
      </c>
      <c r="L3831" s="7" t="n">
        <f aca="false">IF(K3831="Yes",(J3831-1)*0.98,-1)</f>
        <v>4.116</v>
      </c>
      <c r="M3831" s="10" t="s">
        <v>53</v>
      </c>
      <c r="N3831" s="53" t="n">
        <v>14.4</v>
      </c>
      <c r="O3831" s="50" t="n">
        <f aca="false">N3831*L3831</f>
        <v>59.2704</v>
      </c>
      <c r="P3831" s="14" t="n">
        <f aca="false">O3831+P3830</f>
        <v>1443.23114358473</v>
      </c>
    </row>
    <row r="3832" customFormat="false" ht="12.8" hidden="false" customHeight="false" outlineLevel="0" collapsed="false">
      <c r="A3832" s="9" t="s">
        <v>4253</v>
      </c>
      <c r="B3832" s="9" t="s">
        <v>181</v>
      </c>
      <c r="C3832" s="6" t="s">
        <v>506</v>
      </c>
      <c r="D3832" s="6" t="s">
        <v>42</v>
      </c>
      <c r="E3832" s="6" t="s">
        <v>147</v>
      </c>
      <c r="F3832" s="6" t="s">
        <v>43</v>
      </c>
      <c r="G3832" s="6" t="s">
        <v>19</v>
      </c>
      <c r="H3832" s="6" t="s">
        <v>4256</v>
      </c>
      <c r="I3832" s="6" t="n">
        <v>1</v>
      </c>
      <c r="J3832" s="6" t="n">
        <v>4.3</v>
      </c>
      <c r="K3832" s="3" t="str">
        <f aca="false">IF(I3832=1,"Yes","No")</f>
        <v>Yes</v>
      </c>
      <c r="L3832" s="7" t="n">
        <f aca="false">IF(K3832="Yes",(J3832-1)*0.98,-1)</f>
        <v>3.234</v>
      </c>
      <c r="M3832" s="10" t="s">
        <v>53</v>
      </c>
      <c r="N3832" s="53" t="n">
        <v>14.4</v>
      </c>
      <c r="O3832" s="50" t="n">
        <f aca="false">N3832*L3832</f>
        <v>46.5696</v>
      </c>
      <c r="P3832" s="14" t="n">
        <f aca="false">O3832+P3831</f>
        <v>1489.80074358473</v>
      </c>
    </row>
    <row r="3833" customFormat="false" ht="12.8" hidden="false" customHeight="false" outlineLevel="0" collapsed="false">
      <c r="A3833" s="2" t="s">
        <v>4253</v>
      </c>
      <c r="B3833" s="2" t="s">
        <v>167</v>
      </c>
      <c r="C3833" s="6" t="s">
        <v>179</v>
      </c>
      <c r="D3833" s="6" t="s">
        <v>42</v>
      </c>
      <c r="E3833" s="6" t="s">
        <v>147</v>
      </c>
      <c r="F3833" s="6" t="s">
        <v>43</v>
      </c>
      <c r="G3833" s="6" t="s">
        <v>19</v>
      </c>
      <c r="H3833" s="6" t="s">
        <v>4257</v>
      </c>
      <c r="I3833" s="6" t="n">
        <v>2</v>
      </c>
      <c r="J3833" s="6" t="n">
        <v>15.5</v>
      </c>
      <c r="K3833" s="3" t="str">
        <f aca="false">IF(I3833=1, "No","Yes")</f>
        <v>Yes</v>
      </c>
      <c r="L3833" s="7" t="n">
        <f aca="false">IF(I3833=1,-J3833,0.98)</f>
        <v>0.98</v>
      </c>
      <c r="M3833" s="8" t="s">
        <v>51</v>
      </c>
      <c r="N3833" s="53" t="n">
        <v>14.4</v>
      </c>
      <c r="O3833" s="50" t="n">
        <f aca="false">N3833*L3833</f>
        <v>14.112</v>
      </c>
      <c r="P3833" s="14" t="n">
        <f aca="false">O3833+P3832</f>
        <v>1503.91274358473</v>
      </c>
    </row>
    <row r="3834" customFormat="false" ht="12.8" hidden="false" customHeight="false" outlineLevel="0" collapsed="false">
      <c r="A3834" s="2" t="s">
        <v>4253</v>
      </c>
      <c r="B3834" s="2" t="s">
        <v>167</v>
      </c>
      <c r="C3834" s="6" t="s">
        <v>179</v>
      </c>
      <c r="D3834" s="6" t="s">
        <v>42</v>
      </c>
      <c r="E3834" s="6" t="s">
        <v>147</v>
      </c>
      <c r="F3834" s="6" t="s">
        <v>43</v>
      </c>
      <c r="G3834" s="6" t="s">
        <v>19</v>
      </c>
      <c r="H3834" s="6" t="s">
        <v>4257</v>
      </c>
      <c r="I3834" s="6" t="n">
        <v>2</v>
      </c>
      <c r="J3834" s="6" t="n">
        <v>15.5</v>
      </c>
      <c r="K3834" s="3" t="str">
        <f aca="false">IF(I3834=1, "No","Yes")</f>
        <v>Yes</v>
      </c>
      <c r="L3834" s="7" t="n">
        <f aca="false">IF(I3834=1,-J3834,0.98)</f>
        <v>0.98</v>
      </c>
      <c r="M3834" s="12" t="s">
        <v>128</v>
      </c>
      <c r="N3834" s="53" t="n">
        <v>14.4</v>
      </c>
      <c r="O3834" s="50" t="n">
        <f aca="false">N3834*L3834</f>
        <v>14.112</v>
      </c>
      <c r="P3834" s="14" t="n">
        <f aca="false">O3834+P3833</f>
        <v>1518.02474358473</v>
      </c>
    </row>
    <row r="3835" customFormat="false" ht="12.8" hidden="false" customHeight="false" outlineLevel="0" collapsed="false">
      <c r="A3835" s="9" t="s">
        <v>4253</v>
      </c>
      <c r="B3835" s="9" t="s">
        <v>167</v>
      </c>
      <c r="C3835" s="6" t="s">
        <v>179</v>
      </c>
      <c r="D3835" s="6" t="s">
        <v>42</v>
      </c>
      <c r="E3835" s="6" t="s">
        <v>147</v>
      </c>
      <c r="F3835" s="6" t="s">
        <v>43</v>
      </c>
      <c r="G3835" s="6" t="s">
        <v>19</v>
      </c>
      <c r="H3835" s="6" t="s">
        <v>4258</v>
      </c>
      <c r="I3835" s="6" t="n">
        <v>4</v>
      </c>
      <c r="J3835" s="6" t="n">
        <v>7.11</v>
      </c>
      <c r="K3835" s="3" t="str">
        <f aca="false">IF(I3835=1,"Yes","No")</f>
        <v>No</v>
      </c>
      <c r="L3835" s="7" t="n">
        <f aca="false">IF(K3835="Yes",(J3835-1)*0.98,-1)</f>
        <v>-1</v>
      </c>
      <c r="M3835" s="10" t="s">
        <v>53</v>
      </c>
      <c r="N3835" s="53" t="n">
        <v>14.4</v>
      </c>
      <c r="O3835" s="50" t="n">
        <f aca="false">N3835*L3835</f>
        <v>-14.4</v>
      </c>
      <c r="P3835" s="14" t="n">
        <f aca="false">O3835+P3834</f>
        <v>1503.62474358473</v>
      </c>
    </row>
    <row r="3836" customFormat="false" ht="12.8" hidden="false" customHeight="false" outlineLevel="0" collapsed="false">
      <c r="A3836" s="2" t="s">
        <v>4253</v>
      </c>
      <c r="B3836" s="2" t="s">
        <v>480</v>
      </c>
      <c r="C3836" s="6" t="s">
        <v>1150</v>
      </c>
      <c r="D3836" s="6" t="s">
        <v>37</v>
      </c>
      <c r="E3836" s="6" t="s">
        <v>79</v>
      </c>
      <c r="F3836" s="6" t="s">
        <v>80</v>
      </c>
      <c r="G3836" s="6" t="s">
        <v>19</v>
      </c>
      <c r="H3836" s="6" t="s">
        <v>4259</v>
      </c>
      <c r="I3836" s="6" t="n">
        <v>0</v>
      </c>
      <c r="J3836" s="6" t="n">
        <v>4.73</v>
      </c>
      <c r="K3836" s="3" t="str">
        <f aca="false">IF(I3836=1, "No","Yes")</f>
        <v>Yes</v>
      </c>
      <c r="L3836" s="7" t="n">
        <f aca="false">IF(I3836=1,-J3836,0.98)</f>
        <v>0.98</v>
      </c>
      <c r="M3836" s="8" t="s">
        <v>51</v>
      </c>
      <c r="N3836" s="53" t="n">
        <v>14.4</v>
      </c>
      <c r="O3836" s="50" t="n">
        <f aca="false">N3836*L3836</f>
        <v>14.112</v>
      </c>
      <c r="P3836" s="14" t="n">
        <f aca="false">O3836+P3835</f>
        <v>1517.73674358473</v>
      </c>
    </row>
    <row r="3837" customFormat="false" ht="12.8" hidden="false" customHeight="false" outlineLevel="0" collapsed="false">
      <c r="A3837" s="2" t="s">
        <v>4253</v>
      </c>
      <c r="B3837" s="2" t="s">
        <v>480</v>
      </c>
      <c r="C3837" s="6" t="s">
        <v>1150</v>
      </c>
      <c r="D3837" s="6" t="s">
        <v>37</v>
      </c>
      <c r="E3837" s="6" t="s">
        <v>79</v>
      </c>
      <c r="F3837" s="6" t="s">
        <v>80</v>
      </c>
      <c r="G3837" s="6" t="s">
        <v>19</v>
      </c>
      <c r="H3837" s="6" t="s">
        <v>4259</v>
      </c>
      <c r="I3837" s="6" t="n">
        <v>0</v>
      </c>
      <c r="J3837" s="6" t="n">
        <v>4.73</v>
      </c>
      <c r="K3837" s="3" t="str">
        <f aca="false">IF(I3837=1, "No","Yes")</f>
        <v>Yes</v>
      </c>
      <c r="L3837" s="7" t="n">
        <f aca="false">IF(I3837=1,-J3837,0.98)</f>
        <v>0.98</v>
      </c>
      <c r="M3837" s="12" t="s">
        <v>128</v>
      </c>
      <c r="N3837" s="53" t="n">
        <v>14.4</v>
      </c>
      <c r="O3837" s="50" t="n">
        <f aca="false">N3837*L3837</f>
        <v>14.112</v>
      </c>
      <c r="P3837" s="14" t="n">
        <f aca="false">O3837+P3836</f>
        <v>1531.84874358473</v>
      </c>
      <c r="Q3837" s="47" t="n">
        <f aca="false">0.8*(P3837-719.97)</f>
        <v>649.502994867786</v>
      </c>
      <c r="R3837" s="47" t="n">
        <f aca="false">P3837-Q3837</f>
        <v>882.345748716947</v>
      </c>
      <c r="S3837" s="47" t="n">
        <f aca="false">R3837/50</f>
        <v>17.6469149743389</v>
      </c>
      <c r="T3837" s="47" t="n">
        <f aca="false">920.05+Q3837</f>
        <v>1569.55299486779</v>
      </c>
      <c r="U3837" s="48" t="s">
        <v>21</v>
      </c>
    </row>
    <row r="3838" customFormat="false" ht="12.8" hidden="false" customHeight="false" outlineLevel="0" collapsed="false">
      <c r="A3838" s="2" t="s">
        <v>4260</v>
      </c>
      <c r="B3838" s="2" t="s">
        <v>155</v>
      </c>
      <c r="C3838" s="0" t="s">
        <v>1338</v>
      </c>
      <c r="D3838" s="0" t="s">
        <v>37</v>
      </c>
      <c r="E3838" s="0" t="s">
        <v>147</v>
      </c>
      <c r="G3838" s="0" t="s">
        <v>19</v>
      </c>
      <c r="H3838" s="0" t="s">
        <v>4261</v>
      </c>
      <c r="I3838" s="0" t="n">
        <v>1</v>
      </c>
      <c r="J3838" s="0" t="n">
        <v>2</v>
      </c>
      <c r="K3838" s="3" t="str">
        <f aca="false">IF(I3838=1,"Yes","No")</f>
        <v>Yes</v>
      </c>
      <c r="L3838" s="0" t="n">
        <f aca="false">IF(K3838="Yes",(J3838-1)*0.98,-1)</f>
        <v>0.98</v>
      </c>
      <c r="M3838" s="5" t="s">
        <v>33</v>
      </c>
      <c r="N3838" s="53" t="n">
        <v>17.65</v>
      </c>
      <c r="O3838" s="50" t="n">
        <f aca="false">N3838*L3838</f>
        <v>17.297</v>
      </c>
      <c r="P3838" s="51" t="n">
        <f aca="false">R3837+O3838</f>
        <v>899.642748716946</v>
      </c>
    </row>
    <row r="3839" customFormat="false" ht="12.8" hidden="false" customHeight="false" outlineLevel="0" collapsed="false">
      <c r="A3839" s="2" t="s">
        <v>4260</v>
      </c>
      <c r="B3839" s="2" t="s">
        <v>193</v>
      </c>
      <c r="C3839" s="0" t="s">
        <v>264</v>
      </c>
      <c r="D3839" s="0" t="s">
        <v>42</v>
      </c>
      <c r="E3839" s="0" t="s">
        <v>147</v>
      </c>
      <c r="F3839" s="0" t="s">
        <v>65</v>
      </c>
      <c r="G3839" s="0" t="s">
        <v>21</v>
      </c>
      <c r="H3839" s="0" t="s">
        <v>2710</v>
      </c>
      <c r="I3839" s="0" t="n">
        <v>1</v>
      </c>
      <c r="J3839" s="0" t="n">
        <v>2.25</v>
      </c>
      <c r="K3839" s="3" t="str">
        <f aca="false">IF(I3839=1,"Yes","No")</f>
        <v>Yes</v>
      </c>
      <c r="L3839" s="0" t="n">
        <f aca="false">IF(K3839="Yes",(J3839-1)*0.98,-1)</f>
        <v>1.225</v>
      </c>
      <c r="M3839" s="5" t="s">
        <v>33</v>
      </c>
      <c r="N3839" s="53" t="n">
        <v>17.65</v>
      </c>
      <c r="O3839" s="50" t="n">
        <f aca="false">N3839*L3839</f>
        <v>21.62125</v>
      </c>
      <c r="P3839" s="14" t="n">
        <f aca="false">O3839+P3838</f>
        <v>921.263998716947</v>
      </c>
    </row>
    <row r="3840" customFormat="false" ht="12.8" hidden="false" customHeight="false" outlineLevel="0" collapsed="false">
      <c r="A3840" s="2" t="s">
        <v>4260</v>
      </c>
      <c r="B3840" s="2" t="s">
        <v>193</v>
      </c>
      <c r="C3840" s="0" t="s">
        <v>264</v>
      </c>
      <c r="D3840" s="0" t="s">
        <v>42</v>
      </c>
      <c r="E3840" s="0" t="s">
        <v>147</v>
      </c>
      <c r="F3840" s="0" t="s">
        <v>65</v>
      </c>
      <c r="G3840" s="0" t="s">
        <v>21</v>
      </c>
      <c r="H3840" s="0" t="s">
        <v>2710</v>
      </c>
      <c r="I3840" s="0" t="n">
        <v>1</v>
      </c>
      <c r="J3840" s="0" t="n">
        <v>1.3</v>
      </c>
      <c r="K3840" s="3" t="s">
        <v>21</v>
      </c>
      <c r="L3840" s="0" t="n">
        <f aca="false">IF(K3840="Yes",(J3840-1)*0.98,-1)</f>
        <v>0.294</v>
      </c>
      <c r="M3840" s="4" t="s">
        <v>22</v>
      </c>
      <c r="N3840" s="53" t="n">
        <v>17.65</v>
      </c>
      <c r="O3840" s="50" t="n">
        <f aca="false">N3840*L3840</f>
        <v>5.1891</v>
      </c>
      <c r="P3840" s="14" t="n">
        <f aca="false">O3840+P3839</f>
        <v>926.453098716947</v>
      </c>
    </row>
    <row r="3841" customFormat="false" ht="12.8" hidden="false" customHeight="false" outlineLevel="0" collapsed="false">
      <c r="A3841" s="2" t="s">
        <v>4260</v>
      </c>
      <c r="B3841" s="2" t="s">
        <v>193</v>
      </c>
      <c r="C3841" s="6" t="s">
        <v>264</v>
      </c>
      <c r="D3841" s="6" t="s">
        <v>42</v>
      </c>
      <c r="E3841" s="6" t="s">
        <v>147</v>
      </c>
      <c r="F3841" s="6" t="s">
        <v>65</v>
      </c>
      <c r="G3841" s="6" t="s">
        <v>21</v>
      </c>
      <c r="H3841" s="6" t="s">
        <v>4262</v>
      </c>
      <c r="I3841" s="6" t="n">
        <v>0</v>
      </c>
      <c r="J3841" s="6" t="n">
        <v>8.6</v>
      </c>
      <c r="K3841" s="3" t="str">
        <f aca="false">IF(I3841=1, "No","Yes")</f>
        <v>Yes</v>
      </c>
      <c r="L3841" s="7" t="n">
        <f aca="false">IF(I3841=1,-J3841,0.98)</f>
        <v>0.98</v>
      </c>
      <c r="M3841" s="8" t="s">
        <v>51</v>
      </c>
      <c r="N3841" s="53" t="n">
        <v>17.65</v>
      </c>
      <c r="O3841" s="50" t="n">
        <f aca="false">N3841*L3841</f>
        <v>17.297</v>
      </c>
      <c r="P3841" s="14" t="n">
        <f aca="false">O3841+P3840</f>
        <v>943.750098716947</v>
      </c>
    </row>
    <row r="3842" customFormat="false" ht="12.8" hidden="false" customHeight="false" outlineLevel="0" collapsed="false">
      <c r="A3842" s="2" t="s">
        <v>4260</v>
      </c>
      <c r="B3842" s="2" t="s">
        <v>193</v>
      </c>
      <c r="C3842" s="6" t="s">
        <v>264</v>
      </c>
      <c r="D3842" s="6" t="s">
        <v>42</v>
      </c>
      <c r="E3842" s="6" t="s">
        <v>147</v>
      </c>
      <c r="F3842" s="6" t="s">
        <v>65</v>
      </c>
      <c r="G3842" s="6" t="s">
        <v>21</v>
      </c>
      <c r="H3842" s="6" t="s">
        <v>4262</v>
      </c>
      <c r="I3842" s="6" t="n">
        <v>0</v>
      </c>
      <c r="J3842" s="6" t="n">
        <v>8.6</v>
      </c>
      <c r="K3842" s="3" t="str">
        <f aca="false">IF(I3842=1, "No","Yes")</f>
        <v>Yes</v>
      </c>
      <c r="L3842" s="7" t="n">
        <f aca="false">IF(I3842=1,-J3842,0.98)</f>
        <v>0.98</v>
      </c>
      <c r="M3842" s="12" t="s">
        <v>128</v>
      </c>
      <c r="N3842" s="53" t="n">
        <v>17.65</v>
      </c>
      <c r="O3842" s="50" t="n">
        <f aca="false">N3842*L3842</f>
        <v>17.297</v>
      </c>
      <c r="P3842" s="14" t="n">
        <f aca="false">O3842+P3841</f>
        <v>961.047098716947</v>
      </c>
    </row>
    <row r="3843" customFormat="false" ht="12.8" hidden="false" customHeight="false" outlineLevel="0" collapsed="false">
      <c r="A3843" s="2" t="s">
        <v>4263</v>
      </c>
      <c r="B3843" s="2" t="s">
        <v>280</v>
      </c>
      <c r="C3843" s="0" t="s">
        <v>125</v>
      </c>
      <c r="D3843" s="0" t="s">
        <v>42</v>
      </c>
      <c r="E3843" s="0" t="s">
        <v>30</v>
      </c>
      <c r="F3843" s="0" t="s">
        <v>43</v>
      </c>
      <c r="G3843" s="0" t="s">
        <v>19</v>
      </c>
      <c r="H3843" s="0" t="s">
        <v>4264</v>
      </c>
      <c r="I3843" s="0" t="n">
        <v>1</v>
      </c>
      <c r="J3843" s="0" t="n">
        <v>1.23</v>
      </c>
      <c r="K3843" s="3" t="s">
        <v>21</v>
      </c>
      <c r="L3843" s="0" t="n">
        <f aca="false">IF(K3843="Yes",(J3843-1)*0.98,-1)</f>
        <v>0.2254</v>
      </c>
      <c r="M3843" s="11" t="s">
        <v>62</v>
      </c>
      <c r="N3843" s="53" t="n">
        <v>17.65</v>
      </c>
      <c r="O3843" s="50" t="n">
        <f aca="false">N3843*L3843</f>
        <v>3.97831</v>
      </c>
      <c r="P3843" s="14" t="n">
        <f aca="false">O3843+P3842</f>
        <v>965.025408716947</v>
      </c>
    </row>
    <row r="3844" customFormat="false" ht="12.8" hidden="false" customHeight="false" outlineLevel="0" collapsed="false">
      <c r="A3844" s="2" t="s">
        <v>4265</v>
      </c>
      <c r="B3844" s="2" t="s">
        <v>46</v>
      </c>
      <c r="C3844" s="0" t="s">
        <v>433</v>
      </c>
      <c r="D3844" s="0" t="s">
        <v>16</v>
      </c>
      <c r="E3844" s="0" t="s">
        <v>147</v>
      </c>
      <c r="F3844" s="0" t="s">
        <v>453</v>
      </c>
      <c r="G3844" s="0" t="s">
        <v>19</v>
      </c>
      <c r="H3844" s="0" t="s">
        <v>4266</v>
      </c>
      <c r="I3844" s="0" t="n">
        <v>0</v>
      </c>
      <c r="J3844" s="0" t="n">
        <v>5</v>
      </c>
      <c r="K3844" s="3" t="str">
        <f aca="false">IF(I3844=1,"Yes","No")</f>
        <v>No</v>
      </c>
      <c r="L3844" s="0" t="n">
        <f aca="false">IF(K3844="Yes",(J3844-1)*0.98,-1)</f>
        <v>-1</v>
      </c>
      <c r="M3844" s="5" t="s">
        <v>33</v>
      </c>
      <c r="N3844" s="53" t="n">
        <v>17.65</v>
      </c>
      <c r="O3844" s="50" t="n">
        <f aca="false">N3844*L3844</f>
        <v>-17.65</v>
      </c>
      <c r="P3844" s="14" t="n">
        <f aca="false">O3844+P3843</f>
        <v>947.375408716947</v>
      </c>
    </row>
    <row r="3845" customFormat="false" ht="12.8" hidden="false" customHeight="false" outlineLevel="0" collapsed="false">
      <c r="A3845" s="2" t="s">
        <v>4267</v>
      </c>
      <c r="B3845" s="2" t="s">
        <v>71</v>
      </c>
      <c r="C3845" s="0" t="s">
        <v>492</v>
      </c>
      <c r="D3845" s="0" t="s">
        <v>16</v>
      </c>
      <c r="E3845" s="0" t="s">
        <v>87</v>
      </c>
      <c r="F3845" s="0" t="s">
        <v>18</v>
      </c>
      <c r="G3845" s="0" t="s">
        <v>19</v>
      </c>
      <c r="H3845" s="0" t="s">
        <v>4268</v>
      </c>
      <c r="I3845" s="0" t="n">
        <v>2</v>
      </c>
      <c r="J3845" s="0" t="n">
        <v>1.73</v>
      </c>
      <c r="K3845" s="3" t="s">
        <v>21</v>
      </c>
      <c r="L3845" s="0" t="n">
        <f aca="false">IF(K3845="Yes",(J3845-1)*0.98,-1)</f>
        <v>0.7154</v>
      </c>
      <c r="M3845" s="4" t="s">
        <v>22</v>
      </c>
      <c r="N3845" s="53" t="n">
        <v>17.65</v>
      </c>
      <c r="O3845" s="50" t="n">
        <f aca="false">N3845*L3845</f>
        <v>12.62681</v>
      </c>
      <c r="P3845" s="14" t="n">
        <f aca="false">O3845+P3844</f>
        <v>960.002218716947</v>
      </c>
    </row>
    <row r="3846" customFormat="false" ht="12.8" hidden="false" customHeight="false" outlineLevel="0" collapsed="false">
      <c r="A3846" s="2" t="s">
        <v>4269</v>
      </c>
      <c r="B3846" s="2" t="s">
        <v>35</v>
      </c>
      <c r="C3846" s="0" t="s">
        <v>41</v>
      </c>
      <c r="D3846" s="0" t="s">
        <v>42</v>
      </c>
      <c r="E3846" s="0" t="s">
        <v>147</v>
      </c>
      <c r="F3846" s="0" t="s">
        <v>453</v>
      </c>
      <c r="G3846" s="0" t="s">
        <v>19</v>
      </c>
      <c r="H3846" s="0" t="s">
        <v>4270</v>
      </c>
      <c r="I3846" s="0" t="n">
        <v>0</v>
      </c>
      <c r="J3846" s="0" t="n">
        <v>4.28</v>
      </c>
      <c r="K3846" s="3" t="str">
        <f aca="false">IF(I3846=1,"Yes","No")</f>
        <v>No</v>
      </c>
      <c r="L3846" s="0" t="n">
        <f aca="false">IF(K3846="Yes",(J3846-1)*0.98,-1)</f>
        <v>-1</v>
      </c>
      <c r="M3846" s="5" t="s">
        <v>33</v>
      </c>
      <c r="N3846" s="53" t="n">
        <v>17.65</v>
      </c>
      <c r="O3846" s="50" t="n">
        <f aca="false">N3846*L3846</f>
        <v>-17.65</v>
      </c>
      <c r="P3846" s="14" t="n">
        <f aca="false">O3846+P3845</f>
        <v>942.352218716947</v>
      </c>
    </row>
    <row r="3847" customFormat="false" ht="12.8" hidden="false" customHeight="false" outlineLevel="0" collapsed="false">
      <c r="A3847" s="2" t="s">
        <v>4271</v>
      </c>
      <c r="B3847" s="2" t="s">
        <v>35</v>
      </c>
      <c r="C3847" s="0" t="s">
        <v>271</v>
      </c>
      <c r="D3847" s="0" t="s">
        <v>29</v>
      </c>
      <c r="E3847" s="0" t="s">
        <v>147</v>
      </c>
      <c r="F3847" s="0" t="s">
        <v>428</v>
      </c>
      <c r="G3847" s="0" t="s">
        <v>21</v>
      </c>
      <c r="H3847" s="0" t="s">
        <v>4272</v>
      </c>
      <c r="I3847" s="0" t="n">
        <v>2</v>
      </c>
      <c r="J3847" s="0" t="n">
        <v>6.6</v>
      </c>
      <c r="K3847" s="3" t="str">
        <f aca="false">IF(I3847=1,"Yes","No")</f>
        <v>No</v>
      </c>
      <c r="L3847" s="0" t="n">
        <f aca="false">IF(K3847="Yes",(J3847-1)*0.98,-1)</f>
        <v>-1</v>
      </c>
      <c r="M3847" s="5" t="s">
        <v>33</v>
      </c>
      <c r="N3847" s="53" t="n">
        <v>17.65</v>
      </c>
      <c r="O3847" s="50" t="n">
        <f aca="false">N3847*L3847</f>
        <v>-17.65</v>
      </c>
      <c r="P3847" s="14" t="n">
        <f aca="false">O3847+P3846</f>
        <v>924.702218716947</v>
      </c>
    </row>
    <row r="3848" customFormat="false" ht="12.8" hidden="false" customHeight="false" outlineLevel="0" collapsed="false">
      <c r="A3848" s="2" t="s">
        <v>4271</v>
      </c>
      <c r="B3848" s="2" t="s">
        <v>186</v>
      </c>
      <c r="C3848" s="0" t="s">
        <v>264</v>
      </c>
      <c r="D3848" s="0" t="s">
        <v>29</v>
      </c>
      <c r="E3848" s="0" t="s">
        <v>147</v>
      </c>
      <c r="F3848" s="0" t="s">
        <v>453</v>
      </c>
      <c r="G3848" s="0" t="s">
        <v>19</v>
      </c>
      <c r="H3848" s="0" t="s">
        <v>4273</v>
      </c>
      <c r="I3848" s="0" t="n">
        <v>1</v>
      </c>
      <c r="J3848" s="0" t="n">
        <v>2.01</v>
      </c>
      <c r="K3848" s="3" t="str">
        <f aca="false">IF(I3848=1,"Yes","No")</f>
        <v>Yes</v>
      </c>
      <c r="L3848" s="0" t="n">
        <f aca="false">IF(K3848="Yes",(J3848-1)*0.98,-1)</f>
        <v>0.9898</v>
      </c>
      <c r="M3848" s="5" t="s">
        <v>33</v>
      </c>
      <c r="N3848" s="53" t="n">
        <v>17.65</v>
      </c>
      <c r="O3848" s="50" t="n">
        <f aca="false">N3848*L3848</f>
        <v>17.46997</v>
      </c>
      <c r="P3848" s="14" t="n">
        <f aca="false">O3848+P3847</f>
        <v>942.172188716947</v>
      </c>
    </row>
    <row r="3849" customFormat="false" ht="12.8" hidden="false" customHeight="false" outlineLevel="0" collapsed="false">
      <c r="A3849" s="2" t="s">
        <v>4271</v>
      </c>
      <c r="B3849" s="2" t="s">
        <v>186</v>
      </c>
      <c r="C3849" s="0" t="s">
        <v>264</v>
      </c>
      <c r="D3849" s="0" t="s">
        <v>29</v>
      </c>
      <c r="E3849" s="0" t="s">
        <v>147</v>
      </c>
      <c r="F3849" s="0" t="s">
        <v>453</v>
      </c>
      <c r="G3849" s="0" t="s">
        <v>19</v>
      </c>
      <c r="H3849" s="0" t="s">
        <v>4273</v>
      </c>
      <c r="I3849" s="0" t="n">
        <v>1</v>
      </c>
      <c r="J3849" s="0" t="n">
        <v>1.3</v>
      </c>
      <c r="K3849" s="3" t="s">
        <v>21</v>
      </c>
      <c r="L3849" s="0" t="n">
        <f aca="false">IF(K3849="Yes",(J3849-1)*0.98,-1)</f>
        <v>0.294</v>
      </c>
      <c r="M3849" s="4" t="s">
        <v>22</v>
      </c>
      <c r="N3849" s="53" t="n">
        <v>17.65</v>
      </c>
      <c r="O3849" s="50" t="n">
        <f aca="false">N3849*L3849</f>
        <v>5.1891</v>
      </c>
      <c r="P3849" s="14" t="n">
        <f aca="false">O3849+P3848</f>
        <v>947.361288716947</v>
      </c>
    </row>
    <row r="3850" customFormat="false" ht="12.8" hidden="false" customHeight="false" outlineLevel="0" collapsed="false">
      <c r="A3850" s="2" t="s">
        <v>4271</v>
      </c>
      <c r="B3850" s="2" t="s">
        <v>186</v>
      </c>
      <c r="C3850" s="0" t="s">
        <v>264</v>
      </c>
      <c r="D3850" s="0" t="s">
        <v>29</v>
      </c>
      <c r="E3850" s="0" t="s">
        <v>147</v>
      </c>
      <c r="F3850" s="0" t="s">
        <v>453</v>
      </c>
      <c r="G3850" s="0" t="s">
        <v>19</v>
      </c>
      <c r="H3850" s="0" t="s">
        <v>4274</v>
      </c>
      <c r="I3850" s="0" t="n">
        <v>2</v>
      </c>
      <c r="J3850" s="0" t="n">
        <v>2.37</v>
      </c>
      <c r="K3850" s="3" t="s">
        <v>21</v>
      </c>
      <c r="L3850" s="0" t="n">
        <f aca="false">IF(K3850="Yes",(J3850-1)*0.98,-1)</f>
        <v>1.3426</v>
      </c>
      <c r="M3850" s="11" t="s">
        <v>62</v>
      </c>
      <c r="N3850" s="53" t="n">
        <v>17.65</v>
      </c>
      <c r="O3850" s="50" t="n">
        <f aca="false">N3850*L3850</f>
        <v>23.69689</v>
      </c>
      <c r="P3850" s="14" t="n">
        <f aca="false">O3850+P3849</f>
        <v>971.058178716947</v>
      </c>
    </row>
    <row r="3851" customFormat="false" ht="12.8" hidden="false" customHeight="false" outlineLevel="0" collapsed="false">
      <c r="A3851" s="9" t="s">
        <v>4271</v>
      </c>
      <c r="B3851" s="9" t="s">
        <v>186</v>
      </c>
      <c r="C3851" s="6" t="s">
        <v>264</v>
      </c>
      <c r="D3851" s="6" t="s">
        <v>29</v>
      </c>
      <c r="E3851" s="6" t="s">
        <v>147</v>
      </c>
      <c r="F3851" s="6" t="s">
        <v>453</v>
      </c>
      <c r="G3851" s="6" t="s">
        <v>19</v>
      </c>
      <c r="H3851" s="6" t="s">
        <v>4274</v>
      </c>
      <c r="I3851" s="6" t="n">
        <v>2</v>
      </c>
      <c r="J3851" s="6" t="n">
        <v>5.76</v>
      </c>
      <c r="K3851" s="3" t="str">
        <f aca="false">IF(I3851=1,"Yes","No")</f>
        <v>No</v>
      </c>
      <c r="L3851" s="7" t="n">
        <f aca="false">IF(K3851="Yes",(J3851-1)*0.98,-1)</f>
        <v>-1</v>
      </c>
      <c r="M3851" s="10" t="s">
        <v>53</v>
      </c>
      <c r="N3851" s="53" t="n">
        <v>17.65</v>
      </c>
      <c r="O3851" s="50" t="n">
        <f aca="false">N3851*L3851</f>
        <v>-17.65</v>
      </c>
      <c r="P3851" s="14" t="n">
        <f aca="false">O3851+P3850</f>
        <v>953.408178716947</v>
      </c>
    </row>
    <row r="3852" customFormat="false" ht="12.8" hidden="false" customHeight="false" outlineLevel="0" collapsed="false">
      <c r="A3852" s="2" t="s">
        <v>4271</v>
      </c>
      <c r="B3852" s="2" t="s">
        <v>109</v>
      </c>
      <c r="C3852" s="0" t="s">
        <v>271</v>
      </c>
      <c r="D3852" s="0" t="s">
        <v>42</v>
      </c>
      <c r="E3852" s="0" t="s">
        <v>147</v>
      </c>
      <c r="F3852" s="0" t="s">
        <v>304</v>
      </c>
      <c r="G3852" s="0" t="s">
        <v>19</v>
      </c>
      <c r="H3852" s="0" t="s">
        <v>4275</v>
      </c>
      <c r="I3852" s="0" t="n">
        <v>4</v>
      </c>
      <c r="J3852" s="0" t="n">
        <v>6.2</v>
      </c>
      <c r="K3852" s="3" t="str">
        <f aca="false">IF(I3852=1,"Yes","No")</f>
        <v>No</v>
      </c>
      <c r="L3852" s="0" t="n">
        <f aca="false">IF(K3852="Yes",(J3852-1)*0.98,-1)</f>
        <v>-1</v>
      </c>
      <c r="M3852" s="5" t="s">
        <v>33</v>
      </c>
      <c r="N3852" s="53" t="n">
        <v>17.65</v>
      </c>
      <c r="O3852" s="50" t="n">
        <f aca="false">N3852*L3852</f>
        <v>-17.65</v>
      </c>
      <c r="P3852" s="14" t="n">
        <f aca="false">O3852+P3851</f>
        <v>935.758178716947</v>
      </c>
    </row>
    <row r="3853" customFormat="false" ht="12.8" hidden="false" customHeight="false" outlineLevel="0" collapsed="false">
      <c r="A3853" s="2" t="s">
        <v>4276</v>
      </c>
      <c r="B3853" s="2" t="s">
        <v>139</v>
      </c>
      <c r="C3853" s="0" t="s">
        <v>15</v>
      </c>
      <c r="D3853" s="0" t="s">
        <v>42</v>
      </c>
      <c r="E3853" s="0" t="s">
        <v>147</v>
      </c>
      <c r="F3853" s="0" t="s">
        <v>453</v>
      </c>
      <c r="G3853" s="0" t="s">
        <v>19</v>
      </c>
      <c r="H3853" s="0" t="s">
        <v>4277</v>
      </c>
      <c r="I3853" s="0" t="n">
        <v>1</v>
      </c>
      <c r="J3853" s="0" t="n">
        <v>3.65</v>
      </c>
      <c r="K3853" s="3" t="str">
        <f aca="false">IF(I3853=1,"Yes","No")</f>
        <v>Yes</v>
      </c>
      <c r="L3853" s="0" t="n">
        <f aca="false">IF(K3853="Yes",(J3853-1)*0.98,-1)</f>
        <v>2.597</v>
      </c>
      <c r="M3853" s="5" t="s">
        <v>33</v>
      </c>
      <c r="N3853" s="53" t="n">
        <v>17.65</v>
      </c>
      <c r="O3853" s="50" t="n">
        <f aca="false">N3853*L3853</f>
        <v>45.83705</v>
      </c>
      <c r="P3853" s="14" t="n">
        <f aca="false">O3853+P3852</f>
        <v>981.595228716947</v>
      </c>
    </row>
    <row r="3854" customFormat="false" ht="12.8" hidden="false" customHeight="false" outlineLevel="0" collapsed="false">
      <c r="A3854" s="2" t="s">
        <v>4276</v>
      </c>
      <c r="B3854" s="2" t="s">
        <v>139</v>
      </c>
      <c r="C3854" s="0" t="s">
        <v>15</v>
      </c>
      <c r="D3854" s="0" t="s">
        <v>42</v>
      </c>
      <c r="E3854" s="0" t="s">
        <v>147</v>
      </c>
      <c r="F3854" s="0" t="s">
        <v>453</v>
      </c>
      <c r="G3854" s="0" t="s">
        <v>19</v>
      </c>
      <c r="H3854" s="0" t="s">
        <v>4278</v>
      </c>
      <c r="I3854" s="0" t="n">
        <v>0</v>
      </c>
      <c r="J3854" s="0" t="n">
        <v>2.95</v>
      </c>
      <c r="K3854" s="3" t="s">
        <v>19</v>
      </c>
      <c r="L3854" s="0" t="n">
        <f aca="false">IF(K3854="Yes",(J3854-1)*0.98,-1)</f>
        <v>-1</v>
      </c>
      <c r="M3854" s="11" t="s">
        <v>62</v>
      </c>
      <c r="N3854" s="53" t="n">
        <v>17.65</v>
      </c>
      <c r="O3854" s="50" t="n">
        <f aca="false">N3854*L3854</f>
        <v>-17.65</v>
      </c>
      <c r="P3854" s="14" t="n">
        <f aca="false">O3854+P3853</f>
        <v>963.945228716947</v>
      </c>
    </row>
    <row r="3855" customFormat="false" ht="12.8" hidden="false" customHeight="false" outlineLevel="0" collapsed="false">
      <c r="A3855" s="2" t="s">
        <v>4279</v>
      </c>
      <c r="B3855" s="2" t="s">
        <v>139</v>
      </c>
      <c r="C3855" s="0" t="s">
        <v>68</v>
      </c>
      <c r="D3855" s="0" t="s">
        <v>102</v>
      </c>
      <c r="E3855" s="0" t="s">
        <v>147</v>
      </c>
      <c r="F3855" s="0" t="s">
        <v>43</v>
      </c>
      <c r="G3855" s="0" t="s">
        <v>19</v>
      </c>
      <c r="H3855" s="0" t="s">
        <v>4280</v>
      </c>
      <c r="I3855" s="0" t="n">
        <v>0</v>
      </c>
      <c r="J3855" s="0" t="n">
        <v>1.59</v>
      </c>
      <c r="K3855" s="3" t="s">
        <v>19</v>
      </c>
      <c r="L3855" s="0" t="n">
        <f aca="false">IF(K3855="Yes",(J3855-1)*0.98,-1)</f>
        <v>-1</v>
      </c>
      <c r="M3855" s="11" t="s">
        <v>62</v>
      </c>
      <c r="N3855" s="53" t="n">
        <v>17.65</v>
      </c>
      <c r="O3855" s="50" t="n">
        <f aca="false">N3855*L3855</f>
        <v>-17.65</v>
      </c>
      <c r="P3855" s="14" t="n">
        <f aca="false">O3855+P3854</f>
        <v>946.295228716947</v>
      </c>
    </row>
    <row r="3856" customFormat="false" ht="12.8" hidden="false" customHeight="false" outlineLevel="0" collapsed="false">
      <c r="A3856" s="9" t="s">
        <v>4279</v>
      </c>
      <c r="B3856" s="9" t="s">
        <v>139</v>
      </c>
      <c r="C3856" s="6" t="s">
        <v>68</v>
      </c>
      <c r="D3856" s="6" t="s">
        <v>102</v>
      </c>
      <c r="E3856" s="6" t="s">
        <v>147</v>
      </c>
      <c r="F3856" s="6" t="s">
        <v>43</v>
      </c>
      <c r="G3856" s="6" t="s">
        <v>19</v>
      </c>
      <c r="H3856" s="6" t="s">
        <v>4280</v>
      </c>
      <c r="I3856" s="6" t="n">
        <v>0</v>
      </c>
      <c r="J3856" s="6" t="n">
        <v>6.15</v>
      </c>
      <c r="K3856" s="3" t="str">
        <f aca="false">IF(I3856=1,"Yes","No")</f>
        <v>No</v>
      </c>
      <c r="L3856" s="7" t="n">
        <f aca="false">IF(K3856="Yes",(J3856-1)*0.98,-1)</f>
        <v>-1</v>
      </c>
      <c r="M3856" s="10" t="s">
        <v>53</v>
      </c>
      <c r="N3856" s="53" t="n">
        <v>17.65</v>
      </c>
      <c r="O3856" s="50" t="n">
        <f aca="false">N3856*L3856</f>
        <v>-17.65</v>
      </c>
      <c r="P3856" s="14" t="n">
        <f aca="false">O3856+P3855</f>
        <v>928.645228716947</v>
      </c>
    </row>
    <row r="3857" customFormat="false" ht="12.8" hidden="false" customHeight="false" outlineLevel="0" collapsed="false">
      <c r="A3857" s="2" t="s">
        <v>4279</v>
      </c>
      <c r="B3857" s="2" t="s">
        <v>83</v>
      </c>
      <c r="C3857" s="0" t="s">
        <v>1094</v>
      </c>
      <c r="D3857" s="0" t="s">
        <v>37</v>
      </c>
      <c r="E3857" s="0" t="s">
        <v>17</v>
      </c>
      <c r="F3857" s="0" t="s">
        <v>43</v>
      </c>
      <c r="G3857" s="0" t="s">
        <v>19</v>
      </c>
      <c r="H3857" s="0" t="s">
        <v>4281</v>
      </c>
      <c r="I3857" s="0" t="n">
        <v>2</v>
      </c>
      <c r="J3857" s="0" t="n">
        <v>1.44</v>
      </c>
      <c r="K3857" s="3" t="s">
        <v>21</v>
      </c>
      <c r="L3857" s="0" t="n">
        <f aca="false">IF(K3857="Yes",(J3857-1)*0.98,-1)</f>
        <v>0.4312</v>
      </c>
      <c r="M3857" s="11" t="s">
        <v>62</v>
      </c>
      <c r="N3857" s="53" t="n">
        <v>17.65</v>
      </c>
      <c r="O3857" s="50" t="n">
        <f aca="false">N3857*L3857</f>
        <v>7.61068</v>
      </c>
      <c r="P3857" s="14" t="n">
        <f aca="false">O3857+P3856</f>
        <v>936.255908716947</v>
      </c>
    </row>
    <row r="3858" customFormat="false" ht="12.8" hidden="false" customHeight="false" outlineLevel="0" collapsed="false">
      <c r="A3858" s="2" t="s">
        <v>4279</v>
      </c>
      <c r="B3858" s="2" t="s">
        <v>27</v>
      </c>
      <c r="C3858" s="0" t="s">
        <v>91</v>
      </c>
      <c r="D3858" s="0" t="s">
        <v>42</v>
      </c>
      <c r="E3858" s="0" t="s">
        <v>30</v>
      </c>
      <c r="F3858" s="0" t="s">
        <v>18</v>
      </c>
      <c r="G3858" s="0" t="s">
        <v>19</v>
      </c>
      <c r="H3858" s="0" t="s">
        <v>4282</v>
      </c>
      <c r="I3858" s="0" t="n">
        <v>2</v>
      </c>
      <c r="J3858" s="0" t="n">
        <v>1.94</v>
      </c>
      <c r="K3858" s="3" t="s">
        <v>21</v>
      </c>
      <c r="L3858" s="0" t="n">
        <f aca="false">IF(K3858="Yes",(J3858-1)*0.98,-1)</f>
        <v>0.9212</v>
      </c>
      <c r="M3858" s="11" t="s">
        <v>62</v>
      </c>
      <c r="N3858" s="53" t="n">
        <v>17.65</v>
      </c>
      <c r="O3858" s="50" t="n">
        <f aca="false">N3858*L3858</f>
        <v>16.25918</v>
      </c>
      <c r="P3858" s="14" t="n">
        <f aca="false">O3858+P3857</f>
        <v>952.515088716947</v>
      </c>
    </row>
    <row r="3859" customFormat="false" ht="12.8" hidden="false" customHeight="false" outlineLevel="0" collapsed="false">
      <c r="A3859" s="2" t="s">
        <v>4279</v>
      </c>
      <c r="B3859" s="2" t="s">
        <v>245</v>
      </c>
      <c r="C3859" s="6" t="s">
        <v>1045</v>
      </c>
      <c r="D3859" s="6" t="s">
        <v>37</v>
      </c>
      <c r="E3859" s="6" t="s">
        <v>147</v>
      </c>
      <c r="F3859" s="6" t="s">
        <v>43</v>
      </c>
      <c r="G3859" s="6" t="s">
        <v>19</v>
      </c>
      <c r="H3859" s="6" t="s">
        <v>4283</v>
      </c>
      <c r="I3859" s="6" t="n">
        <v>4</v>
      </c>
      <c r="J3859" s="6" t="n">
        <v>8.33</v>
      </c>
      <c r="K3859" s="3" t="str">
        <f aca="false">IF(I3859=1, "No","Yes")</f>
        <v>Yes</v>
      </c>
      <c r="L3859" s="7" t="n">
        <f aca="false">IF(I3859=1,-J3859,0.98)</f>
        <v>0.98</v>
      </c>
      <c r="M3859" s="8" t="s">
        <v>51</v>
      </c>
      <c r="N3859" s="53" t="n">
        <v>17.65</v>
      </c>
      <c r="O3859" s="50" t="n">
        <f aca="false">N3859*L3859</f>
        <v>17.297</v>
      </c>
      <c r="P3859" s="14" t="n">
        <f aca="false">O3859+P3858</f>
        <v>969.812088716947</v>
      </c>
    </row>
    <row r="3860" customFormat="false" ht="12.8" hidden="false" customHeight="false" outlineLevel="0" collapsed="false">
      <c r="A3860" s="2" t="s">
        <v>4279</v>
      </c>
      <c r="B3860" s="2" t="s">
        <v>245</v>
      </c>
      <c r="C3860" s="6" t="s">
        <v>1045</v>
      </c>
      <c r="D3860" s="6" t="s">
        <v>37</v>
      </c>
      <c r="E3860" s="6" t="s">
        <v>147</v>
      </c>
      <c r="F3860" s="6" t="s">
        <v>43</v>
      </c>
      <c r="G3860" s="6" t="s">
        <v>19</v>
      </c>
      <c r="H3860" s="6" t="s">
        <v>4283</v>
      </c>
      <c r="I3860" s="6" t="n">
        <v>4</v>
      </c>
      <c r="J3860" s="6" t="n">
        <v>8.33</v>
      </c>
      <c r="K3860" s="3" t="str">
        <f aca="false">IF(I3860=1, "No","Yes")</f>
        <v>Yes</v>
      </c>
      <c r="L3860" s="7" t="n">
        <f aca="false">IF(I3860=1,-J3860,0.98)</f>
        <v>0.98</v>
      </c>
      <c r="M3860" s="12" t="s">
        <v>128</v>
      </c>
      <c r="N3860" s="53" t="n">
        <v>17.65</v>
      </c>
      <c r="O3860" s="50" t="n">
        <f aca="false">N3860*L3860</f>
        <v>17.297</v>
      </c>
      <c r="P3860" s="14" t="n">
        <f aca="false">O3860+P3859</f>
        <v>987.109088716947</v>
      </c>
    </row>
    <row r="3861" customFormat="false" ht="12.8" hidden="false" customHeight="false" outlineLevel="0" collapsed="false">
      <c r="A3861" s="2" t="s">
        <v>4279</v>
      </c>
      <c r="B3861" s="2" t="s">
        <v>1250</v>
      </c>
      <c r="C3861" s="0" t="s">
        <v>59</v>
      </c>
      <c r="D3861" s="0" t="s">
        <v>16</v>
      </c>
      <c r="E3861" s="0" t="s">
        <v>30</v>
      </c>
      <c r="F3861" s="0" t="s">
        <v>65</v>
      </c>
      <c r="G3861" s="0" t="s">
        <v>21</v>
      </c>
      <c r="H3861" s="0" t="s">
        <v>4284</v>
      </c>
      <c r="I3861" s="0" t="n">
        <v>2</v>
      </c>
      <c r="J3861" s="0" t="n">
        <v>2.27</v>
      </c>
      <c r="K3861" s="3" t="s">
        <v>21</v>
      </c>
      <c r="L3861" s="0" t="n">
        <f aca="false">IF(K3861="Yes",(J3861-1)*0.98,-1)</f>
        <v>1.2446</v>
      </c>
      <c r="M3861" s="4" t="s">
        <v>22</v>
      </c>
      <c r="N3861" s="53" t="n">
        <v>17.65</v>
      </c>
      <c r="O3861" s="50" t="n">
        <f aca="false">N3861*L3861</f>
        <v>21.96719</v>
      </c>
      <c r="P3861" s="14" t="n">
        <f aca="false">O3861+P3860</f>
        <v>1009.07627871695</v>
      </c>
    </row>
    <row r="3862" customFormat="false" ht="12.8" hidden="false" customHeight="false" outlineLevel="0" collapsed="false">
      <c r="A3862" s="9" t="s">
        <v>4285</v>
      </c>
      <c r="B3862" s="9" t="s">
        <v>139</v>
      </c>
      <c r="C3862" s="6" t="s">
        <v>68</v>
      </c>
      <c r="D3862" s="6" t="s">
        <v>102</v>
      </c>
      <c r="E3862" s="6" t="s">
        <v>147</v>
      </c>
      <c r="F3862" s="6" t="s">
        <v>49</v>
      </c>
      <c r="G3862" s="6" t="s">
        <v>19</v>
      </c>
      <c r="H3862" s="6" t="s">
        <v>4286</v>
      </c>
      <c r="I3862" s="6" t="n">
        <v>2</v>
      </c>
      <c r="J3862" s="6" t="n">
        <v>11.53</v>
      </c>
      <c r="K3862" s="3" t="str">
        <f aca="false">IF(I3862=1,"Yes","No")</f>
        <v>No</v>
      </c>
      <c r="L3862" s="7" t="n">
        <f aca="false">IF(K3862="Yes",(J3862-1)*0.98,-1)</f>
        <v>-1</v>
      </c>
      <c r="M3862" s="10" t="s">
        <v>53</v>
      </c>
      <c r="N3862" s="53" t="n">
        <v>17.65</v>
      </c>
      <c r="O3862" s="50" t="n">
        <f aca="false">N3862*L3862</f>
        <v>-17.65</v>
      </c>
      <c r="P3862" s="14" t="n">
        <f aca="false">O3862+P3861</f>
        <v>991.426278716947</v>
      </c>
    </row>
    <row r="3863" customFormat="false" ht="12.8" hidden="false" customHeight="false" outlineLevel="0" collapsed="false">
      <c r="A3863" s="2" t="s">
        <v>4285</v>
      </c>
      <c r="B3863" s="2" t="s">
        <v>14</v>
      </c>
      <c r="C3863" s="0" t="s">
        <v>1404</v>
      </c>
      <c r="D3863" s="0" t="s">
        <v>37</v>
      </c>
      <c r="E3863" s="0" t="s">
        <v>147</v>
      </c>
      <c r="F3863" s="0" t="s">
        <v>770</v>
      </c>
      <c r="G3863" s="0" t="s">
        <v>21</v>
      </c>
      <c r="H3863" s="0" t="s">
        <v>4287</v>
      </c>
      <c r="I3863" s="0" t="n">
        <v>2</v>
      </c>
      <c r="J3863" s="0" t="n">
        <v>1.34</v>
      </c>
      <c r="K3863" s="3" t="s">
        <v>21</v>
      </c>
      <c r="L3863" s="0" t="n">
        <f aca="false">IF(K3863="Yes",(J3863-1)*0.98,-1)</f>
        <v>0.3332</v>
      </c>
      <c r="M3863" s="4" t="s">
        <v>22</v>
      </c>
      <c r="N3863" s="53" t="n">
        <v>17.65</v>
      </c>
      <c r="O3863" s="50" t="n">
        <f aca="false">N3863*L3863</f>
        <v>5.88098</v>
      </c>
      <c r="P3863" s="14" t="n">
        <f aca="false">O3863+P3862</f>
        <v>997.307258716947</v>
      </c>
    </row>
    <row r="3864" customFormat="false" ht="12.8" hidden="false" customHeight="false" outlineLevel="0" collapsed="false">
      <c r="A3864" s="2" t="s">
        <v>4285</v>
      </c>
      <c r="B3864" s="2" t="s">
        <v>130</v>
      </c>
      <c r="C3864" s="0" t="s">
        <v>68</v>
      </c>
      <c r="D3864" s="0" t="s">
        <v>102</v>
      </c>
      <c r="E3864" s="0" t="s">
        <v>147</v>
      </c>
      <c r="G3864" s="0" t="s">
        <v>19</v>
      </c>
      <c r="H3864" s="0" t="s">
        <v>4288</v>
      </c>
      <c r="I3864" s="0" t="n">
        <v>2</v>
      </c>
      <c r="J3864" s="0" t="n">
        <v>2.46</v>
      </c>
      <c r="K3864" s="3" t="s">
        <v>21</v>
      </c>
      <c r="L3864" s="0" t="n">
        <f aca="false">IF(K3864="Yes",(J3864-1)*0.98,-1)</f>
        <v>1.4308</v>
      </c>
      <c r="M3864" s="4" t="s">
        <v>22</v>
      </c>
      <c r="N3864" s="53" t="n">
        <v>17.65</v>
      </c>
      <c r="O3864" s="50" t="n">
        <f aca="false">N3864*L3864</f>
        <v>25.25362</v>
      </c>
      <c r="P3864" s="14" t="n">
        <f aca="false">O3864+P3863</f>
        <v>1022.56087871695</v>
      </c>
    </row>
    <row r="3865" customFormat="false" ht="12.8" hidden="false" customHeight="false" outlineLevel="0" collapsed="false">
      <c r="A3865" s="2" t="s">
        <v>4289</v>
      </c>
      <c r="B3865" s="2" t="s">
        <v>124</v>
      </c>
      <c r="C3865" s="0" t="s">
        <v>555</v>
      </c>
      <c r="D3865" s="0" t="s">
        <v>42</v>
      </c>
      <c r="E3865" s="0" t="s">
        <v>147</v>
      </c>
      <c r="F3865" s="0" t="s">
        <v>453</v>
      </c>
      <c r="G3865" s="0" t="s">
        <v>19</v>
      </c>
      <c r="H3865" s="0" t="s">
        <v>4290</v>
      </c>
      <c r="I3865" s="0" t="n">
        <v>3</v>
      </c>
      <c r="J3865" s="0" t="n">
        <v>3.1</v>
      </c>
      <c r="K3865" s="3" t="str">
        <f aca="false">IF(I3865=1,"Yes","No")</f>
        <v>No</v>
      </c>
      <c r="L3865" s="0" t="n">
        <f aca="false">IF(K3865="Yes",(J3865-1)*0.98,-1)</f>
        <v>-1</v>
      </c>
      <c r="M3865" s="5" t="s">
        <v>33</v>
      </c>
      <c r="N3865" s="53" t="n">
        <v>17.65</v>
      </c>
      <c r="O3865" s="50" t="n">
        <f aca="false">N3865*L3865</f>
        <v>-17.65</v>
      </c>
      <c r="P3865" s="14" t="n">
        <f aca="false">O3865+P3864</f>
        <v>1004.91087871695</v>
      </c>
    </row>
    <row r="3866" customFormat="false" ht="12.8" hidden="false" customHeight="false" outlineLevel="0" collapsed="false">
      <c r="A3866" s="2" t="s">
        <v>4291</v>
      </c>
      <c r="B3866" s="2" t="s">
        <v>139</v>
      </c>
      <c r="C3866" s="0" t="s">
        <v>215</v>
      </c>
      <c r="D3866" s="0" t="s">
        <v>16</v>
      </c>
      <c r="E3866" s="0" t="s">
        <v>17</v>
      </c>
      <c r="F3866" s="0" t="s">
        <v>18</v>
      </c>
      <c r="G3866" s="0" t="s">
        <v>19</v>
      </c>
      <c r="H3866" s="0" t="s">
        <v>4292</v>
      </c>
      <c r="I3866" s="0" t="n">
        <v>4</v>
      </c>
      <c r="J3866" s="0" t="n">
        <v>1.35</v>
      </c>
      <c r="K3866" s="3" t="s">
        <v>19</v>
      </c>
      <c r="L3866" s="0" t="n">
        <f aca="false">IF(K3866="Yes",(J3866-1)*0.98,-1)</f>
        <v>-1</v>
      </c>
      <c r="M3866" s="4" t="s">
        <v>22</v>
      </c>
      <c r="N3866" s="53" t="n">
        <v>17.65</v>
      </c>
      <c r="O3866" s="50" t="n">
        <f aca="false">N3866*L3866</f>
        <v>-17.65</v>
      </c>
      <c r="P3866" s="14" t="n">
        <f aca="false">O3866+P3865</f>
        <v>987.260878716947</v>
      </c>
    </row>
    <row r="3867" customFormat="false" ht="12.8" hidden="false" customHeight="false" outlineLevel="0" collapsed="false">
      <c r="A3867" s="2" t="s">
        <v>4291</v>
      </c>
      <c r="B3867" s="2" t="s">
        <v>170</v>
      </c>
      <c r="C3867" s="0" t="s">
        <v>215</v>
      </c>
      <c r="D3867" s="0" t="s">
        <v>16</v>
      </c>
      <c r="E3867" s="0" t="s">
        <v>17</v>
      </c>
      <c r="F3867" s="0" t="s">
        <v>18</v>
      </c>
      <c r="G3867" s="0" t="s">
        <v>19</v>
      </c>
      <c r="H3867" s="0" t="s">
        <v>4293</v>
      </c>
      <c r="I3867" s="0" t="n">
        <v>1</v>
      </c>
      <c r="J3867" s="0" t="n">
        <v>1.58</v>
      </c>
      <c r="K3867" s="3" t="s">
        <v>21</v>
      </c>
      <c r="L3867" s="0" t="n">
        <f aca="false">IF(K3867="Yes",(J3867-1)*0.98,-1)</f>
        <v>0.5684</v>
      </c>
      <c r="M3867" s="4" t="s">
        <v>22</v>
      </c>
      <c r="N3867" s="53" t="n">
        <v>17.65</v>
      </c>
      <c r="O3867" s="50" t="n">
        <f aca="false">N3867*L3867</f>
        <v>10.03226</v>
      </c>
      <c r="P3867" s="14" t="n">
        <f aca="false">O3867+P3866</f>
        <v>997.293138716947</v>
      </c>
    </row>
    <row r="3868" customFormat="false" ht="12.8" hidden="false" customHeight="false" outlineLevel="0" collapsed="false">
      <c r="A3868" s="2" t="s">
        <v>4294</v>
      </c>
      <c r="B3868" s="2" t="s">
        <v>113</v>
      </c>
      <c r="C3868" s="0" t="s">
        <v>125</v>
      </c>
      <c r="D3868" s="0" t="s">
        <v>42</v>
      </c>
      <c r="E3868" s="0" t="s">
        <v>30</v>
      </c>
      <c r="F3868" s="0" t="s">
        <v>18</v>
      </c>
      <c r="G3868" s="0" t="s">
        <v>19</v>
      </c>
      <c r="H3868" s="0" t="s">
        <v>4295</v>
      </c>
      <c r="I3868" s="0" t="n">
        <v>2</v>
      </c>
      <c r="J3868" s="0" t="n">
        <v>1.76</v>
      </c>
      <c r="K3868" s="3" t="s">
        <v>21</v>
      </c>
      <c r="L3868" s="0" t="n">
        <f aca="false">IF(K3868="Yes",(J3868-1)*0.98,-1)</f>
        <v>0.7448</v>
      </c>
      <c r="M3868" s="11" t="s">
        <v>62</v>
      </c>
      <c r="N3868" s="53" t="n">
        <v>17.65</v>
      </c>
      <c r="O3868" s="50" t="n">
        <f aca="false">N3868*L3868</f>
        <v>13.14572</v>
      </c>
      <c r="P3868" s="14" t="n">
        <f aca="false">O3868+P3867</f>
        <v>1010.43885871695</v>
      </c>
    </row>
    <row r="3869" customFormat="false" ht="12.8" hidden="false" customHeight="false" outlineLevel="0" collapsed="false">
      <c r="A3869" s="2" t="s">
        <v>4296</v>
      </c>
      <c r="B3869" s="2" t="s">
        <v>445</v>
      </c>
      <c r="C3869" s="0" t="s">
        <v>639</v>
      </c>
      <c r="D3869" s="0" t="s">
        <v>29</v>
      </c>
      <c r="E3869" s="0" t="s">
        <v>147</v>
      </c>
      <c r="F3869" s="0" t="s">
        <v>453</v>
      </c>
      <c r="G3869" s="0" t="s">
        <v>19</v>
      </c>
      <c r="H3869" s="0" t="s">
        <v>4297</v>
      </c>
      <c r="I3869" s="0" t="n">
        <v>1</v>
      </c>
      <c r="J3869" s="0" t="n">
        <v>5.04</v>
      </c>
      <c r="K3869" s="3" t="str">
        <f aca="false">IF(I3869=1,"Yes","No")</f>
        <v>Yes</v>
      </c>
      <c r="L3869" s="0" t="n">
        <f aca="false">IF(K3869="Yes",(J3869-1)*0.98,-1)</f>
        <v>3.9592</v>
      </c>
      <c r="M3869" s="5" t="s">
        <v>33</v>
      </c>
      <c r="N3869" s="53" t="n">
        <v>17.65</v>
      </c>
      <c r="O3869" s="50" t="n">
        <f aca="false">N3869*L3869</f>
        <v>69.87988</v>
      </c>
      <c r="P3869" s="14" t="n">
        <f aca="false">O3869+P3868</f>
        <v>1080.31873871695</v>
      </c>
    </row>
    <row r="3870" customFormat="false" ht="12.8" hidden="false" customHeight="false" outlineLevel="0" collapsed="false">
      <c r="A3870" s="2" t="s">
        <v>4296</v>
      </c>
      <c r="B3870" s="2" t="s">
        <v>445</v>
      </c>
      <c r="C3870" s="0" t="s">
        <v>639</v>
      </c>
      <c r="D3870" s="0" t="s">
        <v>29</v>
      </c>
      <c r="E3870" s="0" t="s">
        <v>147</v>
      </c>
      <c r="F3870" s="0" t="s">
        <v>453</v>
      </c>
      <c r="G3870" s="0" t="s">
        <v>19</v>
      </c>
      <c r="H3870" s="0" t="s">
        <v>4297</v>
      </c>
      <c r="I3870" s="0" t="n">
        <v>1</v>
      </c>
      <c r="J3870" s="0" t="n">
        <v>2.01</v>
      </c>
      <c r="K3870" s="3" t="s">
        <v>21</v>
      </c>
      <c r="L3870" s="0" t="n">
        <f aca="false">IF(K3870="Yes",(J3870-1)*0.98,-1)</f>
        <v>0.9898</v>
      </c>
      <c r="M3870" s="4" t="s">
        <v>22</v>
      </c>
      <c r="N3870" s="53" t="n">
        <v>17.65</v>
      </c>
      <c r="O3870" s="50" t="n">
        <f aca="false">N3870*L3870</f>
        <v>17.46997</v>
      </c>
      <c r="P3870" s="14" t="n">
        <f aca="false">O3870+P3869</f>
        <v>1097.78870871695</v>
      </c>
    </row>
    <row r="3871" customFormat="false" ht="12.8" hidden="false" customHeight="false" outlineLevel="0" collapsed="false">
      <c r="A3871" s="2" t="s">
        <v>4296</v>
      </c>
      <c r="B3871" s="2" t="s">
        <v>35</v>
      </c>
      <c r="C3871" s="0" t="s">
        <v>264</v>
      </c>
      <c r="D3871" s="0" t="s">
        <v>42</v>
      </c>
      <c r="E3871" s="0" t="s">
        <v>147</v>
      </c>
      <c r="F3871" s="0" t="s">
        <v>65</v>
      </c>
      <c r="G3871" s="0" t="s">
        <v>21</v>
      </c>
      <c r="H3871" s="0" t="s">
        <v>4298</v>
      </c>
      <c r="I3871" s="0" t="n">
        <v>1</v>
      </c>
      <c r="J3871" s="0" t="n">
        <v>3.55</v>
      </c>
      <c r="K3871" s="3" t="str">
        <f aca="false">IF(I3871=1,"Yes","No")</f>
        <v>Yes</v>
      </c>
      <c r="L3871" s="0" t="n">
        <f aca="false">IF(K3871="Yes",(J3871-1)*0.98,-1)</f>
        <v>2.499</v>
      </c>
      <c r="M3871" s="5" t="s">
        <v>33</v>
      </c>
      <c r="N3871" s="53" t="n">
        <v>17.65</v>
      </c>
      <c r="O3871" s="50" t="n">
        <f aca="false">N3871*L3871</f>
        <v>44.10735</v>
      </c>
      <c r="P3871" s="14" t="n">
        <f aca="false">O3871+P3870</f>
        <v>1141.89605871695</v>
      </c>
    </row>
    <row r="3872" customFormat="false" ht="12.8" hidden="false" customHeight="false" outlineLevel="0" collapsed="false">
      <c r="A3872" s="2" t="s">
        <v>4296</v>
      </c>
      <c r="B3872" s="2" t="s">
        <v>35</v>
      </c>
      <c r="C3872" s="0" t="s">
        <v>264</v>
      </c>
      <c r="D3872" s="0" t="s">
        <v>42</v>
      </c>
      <c r="E3872" s="0" t="s">
        <v>147</v>
      </c>
      <c r="F3872" s="0" t="s">
        <v>65</v>
      </c>
      <c r="G3872" s="0" t="s">
        <v>21</v>
      </c>
      <c r="H3872" s="0" t="s">
        <v>4298</v>
      </c>
      <c r="I3872" s="0" t="n">
        <v>1</v>
      </c>
      <c r="J3872" s="0" t="n">
        <v>1.6</v>
      </c>
      <c r="K3872" s="3" t="s">
        <v>21</v>
      </c>
      <c r="L3872" s="0" t="n">
        <f aca="false">IF(K3872="Yes",(J3872-1)*0.98,-1)</f>
        <v>0.588</v>
      </c>
      <c r="M3872" s="4" t="s">
        <v>22</v>
      </c>
      <c r="N3872" s="53" t="n">
        <v>17.65</v>
      </c>
      <c r="O3872" s="50" t="n">
        <f aca="false">N3872*L3872</f>
        <v>10.3782</v>
      </c>
      <c r="P3872" s="14" t="n">
        <f aca="false">O3872+P3871</f>
        <v>1152.27425871695</v>
      </c>
    </row>
    <row r="3873" customFormat="false" ht="12.8" hidden="false" customHeight="false" outlineLevel="0" collapsed="false">
      <c r="A3873" s="2" t="s">
        <v>4296</v>
      </c>
      <c r="B3873" s="2" t="s">
        <v>512</v>
      </c>
      <c r="C3873" s="0" t="s">
        <v>639</v>
      </c>
      <c r="D3873" s="0" t="s">
        <v>16</v>
      </c>
      <c r="E3873" s="0" t="s">
        <v>147</v>
      </c>
      <c r="F3873" s="0" t="s">
        <v>18</v>
      </c>
      <c r="G3873" s="0" t="s">
        <v>19</v>
      </c>
      <c r="H3873" s="0" t="s">
        <v>4299</v>
      </c>
      <c r="I3873" s="0" t="n">
        <v>2</v>
      </c>
      <c r="J3873" s="0" t="n">
        <v>1.67</v>
      </c>
      <c r="K3873" s="3" t="s">
        <v>21</v>
      </c>
      <c r="L3873" s="0" t="n">
        <f aca="false">IF(K3873="Yes",(J3873-1)*0.98,-1)</f>
        <v>0.6566</v>
      </c>
      <c r="M3873" s="11" t="s">
        <v>62</v>
      </c>
      <c r="N3873" s="53" t="n">
        <v>17.65</v>
      </c>
      <c r="O3873" s="50" t="n">
        <f aca="false">N3873*L3873</f>
        <v>11.58899</v>
      </c>
      <c r="P3873" s="14" t="n">
        <f aca="false">O3873+P3872</f>
        <v>1163.86324871695</v>
      </c>
    </row>
    <row r="3874" customFormat="false" ht="12.8" hidden="false" customHeight="false" outlineLevel="0" collapsed="false">
      <c r="A3874" s="9" t="s">
        <v>4296</v>
      </c>
      <c r="B3874" s="9" t="s">
        <v>512</v>
      </c>
      <c r="C3874" s="6" t="s">
        <v>639</v>
      </c>
      <c r="D3874" s="6" t="s">
        <v>16</v>
      </c>
      <c r="E3874" s="6" t="s">
        <v>147</v>
      </c>
      <c r="F3874" s="6" t="s">
        <v>18</v>
      </c>
      <c r="G3874" s="6" t="s">
        <v>19</v>
      </c>
      <c r="H3874" s="6" t="s">
        <v>4300</v>
      </c>
      <c r="I3874" s="6" t="n">
        <v>3</v>
      </c>
      <c r="J3874" s="6" t="n">
        <v>4.72</v>
      </c>
      <c r="K3874" s="3" t="s">
        <v>19</v>
      </c>
      <c r="L3874" s="0" t="n">
        <f aca="false">IF(K3874="Yes",(J3874-1)*0.98,-1)</f>
        <v>-1</v>
      </c>
      <c r="M3874" s="13" t="s">
        <v>184</v>
      </c>
      <c r="N3874" s="53" t="n">
        <v>17.65</v>
      </c>
      <c r="O3874" s="50" t="n">
        <f aca="false">N3874*L3874</f>
        <v>-17.65</v>
      </c>
      <c r="P3874" s="14" t="n">
        <f aca="false">O3874+P3873</f>
        <v>1146.21324871695</v>
      </c>
    </row>
    <row r="3875" customFormat="false" ht="12.8" hidden="false" customHeight="false" outlineLevel="0" collapsed="false">
      <c r="A3875" s="9" t="s">
        <v>4296</v>
      </c>
      <c r="B3875" s="9" t="s">
        <v>512</v>
      </c>
      <c r="C3875" s="6" t="s">
        <v>639</v>
      </c>
      <c r="D3875" s="6" t="s">
        <v>16</v>
      </c>
      <c r="E3875" s="6" t="s">
        <v>147</v>
      </c>
      <c r="F3875" s="6" t="s">
        <v>18</v>
      </c>
      <c r="G3875" s="6" t="s">
        <v>19</v>
      </c>
      <c r="H3875" s="6" t="s">
        <v>4299</v>
      </c>
      <c r="I3875" s="6" t="n">
        <v>2</v>
      </c>
      <c r="J3875" s="6" t="n">
        <v>45.73</v>
      </c>
      <c r="K3875" s="3" t="str">
        <f aca="false">IF(I3875=1,"Yes","No")</f>
        <v>No</v>
      </c>
      <c r="L3875" s="7" t="n">
        <f aca="false">IF(K3875="Yes",(J3875-1)*0.98,-1)</f>
        <v>-1</v>
      </c>
      <c r="M3875" s="10" t="s">
        <v>53</v>
      </c>
      <c r="N3875" s="53" t="n">
        <v>17.65</v>
      </c>
      <c r="O3875" s="50" t="n">
        <f aca="false">N3875*L3875</f>
        <v>-17.65</v>
      </c>
      <c r="P3875" s="14" t="n">
        <f aca="false">O3875+P3874</f>
        <v>1128.56324871695</v>
      </c>
    </row>
    <row r="3876" customFormat="false" ht="12.8" hidden="false" customHeight="false" outlineLevel="0" collapsed="false">
      <c r="A3876" s="2" t="s">
        <v>4296</v>
      </c>
      <c r="B3876" s="2" t="s">
        <v>280</v>
      </c>
      <c r="C3876" s="0" t="s">
        <v>59</v>
      </c>
      <c r="D3876" s="0" t="s">
        <v>42</v>
      </c>
      <c r="E3876" s="0" t="s">
        <v>30</v>
      </c>
      <c r="F3876" s="0" t="s">
        <v>43</v>
      </c>
      <c r="G3876" s="0" t="s">
        <v>19</v>
      </c>
      <c r="H3876" s="0" t="s">
        <v>4301</v>
      </c>
      <c r="I3876" s="0" t="n">
        <v>1</v>
      </c>
      <c r="J3876" s="0" t="n">
        <v>1.41</v>
      </c>
      <c r="K3876" s="3" t="s">
        <v>21</v>
      </c>
      <c r="L3876" s="0" t="n">
        <f aca="false">IF(K3876="Yes",(J3876-1)*0.98,-1)</f>
        <v>0.4018</v>
      </c>
      <c r="M3876" s="11" t="s">
        <v>62</v>
      </c>
      <c r="N3876" s="53" t="n">
        <v>17.65</v>
      </c>
      <c r="O3876" s="50" t="n">
        <f aca="false">N3876*L3876</f>
        <v>7.09177</v>
      </c>
      <c r="P3876" s="14" t="n">
        <f aca="false">O3876+P3875</f>
        <v>1135.65501871695</v>
      </c>
    </row>
    <row r="3877" customFormat="false" ht="12.8" hidden="false" customHeight="false" outlineLevel="0" collapsed="false">
      <c r="A3877" s="2" t="s">
        <v>4296</v>
      </c>
      <c r="B3877" s="2" t="s">
        <v>293</v>
      </c>
      <c r="C3877" s="6" t="s">
        <v>382</v>
      </c>
      <c r="D3877" s="6" t="s">
        <v>42</v>
      </c>
      <c r="E3877" s="6" t="s">
        <v>147</v>
      </c>
      <c r="F3877" s="6" t="s">
        <v>18</v>
      </c>
      <c r="G3877" s="6" t="s">
        <v>19</v>
      </c>
      <c r="H3877" s="6" t="s">
        <v>4302</v>
      </c>
      <c r="I3877" s="6" t="n">
        <v>0</v>
      </c>
      <c r="J3877" s="6" t="n">
        <v>13.14</v>
      </c>
      <c r="K3877" s="3" t="str">
        <f aca="false">IF(I3877=1, "No","Yes")</f>
        <v>Yes</v>
      </c>
      <c r="L3877" s="7" t="n">
        <f aca="false">IF(I3877=1,-J3877,0.98)</f>
        <v>0.98</v>
      </c>
      <c r="M3877" s="8" t="s">
        <v>51</v>
      </c>
      <c r="N3877" s="53" t="n">
        <v>17.65</v>
      </c>
      <c r="O3877" s="50" t="n">
        <f aca="false">N3877*L3877</f>
        <v>17.297</v>
      </c>
      <c r="P3877" s="14" t="n">
        <f aca="false">O3877+P3876</f>
        <v>1152.95201871695</v>
      </c>
    </row>
    <row r="3878" customFormat="false" ht="12.8" hidden="false" customHeight="false" outlineLevel="0" collapsed="false">
      <c r="A3878" s="2" t="s">
        <v>4303</v>
      </c>
      <c r="B3878" s="2" t="s">
        <v>155</v>
      </c>
      <c r="C3878" s="0" t="s">
        <v>2117</v>
      </c>
      <c r="D3878" s="0" t="s">
        <v>37</v>
      </c>
      <c r="E3878" s="0" t="s">
        <v>147</v>
      </c>
      <c r="F3878" s="0" t="s">
        <v>770</v>
      </c>
      <c r="G3878" s="0" t="s">
        <v>21</v>
      </c>
      <c r="H3878" s="0" t="s">
        <v>4304</v>
      </c>
      <c r="I3878" s="0" t="n">
        <v>2</v>
      </c>
      <c r="J3878" s="0" t="n">
        <v>2.01</v>
      </c>
      <c r="K3878" s="3" t="s">
        <v>21</v>
      </c>
      <c r="L3878" s="0" t="n">
        <f aca="false">IF(K3878="Yes",(J3878-1)*0.98,-1)</f>
        <v>0.9898</v>
      </c>
      <c r="M3878" s="4" t="s">
        <v>22</v>
      </c>
      <c r="N3878" s="53" t="n">
        <v>17.65</v>
      </c>
      <c r="O3878" s="50" t="n">
        <f aca="false">N3878*L3878</f>
        <v>17.46997</v>
      </c>
      <c r="P3878" s="14" t="n">
        <f aca="false">O3878+P3877</f>
        <v>1170.42198871695</v>
      </c>
    </row>
    <row r="3879" customFormat="false" ht="12.8" hidden="false" customHeight="false" outlineLevel="0" collapsed="false">
      <c r="A3879" s="2" t="s">
        <v>4305</v>
      </c>
      <c r="B3879" s="2" t="s">
        <v>445</v>
      </c>
      <c r="C3879" s="0" t="s">
        <v>1488</v>
      </c>
      <c r="D3879" s="0" t="s">
        <v>37</v>
      </c>
      <c r="E3879" s="0" t="s">
        <v>17</v>
      </c>
      <c r="F3879" s="0" t="s">
        <v>43</v>
      </c>
      <c r="G3879" s="0" t="s">
        <v>19</v>
      </c>
      <c r="H3879" s="0" t="s">
        <v>4306</v>
      </c>
      <c r="I3879" s="0" t="n">
        <v>0</v>
      </c>
      <c r="J3879" s="0" t="n">
        <v>5.2</v>
      </c>
      <c r="K3879" s="3" t="s">
        <v>19</v>
      </c>
      <c r="L3879" s="0" t="n">
        <f aca="false">IF(K3879="Yes",(J3879-1)*0.98,-1)</f>
        <v>-1</v>
      </c>
      <c r="M3879" s="11" t="s">
        <v>62</v>
      </c>
      <c r="N3879" s="53" t="n">
        <v>17.65</v>
      </c>
      <c r="O3879" s="50" t="n">
        <f aca="false">N3879*L3879</f>
        <v>-17.65</v>
      </c>
      <c r="P3879" s="14" t="n">
        <f aca="false">O3879+P3878</f>
        <v>1152.77198871695</v>
      </c>
    </row>
    <row r="3880" customFormat="false" ht="12.8" hidden="false" customHeight="false" outlineLevel="0" collapsed="false">
      <c r="A3880" s="2" t="s">
        <v>4305</v>
      </c>
      <c r="B3880" s="2" t="s">
        <v>480</v>
      </c>
      <c r="C3880" s="6" t="s">
        <v>1192</v>
      </c>
      <c r="D3880" s="6" t="s">
        <v>37</v>
      </c>
      <c r="E3880" s="6" t="s">
        <v>147</v>
      </c>
      <c r="F3880" s="6" t="s">
        <v>43</v>
      </c>
      <c r="G3880" s="6" t="s">
        <v>19</v>
      </c>
      <c r="H3880" s="6" t="s">
        <v>4307</v>
      </c>
      <c r="I3880" s="6" t="n">
        <v>3</v>
      </c>
      <c r="J3880" s="6" t="n">
        <v>14</v>
      </c>
      <c r="K3880" s="3" t="str">
        <f aca="false">IF(I3880=1, "No","Yes")</f>
        <v>Yes</v>
      </c>
      <c r="L3880" s="7" t="n">
        <f aca="false">IF(I3880=1,-J3880,0.98)</f>
        <v>0.98</v>
      </c>
      <c r="M3880" s="8" t="s">
        <v>51</v>
      </c>
      <c r="N3880" s="53" t="n">
        <v>17.65</v>
      </c>
      <c r="O3880" s="50" t="n">
        <f aca="false">N3880*L3880</f>
        <v>17.297</v>
      </c>
      <c r="P3880" s="14" t="n">
        <f aca="false">O3880+P3879</f>
        <v>1170.06898871695</v>
      </c>
    </row>
    <row r="3881" customFormat="false" ht="12.8" hidden="false" customHeight="false" outlineLevel="0" collapsed="false">
      <c r="A3881" s="2" t="s">
        <v>4308</v>
      </c>
      <c r="B3881" s="2" t="s">
        <v>410</v>
      </c>
      <c r="C3881" s="0" t="s">
        <v>74</v>
      </c>
      <c r="D3881" s="0" t="s">
        <v>37</v>
      </c>
      <c r="E3881" s="0" t="s">
        <v>30</v>
      </c>
      <c r="F3881" s="0" t="s">
        <v>43</v>
      </c>
      <c r="G3881" s="0" t="s">
        <v>19</v>
      </c>
      <c r="H3881" s="0" t="s">
        <v>4309</v>
      </c>
      <c r="I3881" s="0" t="n">
        <v>3</v>
      </c>
      <c r="J3881" s="0" t="n">
        <v>1.24</v>
      </c>
      <c r="K3881" s="3" t="s">
        <v>21</v>
      </c>
      <c r="L3881" s="0" t="n">
        <f aca="false">IF(K3881="Yes",(J3881-1)*0.98,-1)</f>
        <v>0.2352</v>
      </c>
      <c r="M3881" s="4" t="s">
        <v>22</v>
      </c>
      <c r="N3881" s="53" t="n">
        <v>17.65</v>
      </c>
      <c r="O3881" s="50" t="n">
        <f aca="false">N3881*L3881</f>
        <v>4.15128</v>
      </c>
      <c r="P3881" s="14" t="n">
        <f aca="false">O3881+P3880</f>
        <v>1174.22026871695</v>
      </c>
    </row>
    <row r="3882" customFormat="false" ht="12.8" hidden="false" customHeight="false" outlineLevel="0" collapsed="false">
      <c r="A3882" s="2" t="s">
        <v>4310</v>
      </c>
      <c r="B3882" s="2" t="s">
        <v>170</v>
      </c>
      <c r="C3882" s="0" t="s">
        <v>194</v>
      </c>
      <c r="D3882" s="0" t="s">
        <v>195</v>
      </c>
      <c r="E3882" s="0" t="s">
        <v>147</v>
      </c>
      <c r="G3882" s="0" t="s">
        <v>19</v>
      </c>
      <c r="H3882" s="0" t="s">
        <v>4311</v>
      </c>
      <c r="I3882" s="0" t="n">
        <v>3</v>
      </c>
      <c r="J3882" s="0" t="n">
        <v>2.87</v>
      </c>
      <c r="K3882" s="3" t="str">
        <f aca="false">IF(I3882=1,"Yes","No")</f>
        <v>No</v>
      </c>
      <c r="L3882" s="0" t="n">
        <f aca="false">IF(K3882="Yes",(J3882-1)*0.98,-1)</f>
        <v>-1</v>
      </c>
      <c r="M3882" s="5" t="s">
        <v>33</v>
      </c>
      <c r="N3882" s="53" t="n">
        <v>17.65</v>
      </c>
      <c r="O3882" s="50" t="n">
        <f aca="false">N3882*L3882</f>
        <v>-17.65</v>
      </c>
      <c r="P3882" s="14" t="n">
        <f aca="false">O3882+P3881</f>
        <v>1156.57026871695</v>
      </c>
    </row>
    <row r="3883" customFormat="false" ht="12.8" hidden="false" customHeight="false" outlineLevel="0" collapsed="false">
      <c r="A3883" s="2" t="s">
        <v>4310</v>
      </c>
      <c r="B3883" s="2" t="s">
        <v>135</v>
      </c>
      <c r="C3883" s="0" t="s">
        <v>1338</v>
      </c>
      <c r="D3883" s="0" t="s">
        <v>37</v>
      </c>
      <c r="E3883" s="0" t="s">
        <v>147</v>
      </c>
      <c r="G3883" s="0" t="s">
        <v>19</v>
      </c>
      <c r="H3883" s="0" t="s">
        <v>4312</v>
      </c>
      <c r="I3883" s="0" t="n">
        <v>2</v>
      </c>
      <c r="J3883" s="0" t="n">
        <v>2.65</v>
      </c>
      <c r="K3883" s="3" t="str">
        <f aca="false">IF(I3883=1,"Yes","No")</f>
        <v>No</v>
      </c>
      <c r="L3883" s="0" t="n">
        <f aca="false">IF(K3883="Yes",(J3883-1)*0.98,-1)</f>
        <v>-1</v>
      </c>
      <c r="M3883" s="5" t="s">
        <v>33</v>
      </c>
      <c r="N3883" s="53" t="n">
        <v>17.65</v>
      </c>
      <c r="O3883" s="50" t="n">
        <f aca="false">N3883*L3883</f>
        <v>-17.65</v>
      </c>
      <c r="P3883" s="14" t="n">
        <f aca="false">O3883+P3882</f>
        <v>1138.92026871695</v>
      </c>
    </row>
    <row r="3884" customFormat="false" ht="12.8" hidden="false" customHeight="false" outlineLevel="0" collapsed="false">
      <c r="A3884" s="2" t="s">
        <v>4310</v>
      </c>
      <c r="B3884" s="2" t="s">
        <v>657</v>
      </c>
      <c r="C3884" s="0" t="s">
        <v>311</v>
      </c>
      <c r="D3884" s="0" t="s">
        <v>16</v>
      </c>
      <c r="E3884" s="0" t="s">
        <v>17</v>
      </c>
      <c r="F3884" s="0" t="s">
        <v>18</v>
      </c>
      <c r="G3884" s="0" t="s">
        <v>19</v>
      </c>
      <c r="H3884" s="0" t="s">
        <v>4313</v>
      </c>
      <c r="I3884" s="0" t="n">
        <v>1</v>
      </c>
      <c r="J3884" s="0" t="n">
        <v>1.43</v>
      </c>
      <c r="K3884" s="3" t="s">
        <v>21</v>
      </c>
      <c r="L3884" s="0" t="n">
        <f aca="false">IF(K3884="Yes",(J3884-1)*0.98,-1)</f>
        <v>0.4214</v>
      </c>
      <c r="M3884" s="4" t="s">
        <v>22</v>
      </c>
      <c r="N3884" s="53" t="n">
        <v>17.65</v>
      </c>
      <c r="O3884" s="50" t="n">
        <f aca="false">N3884*L3884</f>
        <v>7.43771</v>
      </c>
      <c r="P3884" s="14" t="n">
        <f aca="false">O3884+P3883</f>
        <v>1146.35797871695</v>
      </c>
    </row>
    <row r="3885" customFormat="false" ht="12.8" hidden="false" customHeight="false" outlineLevel="0" collapsed="false">
      <c r="A3885" s="2" t="s">
        <v>4310</v>
      </c>
      <c r="B3885" s="2" t="s">
        <v>657</v>
      </c>
      <c r="C3885" s="0" t="s">
        <v>311</v>
      </c>
      <c r="D3885" s="0" t="s">
        <v>16</v>
      </c>
      <c r="E3885" s="0" t="s">
        <v>17</v>
      </c>
      <c r="F3885" s="0" t="s">
        <v>18</v>
      </c>
      <c r="G3885" s="0" t="s">
        <v>19</v>
      </c>
      <c r="H3885" s="0" t="s">
        <v>4314</v>
      </c>
      <c r="I3885" s="0" t="n">
        <v>0</v>
      </c>
      <c r="J3885" s="0" t="n">
        <v>1.34</v>
      </c>
      <c r="K3885" s="3" t="s">
        <v>19</v>
      </c>
      <c r="L3885" s="0" t="n">
        <f aca="false">IF(K3885="Yes",(J3885-1)*0.98,-1)</f>
        <v>-1</v>
      </c>
      <c r="M3885" s="11" t="s">
        <v>62</v>
      </c>
      <c r="N3885" s="53" t="n">
        <v>17.65</v>
      </c>
      <c r="O3885" s="50" t="n">
        <f aca="false">N3885*L3885</f>
        <v>-17.65</v>
      </c>
      <c r="P3885" s="14" t="n">
        <f aca="false">O3885+P3884</f>
        <v>1128.70797871695</v>
      </c>
    </row>
    <row r="3886" customFormat="false" ht="12.8" hidden="false" customHeight="false" outlineLevel="0" collapsed="false">
      <c r="A3886" s="2" t="s">
        <v>4310</v>
      </c>
      <c r="B3886" s="2" t="s">
        <v>193</v>
      </c>
      <c r="C3886" s="0" t="s">
        <v>311</v>
      </c>
      <c r="D3886" s="0" t="s">
        <v>48</v>
      </c>
      <c r="E3886" s="0" t="s">
        <v>87</v>
      </c>
      <c r="F3886" s="0" t="s">
        <v>18</v>
      </c>
      <c r="G3886" s="0" t="s">
        <v>19</v>
      </c>
      <c r="H3886" s="0" t="s">
        <v>2656</v>
      </c>
      <c r="I3886" s="0" t="n">
        <v>1</v>
      </c>
      <c r="J3886" s="0" t="n">
        <v>3.73</v>
      </c>
      <c r="K3886" s="3" t="str">
        <f aca="false">IF(I3886=1,"Yes","No")</f>
        <v>Yes</v>
      </c>
      <c r="L3886" s="0" t="n">
        <f aca="false">IF(K3886="Yes",(J3886-1)*0.98,-1)</f>
        <v>2.6754</v>
      </c>
      <c r="M3886" s="5" t="s">
        <v>33</v>
      </c>
      <c r="N3886" s="53" t="n">
        <v>17.65</v>
      </c>
      <c r="O3886" s="50" t="n">
        <f aca="false">N3886*L3886</f>
        <v>47.22081</v>
      </c>
      <c r="P3886" s="14" t="n">
        <f aca="false">O3886+P3885</f>
        <v>1175.92878871695</v>
      </c>
    </row>
    <row r="3887" customFormat="false" ht="12.8" hidden="false" customHeight="false" outlineLevel="0" collapsed="false">
      <c r="A3887" s="2" t="s">
        <v>4310</v>
      </c>
      <c r="B3887" s="2" t="s">
        <v>193</v>
      </c>
      <c r="C3887" s="0" t="s">
        <v>311</v>
      </c>
      <c r="D3887" s="0" t="s">
        <v>48</v>
      </c>
      <c r="E3887" s="0" t="s">
        <v>87</v>
      </c>
      <c r="F3887" s="0" t="s">
        <v>18</v>
      </c>
      <c r="G3887" s="0" t="s">
        <v>19</v>
      </c>
      <c r="H3887" s="0" t="s">
        <v>2656</v>
      </c>
      <c r="I3887" s="0" t="n">
        <v>1</v>
      </c>
      <c r="J3887" s="0" t="n">
        <v>1.99</v>
      </c>
      <c r="K3887" s="3" t="s">
        <v>21</v>
      </c>
      <c r="L3887" s="0" t="n">
        <f aca="false">IF(K3887="Yes",(J3887-1)*0.98,-1)</f>
        <v>0.9702</v>
      </c>
      <c r="M3887" s="4" t="s">
        <v>22</v>
      </c>
      <c r="N3887" s="53" t="n">
        <v>17.65</v>
      </c>
      <c r="O3887" s="50" t="n">
        <f aca="false">N3887*L3887</f>
        <v>17.12403</v>
      </c>
      <c r="P3887" s="14" t="n">
        <f aca="false">O3887+P3886</f>
        <v>1193.05281871695</v>
      </c>
    </row>
    <row r="3888" customFormat="false" ht="12.8" hidden="false" customHeight="false" outlineLevel="0" collapsed="false">
      <c r="A3888" s="2" t="s">
        <v>4310</v>
      </c>
      <c r="B3888" s="2" t="s">
        <v>239</v>
      </c>
      <c r="C3888" s="6" t="s">
        <v>1338</v>
      </c>
      <c r="D3888" s="6" t="s">
        <v>37</v>
      </c>
      <c r="E3888" s="6" t="s">
        <v>147</v>
      </c>
      <c r="F3888" s="6" t="s">
        <v>43</v>
      </c>
      <c r="G3888" s="6" t="s">
        <v>19</v>
      </c>
      <c r="H3888" s="6" t="s">
        <v>4315</v>
      </c>
      <c r="I3888" s="6" t="n">
        <v>0</v>
      </c>
      <c r="J3888" s="6" t="n">
        <v>5.43</v>
      </c>
      <c r="K3888" s="3" t="str">
        <f aca="false">IF(I3888=1, "No","Yes")</f>
        <v>Yes</v>
      </c>
      <c r="L3888" s="7" t="n">
        <f aca="false">IF(I3888=1,-J3888,0.98)</f>
        <v>0.98</v>
      </c>
      <c r="M3888" s="8" t="s">
        <v>51</v>
      </c>
      <c r="N3888" s="53" t="n">
        <v>17.65</v>
      </c>
      <c r="O3888" s="50" t="n">
        <f aca="false">N3888*L3888</f>
        <v>17.297</v>
      </c>
      <c r="P3888" s="14" t="n">
        <f aca="false">O3888+P3887</f>
        <v>1210.34981871695</v>
      </c>
    </row>
    <row r="3889" customFormat="false" ht="12.8" hidden="false" customHeight="false" outlineLevel="0" collapsed="false">
      <c r="A3889" s="2" t="s">
        <v>4310</v>
      </c>
      <c r="B3889" s="2" t="s">
        <v>239</v>
      </c>
      <c r="C3889" s="6" t="s">
        <v>1338</v>
      </c>
      <c r="D3889" s="6" t="s">
        <v>37</v>
      </c>
      <c r="E3889" s="6" t="s">
        <v>147</v>
      </c>
      <c r="F3889" s="6" t="s">
        <v>43</v>
      </c>
      <c r="G3889" s="6" t="s">
        <v>19</v>
      </c>
      <c r="H3889" s="6" t="s">
        <v>4315</v>
      </c>
      <c r="I3889" s="6" t="n">
        <v>0</v>
      </c>
      <c r="J3889" s="6" t="n">
        <v>5.43</v>
      </c>
      <c r="K3889" s="3" t="str">
        <f aca="false">IF(I3889=1, "No","Yes")</f>
        <v>Yes</v>
      </c>
      <c r="L3889" s="7" t="n">
        <f aca="false">IF(I3889=1,-J3889,0.98)</f>
        <v>0.98</v>
      </c>
      <c r="M3889" s="12" t="s">
        <v>128</v>
      </c>
      <c r="N3889" s="53" t="n">
        <v>17.65</v>
      </c>
      <c r="O3889" s="50" t="n">
        <f aca="false">N3889*L3889</f>
        <v>17.297</v>
      </c>
      <c r="P3889" s="14" t="n">
        <f aca="false">O3889+P3888</f>
        <v>1227.64681871695</v>
      </c>
    </row>
    <row r="3890" customFormat="false" ht="12.8" hidden="false" customHeight="false" outlineLevel="0" collapsed="false">
      <c r="A3890" s="2" t="s">
        <v>4316</v>
      </c>
      <c r="B3890" s="2" t="s">
        <v>445</v>
      </c>
      <c r="C3890" s="0" t="s">
        <v>125</v>
      </c>
      <c r="D3890" s="0" t="s">
        <v>42</v>
      </c>
      <c r="E3890" s="0" t="s">
        <v>30</v>
      </c>
      <c r="F3890" s="0" t="s">
        <v>18</v>
      </c>
      <c r="G3890" s="0" t="s">
        <v>19</v>
      </c>
      <c r="H3890" s="0" t="s">
        <v>4317</v>
      </c>
      <c r="I3890" s="0" t="n">
        <v>1</v>
      </c>
      <c r="J3890" s="0" t="n">
        <v>1.25</v>
      </c>
      <c r="K3890" s="3" t="s">
        <v>21</v>
      </c>
      <c r="L3890" s="0" t="n">
        <f aca="false">IF(K3890="Yes",(J3890-1)*0.98,-1)</f>
        <v>0.245</v>
      </c>
      <c r="M3890" s="11" t="s">
        <v>62</v>
      </c>
      <c r="N3890" s="53" t="n">
        <v>17.65</v>
      </c>
      <c r="O3890" s="50" t="n">
        <f aca="false">N3890*L3890</f>
        <v>4.32425</v>
      </c>
      <c r="P3890" s="14" t="n">
        <f aca="false">O3890+P3889</f>
        <v>1231.97106871695</v>
      </c>
    </row>
    <row r="3891" customFormat="false" ht="12.8" hidden="false" customHeight="false" outlineLevel="0" collapsed="false">
      <c r="A3891" s="2" t="s">
        <v>4316</v>
      </c>
      <c r="B3891" s="2" t="s">
        <v>445</v>
      </c>
      <c r="C3891" s="6" t="s">
        <v>125</v>
      </c>
      <c r="D3891" s="6" t="s">
        <v>42</v>
      </c>
      <c r="E3891" s="6" t="s">
        <v>30</v>
      </c>
      <c r="F3891" s="6" t="s">
        <v>18</v>
      </c>
      <c r="G3891" s="6" t="s">
        <v>19</v>
      </c>
      <c r="H3891" s="6" t="s">
        <v>4318</v>
      </c>
      <c r="I3891" s="6" t="n">
        <v>3</v>
      </c>
      <c r="J3891" s="6" t="n">
        <v>10.37</v>
      </c>
      <c r="K3891" s="3" t="str">
        <f aca="false">IF(I3891=1, "No","Yes")</f>
        <v>Yes</v>
      </c>
      <c r="L3891" s="7" t="n">
        <f aca="false">IF(I3891=1,-J3891,0.98)</f>
        <v>0.98</v>
      </c>
      <c r="M3891" s="8" t="s">
        <v>51</v>
      </c>
      <c r="N3891" s="53" t="n">
        <v>17.65</v>
      </c>
      <c r="O3891" s="50" t="n">
        <f aca="false">N3891*L3891</f>
        <v>17.297</v>
      </c>
      <c r="P3891" s="14" t="n">
        <f aca="false">O3891+P3890</f>
        <v>1249.26806871695</v>
      </c>
    </row>
    <row r="3892" customFormat="false" ht="12.8" hidden="false" customHeight="false" outlineLevel="0" collapsed="false">
      <c r="A3892" s="2" t="s">
        <v>4319</v>
      </c>
      <c r="B3892" s="2" t="s">
        <v>331</v>
      </c>
      <c r="C3892" s="0" t="s">
        <v>59</v>
      </c>
      <c r="D3892" s="0" t="s">
        <v>42</v>
      </c>
      <c r="E3892" s="0" t="s">
        <v>30</v>
      </c>
      <c r="F3892" s="0" t="s">
        <v>43</v>
      </c>
      <c r="G3892" s="0" t="s">
        <v>19</v>
      </c>
      <c r="H3892" s="0" t="s">
        <v>4320</v>
      </c>
      <c r="I3892" s="0" t="n">
        <v>3</v>
      </c>
      <c r="J3892" s="0" t="n">
        <v>1.28</v>
      </c>
      <c r="K3892" s="3" t="s">
        <v>21</v>
      </c>
      <c r="L3892" s="0" t="n">
        <f aca="false">IF(K3892="Yes",(J3892-1)*0.98,-1)</f>
        <v>0.2744</v>
      </c>
      <c r="M3892" s="11" t="s">
        <v>62</v>
      </c>
      <c r="N3892" s="53" t="n">
        <v>17.65</v>
      </c>
      <c r="O3892" s="50" t="n">
        <f aca="false">N3892*L3892</f>
        <v>4.84316</v>
      </c>
      <c r="P3892" s="14" t="n">
        <f aca="false">O3892+P3891</f>
        <v>1254.11122871695</v>
      </c>
    </row>
    <row r="3893" customFormat="false" ht="12.8" hidden="false" customHeight="false" outlineLevel="0" collapsed="false">
      <c r="A3893" s="2" t="s">
        <v>4319</v>
      </c>
      <c r="B3893" s="2" t="s">
        <v>280</v>
      </c>
      <c r="C3893" s="0" t="s">
        <v>1996</v>
      </c>
      <c r="D3893" s="0" t="s">
        <v>37</v>
      </c>
      <c r="E3893" s="0" t="s">
        <v>87</v>
      </c>
      <c r="G3893" s="0" t="s">
        <v>19</v>
      </c>
      <c r="H3893" s="0" t="s">
        <v>4321</v>
      </c>
      <c r="I3893" s="0" t="n">
        <v>1</v>
      </c>
      <c r="J3893" s="0" t="n">
        <v>1.59</v>
      </c>
      <c r="K3893" s="3" t="s">
        <v>21</v>
      </c>
      <c r="L3893" s="0" t="n">
        <f aca="false">IF(K3893="Yes",(J3893-1)*0.98,-1)</f>
        <v>0.5782</v>
      </c>
      <c r="M3893" s="11" t="s">
        <v>62</v>
      </c>
      <c r="N3893" s="53" t="n">
        <v>17.65</v>
      </c>
      <c r="O3893" s="50" t="n">
        <f aca="false">N3893*L3893</f>
        <v>10.20523</v>
      </c>
      <c r="P3893" s="14" t="n">
        <f aca="false">O3893+P3892</f>
        <v>1264.31645871695</v>
      </c>
    </row>
    <row r="3894" customFormat="false" ht="12.8" hidden="false" customHeight="false" outlineLevel="0" collapsed="false">
      <c r="A3894" s="9" t="s">
        <v>4319</v>
      </c>
      <c r="B3894" s="9" t="s">
        <v>280</v>
      </c>
      <c r="C3894" s="6" t="s">
        <v>1996</v>
      </c>
      <c r="D3894" s="6" t="s">
        <v>37</v>
      </c>
      <c r="E3894" s="6" t="s">
        <v>87</v>
      </c>
      <c r="F3894" s="6"/>
      <c r="G3894" s="6" t="s">
        <v>19</v>
      </c>
      <c r="H3894" s="6" t="s">
        <v>4321</v>
      </c>
      <c r="I3894" s="6" t="n">
        <v>1</v>
      </c>
      <c r="J3894" s="6" t="n">
        <v>5.14</v>
      </c>
      <c r="K3894" s="3" t="str">
        <f aca="false">IF(I3894=1,"Yes","No")</f>
        <v>Yes</v>
      </c>
      <c r="L3894" s="7" t="n">
        <f aca="false">IF(K3894="Yes",(J3894-1)*0.98,-1)</f>
        <v>4.0572</v>
      </c>
      <c r="M3894" s="10" t="s">
        <v>53</v>
      </c>
      <c r="N3894" s="53" t="n">
        <v>17.65</v>
      </c>
      <c r="O3894" s="50" t="n">
        <f aca="false">N3894*L3894</f>
        <v>71.60958</v>
      </c>
      <c r="P3894" s="14" t="n">
        <f aca="false">O3894+P3893</f>
        <v>1335.92603871695</v>
      </c>
    </row>
    <row r="3895" customFormat="false" ht="12.8" hidden="false" customHeight="false" outlineLevel="0" collapsed="false">
      <c r="A3895" s="2" t="s">
        <v>4322</v>
      </c>
      <c r="B3895" s="2" t="s">
        <v>83</v>
      </c>
      <c r="C3895" s="0" t="s">
        <v>150</v>
      </c>
      <c r="D3895" s="0" t="s">
        <v>16</v>
      </c>
      <c r="E3895" s="0" t="s">
        <v>17</v>
      </c>
      <c r="F3895" s="0" t="s">
        <v>18</v>
      </c>
      <c r="G3895" s="0" t="s">
        <v>19</v>
      </c>
      <c r="H3895" s="0" t="s">
        <v>4323</v>
      </c>
      <c r="I3895" s="0" t="n">
        <v>1</v>
      </c>
      <c r="J3895" s="0" t="n">
        <v>1.11</v>
      </c>
      <c r="K3895" s="3" t="s">
        <v>21</v>
      </c>
      <c r="L3895" s="0" t="n">
        <f aca="false">IF(K3895="Yes",(J3895-1)*0.98,-1)</f>
        <v>0.1078</v>
      </c>
      <c r="M3895" s="4" t="s">
        <v>22</v>
      </c>
      <c r="N3895" s="53" t="n">
        <v>17.65</v>
      </c>
      <c r="O3895" s="50" t="n">
        <f aca="false">N3895*L3895</f>
        <v>1.90267</v>
      </c>
      <c r="P3895" s="14" t="n">
        <f aca="false">O3895+P3894</f>
        <v>1337.82870871695</v>
      </c>
    </row>
    <row r="3896" customFormat="false" ht="12.8" hidden="false" customHeight="false" outlineLevel="0" collapsed="false">
      <c r="A3896" s="2" t="s">
        <v>4322</v>
      </c>
      <c r="B3896" s="2" t="s">
        <v>113</v>
      </c>
      <c r="C3896" s="0" t="s">
        <v>150</v>
      </c>
      <c r="D3896" s="0" t="s">
        <v>16</v>
      </c>
      <c r="E3896" s="0" t="s">
        <v>17</v>
      </c>
      <c r="F3896" s="0" t="s">
        <v>18</v>
      </c>
      <c r="G3896" s="0" t="s">
        <v>19</v>
      </c>
      <c r="H3896" s="0" t="s">
        <v>4204</v>
      </c>
      <c r="I3896" s="0" t="n">
        <v>1</v>
      </c>
      <c r="J3896" s="0" t="n">
        <v>1.2</v>
      </c>
      <c r="K3896" s="3" t="s">
        <v>21</v>
      </c>
      <c r="L3896" s="0" t="n">
        <f aca="false">IF(K3896="Yes",(J3896-1)*0.98,-1)</f>
        <v>0.196</v>
      </c>
      <c r="M3896" s="4" t="s">
        <v>22</v>
      </c>
      <c r="N3896" s="53" t="n">
        <v>17.65</v>
      </c>
      <c r="O3896" s="50" t="n">
        <f aca="false">N3896*L3896</f>
        <v>3.4594</v>
      </c>
      <c r="P3896" s="14" t="n">
        <f aca="false">O3896+P3895</f>
        <v>1341.28810871695</v>
      </c>
    </row>
    <row r="3897" customFormat="false" ht="12.8" hidden="false" customHeight="false" outlineLevel="0" collapsed="false">
      <c r="A3897" s="2" t="s">
        <v>4322</v>
      </c>
      <c r="B3897" s="2" t="s">
        <v>113</v>
      </c>
      <c r="C3897" s="0" t="s">
        <v>150</v>
      </c>
      <c r="D3897" s="0" t="s">
        <v>16</v>
      </c>
      <c r="E3897" s="0" t="s">
        <v>17</v>
      </c>
      <c r="F3897" s="0" t="s">
        <v>18</v>
      </c>
      <c r="G3897" s="0" t="s">
        <v>19</v>
      </c>
      <c r="H3897" s="0" t="s">
        <v>4324</v>
      </c>
      <c r="I3897" s="0" t="n">
        <v>3</v>
      </c>
      <c r="J3897" s="0" t="n">
        <v>1.57</v>
      </c>
      <c r="K3897" s="3" t="s">
        <v>21</v>
      </c>
      <c r="L3897" s="0" t="n">
        <f aca="false">IF(K3897="Yes",(J3897-1)*0.98,-1)</f>
        <v>0.5586</v>
      </c>
      <c r="M3897" s="11" t="s">
        <v>62</v>
      </c>
      <c r="N3897" s="53" t="n">
        <v>17.65</v>
      </c>
      <c r="O3897" s="50" t="n">
        <f aca="false">N3897*L3897</f>
        <v>9.85929</v>
      </c>
      <c r="P3897" s="14" t="n">
        <f aca="false">O3897+P3896</f>
        <v>1351.14739871695</v>
      </c>
    </row>
    <row r="3898" customFormat="false" ht="12.8" hidden="false" customHeight="false" outlineLevel="0" collapsed="false">
      <c r="A3898" s="2" t="s">
        <v>4322</v>
      </c>
      <c r="B3898" s="2" t="s">
        <v>237</v>
      </c>
      <c r="C3898" s="0" t="s">
        <v>47</v>
      </c>
      <c r="D3898" s="0" t="s">
        <v>42</v>
      </c>
      <c r="E3898" s="0" t="s">
        <v>30</v>
      </c>
      <c r="F3898" s="0" t="s">
        <v>18</v>
      </c>
      <c r="G3898" s="0" t="s">
        <v>19</v>
      </c>
      <c r="H3898" s="0" t="s">
        <v>4325</v>
      </c>
      <c r="I3898" s="0" t="n">
        <v>2</v>
      </c>
      <c r="J3898" s="0" t="n">
        <v>1.59</v>
      </c>
      <c r="K3898" s="3" t="s">
        <v>21</v>
      </c>
      <c r="L3898" s="0" t="n">
        <f aca="false">IF(K3898="Yes",(J3898-1)*0.98,-1)</f>
        <v>0.5782</v>
      </c>
      <c r="M3898" s="11" t="s">
        <v>62</v>
      </c>
      <c r="N3898" s="53" t="n">
        <v>17.65</v>
      </c>
      <c r="O3898" s="50" t="n">
        <f aca="false">N3898*L3898</f>
        <v>10.20523</v>
      </c>
      <c r="P3898" s="14" t="n">
        <f aca="false">O3898+P3897</f>
        <v>1361.35262871695</v>
      </c>
    </row>
    <row r="3899" customFormat="false" ht="12.8" hidden="false" customHeight="false" outlineLevel="0" collapsed="false">
      <c r="A3899" s="9" t="s">
        <v>4326</v>
      </c>
      <c r="B3899" s="9" t="s">
        <v>94</v>
      </c>
      <c r="C3899" s="6" t="s">
        <v>430</v>
      </c>
      <c r="D3899" s="6" t="s">
        <v>42</v>
      </c>
      <c r="E3899" s="6" t="s">
        <v>147</v>
      </c>
      <c r="F3899" s="6" t="s">
        <v>43</v>
      </c>
      <c r="G3899" s="6" t="s">
        <v>19</v>
      </c>
      <c r="H3899" s="6" t="s">
        <v>4255</v>
      </c>
      <c r="I3899" s="6" t="n">
        <v>4</v>
      </c>
      <c r="J3899" s="6" t="n">
        <v>10</v>
      </c>
      <c r="K3899" s="3" t="str">
        <f aca="false">IF(I3899=1,"Yes","No")</f>
        <v>No</v>
      </c>
      <c r="L3899" s="7" t="n">
        <f aca="false">IF(K3899="Yes",(J3899-1)*0.98,-1)</f>
        <v>-1</v>
      </c>
      <c r="M3899" s="10" t="s">
        <v>53</v>
      </c>
      <c r="N3899" s="53" t="n">
        <v>17.65</v>
      </c>
      <c r="O3899" s="50" t="n">
        <f aca="false">N3899*L3899</f>
        <v>-17.65</v>
      </c>
      <c r="P3899" s="14" t="n">
        <f aca="false">O3899+P3898</f>
        <v>1343.70262871695</v>
      </c>
    </row>
    <row r="3900" customFormat="false" ht="12.8" hidden="false" customHeight="false" outlineLevel="0" collapsed="false">
      <c r="A3900" s="2" t="s">
        <v>4326</v>
      </c>
      <c r="B3900" s="2" t="s">
        <v>71</v>
      </c>
      <c r="C3900" s="0" t="s">
        <v>373</v>
      </c>
      <c r="D3900" s="0" t="s">
        <v>195</v>
      </c>
      <c r="E3900" s="0" t="s">
        <v>147</v>
      </c>
      <c r="G3900" s="0" t="s">
        <v>19</v>
      </c>
      <c r="H3900" s="0" t="s">
        <v>4288</v>
      </c>
      <c r="I3900" s="0" t="n">
        <v>4</v>
      </c>
      <c r="J3900" s="0" t="n">
        <v>6.4</v>
      </c>
      <c r="K3900" s="3" t="str">
        <f aca="false">IF(I3900=1,"Yes","No")</f>
        <v>No</v>
      </c>
      <c r="L3900" s="0" t="n">
        <f aca="false">IF(K3900="Yes",(J3900-1)*0.98,-1)</f>
        <v>-1</v>
      </c>
      <c r="M3900" s="5" t="s">
        <v>33</v>
      </c>
      <c r="N3900" s="53" t="n">
        <v>17.65</v>
      </c>
      <c r="O3900" s="50" t="n">
        <f aca="false">N3900*L3900</f>
        <v>-17.65</v>
      </c>
      <c r="P3900" s="14" t="n">
        <f aca="false">O3900+P3899</f>
        <v>1326.05262871695</v>
      </c>
    </row>
    <row r="3901" customFormat="false" ht="12.8" hidden="false" customHeight="false" outlineLevel="0" collapsed="false">
      <c r="A3901" s="2" t="s">
        <v>4326</v>
      </c>
      <c r="B3901" s="2" t="s">
        <v>135</v>
      </c>
      <c r="C3901" s="0" t="s">
        <v>430</v>
      </c>
      <c r="D3901" s="0" t="s">
        <v>42</v>
      </c>
      <c r="E3901" s="0" t="s">
        <v>147</v>
      </c>
      <c r="F3901" s="0" t="s">
        <v>453</v>
      </c>
      <c r="G3901" s="0" t="s">
        <v>19</v>
      </c>
      <c r="H3901" s="0" t="s">
        <v>4327</v>
      </c>
      <c r="I3901" s="0" t="n">
        <v>1</v>
      </c>
      <c r="J3901" s="0" t="n">
        <v>2.55</v>
      </c>
      <c r="K3901" s="3" t="str">
        <f aca="false">IF(I3901=1,"Yes","No")</f>
        <v>Yes</v>
      </c>
      <c r="L3901" s="0" t="n">
        <f aca="false">IF(K3901="Yes",(J3901-1)*0.98,-1)</f>
        <v>1.519</v>
      </c>
      <c r="M3901" s="5" t="s">
        <v>33</v>
      </c>
      <c r="N3901" s="53" t="n">
        <v>17.65</v>
      </c>
      <c r="O3901" s="50" t="n">
        <f aca="false">N3901*L3901</f>
        <v>26.81035</v>
      </c>
      <c r="P3901" s="14" t="n">
        <f aca="false">O3901+P3900</f>
        <v>1352.86297871695</v>
      </c>
    </row>
    <row r="3902" customFormat="false" ht="12.8" hidden="false" customHeight="false" outlineLevel="0" collapsed="false">
      <c r="A3902" s="2" t="s">
        <v>4326</v>
      </c>
      <c r="B3902" s="2" t="s">
        <v>888</v>
      </c>
      <c r="C3902" s="0" t="s">
        <v>406</v>
      </c>
      <c r="D3902" s="0" t="s">
        <v>16</v>
      </c>
      <c r="E3902" s="0" t="s">
        <v>17</v>
      </c>
      <c r="F3902" s="0" t="s">
        <v>18</v>
      </c>
      <c r="G3902" s="0" t="s">
        <v>19</v>
      </c>
      <c r="H3902" s="0" t="s">
        <v>4328</v>
      </c>
      <c r="I3902" s="0" t="n">
        <v>1</v>
      </c>
      <c r="J3902" s="0" t="n">
        <v>1.21</v>
      </c>
      <c r="K3902" s="3" t="s">
        <v>21</v>
      </c>
      <c r="L3902" s="0" t="n">
        <f aca="false">IF(K3902="Yes",(J3902-1)*0.98,-1)</f>
        <v>0.2058</v>
      </c>
      <c r="M3902" s="4" t="s">
        <v>22</v>
      </c>
      <c r="N3902" s="53" t="n">
        <v>17.65</v>
      </c>
      <c r="O3902" s="50" t="n">
        <f aca="false">N3902*L3902</f>
        <v>3.63237</v>
      </c>
      <c r="P3902" s="14" t="n">
        <f aca="false">O3902+P3901</f>
        <v>1356.49534871695</v>
      </c>
    </row>
    <row r="3903" customFormat="false" ht="12.8" hidden="false" customHeight="false" outlineLevel="0" collapsed="false">
      <c r="A3903" s="9" t="s">
        <v>4329</v>
      </c>
      <c r="B3903" s="9" t="s">
        <v>101</v>
      </c>
      <c r="C3903" s="6" t="s">
        <v>223</v>
      </c>
      <c r="D3903" s="6" t="s">
        <v>42</v>
      </c>
      <c r="E3903" s="6" t="s">
        <v>147</v>
      </c>
      <c r="F3903" s="6" t="s">
        <v>43</v>
      </c>
      <c r="G3903" s="6" t="s">
        <v>19</v>
      </c>
      <c r="H3903" s="6" t="s">
        <v>4330</v>
      </c>
      <c r="I3903" s="6" t="n">
        <v>4</v>
      </c>
      <c r="J3903" s="6" t="n">
        <v>5.69</v>
      </c>
      <c r="K3903" s="3" t="str">
        <f aca="false">IF(I3903=1,"Yes","No")</f>
        <v>No</v>
      </c>
      <c r="L3903" s="7" t="n">
        <f aca="false">IF(K3903="Yes",(J3903-1)*0.98,-1)</f>
        <v>-1</v>
      </c>
      <c r="M3903" s="10" t="s">
        <v>53</v>
      </c>
      <c r="N3903" s="53" t="n">
        <v>17.65</v>
      </c>
      <c r="O3903" s="50" t="n">
        <f aca="false">N3903*L3903</f>
        <v>-17.65</v>
      </c>
      <c r="P3903" s="14" t="n">
        <f aca="false">O3903+P3902</f>
        <v>1338.84534871695</v>
      </c>
    </row>
    <row r="3904" customFormat="false" ht="12.8" hidden="false" customHeight="false" outlineLevel="0" collapsed="false">
      <c r="A3904" s="2" t="s">
        <v>4329</v>
      </c>
      <c r="B3904" s="2" t="s">
        <v>888</v>
      </c>
      <c r="C3904" s="6" t="s">
        <v>223</v>
      </c>
      <c r="D3904" s="6" t="s">
        <v>16</v>
      </c>
      <c r="E3904" s="6" t="s">
        <v>147</v>
      </c>
      <c r="F3904" s="6" t="s">
        <v>43</v>
      </c>
      <c r="G3904" s="6" t="s">
        <v>19</v>
      </c>
      <c r="H3904" s="6" t="s">
        <v>4331</v>
      </c>
      <c r="I3904" s="6" t="n">
        <v>0</v>
      </c>
      <c r="J3904" s="6" t="n">
        <v>5.23</v>
      </c>
      <c r="K3904" s="3" t="str">
        <f aca="false">IF(I3904=1, "No","Yes")</f>
        <v>Yes</v>
      </c>
      <c r="L3904" s="7" t="n">
        <f aca="false">IF(I3904=1,-J3904,0.98)</f>
        <v>0.98</v>
      </c>
      <c r="M3904" s="8" t="s">
        <v>51</v>
      </c>
      <c r="N3904" s="53" t="n">
        <v>17.65</v>
      </c>
      <c r="O3904" s="50" t="n">
        <f aca="false">N3904*L3904</f>
        <v>17.297</v>
      </c>
      <c r="P3904" s="14" t="n">
        <f aca="false">O3904+P3903</f>
        <v>1356.14234871695</v>
      </c>
    </row>
    <row r="3905" customFormat="false" ht="12.8" hidden="false" customHeight="false" outlineLevel="0" collapsed="false">
      <c r="A3905" s="9" t="s">
        <v>4329</v>
      </c>
      <c r="B3905" s="9" t="s">
        <v>888</v>
      </c>
      <c r="C3905" s="6" t="s">
        <v>223</v>
      </c>
      <c r="D3905" s="6" t="s">
        <v>16</v>
      </c>
      <c r="E3905" s="6" t="s">
        <v>147</v>
      </c>
      <c r="F3905" s="6" t="s">
        <v>43</v>
      </c>
      <c r="G3905" s="6" t="s">
        <v>19</v>
      </c>
      <c r="H3905" s="6" t="s">
        <v>4331</v>
      </c>
      <c r="I3905" s="6" t="n">
        <v>0</v>
      </c>
      <c r="J3905" s="6" t="n">
        <v>1.74</v>
      </c>
      <c r="K3905" s="3" t="s">
        <v>19</v>
      </c>
      <c r="L3905" s="0" t="n">
        <f aca="false">IF(K3905="Yes",(J3905-1)*0.98,-1)</f>
        <v>-1</v>
      </c>
      <c r="M3905" s="13" t="s">
        <v>184</v>
      </c>
      <c r="N3905" s="53" t="n">
        <v>17.65</v>
      </c>
      <c r="O3905" s="50" t="n">
        <f aca="false">N3905*L3905</f>
        <v>-17.65</v>
      </c>
      <c r="P3905" s="14" t="n">
        <f aca="false">O3905+P3904</f>
        <v>1338.49234871695</v>
      </c>
    </row>
    <row r="3906" customFormat="false" ht="12.8" hidden="false" customHeight="false" outlineLevel="0" collapsed="false">
      <c r="A3906" s="9" t="s">
        <v>4329</v>
      </c>
      <c r="B3906" s="9" t="s">
        <v>888</v>
      </c>
      <c r="C3906" s="6" t="s">
        <v>223</v>
      </c>
      <c r="D3906" s="6" t="s">
        <v>16</v>
      </c>
      <c r="E3906" s="6" t="s">
        <v>147</v>
      </c>
      <c r="F3906" s="6" t="s">
        <v>43</v>
      </c>
      <c r="G3906" s="6" t="s">
        <v>19</v>
      </c>
      <c r="H3906" s="6" t="s">
        <v>4332</v>
      </c>
      <c r="I3906" s="6" t="n">
        <v>0</v>
      </c>
      <c r="J3906" s="6" t="n">
        <v>4.4</v>
      </c>
      <c r="K3906" s="3" t="str">
        <f aca="false">IF(I3906=1,"Yes","No")</f>
        <v>No</v>
      </c>
      <c r="L3906" s="7" t="n">
        <f aca="false">IF(K3906="Yes",(J3906-1)*0.98,-1)</f>
        <v>-1</v>
      </c>
      <c r="M3906" s="10" t="s">
        <v>53</v>
      </c>
      <c r="N3906" s="53" t="n">
        <v>17.65</v>
      </c>
      <c r="O3906" s="50" t="n">
        <f aca="false">N3906*L3906</f>
        <v>-17.65</v>
      </c>
      <c r="P3906" s="14" t="n">
        <f aca="false">O3906+P3905</f>
        <v>1320.84234871695</v>
      </c>
    </row>
    <row r="3907" customFormat="false" ht="12.8" hidden="false" customHeight="false" outlineLevel="0" collapsed="false">
      <c r="A3907" s="2" t="s">
        <v>4329</v>
      </c>
      <c r="B3907" s="2" t="s">
        <v>280</v>
      </c>
      <c r="C3907" s="0" t="s">
        <v>74</v>
      </c>
      <c r="D3907" s="0" t="s">
        <v>37</v>
      </c>
      <c r="E3907" s="0" t="s">
        <v>30</v>
      </c>
      <c r="F3907" s="0" t="s">
        <v>43</v>
      </c>
      <c r="G3907" s="0" t="s">
        <v>19</v>
      </c>
      <c r="H3907" s="0" t="s">
        <v>4333</v>
      </c>
      <c r="I3907" s="0" t="n">
        <v>3</v>
      </c>
      <c r="J3907" s="0" t="n">
        <v>1.63</v>
      </c>
      <c r="K3907" s="3" t="s">
        <v>21</v>
      </c>
      <c r="L3907" s="0" t="n">
        <f aca="false">IF(K3907="Yes",(J3907-1)*0.98,-1)</f>
        <v>0.6174</v>
      </c>
      <c r="M3907" s="4" t="s">
        <v>22</v>
      </c>
      <c r="N3907" s="53" t="n">
        <v>17.65</v>
      </c>
      <c r="O3907" s="50" t="n">
        <f aca="false">N3907*L3907</f>
        <v>10.89711</v>
      </c>
      <c r="P3907" s="14" t="n">
        <f aca="false">O3907+P3906</f>
        <v>1331.73945871695</v>
      </c>
    </row>
    <row r="3908" customFormat="false" ht="12.8" hidden="false" customHeight="false" outlineLevel="0" collapsed="false">
      <c r="A3908" s="2" t="s">
        <v>4329</v>
      </c>
      <c r="B3908" s="2" t="s">
        <v>280</v>
      </c>
      <c r="C3908" s="0" t="s">
        <v>74</v>
      </c>
      <c r="D3908" s="0" t="s">
        <v>37</v>
      </c>
      <c r="E3908" s="0" t="s">
        <v>30</v>
      </c>
      <c r="F3908" s="0" t="s">
        <v>43</v>
      </c>
      <c r="G3908" s="0" t="s">
        <v>19</v>
      </c>
      <c r="H3908" s="0" t="s">
        <v>4334</v>
      </c>
      <c r="I3908" s="0" t="n">
        <v>0</v>
      </c>
      <c r="J3908" s="0" t="n">
        <v>1.73</v>
      </c>
      <c r="K3908" s="3" t="s">
        <v>19</v>
      </c>
      <c r="L3908" s="0" t="n">
        <f aca="false">IF(K3908="Yes",(J3908-1)*0.98,-1)</f>
        <v>-1</v>
      </c>
      <c r="M3908" s="11" t="s">
        <v>62</v>
      </c>
      <c r="N3908" s="53" t="n">
        <v>17.65</v>
      </c>
      <c r="O3908" s="50" t="n">
        <f aca="false">N3908*L3908</f>
        <v>-17.65</v>
      </c>
      <c r="P3908" s="14" t="n">
        <f aca="false">O3908+P3907</f>
        <v>1314.08945871695</v>
      </c>
    </row>
    <row r="3909" customFormat="false" ht="12.8" hidden="false" customHeight="false" outlineLevel="0" collapsed="false">
      <c r="A3909" s="9" t="s">
        <v>4329</v>
      </c>
      <c r="B3909" s="9" t="s">
        <v>280</v>
      </c>
      <c r="C3909" s="6" t="s">
        <v>74</v>
      </c>
      <c r="D3909" s="6" t="s">
        <v>37</v>
      </c>
      <c r="E3909" s="6" t="s">
        <v>30</v>
      </c>
      <c r="F3909" s="6" t="s">
        <v>43</v>
      </c>
      <c r="G3909" s="6" t="s">
        <v>19</v>
      </c>
      <c r="H3909" s="6" t="s">
        <v>4334</v>
      </c>
      <c r="I3909" s="6" t="n">
        <v>0</v>
      </c>
      <c r="J3909" s="6" t="n">
        <v>4.81</v>
      </c>
      <c r="K3909" s="3" t="str">
        <f aca="false">IF(I3909=1,"Yes","No")</f>
        <v>No</v>
      </c>
      <c r="L3909" s="7" t="n">
        <f aca="false">IF(K3909="Yes",(J3909-1)*0.98,-1)</f>
        <v>-1</v>
      </c>
      <c r="M3909" s="10" t="s">
        <v>53</v>
      </c>
      <c r="N3909" s="53" t="n">
        <v>17.65</v>
      </c>
      <c r="O3909" s="50" t="n">
        <f aca="false">N3909*L3909</f>
        <v>-17.65</v>
      </c>
      <c r="P3909" s="14" t="n">
        <f aca="false">O3909+P3908</f>
        <v>1296.43945871695</v>
      </c>
    </row>
    <row r="3910" customFormat="false" ht="12.8" hidden="false" customHeight="false" outlineLevel="0" collapsed="false">
      <c r="A3910" s="2" t="s">
        <v>4335</v>
      </c>
      <c r="B3910" s="2" t="s">
        <v>170</v>
      </c>
      <c r="C3910" s="0" t="s">
        <v>1996</v>
      </c>
      <c r="D3910" s="0" t="s">
        <v>37</v>
      </c>
      <c r="E3910" s="0" t="s">
        <v>17</v>
      </c>
      <c r="F3910" s="0" t="s">
        <v>43</v>
      </c>
      <c r="G3910" s="0" t="s">
        <v>19</v>
      </c>
      <c r="H3910" s="0" t="s">
        <v>4336</v>
      </c>
      <c r="I3910" s="0" t="n">
        <v>1</v>
      </c>
      <c r="J3910" s="0" t="n">
        <v>1.54</v>
      </c>
      <c r="K3910" s="3" t="s">
        <v>21</v>
      </c>
      <c r="L3910" s="0" t="n">
        <f aca="false">IF(K3910="Yes",(J3910-1)*0.98,-1)</f>
        <v>0.5292</v>
      </c>
      <c r="M3910" s="11" t="s">
        <v>62</v>
      </c>
      <c r="N3910" s="53" t="n">
        <v>17.65</v>
      </c>
      <c r="O3910" s="50" t="n">
        <f aca="false">N3910*L3910</f>
        <v>9.34038</v>
      </c>
      <c r="P3910" s="14" t="n">
        <f aca="false">O3910+P3909</f>
        <v>1305.77983871695</v>
      </c>
    </row>
    <row r="3911" customFormat="false" ht="12.8" hidden="false" customHeight="false" outlineLevel="0" collapsed="false">
      <c r="A3911" s="2" t="s">
        <v>4337</v>
      </c>
      <c r="B3911" s="2" t="s">
        <v>170</v>
      </c>
      <c r="C3911" s="6" t="s">
        <v>41</v>
      </c>
      <c r="D3911" s="6" t="s">
        <v>42</v>
      </c>
      <c r="E3911" s="6" t="s">
        <v>147</v>
      </c>
      <c r="F3911" s="6" t="s">
        <v>18</v>
      </c>
      <c r="G3911" s="6" t="s">
        <v>19</v>
      </c>
      <c r="H3911" s="6" t="s">
        <v>4338</v>
      </c>
      <c r="I3911" s="6" t="n">
        <v>2</v>
      </c>
      <c r="J3911" s="6" t="n">
        <v>7.48</v>
      </c>
      <c r="K3911" s="3" t="str">
        <f aca="false">IF(I3911=1, "No","Yes")</f>
        <v>Yes</v>
      </c>
      <c r="L3911" s="7" t="n">
        <f aca="false">IF(I3911=1,-J3911,0.98)</f>
        <v>0.98</v>
      </c>
      <c r="M3911" s="8" t="s">
        <v>51</v>
      </c>
      <c r="N3911" s="53" t="n">
        <v>17.65</v>
      </c>
      <c r="O3911" s="50" t="n">
        <f aca="false">N3911*L3911</f>
        <v>17.297</v>
      </c>
      <c r="P3911" s="14" t="n">
        <f aca="false">O3911+P3910</f>
        <v>1323.07683871695</v>
      </c>
    </row>
    <row r="3912" customFormat="false" ht="12.8" hidden="false" customHeight="false" outlineLevel="0" collapsed="false">
      <c r="A3912" s="2" t="s">
        <v>4339</v>
      </c>
      <c r="B3912" s="2" t="s">
        <v>197</v>
      </c>
      <c r="C3912" s="0" t="s">
        <v>1371</v>
      </c>
      <c r="D3912" s="0" t="s">
        <v>42</v>
      </c>
      <c r="E3912" s="0" t="s">
        <v>30</v>
      </c>
      <c r="F3912" s="0" t="s">
        <v>43</v>
      </c>
      <c r="G3912" s="0" t="s">
        <v>19</v>
      </c>
      <c r="H3912" s="0" t="s">
        <v>4340</v>
      </c>
      <c r="I3912" s="0" t="n">
        <v>0</v>
      </c>
      <c r="J3912" s="0" t="n">
        <v>1.57</v>
      </c>
      <c r="K3912" s="3" t="s">
        <v>19</v>
      </c>
      <c r="L3912" s="0" t="n">
        <f aca="false">IF(K3912="Yes",(J3912-1)*0.98,-1)</f>
        <v>-1</v>
      </c>
      <c r="M3912" s="11" t="s">
        <v>62</v>
      </c>
      <c r="N3912" s="53" t="n">
        <v>17.65</v>
      </c>
      <c r="O3912" s="50" t="n">
        <f aca="false">N3912*L3912</f>
        <v>-17.65</v>
      </c>
      <c r="P3912" s="14" t="n">
        <f aca="false">O3912+P3911</f>
        <v>1305.42683871695</v>
      </c>
    </row>
    <row r="3913" customFormat="false" ht="12.8" hidden="false" customHeight="false" outlineLevel="0" collapsed="false">
      <c r="A3913" s="2" t="s">
        <v>4339</v>
      </c>
      <c r="B3913" s="2" t="s">
        <v>293</v>
      </c>
      <c r="C3913" s="0" t="s">
        <v>1371</v>
      </c>
      <c r="D3913" s="0" t="s">
        <v>42</v>
      </c>
      <c r="E3913" s="0" t="s">
        <v>30</v>
      </c>
      <c r="F3913" s="0" t="s">
        <v>43</v>
      </c>
      <c r="G3913" s="0" t="s">
        <v>19</v>
      </c>
      <c r="H3913" s="0" t="s">
        <v>4341</v>
      </c>
      <c r="I3913" s="0" t="n">
        <v>0</v>
      </c>
      <c r="J3913" s="0" t="n">
        <v>2.49</v>
      </c>
      <c r="K3913" s="3" t="s">
        <v>19</v>
      </c>
      <c r="L3913" s="0" t="n">
        <f aca="false">IF(K3913="Yes",(J3913-1)*0.98,-1)</f>
        <v>-1</v>
      </c>
      <c r="M3913" s="11" t="s">
        <v>62</v>
      </c>
      <c r="N3913" s="53" t="n">
        <v>17.65</v>
      </c>
      <c r="O3913" s="50" t="n">
        <f aca="false">N3913*L3913</f>
        <v>-17.65</v>
      </c>
      <c r="P3913" s="14" t="n">
        <f aca="false">O3913+P3912</f>
        <v>1287.77683871695</v>
      </c>
    </row>
    <row r="3914" customFormat="false" ht="12.8" hidden="false" customHeight="false" outlineLevel="0" collapsed="false">
      <c r="A3914" s="9" t="s">
        <v>4339</v>
      </c>
      <c r="B3914" s="9" t="s">
        <v>105</v>
      </c>
      <c r="C3914" s="6" t="s">
        <v>1371</v>
      </c>
      <c r="D3914" s="6" t="s">
        <v>29</v>
      </c>
      <c r="E3914" s="6" t="s">
        <v>30</v>
      </c>
      <c r="F3914" s="6" t="s">
        <v>65</v>
      </c>
      <c r="G3914" s="6" t="s">
        <v>21</v>
      </c>
      <c r="H3914" s="6" t="s">
        <v>4342</v>
      </c>
      <c r="I3914" s="6" t="n">
        <v>0</v>
      </c>
      <c r="J3914" s="6" t="n">
        <v>4.81</v>
      </c>
      <c r="K3914" s="3" t="s">
        <v>19</v>
      </c>
      <c r="L3914" s="0" t="n">
        <f aca="false">IF(K3914="Yes",(J3914-1)*0.98,-1)</f>
        <v>-1</v>
      </c>
      <c r="M3914" s="13" t="s">
        <v>184</v>
      </c>
      <c r="N3914" s="53" t="n">
        <v>17.65</v>
      </c>
      <c r="O3914" s="50" t="n">
        <f aca="false">N3914*L3914</f>
        <v>-17.65</v>
      </c>
      <c r="P3914" s="14" t="n">
        <f aca="false">O3914+P3913</f>
        <v>1270.12683871695</v>
      </c>
    </row>
    <row r="3915" customFormat="false" ht="12.8" hidden="false" customHeight="false" outlineLevel="0" collapsed="false">
      <c r="A3915" s="2" t="s">
        <v>4343</v>
      </c>
      <c r="B3915" s="2" t="s">
        <v>445</v>
      </c>
      <c r="C3915" s="0" t="s">
        <v>248</v>
      </c>
      <c r="D3915" s="0" t="s">
        <v>29</v>
      </c>
      <c r="E3915" s="0" t="s">
        <v>147</v>
      </c>
      <c r="F3915" s="0" t="s">
        <v>43</v>
      </c>
      <c r="G3915" s="0" t="s">
        <v>19</v>
      </c>
      <c r="H3915" s="0" t="s">
        <v>4344</v>
      </c>
      <c r="I3915" s="0" t="n">
        <v>1</v>
      </c>
      <c r="J3915" s="0" t="n">
        <v>2.94</v>
      </c>
      <c r="K3915" s="3" t="str">
        <f aca="false">IF(I3915=1,"Yes","No")</f>
        <v>Yes</v>
      </c>
      <c r="L3915" s="0" t="n">
        <f aca="false">IF(K3915="Yes",(J3915-1)*0.98,-1)</f>
        <v>1.9012</v>
      </c>
      <c r="M3915" s="5" t="s">
        <v>33</v>
      </c>
      <c r="N3915" s="53" t="n">
        <v>17.65</v>
      </c>
      <c r="O3915" s="50" t="n">
        <f aca="false">N3915*L3915</f>
        <v>33.55618</v>
      </c>
      <c r="P3915" s="14" t="n">
        <f aca="false">O3915+P3914</f>
        <v>1303.68301871695</v>
      </c>
    </row>
    <row r="3916" customFormat="false" ht="12.8" hidden="false" customHeight="false" outlineLevel="0" collapsed="false">
      <c r="A3916" s="2" t="s">
        <v>4343</v>
      </c>
      <c r="B3916" s="2" t="s">
        <v>276</v>
      </c>
      <c r="C3916" s="0" t="s">
        <v>359</v>
      </c>
      <c r="D3916" s="0" t="s">
        <v>16</v>
      </c>
      <c r="E3916" s="0" t="s">
        <v>17</v>
      </c>
      <c r="F3916" s="0" t="s">
        <v>18</v>
      </c>
      <c r="G3916" s="0" t="s">
        <v>19</v>
      </c>
      <c r="H3916" s="0" t="s">
        <v>4345</v>
      </c>
      <c r="I3916" s="0" t="n">
        <v>1</v>
      </c>
      <c r="J3916" s="0" t="n">
        <v>1.22</v>
      </c>
      <c r="K3916" s="3" t="s">
        <v>21</v>
      </c>
      <c r="L3916" s="0" t="n">
        <f aca="false">IF(K3916="Yes",(J3916-1)*0.98,-1)</f>
        <v>0.2156</v>
      </c>
      <c r="M3916" s="4" t="s">
        <v>22</v>
      </c>
      <c r="N3916" s="53" t="n">
        <v>17.65</v>
      </c>
      <c r="O3916" s="50" t="n">
        <f aca="false">N3916*L3916</f>
        <v>3.80534</v>
      </c>
      <c r="P3916" s="14" t="n">
        <f aca="false">O3916+P3915</f>
        <v>1307.48835871695</v>
      </c>
    </row>
    <row r="3917" customFormat="false" ht="12.8" hidden="false" customHeight="false" outlineLevel="0" collapsed="false">
      <c r="A3917" s="2" t="s">
        <v>4343</v>
      </c>
      <c r="B3917" s="2" t="s">
        <v>276</v>
      </c>
      <c r="C3917" s="0" t="s">
        <v>359</v>
      </c>
      <c r="D3917" s="0" t="s">
        <v>16</v>
      </c>
      <c r="E3917" s="0" t="s">
        <v>17</v>
      </c>
      <c r="F3917" s="0" t="s">
        <v>18</v>
      </c>
      <c r="G3917" s="0" t="s">
        <v>19</v>
      </c>
      <c r="H3917" s="0" t="s">
        <v>3936</v>
      </c>
      <c r="I3917" s="0" t="n">
        <v>2</v>
      </c>
      <c r="J3917" s="0" t="n">
        <v>1.16</v>
      </c>
      <c r="K3917" s="3" t="s">
        <v>21</v>
      </c>
      <c r="L3917" s="0" t="n">
        <f aca="false">IF(K3917="Yes",(J3917-1)*0.98,-1)</f>
        <v>0.1568</v>
      </c>
      <c r="M3917" s="11" t="s">
        <v>62</v>
      </c>
      <c r="N3917" s="53" t="n">
        <v>17.65</v>
      </c>
      <c r="O3917" s="50" t="n">
        <f aca="false">N3917*L3917</f>
        <v>2.76752</v>
      </c>
      <c r="P3917" s="14" t="n">
        <f aca="false">O3917+P3916</f>
        <v>1310.25587871695</v>
      </c>
    </row>
    <row r="3918" customFormat="false" ht="12.8" hidden="false" customHeight="false" outlineLevel="0" collapsed="false">
      <c r="A3918" s="2" t="s">
        <v>4346</v>
      </c>
      <c r="B3918" s="2" t="s">
        <v>445</v>
      </c>
      <c r="C3918" s="0" t="s">
        <v>56</v>
      </c>
      <c r="D3918" s="0" t="s">
        <v>16</v>
      </c>
      <c r="E3918" s="0" t="s">
        <v>17</v>
      </c>
      <c r="F3918" s="0" t="s">
        <v>103</v>
      </c>
      <c r="G3918" s="0" t="s">
        <v>19</v>
      </c>
      <c r="H3918" s="0" t="s">
        <v>4347</v>
      </c>
      <c r="I3918" s="0" t="n">
        <v>1</v>
      </c>
      <c r="J3918" s="0" t="n">
        <v>4.22</v>
      </c>
      <c r="K3918" s="3" t="s">
        <v>21</v>
      </c>
      <c r="L3918" s="0" t="n">
        <f aca="false">IF(K3918="Yes",(J3918-1)*0.98,-1)</f>
        <v>3.1556</v>
      </c>
      <c r="M3918" s="11" t="s">
        <v>62</v>
      </c>
      <c r="N3918" s="53" t="n">
        <v>17.65</v>
      </c>
      <c r="O3918" s="50" t="n">
        <f aca="false">N3918*L3918</f>
        <v>55.69634</v>
      </c>
      <c r="P3918" s="14" t="n">
        <f aca="false">O3918+P3917</f>
        <v>1365.95221871695</v>
      </c>
    </row>
    <row r="3919" customFormat="false" ht="12.8" hidden="false" customHeight="false" outlineLevel="0" collapsed="false">
      <c r="A3919" s="9" t="s">
        <v>4346</v>
      </c>
      <c r="B3919" s="9" t="s">
        <v>445</v>
      </c>
      <c r="C3919" s="6" t="s">
        <v>56</v>
      </c>
      <c r="D3919" s="6" t="s">
        <v>16</v>
      </c>
      <c r="E3919" s="6" t="s">
        <v>17</v>
      </c>
      <c r="F3919" s="6" t="s">
        <v>103</v>
      </c>
      <c r="G3919" s="6" t="s">
        <v>19</v>
      </c>
      <c r="H3919" s="6" t="s">
        <v>4347</v>
      </c>
      <c r="I3919" s="6" t="n">
        <v>1</v>
      </c>
      <c r="J3919" s="6" t="n">
        <v>25.57</v>
      </c>
      <c r="K3919" s="3" t="str">
        <f aca="false">IF(I3919=1,"Yes","No")</f>
        <v>Yes</v>
      </c>
      <c r="L3919" s="7" t="n">
        <f aca="false">IF(K3919="Yes",(J3919-1)*0.98,-1)</f>
        <v>24.0786</v>
      </c>
      <c r="M3919" s="10" t="s">
        <v>53</v>
      </c>
      <c r="N3919" s="53" t="n">
        <v>17.65</v>
      </c>
      <c r="O3919" s="50" t="n">
        <f aca="false">N3919*L3919</f>
        <v>424.98729</v>
      </c>
      <c r="P3919" s="14" t="n">
        <f aca="false">O3919+P3918</f>
        <v>1790.93950871695</v>
      </c>
    </row>
    <row r="3920" customFormat="false" ht="12.8" hidden="false" customHeight="false" outlineLevel="0" collapsed="false">
      <c r="A3920" s="2" t="s">
        <v>4346</v>
      </c>
      <c r="B3920" s="2" t="s">
        <v>375</v>
      </c>
      <c r="C3920" s="0" t="s">
        <v>91</v>
      </c>
      <c r="D3920" s="0" t="s">
        <v>42</v>
      </c>
      <c r="E3920" s="0" t="s">
        <v>30</v>
      </c>
      <c r="F3920" s="0" t="s">
        <v>18</v>
      </c>
      <c r="G3920" s="0" t="s">
        <v>19</v>
      </c>
      <c r="H3920" s="0" t="s">
        <v>4348</v>
      </c>
      <c r="I3920" s="0" t="n">
        <v>0</v>
      </c>
      <c r="J3920" s="0" t="n">
        <v>1.76</v>
      </c>
      <c r="K3920" s="3" t="s">
        <v>19</v>
      </c>
      <c r="L3920" s="0" t="n">
        <f aca="false">IF(K3920="Yes",(J3920-1)*0.98,-1)</f>
        <v>-1</v>
      </c>
      <c r="M3920" s="11" t="s">
        <v>62</v>
      </c>
      <c r="N3920" s="53" t="n">
        <v>17.65</v>
      </c>
      <c r="O3920" s="50" t="n">
        <f aca="false">N3920*L3920</f>
        <v>-17.65</v>
      </c>
      <c r="P3920" s="14" t="n">
        <f aca="false">O3920+P3919</f>
        <v>1773.28950871695</v>
      </c>
    </row>
    <row r="3921" customFormat="false" ht="12.8" hidden="false" customHeight="false" outlineLevel="0" collapsed="false">
      <c r="A3921" s="2" t="s">
        <v>4346</v>
      </c>
      <c r="B3921" s="2" t="s">
        <v>375</v>
      </c>
      <c r="C3921" s="6" t="s">
        <v>91</v>
      </c>
      <c r="D3921" s="6" t="s">
        <v>42</v>
      </c>
      <c r="E3921" s="6" t="s">
        <v>30</v>
      </c>
      <c r="F3921" s="6" t="s">
        <v>18</v>
      </c>
      <c r="G3921" s="6" t="s">
        <v>19</v>
      </c>
      <c r="H3921" s="6" t="s">
        <v>4349</v>
      </c>
      <c r="I3921" s="6" t="n">
        <v>0</v>
      </c>
      <c r="J3921" s="6" t="n">
        <v>7.79</v>
      </c>
      <c r="K3921" s="3" t="str">
        <f aca="false">IF(I3921=1, "No","Yes")</f>
        <v>Yes</v>
      </c>
      <c r="L3921" s="7" t="n">
        <f aca="false">IF(I3921=1,-J3921,0.98)</f>
        <v>0.98</v>
      </c>
      <c r="M3921" s="8" t="s">
        <v>51</v>
      </c>
      <c r="N3921" s="53" t="n">
        <v>17.65</v>
      </c>
      <c r="O3921" s="50" t="n">
        <f aca="false">N3921*L3921</f>
        <v>17.297</v>
      </c>
      <c r="P3921" s="14" t="n">
        <f aca="false">O3921+P3920</f>
        <v>1790.58650871695</v>
      </c>
      <c r="Q3921" s="47" t="n">
        <f aca="false">0.8*(P3921-882.35)</f>
        <v>726.589206973557</v>
      </c>
      <c r="R3921" s="47" t="n">
        <f aca="false">P3921-Q3921</f>
        <v>1063.99730174339</v>
      </c>
      <c r="S3921" s="47" t="n">
        <f aca="false">R3921/50</f>
        <v>21.2799460348678</v>
      </c>
      <c r="T3921" s="47" t="n">
        <f aca="false">1569.55+Q3921</f>
        <v>2296.13920697356</v>
      </c>
      <c r="U3921" s="48" t="s">
        <v>21</v>
      </c>
    </row>
    <row r="3922" customFormat="false" ht="12.8" hidden="false" customHeight="false" outlineLevel="0" collapsed="false">
      <c r="A3922" s="2" t="s">
        <v>4350</v>
      </c>
      <c r="B3922" s="2" t="s">
        <v>35</v>
      </c>
      <c r="C3922" s="0" t="s">
        <v>2117</v>
      </c>
      <c r="D3922" s="0" t="s">
        <v>37</v>
      </c>
      <c r="E3922" s="0" t="s">
        <v>147</v>
      </c>
      <c r="F3922" s="0" t="s">
        <v>1413</v>
      </c>
      <c r="G3922" s="0" t="s">
        <v>19</v>
      </c>
      <c r="H3922" s="0" t="s">
        <v>4351</v>
      </c>
      <c r="I3922" s="0" t="n">
        <v>3</v>
      </c>
      <c r="J3922" s="0" t="n">
        <v>2.73</v>
      </c>
      <c r="K3922" s="3" t="s">
        <v>19</v>
      </c>
      <c r="L3922" s="0" t="n">
        <f aca="false">IF(K3922="Yes",(J3922-1)*0.98,-1)</f>
        <v>-1</v>
      </c>
      <c r="M3922" s="11" t="s">
        <v>62</v>
      </c>
      <c r="N3922" s="52" t="n">
        <v>21.28</v>
      </c>
      <c r="O3922" s="50" t="n">
        <f aca="false">N3922*L3922</f>
        <v>-21.28</v>
      </c>
      <c r="P3922" s="51" t="n">
        <f aca="false">R3921+O3922</f>
        <v>1042.71730174339</v>
      </c>
    </row>
    <row r="3923" customFormat="false" ht="12.8" hidden="false" customHeight="false" outlineLevel="0" collapsed="false">
      <c r="A3923" s="9" t="s">
        <v>4350</v>
      </c>
      <c r="B3923" s="9" t="s">
        <v>35</v>
      </c>
      <c r="C3923" s="6" t="s">
        <v>2117</v>
      </c>
      <c r="D3923" s="6" t="s">
        <v>37</v>
      </c>
      <c r="E3923" s="6" t="s">
        <v>147</v>
      </c>
      <c r="F3923" s="6" t="s">
        <v>1413</v>
      </c>
      <c r="G3923" s="6" t="s">
        <v>19</v>
      </c>
      <c r="H3923" s="6" t="s">
        <v>4351</v>
      </c>
      <c r="I3923" s="6" t="n">
        <v>3</v>
      </c>
      <c r="J3923" s="6" t="n">
        <v>3.48</v>
      </c>
      <c r="K3923" s="3" t="str">
        <f aca="false">IF(I3923=1,"Yes","No")</f>
        <v>No</v>
      </c>
      <c r="L3923" s="7" t="n">
        <f aca="false">IF(K3923="Yes",(J3923-1)*0.98,-1)</f>
        <v>-1</v>
      </c>
      <c r="M3923" s="10" t="s">
        <v>53</v>
      </c>
      <c r="N3923" s="52" t="n">
        <v>21.28</v>
      </c>
      <c r="O3923" s="50" t="n">
        <f aca="false">N3923*L3923</f>
        <v>-21.28</v>
      </c>
      <c r="P3923" s="14" t="n">
        <f aca="false">O3923+P3922</f>
        <v>1021.43730174339</v>
      </c>
    </row>
    <row r="3924" customFormat="false" ht="12.8" hidden="false" customHeight="false" outlineLevel="0" collapsed="false">
      <c r="A3924" s="2" t="s">
        <v>4350</v>
      </c>
      <c r="B3924" s="2" t="s">
        <v>471</v>
      </c>
      <c r="C3924" s="0" t="s">
        <v>59</v>
      </c>
      <c r="D3924" s="0" t="s">
        <v>42</v>
      </c>
      <c r="E3924" s="0" t="s">
        <v>30</v>
      </c>
      <c r="F3924" s="0" t="s">
        <v>43</v>
      </c>
      <c r="G3924" s="0" t="s">
        <v>19</v>
      </c>
      <c r="H3924" s="0" t="s">
        <v>4352</v>
      </c>
      <c r="I3924" s="0" t="n">
        <v>2</v>
      </c>
      <c r="J3924" s="0" t="n">
        <v>1.75</v>
      </c>
      <c r="K3924" s="3" t="s">
        <v>21</v>
      </c>
      <c r="L3924" s="0" t="n">
        <f aca="false">IF(K3924="Yes",(J3924-1)*0.98,-1)</f>
        <v>0.735</v>
      </c>
      <c r="M3924" s="11" t="s">
        <v>62</v>
      </c>
      <c r="N3924" s="52" t="n">
        <v>21.28</v>
      </c>
      <c r="O3924" s="50" t="n">
        <f aca="false">N3924*L3924</f>
        <v>15.6408</v>
      </c>
      <c r="P3924" s="14" t="n">
        <f aca="false">O3924+P3923</f>
        <v>1037.07810174339</v>
      </c>
    </row>
    <row r="3925" customFormat="false" ht="12.8" hidden="false" customHeight="false" outlineLevel="0" collapsed="false">
      <c r="A3925" s="9" t="s">
        <v>4353</v>
      </c>
      <c r="B3925" s="9" t="s">
        <v>46</v>
      </c>
      <c r="C3925" s="6" t="s">
        <v>430</v>
      </c>
      <c r="D3925" s="6" t="s">
        <v>42</v>
      </c>
      <c r="E3925" s="6" t="s">
        <v>147</v>
      </c>
      <c r="F3925" s="6" t="s">
        <v>43</v>
      </c>
      <c r="G3925" s="6" t="s">
        <v>19</v>
      </c>
      <c r="H3925" s="6" t="s">
        <v>4354</v>
      </c>
      <c r="I3925" s="6" t="n">
        <v>3</v>
      </c>
      <c r="J3925" s="6" t="n">
        <v>7.2</v>
      </c>
      <c r="K3925" s="3" t="str">
        <f aca="false">IF(I3925=1,"Yes","No")</f>
        <v>No</v>
      </c>
      <c r="L3925" s="7" t="n">
        <f aca="false">IF(K3925="Yes",(J3925-1)*0.98,-1)</f>
        <v>-1</v>
      </c>
      <c r="M3925" s="10" t="s">
        <v>53</v>
      </c>
      <c r="N3925" s="52" t="n">
        <v>21.28</v>
      </c>
      <c r="O3925" s="50" t="n">
        <f aca="false">N3925*L3925</f>
        <v>-21.28</v>
      </c>
      <c r="P3925" s="14" t="n">
        <f aca="false">O3925+P3924</f>
        <v>1015.79810174339</v>
      </c>
    </row>
    <row r="3926" customFormat="false" ht="12.8" hidden="false" customHeight="false" outlineLevel="0" collapsed="false">
      <c r="A3926" s="2" t="s">
        <v>4353</v>
      </c>
      <c r="B3926" s="2" t="s">
        <v>480</v>
      </c>
      <c r="C3926" s="6" t="s">
        <v>59</v>
      </c>
      <c r="D3926" s="6" t="s">
        <v>29</v>
      </c>
      <c r="E3926" s="6" t="s">
        <v>30</v>
      </c>
      <c r="F3926" s="6" t="s">
        <v>65</v>
      </c>
      <c r="G3926" s="6" t="s">
        <v>21</v>
      </c>
      <c r="H3926" s="6" t="s">
        <v>4355</v>
      </c>
      <c r="I3926" s="6" t="n">
        <v>1</v>
      </c>
      <c r="J3926" s="6" t="n">
        <v>7</v>
      </c>
      <c r="K3926" s="3" t="str">
        <f aca="false">IF(I3926=1, "No","Yes")</f>
        <v>No</v>
      </c>
      <c r="L3926" s="7" t="n">
        <f aca="false">IF(I3926=1,-J3926,0.98)</f>
        <v>-7</v>
      </c>
      <c r="M3926" s="12" t="s">
        <v>128</v>
      </c>
      <c r="N3926" s="52" t="n">
        <v>21.28</v>
      </c>
      <c r="O3926" s="50" t="n">
        <f aca="false">N3926*L3926</f>
        <v>-148.96</v>
      </c>
      <c r="P3926" s="14" t="n">
        <f aca="false">O3926+P3925</f>
        <v>866.838101743389</v>
      </c>
    </row>
    <row r="3927" customFormat="false" ht="12.8" hidden="false" customHeight="false" outlineLevel="0" collapsed="false">
      <c r="A3927" s="9" t="s">
        <v>4353</v>
      </c>
      <c r="B3927" s="9" t="s">
        <v>480</v>
      </c>
      <c r="C3927" s="6" t="s">
        <v>59</v>
      </c>
      <c r="D3927" s="6" t="s">
        <v>29</v>
      </c>
      <c r="E3927" s="6" t="s">
        <v>30</v>
      </c>
      <c r="F3927" s="6" t="s">
        <v>65</v>
      </c>
      <c r="G3927" s="6" t="s">
        <v>21</v>
      </c>
      <c r="H3927" s="6" t="s">
        <v>4355</v>
      </c>
      <c r="I3927" s="6" t="n">
        <v>1</v>
      </c>
      <c r="J3927" s="6" t="n">
        <v>2.47</v>
      </c>
      <c r="K3927" s="3" t="s">
        <v>21</v>
      </c>
      <c r="L3927" s="0" t="n">
        <f aca="false">IF(K3927="Yes",(J3927-1)*0.98,-1)</f>
        <v>1.4406</v>
      </c>
      <c r="M3927" s="13" t="s">
        <v>184</v>
      </c>
      <c r="N3927" s="52" t="n">
        <v>21.28</v>
      </c>
      <c r="O3927" s="50" t="n">
        <f aca="false">N3927*L3927</f>
        <v>30.655968</v>
      </c>
      <c r="P3927" s="14" t="n">
        <f aca="false">O3927+P3926</f>
        <v>897.494069743389</v>
      </c>
    </row>
    <row r="3928" customFormat="false" ht="12.8" hidden="false" customHeight="false" outlineLevel="0" collapsed="false">
      <c r="A3928" s="2" t="s">
        <v>4356</v>
      </c>
      <c r="B3928" s="2" t="s">
        <v>4357</v>
      </c>
      <c r="C3928" s="0" t="s">
        <v>359</v>
      </c>
      <c r="D3928" s="0" t="s">
        <v>16</v>
      </c>
      <c r="E3928" s="0" t="s">
        <v>17</v>
      </c>
      <c r="F3928" s="0" t="s">
        <v>18</v>
      </c>
      <c r="G3928" s="0" t="s">
        <v>19</v>
      </c>
      <c r="H3928" s="0" t="s">
        <v>4358</v>
      </c>
      <c r="I3928" s="0" t="n">
        <v>3</v>
      </c>
      <c r="J3928" s="0" t="n">
        <v>1.5</v>
      </c>
      <c r="K3928" s="3" t="s">
        <v>21</v>
      </c>
      <c r="L3928" s="0" t="n">
        <f aca="false">IF(K3928="Yes",(J3928-1)*0.98,-1)</f>
        <v>0.49</v>
      </c>
      <c r="M3928" s="4" t="s">
        <v>22</v>
      </c>
      <c r="N3928" s="52" t="n">
        <v>21.28</v>
      </c>
      <c r="O3928" s="50" t="n">
        <f aca="false">N3928*L3928</f>
        <v>10.4272</v>
      </c>
      <c r="P3928" s="14" t="n">
        <f aca="false">O3928+P3927</f>
        <v>907.921269743389</v>
      </c>
    </row>
    <row r="3929" customFormat="false" ht="12.8" hidden="false" customHeight="false" outlineLevel="0" collapsed="false">
      <c r="A3929" s="2" t="s">
        <v>4356</v>
      </c>
      <c r="B3929" s="2" t="s">
        <v>124</v>
      </c>
      <c r="C3929" s="0" t="s">
        <v>86</v>
      </c>
      <c r="D3929" s="0" t="s">
        <v>16</v>
      </c>
      <c r="E3929" s="0" t="s">
        <v>17</v>
      </c>
      <c r="F3929" s="0" t="s">
        <v>18</v>
      </c>
      <c r="G3929" s="0" t="s">
        <v>19</v>
      </c>
      <c r="H3929" s="0" t="s">
        <v>4359</v>
      </c>
      <c r="I3929" s="0" t="n">
        <v>1</v>
      </c>
      <c r="J3929" s="0" t="n">
        <v>1.16</v>
      </c>
      <c r="K3929" s="3" t="s">
        <v>21</v>
      </c>
      <c r="L3929" s="0" t="n">
        <f aca="false">IF(K3929="Yes",(J3929-1)*0.98,-1)</f>
        <v>0.1568</v>
      </c>
      <c r="M3929" s="4" t="s">
        <v>22</v>
      </c>
      <c r="N3929" s="52" t="n">
        <v>21.28</v>
      </c>
      <c r="O3929" s="50" t="n">
        <f aca="false">N3929*L3929</f>
        <v>3.336704</v>
      </c>
      <c r="P3929" s="14" t="n">
        <f aca="false">O3929+P3928</f>
        <v>911.257973743389</v>
      </c>
    </row>
    <row r="3930" customFormat="false" ht="12.8" hidden="false" customHeight="false" outlineLevel="0" collapsed="false">
      <c r="A3930" s="2" t="s">
        <v>4356</v>
      </c>
      <c r="B3930" s="2" t="s">
        <v>124</v>
      </c>
      <c r="C3930" s="0" t="s">
        <v>86</v>
      </c>
      <c r="D3930" s="0" t="s">
        <v>16</v>
      </c>
      <c r="E3930" s="0" t="s">
        <v>17</v>
      </c>
      <c r="F3930" s="0" t="s">
        <v>18</v>
      </c>
      <c r="G3930" s="0" t="s">
        <v>19</v>
      </c>
      <c r="H3930" s="0" t="s">
        <v>4360</v>
      </c>
      <c r="I3930" s="0" t="n">
        <v>3</v>
      </c>
      <c r="J3930" s="0" t="n">
        <v>1.66</v>
      </c>
      <c r="K3930" s="3" t="s">
        <v>21</v>
      </c>
      <c r="L3930" s="0" t="n">
        <f aca="false">IF(K3930="Yes",(J3930-1)*0.98,-1)</f>
        <v>0.6468</v>
      </c>
      <c r="M3930" s="11" t="s">
        <v>62</v>
      </c>
      <c r="N3930" s="52" t="n">
        <v>21.28</v>
      </c>
      <c r="O3930" s="50" t="n">
        <f aca="false">N3930*L3930</f>
        <v>13.763904</v>
      </c>
      <c r="P3930" s="14" t="n">
        <f aca="false">O3930+P3929</f>
        <v>925.021877743389</v>
      </c>
    </row>
    <row r="3931" customFormat="false" ht="12.8" hidden="false" customHeight="false" outlineLevel="0" collapsed="false">
      <c r="A3931" s="2" t="s">
        <v>4356</v>
      </c>
      <c r="B3931" s="2" t="s">
        <v>124</v>
      </c>
      <c r="C3931" s="6" t="s">
        <v>86</v>
      </c>
      <c r="D3931" s="6" t="s">
        <v>16</v>
      </c>
      <c r="E3931" s="6" t="s">
        <v>17</v>
      </c>
      <c r="F3931" s="6" t="s">
        <v>18</v>
      </c>
      <c r="G3931" s="6" t="s">
        <v>19</v>
      </c>
      <c r="H3931" s="6" t="s">
        <v>4361</v>
      </c>
      <c r="I3931" s="6" t="n">
        <v>2</v>
      </c>
      <c r="J3931" s="6" t="n">
        <v>6</v>
      </c>
      <c r="K3931" s="3" t="str">
        <f aca="false">IF(I3931=1, "No","Yes")</f>
        <v>Yes</v>
      </c>
      <c r="L3931" s="7" t="n">
        <f aca="false">IF(I3931=1,-J3931,0.98)</f>
        <v>0.98</v>
      </c>
      <c r="M3931" s="12" t="s">
        <v>128</v>
      </c>
      <c r="N3931" s="52" t="n">
        <v>21.28</v>
      </c>
      <c r="O3931" s="50" t="n">
        <f aca="false">N3931*L3931</f>
        <v>20.8544</v>
      </c>
      <c r="P3931" s="14" t="n">
        <f aca="false">O3931+P3930</f>
        <v>945.876277743389</v>
      </c>
    </row>
    <row r="3932" customFormat="false" ht="12.8" hidden="false" customHeight="false" outlineLevel="0" collapsed="false">
      <c r="A3932" s="2" t="s">
        <v>4356</v>
      </c>
      <c r="B3932" s="2" t="s">
        <v>181</v>
      </c>
      <c r="C3932" s="0" t="s">
        <v>1371</v>
      </c>
      <c r="D3932" s="0" t="s">
        <v>16</v>
      </c>
      <c r="E3932" s="0" t="s">
        <v>30</v>
      </c>
      <c r="F3932" s="0" t="s">
        <v>65</v>
      </c>
      <c r="G3932" s="0" t="s">
        <v>21</v>
      </c>
      <c r="H3932" s="0" t="s">
        <v>4362</v>
      </c>
      <c r="I3932" s="0" t="n">
        <v>1</v>
      </c>
      <c r="J3932" s="0" t="n">
        <v>1.37</v>
      </c>
      <c r="K3932" s="3" t="s">
        <v>21</v>
      </c>
      <c r="L3932" s="0" t="n">
        <f aca="false">IF(K3932="Yes",(J3932-1)*0.98,-1)</f>
        <v>0.3626</v>
      </c>
      <c r="M3932" s="4" t="s">
        <v>22</v>
      </c>
      <c r="N3932" s="52" t="n">
        <v>21.28</v>
      </c>
      <c r="O3932" s="50" t="n">
        <f aca="false">N3932*L3932</f>
        <v>7.716128</v>
      </c>
      <c r="P3932" s="14" t="n">
        <f aca="false">O3932+P3931</f>
        <v>953.592405743389</v>
      </c>
    </row>
    <row r="3933" customFormat="false" ht="12.8" hidden="false" customHeight="false" outlineLevel="0" collapsed="false">
      <c r="A3933" s="2" t="s">
        <v>4363</v>
      </c>
      <c r="B3933" s="2" t="s">
        <v>101</v>
      </c>
      <c r="C3933" s="0" t="s">
        <v>332</v>
      </c>
      <c r="D3933" s="0" t="s">
        <v>16</v>
      </c>
      <c r="E3933" s="0" t="s">
        <v>17</v>
      </c>
      <c r="F3933" s="0" t="s">
        <v>18</v>
      </c>
      <c r="G3933" s="0" t="s">
        <v>19</v>
      </c>
      <c r="H3933" s="0" t="s">
        <v>4364</v>
      </c>
      <c r="I3933" s="0" t="n">
        <v>2</v>
      </c>
      <c r="J3933" s="0" t="n">
        <v>1.21</v>
      </c>
      <c r="K3933" s="3" t="s">
        <v>21</v>
      </c>
      <c r="L3933" s="0" t="n">
        <f aca="false">IF(K3933="Yes",(J3933-1)*0.98,-1)</f>
        <v>0.2058</v>
      </c>
      <c r="M3933" s="4" t="s">
        <v>22</v>
      </c>
      <c r="N3933" s="52" t="n">
        <v>21.28</v>
      </c>
      <c r="O3933" s="50" t="n">
        <f aca="false">N3933*L3933</f>
        <v>4.379424</v>
      </c>
      <c r="P3933" s="14" t="n">
        <f aca="false">O3933+P3932</f>
        <v>957.971829743389</v>
      </c>
    </row>
    <row r="3934" customFormat="false" ht="12.8" hidden="false" customHeight="false" outlineLevel="0" collapsed="false">
      <c r="A3934" s="2" t="s">
        <v>4363</v>
      </c>
      <c r="B3934" s="2" t="s">
        <v>135</v>
      </c>
      <c r="C3934" s="0" t="s">
        <v>248</v>
      </c>
      <c r="D3934" s="0" t="s">
        <v>42</v>
      </c>
      <c r="E3934" s="0" t="s">
        <v>147</v>
      </c>
      <c r="F3934" s="0" t="s">
        <v>65</v>
      </c>
      <c r="G3934" s="0" t="s">
        <v>21</v>
      </c>
      <c r="H3934" s="0" t="s">
        <v>4365</v>
      </c>
      <c r="I3934" s="0" t="n">
        <v>1</v>
      </c>
      <c r="J3934" s="0" t="n">
        <v>2.38</v>
      </c>
      <c r="K3934" s="3" t="str">
        <f aca="false">IF(I3934=1,"Yes","No")</f>
        <v>Yes</v>
      </c>
      <c r="L3934" s="0" t="n">
        <f aca="false">IF(K3934="Yes",(J3934-1)*0.98,-1)</f>
        <v>1.3524</v>
      </c>
      <c r="M3934" s="5" t="s">
        <v>33</v>
      </c>
      <c r="N3934" s="52" t="n">
        <v>21.28</v>
      </c>
      <c r="O3934" s="50" t="n">
        <f aca="false">N3934*L3934</f>
        <v>28.779072</v>
      </c>
      <c r="P3934" s="14" t="n">
        <f aca="false">O3934+P3933</f>
        <v>986.750901743389</v>
      </c>
    </row>
    <row r="3935" customFormat="false" ht="12.8" hidden="false" customHeight="false" outlineLevel="0" collapsed="false">
      <c r="A3935" s="2" t="s">
        <v>4363</v>
      </c>
      <c r="B3935" s="2" t="s">
        <v>135</v>
      </c>
      <c r="C3935" s="0" t="s">
        <v>248</v>
      </c>
      <c r="D3935" s="0" t="s">
        <v>42</v>
      </c>
      <c r="E3935" s="0" t="s">
        <v>147</v>
      </c>
      <c r="F3935" s="0" t="s">
        <v>65</v>
      </c>
      <c r="G3935" s="0" t="s">
        <v>21</v>
      </c>
      <c r="H3935" s="0" t="s">
        <v>4365</v>
      </c>
      <c r="I3935" s="0" t="n">
        <v>1</v>
      </c>
      <c r="J3935" s="0" t="n">
        <v>1.71</v>
      </c>
      <c r="K3935" s="3" t="s">
        <v>21</v>
      </c>
      <c r="L3935" s="0" t="n">
        <f aca="false">IF(K3935="Yes",(J3935-1)*0.98,-1)</f>
        <v>0.6958</v>
      </c>
      <c r="M3935" s="4" t="s">
        <v>22</v>
      </c>
      <c r="N3935" s="52" t="n">
        <v>21.28</v>
      </c>
      <c r="O3935" s="50" t="n">
        <f aca="false">N3935*L3935</f>
        <v>14.806624</v>
      </c>
      <c r="P3935" s="14" t="n">
        <f aca="false">O3935+P3934</f>
        <v>1001.55752574339</v>
      </c>
    </row>
    <row r="3936" customFormat="false" ht="12.8" hidden="false" customHeight="false" outlineLevel="0" collapsed="false">
      <c r="A3936" s="2" t="s">
        <v>4363</v>
      </c>
      <c r="B3936" s="2" t="s">
        <v>135</v>
      </c>
      <c r="C3936" s="6" t="s">
        <v>248</v>
      </c>
      <c r="D3936" s="6" t="s">
        <v>42</v>
      </c>
      <c r="E3936" s="6" t="s">
        <v>147</v>
      </c>
      <c r="F3936" s="6" t="s">
        <v>65</v>
      </c>
      <c r="G3936" s="6" t="s">
        <v>21</v>
      </c>
      <c r="H3936" s="6" t="s">
        <v>4366</v>
      </c>
      <c r="I3936" s="6" t="n">
        <v>0</v>
      </c>
      <c r="J3936" s="6" t="n">
        <v>8.48</v>
      </c>
      <c r="K3936" s="3" t="str">
        <f aca="false">IF(I3936=1, "No","Yes")</f>
        <v>Yes</v>
      </c>
      <c r="L3936" s="7" t="n">
        <f aca="false">IF(I3936=1,-J3936,0.98)</f>
        <v>0.98</v>
      </c>
      <c r="M3936" s="8" t="s">
        <v>51</v>
      </c>
      <c r="N3936" s="52" t="n">
        <v>21.28</v>
      </c>
      <c r="O3936" s="50" t="n">
        <f aca="false">N3936*L3936</f>
        <v>20.8544</v>
      </c>
      <c r="P3936" s="14" t="n">
        <f aca="false">O3936+P3935</f>
        <v>1022.41192574339</v>
      </c>
    </row>
    <row r="3937" customFormat="false" ht="12.8" hidden="false" customHeight="false" outlineLevel="0" collapsed="false">
      <c r="A3937" s="2" t="s">
        <v>4367</v>
      </c>
      <c r="B3937" s="2" t="s">
        <v>155</v>
      </c>
      <c r="C3937" s="0" t="s">
        <v>481</v>
      </c>
      <c r="D3937" s="0" t="s">
        <v>195</v>
      </c>
      <c r="E3937" s="0" t="s">
        <v>147</v>
      </c>
      <c r="G3937" s="0" t="s">
        <v>19</v>
      </c>
      <c r="H3937" s="0" t="s">
        <v>4368</v>
      </c>
      <c r="I3937" s="0" t="n">
        <v>4</v>
      </c>
      <c r="J3937" s="0" t="n">
        <v>1.35</v>
      </c>
      <c r="K3937" s="3" t="str">
        <f aca="false">IF(I3937=1,"Yes","No")</f>
        <v>No</v>
      </c>
      <c r="L3937" s="0" t="n">
        <f aca="false">IF(K3937="Yes",(J3937-1)*0.98,-1)</f>
        <v>-1</v>
      </c>
      <c r="M3937" s="5" t="s">
        <v>33</v>
      </c>
      <c r="N3937" s="52" t="n">
        <v>21.28</v>
      </c>
      <c r="O3937" s="50" t="n">
        <f aca="false">N3937*L3937</f>
        <v>-21.28</v>
      </c>
      <c r="P3937" s="14" t="n">
        <f aca="false">O3937+P3936</f>
        <v>1001.13192574339</v>
      </c>
    </row>
    <row r="3938" customFormat="false" ht="12.8" hidden="false" customHeight="false" outlineLevel="0" collapsed="false">
      <c r="A3938" s="2" t="s">
        <v>4367</v>
      </c>
      <c r="B3938" s="2" t="s">
        <v>146</v>
      </c>
      <c r="C3938" s="0" t="s">
        <v>78</v>
      </c>
      <c r="D3938" s="0" t="s">
        <v>16</v>
      </c>
      <c r="E3938" s="0" t="s">
        <v>17</v>
      </c>
      <c r="F3938" s="0" t="s">
        <v>18</v>
      </c>
      <c r="G3938" s="0" t="s">
        <v>19</v>
      </c>
      <c r="H3938" s="0" t="s">
        <v>4369</v>
      </c>
      <c r="I3938" s="0" t="n">
        <v>3</v>
      </c>
      <c r="J3938" s="0" t="n">
        <v>1.5</v>
      </c>
      <c r="K3938" s="3" t="s">
        <v>21</v>
      </c>
      <c r="L3938" s="0" t="n">
        <f aca="false">IF(K3938="Yes",(J3938-1)*0.98,-1)</f>
        <v>0.49</v>
      </c>
      <c r="M3938" s="4" t="s">
        <v>22</v>
      </c>
      <c r="N3938" s="52" t="n">
        <v>21.28</v>
      </c>
      <c r="O3938" s="50" t="n">
        <f aca="false">N3938*L3938</f>
        <v>10.4272</v>
      </c>
      <c r="P3938" s="14" t="n">
        <f aca="false">O3938+P3937</f>
        <v>1011.55912574339</v>
      </c>
    </row>
    <row r="3939" customFormat="false" ht="12.8" hidden="false" customHeight="false" outlineLevel="0" collapsed="false">
      <c r="A3939" s="2" t="s">
        <v>4367</v>
      </c>
      <c r="B3939" s="2" t="s">
        <v>109</v>
      </c>
      <c r="C3939" s="0" t="s">
        <v>78</v>
      </c>
      <c r="D3939" s="0" t="s">
        <v>16</v>
      </c>
      <c r="E3939" s="0" t="s">
        <v>17</v>
      </c>
      <c r="F3939" s="0" t="s">
        <v>18</v>
      </c>
      <c r="G3939" s="0" t="s">
        <v>19</v>
      </c>
      <c r="H3939" s="0" t="s">
        <v>4370</v>
      </c>
      <c r="I3939" s="0" t="n">
        <v>1</v>
      </c>
      <c r="J3939" s="0" t="n">
        <v>1.11</v>
      </c>
      <c r="K3939" s="3" t="s">
        <v>21</v>
      </c>
      <c r="L3939" s="0" t="n">
        <f aca="false">IF(K3939="Yes",(J3939-1)*0.98,-1)</f>
        <v>0.1078</v>
      </c>
      <c r="M3939" s="4" t="s">
        <v>22</v>
      </c>
      <c r="N3939" s="52" t="n">
        <v>21.28</v>
      </c>
      <c r="O3939" s="50" t="n">
        <f aca="false">N3939*L3939</f>
        <v>2.293984</v>
      </c>
      <c r="P3939" s="14" t="n">
        <f aca="false">O3939+P3938</f>
        <v>1013.85310974339</v>
      </c>
    </row>
    <row r="3940" customFormat="false" ht="12.8" hidden="false" customHeight="false" outlineLevel="0" collapsed="false">
      <c r="A3940" s="2" t="s">
        <v>4367</v>
      </c>
      <c r="B3940" s="2" t="s">
        <v>293</v>
      </c>
      <c r="C3940" s="6" t="s">
        <v>91</v>
      </c>
      <c r="D3940" s="6" t="s">
        <v>42</v>
      </c>
      <c r="E3940" s="6" t="s">
        <v>30</v>
      </c>
      <c r="F3940" s="6" t="s">
        <v>453</v>
      </c>
      <c r="G3940" s="6" t="s">
        <v>19</v>
      </c>
      <c r="H3940" s="6" t="s">
        <v>4371</v>
      </c>
      <c r="I3940" s="6" t="n">
        <v>4</v>
      </c>
      <c r="J3940" s="6" t="n">
        <v>3.6</v>
      </c>
      <c r="K3940" s="3" t="str">
        <f aca="false">IF(I3940=1, "No","Yes")</f>
        <v>Yes</v>
      </c>
      <c r="L3940" s="7" t="n">
        <f aca="false">IF(I3940=1,-J3940,0.98)</f>
        <v>0.98</v>
      </c>
      <c r="M3940" s="8" t="s">
        <v>51</v>
      </c>
      <c r="N3940" s="52" t="n">
        <v>21.28</v>
      </c>
      <c r="O3940" s="50" t="n">
        <f aca="false">N3940*L3940</f>
        <v>20.8544</v>
      </c>
      <c r="P3940" s="14" t="n">
        <f aca="false">O3940+P3939</f>
        <v>1034.70750974339</v>
      </c>
    </row>
    <row r="3941" customFormat="false" ht="12.8" hidden="false" customHeight="false" outlineLevel="0" collapsed="false">
      <c r="A3941" s="2" t="s">
        <v>4367</v>
      </c>
      <c r="B3941" s="2" t="s">
        <v>293</v>
      </c>
      <c r="C3941" s="6" t="s">
        <v>91</v>
      </c>
      <c r="D3941" s="6" t="s">
        <v>42</v>
      </c>
      <c r="E3941" s="6" t="s">
        <v>30</v>
      </c>
      <c r="F3941" s="6" t="s">
        <v>453</v>
      </c>
      <c r="G3941" s="6" t="s">
        <v>19</v>
      </c>
      <c r="H3941" s="6" t="s">
        <v>4371</v>
      </c>
      <c r="I3941" s="6" t="n">
        <v>4</v>
      </c>
      <c r="J3941" s="6" t="n">
        <v>3.6</v>
      </c>
      <c r="K3941" s="3" t="str">
        <f aca="false">IF(I3941=1, "No","Yes")</f>
        <v>Yes</v>
      </c>
      <c r="L3941" s="7" t="n">
        <f aca="false">IF(I3941=1,-J3941,0.98)</f>
        <v>0.98</v>
      </c>
      <c r="M3941" s="12" t="s">
        <v>128</v>
      </c>
      <c r="N3941" s="52" t="n">
        <v>21.28</v>
      </c>
      <c r="O3941" s="50" t="n">
        <f aca="false">N3941*L3941</f>
        <v>20.8544</v>
      </c>
      <c r="P3941" s="14" t="n">
        <f aca="false">O3941+P3940</f>
        <v>1055.56190974339</v>
      </c>
    </row>
    <row r="3942" customFormat="false" ht="12.8" hidden="false" customHeight="false" outlineLevel="0" collapsed="false">
      <c r="A3942" s="2" t="s">
        <v>4372</v>
      </c>
      <c r="B3942" s="2" t="s">
        <v>157</v>
      </c>
      <c r="C3942" s="0" t="s">
        <v>294</v>
      </c>
      <c r="D3942" s="0" t="s">
        <v>42</v>
      </c>
      <c r="E3942" s="0" t="s">
        <v>79</v>
      </c>
      <c r="F3942" s="0" t="s">
        <v>206</v>
      </c>
      <c r="G3942" s="0" t="s">
        <v>19</v>
      </c>
      <c r="H3942" s="0" t="s">
        <v>4373</v>
      </c>
      <c r="I3942" s="0" t="n">
        <v>0</v>
      </c>
      <c r="J3942" s="0" t="n">
        <v>2.82</v>
      </c>
      <c r="K3942" s="3" t="str">
        <f aca="false">IF(I3942=1,"Yes","No")</f>
        <v>No</v>
      </c>
      <c r="L3942" s="0" t="n">
        <f aca="false">IF(K3942="Yes",(J3942-1)*0.98,-1)</f>
        <v>-1</v>
      </c>
      <c r="M3942" s="5" t="s">
        <v>33</v>
      </c>
      <c r="N3942" s="52" t="n">
        <v>21.28</v>
      </c>
      <c r="O3942" s="50" t="n">
        <f aca="false">N3942*L3942</f>
        <v>-21.28</v>
      </c>
      <c r="P3942" s="14" t="n">
        <f aca="false">O3942+P3941</f>
        <v>1034.28190974339</v>
      </c>
    </row>
    <row r="3943" customFormat="false" ht="12.8" hidden="false" customHeight="false" outlineLevel="0" collapsed="false">
      <c r="A3943" s="2" t="s">
        <v>4372</v>
      </c>
      <c r="B3943" s="2" t="s">
        <v>4374</v>
      </c>
      <c r="C3943" s="0" t="s">
        <v>294</v>
      </c>
      <c r="D3943" s="0" t="s">
        <v>42</v>
      </c>
      <c r="E3943" s="0" t="s">
        <v>79</v>
      </c>
      <c r="F3943" s="0" t="s">
        <v>206</v>
      </c>
      <c r="G3943" s="0" t="s">
        <v>19</v>
      </c>
      <c r="H3943" s="0" t="s">
        <v>4375</v>
      </c>
      <c r="I3943" s="0" t="n">
        <v>1</v>
      </c>
      <c r="J3943" s="0" t="n">
        <v>7</v>
      </c>
      <c r="K3943" s="3" t="str">
        <f aca="false">IF(I3943=1,"Yes","No")</f>
        <v>Yes</v>
      </c>
      <c r="L3943" s="0" t="n">
        <f aca="false">IF(K3943="Yes",(J3943-1)*0.98,-1)</f>
        <v>5.88</v>
      </c>
      <c r="M3943" s="5" t="s">
        <v>33</v>
      </c>
      <c r="N3943" s="52" t="n">
        <v>21.28</v>
      </c>
      <c r="O3943" s="50" t="n">
        <f aca="false">N3943*L3943</f>
        <v>125.1264</v>
      </c>
      <c r="P3943" s="14" t="n">
        <f aca="false">O3943+P3942</f>
        <v>1159.40830974339</v>
      </c>
    </row>
    <row r="3944" customFormat="false" ht="12.8" hidden="false" customHeight="false" outlineLevel="0" collapsed="false">
      <c r="A3944" s="2" t="s">
        <v>4376</v>
      </c>
      <c r="B3944" s="2" t="s">
        <v>113</v>
      </c>
      <c r="C3944" s="0" t="s">
        <v>311</v>
      </c>
      <c r="D3944" s="0" t="s">
        <v>16</v>
      </c>
      <c r="E3944" s="0" t="s">
        <v>17</v>
      </c>
      <c r="F3944" s="0" t="s">
        <v>18</v>
      </c>
      <c r="G3944" s="0" t="s">
        <v>19</v>
      </c>
      <c r="H3944" s="0" t="s">
        <v>4370</v>
      </c>
      <c r="I3944" s="0" t="n">
        <v>1</v>
      </c>
      <c r="J3944" s="0" t="n">
        <v>1.17</v>
      </c>
      <c r="K3944" s="3" t="s">
        <v>21</v>
      </c>
      <c r="L3944" s="0" t="n">
        <f aca="false">IF(K3944="Yes",(J3944-1)*0.98,-1)</f>
        <v>0.1666</v>
      </c>
      <c r="M3944" s="4" t="s">
        <v>22</v>
      </c>
      <c r="N3944" s="52" t="n">
        <v>21.28</v>
      </c>
      <c r="O3944" s="50" t="n">
        <f aca="false">N3944*L3944</f>
        <v>3.545248</v>
      </c>
      <c r="P3944" s="14" t="n">
        <f aca="false">O3944+P3943</f>
        <v>1162.95355774339</v>
      </c>
    </row>
    <row r="3945" customFormat="false" ht="12.8" hidden="false" customHeight="false" outlineLevel="0" collapsed="false">
      <c r="A3945" s="2" t="s">
        <v>4376</v>
      </c>
      <c r="B3945" s="2" t="s">
        <v>113</v>
      </c>
      <c r="C3945" s="0" t="s">
        <v>311</v>
      </c>
      <c r="D3945" s="0" t="s">
        <v>16</v>
      </c>
      <c r="E3945" s="0" t="s">
        <v>17</v>
      </c>
      <c r="F3945" s="0" t="s">
        <v>18</v>
      </c>
      <c r="G3945" s="0" t="s">
        <v>19</v>
      </c>
      <c r="H3945" s="0" t="s">
        <v>4377</v>
      </c>
      <c r="I3945" s="0" t="n">
        <v>3</v>
      </c>
      <c r="J3945" s="0" t="n">
        <v>2.22</v>
      </c>
      <c r="K3945" s="3" t="s">
        <v>21</v>
      </c>
      <c r="L3945" s="0" t="n">
        <f aca="false">IF(K3945="Yes",(J3945-1)*0.98,-1)</f>
        <v>1.1956</v>
      </c>
      <c r="M3945" s="11" t="s">
        <v>62</v>
      </c>
      <c r="N3945" s="52" t="n">
        <v>21.28</v>
      </c>
      <c r="O3945" s="50" t="n">
        <f aca="false">N3945*L3945</f>
        <v>25.442368</v>
      </c>
      <c r="P3945" s="14" t="n">
        <f aca="false">O3945+P3944</f>
        <v>1188.39592574339</v>
      </c>
    </row>
    <row r="3946" customFormat="false" ht="12.8" hidden="false" customHeight="false" outlineLevel="0" collapsed="false">
      <c r="A3946" s="2" t="s">
        <v>4376</v>
      </c>
      <c r="B3946" s="2" t="s">
        <v>35</v>
      </c>
      <c r="C3946" s="0" t="s">
        <v>638</v>
      </c>
      <c r="D3946" s="0" t="s">
        <v>16</v>
      </c>
      <c r="E3946" s="0" t="s">
        <v>147</v>
      </c>
      <c r="F3946" s="0" t="s">
        <v>453</v>
      </c>
      <c r="G3946" s="0" t="s">
        <v>19</v>
      </c>
      <c r="H3946" s="0" t="s">
        <v>4277</v>
      </c>
      <c r="I3946" s="0" t="n">
        <v>3</v>
      </c>
      <c r="J3946" s="0" t="n">
        <v>2.5</v>
      </c>
      <c r="K3946" s="3" t="str">
        <f aca="false">IF(I3946=1,"Yes","No")</f>
        <v>No</v>
      </c>
      <c r="L3946" s="0" t="n">
        <f aca="false">IF(K3946="Yes",(J3946-1)*0.98,-1)</f>
        <v>-1</v>
      </c>
      <c r="M3946" s="5" t="s">
        <v>33</v>
      </c>
      <c r="N3946" s="52" t="n">
        <v>21.28</v>
      </c>
      <c r="O3946" s="50" t="n">
        <f aca="false">N3946*L3946</f>
        <v>-21.28</v>
      </c>
      <c r="P3946" s="14" t="n">
        <f aca="false">O3946+P3945</f>
        <v>1167.11592574339</v>
      </c>
    </row>
    <row r="3947" customFormat="false" ht="12.8" hidden="false" customHeight="false" outlineLevel="0" collapsed="false">
      <c r="A3947" s="2" t="s">
        <v>4376</v>
      </c>
      <c r="B3947" s="2" t="s">
        <v>35</v>
      </c>
      <c r="C3947" s="0" t="s">
        <v>638</v>
      </c>
      <c r="D3947" s="0" t="s">
        <v>16</v>
      </c>
      <c r="E3947" s="0" t="s">
        <v>147</v>
      </c>
      <c r="F3947" s="0" t="s">
        <v>453</v>
      </c>
      <c r="G3947" s="0" t="s">
        <v>19</v>
      </c>
      <c r="H3947" s="0" t="s">
        <v>4378</v>
      </c>
      <c r="I3947" s="0" t="n">
        <v>1</v>
      </c>
      <c r="J3947" s="0" t="n">
        <v>1.88</v>
      </c>
      <c r="K3947" s="3" t="s">
        <v>21</v>
      </c>
      <c r="L3947" s="0" t="n">
        <f aca="false">IF(K3947="Yes",(J3947-1)*0.98,-1)</f>
        <v>0.8624</v>
      </c>
      <c r="M3947" s="11" t="s">
        <v>62</v>
      </c>
      <c r="N3947" s="52" t="n">
        <v>21.28</v>
      </c>
      <c r="O3947" s="50" t="n">
        <f aca="false">N3947*L3947</f>
        <v>18.351872</v>
      </c>
      <c r="P3947" s="14" t="n">
        <f aca="false">O3947+P3946</f>
        <v>1185.46779774339</v>
      </c>
    </row>
    <row r="3948" customFormat="false" ht="12.8" hidden="false" customHeight="false" outlineLevel="0" collapsed="false">
      <c r="A3948" s="9" t="s">
        <v>4376</v>
      </c>
      <c r="B3948" s="9" t="s">
        <v>35</v>
      </c>
      <c r="C3948" s="6" t="s">
        <v>638</v>
      </c>
      <c r="D3948" s="6" t="s">
        <v>16</v>
      </c>
      <c r="E3948" s="6" t="s">
        <v>147</v>
      </c>
      <c r="F3948" s="6" t="s">
        <v>453</v>
      </c>
      <c r="G3948" s="6" t="s">
        <v>19</v>
      </c>
      <c r="H3948" s="6" t="s">
        <v>4379</v>
      </c>
      <c r="I3948" s="6" t="n">
        <v>2</v>
      </c>
      <c r="J3948" s="6" t="n">
        <v>1.69</v>
      </c>
      <c r="K3948" s="3" t="s">
        <v>21</v>
      </c>
      <c r="L3948" s="0" t="n">
        <f aca="false">IF(K3948="Yes",(J3948-1)*0.98,-1)</f>
        <v>0.6762</v>
      </c>
      <c r="M3948" s="13" t="s">
        <v>184</v>
      </c>
      <c r="N3948" s="52" t="n">
        <v>21.28</v>
      </c>
      <c r="O3948" s="50" t="n">
        <f aca="false">N3948*L3948</f>
        <v>14.389536</v>
      </c>
      <c r="P3948" s="14" t="n">
        <f aca="false">O3948+P3947</f>
        <v>1199.85733374339</v>
      </c>
    </row>
    <row r="3949" customFormat="false" ht="12.8" hidden="false" customHeight="false" outlineLevel="0" collapsed="false">
      <c r="A3949" s="2" t="s">
        <v>4376</v>
      </c>
      <c r="B3949" s="2" t="s">
        <v>186</v>
      </c>
      <c r="C3949" s="0" t="s">
        <v>1031</v>
      </c>
      <c r="D3949" s="0" t="s">
        <v>37</v>
      </c>
      <c r="E3949" s="0" t="s">
        <v>17</v>
      </c>
      <c r="F3949" s="0" t="s">
        <v>65</v>
      </c>
      <c r="G3949" s="0" t="s">
        <v>21</v>
      </c>
      <c r="H3949" s="0" t="s">
        <v>775</v>
      </c>
      <c r="I3949" s="0" t="n">
        <v>2</v>
      </c>
      <c r="J3949" s="0" t="n">
        <v>3.18</v>
      </c>
      <c r="K3949" s="3" t="str">
        <f aca="false">IF(I3949=1,"Yes","No")</f>
        <v>No</v>
      </c>
      <c r="L3949" s="0" t="n">
        <f aca="false">IF(K3949="Yes",(J3949-1)*0.98,-1)</f>
        <v>-1</v>
      </c>
      <c r="M3949" s="5" t="s">
        <v>33</v>
      </c>
      <c r="N3949" s="52" t="n">
        <v>21.28</v>
      </c>
      <c r="O3949" s="50" t="n">
        <f aca="false">N3949*L3949</f>
        <v>-21.28</v>
      </c>
      <c r="P3949" s="14" t="n">
        <f aca="false">O3949+P3948</f>
        <v>1178.57733374339</v>
      </c>
    </row>
    <row r="3950" customFormat="false" ht="12.8" hidden="false" customHeight="false" outlineLevel="0" collapsed="false">
      <c r="A3950" s="2" t="s">
        <v>4376</v>
      </c>
      <c r="B3950" s="2" t="s">
        <v>186</v>
      </c>
      <c r="C3950" s="0" t="s">
        <v>1031</v>
      </c>
      <c r="D3950" s="0" t="s">
        <v>37</v>
      </c>
      <c r="E3950" s="0" t="s">
        <v>17</v>
      </c>
      <c r="F3950" s="0" t="s">
        <v>65</v>
      </c>
      <c r="G3950" s="0" t="s">
        <v>21</v>
      </c>
      <c r="H3950" s="0" t="s">
        <v>775</v>
      </c>
      <c r="I3950" s="0" t="n">
        <v>2</v>
      </c>
      <c r="J3950" s="0" t="n">
        <v>1.55</v>
      </c>
      <c r="K3950" s="3" t="s">
        <v>21</v>
      </c>
      <c r="L3950" s="0" t="n">
        <f aca="false">IF(K3950="Yes",(J3950-1)*0.98,-1)</f>
        <v>0.539</v>
      </c>
      <c r="M3950" s="4" t="s">
        <v>22</v>
      </c>
      <c r="N3950" s="52" t="n">
        <v>21.28</v>
      </c>
      <c r="O3950" s="50" t="n">
        <f aca="false">N3950*L3950</f>
        <v>11.46992</v>
      </c>
      <c r="P3950" s="14" t="n">
        <f aca="false">O3950+P3949</f>
        <v>1190.04725374339</v>
      </c>
    </row>
    <row r="3951" customFormat="false" ht="12.8" hidden="false" customHeight="false" outlineLevel="0" collapsed="false">
      <c r="A3951" s="2" t="s">
        <v>4376</v>
      </c>
      <c r="B3951" s="2" t="s">
        <v>512</v>
      </c>
      <c r="C3951" s="0" t="s">
        <v>311</v>
      </c>
      <c r="D3951" s="0" t="s">
        <v>16</v>
      </c>
      <c r="E3951" s="0" t="s">
        <v>87</v>
      </c>
      <c r="F3951" s="0" t="s">
        <v>18</v>
      </c>
      <c r="G3951" s="0" t="s">
        <v>21</v>
      </c>
      <c r="H3951" s="0" t="s">
        <v>1528</v>
      </c>
      <c r="I3951" s="0" t="n">
        <v>1</v>
      </c>
      <c r="J3951" s="0" t="n">
        <v>2.08</v>
      </c>
      <c r="K3951" s="3" t="s">
        <v>21</v>
      </c>
      <c r="L3951" s="0" t="n">
        <f aca="false">IF(K3951="Yes",(J3951-1)*0.98,-1)</f>
        <v>1.0584</v>
      </c>
      <c r="M3951" s="4" t="s">
        <v>22</v>
      </c>
      <c r="N3951" s="52" t="n">
        <v>21.28</v>
      </c>
      <c r="O3951" s="50" t="n">
        <f aca="false">N3951*L3951</f>
        <v>22.522752</v>
      </c>
      <c r="P3951" s="14" t="n">
        <f aca="false">O3951+P3950</f>
        <v>1212.57000574339</v>
      </c>
    </row>
    <row r="3952" customFormat="false" ht="12.8" hidden="false" customHeight="false" outlineLevel="0" collapsed="false">
      <c r="A3952" s="2" t="s">
        <v>4376</v>
      </c>
      <c r="B3952" s="2" t="s">
        <v>167</v>
      </c>
      <c r="C3952" s="0" t="s">
        <v>1082</v>
      </c>
      <c r="D3952" s="0" t="s">
        <v>37</v>
      </c>
      <c r="E3952" s="0" t="s">
        <v>147</v>
      </c>
      <c r="F3952" s="0" t="s">
        <v>1055</v>
      </c>
      <c r="G3952" s="0" t="s">
        <v>19</v>
      </c>
      <c r="H3952" s="0" t="s">
        <v>4380</v>
      </c>
      <c r="I3952" s="0" t="n">
        <v>1</v>
      </c>
      <c r="J3952" s="0" t="n">
        <v>1.39</v>
      </c>
      <c r="K3952" s="3" t="str">
        <f aca="false">IF(I3952=1,"Yes","No")</f>
        <v>Yes</v>
      </c>
      <c r="L3952" s="0" t="n">
        <f aca="false">IF(K3952="Yes",(J3952-1)*0.98,-1)</f>
        <v>0.3822</v>
      </c>
      <c r="M3952" s="5" t="s">
        <v>33</v>
      </c>
      <c r="N3952" s="52" t="n">
        <v>21.28</v>
      </c>
      <c r="O3952" s="50" t="n">
        <f aca="false">N3952*L3952</f>
        <v>8.133216</v>
      </c>
      <c r="P3952" s="14" t="n">
        <f aca="false">O3952+P3951</f>
        <v>1220.70322174339</v>
      </c>
    </row>
    <row r="3953" customFormat="false" ht="12.8" hidden="false" customHeight="false" outlineLevel="0" collapsed="false">
      <c r="A3953" s="2" t="s">
        <v>4376</v>
      </c>
      <c r="B3953" s="2" t="s">
        <v>167</v>
      </c>
      <c r="C3953" s="0" t="s">
        <v>1082</v>
      </c>
      <c r="D3953" s="0" t="s">
        <v>37</v>
      </c>
      <c r="E3953" s="0" t="s">
        <v>147</v>
      </c>
      <c r="F3953" s="0" t="s">
        <v>1055</v>
      </c>
      <c r="G3953" s="0" t="s">
        <v>19</v>
      </c>
      <c r="H3953" s="0" t="s">
        <v>4380</v>
      </c>
      <c r="I3953" s="0" t="n">
        <v>1</v>
      </c>
      <c r="J3953" s="0" t="n">
        <v>1.13</v>
      </c>
      <c r="K3953" s="3" t="s">
        <v>21</v>
      </c>
      <c r="L3953" s="0" t="n">
        <f aca="false">IF(K3953="Yes",(J3953-1)*0.98,-1)</f>
        <v>0.1274</v>
      </c>
      <c r="M3953" s="4" t="s">
        <v>22</v>
      </c>
      <c r="N3953" s="52" t="n">
        <v>21.28</v>
      </c>
      <c r="O3953" s="50" t="n">
        <f aca="false">N3953*L3953</f>
        <v>2.711072</v>
      </c>
      <c r="P3953" s="14" t="n">
        <f aca="false">O3953+P3952</f>
        <v>1223.41429374339</v>
      </c>
    </row>
    <row r="3954" customFormat="false" ht="12.8" hidden="false" customHeight="false" outlineLevel="0" collapsed="false">
      <c r="A3954" s="2" t="s">
        <v>4376</v>
      </c>
      <c r="B3954" s="2" t="s">
        <v>237</v>
      </c>
      <c r="C3954" s="0" t="s">
        <v>311</v>
      </c>
      <c r="D3954" s="0" t="s">
        <v>42</v>
      </c>
      <c r="E3954" s="0" t="s">
        <v>79</v>
      </c>
      <c r="F3954" s="0" t="s">
        <v>80</v>
      </c>
      <c r="G3954" s="0" t="s">
        <v>19</v>
      </c>
      <c r="H3954" s="0" t="s">
        <v>4381</v>
      </c>
      <c r="I3954" s="0" t="n">
        <v>1</v>
      </c>
      <c r="J3954" s="0" t="n">
        <v>3.92</v>
      </c>
      <c r="K3954" s="3" t="s">
        <v>21</v>
      </c>
      <c r="L3954" s="0" t="n">
        <f aca="false">IF(K3954="Yes",(J3954-1)*0.98,-1)</f>
        <v>2.8616</v>
      </c>
      <c r="M3954" s="4" t="s">
        <v>22</v>
      </c>
      <c r="N3954" s="52" t="n">
        <v>21.28</v>
      </c>
      <c r="O3954" s="50" t="n">
        <f aca="false">N3954*L3954</f>
        <v>60.894848</v>
      </c>
      <c r="P3954" s="14" t="n">
        <f aca="false">O3954+P3953</f>
        <v>1284.30914174339</v>
      </c>
    </row>
    <row r="3955" customFormat="false" ht="12.8" hidden="false" customHeight="false" outlineLevel="0" collapsed="false">
      <c r="A3955" s="2" t="s">
        <v>4382</v>
      </c>
      <c r="B3955" s="2" t="s">
        <v>186</v>
      </c>
      <c r="C3955" s="0" t="s">
        <v>41</v>
      </c>
      <c r="D3955" s="0" t="s">
        <v>48</v>
      </c>
      <c r="E3955" s="0" t="s">
        <v>147</v>
      </c>
      <c r="F3955" s="0" t="s">
        <v>49</v>
      </c>
      <c r="G3955" s="0" t="s">
        <v>19</v>
      </c>
      <c r="H3955" s="0" t="s">
        <v>752</v>
      </c>
      <c r="I3955" s="0" t="n">
        <v>2</v>
      </c>
      <c r="J3955" s="0" t="n">
        <v>1.79</v>
      </c>
      <c r="K3955" s="3" t="str">
        <f aca="false">IF(I3955=1,"Yes","No")</f>
        <v>No</v>
      </c>
      <c r="L3955" s="0" t="n">
        <f aca="false">IF(K3955="Yes",(J3955-1)*0.98,-1)</f>
        <v>-1</v>
      </c>
      <c r="M3955" s="5" t="s">
        <v>33</v>
      </c>
      <c r="N3955" s="52" t="n">
        <v>21.28</v>
      </c>
      <c r="O3955" s="50" t="n">
        <f aca="false">N3955*L3955</f>
        <v>-21.28</v>
      </c>
      <c r="P3955" s="14" t="n">
        <f aca="false">O3955+P3954</f>
        <v>1263.02914174339</v>
      </c>
    </row>
    <row r="3956" customFormat="false" ht="12.8" hidden="false" customHeight="false" outlineLevel="0" collapsed="false">
      <c r="A3956" s="2" t="s">
        <v>4382</v>
      </c>
      <c r="B3956" s="2" t="s">
        <v>186</v>
      </c>
      <c r="C3956" s="0" t="s">
        <v>41</v>
      </c>
      <c r="D3956" s="0" t="s">
        <v>48</v>
      </c>
      <c r="E3956" s="0" t="s">
        <v>147</v>
      </c>
      <c r="F3956" s="0" t="s">
        <v>49</v>
      </c>
      <c r="G3956" s="0" t="s">
        <v>19</v>
      </c>
      <c r="H3956" s="0" t="s">
        <v>752</v>
      </c>
      <c r="I3956" s="0" t="n">
        <v>2</v>
      </c>
      <c r="J3956" s="0" t="n">
        <v>1.17</v>
      </c>
      <c r="K3956" s="3" t="s">
        <v>21</v>
      </c>
      <c r="L3956" s="0" t="n">
        <f aca="false">IF(K3956="Yes",(J3956-1)*0.98,-1)</f>
        <v>0.1666</v>
      </c>
      <c r="M3956" s="4" t="s">
        <v>22</v>
      </c>
      <c r="N3956" s="52" t="n">
        <v>21.28</v>
      </c>
      <c r="O3956" s="50" t="n">
        <f aca="false">N3956*L3956</f>
        <v>3.545248</v>
      </c>
      <c r="P3956" s="14" t="n">
        <f aca="false">O3956+P3955</f>
        <v>1266.57438974339</v>
      </c>
    </row>
    <row r="3957" customFormat="false" ht="12.8" hidden="false" customHeight="false" outlineLevel="0" collapsed="false">
      <c r="A3957" s="9" t="s">
        <v>4382</v>
      </c>
      <c r="B3957" s="9" t="s">
        <v>205</v>
      </c>
      <c r="C3957" s="6" t="s">
        <v>370</v>
      </c>
      <c r="D3957" s="6" t="s">
        <v>42</v>
      </c>
      <c r="E3957" s="6" t="s">
        <v>147</v>
      </c>
      <c r="F3957" s="6" t="s">
        <v>43</v>
      </c>
      <c r="G3957" s="6" t="s">
        <v>19</v>
      </c>
      <c r="H3957" s="6" t="s">
        <v>4383</v>
      </c>
      <c r="I3957" s="6" t="n">
        <v>4</v>
      </c>
      <c r="J3957" s="6" t="n">
        <v>4.7</v>
      </c>
      <c r="K3957" s="3" t="str">
        <f aca="false">IF(I3957=1,"Yes","No")</f>
        <v>No</v>
      </c>
      <c r="L3957" s="7" t="n">
        <f aca="false">IF(K3957="Yes",(J3957-1)*0.98,-1)</f>
        <v>-1</v>
      </c>
      <c r="M3957" s="10" t="s">
        <v>53</v>
      </c>
      <c r="N3957" s="52" t="n">
        <v>21.28</v>
      </c>
      <c r="O3957" s="50" t="n">
        <f aca="false">N3957*L3957</f>
        <v>-21.28</v>
      </c>
      <c r="P3957" s="14" t="n">
        <f aca="false">O3957+P3956</f>
        <v>1245.29438974339</v>
      </c>
    </row>
    <row r="3958" customFormat="false" ht="12.8" hidden="false" customHeight="false" outlineLevel="0" collapsed="false">
      <c r="A3958" s="2" t="s">
        <v>4384</v>
      </c>
      <c r="B3958" s="2" t="s">
        <v>897</v>
      </c>
      <c r="C3958" s="0" t="s">
        <v>56</v>
      </c>
      <c r="D3958" s="0" t="s">
        <v>16</v>
      </c>
      <c r="E3958" s="0" t="s">
        <v>17</v>
      </c>
      <c r="F3958" s="0" t="s">
        <v>18</v>
      </c>
      <c r="G3958" s="0" t="s">
        <v>19</v>
      </c>
      <c r="H3958" s="0" t="s">
        <v>4385</v>
      </c>
      <c r="I3958" s="0" t="n">
        <v>2</v>
      </c>
      <c r="J3958" s="0" t="n">
        <v>1.28</v>
      </c>
      <c r="K3958" s="3" t="s">
        <v>21</v>
      </c>
      <c r="L3958" s="0" t="n">
        <f aca="false">IF(K3958="Yes",(J3958-1)*0.98,-1)</f>
        <v>0.2744</v>
      </c>
      <c r="M3958" s="4" t="s">
        <v>22</v>
      </c>
      <c r="N3958" s="52" t="n">
        <v>21.28</v>
      </c>
      <c r="O3958" s="50" t="n">
        <f aca="false">N3958*L3958</f>
        <v>5.839232</v>
      </c>
      <c r="P3958" s="14" t="n">
        <f aca="false">O3958+P3957</f>
        <v>1251.13362174339</v>
      </c>
    </row>
    <row r="3959" customFormat="false" ht="12.8" hidden="false" customHeight="false" outlineLevel="0" collapsed="false">
      <c r="A3959" s="2" t="s">
        <v>4384</v>
      </c>
      <c r="B3959" s="2" t="s">
        <v>162</v>
      </c>
      <c r="C3959" s="0" t="s">
        <v>1045</v>
      </c>
      <c r="D3959" s="0" t="s">
        <v>37</v>
      </c>
      <c r="E3959" s="0" t="s">
        <v>147</v>
      </c>
      <c r="G3959" s="0" t="s">
        <v>19</v>
      </c>
      <c r="H3959" s="0" t="s">
        <v>4386</v>
      </c>
      <c r="I3959" s="0" t="n">
        <v>2</v>
      </c>
      <c r="J3959" s="0" t="n">
        <v>5.2</v>
      </c>
      <c r="K3959" s="3" t="str">
        <f aca="false">IF(I3959=1,"Yes","No")</f>
        <v>No</v>
      </c>
      <c r="L3959" s="0" t="n">
        <f aca="false">IF(K3959="Yes",(J3959-1)*0.98,-1)</f>
        <v>-1</v>
      </c>
      <c r="M3959" s="5" t="s">
        <v>33</v>
      </c>
      <c r="N3959" s="52" t="n">
        <v>21.28</v>
      </c>
      <c r="O3959" s="50" t="n">
        <f aca="false">N3959*L3959</f>
        <v>-21.28</v>
      </c>
      <c r="P3959" s="14" t="n">
        <f aca="false">O3959+P3958</f>
        <v>1229.85362174339</v>
      </c>
    </row>
    <row r="3960" customFormat="false" ht="12.8" hidden="false" customHeight="false" outlineLevel="0" collapsed="false">
      <c r="A3960" s="2" t="s">
        <v>4384</v>
      </c>
      <c r="B3960" s="2" t="s">
        <v>162</v>
      </c>
      <c r="C3960" s="6" t="s">
        <v>1045</v>
      </c>
      <c r="D3960" s="6" t="s">
        <v>37</v>
      </c>
      <c r="E3960" s="6" t="s">
        <v>147</v>
      </c>
      <c r="F3960" s="6"/>
      <c r="G3960" s="6" t="s">
        <v>19</v>
      </c>
      <c r="H3960" s="6" t="s">
        <v>4387</v>
      </c>
      <c r="I3960" s="6" t="n">
        <v>3</v>
      </c>
      <c r="J3960" s="6" t="n">
        <v>4.99</v>
      </c>
      <c r="K3960" s="3" t="str">
        <f aca="false">IF(I3960=1, "No","Yes")</f>
        <v>Yes</v>
      </c>
      <c r="L3960" s="7" t="n">
        <f aca="false">IF(I3960=1,-J3960,0.98)</f>
        <v>0.98</v>
      </c>
      <c r="M3960" s="12" t="s">
        <v>128</v>
      </c>
      <c r="N3960" s="52" t="n">
        <v>21.28</v>
      </c>
      <c r="O3960" s="50" t="n">
        <f aca="false">N3960*L3960</f>
        <v>20.8544</v>
      </c>
      <c r="P3960" s="14" t="n">
        <f aca="false">O3960+P3959</f>
        <v>1250.70802174339</v>
      </c>
    </row>
    <row r="3961" customFormat="false" ht="12.8" hidden="false" customHeight="false" outlineLevel="0" collapsed="false">
      <c r="A3961" s="2" t="s">
        <v>4384</v>
      </c>
      <c r="B3961" s="2" t="s">
        <v>888</v>
      </c>
      <c r="C3961" s="0" t="s">
        <v>1094</v>
      </c>
      <c r="D3961" s="0" t="s">
        <v>37</v>
      </c>
      <c r="E3961" s="0" t="s">
        <v>17</v>
      </c>
      <c r="G3961" s="0" t="s">
        <v>19</v>
      </c>
      <c r="H3961" s="0" t="s">
        <v>4388</v>
      </c>
      <c r="I3961" s="0" t="n">
        <v>1</v>
      </c>
      <c r="J3961" s="0" t="n">
        <v>1.48</v>
      </c>
      <c r="K3961" s="3" t="s">
        <v>21</v>
      </c>
      <c r="L3961" s="0" t="n">
        <f aca="false">IF(K3961="Yes",(J3961-1)*0.98,-1)</f>
        <v>0.4704</v>
      </c>
      <c r="M3961" s="11" t="s">
        <v>62</v>
      </c>
      <c r="N3961" s="52" t="n">
        <v>21.28</v>
      </c>
      <c r="O3961" s="50" t="n">
        <f aca="false">N3961*L3961</f>
        <v>10.010112</v>
      </c>
      <c r="P3961" s="14" t="n">
        <f aca="false">O3961+P3960</f>
        <v>1260.71813374339</v>
      </c>
    </row>
    <row r="3962" customFormat="false" ht="12.8" hidden="false" customHeight="false" outlineLevel="0" collapsed="false">
      <c r="A3962" s="9" t="s">
        <v>4384</v>
      </c>
      <c r="B3962" s="9" t="s">
        <v>888</v>
      </c>
      <c r="C3962" s="6" t="s">
        <v>1094</v>
      </c>
      <c r="D3962" s="6" t="s">
        <v>37</v>
      </c>
      <c r="E3962" s="6" t="s">
        <v>17</v>
      </c>
      <c r="F3962" s="6"/>
      <c r="G3962" s="6" t="s">
        <v>19</v>
      </c>
      <c r="H3962" s="6" t="s">
        <v>4388</v>
      </c>
      <c r="I3962" s="6" t="n">
        <v>1</v>
      </c>
      <c r="J3962" s="6" t="n">
        <v>2.53</v>
      </c>
      <c r="K3962" s="3" t="str">
        <f aca="false">IF(I3962=1,"Yes","No")</f>
        <v>Yes</v>
      </c>
      <c r="L3962" s="7" t="n">
        <f aca="false">IF(K3962="Yes",(J3962-1)*0.98,-1)</f>
        <v>1.4994</v>
      </c>
      <c r="M3962" s="10" t="s">
        <v>53</v>
      </c>
      <c r="N3962" s="52" t="n">
        <v>21.28</v>
      </c>
      <c r="O3962" s="50" t="n">
        <f aca="false">N3962*L3962</f>
        <v>31.907232</v>
      </c>
      <c r="P3962" s="14" t="n">
        <f aca="false">O3962+P3961</f>
        <v>1292.62536574339</v>
      </c>
    </row>
    <row r="3963" customFormat="false" ht="12.8" hidden="false" customHeight="false" outlineLevel="0" collapsed="false">
      <c r="A3963" s="2" t="s">
        <v>4384</v>
      </c>
      <c r="B3963" s="2" t="s">
        <v>324</v>
      </c>
      <c r="C3963" s="0" t="s">
        <v>1371</v>
      </c>
      <c r="D3963" s="0" t="s">
        <v>42</v>
      </c>
      <c r="E3963" s="0" t="s">
        <v>30</v>
      </c>
      <c r="F3963" s="0" t="s">
        <v>18</v>
      </c>
      <c r="G3963" s="0" t="s">
        <v>19</v>
      </c>
      <c r="H3963" s="0" t="s">
        <v>4389</v>
      </c>
      <c r="I3963" s="0" t="n">
        <v>1</v>
      </c>
      <c r="J3963" s="0" t="n">
        <v>2.52</v>
      </c>
      <c r="K3963" s="3" t="s">
        <v>21</v>
      </c>
      <c r="L3963" s="0" t="n">
        <f aca="false">IF(K3963="Yes",(J3963-1)*0.98,-1)</f>
        <v>1.4896</v>
      </c>
      <c r="M3963" s="11" t="s">
        <v>62</v>
      </c>
      <c r="N3963" s="52" t="n">
        <v>21.28</v>
      </c>
      <c r="O3963" s="50" t="n">
        <f aca="false">N3963*L3963</f>
        <v>31.698688</v>
      </c>
      <c r="P3963" s="14" t="n">
        <f aca="false">O3963+P3962</f>
        <v>1324.32405374339</v>
      </c>
    </row>
    <row r="3964" customFormat="false" ht="12.8" hidden="false" customHeight="false" outlineLevel="0" collapsed="false">
      <c r="A3964" s="2" t="s">
        <v>4390</v>
      </c>
      <c r="B3964" s="2" t="s">
        <v>135</v>
      </c>
      <c r="C3964" s="0" t="s">
        <v>576</v>
      </c>
      <c r="D3964" s="0" t="s">
        <v>16</v>
      </c>
      <c r="E3964" s="0" t="s">
        <v>147</v>
      </c>
      <c r="F3964" s="0" t="s">
        <v>770</v>
      </c>
      <c r="G3964" s="0" t="s">
        <v>21</v>
      </c>
      <c r="H3964" s="0" t="s">
        <v>4391</v>
      </c>
      <c r="I3964" s="0" t="n">
        <v>1</v>
      </c>
      <c r="J3964" s="0" t="n">
        <v>2.49</v>
      </c>
      <c r="K3964" s="3" t="s">
        <v>21</v>
      </c>
      <c r="L3964" s="0" t="n">
        <f aca="false">IF(K3964="Yes",(J3964-1)*0.98,-1)</f>
        <v>1.4602</v>
      </c>
      <c r="M3964" s="11" t="s">
        <v>62</v>
      </c>
      <c r="N3964" s="52" t="n">
        <v>21.28</v>
      </c>
      <c r="O3964" s="50" t="n">
        <f aca="false">N3964*L3964</f>
        <v>31.073056</v>
      </c>
      <c r="P3964" s="14" t="n">
        <f aca="false">O3964+P3963</f>
        <v>1355.39710974339</v>
      </c>
    </row>
    <row r="3965" customFormat="false" ht="12.8" hidden="false" customHeight="false" outlineLevel="0" collapsed="false">
      <c r="A3965" s="9" t="s">
        <v>4390</v>
      </c>
      <c r="B3965" s="9" t="s">
        <v>135</v>
      </c>
      <c r="C3965" s="6" t="s">
        <v>576</v>
      </c>
      <c r="D3965" s="6" t="s">
        <v>16</v>
      </c>
      <c r="E3965" s="6" t="s">
        <v>147</v>
      </c>
      <c r="F3965" s="6" t="s">
        <v>770</v>
      </c>
      <c r="G3965" s="6" t="s">
        <v>21</v>
      </c>
      <c r="H3965" s="6" t="s">
        <v>4391</v>
      </c>
      <c r="I3965" s="6" t="n">
        <v>1</v>
      </c>
      <c r="J3965" s="6" t="n">
        <v>4.4</v>
      </c>
      <c r="K3965" s="3" t="str">
        <f aca="false">IF(I3965=1,"Yes","No")</f>
        <v>Yes</v>
      </c>
      <c r="L3965" s="7" t="n">
        <f aca="false">IF(K3965="Yes",(J3965-1)*0.98,-1)</f>
        <v>3.332</v>
      </c>
      <c r="M3965" s="10" t="s">
        <v>53</v>
      </c>
      <c r="N3965" s="52" t="n">
        <v>21.28</v>
      </c>
      <c r="O3965" s="50" t="n">
        <f aca="false">N3965*L3965</f>
        <v>70.90496</v>
      </c>
      <c r="P3965" s="14" t="n">
        <f aca="false">O3965+P3964</f>
        <v>1426.30206974339</v>
      </c>
    </row>
    <row r="3966" customFormat="false" ht="12.8" hidden="false" customHeight="false" outlineLevel="0" collapsed="false">
      <c r="A3966" s="2" t="s">
        <v>4392</v>
      </c>
      <c r="B3966" s="2" t="s">
        <v>142</v>
      </c>
      <c r="C3966" s="0" t="s">
        <v>230</v>
      </c>
      <c r="D3966" s="0" t="s">
        <v>16</v>
      </c>
      <c r="E3966" s="0" t="s">
        <v>17</v>
      </c>
      <c r="F3966" s="0" t="s">
        <v>18</v>
      </c>
      <c r="G3966" s="0" t="s">
        <v>19</v>
      </c>
      <c r="H3966" s="0" t="s">
        <v>4328</v>
      </c>
      <c r="I3966" s="0" t="n">
        <v>1</v>
      </c>
      <c r="J3966" s="0" t="n">
        <v>1.19</v>
      </c>
      <c r="K3966" s="3" t="s">
        <v>21</v>
      </c>
      <c r="L3966" s="0" t="n">
        <f aca="false">IF(K3966="Yes",(J3966-1)*0.98,-1)</f>
        <v>0.1862</v>
      </c>
      <c r="M3966" s="4" t="s">
        <v>22</v>
      </c>
      <c r="N3966" s="52" t="n">
        <v>21.28</v>
      </c>
      <c r="O3966" s="50" t="n">
        <f aca="false">N3966*L3966</f>
        <v>3.962336</v>
      </c>
      <c r="P3966" s="14" t="n">
        <f aca="false">O3966+P3965</f>
        <v>1430.26440574339</v>
      </c>
    </row>
    <row r="3967" customFormat="false" ht="12.8" hidden="false" customHeight="false" outlineLevel="0" collapsed="false">
      <c r="A3967" s="2" t="s">
        <v>4392</v>
      </c>
      <c r="B3967" s="2" t="s">
        <v>4393</v>
      </c>
      <c r="C3967" s="0" t="s">
        <v>230</v>
      </c>
      <c r="D3967" s="0" t="s">
        <v>16</v>
      </c>
      <c r="E3967" s="0" t="s">
        <v>17</v>
      </c>
      <c r="F3967" s="0" t="s">
        <v>18</v>
      </c>
      <c r="G3967" s="0" t="s">
        <v>19</v>
      </c>
      <c r="H3967" s="0" t="s">
        <v>4394</v>
      </c>
      <c r="I3967" s="0" t="n">
        <v>0</v>
      </c>
      <c r="J3967" s="0" t="n">
        <v>1.93</v>
      </c>
      <c r="K3967" s="3" t="s">
        <v>19</v>
      </c>
      <c r="L3967" s="0" t="n">
        <f aca="false">IF(K3967="Yes",(J3967-1)*0.98,-1)</f>
        <v>-1</v>
      </c>
      <c r="M3967" s="4" t="s">
        <v>22</v>
      </c>
      <c r="N3967" s="52" t="n">
        <v>21.28</v>
      </c>
      <c r="O3967" s="50" t="n">
        <f aca="false">N3967*L3967</f>
        <v>-21.28</v>
      </c>
      <c r="P3967" s="14" t="n">
        <f aca="false">O3967+P3966</f>
        <v>1408.98440574339</v>
      </c>
    </row>
    <row r="3968" customFormat="false" ht="12.8" hidden="false" customHeight="false" outlineLevel="0" collapsed="false">
      <c r="A3968" s="2" t="s">
        <v>4392</v>
      </c>
      <c r="B3968" s="2" t="s">
        <v>135</v>
      </c>
      <c r="C3968" s="0" t="s">
        <v>47</v>
      </c>
      <c r="D3968" s="0" t="s">
        <v>42</v>
      </c>
      <c r="E3968" s="0" t="s">
        <v>30</v>
      </c>
      <c r="F3968" s="0" t="s">
        <v>18</v>
      </c>
      <c r="G3968" s="0" t="s">
        <v>19</v>
      </c>
      <c r="H3968" s="0" t="s">
        <v>4395</v>
      </c>
      <c r="I3968" s="0" t="n">
        <v>4</v>
      </c>
      <c r="J3968" s="0" t="n">
        <v>1.36</v>
      </c>
      <c r="K3968" s="3" t="s">
        <v>19</v>
      </c>
      <c r="L3968" s="0" t="n">
        <f aca="false">IF(K3968="Yes",(J3968-1)*0.98,-1)</f>
        <v>-1</v>
      </c>
      <c r="M3968" s="11" t="s">
        <v>62</v>
      </c>
      <c r="N3968" s="52" t="n">
        <v>21.28</v>
      </c>
      <c r="O3968" s="50" t="n">
        <f aca="false">N3968*L3968</f>
        <v>-21.28</v>
      </c>
      <c r="P3968" s="14" t="n">
        <f aca="false">O3968+P3967</f>
        <v>1387.70440574339</v>
      </c>
    </row>
    <row r="3969" customFormat="false" ht="12.8" hidden="false" customHeight="false" outlineLevel="0" collapsed="false">
      <c r="A3969" s="2" t="s">
        <v>4392</v>
      </c>
      <c r="B3969" s="2" t="s">
        <v>135</v>
      </c>
      <c r="C3969" s="6" t="s">
        <v>47</v>
      </c>
      <c r="D3969" s="6" t="s">
        <v>42</v>
      </c>
      <c r="E3969" s="6" t="s">
        <v>30</v>
      </c>
      <c r="F3969" s="6" t="s">
        <v>18</v>
      </c>
      <c r="G3969" s="6" t="s">
        <v>19</v>
      </c>
      <c r="H3969" s="6" t="s">
        <v>4396</v>
      </c>
      <c r="I3969" s="6" t="n">
        <v>2</v>
      </c>
      <c r="J3969" s="6" t="n">
        <v>20.7</v>
      </c>
      <c r="K3969" s="3" t="str">
        <f aca="false">IF(I3969=1, "No","Yes")</f>
        <v>Yes</v>
      </c>
      <c r="L3969" s="7" t="n">
        <f aca="false">IF(I3969=1,-J3969,0.98)</f>
        <v>0.98</v>
      </c>
      <c r="M3969" s="8" t="s">
        <v>51</v>
      </c>
      <c r="N3969" s="52" t="n">
        <v>21.28</v>
      </c>
      <c r="O3969" s="50" t="n">
        <f aca="false">N3969*L3969</f>
        <v>20.8544</v>
      </c>
      <c r="P3969" s="14" t="n">
        <f aca="false">O3969+P3968</f>
        <v>1408.55880574339</v>
      </c>
    </row>
    <row r="3970" customFormat="false" ht="12.8" hidden="false" customHeight="false" outlineLevel="0" collapsed="false">
      <c r="A3970" s="2" t="s">
        <v>4392</v>
      </c>
      <c r="B3970" s="2" t="s">
        <v>135</v>
      </c>
      <c r="C3970" s="6" t="s">
        <v>47</v>
      </c>
      <c r="D3970" s="6" t="s">
        <v>42</v>
      </c>
      <c r="E3970" s="6" t="s">
        <v>30</v>
      </c>
      <c r="F3970" s="6" t="s">
        <v>18</v>
      </c>
      <c r="G3970" s="6" t="s">
        <v>19</v>
      </c>
      <c r="H3970" s="6" t="s">
        <v>4396</v>
      </c>
      <c r="I3970" s="6" t="n">
        <v>2</v>
      </c>
      <c r="J3970" s="6" t="n">
        <v>20.7</v>
      </c>
      <c r="K3970" s="3" t="str">
        <f aca="false">IF(I3970=1, "No","Yes")</f>
        <v>Yes</v>
      </c>
      <c r="L3970" s="7" t="n">
        <f aca="false">IF(I3970=1,-J3970,0.98)</f>
        <v>0.98</v>
      </c>
      <c r="M3970" s="12" t="s">
        <v>128</v>
      </c>
      <c r="N3970" s="52" t="n">
        <v>21.28</v>
      </c>
      <c r="O3970" s="50" t="n">
        <f aca="false">N3970*L3970</f>
        <v>20.8544</v>
      </c>
      <c r="P3970" s="14" t="n">
        <f aca="false">O3970+P3969</f>
        <v>1429.41320574339</v>
      </c>
    </row>
    <row r="3971" customFormat="false" ht="12.8" hidden="false" customHeight="false" outlineLevel="0" collapsed="false">
      <c r="A3971" s="2" t="s">
        <v>4397</v>
      </c>
      <c r="B3971" s="2" t="s">
        <v>167</v>
      </c>
      <c r="C3971" s="0" t="s">
        <v>297</v>
      </c>
      <c r="D3971" s="0" t="s">
        <v>16</v>
      </c>
      <c r="E3971" s="0" t="s">
        <v>17</v>
      </c>
      <c r="F3971" s="0" t="s">
        <v>18</v>
      </c>
      <c r="G3971" s="0" t="s">
        <v>19</v>
      </c>
      <c r="H3971" s="0" t="s">
        <v>4076</v>
      </c>
      <c r="I3971" s="0" t="n">
        <v>2</v>
      </c>
      <c r="J3971" s="0" t="n">
        <v>1.25</v>
      </c>
      <c r="K3971" s="3" t="s">
        <v>21</v>
      </c>
      <c r="L3971" s="0" t="n">
        <f aca="false">IF(K3971="Yes",(J3971-1)*0.98,-1)</f>
        <v>0.245</v>
      </c>
      <c r="M3971" s="4" t="s">
        <v>22</v>
      </c>
      <c r="N3971" s="52" t="n">
        <v>21.28</v>
      </c>
      <c r="O3971" s="50" t="n">
        <f aca="false">N3971*L3971</f>
        <v>5.2136</v>
      </c>
      <c r="P3971" s="14" t="n">
        <f aca="false">O3971+P3970</f>
        <v>1434.62680574339</v>
      </c>
    </row>
    <row r="3972" customFormat="false" ht="12.8" hidden="false" customHeight="false" outlineLevel="0" collapsed="false">
      <c r="A3972" s="2" t="s">
        <v>4397</v>
      </c>
      <c r="B3972" s="2" t="s">
        <v>1006</v>
      </c>
      <c r="C3972" s="0" t="s">
        <v>74</v>
      </c>
      <c r="D3972" s="0" t="s">
        <v>37</v>
      </c>
      <c r="E3972" s="0" t="s">
        <v>30</v>
      </c>
      <c r="F3972" s="0" t="s">
        <v>43</v>
      </c>
      <c r="G3972" s="0" t="s">
        <v>19</v>
      </c>
      <c r="H3972" s="0" t="s">
        <v>4398</v>
      </c>
      <c r="I3972" s="0" t="n">
        <v>4</v>
      </c>
      <c r="J3972" s="0" t="n">
        <v>1.55</v>
      </c>
      <c r="K3972" s="3" t="s">
        <v>19</v>
      </c>
      <c r="L3972" s="0" t="n">
        <f aca="false">IF(K3972="Yes",(J3972-1)*0.98,-1)</f>
        <v>-1</v>
      </c>
      <c r="M3972" s="4" t="s">
        <v>22</v>
      </c>
      <c r="N3972" s="52" t="n">
        <v>21.28</v>
      </c>
      <c r="O3972" s="50" t="n">
        <f aca="false">N3972*L3972</f>
        <v>-21.28</v>
      </c>
      <c r="P3972" s="14" t="n">
        <f aca="false">O3972+P3971</f>
        <v>1413.34680574339</v>
      </c>
    </row>
    <row r="3973" customFormat="false" ht="12.8" hidden="false" customHeight="false" outlineLevel="0" collapsed="false">
      <c r="A3973" s="2" t="s">
        <v>4399</v>
      </c>
      <c r="B3973" s="2" t="s">
        <v>130</v>
      </c>
      <c r="C3973" s="0" t="s">
        <v>3260</v>
      </c>
      <c r="D3973" s="0" t="s">
        <v>37</v>
      </c>
      <c r="E3973" s="0" t="s">
        <v>17</v>
      </c>
      <c r="F3973" s="0" t="s">
        <v>18</v>
      </c>
      <c r="G3973" s="0" t="s">
        <v>19</v>
      </c>
      <c r="H3973" s="0" t="s">
        <v>4400</v>
      </c>
      <c r="I3973" s="0" t="n">
        <v>0</v>
      </c>
      <c r="J3973" s="0" t="n">
        <v>2.72</v>
      </c>
      <c r="K3973" s="3" t="str">
        <f aca="false">IF(I3973=1,"Yes","No")</f>
        <v>No</v>
      </c>
      <c r="L3973" s="0" t="n">
        <f aca="false">IF(K3973="Yes",(J3973-1)*0.98,-1)</f>
        <v>-1</v>
      </c>
      <c r="M3973" s="5" t="s">
        <v>33</v>
      </c>
      <c r="N3973" s="52" t="n">
        <v>21.28</v>
      </c>
      <c r="O3973" s="50" t="n">
        <f aca="false">N3973*L3973</f>
        <v>-21.28</v>
      </c>
      <c r="P3973" s="14" t="n">
        <f aca="false">O3973+P3972</f>
        <v>1392.06680574339</v>
      </c>
    </row>
    <row r="3974" customFormat="false" ht="12.8" hidden="false" customHeight="false" outlineLevel="0" collapsed="false">
      <c r="A3974" s="2" t="s">
        <v>4399</v>
      </c>
      <c r="B3974" s="2" t="s">
        <v>71</v>
      </c>
      <c r="C3974" s="0" t="s">
        <v>1302</v>
      </c>
      <c r="D3974" s="0" t="s">
        <v>37</v>
      </c>
      <c r="E3974" s="0" t="s">
        <v>147</v>
      </c>
      <c r="G3974" s="0" t="s">
        <v>19</v>
      </c>
      <c r="H3974" s="0" t="s">
        <v>4401</v>
      </c>
      <c r="I3974" s="0" t="n">
        <v>0</v>
      </c>
      <c r="J3974" s="0" t="n">
        <v>2.52</v>
      </c>
      <c r="K3974" s="3" t="str">
        <f aca="false">IF(I3974=1,"Yes","No")</f>
        <v>No</v>
      </c>
      <c r="L3974" s="0" t="n">
        <f aca="false">IF(K3974="Yes",(J3974-1)*0.98,-1)</f>
        <v>-1</v>
      </c>
      <c r="M3974" s="5" t="s">
        <v>33</v>
      </c>
      <c r="N3974" s="52" t="n">
        <v>21.28</v>
      </c>
      <c r="O3974" s="50" t="n">
        <f aca="false">N3974*L3974</f>
        <v>-21.28</v>
      </c>
      <c r="P3974" s="14" t="n">
        <f aca="false">O3974+P3973</f>
        <v>1370.78680574339</v>
      </c>
    </row>
    <row r="3975" customFormat="false" ht="12.8" hidden="false" customHeight="false" outlineLevel="0" collapsed="false">
      <c r="A3975" s="2" t="s">
        <v>4402</v>
      </c>
      <c r="B3975" s="2" t="s">
        <v>162</v>
      </c>
      <c r="C3975" s="6" t="s">
        <v>1192</v>
      </c>
      <c r="D3975" s="6" t="s">
        <v>37</v>
      </c>
      <c r="E3975" s="6" t="s">
        <v>147</v>
      </c>
      <c r="F3975" s="6" t="s">
        <v>43</v>
      </c>
      <c r="G3975" s="6" t="s">
        <v>19</v>
      </c>
      <c r="H3975" s="6" t="s">
        <v>4403</v>
      </c>
      <c r="I3975" s="6" t="n">
        <v>0</v>
      </c>
      <c r="J3975" s="6" t="n">
        <v>10</v>
      </c>
      <c r="K3975" s="3" t="str">
        <f aca="false">IF(I3975=1, "No","Yes")</f>
        <v>Yes</v>
      </c>
      <c r="L3975" s="7" t="n">
        <f aca="false">IF(I3975=1,-J3975,0.98)</f>
        <v>0.98</v>
      </c>
      <c r="M3975" s="8" t="s">
        <v>51</v>
      </c>
      <c r="N3975" s="52" t="n">
        <v>21.28</v>
      </c>
      <c r="O3975" s="50" t="n">
        <f aca="false">N3975*L3975</f>
        <v>20.8544</v>
      </c>
      <c r="P3975" s="14" t="n">
        <f aca="false">O3975+P3974</f>
        <v>1391.64120574339</v>
      </c>
    </row>
    <row r="3976" customFormat="false" ht="12.8" hidden="false" customHeight="false" outlineLevel="0" collapsed="false">
      <c r="A3976" s="2" t="s">
        <v>4402</v>
      </c>
      <c r="B3976" s="2" t="s">
        <v>162</v>
      </c>
      <c r="C3976" s="6" t="s">
        <v>1192</v>
      </c>
      <c r="D3976" s="6" t="s">
        <v>37</v>
      </c>
      <c r="E3976" s="6" t="s">
        <v>147</v>
      </c>
      <c r="F3976" s="6" t="s">
        <v>43</v>
      </c>
      <c r="G3976" s="6" t="s">
        <v>19</v>
      </c>
      <c r="H3976" s="6" t="s">
        <v>4403</v>
      </c>
      <c r="I3976" s="6" t="n">
        <v>0</v>
      </c>
      <c r="J3976" s="6" t="n">
        <v>10</v>
      </c>
      <c r="K3976" s="3" t="str">
        <f aca="false">IF(I3976=1, "No","Yes")</f>
        <v>Yes</v>
      </c>
      <c r="L3976" s="7" t="n">
        <f aca="false">IF(I3976=1,-J3976,0.98)</f>
        <v>0.98</v>
      </c>
      <c r="M3976" s="12" t="s">
        <v>128</v>
      </c>
      <c r="N3976" s="52" t="n">
        <v>21.28</v>
      </c>
      <c r="O3976" s="50" t="n">
        <f aca="false">N3976*L3976</f>
        <v>20.8544</v>
      </c>
      <c r="P3976" s="14" t="n">
        <f aca="false">O3976+P3975</f>
        <v>1412.49560574339</v>
      </c>
    </row>
    <row r="3977" customFormat="false" ht="12.8" hidden="false" customHeight="false" outlineLevel="0" collapsed="false">
      <c r="A3977" s="2" t="s">
        <v>4402</v>
      </c>
      <c r="B3977" s="2" t="s">
        <v>4404</v>
      </c>
      <c r="C3977" s="0" t="s">
        <v>1045</v>
      </c>
      <c r="D3977" s="0" t="s">
        <v>37</v>
      </c>
      <c r="E3977" s="0" t="s">
        <v>17</v>
      </c>
      <c r="F3977" s="0" t="s">
        <v>18</v>
      </c>
      <c r="G3977" s="0" t="s">
        <v>19</v>
      </c>
      <c r="H3977" s="0" t="s">
        <v>4405</v>
      </c>
      <c r="I3977" s="0" t="n">
        <v>1</v>
      </c>
      <c r="J3977" s="0" t="n">
        <v>2.76</v>
      </c>
      <c r="K3977" s="3" t="str">
        <f aca="false">IF(I3977=1,"Yes","No")</f>
        <v>Yes</v>
      </c>
      <c r="L3977" s="0" t="n">
        <f aca="false">IF(K3977="Yes",(J3977-1)*0.98,-1)</f>
        <v>1.7248</v>
      </c>
      <c r="M3977" s="5" t="s">
        <v>33</v>
      </c>
      <c r="N3977" s="52" t="n">
        <v>21.28</v>
      </c>
      <c r="O3977" s="50" t="n">
        <f aca="false">N3977*L3977</f>
        <v>36.703744</v>
      </c>
      <c r="P3977" s="14" t="n">
        <f aca="false">O3977+P3976</f>
        <v>1449.19934974339</v>
      </c>
    </row>
    <row r="3978" customFormat="false" ht="12.8" hidden="false" customHeight="false" outlineLevel="0" collapsed="false">
      <c r="A3978" s="2" t="s">
        <v>4402</v>
      </c>
      <c r="B3978" s="2" t="s">
        <v>293</v>
      </c>
      <c r="C3978" s="0" t="s">
        <v>359</v>
      </c>
      <c r="D3978" s="0" t="s">
        <v>42</v>
      </c>
      <c r="E3978" s="0" t="s">
        <v>79</v>
      </c>
      <c r="F3978" s="0" t="s">
        <v>206</v>
      </c>
      <c r="G3978" s="0" t="s">
        <v>19</v>
      </c>
      <c r="H3978" s="0" t="s">
        <v>4406</v>
      </c>
      <c r="I3978" s="0" t="n">
        <v>3</v>
      </c>
      <c r="J3978" s="0" t="n">
        <v>9.2</v>
      </c>
      <c r="K3978" s="3" t="str">
        <f aca="false">IF(I3978=1,"Yes","No")</f>
        <v>No</v>
      </c>
      <c r="L3978" s="0" t="n">
        <f aca="false">IF(K3978="Yes",(J3978-1)*0.98,-1)</f>
        <v>-1</v>
      </c>
      <c r="M3978" s="5" t="s">
        <v>33</v>
      </c>
      <c r="N3978" s="52" t="n">
        <v>21.28</v>
      </c>
      <c r="O3978" s="50" t="n">
        <f aca="false">N3978*L3978</f>
        <v>-21.28</v>
      </c>
      <c r="P3978" s="14" t="n">
        <f aca="false">O3978+P3977</f>
        <v>1427.91934974339</v>
      </c>
    </row>
    <row r="3979" customFormat="false" ht="12.8" hidden="false" customHeight="false" outlineLevel="0" collapsed="false">
      <c r="A3979" s="2" t="s">
        <v>4407</v>
      </c>
      <c r="B3979" s="2" t="s">
        <v>2615</v>
      </c>
      <c r="C3979" s="0" t="s">
        <v>430</v>
      </c>
      <c r="D3979" s="0" t="s">
        <v>42</v>
      </c>
      <c r="E3979" s="0" t="s">
        <v>147</v>
      </c>
      <c r="F3979" s="0" t="s">
        <v>453</v>
      </c>
      <c r="G3979" s="0" t="s">
        <v>19</v>
      </c>
      <c r="H3979" s="0" t="s">
        <v>4145</v>
      </c>
      <c r="I3979" s="0" t="n">
        <v>3</v>
      </c>
      <c r="J3979" s="0" t="n">
        <v>1.71</v>
      </c>
      <c r="K3979" s="3" t="str">
        <f aca="false">IF(I3979=1,"Yes","No")</f>
        <v>No</v>
      </c>
      <c r="L3979" s="0" t="n">
        <f aca="false">IF(K3979="Yes",(J3979-1)*0.98,-1)</f>
        <v>-1</v>
      </c>
      <c r="M3979" s="5" t="s">
        <v>33</v>
      </c>
      <c r="N3979" s="52" t="n">
        <v>21.28</v>
      </c>
      <c r="O3979" s="50" t="n">
        <f aca="false">N3979*L3979</f>
        <v>-21.28</v>
      </c>
      <c r="P3979" s="14" t="n">
        <f aca="false">O3979+P3978</f>
        <v>1406.63934974339</v>
      </c>
    </row>
    <row r="3980" customFormat="false" ht="12.8" hidden="false" customHeight="false" outlineLevel="0" collapsed="false">
      <c r="A3980" s="2" t="s">
        <v>4407</v>
      </c>
      <c r="B3980" s="2" t="s">
        <v>2615</v>
      </c>
      <c r="C3980" s="0" t="s">
        <v>430</v>
      </c>
      <c r="D3980" s="0" t="s">
        <v>42</v>
      </c>
      <c r="E3980" s="0" t="s">
        <v>147</v>
      </c>
      <c r="F3980" s="0" t="s">
        <v>453</v>
      </c>
      <c r="G3980" s="0" t="s">
        <v>19</v>
      </c>
      <c r="H3980" s="0" t="s">
        <v>4408</v>
      </c>
      <c r="I3980" s="0" t="n">
        <v>2</v>
      </c>
      <c r="J3980" s="0" t="n">
        <v>1.9</v>
      </c>
      <c r="K3980" s="3" t="s">
        <v>21</v>
      </c>
      <c r="L3980" s="0" t="n">
        <f aca="false">IF(K3980="Yes",(J3980-1)*0.98,-1)</f>
        <v>0.882</v>
      </c>
      <c r="M3980" s="11" t="s">
        <v>62</v>
      </c>
      <c r="N3980" s="52" t="n">
        <v>21.28</v>
      </c>
      <c r="O3980" s="50" t="n">
        <f aca="false">N3980*L3980</f>
        <v>18.76896</v>
      </c>
      <c r="P3980" s="14" t="n">
        <f aca="false">O3980+P3979</f>
        <v>1425.40830974339</v>
      </c>
    </row>
    <row r="3981" customFormat="false" ht="12.8" hidden="false" customHeight="false" outlineLevel="0" collapsed="false">
      <c r="A3981" s="9" t="s">
        <v>4407</v>
      </c>
      <c r="B3981" s="9" t="s">
        <v>2615</v>
      </c>
      <c r="C3981" s="6" t="s">
        <v>430</v>
      </c>
      <c r="D3981" s="6" t="s">
        <v>42</v>
      </c>
      <c r="E3981" s="6" t="s">
        <v>147</v>
      </c>
      <c r="F3981" s="6" t="s">
        <v>453</v>
      </c>
      <c r="G3981" s="6" t="s">
        <v>19</v>
      </c>
      <c r="H3981" s="6" t="s">
        <v>4409</v>
      </c>
      <c r="I3981" s="6" t="n">
        <v>1</v>
      </c>
      <c r="J3981" s="6" t="n">
        <v>3.3</v>
      </c>
      <c r="K3981" s="3" t="s">
        <v>21</v>
      </c>
      <c r="L3981" s="0" t="n">
        <f aca="false">IF(K3981="Yes",(J3981-1)*0.98,-1)</f>
        <v>2.254</v>
      </c>
      <c r="M3981" s="13" t="s">
        <v>184</v>
      </c>
      <c r="N3981" s="52" t="n">
        <v>21.28</v>
      </c>
      <c r="O3981" s="50" t="n">
        <f aca="false">N3981*L3981</f>
        <v>47.96512</v>
      </c>
      <c r="P3981" s="14" t="n">
        <f aca="false">O3981+P3980</f>
        <v>1473.37342974339</v>
      </c>
    </row>
    <row r="3982" customFormat="false" ht="12.8" hidden="false" customHeight="false" outlineLevel="0" collapsed="false">
      <c r="A3982" s="2" t="s">
        <v>4407</v>
      </c>
      <c r="B3982" s="2" t="s">
        <v>186</v>
      </c>
      <c r="C3982" s="0" t="s">
        <v>370</v>
      </c>
      <c r="D3982" s="0" t="s">
        <v>42</v>
      </c>
      <c r="E3982" s="0" t="s">
        <v>147</v>
      </c>
      <c r="F3982" s="0" t="s">
        <v>31</v>
      </c>
      <c r="G3982" s="0" t="s">
        <v>19</v>
      </c>
      <c r="H3982" s="0" t="s">
        <v>4242</v>
      </c>
      <c r="I3982" s="0" t="n">
        <v>1</v>
      </c>
      <c r="J3982" s="0" t="n">
        <v>4.61</v>
      </c>
      <c r="K3982" s="3" t="str">
        <f aca="false">IF(I3982=1,"Yes","No")</f>
        <v>Yes</v>
      </c>
      <c r="L3982" s="0" t="n">
        <f aca="false">IF(K3982="Yes",(J3982-1)*0.98,-1)</f>
        <v>3.5378</v>
      </c>
      <c r="M3982" s="5" t="s">
        <v>33</v>
      </c>
      <c r="N3982" s="52" t="n">
        <v>21.28</v>
      </c>
      <c r="O3982" s="50" t="n">
        <f aca="false">N3982*L3982</f>
        <v>75.284384</v>
      </c>
      <c r="P3982" s="14" t="n">
        <f aca="false">O3982+P3981</f>
        <v>1548.65781374339</v>
      </c>
    </row>
    <row r="3983" customFormat="false" ht="12.8" hidden="false" customHeight="false" outlineLevel="0" collapsed="false">
      <c r="A3983" s="2" t="s">
        <v>4407</v>
      </c>
      <c r="B3983" s="2" t="s">
        <v>186</v>
      </c>
      <c r="C3983" s="0" t="s">
        <v>370</v>
      </c>
      <c r="D3983" s="0" t="s">
        <v>42</v>
      </c>
      <c r="E3983" s="0" t="s">
        <v>147</v>
      </c>
      <c r="F3983" s="0" t="s">
        <v>31</v>
      </c>
      <c r="G3983" s="0" t="s">
        <v>19</v>
      </c>
      <c r="H3983" s="0" t="s">
        <v>4242</v>
      </c>
      <c r="I3983" s="0" t="n">
        <v>1</v>
      </c>
      <c r="J3983" s="0" t="n">
        <v>1.67</v>
      </c>
      <c r="K3983" s="3" t="s">
        <v>21</v>
      </c>
      <c r="L3983" s="0" t="n">
        <f aca="false">IF(K3983="Yes",(J3983-1)*0.98,-1)</f>
        <v>0.6566</v>
      </c>
      <c r="M3983" s="4" t="s">
        <v>22</v>
      </c>
      <c r="N3983" s="52" t="n">
        <v>21.28</v>
      </c>
      <c r="O3983" s="50" t="n">
        <f aca="false">N3983*L3983</f>
        <v>13.972448</v>
      </c>
      <c r="P3983" s="14" t="n">
        <f aca="false">O3983+P3982</f>
        <v>1562.63026174339</v>
      </c>
    </row>
    <row r="3984" customFormat="false" ht="12.8" hidden="false" customHeight="false" outlineLevel="0" collapsed="false">
      <c r="A3984" s="2" t="s">
        <v>4407</v>
      </c>
      <c r="B3984" s="2" t="s">
        <v>96</v>
      </c>
      <c r="C3984" s="0" t="s">
        <v>114</v>
      </c>
      <c r="D3984" s="0" t="s">
        <v>16</v>
      </c>
      <c r="E3984" s="0" t="s">
        <v>17</v>
      </c>
      <c r="F3984" s="0" t="s">
        <v>18</v>
      </c>
      <c r="G3984" s="0" t="s">
        <v>19</v>
      </c>
      <c r="H3984" s="0" t="s">
        <v>4410</v>
      </c>
      <c r="I3984" s="0" t="n">
        <v>1</v>
      </c>
      <c r="J3984" s="0" t="n">
        <v>1.1</v>
      </c>
      <c r="K3984" s="3" t="s">
        <v>21</v>
      </c>
      <c r="L3984" s="0" t="n">
        <f aca="false">IF(K3984="Yes",(J3984-1)*0.98,-1)</f>
        <v>0.0980000000000001</v>
      </c>
      <c r="M3984" s="4" t="s">
        <v>22</v>
      </c>
      <c r="N3984" s="52" t="n">
        <v>21.28</v>
      </c>
      <c r="O3984" s="50" t="n">
        <f aca="false">N3984*L3984</f>
        <v>2.08544</v>
      </c>
      <c r="P3984" s="14" t="n">
        <f aca="false">O3984+P3983</f>
        <v>1564.71570174339</v>
      </c>
    </row>
    <row r="3985" customFormat="false" ht="12.8" hidden="false" customHeight="false" outlineLevel="0" collapsed="false">
      <c r="A3985" s="2" t="s">
        <v>4407</v>
      </c>
      <c r="B3985" s="2" t="s">
        <v>1185</v>
      </c>
      <c r="C3985" s="0" t="s">
        <v>59</v>
      </c>
      <c r="D3985" s="0" t="s">
        <v>16</v>
      </c>
      <c r="E3985" s="0" t="s">
        <v>30</v>
      </c>
      <c r="F3985" s="0" t="s">
        <v>453</v>
      </c>
      <c r="G3985" s="0" t="s">
        <v>19</v>
      </c>
      <c r="H3985" s="0" t="s">
        <v>4411</v>
      </c>
      <c r="I3985" s="0" t="n">
        <v>2</v>
      </c>
      <c r="J3985" s="0" t="n">
        <v>1.38</v>
      </c>
      <c r="K3985" s="3" t="s">
        <v>21</v>
      </c>
      <c r="L3985" s="0" t="n">
        <f aca="false">IF(K3985="Yes",(J3985-1)*0.98,-1)</f>
        <v>0.3724</v>
      </c>
      <c r="M3985" s="11" t="s">
        <v>62</v>
      </c>
      <c r="N3985" s="52" t="n">
        <v>21.28</v>
      </c>
      <c r="O3985" s="50" t="n">
        <f aca="false">N3985*L3985</f>
        <v>7.924672</v>
      </c>
      <c r="P3985" s="14" t="n">
        <f aca="false">O3985+P3984</f>
        <v>1572.64037374339</v>
      </c>
    </row>
    <row r="3986" customFormat="false" ht="12.8" hidden="false" customHeight="false" outlineLevel="0" collapsed="false">
      <c r="A3986" s="2" t="s">
        <v>4412</v>
      </c>
      <c r="B3986" s="2" t="s">
        <v>139</v>
      </c>
      <c r="C3986" s="0" t="s">
        <v>24</v>
      </c>
      <c r="D3986" s="0" t="s">
        <v>42</v>
      </c>
      <c r="E3986" s="0" t="s">
        <v>17</v>
      </c>
      <c r="F3986" s="0" t="s">
        <v>1055</v>
      </c>
      <c r="G3986" s="0" t="s">
        <v>21</v>
      </c>
      <c r="H3986" s="0" t="s">
        <v>4413</v>
      </c>
      <c r="I3986" s="0" t="n">
        <v>3</v>
      </c>
      <c r="J3986" s="0" t="n">
        <v>1.7</v>
      </c>
      <c r="K3986" s="3" t="s">
        <v>21</v>
      </c>
      <c r="L3986" s="0" t="n">
        <f aca="false">IF(K3986="Yes",(J3986-1)*0.98,-1)</f>
        <v>0.686</v>
      </c>
      <c r="M3986" s="4" t="s">
        <v>22</v>
      </c>
      <c r="N3986" s="52" t="n">
        <v>21.28</v>
      </c>
      <c r="O3986" s="50" t="n">
        <f aca="false">N3986*L3986</f>
        <v>14.59808</v>
      </c>
      <c r="P3986" s="14" t="n">
        <f aca="false">O3986+P3985</f>
        <v>1587.23845374339</v>
      </c>
    </row>
    <row r="3987" customFormat="false" ht="12.8" hidden="false" customHeight="false" outlineLevel="0" collapsed="false">
      <c r="A3987" s="2" t="s">
        <v>4412</v>
      </c>
      <c r="B3987" s="2" t="s">
        <v>252</v>
      </c>
      <c r="C3987" s="0" t="s">
        <v>24</v>
      </c>
      <c r="D3987" s="0" t="s">
        <v>42</v>
      </c>
      <c r="E3987" s="0" t="s">
        <v>79</v>
      </c>
      <c r="F3987" s="0" t="s">
        <v>80</v>
      </c>
      <c r="G3987" s="0" t="s">
        <v>19</v>
      </c>
      <c r="H3987" s="0" t="s">
        <v>4414</v>
      </c>
      <c r="I3987" s="0" t="n">
        <v>2</v>
      </c>
      <c r="J3987" s="0" t="n">
        <v>2.46</v>
      </c>
      <c r="K3987" s="3" t="s">
        <v>21</v>
      </c>
      <c r="L3987" s="0" t="n">
        <f aca="false">IF(K3987="Yes",(J3987-1)*0.98,-1)</f>
        <v>1.4308</v>
      </c>
      <c r="M3987" s="4" t="s">
        <v>22</v>
      </c>
      <c r="N3987" s="52" t="n">
        <v>21.28</v>
      </c>
      <c r="O3987" s="50" t="n">
        <f aca="false">N3987*L3987</f>
        <v>30.447424</v>
      </c>
      <c r="P3987" s="14" t="n">
        <f aca="false">O3987+P3986</f>
        <v>1617.68587774339</v>
      </c>
    </row>
    <row r="3988" customFormat="false" ht="12.8" hidden="false" customHeight="false" outlineLevel="0" collapsed="false">
      <c r="A3988" s="2" t="s">
        <v>4415</v>
      </c>
      <c r="B3988" s="2" t="s">
        <v>124</v>
      </c>
      <c r="C3988" s="0" t="s">
        <v>373</v>
      </c>
      <c r="D3988" s="0" t="s">
        <v>102</v>
      </c>
      <c r="E3988" s="0" t="s">
        <v>147</v>
      </c>
      <c r="F3988" s="0" t="s">
        <v>18</v>
      </c>
      <c r="G3988" s="0" t="s">
        <v>19</v>
      </c>
      <c r="H3988" s="0" t="s">
        <v>4416</v>
      </c>
      <c r="I3988" s="0" t="n">
        <v>3</v>
      </c>
      <c r="J3988" s="0" t="n">
        <v>1.13</v>
      </c>
      <c r="K3988" s="3" t="s">
        <v>21</v>
      </c>
      <c r="L3988" s="0" t="n">
        <f aca="false">IF(K3988="Yes",(J3988-1)*0.98,-1)</f>
        <v>0.1274</v>
      </c>
      <c r="M3988" s="4" t="s">
        <v>22</v>
      </c>
      <c r="N3988" s="52" t="n">
        <v>21.28</v>
      </c>
      <c r="O3988" s="50" t="n">
        <f aca="false">N3988*L3988</f>
        <v>2.711072</v>
      </c>
      <c r="P3988" s="14" t="n">
        <f aca="false">O3988+P3987</f>
        <v>1620.39694974339</v>
      </c>
    </row>
    <row r="3989" customFormat="false" ht="12.8" hidden="false" customHeight="false" outlineLevel="0" collapsed="false">
      <c r="A3989" s="2" t="s">
        <v>4415</v>
      </c>
      <c r="B3989" s="2" t="s">
        <v>245</v>
      </c>
      <c r="C3989" s="0" t="s">
        <v>215</v>
      </c>
      <c r="D3989" s="0" t="s">
        <v>42</v>
      </c>
      <c r="E3989" s="0" t="s">
        <v>79</v>
      </c>
      <c r="F3989" s="0" t="s">
        <v>80</v>
      </c>
      <c r="G3989" s="0" t="s">
        <v>19</v>
      </c>
      <c r="H3989" s="0" t="s">
        <v>4417</v>
      </c>
      <c r="I3989" s="0" t="n">
        <v>1</v>
      </c>
      <c r="J3989" s="0" t="n">
        <v>1.38</v>
      </c>
      <c r="K3989" s="3" t="s">
        <v>21</v>
      </c>
      <c r="L3989" s="0" t="n">
        <f aca="false">IF(K3989="Yes",(J3989-1)*0.98,-1)</f>
        <v>0.3724</v>
      </c>
      <c r="M3989" s="4" t="s">
        <v>22</v>
      </c>
      <c r="N3989" s="52" t="n">
        <v>21.28</v>
      </c>
      <c r="O3989" s="50" t="n">
        <f aca="false">N3989*L3989</f>
        <v>7.924672</v>
      </c>
      <c r="P3989" s="14" t="n">
        <f aca="false">O3989+P3988</f>
        <v>1628.32162174339</v>
      </c>
    </row>
    <row r="3990" customFormat="false" ht="12.8" hidden="false" customHeight="false" outlineLevel="0" collapsed="false">
      <c r="A3990" s="9" t="s">
        <v>4415</v>
      </c>
      <c r="B3990" s="9" t="s">
        <v>245</v>
      </c>
      <c r="C3990" s="6" t="s">
        <v>215</v>
      </c>
      <c r="D3990" s="6" t="s">
        <v>42</v>
      </c>
      <c r="E3990" s="6" t="s">
        <v>79</v>
      </c>
      <c r="F3990" s="6" t="s">
        <v>80</v>
      </c>
      <c r="G3990" s="6" t="s">
        <v>19</v>
      </c>
      <c r="H3990" s="6" t="s">
        <v>4418</v>
      </c>
      <c r="I3990" s="6" t="n">
        <v>4</v>
      </c>
      <c r="J3990" s="6" t="n">
        <v>11.5</v>
      </c>
      <c r="K3990" s="3" t="str">
        <f aca="false">IF(I3990=1,"Yes","No")</f>
        <v>No</v>
      </c>
      <c r="L3990" s="7" t="n">
        <f aca="false">IF(K3990="Yes",(J3990-1)*0.98,-1)</f>
        <v>-1</v>
      </c>
      <c r="M3990" s="10" t="s">
        <v>53</v>
      </c>
      <c r="N3990" s="52" t="n">
        <v>21.28</v>
      </c>
      <c r="O3990" s="50" t="n">
        <f aca="false">N3990*L3990</f>
        <v>-21.28</v>
      </c>
      <c r="P3990" s="14" t="n">
        <f aca="false">O3990+P3989</f>
        <v>1607.04162174339</v>
      </c>
    </row>
    <row r="3991" customFormat="false" ht="12.8" hidden="false" customHeight="false" outlineLevel="0" collapsed="false">
      <c r="A3991" s="2" t="s">
        <v>4419</v>
      </c>
      <c r="B3991" s="2" t="s">
        <v>925</v>
      </c>
      <c r="C3991" s="0" t="s">
        <v>230</v>
      </c>
      <c r="D3991" s="0" t="s">
        <v>16</v>
      </c>
      <c r="E3991" s="0" t="s">
        <v>17</v>
      </c>
      <c r="F3991" s="0" t="s">
        <v>18</v>
      </c>
      <c r="G3991" s="0" t="s">
        <v>19</v>
      </c>
      <c r="H3991" s="0" t="s">
        <v>4420</v>
      </c>
      <c r="I3991" s="0" t="n">
        <v>2</v>
      </c>
      <c r="J3991" s="0" t="n">
        <v>1.36</v>
      </c>
      <c r="K3991" s="3" t="s">
        <v>21</v>
      </c>
      <c r="L3991" s="0" t="n">
        <f aca="false">IF(K3991="Yes",(J3991-1)*0.98,-1)</f>
        <v>0.3528</v>
      </c>
      <c r="M3991" s="4" t="s">
        <v>22</v>
      </c>
      <c r="N3991" s="52" t="n">
        <v>21.28</v>
      </c>
      <c r="O3991" s="50" t="n">
        <f aca="false">N3991*L3991</f>
        <v>7.507584</v>
      </c>
      <c r="P3991" s="14" t="n">
        <f aca="false">O3991+P3990</f>
        <v>1614.54920574339</v>
      </c>
    </row>
    <row r="3992" customFormat="false" ht="12.8" hidden="false" customHeight="false" outlineLevel="0" collapsed="false">
      <c r="A3992" s="2" t="s">
        <v>4419</v>
      </c>
      <c r="B3992" s="2" t="s">
        <v>4421</v>
      </c>
      <c r="C3992" s="0" t="s">
        <v>230</v>
      </c>
      <c r="D3992" s="0" t="s">
        <v>16</v>
      </c>
      <c r="E3992" s="0" t="s">
        <v>17</v>
      </c>
      <c r="F3992" s="0" t="s">
        <v>18</v>
      </c>
      <c r="G3992" s="0" t="s">
        <v>19</v>
      </c>
      <c r="H3992" s="0" t="s">
        <v>4422</v>
      </c>
      <c r="I3992" s="0" t="n">
        <v>1</v>
      </c>
      <c r="J3992" s="0" t="n">
        <v>1.52</v>
      </c>
      <c r="K3992" s="3" t="s">
        <v>21</v>
      </c>
      <c r="L3992" s="0" t="n">
        <f aca="false">IF(K3992="Yes",(J3992-1)*0.98,-1)</f>
        <v>0.5096</v>
      </c>
      <c r="M3992" s="4" t="s">
        <v>22</v>
      </c>
      <c r="N3992" s="52" t="n">
        <v>21.28</v>
      </c>
      <c r="O3992" s="50" t="n">
        <f aca="false">N3992*L3992</f>
        <v>10.844288</v>
      </c>
      <c r="P3992" s="14" t="n">
        <f aca="false">O3992+P3991</f>
        <v>1625.39349374339</v>
      </c>
    </row>
    <row r="3993" customFormat="false" ht="12.8" hidden="false" customHeight="false" outlineLevel="0" collapsed="false">
      <c r="A3993" s="2" t="s">
        <v>4419</v>
      </c>
      <c r="B3993" s="2" t="s">
        <v>142</v>
      </c>
      <c r="C3993" s="6" t="s">
        <v>1404</v>
      </c>
      <c r="D3993" s="6" t="s">
        <v>37</v>
      </c>
      <c r="E3993" s="6" t="s">
        <v>147</v>
      </c>
      <c r="F3993" s="6" t="s">
        <v>43</v>
      </c>
      <c r="G3993" s="6" t="s">
        <v>19</v>
      </c>
      <c r="H3993" s="6" t="s">
        <v>4423</v>
      </c>
      <c r="I3993" s="6" t="n">
        <v>2</v>
      </c>
      <c r="J3993" s="6" t="n">
        <v>3.64</v>
      </c>
      <c r="K3993" s="3" t="str">
        <f aca="false">IF(I3993=1, "No","Yes")</f>
        <v>Yes</v>
      </c>
      <c r="L3993" s="7" t="n">
        <f aca="false">IF(I3993=1,-J3993,0.98)</f>
        <v>0.98</v>
      </c>
      <c r="M3993" s="8" t="s">
        <v>51</v>
      </c>
      <c r="N3993" s="52" t="n">
        <v>21.28</v>
      </c>
      <c r="O3993" s="50" t="n">
        <f aca="false">N3993*L3993</f>
        <v>20.8544</v>
      </c>
      <c r="P3993" s="14" t="n">
        <f aca="false">O3993+P3992</f>
        <v>1646.24789374339</v>
      </c>
    </row>
    <row r="3994" customFormat="false" ht="12.8" hidden="false" customHeight="false" outlineLevel="0" collapsed="false">
      <c r="A3994" s="2" t="s">
        <v>4419</v>
      </c>
      <c r="B3994" s="2" t="s">
        <v>142</v>
      </c>
      <c r="C3994" s="6" t="s">
        <v>1404</v>
      </c>
      <c r="D3994" s="6" t="s">
        <v>37</v>
      </c>
      <c r="E3994" s="6" t="s">
        <v>147</v>
      </c>
      <c r="F3994" s="6" t="s">
        <v>43</v>
      </c>
      <c r="G3994" s="6" t="s">
        <v>19</v>
      </c>
      <c r="H3994" s="6" t="s">
        <v>4423</v>
      </c>
      <c r="I3994" s="6" t="n">
        <v>2</v>
      </c>
      <c r="J3994" s="6" t="n">
        <v>3.64</v>
      </c>
      <c r="K3994" s="3" t="str">
        <f aca="false">IF(I3994=1, "No","Yes")</f>
        <v>Yes</v>
      </c>
      <c r="L3994" s="7" t="n">
        <f aca="false">IF(I3994=1,-J3994,0.98)</f>
        <v>0.98</v>
      </c>
      <c r="M3994" s="12" t="s">
        <v>128</v>
      </c>
      <c r="N3994" s="52" t="n">
        <v>21.28</v>
      </c>
      <c r="O3994" s="50" t="n">
        <f aca="false">N3994*L3994</f>
        <v>20.8544</v>
      </c>
      <c r="P3994" s="14" t="n">
        <f aca="false">O3994+P3993</f>
        <v>1667.10229374339</v>
      </c>
    </row>
    <row r="3995" customFormat="false" ht="12.8" hidden="false" customHeight="false" outlineLevel="0" collapsed="false">
      <c r="A3995" s="2" t="s">
        <v>4419</v>
      </c>
      <c r="B3995" s="2" t="s">
        <v>296</v>
      </c>
      <c r="C3995" s="0" t="s">
        <v>86</v>
      </c>
      <c r="D3995" s="0" t="s">
        <v>16</v>
      </c>
      <c r="E3995" s="0" t="s">
        <v>17</v>
      </c>
      <c r="F3995" s="0" t="s">
        <v>18</v>
      </c>
      <c r="G3995" s="0" t="s">
        <v>19</v>
      </c>
      <c r="H3995" s="0" t="s">
        <v>4424</v>
      </c>
      <c r="I3995" s="0" t="n">
        <v>1</v>
      </c>
      <c r="J3995" s="0" t="n">
        <v>1.23</v>
      </c>
      <c r="K3995" s="3" t="s">
        <v>21</v>
      </c>
      <c r="L3995" s="0" t="n">
        <f aca="false">IF(K3995="Yes",(J3995-1)*0.98,-1)</f>
        <v>0.2254</v>
      </c>
      <c r="M3995" s="4" t="s">
        <v>22</v>
      </c>
      <c r="N3995" s="52" t="n">
        <v>21.28</v>
      </c>
      <c r="O3995" s="50" t="n">
        <f aca="false">N3995*L3995</f>
        <v>4.796512</v>
      </c>
      <c r="P3995" s="14" t="n">
        <f aca="false">O3995+P3994</f>
        <v>1671.89880574339</v>
      </c>
    </row>
    <row r="3996" customFormat="false" ht="12.8" hidden="false" customHeight="false" outlineLevel="0" collapsed="false">
      <c r="A3996" s="2" t="s">
        <v>4419</v>
      </c>
      <c r="B3996" s="2" t="s">
        <v>296</v>
      </c>
      <c r="C3996" s="0" t="s">
        <v>86</v>
      </c>
      <c r="D3996" s="0" t="s">
        <v>16</v>
      </c>
      <c r="E3996" s="0" t="s">
        <v>17</v>
      </c>
      <c r="F3996" s="0" t="s">
        <v>18</v>
      </c>
      <c r="G3996" s="0" t="s">
        <v>19</v>
      </c>
      <c r="H3996" s="0" t="s">
        <v>4425</v>
      </c>
      <c r="I3996" s="0" t="n">
        <v>0</v>
      </c>
      <c r="J3996" s="0" t="n">
        <v>3.54</v>
      </c>
      <c r="K3996" s="3" t="s">
        <v>19</v>
      </c>
      <c r="L3996" s="0" t="n">
        <f aca="false">IF(K3996="Yes",(J3996-1)*0.98,-1)</f>
        <v>-1</v>
      </c>
      <c r="M3996" s="11" t="s">
        <v>62</v>
      </c>
      <c r="N3996" s="52" t="n">
        <v>21.28</v>
      </c>
      <c r="O3996" s="50" t="n">
        <f aca="false">N3996*L3996</f>
        <v>-21.28</v>
      </c>
      <c r="P3996" s="14" t="n">
        <f aca="false">O3996+P3995</f>
        <v>1650.61880574339</v>
      </c>
    </row>
    <row r="3997" customFormat="false" ht="12.8" hidden="false" customHeight="false" outlineLevel="0" collapsed="false">
      <c r="A3997" s="2" t="s">
        <v>4419</v>
      </c>
      <c r="B3997" s="2" t="s">
        <v>135</v>
      </c>
      <c r="C3997" s="0" t="s">
        <v>86</v>
      </c>
      <c r="D3997" s="0" t="s">
        <v>48</v>
      </c>
      <c r="E3997" s="0" t="s">
        <v>87</v>
      </c>
      <c r="F3997" s="0" t="s">
        <v>18</v>
      </c>
      <c r="G3997" s="0" t="s">
        <v>21</v>
      </c>
      <c r="H3997" s="0" t="s">
        <v>4426</v>
      </c>
      <c r="I3997" s="0" t="n">
        <v>2</v>
      </c>
      <c r="J3997" s="0" t="n">
        <v>2.95</v>
      </c>
      <c r="K3997" s="3" t="s">
        <v>21</v>
      </c>
      <c r="L3997" s="0" t="n">
        <f aca="false">IF(K3997="Yes",(J3997-1)*0.98,-1)</f>
        <v>1.911</v>
      </c>
      <c r="M3997" s="4" t="s">
        <v>22</v>
      </c>
      <c r="N3997" s="52" t="n">
        <v>21.28</v>
      </c>
      <c r="O3997" s="50" t="n">
        <f aca="false">N3997*L3997</f>
        <v>40.66608</v>
      </c>
      <c r="P3997" s="14" t="n">
        <f aca="false">O3997+P3996</f>
        <v>1691.28488574339</v>
      </c>
    </row>
    <row r="3998" customFormat="false" ht="12.8" hidden="false" customHeight="false" outlineLevel="0" collapsed="false">
      <c r="A3998" s="2" t="s">
        <v>4427</v>
      </c>
      <c r="B3998" s="2" t="s">
        <v>4428</v>
      </c>
      <c r="C3998" s="0" t="s">
        <v>3476</v>
      </c>
      <c r="D3998" s="0" t="s">
        <v>37</v>
      </c>
      <c r="E3998" s="0" t="s">
        <v>17</v>
      </c>
      <c r="F3998" s="0" t="s">
        <v>43</v>
      </c>
      <c r="G3998" s="0" t="s">
        <v>19</v>
      </c>
      <c r="H3998" s="0" t="s">
        <v>4429</v>
      </c>
      <c r="I3998" s="0" t="n">
        <v>0</v>
      </c>
      <c r="J3998" s="0" t="n">
        <v>4.4</v>
      </c>
      <c r="K3998" s="3" t="s">
        <v>19</v>
      </c>
      <c r="L3998" s="0" t="n">
        <f aca="false">IF(K3998="Yes",(J3998-1)*0.98,-1)</f>
        <v>-1</v>
      </c>
      <c r="M3998" s="11" t="s">
        <v>62</v>
      </c>
      <c r="N3998" s="52" t="n">
        <v>21.28</v>
      </c>
      <c r="O3998" s="50" t="n">
        <f aca="false">N3998*L3998</f>
        <v>-21.28</v>
      </c>
      <c r="P3998" s="14" t="n">
        <f aca="false">O3998+P3997</f>
        <v>1670.00488574339</v>
      </c>
    </row>
    <row r="3999" customFormat="false" ht="12.8" hidden="false" customHeight="false" outlineLevel="0" collapsed="false">
      <c r="A3999" s="2" t="s">
        <v>4427</v>
      </c>
      <c r="B3999" s="2" t="s">
        <v>4428</v>
      </c>
      <c r="C3999" s="6" t="s">
        <v>3476</v>
      </c>
      <c r="D3999" s="6" t="s">
        <v>37</v>
      </c>
      <c r="E3999" s="6" t="s">
        <v>17</v>
      </c>
      <c r="F3999" s="6" t="s">
        <v>43</v>
      </c>
      <c r="G3999" s="6" t="s">
        <v>19</v>
      </c>
      <c r="H3999" s="6" t="s">
        <v>4430</v>
      </c>
      <c r="I3999" s="6" t="n">
        <v>0</v>
      </c>
      <c r="J3999" s="6" t="n">
        <v>81.96</v>
      </c>
      <c r="K3999" s="3" t="str">
        <f aca="false">IF(I3999=1, "No","Yes")</f>
        <v>Yes</v>
      </c>
      <c r="L3999" s="7" t="n">
        <f aca="false">IF(I3999=1,-J3999,0.98)</f>
        <v>0.98</v>
      </c>
      <c r="M3999" s="12" t="s">
        <v>128</v>
      </c>
      <c r="N3999" s="52" t="n">
        <v>21.28</v>
      </c>
      <c r="O3999" s="50" t="n">
        <f aca="false">N3999*L3999</f>
        <v>20.8544</v>
      </c>
      <c r="P3999" s="14" t="n">
        <f aca="false">O3999+P3998</f>
        <v>1690.85928574339</v>
      </c>
    </row>
    <row r="4000" customFormat="false" ht="12.8" hidden="false" customHeight="false" outlineLevel="0" collapsed="false">
      <c r="A4000" s="2" t="s">
        <v>4427</v>
      </c>
      <c r="B4000" s="2" t="s">
        <v>1250</v>
      </c>
      <c r="C4000" s="6" t="s">
        <v>125</v>
      </c>
      <c r="D4000" s="6" t="s">
        <v>42</v>
      </c>
      <c r="E4000" s="6" t="s">
        <v>30</v>
      </c>
      <c r="F4000" s="6" t="s">
        <v>18</v>
      </c>
      <c r="G4000" s="6" t="s">
        <v>19</v>
      </c>
      <c r="H4000" s="6" t="s">
        <v>4431</v>
      </c>
      <c r="I4000" s="6" t="n">
        <v>3</v>
      </c>
      <c r="J4000" s="6" t="n">
        <v>11.66</v>
      </c>
      <c r="K4000" s="3" t="str">
        <f aca="false">IF(I4000=1, "No","Yes")</f>
        <v>Yes</v>
      </c>
      <c r="L4000" s="7" t="n">
        <f aca="false">IF(I4000=1,-J4000,0.98)</f>
        <v>0.98</v>
      </c>
      <c r="M4000" s="8" t="s">
        <v>51</v>
      </c>
      <c r="N4000" s="52" t="n">
        <v>21.28</v>
      </c>
      <c r="O4000" s="50" t="n">
        <f aca="false">N4000*L4000</f>
        <v>20.8544</v>
      </c>
      <c r="P4000" s="14" t="n">
        <f aca="false">O4000+P3999</f>
        <v>1711.71368574339</v>
      </c>
    </row>
    <row r="4001" customFormat="false" ht="12.8" hidden="false" customHeight="false" outlineLevel="0" collapsed="false">
      <c r="A4001" s="9" t="s">
        <v>4432</v>
      </c>
      <c r="B4001" s="9" t="s">
        <v>4433</v>
      </c>
      <c r="C4001" s="6" t="s">
        <v>225</v>
      </c>
      <c r="D4001" s="6" t="s">
        <v>16</v>
      </c>
      <c r="E4001" s="6" t="s">
        <v>17</v>
      </c>
      <c r="F4001" s="6" t="s">
        <v>65</v>
      </c>
      <c r="G4001" s="6" t="s">
        <v>21</v>
      </c>
      <c r="H4001" s="6" t="s">
        <v>4434</v>
      </c>
      <c r="I4001" s="6" t="n">
        <v>0</v>
      </c>
      <c r="J4001" s="6" t="n">
        <v>14</v>
      </c>
      <c r="K4001" s="3" t="str">
        <f aca="false">IF(I4001=1,"Yes","No")</f>
        <v>No</v>
      </c>
      <c r="L4001" s="7" t="n">
        <f aca="false">IF(K4001="Yes",(J4001-1)*0.98,-1)</f>
        <v>-1</v>
      </c>
      <c r="M4001" s="10" t="s">
        <v>53</v>
      </c>
      <c r="N4001" s="52" t="n">
        <v>21.28</v>
      </c>
      <c r="O4001" s="50" t="n">
        <f aca="false">N4001*L4001</f>
        <v>-21.28</v>
      </c>
      <c r="P4001" s="14" t="n">
        <f aca="false">O4001+P4000</f>
        <v>1690.43368574339</v>
      </c>
    </row>
    <row r="4002" customFormat="false" ht="12.8" hidden="false" customHeight="false" outlineLevel="0" collapsed="false">
      <c r="A4002" s="2" t="s">
        <v>4432</v>
      </c>
      <c r="B4002" s="2" t="s">
        <v>4435</v>
      </c>
      <c r="C4002" s="0" t="s">
        <v>225</v>
      </c>
      <c r="D4002" s="0" t="s">
        <v>16</v>
      </c>
      <c r="E4002" s="0" t="s">
        <v>17</v>
      </c>
      <c r="F4002" s="0" t="s">
        <v>18</v>
      </c>
      <c r="G4002" s="0" t="s">
        <v>19</v>
      </c>
      <c r="H4002" s="0" t="s">
        <v>4436</v>
      </c>
      <c r="I4002" s="0" t="n">
        <v>1</v>
      </c>
      <c r="J4002" s="0" t="n">
        <v>1.15</v>
      </c>
      <c r="K4002" s="3" t="s">
        <v>21</v>
      </c>
      <c r="L4002" s="0" t="n">
        <f aca="false">IF(K4002="Yes",(J4002-1)*0.98,-1)</f>
        <v>0.147</v>
      </c>
      <c r="M4002" s="4" t="s">
        <v>22</v>
      </c>
      <c r="N4002" s="52" t="n">
        <v>21.28</v>
      </c>
      <c r="O4002" s="50" t="n">
        <f aca="false">N4002*L4002</f>
        <v>3.12816</v>
      </c>
      <c r="P4002" s="14" t="n">
        <f aca="false">O4002+P4001</f>
        <v>1693.56184574339</v>
      </c>
    </row>
    <row r="4003" customFormat="false" ht="12.8" hidden="false" customHeight="false" outlineLevel="0" collapsed="false">
      <c r="A4003" s="2" t="s">
        <v>4432</v>
      </c>
      <c r="B4003" s="2" t="s">
        <v>193</v>
      </c>
      <c r="C4003" s="6" t="s">
        <v>3476</v>
      </c>
      <c r="D4003" s="6" t="s">
        <v>37</v>
      </c>
      <c r="E4003" s="6" t="s">
        <v>79</v>
      </c>
      <c r="F4003" s="6" t="s">
        <v>1106</v>
      </c>
      <c r="G4003" s="6" t="s">
        <v>19</v>
      </c>
      <c r="H4003" s="6" t="s">
        <v>4437</v>
      </c>
      <c r="I4003" s="6" t="n">
        <v>4</v>
      </c>
      <c r="J4003" s="6" t="n">
        <v>27</v>
      </c>
      <c r="K4003" s="3" t="str">
        <f aca="false">IF(I4003=1, "No","Yes")</f>
        <v>Yes</v>
      </c>
      <c r="L4003" s="7" t="n">
        <f aca="false">IF(I4003=1,-J4003,0.98)</f>
        <v>0.98</v>
      </c>
      <c r="M4003" s="8" t="s">
        <v>51</v>
      </c>
      <c r="N4003" s="52" t="n">
        <v>21.28</v>
      </c>
      <c r="O4003" s="50" t="n">
        <f aca="false">N4003*L4003</f>
        <v>20.8544</v>
      </c>
      <c r="P4003" s="14" t="n">
        <f aca="false">O4003+P4002</f>
        <v>1714.41624574339</v>
      </c>
    </row>
    <row r="4004" customFormat="false" ht="12.8" hidden="false" customHeight="false" outlineLevel="0" collapsed="false">
      <c r="A4004" s="2" t="s">
        <v>4432</v>
      </c>
      <c r="B4004" s="2" t="s">
        <v>193</v>
      </c>
      <c r="C4004" s="6" t="s">
        <v>3476</v>
      </c>
      <c r="D4004" s="6" t="s">
        <v>37</v>
      </c>
      <c r="E4004" s="6" t="s">
        <v>79</v>
      </c>
      <c r="F4004" s="6" t="s">
        <v>1106</v>
      </c>
      <c r="G4004" s="6" t="s">
        <v>19</v>
      </c>
      <c r="H4004" s="6" t="s">
        <v>4437</v>
      </c>
      <c r="I4004" s="6" t="n">
        <v>4</v>
      </c>
      <c r="J4004" s="6" t="n">
        <v>27</v>
      </c>
      <c r="K4004" s="3" t="str">
        <f aca="false">IF(I4004=1, "No","Yes")</f>
        <v>Yes</v>
      </c>
      <c r="L4004" s="7" t="n">
        <f aca="false">IF(I4004=1,-J4004,0.98)</f>
        <v>0.98</v>
      </c>
      <c r="M4004" s="12" t="s">
        <v>128</v>
      </c>
      <c r="N4004" s="52" t="n">
        <v>21.28</v>
      </c>
      <c r="O4004" s="50" t="n">
        <f aca="false">N4004*L4004</f>
        <v>20.8544</v>
      </c>
      <c r="P4004" s="14" t="n">
        <f aca="false">O4004+P4003</f>
        <v>1735.27064574339</v>
      </c>
    </row>
    <row r="4005" customFormat="false" ht="12.8" hidden="false" customHeight="false" outlineLevel="0" collapsed="false">
      <c r="A4005" s="9" t="s">
        <v>4432</v>
      </c>
      <c r="B4005" s="9" t="s">
        <v>193</v>
      </c>
      <c r="C4005" s="6" t="s">
        <v>3476</v>
      </c>
      <c r="D4005" s="6" t="s">
        <v>37</v>
      </c>
      <c r="E4005" s="6" t="s">
        <v>79</v>
      </c>
      <c r="F4005" s="6" t="s">
        <v>1106</v>
      </c>
      <c r="G4005" s="6" t="s">
        <v>19</v>
      </c>
      <c r="H4005" s="6" t="s">
        <v>4438</v>
      </c>
      <c r="I4005" s="6" t="n">
        <v>0</v>
      </c>
      <c r="J4005" s="6" t="n">
        <v>4.23</v>
      </c>
      <c r="K4005" s="3" t="str">
        <f aca="false">IF(I4005=1,"Yes","No")</f>
        <v>No</v>
      </c>
      <c r="L4005" s="7" t="n">
        <f aca="false">IF(K4005="Yes",(J4005-1)*0.98,-1)</f>
        <v>-1</v>
      </c>
      <c r="M4005" s="10" t="s">
        <v>53</v>
      </c>
      <c r="N4005" s="52" t="n">
        <v>21.28</v>
      </c>
      <c r="O4005" s="50" t="n">
        <f aca="false">N4005*L4005</f>
        <v>-21.28</v>
      </c>
      <c r="P4005" s="14" t="n">
        <f aca="false">O4005+P4004</f>
        <v>1713.99064574339</v>
      </c>
    </row>
    <row r="4006" customFormat="false" ht="12.8" hidden="false" customHeight="false" outlineLevel="0" collapsed="false">
      <c r="A4006" s="2" t="s">
        <v>4439</v>
      </c>
      <c r="B4006" s="2" t="s">
        <v>894</v>
      </c>
      <c r="C4006" s="0" t="s">
        <v>495</v>
      </c>
      <c r="D4006" s="0" t="s">
        <v>42</v>
      </c>
      <c r="E4006" s="0" t="s">
        <v>147</v>
      </c>
      <c r="F4006" s="0" t="s">
        <v>304</v>
      </c>
      <c r="G4006" s="0" t="s">
        <v>19</v>
      </c>
      <c r="H4006" s="0" t="s">
        <v>2345</v>
      </c>
      <c r="I4006" s="0" t="n">
        <v>1</v>
      </c>
      <c r="J4006" s="0" t="n">
        <v>1.46</v>
      </c>
      <c r="K4006" s="3" t="str">
        <f aca="false">IF(I4006=1,"Yes","No")</f>
        <v>Yes</v>
      </c>
      <c r="L4006" s="0" t="n">
        <f aca="false">IF(K4006="Yes",(J4006-1)*0.98,-1)</f>
        <v>0.4508</v>
      </c>
      <c r="M4006" s="5" t="s">
        <v>33</v>
      </c>
      <c r="N4006" s="52" t="n">
        <v>21.28</v>
      </c>
      <c r="O4006" s="50" t="n">
        <f aca="false">N4006*L4006</f>
        <v>9.593024</v>
      </c>
      <c r="P4006" s="14" t="n">
        <f aca="false">O4006+P4005</f>
        <v>1723.58366974339</v>
      </c>
    </row>
    <row r="4007" customFormat="false" ht="12.8" hidden="false" customHeight="false" outlineLevel="0" collapsed="false">
      <c r="A4007" s="2" t="s">
        <v>4439</v>
      </c>
      <c r="B4007" s="2" t="s">
        <v>926</v>
      </c>
      <c r="C4007" s="0" t="s">
        <v>248</v>
      </c>
      <c r="D4007" s="0" t="s">
        <v>16</v>
      </c>
      <c r="E4007" s="0" t="s">
        <v>17</v>
      </c>
      <c r="F4007" s="0" t="s">
        <v>18</v>
      </c>
      <c r="G4007" s="0" t="s">
        <v>19</v>
      </c>
      <c r="H4007" s="0" t="s">
        <v>4440</v>
      </c>
      <c r="I4007" s="0" t="n">
        <v>0</v>
      </c>
      <c r="J4007" s="0" t="n">
        <v>2.28</v>
      </c>
      <c r="K4007" s="3" t="s">
        <v>19</v>
      </c>
      <c r="L4007" s="0" t="n">
        <f aca="false">IF(K4007="Yes",(J4007-1)*0.98,-1)</f>
        <v>-1</v>
      </c>
      <c r="M4007" s="4" t="s">
        <v>22</v>
      </c>
      <c r="N4007" s="52" t="n">
        <v>21.28</v>
      </c>
      <c r="O4007" s="50" t="n">
        <f aca="false">N4007*L4007</f>
        <v>-21.28</v>
      </c>
      <c r="P4007" s="14" t="n">
        <f aca="false">O4007+P4006</f>
        <v>1702.30366974339</v>
      </c>
    </row>
    <row r="4008" customFormat="false" ht="12.8" hidden="false" customHeight="false" outlineLevel="0" collapsed="false">
      <c r="A4008" s="2" t="s">
        <v>4439</v>
      </c>
      <c r="B4008" s="2" t="s">
        <v>142</v>
      </c>
      <c r="C4008" s="6" t="s">
        <v>3476</v>
      </c>
      <c r="D4008" s="6" t="s">
        <v>37</v>
      </c>
      <c r="E4008" s="6" t="s">
        <v>147</v>
      </c>
      <c r="F4008" s="6" t="s">
        <v>43</v>
      </c>
      <c r="G4008" s="6" t="s">
        <v>19</v>
      </c>
      <c r="H4008" s="6" t="s">
        <v>4441</v>
      </c>
      <c r="I4008" s="6" t="n">
        <v>1</v>
      </c>
      <c r="J4008" s="6" t="n">
        <v>4.4</v>
      </c>
      <c r="K4008" s="3" t="str">
        <f aca="false">IF(I4008=1, "No","Yes")</f>
        <v>No</v>
      </c>
      <c r="L4008" s="7" t="n">
        <f aca="false">IF(I4008=1,-J4008,0.98)</f>
        <v>-4.4</v>
      </c>
      <c r="M4008" s="8" t="s">
        <v>51</v>
      </c>
      <c r="N4008" s="52" t="n">
        <v>21.28</v>
      </c>
      <c r="O4008" s="50" t="n">
        <f aca="false">N4008*L4008</f>
        <v>-93.632</v>
      </c>
      <c r="P4008" s="14" t="n">
        <f aca="false">O4008+P4007</f>
        <v>1608.67166974339</v>
      </c>
    </row>
    <row r="4009" customFormat="false" ht="12.8" hidden="false" customHeight="false" outlineLevel="0" collapsed="false">
      <c r="A4009" s="2" t="s">
        <v>4442</v>
      </c>
      <c r="B4009" s="2" t="s">
        <v>186</v>
      </c>
      <c r="C4009" s="0" t="s">
        <v>256</v>
      </c>
      <c r="D4009" s="0" t="s">
        <v>16</v>
      </c>
      <c r="E4009" s="0" t="s">
        <v>87</v>
      </c>
      <c r="F4009" s="0" t="s">
        <v>206</v>
      </c>
      <c r="G4009" s="0" t="s">
        <v>19</v>
      </c>
      <c r="H4009" s="0" t="s">
        <v>1560</v>
      </c>
      <c r="I4009" s="0" t="n">
        <v>1</v>
      </c>
      <c r="J4009" s="0" t="n">
        <v>1.8</v>
      </c>
      <c r="K4009" s="3" t="str">
        <f aca="false">IF(I4009=1,"Yes","No")</f>
        <v>Yes</v>
      </c>
      <c r="L4009" s="0" t="n">
        <f aca="false">IF(K4009="Yes",(J4009-1)*0.98,-1)</f>
        <v>0.784</v>
      </c>
      <c r="M4009" s="5" t="s">
        <v>33</v>
      </c>
      <c r="N4009" s="52" t="n">
        <v>21.28</v>
      </c>
      <c r="O4009" s="50" t="n">
        <f aca="false">N4009*L4009</f>
        <v>16.68352</v>
      </c>
      <c r="P4009" s="14" t="n">
        <f aca="false">O4009+P4008</f>
        <v>1625.35518974339</v>
      </c>
    </row>
    <row r="4010" customFormat="false" ht="12.8" hidden="false" customHeight="false" outlineLevel="0" collapsed="false">
      <c r="A4010" s="2" t="s">
        <v>4442</v>
      </c>
      <c r="B4010" s="2" t="s">
        <v>186</v>
      </c>
      <c r="C4010" s="0" t="s">
        <v>256</v>
      </c>
      <c r="D4010" s="0" t="s">
        <v>16</v>
      </c>
      <c r="E4010" s="0" t="s">
        <v>87</v>
      </c>
      <c r="F4010" s="0" t="s">
        <v>206</v>
      </c>
      <c r="G4010" s="0" t="s">
        <v>19</v>
      </c>
      <c r="H4010" s="0" t="s">
        <v>1560</v>
      </c>
      <c r="I4010" s="0" t="n">
        <v>1</v>
      </c>
      <c r="J4010" s="0" t="n">
        <v>1.26</v>
      </c>
      <c r="K4010" s="3" t="s">
        <v>21</v>
      </c>
      <c r="L4010" s="0" t="n">
        <f aca="false">IF(K4010="Yes",(J4010-1)*0.98,-1)</f>
        <v>0.2548</v>
      </c>
      <c r="M4010" s="4" t="s">
        <v>22</v>
      </c>
      <c r="N4010" s="52" t="n">
        <v>21.28</v>
      </c>
      <c r="O4010" s="50" t="n">
        <f aca="false">N4010*L4010</f>
        <v>5.422144</v>
      </c>
      <c r="P4010" s="14" t="n">
        <f aca="false">O4010+P4009</f>
        <v>1630.77733374339</v>
      </c>
    </row>
    <row r="4011" customFormat="false" ht="12.8" hidden="false" customHeight="false" outlineLevel="0" collapsed="false">
      <c r="A4011" s="2" t="s">
        <v>4442</v>
      </c>
      <c r="B4011" s="2" t="s">
        <v>146</v>
      </c>
      <c r="C4011" s="0" t="s">
        <v>15</v>
      </c>
      <c r="D4011" s="0" t="s">
        <v>29</v>
      </c>
      <c r="E4011" s="0" t="s">
        <v>17</v>
      </c>
      <c r="F4011" s="0" t="s">
        <v>65</v>
      </c>
      <c r="G4011" s="0" t="s">
        <v>21</v>
      </c>
      <c r="H4011" s="0" t="s">
        <v>3833</v>
      </c>
      <c r="I4011" s="0" t="n">
        <v>1</v>
      </c>
      <c r="J4011" s="0" t="n">
        <v>1.41</v>
      </c>
      <c r="K4011" s="3" t="str">
        <f aca="false">IF(I4011=1,"Yes","No")</f>
        <v>Yes</v>
      </c>
      <c r="L4011" s="0" t="n">
        <f aca="false">IF(K4011="Yes",(J4011-1)*0.98,-1)</f>
        <v>0.4018</v>
      </c>
      <c r="M4011" s="5" t="s">
        <v>33</v>
      </c>
      <c r="N4011" s="52" t="n">
        <v>21.28</v>
      </c>
      <c r="O4011" s="50" t="n">
        <f aca="false">N4011*L4011</f>
        <v>8.550304</v>
      </c>
      <c r="P4011" s="14" t="n">
        <f aca="false">O4011+P4010</f>
        <v>1639.32763774339</v>
      </c>
    </row>
    <row r="4012" customFormat="false" ht="12.8" hidden="false" customHeight="false" outlineLevel="0" collapsed="false">
      <c r="A4012" s="2" t="s">
        <v>4442</v>
      </c>
      <c r="B4012" s="2" t="s">
        <v>146</v>
      </c>
      <c r="C4012" s="0" t="s">
        <v>15</v>
      </c>
      <c r="D4012" s="0" t="s">
        <v>29</v>
      </c>
      <c r="E4012" s="0" t="s">
        <v>17</v>
      </c>
      <c r="F4012" s="0" t="s">
        <v>65</v>
      </c>
      <c r="G4012" s="0" t="s">
        <v>21</v>
      </c>
      <c r="H4012" s="0" t="s">
        <v>3833</v>
      </c>
      <c r="I4012" s="0" t="n">
        <v>1</v>
      </c>
      <c r="J4012" s="0" t="n">
        <v>1.1</v>
      </c>
      <c r="K4012" s="3" t="s">
        <v>21</v>
      </c>
      <c r="L4012" s="0" t="n">
        <f aca="false">IF(K4012="Yes",(J4012-1)*0.98,-1)</f>
        <v>0.0980000000000001</v>
      </c>
      <c r="M4012" s="4" t="s">
        <v>22</v>
      </c>
      <c r="N4012" s="52" t="n">
        <v>21.28</v>
      </c>
      <c r="O4012" s="50" t="n">
        <f aca="false">N4012*L4012</f>
        <v>2.08544</v>
      </c>
      <c r="P4012" s="14" t="n">
        <f aca="false">O4012+P4011</f>
        <v>1641.41307774339</v>
      </c>
    </row>
    <row r="4013" customFormat="false" ht="12.8" hidden="false" customHeight="false" outlineLevel="0" collapsed="false">
      <c r="A4013" s="2" t="s">
        <v>4443</v>
      </c>
      <c r="B4013" s="2" t="s">
        <v>375</v>
      </c>
      <c r="C4013" s="0" t="s">
        <v>74</v>
      </c>
      <c r="D4013" s="0" t="s">
        <v>37</v>
      </c>
      <c r="E4013" s="0" t="s">
        <v>30</v>
      </c>
      <c r="F4013" s="0" t="s">
        <v>65</v>
      </c>
      <c r="G4013" s="0" t="s">
        <v>21</v>
      </c>
      <c r="H4013" s="0" t="s">
        <v>4444</v>
      </c>
      <c r="I4013" s="0" t="s">
        <v>133</v>
      </c>
      <c r="J4013" s="0" t="n">
        <v>2.22</v>
      </c>
      <c r="K4013" s="3" t="s">
        <v>21</v>
      </c>
      <c r="L4013" s="0" t="n">
        <f aca="false">IF(K4013="Yes",(J4013-1)*0.98,-1)</f>
        <v>1.1956</v>
      </c>
      <c r="M4013" s="4" t="s">
        <v>22</v>
      </c>
      <c r="N4013" s="52" t="n">
        <v>21.28</v>
      </c>
      <c r="O4013" s="50" t="n">
        <f aca="false">N4013*L4013</f>
        <v>25.442368</v>
      </c>
      <c r="P4013" s="14" t="n">
        <f aca="false">O4013+P4012</f>
        <v>1666.85544574339</v>
      </c>
    </row>
    <row r="4014" customFormat="false" ht="12.8" hidden="false" customHeight="false" outlineLevel="0" collapsed="false">
      <c r="A4014" s="2" t="s">
        <v>4443</v>
      </c>
      <c r="B4014" s="2" t="s">
        <v>375</v>
      </c>
      <c r="C4014" s="0" t="s">
        <v>74</v>
      </c>
      <c r="D4014" s="0" t="s">
        <v>37</v>
      </c>
      <c r="E4014" s="0" t="s">
        <v>30</v>
      </c>
      <c r="F4014" s="0" t="s">
        <v>65</v>
      </c>
      <c r="G4014" s="0" t="s">
        <v>21</v>
      </c>
      <c r="H4014" s="0" t="s">
        <v>4445</v>
      </c>
      <c r="I4014" s="0" t="n">
        <v>0</v>
      </c>
      <c r="J4014" s="0" t="n">
        <v>7.1</v>
      </c>
      <c r="K4014" s="3" t="s">
        <v>19</v>
      </c>
      <c r="L4014" s="0" t="n">
        <f aca="false">IF(K4014="Yes",(J4014-1)*0.98,-1)</f>
        <v>-1</v>
      </c>
      <c r="M4014" s="11" t="s">
        <v>62</v>
      </c>
      <c r="N4014" s="52" t="n">
        <v>21.28</v>
      </c>
      <c r="O4014" s="50" t="n">
        <f aca="false">N4014*L4014</f>
        <v>-21.28</v>
      </c>
      <c r="P4014" s="14" t="n">
        <f aca="false">O4014+P4013</f>
        <v>1645.57544574339</v>
      </c>
    </row>
    <row r="4015" customFormat="false" ht="12.8" hidden="false" customHeight="false" outlineLevel="0" collapsed="false">
      <c r="A4015" s="2" t="s">
        <v>4443</v>
      </c>
      <c r="B4015" s="2" t="s">
        <v>375</v>
      </c>
      <c r="C4015" s="6" t="s">
        <v>74</v>
      </c>
      <c r="D4015" s="6" t="s">
        <v>37</v>
      </c>
      <c r="E4015" s="6" t="s">
        <v>30</v>
      </c>
      <c r="F4015" s="6" t="s">
        <v>65</v>
      </c>
      <c r="G4015" s="6" t="s">
        <v>21</v>
      </c>
      <c r="H4015" s="6" t="s">
        <v>4446</v>
      </c>
      <c r="I4015" s="6" t="n">
        <v>0</v>
      </c>
      <c r="J4015" s="6" t="n">
        <v>14</v>
      </c>
      <c r="K4015" s="3" t="str">
        <f aca="false">IF(I4015=1, "No","Yes")</f>
        <v>Yes</v>
      </c>
      <c r="L4015" s="7" t="n">
        <f aca="false">IF(I4015=1,-J4015,0.98)</f>
        <v>0.98</v>
      </c>
      <c r="M4015" s="8" t="s">
        <v>51</v>
      </c>
      <c r="N4015" s="52" t="n">
        <v>21.28</v>
      </c>
      <c r="O4015" s="50" t="n">
        <f aca="false">N4015*L4015</f>
        <v>20.8544</v>
      </c>
      <c r="P4015" s="14" t="n">
        <f aca="false">O4015+P4014</f>
        <v>1666.42984574339</v>
      </c>
    </row>
    <row r="4016" customFormat="false" ht="12.8" hidden="false" customHeight="false" outlineLevel="0" collapsed="false">
      <c r="A4016" s="2" t="s">
        <v>4443</v>
      </c>
      <c r="B4016" s="2" t="s">
        <v>375</v>
      </c>
      <c r="C4016" s="6" t="s">
        <v>74</v>
      </c>
      <c r="D4016" s="6" t="s">
        <v>37</v>
      </c>
      <c r="E4016" s="6" t="s">
        <v>30</v>
      </c>
      <c r="F4016" s="6" t="s">
        <v>65</v>
      </c>
      <c r="G4016" s="6" t="s">
        <v>21</v>
      </c>
      <c r="H4016" s="6" t="s">
        <v>4446</v>
      </c>
      <c r="I4016" s="6" t="n">
        <v>0</v>
      </c>
      <c r="J4016" s="6" t="n">
        <v>14</v>
      </c>
      <c r="K4016" s="3" t="str">
        <f aca="false">IF(I4016=1, "No","Yes")</f>
        <v>Yes</v>
      </c>
      <c r="L4016" s="7" t="n">
        <f aca="false">IF(I4016=1,-J4016,0.98)</f>
        <v>0.98</v>
      </c>
      <c r="M4016" s="12" t="s">
        <v>128</v>
      </c>
      <c r="N4016" s="52" t="n">
        <v>21.28</v>
      </c>
      <c r="O4016" s="50" t="n">
        <f aca="false">N4016*L4016</f>
        <v>20.8544</v>
      </c>
      <c r="P4016" s="14" t="n">
        <f aca="false">O4016+P4015</f>
        <v>1687.28424574339</v>
      </c>
    </row>
    <row r="4017" customFormat="false" ht="12.8" hidden="false" customHeight="false" outlineLevel="0" collapsed="false">
      <c r="A4017" s="2" t="s">
        <v>4447</v>
      </c>
      <c r="B4017" s="2" t="s">
        <v>23</v>
      </c>
      <c r="C4017" s="0" t="s">
        <v>1317</v>
      </c>
      <c r="D4017" s="0" t="s">
        <v>37</v>
      </c>
      <c r="E4017" s="0" t="s">
        <v>17</v>
      </c>
      <c r="F4017" s="0" t="s">
        <v>65</v>
      </c>
      <c r="G4017" s="0" t="s">
        <v>21</v>
      </c>
      <c r="H4017" s="0" t="s">
        <v>4448</v>
      </c>
      <c r="I4017" s="0" t="n">
        <v>4</v>
      </c>
      <c r="J4017" s="0" t="n">
        <v>4.3</v>
      </c>
      <c r="K4017" s="3" t="str">
        <f aca="false">IF(I4017=1,"Yes","No")</f>
        <v>No</v>
      </c>
      <c r="L4017" s="0" t="n">
        <f aca="false">IF(K4017="Yes",(J4017-1)*0.98,-1)</f>
        <v>-1</v>
      </c>
      <c r="M4017" s="5" t="s">
        <v>33</v>
      </c>
      <c r="N4017" s="52" t="n">
        <v>21.28</v>
      </c>
      <c r="O4017" s="50" t="n">
        <f aca="false">N4017*L4017</f>
        <v>-21.28</v>
      </c>
      <c r="P4017" s="14" t="n">
        <f aca="false">O4017+P4016</f>
        <v>1666.00424574339</v>
      </c>
    </row>
    <row r="4018" customFormat="false" ht="12.8" hidden="false" customHeight="false" outlineLevel="0" collapsed="false">
      <c r="A4018" s="2" t="s">
        <v>4447</v>
      </c>
      <c r="B4018" s="2" t="s">
        <v>23</v>
      </c>
      <c r="C4018" s="0" t="s">
        <v>1317</v>
      </c>
      <c r="D4018" s="0" t="s">
        <v>37</v>
      </c>
      <c r="E4018" s="0" t="s">
        <v>17</v>
      </c>
      <c r="F4018" s="0" t="s">
        <v>65</v>
      </c>
      <c r="G4018" s="0" t="s">
        <v>21</v>
      </c>
      <c r="H4018" s="0" t="s">
        <v>4448</v>
      </c>
      <c r="I4018" s="0" t="n">
        <v>4</v>
      </c>
      <c r="J4018" s="0" t="n">
        <v>2.14</v>
      </c>
      <c r="K4018" s="3" t="s">
        <v>21</v>
      </c>
      <c r="L4018" s="0" t="n">
        <f aca="false">IF(K4018="Yes",(J4018-1)*0.98,-1)</f>
        <v>1.1172</v>
      </c>
      <c r="M4018" s="4" t="s">
        <v>22</v>
      </c>
      <c r="N4018" s="52" t="n">
        <v>21.28</v>
      </c>
      <c r="O4018" s="50" t="n">
        <f aca="false">N4018*L4018</f>
        <v>23.774016</v>
      </c>
      <c r="P4018" s="14" t="n">
        <f aca="false">O4018+P4017</f>
        <v>1689.77826174339</v>
      </c>
    </row>
    <row r="4019" customFormat="false" ht="12.8" hidden="false" customHeight="false" outlineLevel="0" collapsed="false">
      <c r="A4019" s="2" t="s">
        <v>4447</v>
      </c>
      <c r="B4019" s="2" t="s">
        <v>364</v>
      </c>
      <c r="C4019" s="0" t="s">
        <v>47</v>
      </c>
      <c r="D4019" s="0" t="s">
        <v>42</v>
      </c>
      <c r="E4019" s="0" t="s">
        <v>30</v>
      </c>
      <c r="F4019" s="0" t="s">
        <v>18</v>
      </c>
      <c r="G4019" s="0" t="s">
        <v>19</v>
      </c>
      <c r="H4019" s="0" t="s">
        <v>4044</v>
      </c>
      <c r="I4019" s="0" t="n">
        <v>0</v>
      </c>
      <c r="J4019" s="0" t="n">
        <v>2.77</v>
      </c>
      <c r="K4019" s="3" t="s">
        <v>19</v>
      </c>
      <c r="L4019" s="0" t="n">
        <f aca="false">IF(K4019="Yes",(J4019-1)*0.98,-1)</f>
        <v>-1</v>
      </c>
      <c r="M4019" s="11" t="s">
        <v>62</v>
      </c>
      <c r="N4019" s="52" t="n">
        <v>21.28</v>
      </c>
      <c r="O4019" s="50" t="n">
        <f aca="false">N4019*L4019</f>
        <v>-21.28</v>
      </c>
      <c r="P4019" s="14" t="n">
        <f aca="false">O4019+P4018</f>
        <v>1668.49826174339</v>
      </c>
    </row>
    <row r="4020" customFormat="false" ht="12.8" hidden="false" customHeight="false" outlineLevel="0" collapsed="false">
      <c r="A4020" s="2" t="s">
        <v>4447</v>
      </c>
      <c r="B4020" s="2" t="s">
        <v>364</v>
      </c>
      <c r="C4020" s="6" t="s">
        <v>47</v>
      </c>
      <c r="D4020" s="6" t="s">
        <v>42</v>
      </c>
      <c r="E4020" s="6" t="s">
        <v>30</v>
      </c>
      <c r="F4020" s="6" t="s">
        <v>18</v>
      </c>
      <c r="G4020" s="6" t="s">
        <v>19</v>
      </c>
      <c r="H4020" s="6" t="s">
        <v>4449</v>
      </c>
      <c r="I4020" s="6" t="n">
        <v>3</v>
      </c>
      <c r="J4020" s="6" t="n">
        <v>6.86</v>
      </c>
      <c r="K4020" s="3" t="str">
        <f aca="false">IF(I4020=1, "No","Yes")</f>
        <v>Yes</v>
      </c>
      <c r="L4020" s="7" t="n">
        <f aca="false">IF(I4020=1,-J4020,0.98)</f>
        <v>0.98</v>
      </c>
      <c r="M4020" s="8" t="s">
        <v>51</v>
      </c>
      <c r="N4020" s="52" t="n">
        <v>21.28</v>
      </c>
      <c r="O4020" s="50" t="n">
        <f aca="false">N4020*L4020</f>
        <v>20.8544</v>
      </c>
      <c r="P4020" s="14" t="n">
        <f aca="false">O4020+P4019</f>
        <v>1689.35266174339</v>
      </c>
    </row>
    <row r="4021" customFormat="false" ht="12.8" hidden="false" customHeight="false" outlineLevel="0" collapsed="false">
      <c r="A4021" s="2" t="s">
        <v>4447</v>
      </c>
      <c r="B4021" s="2" t="s">
        <v>364</v>
      </c>
      <c r="C4021" s="6" t="s">
        <v>47</v>
      </c>
      <c r="D4021" s="6" t="s">
        <v>42</v>
      </c>
      <c r="E4021" s="6" t="s">
        <v>30</v>
      </c>
      <c r="F4021" s="6" t="s">
        <v>18</v>
      </c>
      <c r="G4021" s="6" t="s">
        <v>19</v>
      </c>
      <c r="H4021" s="6" t="s">
        <v>4449</v>
      </c>
      <c r="I4021" s="6" t="n">
        <v>3</v>
      </c>
      <c r="J4021" s="6" t="n">
        <v>6.86</v>
      </c>
      <c r="K4021" s="3" t="str">
        <f aca="false">IF(I4021=1, "No","Yes")</f>
        <v>Yes</v>
      </c>
      <c r="L4021" s="7" t="n">
        <f aca="false">IF(I4021=1,-J4021,0.98)</f>
        <v>0.98</v>
      </c>
      <c r="M4021" s="12" t="s">
        <v>128</v>
      </c>
      <c r="N4021" s="52" t="n">
        <v>21.28</v>
      </c>
      <c r="O4021" s="50" t="n">
        <f aca="false">N4021*L4021</f>
        <v>20.8544</v>
      </c>
      <c r="P4021" s="14" t="n">
        <f aca="false">O4021+P4020</f>
        <v>1710.20706174339</v>
      </c>
    </row>
    <row r="4022" customFormat="false" ht="12.8" hidden="false" customHeight="false" outlineLevel="0" collapsed="false">
      <c r="A4022" s="2" t="s">
        <v>4447</v>
      </c>
      <c r="B4022" s="2" t="s">
        <v>4450</v>
      </c>
      <c r="C4022" s="0" t="s">
        <v>311</v>
      </c>
      <c r="D4022" s="0" t="s">
        <v>42</v>
      </c>
      <c r="E4022" s="0" t="s">
        <v>79</v>
      </c>
      <c r="F4022" s="0" t="s">
        <v>80</v>
      </c>
      <c r="G4022" s="0" t="s">
        <v>19</v>
      </c>
      <c r="H4022" s="0" t="s">
        <v>4375</v>
      </c>
      <c r="I4022" s="0" t="n">
        <v>3</v>
      </c>
      <c r="J4022" s="0" t="n">
        <v>1.48</v>
      </c>
      <c r="K4022" s="3" t="s">
        <v>21</v>
      </c>
      <c r="L4022" s="0" t="n">
        <f aca="false">IF(K4022="Yes",(J4022-1)*0.98,-1)</f>
        <v>0.4704</v>
      </c>
      <c r="M4022" s="4" t="s">
        <v>22</v>
      </c>
      <c r="N4022" s="52" t="n">
        <v>21.28</v>
      </c>
      <c r="O4022" s="50" t="n">
        <f aca="false">N4022*L4022</f>
        <v>10.010112</v>
      </c>
      <c r="P4022" s="14" t="n">
        <f aca="false">O4022+P4021</f>
        <v>1720.21717374339</v>
      </c>
    </row>
    <row r="4023" customFormat="false" ht="12.8" hidden="false" customHeight="false" outlineLevel="0" collapsed="false">
      <c r="A4023" s="9" t="s">
        <v>4447</v>
      </c>
      <c r="B4023" s="9" t="s">
        <v>4450</v>
      </c>
      <c r="C4023" s="6" t="s">
        <v>311</v>
      </c>
      <c r="D4023" s="6" t="s">
        <v>42</v>
      </c>
      <c r="E4023" s="6" t="s">
        <v>79</v>
      </c>
      <c r="F4023" s="6" t="s">
        <v>80</v>
      </c>
      <c r="G4023" s="6" t="s">
        <v>19</v>
      </c>
      <c r="H4023" s="6" t="s">
        <v>4451</v>
      </c>
      <c r="I4023" s="6" t="n">
        <v>0</v>
      </c>
      <c r="J4023" s="6" t="n">
        <v>65</v>
      </c>
      <c r="K4023" s="3" t="str">
        <f aca="false">IF(I4023=1,"Yes","No")</f>
        <v>No</v>
      </c>
      <c r="L4023" s="7" t="n">
        <f aca="false">IF(K4023="Yes",(J4023-1)*0.98,-1)</f>
        <v>-1</v>
      </c>
      <c r="M4023" s="10" t="s">
        <v>53</v>
      </c>
      <c r="N4023" s="52" t="n">
        <v>21.28</v>
      </c>
      <c r="O4023" s="50" t="n">
        <f aca="false">N4023*L4023</f>
        <v>-21.28</v>
      </c>
      <c r="P4023" s="14" t="n">
        <f aca="false">O4023+P4022</f>
        <v>1698.93717374339</v>
      </c>
    </row>
    <row r="4024" customFormat="false" ht="12.8" hidden="false" customHeight="false" outlineLevel="0" collapsed="false">
      <c r="A4024" s="2" t="s">
        <v>4447</v>
      </c>
      <c r="B4024" s="2" t="s">
        <v>324</v>
      </c>
      <c r="C4024" s="0" t="s">
        <v>28</v>
      </c>
      <c r="D4024" s="0" t="s">
        <v>42</v>
      </c>
      <c r="E4024" s="0" t="s">
        <v>30</v>
      </c>
      <c r="F4024" s="0" t="s">
        <v>18</v>
      </c>
      <c r="G4024" s="0" t="s">
        <v>19</v>
      </c>
      <c r="H4024" s="0" t="s">
        <v>4452</v>
      </c>
      <c r="I4024" s="0" t="n">
        <v>2</v>
      </c>
      <c r="J4024" s="0" t="n">
        <v>1.21</v>
      </c>
      <c r="K4024" s="3" t="s">
        <v>21</v>
      </c>
      <c r="L4024" s="0" t="n">
        <f aca="false">IF(K4024="Yes",(J4024-1)*0.98,-1)</f>
        <v>0.2058</v>
      </c>
      <c r="M4024" s="11" t="s">
        <v>62</v>
      </c>
      <c r="N4024" s="52" t="n">
        <v>21.28</v>
      </c>
      <c r="O4024" s="50" t="n">
        <f aca="false">N4024*L4024</f>
        <v>4.379424</v>
      </c>
      <c r="P4024" s="14" t="n">
        <f aca="false">O4024+P4023</f>
        <v>1703.31659774339</v>
      </c>
    </row>
    <row r="4025" customFormat="false" ht="12.8" hidden="false" customHeight="false" outlineLevel="0" collapsed="false">
      <c r="A4025" s="2" t="s">
        <v>4447</v>
      </c>
      <c r="B4025" s="2" t="s">
        <v>324</v>
      </c>
      <c r="C4025" s="6" t="s">
        <v>28</v>
      </c>
      <c r="D4025" s="6" t="s">
        <v>42</v>
      </c>
      <c r="E4025" s="6" t="s">
        <v>30</v>
      </c>
      <c r="F4025" s="6" t="s">
        <v>18</v>
      </c>
      <c r="G4025" s="6" t="s">
        <v>19</v>
      </c>
      <c r="H4025" s="6" t="s">
        <v>4453</v>
      </c>
      <c r="I4025" s="6" t="n">
        <v>3</v>
      </c>
      <c r="J4025" s="6" t="n">
        <v>7</v>
      </c>
      <c r="K4025" s="3" t="str">
        <f aca="false">IF(I4025=1, "No","Yes")</f>
        <v>Yes</v>
      </c>
      <c r="L4025" s="7" t="n">
        <f aca="false">IF(I4025=1,-J4025,0.98)</f>
        <v>0.98</v>
      </c>
      <c r="M4025" s="8" t="s">
        <v>51</v>
      </c>
      <c r="N4025" s="52" t="n">
        <v>21.28</v>
      </c>
      <c r="O4025" s="50" t="n">
        <f aca="false">N4025*L4025</f>
        <v>20.8544</v>
      </c>
      <c r="P4025" s="14" t="n">
        <f aca="false">O4025+P4024</f>
        <v>1724.17099774339</v>
      </c>
    </row>
    <row r="4026" customFormat="false" ht="12.8" hidden="false" customHeight="false" outlineLevel="0" collapsed="false">
      <c r="A4026" s="2" t="s">
        <v>4454</v>
      </c>
      <c r="B4026" s="2" t="s">
        <v>1396</v>
      </c>
      <c r="C4026" s="0" t="s">
        <v>457</v>
      </c>
      <c r="D4026" s="0" t="s">
        <v>16</v>
      </c>
      <c r="E4026" s="0" t="s">
        <v>17</v>
      </c>
      <c r="F4026" s="0" t="s">
        <v>18</v>
      </c>
      <c r="G4026" s="0" t="s">
        <v>19</v>
      </c>
      <c r="H4026" s="0" t="s">
        <v>4364</v>
      </c>
      <c r="I4026" s="0" t="n">
        <v>3</v>
      </c>
      <c r="J4026" s="0" t="n">
        <v>1.17</v>
      </c>
      <c r="K4026" s="3" t="s">
        <v>21</v>
      </c>
      <c r="L4026" s="0" t="n">
        <f aca="false">IF(K4026="Yes",(J4026-1)*0.98,-1)</f>
        <v>0.1666</v>
      </c>
      <c r="M4026" s="4" t="s">
        <v>22</v>
      </c>
      <c r="N4026" s="52" t="n">
        <v>21.28</v>
      </c>
      <c r="O4026" s="50" t="n">
        <f aca="false">N4026*L4026</f>
        <v>3.545248</v>
      </c>
      <c r="P4026" s="14" t="n">
        <f aca="false">O4026+P4025</f>
        <v>1727.71624574339</v>
      </c>
    </row>
    <row r="4027" customFormat="false" ht="12.8" hidden="false" customHeight="false" outlineLevel="0" collapsed="false">
      <c r="A4027" s="2" t="s">
        <v>4454</v>
      </c>
      <c r="B4027" s="2" t="s">
        <v>252</v>
      </c>
      <c r="C4027" s="0" t="s">
        <v>74</v>
      </c>
      <c r="D4027" s="0" t="s">
        <v>37</v>
      </c>
      <c r="E4027" s="0" t="s">
        <v>30</v>
      </c>
      <c r="F4027" s="0" t="s">
        <v>43</v>
      </c>
      <c r="G4027" s="0" t="s">
        <v>19</v>
      </c>
      <c r="H4027" s="0" t="s">
        <v>4455</v>
      </c>
      <c r="I4027" s="0" t="n">
        <v>1</v>
      </c>
      <c r="J4027" s="0" t="n">
        <v>1.3</v>
      </c>
      <c r="K4027" s="3" t="s">
        <v>21</v>
      </c>
      <c r="L4027" s="0" t="n">
        <f aca="false">IF(K4027="Yes",(J4027-1)*0.98,-1)</f>
        <v>0.294</v>
      </c>
      <c r="M4027" s="4" t="s">
        <v>22</v>
      </c>
      <c r="N4027" s="52" t="n">
        <v>21.28</v>
      </c>
      <c r="O4027" s="50" t="n">
        <f aca="false">N4027*L4027</f>
        <v>6.25632</v>
      </c>
      <c r="P4027" s="14" t="n">
        <f aca="false">O4027+P4026</f>
        <v>1733.97256574339</v>
      </c>
    </row>
    <row r="4028" customFormat="false" ht="12.8" hidden="false" customHeight="false" outlineLevel="0" collapsed="false">
      <c r="A4028" s="2" t="s">
        <v>4454</v>
      </c>
      <c r="B4028" s="2" t="s">
        <v>252</v>
      </c>
      <c r="C4028" s="0" t="s">
        <v>74</v>
      </c>
      <c r="D4028" s="0" t="s">
        <v>37</v>
      </c>
      <c r="E4028" s="0" t="s">
        <v>30</v>
      </c>
      <c r="F4028" s="0" t="s">
        <v>43</v>
      </c>
      <c r="G4028" s="0" t="s">
        <v>19</v>
      </c>
      <c r="H4028" s="0" t="s">
        <v>4456</v>
      </c>
      <c r="I4028" s="0" t="n">
        <v>2</v>
      </c>
      <c r="J4028" s="0" t="n">
        <v>1.95</v>
      </c>
      <c r="K4028" s="3" t="s">
        <v>21</v>
      </c>
      <c r="L4028" s="0" t="n">
        <f aca="false">IF(K4028="Yes",(J4028-1)*0.98,-1)</f>
        <v>0.931</v>
      </c>
      <c r="M4028" s="11" t="s">
        <v>62</v>
      </c>
      <c r="N4028" s="52" t="n">
        <v>21.28</v>
      </c>
      <c r="O4028" s="50" t="n">
        <f aca="false">N4028*L4028</f>
        <v>19.81168</v>
      </c>
      <c r="P4028" s="14" t="n">
        <f aca="false">O4028+P4027</f>
        <v>1753.78424574339</v>
      </c>
    </row>
    <row r="4029" customFormat="false" ht="12.8" hidden="false" customHeight="false" outlineLevel="0" collapsed="false">
      <c r="A4029" s="9" t="s">
        <v>4454</v>
      </c>
      <c r="B4029" s="9" t="s">
        <v>252</v>
      </c>
      <c r="C4029" s="6" t="s">
        <v>74</v>
      </c>
      <c r="D4029" s="6" t="s">
        <v>37</v>
      </c>
      <c r="E4029" s="6" t="s">
        <v>30</v>
      </c>
      <c r="F4029" s="6" t="s">
        <v>43</v>
      </c>
      <c r="G4029" s="6" t="s">
        <v>19</v>
      </c>
      <c r="H4029" s="6" t="s">
        <v>4456</v>
      </c>
      <c r="I4029" s="6" t="n">
        <v>2</v>
      </c>
      <c r="J4029" s="6" t="n">
        <v>6.4</v>
      </c>
      <c r="K4029" s="3" t="str">
        <f aca="false">IF(I4029=1,"Yes","No")</f>
        <v>No</v>
      </c>
      <c r="L4029" s="7" t="n">
        <f aca="false">IF(K4029="Yes",(J4029-1)*0.98,-1)</f>
        <v>-1</v>
      </c>
      <c r="M4029" s="10" t="s">
        <v>53</v>
      </c>
      <c r="N4029" s="52" t="n">
        <v>21.28</v>
      </c>
      <c r="O4029" s="50" t="n">
        <f aca="false">N4029*L4029</f>
        <v>-21.28</v>
      </c>
      <c r="P4029" s="14" t="n">
        <f aca="false">O4029+P4028</f>
        <v>1732.50424574339</v>
      </c>
    </row>
    <row r="4030" customFormat="false" ht="12.8" hidden="false" customHeight="false" outlineLevel="0" collapsed="false">
      <c r="A4030" s="2" t="s">
        <v>4454</v>
      </c>
      <c r="B4030" s="2" t="s">
        <v>245</v>
      </c>
      <c r="C4030" s="0" t="s">
        <v>74</v>
      </c>
      <c r="D4030" s="0" t="s">
        <v>37</v>
      </c>
      <c r="E4030" s="0" t="s">
        <v>30</v>
      </c>
      <c r="F4030" s="0" t="s">
        <v>43</v>
      </c>
      <c r="G4030" s="0" t="s">
        <v>19</v>
      </c>
      <c r="H4030" s="0" t="s">
        <v>4457</v>
      </c>
      <c r="I4030" s="0" t="n">
        <v>3</v>
      </c>
      <c r="J4030" s="0" t="n">
        <v>1.42</v>
      </c>
      <c r="K4030" s="3" t="s">
        <v>21</v>
      </c>
      <c r="L4030" s="0" t="n">
        <f aca="false">IF(K4030="Yes",(J4030-1)*0.98,-1)</f>
        <v>0.4116</v>
      </c>
      <c r="M4030" s="4" t="s">
        <v>22</v>
      </c>
      <c r="N4030" s="52" t="n">
        <v>21.28</v>
      </c>
      <c r="O4030" s="50" t="n">
        <f aca="false">N4030*L4030</f>
        <v>8.758848</v>
      </c>
      <c r="P4030" s="14" t="n">
        <f aca="false">O4030+P4029</f>
        <v>1741.26309374339</v>
      </c>
    </row>
    <row r="4031" customFormat="false" ht="12.8" hidden="false" customHeight="false" outlineLevel="0" collapsed="false">
      <c r="A4031" s="2" t="s">
        <v>4454</v>
      </c>
      <c r="B4031" s="2" t="s">
        <v>239</v>
      </c>
      <c r="C4031" s="0" t="s">
        <v>74</v>
      </c>
      <c r="D4031" s="0" t="s">
        <v>37</v>
      </c>
      <c r="E4031" s="0" t="s">
        <v>30</v>
      </c>
      <c r="F4031" s="0" t="s">
        <v>43</v>
      </c>
      <c r="G4031" s="0" t="s">
        <v>19</v>
      </c>
      <c r="H4031" s="0" t="s">
        <v>4458</v>
      </c>
      <c r="I4031" s="0" t="n">
        <v>3</v>
      </c>
      <c r="J4031" s="0" t="n">
        <v>1.27</v>
      </c>
      <c r="K4031" s="3" t="s">
        <v>21</v>
      </c>
      <c r="L4031" s="0" t="n">
        <f aca="false">IF(K4031="Yes",(J4031-1)*0.98,-1)</f>
        <v>0.2646</v>
      </c>
      <c r="M4031" s="4" t="s">
        <v>22</v>
      </c>
      <c r="N4031" s="52" t="n">
        <v>21.28</v>
      </c>
      <c r="O4031" s="50" t="n">
        <f aca="false">N4031*L4031</f>
        <v>5.630688</v>
      </c>
      <c r="P4031" s="14" t="n">
        <f aca="false">O4031+P4030</f>
        <v>1746.89378174339</v>
      </c>
    </row>
    <row r="4032" customFormat="false" ht="12.8" hidden="false" customHeight="false" outlineLevel="0" collapsed="false">
      <c r="A4032" s="2" t="s">
        <v>4459</v>
      </c>
      <c r="B4032" s="2" t="s">
        <v>4460</v>
      </c>
      <c r="C4032" s="6" t="s">
        <v>433</v>
      </c>
      <c r="D4032" s="6" t="s">
        <v>48</v>
      </c>
      <c r="E4032" s="6" t="s">
        <v>17</v>
      </c>
      <c r="F4032" s="6" t="s">
        <v>18</v>
      </c>
      <c r="G4032" s="6" t="s">
        <v>19</v>
      </c>
      <c r="H4032" s="6" t="s">
        <v>4461</v>
      </c>
      <c r="I4032" s="6" t="n">
        <v>3</v>
      </c>
      <c r="J4032" s="6" t="n">
        <v>39.81</v>
      </c>
      <c r="K4032" s="3" t="str">
        <f aca="false">IF(I4032=1, "No","Yes")</f>
        <v>Yes</v>
      </c>
      <c r="L4032" s="7" t="n">
        <f aca="false">IF(I4032=1,-J4032,0.98)</f>
        <v>0.98</v>
      </c>
      <c r="M4032" s="8" t="s">
        <v>51</v>
      </c>
      <c r="N4032" s="52" t="n">
        <v>21.28</v>
      </c>
      <c r="O4032" s="50" t="n">
        <f aca="false">N4032*L4032</f>
        <v>20.8544</v>
      </c>
      <c r="P4032" s="14" t="n">
        <f aca="false">O4032+P4031</f>
        <v>1767.74818174339</v>
      </c>
    </row>
    <row r="4033" customFormat="false" ht="12.8" hidden="false" customHeight="false" outlineLevel="0" collapsed="false">
      <c r="A4033" s="9" t="s">
        <v>4459</v>
      </c>
      <c r="B4033" s="9" t="s">
        <v>4460</v>
      </c>
      <c r="C4033" s="6" t="s">
        <v>433</v>
      </c>
      <c r="D4033" s="6" t="s">
        <v>48</v>
      </c>
      <c r="E4033" s="6" t="s">
        <v>17</v>
      </c>
      <c r="F4033" s="6" t="s">
        <v>18</v>
      </c>
      <c r="G4033" s="6" t="s">
        <v>19</v>
      </c>
      <c r="H4033" s="6" t="s">
        <v>4461</v>
      </c>
      <c r="I4033" s="6" t="n">
        <v>3</v>
      </c>
      <c r="J4033" s="6" t="n">
        <v>6.6</v>
      </c>
      <c r="K4033" s="3" t="s">
        <v>21</v>
      </c>
      <c r="L4033" s="0" t="n">
        <f aca="false">IF(K4033="Yes",(J4033-1)*0.98,-1)</f>
        <v>5.488</v>
      </c>
      <c r="M4033" s="13" t="s">
        <v>184</v>
      </c>
      <c r="N4033" s="52" t="n">
        <v>21.28</v>
      </c>
      <c r="O4033" s="50" t="n">
        <f aca="false">N4033*L4033</f>
        <v>116.78464</v>
      </c>
      <c r="P4033" s="14" t="n">
        <f aca="false">O4033+P4032</f>
        <v>1884.53282174339</v>
      </c>
    </row>
    <row r="4034" customFormat="false" ht="12.8" hidden="false" customHeight="false" outlineLevel="0" collapsed="false">
      <c r="A4034" s="2" t="s">
        <v>4459</v>
      </c>
      <c r="B4034" s="2" t="s">
        <v>73</v>
      </c>
      <c r="C4034" s="0" t="s">
        <v>59</v>
      </c>
      <c r="D4034" s="0" t="s">
        <v>42</v>
      </c>
      <c r="E4034" s="0" t="s">
        <v>30</v>
      </c>
      <c r="F4034" s="0" t="s">
        <v>18</v>
      </c>
      <c r="G4034" s="0" t="s">
        <v>19</v>
      </c>
      <c r="H4034" s="0" t="s">
        <v>4462</v>
      </c>
      <c r="I4034" s="0" t="n">
        <v>2</v>
      </c>
      <c r="J4034" s="0" t="n">
        <v>1.33</v>
      </c>
      <c r="K4034" s="3" t="s">
        <v>21</v>
      </c>
      <c r="L4034" s="0" t="n">
        <f aca="false">IF(K4034="Yes",(J4034-1)*0.98,-1)</f>
        <v>0.3234</v>
      </c>
      <c r="M4034" s="11" t="s">
        <v>62</v>
      </c>
      <c r="N4034" s="52" t="n">
        <v>21.28</v>
      </c>
      <c r="O4034" s="50" t="n">
        <f aca="false">N4034*L4034</f>
        <v>6.881952</v>
      </c>
      <c r="P4034" s="14" t="n">
        <f aca="false">O4034+P4033</f>
        <v>1891.41477374339</v>
      </c>
    </row>
    <row r="4035" customFormat="false" ht="12.8" hidden="false" customHeight="false" outlineLevel="0" collapsed="false">
      <c r="A4035" s="2" t="s">
        <v>4459</v>
      </c>
      <c r="B4035" s="2" t="s">
        <v>73</v>
      </c>
      <c r="C4035" s="6" t="s">
        <v>59</v>
      </c>
      <c r="D4035" s="6" t="s">
        <v>42</v>
      </c>
      <c r="E4035" s="6" t="s">
        <v>30</v>
      </c>
      <c r="F4035" s="6" t="s">
        <v>18</v>
      </c>
      <c r="G4035" s="6" t="s">
        <v>19</v>
      </c>
      <c r="H4035" s="6" t="s">
        <v>4463</v>
      </c>
      <c r="I4035" s="6" t="n">
        <v>0</v>
      </c>
      <c r="J4035" s="6" t="n">
        <v>16.5</v>
      </c>
      <c r="K4035" s="3" t="str">
        <f aca="false">IF(I4035=1, "No","Yes")</f>
        <v>Yes</v>
      </c>
      <c r="L4035" s="7" t="n">
        <f aca="false">IF(I4035=1,-J4035,0.98)</f>
        <v>0.98</v>
      </c>
      <c r="M4035" s="8" t="s">
        <v>51</v>
      </c>
      <c r="N4035" s="52" t="n">
        <v>21.28</v>
      </c>
      <c r="O4035" s="50" t="n">
        <f aca="false">N4035*L4035</f>
        <v>20.8544</v>
      </c>
      <c r="P4035" s="14" t="n">
        <f aca="false">O4035+P4034</f>
        <v>1912.26917374339</v>
      </c>
      <c r="Q4035" s="47" t="n">
        <f aca="false">0.8*(P4035-1064)</f>
        <v>678.615338994711</v>
      </c>
      <c r="R4035" s="47" t="n">
        <f aca="false">P4035-Q4035</f>
        <v>1233.65383474868</v>
      </c>
      <c r="S4035" s="47" t="n">
        <f aca="false">R4035/50</f>
        <v>24.6730766949736</v>
      </c>
      <c r="T4035" s="47" t="n">
        <f aca="false">2296.14+Q4035</f>
        <v>2974.75533899471</v>
      </c>
      <c r="U4035" s="48" t="s">
        <v>21</v>
      </c>
    </row>
    <row r="4036" customFormat="false" ht="12.8" hidden="false" customHeight="false" outlineLevel="0" collapsed="false">
      <c r="A4036" s="2" t="s">
        <v>4464</v>
      </c>
      <c r="B4036" s="2" t="s">
        <v>4465</v>
      </c>
      <c r="C4036" s="0" t="s">
        <v>56</v>
      </c>
      <c r="D4036" s="0" t="s">
        <v>16</v>
      </c>
      <c r="E4036" s="0" t="s">
        <v>17</v>
      </c>
      <c r="F4036" s="0" t="s">
        <v>18</v>
      </c>
      <c r="G4036" s="0" t="s">
        <v>19</v>
      </c>
      <c r="H4036" s="0" t="s">
        <v>4385</v>
      </c>
      <c r="I4036" s="0" t="n">
        <v>1</v>
      </c>
      <c r="J4036" s="0" t="n">
        <v>1.17</v>
      </c>
      <c r="K4036" s="3" t="s">
        <v>21</v>
      </c>
      <c r="L4036" s="0" t="n">
        <f aca="false">IF(K4036="Yes",(J4036-1)*0.98,-1)</f>
        <v>0.1666</v>
      </c>
      <c r="M4036" s="4" t="s">
        <v>22</v>
      </c>
      <c r="N4036" s="50" t="n">
        <v>24.67</v>
      </c>
      <c r="O4036" s="50" t="n">
        <f aca="false">N4036*L4036</f>
        <v>4.110022</v>
      </c>
      <c r="P4036" s="51" t="n">
        <f aca="false">R4035+O4036</f>
        <v>1237.76385674868</v>
      </c>
    </row>
    <row r="4037" customFormat="false" ht="12.8" hidden="false" customHeight="false" outlineLevel="0" collapsed="false">
      <c r="A4037" s="2" t="s">
        <v>4464</v>
      </c>
      <c r="B4037" s="2" t="s">
        <v>4466</v>
      </c>
      <c r="C4037" s="0" t="s">
        <v>1045</v>
      </c>
      <c r="D4037" s="0" t="s">
        <v>37</v>
      </c>
      <c r="E4037" s="0" t="s">
        <v>17</v>
      </c>
      <c r="F4037" s="0" t="s">
        <v>65</v>
      </c>
      <c r="G4037" s="0" t="s">
        <v>21</v>
      </c>
      <c r="H4037" s="0" t="s">
        <v>4467</v>
      </c>
      <c r="I4037" s="0" t="n">
        <v>1</v>
      </c>
      <c r="J4037" s="0" t="n">
        <v>1.28</v>
      </c>
      <c r="K4037" s="3" t="str">
        <f aca="false">IF(I4037=1,"Yes","No")</f>
        <v>Yes</v>
      </c>
      <c r="L4037" s="0" t="n">
        <f aca="false">IF(K4037="Yes",(J4037-1)*0.98,-1)</f>
        <v>0.2744</v>
      </c>
      <c r="M4037" s="5" t="s">
        <v>33</v>
      </c>
      <c r="N4037" s="50" t="n">
        <v>24.67</v>
      </c>
      <c r="O4037" s="50" t="n">
        <f aca="false">N4037*L4037</f>
        <v>6.769448</v>
      </c>
      <c r="P4037" s="14" t="n">
        <f aca="false">O4037+P4036</f>
        <v>1244.53330474868</v>
      </c>
    </row>
    <row r="4038" customFormat="false" ht="12.8" hidden="false" customHeight="false" outlineLevel="0" collapsed="false">
      <c r="A4038" s="2" t="s">
        <v>4464</v>
      </c>
      <c r="B4038" s="2" t="s">
        <v>4466</v>
      </c>
      <c r="C4038" s="0" t="s">
        <v>1045</v>
      </c>
      <c r="D4038" s="0" t="s">
        <v>37</v>
      </c>
      <c r="E4038" s="0" t="s">
        <v>17</v>
      </c>
      <c r="F4038" s="0" t="s">
        <v>65</v>
      </c>
      <c r="G4038" s="0" t="s">
        <v>21</v>
      </c>
      <c r="H4038" s="0" t="s">
        <v>4467</v>
      </c>
      <c r="I4038" s="0" t="n">
        <v>1</v>
      </c>
      <c r="J4038" s="0" t="n">
        <v>1.12</v>
      </c>
      <c r="K4038" s="3" t="s">
        <v>21</v>
      </c>
      <c r="L4038" s="0" t="n">
        <f aca="false">IF(K4038="Yes",(J4038-1)*0.98,-1)</f>
        <v>0.1176</v>
      </c>
      <c r="M4038" s="4" t="s">
        <v>22</v>
      </c>
      <c r="N4038" s="50" t="n">
        <v>24.67</v>
      </c>
      <c r="O4038" s="50" t="n">
        <f aca="false">N4038*L4038</f>
        <v>2.901192</v>
      </c>
      <c r="P4038" s="14" t="n">
        <f aca="false">O4038+P4037</f>
        <v>1247.43449674868</v>
      </c>
    </row>
    <row r="4039" customFormat="false" ht="12.8" hidden="false" customHeight="false" outlineLevel="0" collapsed="false">
      <c r="A4039" s="2" t="s">
        <v>4468</v>
      </c>
      <c r="B4039" s="2" t="s">
        <v>170</v>
      </c>
      <c r="C4039" s="0" t="s">
        <v>773</v>
      </c>
      <c r="D4039" s="0" t="s">
        <v>16</v>
      </c>
      <c r="E4039" s="0" t="s">
        <v>17</v>
      </c>
      <c r="F4039" s="0" t="s">
        <v>18</v>
      </c>
      <c r="G4039" s="0" t="s">
        <v>19</v>
      </c>
      <c r="H4039" s="0" t="s">
        <v>4469</v>
      </c>
      <c r="I4039" s="0" t="n">
        <v>1</v>
      </c>
      <c r="J4039" s="0" t="n">
        <v>1.18</v>
      </c>
      <c r="K4039" s="3" t="s">
        <v>21</v>
      </c>
      <c r="L4039" s="0" t="n">
        <f aca="false">IF(K4039="Yes",(J4039-1)*0.98,-1)</f>
        <v>0.1764</v>
      </c>
      <c r="M4039" s="4" t="s">
        <v>22</v>
      </c>
      <c r="N4039" s="50" t="n">
        <v>24.67</v>
      </c>
      <c r="O4039" s="50" t="n">
        <f aca="false">N4039*L4039</f>
        <v>4.351788</v>
      </c>
      <c r="P4039" s="14" t="n">
        <f aca="false">O4039+P4038</f>
        <v>1251.78628474868</v>
      </c>
    </row>
    <row r="4040" customFormat="false" ht="12.8" hidden="false" customHeight="false" outlineLevel="0" collapsed="false">
      <c r="A4040" s="2" t="s">
        <v>4468</v>
      </c>
      <c r="B4040" s="2" t="s">
        <v>23</v>
      </c>
      <c r="C4040" s="0" t="s">
        <v>91</v>
      </c>
      <c r="D4040" s="0" t="s">
        <v>42</v>
      </c>
      <c r="E4040" s="0" t="s">
        <v>30</v>
      </c>
      <c r="F4040" s="0" t="s">
        <v>18</v>
      </c>
      <c r="G4040" s="0" t="s">
        <v>19</v>
      </c>
      <c r="H4040" s="0" t="s">
        <v>4470</v>
      </c>
      <c r="I4040" s="0" t="n">
        <v>2</v>
      </c>
      <c r="J4040" s="0" t="n">
        <v>1.11</v>
      </c>
      <c r="K4040" s="3" t="s">
        <v>21</v>
      </c>
      <c r="L4040" s="0" t="n">
        <f aca="false">IF(K4040="Yes",(J4040-1)*0.98,-1)</f>
        <v>0.1078</v>
      </c>
      <c r="M4040" s="11" t="s">
        <v>62</v>
      </c>
      <c r="N4040" s="50" t="n">
        <v>24.67</v>
      </c>
      <c r="O4040" s="50" t="n">
        <f aca="false">N4040*L4040</f>
        <v>2.659426</v>
      </c>
      <c r="P4040" s="14" t="n">
        <f aca="false">O4040+P4039</f>
        <v>1254.44571074868</v>
      </c>
    </row>
    <row r="4041" customFormat="false" ht="12.8" hidden="false" customHeight="false" outlineLevel="0" collapsed="false">
      <c r="A4041" s="2" t="s">
        <v>4468</v>
      </c>
      <c r="B4041" s="2" t="s">
        <v>146</v>
      </c>
      <c r="C4041" s="0" t="s">
        <v>773</v>
      </c>
      <c r="D4041" s="0" t="s">
        <v>16</v>
      </c>
      <c r="E4041" s="0" t="s">
        <v>87</v>
      </c>
      <c r="F4041" s="0" t="s">
        <v>18</v>
      </c>
      <c r="G4041" s="0" t="s">
        <v>21</v>
      </c>
      <c r="H4041" s="0" t="s">
        <v>4471</v>
      </c>
      <c r="I4041" s="0" t="n">
        <v>3</v>
      </c>
      <c r="J4041" s="0" t="n">
        <v>1.38</v>
      </c>
      <c r="K4041" s="3" t="s">
        <v>21</v>
      </c>
      <c r="L4041" s="0" t="n">
        <f aca="false">IF(K4041="Yes",(J4041-1)*0.98,-1)</f>
        <v>0.3724</v>
      </c>
      <c r="M4041" s="4" t="s">
        <v>22</v>
      </c>
      <c r="N4041" s="50" t="n">
        <v>24.67</v>
      </c>
      <c r="O4041" s="50" t="n">
        <f aca="false">N4041*L4041</f>
        <v>9.187108</v>
      </c>
      <c r="P4041" s="14" t="n">
        <f aca="false">O4041+P4040</f>
        <v>1263.63281874868</v>
      </c>
    </row>
    <row r="4042" customFormat="false" ht="12.8" hidden="false" customHeight="false" outlineLevel="0" collapsed="false">
      <c r="A4042" s="2" t="s">
        <v>4468</v>
      </c>
      <c r="B4042" s="2" t="s">
        <v>181</v>
      </c>
      <c r="C4042" s="0" t="s">
        <v>91</v>
      </c>
      <c r="D4042" s="0" t="s">
        <v>16</v>
      </c>
      <c r="E4042" s="0" t="s">
        <v>30</v>
      </c>
      <c r="F4042" s="0" t="s">
        <v>43</v>
      </c>
      <c r="G4042" s="0" t="s">
        <v>19</v>
      </c>
      <c r="H4042" s="0" t="s">
        <v>4472</v>
      </c>
      <c r="I4042" s="0" t="n">
        <v>1</v>
      </c>
      <c r="J4042" s="0" t="n">
        <v>1.24</v>
      </c>
      <c r="K4042" s="3" t="s">
        <v>21</v>
      </c>
      <c r="L4042" s="0" t="n">
        <f aca="false">IF(K4042="Yes",(J4042-1)*0.98,-1)</f>
        <v>0.2352</v>
      </c>
      <c r="M4042" s="4" t="s">
        <v>22</v>
      </c>
      <c r="N4042" s="50" t="n">
        <v>24.67</v>
      </c>
      <c r="O4042" s="50" t="n">
        <f aca="false">N4042*L4042</f>
        <v>5.802384</v>
      </c>
      <c r="P4042" s="14" t="n">
        <f aca="false">O4042+P4041</f>
        <v>1269.43520274868</v>
      </c>
    </row>
    <row r="4043" customFormat="false" ht="12.8" hidden="false" customHeight="false" outlineLevel="0" collapsed="false">
      <c r="A4043" s="2" t="s">
        <v>4468</v>
      </c>
      <c r="B4043" s="2" t="s">
        <v>289</v>
      </c>
      <c r="C4043" s="0" t="s">
        <v>773</v>
      </c>
      <c r="D4043" s="0" t="s">
        <v>42</v>
      </c>
      <c r="E4043" s="0" t="s">
        <v>79</v>
      </c>
      <c r="F4043" s="0" t="s">
        <v>43</v>
      </c>
      <c r="G4043" s="0" t="s">
        <v>19</v>
      </c>
      <c r="H4043" s="0" t="s">
        <v>4473</v>
      </c>
      <c r="I4043" s="0" t="n">
        <v>0</v>
      </c>
      <c r="J4043" s="0" t="n">
        <v>13.49</v>
      </c>
      <c r="K4043" s="3" t="s">
        <v>19</v>
      </c>
      <c r="L4043" s="0" t="n">
        <f aca="false">IF(K4043="Yes",(J4043-1)*0.98,-1)</f>
        <v>-1</v>
      </c>
      <c r="M4043" s="11" t="s">
        <v>62</v>
      </c>
      <c r="N4043" s="50" t="n">
        <v>24.67</v>
      </c>
      <c r="O4043" s="50" t="n">
        <f aca="false">N4043*L4043</f>
        <v>-24.67</v>
      </c>
      <c r="P4043" s="14" t="n">
        <f aca="false">O4043+P4042</f>
        <v>1244.76520274868</v>
      </c>
    </row>
    <row r="4044" customFormat="false" ht="12.8" hidden="false" customHeight="false" outlineLevel="0" collapsed="false">
      <c r="A4044" s="2" t="s">
        <v>4468</v>
      </c>
      <c r="B4044" s="2" t="s">
        <v>289</v>
      </c>
      <c r="C4044" s="0" t="s">
        <v>773</v>
      </c>
      <c r="D4044" s="0" t="s">
        <v>42</v>
      </c>
      <c r="E4044" s="0" t="s">
        <v>79</v>
      </c>
      <c r="F4044" s="0" t="s">
        <v>43</v>
      </c>
      <c r="G4044" s="0" t="s">
        <v>19</v>
      </c>
      <c r="H4044" s="0" t="s">
        <v>4474</v>
      </c>
      <c r="I4044" s="0" t="n">
        <v>0</v>
      </c>
      <c r="J4044" s="0" t="n">
        <v>4.6</v>
      </c>
      <c r="K4044" s="3" t="s">
        <v>19</v>
      </c>
      <c r="L4044" s="0" t="n">
        <f aca="false">IF(K4044="Yes",(J4044-1)*0.98,-1)</f>
        <v>-1</v>
      </c>
      <c r="M4044" s="11" t="s">
        <v>62</v>
      </c>
      <c r="N4044" s="50" t="n">
        <v>24.67</v>
      </c>
      <c r="O4044" s="50" t="n">
        <f aca="false">N4044*L4044</f>
        <v>-24.67</v>
      </c>
      <c r="P4044" s="14" t="n">
        <f aca="false">O4044+P4043</f>
        <v>1220.09520274868</v>
      </c>
    </row>
    <row r="4045" customFormat="false" ht="12.8" hidden="false" customHeight="false" outlineLevel="0" collapsed="false">
      <c r="A4045" s="9" t="s">
        <v>4468</v>
      </c>
      <c r="B4045" s="9" t="s">
        <v>289</v>
      </c>
      <c r="C4045" s="6" t="s">
        <v>773</v>
      </c>
      <c r="D4045" s="6" t="s">
        <v>42</v>
      </c>
      <c r="E4045" s="6" t="s">
        <v>79</v>
      </c>
      <c r="F4045" s="6" t="s">
        <v>43</v>
      </c>
      <c r="G4045" s="6" t="s">
        <v>19</v>
      </c>
      <c r="H4045" s="6" t="s">
        <v>4474</v>
      </c>
      <c r="I4045" s="6" t="n">
        <v>0</v>
      </c>
      <c r="J4045" s="6" t="n">
        <v>22.43</v>
      </c>
      <c r="K4045" s="3" t="str">
        <f aca="false">IF(I4045=1,"Yes","No")</f>
        <v>No</v>
      </c>
      <c r="L4045" s="7" t="n">
        <f aca="false">IF(K4045="Yes",(J4045-1)*0.98,-1)</f>
        <v>-1</v>
      </c>
      <c r="M4045" s="10" t="s">
        <v>53</v>
      </c>
      <c r="N4045" s="50" t="n">
        <v>24.67</v>
      </c>
      <c r="O4045" s="50" t="n">
        <f aca="false">N4045*L4045</f>
        <v>-24.67</v>
      </c>
      <c r="P4045" s="14" t="n">
        <f aca="false">O4045+P4044</f>
        <v>1195.42520274868</v>
      </c>
    </row>
    <row r="4046" customFormat="false" ht="12.8" hidden="false" customHeight="false" outlineLevel="0" collapsed="false">
      <c r="A4046" s="9" t="s">
        <v>4468</v>
      </c>
      <c r="B4046" s="9" t="s">
        <v>289</v>
      </c>
      <c r="C4046" s="6" t="s">
        <v>773</v>
      </c>
      <c r="D4046" s="6" t="s">
        <v>42</v>
      </c>
      <c r="E4046" s="6" t="s">
        <v>79</v>
      </c>
      <c r="F4046" s="6" t="s">
        <v>43</v>
      </c>
      <c r="G4046" s="6" t="s">
        <v>19</v>
      </c>
      <c r="H4046" s="6" t="s">
        <v>4473</v>
      </c>
      <c r="I4046" s="6" t="n">
        <v>0</v>
      </c>
      <c r="J4046" s="6" t="n">
        <v>88.88</v>
      </c>
      <c r="K4046" s="3" t="str">
        <f aca="false">IF(I4046=1,"Yes","No")</f>
        <v>No</v>
      </c>
      <c r="L4046" s="7" t="n">
        <f aca="false">IF(K4046="Yes",(J4046-1)*0.98,-1)</f>
        <v>-1</v>
      </c>
      <c r="M4046" s="10" t="s">
        <v>53</v>
      </c>
      <c r="N4046" s="50" t="n">
        <v>24.67</v>
      </c>
      <c r="O4046" s="50" t="n">
        <f aca="false">N4046*L4046</f>
        <v>-24.67</v>
      </c>
      <c r="P4046" s="14" t="n">
        <f aca="false">O4046+P4045</f>
        <v>1170.75520274868</v>
      </c>
    </row>
    <row r="4047" customFormat="false" ht="12.8" hidden="false" customHeight="false" outlineLevel="0" collapsed="false">
      <c r="A4047" s="9" t="s">
        <v>4475</v>
      </c>
      <c r="B4047" s="9" t="s">
        <v>4476</v>
      </c>
      <c r="C4047" s="6" t="s">
        <v>28</v>
      </c>
      <c r="D4047" s="6" t="s">
        <v>29</v>
      </c>
      <c r="E4047" s="6" t="s">
        <v>30</v>
      </c>
      <c r="F4047" s="6" t="s">
        <v>65</v>
      </c>
      <c r="G4047" s="6" t="s">
        <v>21</v>
      </c>
      <c r="H4047" s="6" t="s">
        <v>4477</v>
      </c>
      <c r="I4047" s="6" t="n">
        <v>3</v>
      </c>
      <c r="J4047" s="6" t="n">
        <v>3.07</v>
      </c>
      <c r="K4047" s="3" t="s">
        <v>19</v>
      </c>
      <c r="L4047" s="0" t="n">
        <f aca="false">IF(K4047="Yes",(J4047-1)*0.98,-1)</f>
        <v>-1</v>
      </c>
      <c r="M4047" s="13" t="s">
        <v>184</v>
      </c>
      <c r="N4047" s="50" t="n">
        <v>24.67</v>
      </c>
      <c r="O4047" s="50" t="n">
        <f aca="false">N4047*L4047</f>
        <v>-24.67</v>
      </c>
      <c r="P4047" s="14" t="n">
        <f aca="false">O4047+P4046</f>
        <v>1146.08520274868</v>
      </c>
    </row>
    <row r="4048" customFormat="false" ht="12.8" hidden="false" customHeight="false" outlineLevel="0" collapsed="false">
      <c r="A4048" s="2" t="s">
        <v>4475</v>
      </c>
      <c r="B4048" s="2" t="s">
        <v>113</v>
      </c>
      <c r="C4048" s="0" t="s">
        <v>1378</v>
      </c>
      <c r="D4048" s="0" t="s">
        <v>37</v>
      </c>
      <c r="E4048" s="0" t="s">
        <v>17</v>
      </c>
      <c r="F4048" s="0" t="s">
        <v>43</v>
      </c>
      <c r="G4048" s="0" t="s">
        <v>19</v>
      </c>
      <c r="H4048" s="0" t="s">
        <v>4478</v>
      </c>
      <c r="I4048" s="0" t="n">
        <v>3</v>
      </c>
      <c r="J4048" s="0" t="n">
        <v>1.57</v>
      </c>
      <c r="K4048" s="3" t="s">
        <v>21</v>
      </c>
      <c r="L4048" s="0" t="n">
        <f aca="false">IF(K4048="Yes",(J4048-1)*0.98,-1)</f>
        <v>0.5586</v>
      </c>
      <c r="M4048" s="11" t="s">
        <v>62</v>
      </c>
      <c r="N4048" s="50" t="n">
        <v>24.67</v>
      </c>
      <c r="O4048" s="50" t="n">
        <f aca="false">N4048*L4048</f>
        <v>13.780662</v>
      </c>
      <c r="P4048" s="14" t="n">
        <f aca="false">O4048+P4047</f>
        <v>1159.86586474868</v>
      </c>
    </row>
    <row r="4049" customFormat="false" ht="12.8" hidden="false" customHeight="false" outlineLevel="0" collapsed="false">
      <c r="A4049" s="2" t="s">
        <v>4475</v>
      </c>
      <c r="B4049" s="2" t="s">
        <v>113</v>
      </c>
      <c r="C4049" s="6" t="s">
        <v>1378</v>
      </c>
      <c r="D4049" s="6" t="s">
        <v>37</v>
      </c>
      <c r="E4049" s="6" t="s">
        <v>17</v>
      </c>
      <c r="F4049" s="6" t="s">
        <v>43</v>
      </c>
      <c r="G4049" s="6" t="s">
        <v>19</v>
      </c>
      <c r="H4049" s="6" t="s">
        <v>4479</v>
      </c>
      <c r="I4049" s="6" t="n">
        <v>2</v>
      </c>
      <c r="J4049" s="6" t="n">
        <v>5.83</v>
      </c>
      <c r="K4049" s="3" t="str">
        <f aca="false">IF(I4049=1, "No","Yes")</f>
        <v>Yes</v>
      </c>
      <c r="L4049" s="7" t="n">
        <f aca="false">IF(I4049=1,-J4049,0.98)</f>
        <v>0.98</v>
      </c>
      <c r="M4049" s="12" t="s">
        <v>128</v>
      </c>
      <c r="N4049" s="50" t="n">
        <v>24.67</v>
      </c>
      <c r="O4049" s="50" t="n">
        <f aca="false">N4049*L4049</f>
        <v>24.1766</v>
      </c>
      <c r="P4049" s="14" t="n">
        <f aca="false">O4049+P4048</f>
        <v>1184.04246474868</v>
      </c>
    </row>
    <row r="4050" customFormat="false" ht="12.8" hidden="false" customHeight="false" outlineLevel="0" collapsed="false">
      <c r="A4050" s="2" t="s">
        <v>4475</v>
      </c>
      <c r="B4050" s="2" t="s">
        <v>810</v>
      </c>
      <c r="C4050" s="0" t="s">
        <v>24</v>
      </c>
      <c r="D4050" s="0" t="s">
        <v>102</v>
      </c>
      <c r="E4050" s="0" t="s">
        <v>87</v>
      </c>
      <c r="F4050" s="0" t="s">
        <v>18</v>
      </c>
      <c r="G4050" s="0" t="s">
        <v>19</v>
      </c>
      <c r="H4050" s="0" t="s">
        <v>4480</v>
      </c>
      <c r="I4050" s="0" t="n">
        <v>1</v>
      </c>
      <c r="J4050" s="0" t="n">
        <v>1.75</v>
      </c>
      <c r="K4050" s="3" t="str">
        <f aca="false">IF(I4050=1,"Yes","No")</f>
        <v>Yes</v>
      </c>
      <c r="L4050" s="0" t="n">
        <f aca="false">IF(K4050="Yes",(J4050-1)*0.98,-1)</f>
        <v>0.735</v>
      </c>
      <c r="M4050" s="5" t="s">
        <v>33</v>
      </c>
      <c r="N4050" s="50" t="n">
        <v>24.67</v>
      </c>
      <c r="O4050" s="50" t="n">
        <f aca="false">N4050*L4050</f>
        <v>18.13245</v>
      </c>
      <c r="P4050" s="14" t="n">
        <f aca="false">O4050+P4049</f>
        <v>1202.17491474868</v>
      </c>
    </row>
    <row r="4051" customFormat="false" ht="12.8" hidden="false" customHeight="false" outlineLevel="0" collapsed="false">
      <c r="A4051" s="2" t="s">
        <v>4475</v>
      </c>
      <c r="B4051" s="2" t="s">
        <v>810</v>
      </c>
      <c r="C4051" s="6" t="s">
        <v>24</v>
      </c>
      <c r="D4051" s="6" t="s">
        <v>102</v>
      </c>
      <c r="E4051" s="6" t="s">
        <v>87</v>
      </c>
      <c r="F4051" s="6" t="s">
        <v>18</v>
      </c>
      <c r="G4051" s="6" t="s">
        <v>19</v>
      </c>
      <c r="H4051" s="6" t="s">
        <v>4481</v>
      </c>
      <c r="I4051" s="6" t="n">
        <v>4</v>
      </c>
      <c r="J4051" s="6" t="n">
        <v>5.7</v>
      </c>
      <c r="K4051" s="3" t="str">
        <f aca="false">IF(I4051=1, "No","Yes")</f>
        <v>Yes</v>
      </c>
      <c r="L4051" s="7" t="n">
        <f aca="false">IF(I4051=1,-J4051,0.98)</f>
        <v>0.98</v>
      </c>
      <c r="M4051" s="8" t="s">
        <v>51</v>
      </c>
      <c r="N4051" s="50" t="n">
        <v>24.67</v>
      </c>
      <c r="O4051" s="50" t="n">
        <f aca="false">N4051*L4051</f>
        <v>24.1766</v>
      </c>
      <c r="P4051" s="14" t="n">
        <f aca="false">O4051+P4050</f>
        <v>1226.35151474868</v>
      </c>
    </row>
    <row r="4052" customFormat="false" ht="12.8" hidden="false" customHeight="false" outlineLevel="0" collapsed="false">
      <c r="A4052" s="2" t="s">
        <v>4475</v>
      </c>
      <c r="B4052" s="2" t="s">
        <v>4482</v>
      </c>
      <c r="C4052" s="0" t="s">
        <v>1371</v>
      </c>
      <c r="D4052" s="0" t="s">
        <v>16</v>
      </c>
      <c r="E4052" s="0" t="s">
        <v>30</v>
      </c>
      <c r="F4052" s="0" t="s">
        <v>65</v>
      </c>
      <c r="G4052" s="0" t="s">
        <v>21</v>
      </c>
      <c r="H4052" s="0" t="s">
        <v>4483</v>
      </c>
      <c r="I4052" s="0" t="n">
        <v>2</v>
      </c>
      <c r="J4052" s="0" t="n">
        <v>2.5</v>
      </c>
      <c r="K4052" s="3" t="s">
        <v>21</v>
      </c>
      <c r="L4052" s="0" t="n">
        <f aca="false">IF(K4052="Yes",(J4052-1)*0.98,-1)</f>
        <v>1.47</v>
      </c>
      <c r="M4052" s="4" t="s">
        <v>22</v>
      </c>
      <c r="N4052" s="50" t="n">
        <v>24.67</v>
      </c>
      <c r="O4052" s="50" t="n">
        <f aca="false">N4052*L4052</f>
        <v>36.2649</v>
      </c>
      <c r="P4052" s="14" t="n">
        <f aca="false">O4052+P4051</f>
        <v>1262.61641474868</v>
      </c>
    </row>
    <row r="4053" customFormat="false" ht="12.8" hidden="false" customHeight="false" outlineLevel="0" collapsed="false">
      <c r="A4053" s="2" t="s">
        <v>4484</v>
      </c>
      <c r="B4053" s="2" t="s">
        <v>245</v>
      </c>
      <c r="C4053" s="0" t="s">
        <v>91</v>
      </c>
      <c r="D4053" s="0" t="s">
        <v>42</v>
      </c>
      <c r="E4053" s="0" t="s">
        <v>30</v>
      </c>
      <c r="F4053" s="0" t="s">
        <v>18</v>
      </c>
      <c r="G4053" s="0" t="s">
        <v>19</v>
      </c>
      <c r="H4053" s="0" t="s">
        <v>4485</v>
      </c>
      <c r="I4053" s="0" t="n">
        <v>1</v>
      </c>
      <c r="J4053" s="0" t="n">
        <v>1.08</v>
      </c>
      <c r="K4053" s="3" t="s">
        <v>21</v>
      </c>
      <c r="L4053" s="0" t="n">
        <f aca="false">IF(K4053="Yes",(J4053-1)*0.98,-1)</f>
        <v>0.0784000000000001</v>
      </c>
      <c r="M4053" s="11" t="s">
        <v>62</v>
      </c>
      <c r="N4053" s="50" t="n">
        <v>24.67</v>
      </c>
      <c r="O4053" s="50" t="n">
        <f aca="false">N4053*L4053</f>
        <v>1.934128</v>
      </c>
      <c r="P4053" s="14" t="n">
        <f aca="false">O4053+P4052</f>
        <v>1264.55054274868</v>
      </c>
    </row>
    <row r="4054" customFormat="false" ht="12.8" hidden="false" customHeight="false" outlineLevel="0" collapsed="false">
      <c r="A4054" s="2" t="s">
        <v>4484</v>
      </c>
      <c r="B4054" s="2" t="s">
        <v>324</v>
      </c>
      <c r="C4054" s="0" t="s">
        <v>125</v>
      </c>
      <c r="D4054" s="0" t="s">
        <v>42</v>
      </c>
      <c r="E4054" s="0" t="s">
        <v>30</v>
      </c>
      <c r="F4054" s="0" t="s">
        <v>18</v>
      </c>
      <c r="G4054" s="0" t="s">
        <v>19</v>
      </c>
      <c r="H4054" s="0" t="s">
        <v>4486</v>
      </c>
      <c r="I4054" s="0" t="n">
        <v>2</v>
      </c>
      <c r="J4054" s="0" t="n">
        <v>2.18</v>
      </c>
      <c r="K4054" s="3" t="s">
        <v>21</v>
      </c>
      <c r="L4054" s="0" t="n">
        <f aca="false">IF(K4054="Yes",(J4054-1)*0.98,-1)</f>
        <v>1.1564</v>
      </c>
      <c r="M4054" s="11" t="s">
        <v>62</v>
      </c>
      <c r="N4054" s="50" t="n">
        <v>24.67</v>
      </c>
      <c r="O4054" s="50" t="n">
        <f aca="false">N4054*L4054</f>
        <v>28.528388</v>
      </c>
      <c r="P4054" s="14" t="n">
        <f aca="false">O4054+P4053</f>
        <v>1293.07893074868</v>
      </c>
    </row>
    <row r="4055" customFormat="false" ht="12.8" hidden="false" customHeight="false" outlineLevel="0" collapsed="false">
      <c r="A4055" s="2" t="s">
        <v>4487</v>
      </c>
      <c r="B4055" s="2" t="s">
        <v>915</v>
      </c>
      <c r="C4055" s="0" t="s">
        <v>357</v>
      </c>
      <c r="D4055" s="0" t="s">
        <v>16</v>
      </c>
      <c r="E4055" s="0" t="s">
        <v>17</v>
      </c>
      <c r="F4055" s="0" t="s">
        <v>18</v>
      </c>
      <c r="G4055" s="0" t="s">
        <v>19</v>
      </c>
      <c r="H4055" s="0" t="s">
        <v>4488</v>
      </c>
      <c r="I4055" s="0" t="n">
        <v>1</v>
      </c>
      <c r="J4055" s="0" t="n">
        <v>1.25</v>
      </c>
      <c r="K4055" s="3" t="s">
        <v>21</v>
      </c>
      <c r="L4055" s="0" t="n">
        <f aca="false">IF(K4055="Yes",(J4055-1)*0.98,-1)</f>
        <v>0.245</v>
      </c>
      <c r="M4055" s="4" t="s">
        <v>22</v>
      </c>
      <c r="N4055" s="50" t="n">
        <v>24.67</v>
      </c>
      <c r="O4055" s="50" t="n">
        <f aca="false">N4055*L4055</f>
        <v>6.04415</v>
      </c>
      <c r="P4055" s="14" t="n">
        <f aca="false">O4055+P4054</f>
        <v>1299.12308074868</v>
      </c>
    </row>
    <row r="4056" customFormat="false" ht="12.8" hidden="false" customHeight="false" outlineLevel="0" collapsed="false">
      <c r="A4056" s="2" t="s">
        <v>4487</v>
      </c>
      <c r="B4056" s="2" t="s">
        <v>55</v>
      </c>
      <c r="C4056" s="0" t="s">
        <v>225</v>
      </c>
      <c r="D4056" s="0" t="s">
        <v>48</v>
      </c>
      <c r="E4056" s="0" t="s">
        <v>87</v>
      </c>
      <c r="F4056" s="0" t="s">
        <v>316</v>
      </c>
      <c r="G4056" s="0" t="s">
        <v>21</v>
      </c>
      <c r="H4056" s="0" t="s">
        <v>4489</v>
      </c>
      <c r="I4056" s="0" t="n">
        <v>2</v>
      </c>
      <c r="J4056" s="0" t="n">
        <v>1.74</v>
      </c>
      <c r="K4056" s="3" t="s">
        <v>21</v>
      </c>
      <c r="L4056" s="0" t="n">
        <f aca="false">IF(K4056="Yes",(J4056-1)*0.98,-1)</f>
        <v>0.7252</v>
      </c>
      <c r="M4056" s="4" t="s">
        <v>22</v>
      </c>
      <c r="N4056" s="50" t="n">
        <v>24.67</v>
      </c>
      <c r="O4056" s="50" t="n">
        <f aca="false">N4056*L4056</f>
        <v>17.890684</v>
      </c>
      <c r="P4056" s="14" t="n">
        <f aca="false">O4056+P4055</f>
        <v>1317.01376474868</v>
      </c>
    </row>
    <row r="4057" customFormat="false" ht="12.8" hidden="false" customHeight="false" outlineLevel="0" collapsed="false">
      <c r="A4057" s="2" t="s">
        <v>4487</v>
      </c>
      <c r="B4057" s="2" t="s">
        <v>71</v>
      </c>
      <c r="C4057" s="0" t="s">
        <v>225</v>
      </c>
      <c r="D4057" s="0" t="s">
        <v>195</v>
      </c>
      <c r="E4057" s="0" t="s">
        <v>17</v>
      </c>
      <c r="G4057" s="0" t="s">
        <v>19</v>
      </c>
      <c r="H4057" s="0" t="s">
        <v>104</v>
      </c>
      <c r="I4057" s="0" t="n">
        <v>1</v>
      </c>
      <c r="J4057" s="0" t="n">
        <v>1.84</v>
      </c>
      <c r="K4057" s="3" t="str">
        <f aca="false">IF(I4057=1,"Yes","No")</f>
        <v>Yes</v>
      </c>
      <c r="L4057" s="0" t="n">
        <f aca="false">IF(K4057="Yes",(J4057-1)*0.98,-1)</f>
        <v>0.8232</v>
      </c>
      <c r="M4057" s="5" t="s">
        <v>33</v>
      </c>
      <c r="N4057" s="50" t="n">
        <v>24.67</v>
      </c>
      <c r="O4057" s="50" t="n">
        <f aca="false">N4057*L4057</f>
        <v>20.308344</v>
      </c>
      <c r="P4057" s="14" t="n">
        <f aca="false">O4057+P4056</f>
        <v>1337.32210874868</v>
      </c>
    </row>
    <row r="4058" customFormat="false" ht="12.8" hidden="false" customHeight="false" outlineLevel="0" collapsed="false">
      <c r="A4058" s="2" t="s">
        <v>4490</v>
      </c>
      <c r="B4058" s="2" t="s">
        <v>4491</v>
      </c>
      <c r="C4058" s="0" t="s">
        <v>332</v>
      </c>
      <c r="D4058" s="0" t="s">
        <v>16</v>
      </c>
      <c r="E4058" s="0" t="s">
        <v>17</v>
      </c>
      <c r="F4058" s="0" t="s">
        <v>18</v>
      </c>
      <c r="G4058" s="0" t="s">
        <v>19</v>
      </c>
      <c r="H4058" s="0" t="s">
        <v>4492</v>
      </c>
      <c r="I4058" s="0" t="n">
        <v>1</v>
      </c>
      <c r="J4058" s="0" t="n">
        <v>1.19</v>
      </c>
      <c r="K4058" s="3" t="s">
        <v>21</v>
      </c>
      <c r="L4058" s="0" t="n">
        <f aca="false">IF(K4058="Yes",(J4058-1)*0.98,-1)</f>
        <v>0.1862</v>
      </c>
      <c r="M4058" s="4" t="s">
        <v>22</v>
      </c>
      <c r="N4058" s="50" t="n">
        <v>24.67</v>
      </c>
      <c r="O4058" s="50" t="n">
        <f aca="false">N4058*L4058</f>
        <v>4.593554</v>
      </c>
      <c r="P4058" s="14" t="n">
        <f aca="false">O4058+P4057</f>
        <v>1341.91566274868</v>
      </c>
    </row>
    <row r="4059" customFormat="false" ht="12.8" hidden="false" customHeight="false" outlineLevel="0" collapsed="false">
      <c r="A4059" s="2" t="s">
        <v>4490</v>
      </c>
      <c r="B4059" s="2" t="s">
        <v>77</v>
      </c>
      <c r="C4059" s="0" t="s">
        <v>179</v>
      </c>
      <c r="D4059" s="0" t="s">
        <v>16</v>
      </c>
      <c r="E4059" s="0" t="s">
        <v>79</v>
      </c>
      <c r="F4059" s="0" t="s">
        <v>80</v>
      </c>
      <c r="G4059" s="0" t="s">
        <v>19</v>
      </c>
      <c r="H4059" s="0" t="s">
        <v>4493</v>
      </c>
      <c r="I4059" s="0" t="n">
        <v>4</v>
      </c>
      <c r="J4059" s="0" t="n">
        <v>1.64</v>
      </c>
      <c r="K4059" s="3" t="s">
        <v>19</v>
      </c>
      <c r="L4059" s="0" t="n">
        <f aca="false">IF(K4059="Yes",(J4059-1)*0.98,-1)</f>
        <v>-1</v>
      </c>
      <c r="M4059" s="4" t="s">
        <v>22</v>
      </c>
      <c r="N4059" s="50" t="n">
        <v>24.67</v>
      </c>
      <c r="O4059" s="50" t="n">
        <f aca="false">N4059*L4059</f>
        <v>-24.67</v>
      </c>
      <c r="P4059" s="14" t="n">
        <f aca="false">O4059+P4058</f>
        <v>1317.24566274868</v>
      </c>
    </row>
    <row r="4060" customFormat="false" ht="12.8" hidden="false" customHeight="false" outlineLevel="0" collapsed="false">
      <c r="A4060" s="2" t="s">
        <v>4494</v>
      </c>
      <c r="B4060" s="2" t="s">
        <v>55</v>
      </c>
      <c r="C4060" s="0" t="s">
        <v>131</v>
      </c>
      <c r="D4060" s="0" t="s">
        <v>16</v>
      </c>
      <c r="E4060" s="0" t="s">
        <v>17</v>
      </c>
      <c r="F4060" s="0" t="s">
        <v>18</v>
      </c>
      <c r="G4060" s="0" t="s">
        <v>19</v>
      </c>
      <c r="H4060" s="0" t="s">
        <v>4204</v>
      </c>
      <c r="I4060" s="0" t="n">
        <v>3</v>
      </c>
      <c r="J4060" s="0" t="n">
        <v>1.55</v>
      </c>
      <c r="K4060" s="3" t="s">
        <v>21</v>
      </c>
      <c r="L4060" s="0" t="n">
        <f aca="false">IF(K4060="Yes",(J4060-1)*0.98,-1)</f>
        <v>0.539</v>
      </c>
      <c r="M4060" s="4" t="s">
        <v>22</v>
      </c>
      <c r="N4060" s="50" t="n">
        <v>24.67</v>
      </c>
      <c r="O4060" s="50" t="n">
        <f aca="false">N4060*L4060</f>
        <v>13.29713</v>
      </c>
      <c r="P4060" s="14" t="n">
        <f aca="false">O4060+P4059</f>
        <v>1330.54279274868</v>
      </c>
    </row>
    <row r="4061" customFormat="false" ht="12.8" hidden="false" customHeight="false" outlineLevel="0" collapsed="false">
      <c r="A4061" s="2" t="s">
        <v>4494</v>
      </c>
      <c r="B4061" s="2" t="s">
        <v>55</v>
      </c>
      <c r="C4061" s="0" t="s">
        <v>131</v>
      </c>
      <c r="D4061" s="0" t="s">
        <v>16</v>
      </c>
      <c r="E4061" s="0" t="s">
        <v>17</v>
      </c>
      <c r="F4061" s="0" t="s">
        <v>18</v>
      </c>
      <c r="G4061" s="0" t="s">
        <v>19</v>
      </c>
      <c r="H4061" s="0" t="s">
        <v>4495</v>
      </c>
      <c r="I4061" s="0" t="n">
        <v>2</v>
      </c>
      <c r="J4061" s="0" t="n">
        <v>2.22</v>
      </c>
      <c r="K4061" s="3" t="s">
        <v>21</v>
      </c>
      <c r="L4061" s="0" t="n">
        <f aca="false">IF(K4061="Yes",(J4061-1)*0.98,-1)</f>
        <v>1.1956</v>
      </c>
      <c r="M4061" s="11" t="s">
        <v>62</v>
      </c>
      <c r="N4061" s="50" t="n">
        <v>24.67</v>
      </c>
      <c r="O4061" s="50" t="n">
        <f aca="false">N4061*L4061</f>
        <v>29.495452</v>
      </c>
      <c r="P4061" s="14" t="n">
        <f aca="false">O4061+P4060</f>
        <v>1360.03824474868</v>
      </c>
    </row>
    <row r="4062" customFormat="false" ht="12.8" hidden="false" customHeight="false" outlineLevel="0" collapsed="false">
      <c r="A4062" s="2" t="s">
        <v>4494</v>
      </c>
      <c r="B4062" s="2" t="s">
        <v>170</v>
      </c>
      <c r="C4062" s="0" t="s">
        <v>131</v>
      </c>
      <c r="D4062" s="0" t="s">
        <v>16</v>
      </c>
      <c r="E4062" s="0" t="s">
        <v>17</v>
      </c>
      <c r="F4062" s="0" t="s">
        <v>18</v>
      </c>
      <c r="G4062" s="0" t="s">
        <v>19</v>
      </c>
      <c r="H4062" s="0" t="s">
        <v>4496</v>
      </c>
      <c r="I4062" s="0" t="n">
        <v>3</v>
      </c>
      <c r="J4062" s="0" t="n">
        <v>1.05</v>
      </c>
      <c r="K4062" s="3" t="s">
        <v>19</v>
      </c>
      <c r="L4062" s="0" t="n">
        <f aca="false">IF(K4062="Yes",(J4062-1)*0.98,-1)</f>
        <v>-1</v>
      </c>
      <c r="M4062" s="4" t="s">
        <v>22</v>
      </c>
      <c r="N4062" s="50" t="n">
        <v>24.67</v>
      </c>
      <c r="O4062" s="50" t="n">
        <f aca="false">N4062*L4062</f>
        <v>-24.67</v>
      </c>
      <c r="P4062" s="14" t="n">
        <f aca="false">O4062+P4061</f>
        <v>1335.36824474868</v>
      </c>
    </row>
    <row r="4063" customFormat="false" ht="12.8" hidden="false" customHeight="false" outlineLevel="0" collapsed="false">
      <c r="A4063" s="2" t="s">
        <v>4494</v>
      </c>
      <c r="B4063" s="2" t="s">
        <v>170</v>
      </c>
      <c r="C4063" s="0" t="s">
        <v>131</v>
      </c>
      <c r="D4063" s="0" t="s">
        <v>16</v>
      </c>
      <c r="E4063" s="0" t="s">
        <v>17</v>
      </c>
      <c r="F4063" s="0" t="s">
        <v>18</v>
      </c>
      <c r="G4063" s="0" t="s">
        <v>19</v>
      </c>
      <c r="H4063" s="0" t="s">
        <v>4497</v>
      </c>
      <c r="I4063" s="0" t="n">
        <v>1</v>
      </c>
      <c r="J4063" s="0" t="n">
        <v>1.88</v>
      </c>
      <c r="K4063" s="3" t="s">
        <v>21</v>
      </c>
      <c r="L4063" s="0" t="n">
        <f aca="false">IF(K4063="Yes",(J4063-1)*0.98,-1)</f>
        <v>0.8624</v>
      </c>
      <c r="M4063" s="11" t="s">
        <v>62</v>
      </c>
      <c r="N4063" s="50" t="n">
        <v>24.67</v>
      </c>
      <c r="O4063" s="50" t="n">
        <f aca="false">N4063*L4063</f>
        <v>21.275408</v>
      </c>
      <c r="P4063" s="14" t="n">
        <f aca="false">O4063+P4062</f>
        <v>1356.64365274868</v>
      </c>
    </row>
    <row r="4064" customFormat="false" ht="12.8" hidden="false" customHeight="false" outlineLevel="0" collapsed="false">
      <c r="A4064" s="2" t="s">
        <v>4494</v>
      </c>
      <c r="B4064" s="2" t="s">
        <v>276</v>
      </c>
      <c r="C4064" s="0" t="s">
        <v>230</v>
      </c>
      <c r="D4064" s="0" t="s">
        <v>102</v>
      </c>
      <c r="E4064" s="0" t="s">
        <v>87</v>
      </c>
      <c r="F4064" s="0" t="s">
        <v>120</v>
      </c>
      <c r="G4064" s="0" t="s">
        <v>19</v>
      </c>
      <c r="H4064" s="0" t="s">
        <v>4498</v>
      </c>
      <c r="I4064" s="0" t="n">
        <v>3</v>
      </c>
      <c r="J4064" s="0" t="n">
        <v>1.99</v>
      </c>
      <c r="K4064" s="3" t="str">
        <f aca="false">IF(I4064=1,"Yes","No")</f>
        <v>No</v>
      </c>
      <c r="L4064" s="0" t="n">
        <f aca="false">IF(K4064="Yes",(J4064-1)*0.98,-1)</f>
        <v>-1</v>
      </c>
      <c r="M4064" s="5" t="s">
        <v>33</v>
      </c>
      <c r="N4064" s="50" t="n">
        <v>24.67</v>
      </c>
      <c r="O4064" s="50" t="n">
        <f aca="false">N4064*L4064</f>
        <v>-24.67</v>
      </c>
      <c r="P4064" s="14" t="n">
        <f aca="false">O4064+P4063</f>
        <v>1331.97365274868</v>
      </c>
    </row>
    <row r="4065" customFormat="false" ht="12.8" hidden="false" customHeight="false" outlineLevel="0" collapsed="false">
      <c r="A4065" s="2" t="s">
        <v>4494</v>
      </c>
      <c r="B4065" s="2" t="s">
        <v>276</v>
      </c>
      <c r="C4065" s="0" t="s">
        <v>230</v>
      </c>
      <c r="D4065" s="0" t="s">
        <v>102</v>
      </c>
      <c r="E4065" s="0" t="s">
        <v>87</v>
      </c>
      <c r="F4065" s="0" t="s">
        <v>120</v>
      </c>
      <c r="G4065" s="0" t="s">
        <v>19</v>
      </c>
      <c r="H4065" s="0" t="s">
        <v>4499</v>
      </c>
      <c r="I4065" s="0" t="n">
        <v>1</v>
      </c>
      <c r="J4065" s="0" t="n">
        <v>1.95</v>
      </c>
      <c r="K4065" s="3" t="s">
        <v>21</v>
      </c>
      <c r="L4065" s="0" t="n">
        <f aca="false">IF(K4065="Yes",(J4065-1)*0.98,-1)</f>
        <v>0.931</v>
      </c>
      <c r="M4065" s="11" t="s">
        <v>62</v>
      </c>
      <c r="N4065" s="50" t="n">
        <v>24.67</v>
      </c>
      <c r="O4065" s="50" t="n">
        <f aca="false">N4065*L4065</f>
        <v>22.96777</v>
      </c>
      <c r="P4065" s="14" t="n">
        <f aca="false">O4065+P4064</f>
        <v>1354.94142274868</v>
      </c>
    </row>
    <row r="4066" customFormat="false" ht="12.8" hidden="false" customHeight="false" outlineLevel="0" collapsed="false">
      <c r="A4066" s="9" t="s">
        <v>4494</v>
      </c>
      <c r="B4066" s="9" t="s">
        <v>276</v>
      </c>
      <c r="C4066" s="6" t="s">
        <v>230</v>
      </c>
      <c r="D4066" s="6" t="s">
        <v>102</v>
      </c>
      <c r="E4066" s="6" t="s">
        <v>87</v>
      </c>
      <c r="F4066" s="6" t="s">
        <v>120</v>
      </c>
      <c r="G4066" s="6" t="s">
        <v>19</v>
      </c>
      <c r="H4066" s="6" t="s">
        <v>4499</v>
      </c>
      <c r="I4066" s="6" t="n">
        <v>1</v>
      </c>
      <c r="J4066" s="6" t="n">
        <v>4.8</v>
      </c>
      <c r="K4066" s="3" t="str">
        <f aca="false">IF(I4066=1,"Yes","No")</f>
        <v>Yes</v>
      </c>
      <c r="L4066" s="7" t="n">
        <f aca="false">IF(K4066="Yes",(J4066-1)*0.98,-1)</f>
        <v>3.724</v>
      </c>
      <c r="M4066" s="10" t="s">
        <v>53</v>
      </c>
      <c r="N4066" s="50" t="n">
        <v>24.67</v>
      </c>
      <c r="O4066" s="50" t="n">
        <f aca="false">N4066*L4066</f>
        <v>91.87108</v>
      </c>
      <c r="P4066" s="14" t="n">
        <f aca="false">O4066+P4065</f>
        <v>1446.81250274868</v>
      </c>
    </row>
    <row r="4067" customFormat="false" ht="12.8" hidden="false" customHeight="false" outlineLevel="0" collapsed="false">
      <c r="A4067" s="2" t="s">
        <v>4494</v>
      </c>
      <c r="B4067" s="2" t="s">
        <v>157</v>
      </c>
      <c r="C4067" s="0" t="s">
        <v>74</v>
      </c>
      <c r="D4067" s="0" t="s">
        <v>37</v>
      </c>
      <c r="E4067" s="0" t="s">
        <v>30</v>
      </c>
      <c r="F4067" s="0" t="s">
        <v>43</v>
      </c>
      <c r="G4067" s="0" t="s">
        <v>19</v>
      </c>
      <c r="H4067" s="0" t="s">
        <v>4333</v>
      </c>
      <c r="I4067" s="0" t="n">
        <v>1</v>
      </c>
      <c r="J4067" s="0" t="n">
        <v>1.47</v>
      </c>
      <c r="K4067" s="3" t="s">
        <v>21</v>
      </c>
      <c r="L4067" s="0" t="n">
        <f aca="false">IF(K4067="Yes",(J4067-1)*0.98,-1)</f>
        <v>0.4606</v>
      </c>
      <c r="M4067" s="4" t="s">
        <v>22</v>
      </c>
      <c r="N4067" s="50" t="n">
        <v>24.67</v>
      </c>
      <c r="O4067" s="50" t="n">
        <f aca="false">N4067*L4067</f>
        <v>11.363002</v>
      </c>
      <c r="P4067" s="14" t="n">
        <f aca="false">O4067+P4066</f>
        <v>1458.17550474868</v>
      </c>
    </row>
    <row r="4068" customFormat="false" ht="12.8" hidden="false" customHeight="false" outlineLevel="0" collapsed="false">
      <c r="A4068" s="2" t="s">
        <v>4494</v>
      </c>
      <c r="B4068" s="2" t="s">
        <v>77</v>
      </c>
      <c r="C4068" s="0" t="s">
        <v>230</v>
      </c>
      <c r="D4068" s="0" t="s">
        <v>42</v>
      </c>
      <c r="E4068" s="0" t="s">
        <v>79</v>
      </c>
      <c r="F4068" s="0" t="s">
        <v>80</v>
      </c>
      <c r="G4068" s="0" t="s">
        <v>19</v>
      </c>
      <c r="H4068" s="0" t="s">
        <v>4500</v>
      </c>
      <c r="I4068" s="0" t="n">
        <v>0</v>
      </c>
      <c r="J4068" s="0" t="n">
        <v>1.61</v>
      </c>
      <c r="K4068" s="3" t="s">
        <v>19</v>
      </c>
      <c r="L4068" s="0" t="n">
        <f aca="false">IF(K4068="Yes",(J4068-1)*0.98,-1)</f>
        <v>-1</v>
      </c>
      <c r="M4068" s="4" t="s">
        <v>22</v>
      </c>
      <c r="N4068" s="50" t="n">
        <v>24.67</v>
      </c>
      <c r="O4068" s="50" t="n">
        <f aca="false">N4068*L4068</f>
        <v>-24.67</v>
      </c>
      <c r="P4068" s="14" t="n">
        <f aca="false">O4068+P4067</f>
        <v>1433.50550474868</v>
      </c>
    </row>
    <row r="4069" customFormat="false" ht="12.8" hidden="false" customHeight="false" outlineLevel="0" collapsed="false">
      <c r="A4069" s="2" t="s">
        <v>4494</v>
      </c>
      <c r="B4069" s="2" t="s">
        <v>167</v>
      </c>
      <c r="C4069" s="0" t="s">
        <v>74</v>
      </c>
      <c r="D4069" s="0" t="s">
        <v>37</v>
      </c>
      <c r="E4069" s="0" t="s">
        <v>30</v>
      </c>
      <c r="F4069" s="0" t="s">
        <v>65</v>
      </c>
      <c r="G4069" s="0" t="s">
        <v>21</v>
      </c>
      <c r="H4069" s="0" t="s">
        <v>1193</v>
      </c>
      <c r="I4069" s="0" t="n">
        <v>1</v>
      </c>
      <c r="J4069" s="0" t="n">
        <v>2.54</v>
      </c>
      <c r="K4069" s="3" t="s">
        <v>21</v>
      </c>
      <c r="L4069" s="0" t="n">
        <f aca="false">IF(K4069="Yes",(J4069-1)*0.98,-1)</f>
        <v>1.5092</v>
      </c>
      <c r="M4069" s="4" t="s">
        <v>22</v>
      </c>
      <c r="N4069" s="50" t="n">
        <v>24.67</v>
      </c>
      <c r="O4069" s="50" t="n">
        <f aca="false">N4069*L4069</f>
        <v>37.231964</v>
      </c>
      <c r="P4069" s="14" t="n">
        <f aca="false">O4069+P4068</f>
        <v>1470.73746874868</v>
      </c>
    </row>
    <row r="4070" customFormat="false" ht="12.8" hidden="false" customHeight="false" outlineLevel="0" collapsed="false">
      <c r="A4070" s="2" t="s">
        <v>4494</v>
      </c>
      <c r="B4070" s="2" t="s">
        <v>167</v>
      </c>
      <c r="C4070" s="0" t="s">
        <v>74</v>
      </c>
      <c r="D4070" s="0" t="s">
        <v>37</v>
      </c>
      <c r="E4070" s="0" t="s">
        <v>30</v>
      </c>
      <c r="F4070" s="0" t="s">
        <v>65</v>
      </c>
      <c r="G4070" s="0" t="s">
        <v>21</v>
      </c>
      <c r="H4070" s="0" t="s">
        <v>4501</v>
      </c>
      <c r="I4070" s="0" t="n">
        <v>0</v>
      </c>
      <c r="J4070" s="0" t="n">
        <v>2.44</v>
      </c>
      <c r="K4070" s="3" t="s">
        <v>19</v>
      </c>
      <c r="L4070" s="0" t="n">
        <f aca="false">IF(K4070="Yes",(J4070-1)*0.98,-1)</f>
        <v>-1</v>
      </c>
      <c r="M4070" s="11" t="s">
        <v>62</v>
      </c>
      <c r="N4070" s="50" t="n">
        <v>24.67</v>
      </c>
      <c r="O4070" s="50" t="n">
        <f aca="false">N4070*L4070</f>
        <v>-24.67</v>
      </c>
      <c r="P4070" s="14" t="n">
        <f aca="false">O4070+P4069</f>
        <v>1446.06746874868</v>
      </c>
    </row>
    <row r="4071" customFormat="false" ht="12.8" hidden="false" customHeight="false" outlineLevel="0" collapsed="false">
      <c r="A4071" s="2" t="s">
        <v>4502</v>
      </c>
      <c r="B4071" s="2" t="s">
        <v>142</v>
      </c>
      <c r="C4071" s="0" t="s">
        <v>256</v>
      </c>
      <c r="D4071" s="0" t="s">
        <v>195</v>
      </c>
      <c r="E4071" s="0" t="s">
        <v>87</v>
      </c>
      <c r="F4071" s="0" t="s">
        <v>18</v>
      </c>
      <c r="G4071" s="0" t="s">
        <v>19</v>
      </c>
      <c r="H4071" s="0" t="s">
        <v>3645</v>
      </c>
      <c r="I4071" s="0" t="n">
        <v>2</v>
      </c>
      <c r="J4071" s="0" t="n">
        <v>1.23</v>
      </c>
      <c r="K4071" s="3" t="s">
        <v>21</v>
      </c>
      <c r="L4071" s="0" t="n">
        <f aca="false">IF(K4071="Yes",(J4071-1)*0.98,-1)</f>
        <v>0.2254</v>
      </c>
      <c r="M4071" s="4" t="s">
        <v>22</v>
      </c>
      <c r="N4071" s="50" t="n">
        <v>24.67</v>
      </c>
      <c r="O4071" s="50" t="n">
        <f aca="false">N4071*L4071</f>
        <v>5.560618</v>
      </c>
      <c r="P4071" s="14" t="n">
        <f aca="false">O4071+P4070</f>
        <v>1451.62808674868</v>
      </c>
    </row>
    <row r="4072" customFormat="false" ht="12.8" hidden="false" customHeight="false" outlineLevel="0" collapsed="false">
      <c r="A4072" s="2" t="s">
        <v>4502</v>
      </c>
      <c r="B4072" s="2" t="s">
        <v>14</v>
      </c>
      <c r="C4072" s="0" t="s">
        <v>74</v>
      </c>
      <c r="D4072" s="0" t="s">
        <v>37</v>
      </c>
      <c r="E4072" s="0" t="s">
        <v>30</v>
      </c>
      <c r="F4072" s="0" t="s">
        <v>65</v>
      </c>
      <c r="G4072" s="0" t="s">
        <v>21</v>
      </c>
      <c r="H4072" s="0" t="s">
        <v>4503</v>
      </c>
      <c r="I4072" s="0" t="n">
        <v>1</v>
      </c>
      <c r="J4072" s="0" t="n">
        <v>1.37</v>
      </c>
      <c r="K4072" s="3" t="s">
        <v>21</v>
      </c>
      <c r="L4072" s="0" t="n">
        <f aca="false">IF(K4072="Yes",(J4072-1)*0.98,-1)</f>
        <v>0.3626</v>
      </c>
      <c r="M4072" s="4" t="s">
        <v>22</v>
      </c>
      <c r="N4072" s="50" t="n">
        <v>24.67</v>
      </c>
      <c r="O4072" s="50" t="n">
        <f aca="false">N4072*L4072</f>
        <v>8.945342</v>
      </c>
      <c r="P4072" s="14" t="n">
        <f aca="false">O4072+P4071</f>
        <v>1460.57342874868</v>
      </c>
    </row>
    <row r="4073" customFormat="false" ht="12.8" hidden="false" customHeight="false" outlineLevel="0" collapsed="false">
      <c r="A4073" s="2" t="s">
        <v>4502</v>
      </c>
      <c r="B4073" s="2" t="s">
        <v>181</v>
      </c>
      <c r="C4073" s="0" t="s">
        <v>256</v>
      </c>
      <c r="D4073" s="0" t="s">
        <v>16</v>
      </c>
      <c r="E4073" s="0" t="s">
        <v>17</v>
      </c>
      <c r="F4073" s="0" t="s">
        <v>18</v>
      </c>
      <c r="G4073" s="0" t="s">
        <v>19</v>
      </c>
      <c r="H4073" s="0" t="s">
        <v>4504</v>
      </c>
      <c r="I4073" s="0" t="n">
        <v>2</v>
      </c>
      <c r="J4073" s="0" t="n">
        <v>1.15</v>
      </c>
      <c r="K4073" s="3" t="s">
        <v>21</v>
      </c>
      <c r="L4073" s="0" t="n">
        <f aca="false">IF(K4073="Yes",(J4073-1)*0.98,-1)</f>
        <v>0.147</v>
      </c>
      <c r="M4073" s="4" t="s">
        <v>22</v>
      </c>
      <c r="N4073" s="50" t="n">
        <v>24.67</v>
      </c>
      <c r="O4073" s="50" t="n">
        <f aca="false">N4073*L4073</f>
        <v>3.62649</v>
      </c>
      <c r="P4073" s="14" t="n">
        <f aca="false">O4073+P4072</f>
        <v>1464.19991874868</v>
      </c>
    </row>
    <row r="4074" customFormat="false" ht="12.8" hidden="false" customHeight="false" outlineLevel="0" collapsed="false">
      <c r="A4074" s="2" t="s">
        <v>4502</v>
      </c>
      <c r="B4074" s="2" t="s">
        <v>4374</v>
      </c>
      <c r="C4074" s="0" t="s">
        <v>24</v>
      </c>
      <c r="D4074" s="0" t="s">
        <v>16</v>
      </c>
      <c r="E4074" s="0" t="s">
        <v>17</v>
      </c>
      <c r="F4074" s="0" t="s">
        <v>18</v>
      </c>
      <c r="G4074" s="0" t="s">
        <v>19</v>
      </c>
      <c r="H4074" s="0" t="s">
        <v>4369</v>
      </c>
      <c r="I4074" s="0" t="n">
        <v>3</v>
      </c>
      <c r="J4074" s="0" t="n">
        <v>1.29</v>
      </c>
      <c r="K4074" s="3" t="s">
        <v>21</v>
      </c>
      <c r="L4074" s="0" t="n">
        <f aca="false">IF(K4074="Yes",(J4074-1)*0.98,-1)</f>
        <v>0.2842</v>
      </c>
      <c r="M4074" s="4" t="s">
        <v>22</v>
      </c>
      <c r="N4074" s="50" t="n">
        <v>24.67</v>
      </c>
      <c r="O4074" s="50" t="n">
        <f aca="false">N4074*L4074</f>
        <v>7.011214</v>
      </c>
      <c r="P4074" s="14" t="n">
        <f aca="false">O4074+P4073</f>
        <v>1471.21113274868</v>
      </c>
    </row>
    <row r="4075" customFormat="false" ht="12.8" hidden="false" customHeight="false" outlineLevel="0" collapsed="false">
      <c r="A4075" s="2" t="s">
        <v>4502</v>
      </c>
      <c r="B4075" s="2" t="s">
        <v>4374</v>
      </c>
      <c r="C4075" s="0" t="s">
        <v>24</v>
      </c>
      <c r="D4075" s="0" t="s">
        <v>16</v>
      </c>
      <c r="E4075" s="0" t="s">
        <v>17</v>
      </c>
      <c r="F4075" s="0" t="s">
        <v>18</v>
      </c>
      <c r="G4075" s="0" t="s">
        <v>19</v>
      </c>
      <c r="H4075" s="0" t="s">
        <v>4505</v>
      </c>
      <c r="I4075" s="0" t="n">
        <v>0</v>
      </c>
      <c r="J4075" s="0" t="n">
        <v>1.28</v>
      </c>
      <c r="K4075" s="3" t="s">
        <v>19</v>
      </c>
      <c r="L4075" s="0" t="n">
        <f aca="false">IF(K4075="Yes",(J4075-1)*0.98,-1)</f>
        <v>-1</v>
      </c>
      <c r="M4075" s="11" t="s">
        <v>62</v>
      </c>
      <c r="N4075" s="50" t="n">
        <v>24.67</v>
      </c>
      <c r="O4075" s="50" t="n">
        <f aca="false">N4075*L4075</f>
        <v>-24.67</v>
      </c>
      <c r="P4075" s="14" t="n">
        <f aca="false">O4075+P4074</f>
        <v>1446.54113274868</v>
      </c>
    </row>
    <row r="4076" customFormat="false" ht="12.8" hidden="false" customHeight="false" outlineLevel="0" collapsed="false">
      <c r="A4076" s="2" t="s">
        <v>4506</v>
      </c>
      <c r="B4076" s="2" t="s">
        <v>3719</v>
      </c>
      <c r="C4076" s="0" t="s">
        <v>359</v>
      </c>
      <c r="D4076" s="0" t="s">
        <v>16</v>
      </c>
      <c r="E4076" s="0" t="s">
        <v>17</v>
      </c>
      <c r="F4076" s="0" t="s">
        <v>18</v>
      </c>
      <c r="G4076" s="0" t="s">
        <v>19</v>
      </c>
      <c r="H4076" s="0" t="s">
        <v>4507</v>
      </c>
      <c r="I4076" s="0" t="n">
        <v>2</v>
      </c>
      <c r="J4076" s="0" t="n">
        <v>1.27</v>
      </c>
      <c r="K4076" s="3" t="s">
        <v>21</v>
      </c>
      <c r="L4076" s="0" t="n">
        <f aca="false">IF(K4076="Yes",(J4076-1)*0.98,-1)</f>
        <v>0.2646</v>
      </c>
      <c r="M4076" s="4" t="s">
        <v>22</v>
      </c>
      <c r="N4076" s="50" t="n">
        <v>24.67</v>
      </c>
      <c r="O4076" s="50" t="n">
        <f aca="false">N4076*L4076</f>
        <v>6.527682</v>
      </c>
      <c r="P4076" s="14" t="n">
        <f aca="false">O4076+P4075</f>
        <v>1453.06881474868</v>
      </c>
    </row>
    <row r="4077" customFormat="false" ht="12.8" hidden="false" customHeight="false" outlineLevel="0" collapsed="false">
      <c r="A4077" s="2" t="s">
        <v>4506</v>
      </c>
      <c r="B4077" s="2" t="s">
        <v>331</v>
      </c>
      <c r="C4077" s="6" t="s">
        <v>125</v>
      </c>
      <c r="D4077" s="6" t="s">
        <v>42</v>
      </c>
      <c r="E4077" s="6" t="s">
        <v>30</v>
      </c>
      <c r="F4077" s="6" t="s">
        <v>453</v>
      </c>
      <c r="G4077" s="6" t="s">
        <v>19</v>
      </c>
      <c r="H4077" s="6" t="s">
        <v>4508</v>
      </c>
      <c r="I4077" s="6" t="n">
        <v>3</v>
      </c>
      <c r="J4077" s="6" t="n">
        <v>6.63</v>
      </c>
      <c r="K4077" s="3" t="str">
        <f aca="false">IF(I4077=1, "No","Yes")</f>
        <v>Yes</v>
      </c>
      <c r="L4077" s="7" t="n">
        <f aca="false">IF(I4077=1,-J4077,0.98)</f>
        <v>0.98</v>
      </c>
      <c r="M4077" s="8" t="s">
        <v>51</v>
      </c>
      <c r="N4077" s="50" t="n">
        <v>24.67</v>
      </c>
      <c r="O4077" s="50" t="n">
        <f aca="false">N4077*L4077</f>
        <v>24.1766</v>
      </c>
      <c r="P4077" s="14" t="n">
        <f aca="false">O4077+P4076</f>
        <v>1477.24541474868</v>
      </c>
    </row>
    <row r="4078" customFormat="false" ht="12.8" hidden="false" customHeight="false" outlineLevel="0" collapsed="false">
      <c r="A4078" s="2" t="s">
        <v>4506</v>
      </c>
      <c r="B4078" s="2" t="s">
        <v>331</v>
      </c>
      <c r="C4078" s="6" t="s">
        <v>125</v>
      </c>
      <c r="D4078" s="6" t="s">
        <v>42</v>
      </c>
      <c r="E4078" s="6" t="s">
        <v>30</v>
      </c>
      <c r="F4078" s="6" t="s">
        <v>453</v>
      </c>
      <c r="G4078" s="6" t="s">
        <v>19</v>
      </c>
      <c r="H4078" s="6" t="s">
        <v>4508</v>
      </c>
      <c r="I4078" s="6" t="n">
        <v>3</v>
      </c>
      <c r="J4078" s="6" t="n">
        <v>6.63</v>
      </c>
      <c r="K4078" s="3" t="str">
        <f aca="false">IF(I4078=1, "No","Yes")</f>
        <v>Yes</v>
      </c>
      <c r="L4078" s="7" t="n">
        <f aca="false">IF(I4078=1,-J4078,0.98)</f>
        <v>0.98</v>
      </c>
      <c r="M4078" s="12" t="s">
        <v>128</v>
      </c>
      <c r="N4078" s="50" t="n">
        <v>24.67</v>
      </c>
      <c r="O4078" s="50" t="n">
        <f aca="false">N4078*L4078</f>
        <v>24.1766</v>
      </c>
      <c r="P4078" s="14" t="n">
        <f aca="false">O4078+P4077</f>
        <v>1501.42201474868</v>
      </c>
    </row>
    <row r="4079" customFormat="false" ht="12.8" hidden="false" customHeight="false" outlineLevel="0" collapsed="false">
      <c r="A4079" s="2" t="s">
        <v>4506</v>
      </c>
      <c r="B4079" s="2" t="s">
        <v>245</v>
      </c>
      <c r="C4079" s="0" t="s">
        <v>125</v>
      </c>
      <c r="D4079" s="0" t="s">
        <v>29</v>
      </c>
      <c r="E4079" s="0" t="s">
        <v>30</v>
      </c>
      <c r="F4079" s="0" t="s">
        <v>770</v>
      </c>
      <c r="G4079" s="0" t="s">
        <v>21</v>
      </c>
      <c r="H4079" s="0" t="s">
        <v>4509</v>
      </c>
      <c r="I4079" s="0" t="n">
        <v>2</v>
      </c>
      <c r="J4079" s="0" t="n">
        <v>3.1</v>
      </c>
      <c r="K4079" s="3" t="s">
        <v>21</v>
      </c>
      <c r="L4079" s="0" t="n">
        <f aca="false">IF(K4079="Yes",(J4079-1)*0.98,-1)</f>
        <v>2.058</v>
      </c>
      <c r="M4079" s="11" t="s">
        <v>62</v>
      </c>
      <c r="N4079" s="50" t="n">
        <v>24.67</v>
      </c>
      <c r="O4079" s="50" t="n">
        <f aca="false">N4079*L4079</f>
        <v>50.77086</v>
      </c>
      <c r="P4079" s="14" t="n">
        <f aca="false">O4079+P4078</f>
        <v>1552.19287474868</v>
      </c>
    </row>
    <row r="4080" customFormat="false" ht="12.8" hidden="false" customHeight="false" outlineLevel="0" collapsed="false">
      <c r="A4080" s="2" t="s">
        <v>4506</v>
      </c>
      <c r="B4080" s="2" t="s">
        <v>471</v>
      </c>
      <c r="C4080" s="0" t="s">
        <v>125</v>
      </c>
      <c r="D4080" s="0" t="s">
        <v>42</v>
      </c>
      <c r="E4080" s="0" t="s">
        <v>30</v>
      </c>
      <c r="F4080" s="0" t="s">
        <v>43</v>
      </c>
      <c r="G4080" s="0" t="s">
        <v>19</v>
      </c>
      <c r="H4080" s="0" t="s">
        <v>4510</v>
      </c>
      <c r="I4080" s="0" t="n">
        <v>1</v>
      </c>
      <c r="J4080" s="0" t="n">
        <v>1.43</v>
      </c>
      <c r="K4080" s="3" t="s">
        <v>21</v>
      </c>
      <c r="L4080" s="0" t="n">
        <f aca="false">IF(K4080="Yes",(J4080-1)*0.98,-1)</f>
        <v>0.4214</v>
      </c>
      <c r="M4080" s="11" t="s">
        <v>62</v>
      </c>
      <c r="N4080" s="50" t="n">
        <v>24.67</v>
      </c>
      <c r="O4080" s="50" t="n">
        <f aca="false">N4080*L4080</f>
        <v>10.395938</v>
      </c>
      <c r="P4080" s="14" t="n">
        <f aca="false">O4080+P4079</f>
        <v>1562.58881274868</v>
      </c>
    </row>
    <row r="4081" customFormat="false" ht="12.8" hidden="false" customHeight="false" outlineLevel="0" collapsed="false">
      <c r="A4081" s="9" t="s">
        <v>4506</v>
      </c>
      <c r="B4081" s="9" t="s">
        <v>471</v>
      </c>
      <c r="C4081" s="6" t="s">
        <v>125</v>
      </c>
      <c r="D4081" s="6" t="s">
        <v>42</v>
      </c>
      <c r="E4081" s="6" t="s">
        <v>30</v>
      </c>
      <c r="F4081" s="6" t="s">
        <v>43</v>
      </c>
      <c r="G4081" s="6" t="s">
        <v>19</v>
      </c>
      <c r="H4081" s="6" t="s">
        <v>4511</v>
      </c>
      <c r="I4081" s="6" t="n">
        <v>3</v>
      </c>
      <c r="J4081" s="6" t="n">
        <v>3.07</v>
      </c>
      <c r="K4081" s="3" t="s">
        <v>19</v>
      </c>
      <c r="L4081" s="0" t="n">
        <f aca="false">IF(K4081="Yes",(J4081-1)*0.98,-1)</f>
        <v>-1</v>
      </c>
      <c r="M4081" s="13" t="s">
        <v>184</v>
      </c>
      <c r="N4081" s="50" t="n">
        <v>24.67</v>
      </c>
      <c r="O4081" s="50" t="n">
        <f aca="false">N4081*L4081</f>
        <v>-24.67</v>
      </c>
      <c r="P4081" s="14" t="n">
        <f aca="false">O4081+P4080</f>
        <v>1537.91881274868</v>
      </c>
    </row>
    <row r="4082" customFormat="false" ht="12.8" hidden="false" customHeight="false" outlineLevel="0" collapsed="false">
      <c r="A4082" s="2" t="s">
        <v>4512</v>
      </c>
      <c r="B4082" s="2" t="s">
        <v>170</v>
      </c>
      <c r="C4082" s="0" t="s">
        <v>327</v>
      </c>
      <c r="D4082" s="0" t="s">
        <v>16</v>
      </c>
      <c r="E4082" s="0" t="s">
        <v>17</v>
      </c>
      <c r="F4082" s="0" t="s">
        <v>18</v>
      </c>
      <c r="G4082" s="0" t="s">
        <v>19</v>
      </c>
      <c r="H4082" s="0" t="s">
        <v>4513</v>
      </c>
      <c r="I4082" s="0" t="n">
        <v>4</v>
      </c>
      <c r="J4082" s="0" t="n">
        <v>1.5</v>
      </c>
      <c r="K4082" s="3" t="s">
        <v>19</v>
      </c>
      <c r="L4082" s="0" t="n">
        <f aca="false">IF(K4082="Yes",(J4082-1)*0.98,-1)</f>
        <v>-1</v>
      </c>
      <c r="M4082" s="4" t="s">
        <v>22</v>
      </c>
      <c r="N4082" s="50" t="n">
        <v>24.67</v>
      </c>
      <c r="O4082" s="50" t="n">
        <f aca="false">N4082*L4082</f>
        <v>-24.67</v>
      </c>
      <c r="P4082" s="14" t="n">
        <f aca="false">O4082+P4081</f>
        <v>1513.24881274868</v>
      </c>
    </row>
    <row r="4083" customFormat="false" ht="12.8" hidden="false" customHeight="false" outlineLevel="0" collapsed="false">
      <c r="A4083" s="2" t="s">
        <v>4512</v>
      </c>
      <c r="B4083" s="2" t="s">
        <v>657</v>
      </c>
      <c r="C4083" s="0" t="s">
        <v>435</v>
      </c>
      <c r="D4083" s="0" t="s">
        <v>195</v>
      </c>
      <c r="E4083" s="0" t="s">
        <v>17</v>
      </c>
      <c r="F4083" s="0" t="s">
        <v>18</v>
      </c>
      <c r="G4083" s="0" t="s">
        <v>19</v>
      </c>
      <c r="H4083" s="0" t="s">
        <v>4359</v>
      </c>
      <c r="I4083" s="0" t="n">
        <v>1</v>
      </c>
      <c r="J4083" s="0" t="n">
        <v>1.65</v>
      </c>
      <c r="K4083" s="3" t="s">
        <v>21</v>
      </c>
      <c r="L4083" s="0" t="n">
        <f aca="false">IF(K4083="Yes",(J4083-1)*0.98,-1)</f>
        <v>0.637</v>
      </c>
      <c r="M4083" s="4" t="s">
        <v>22</v>
      </c>
      <c r="N4083" s="50" t="n">
        <v>24.67</v>
      </c>
      <c r="O4083" s="50" t="n">
        <f aca="false">N4083*L4083</f>
        <v>15.71479</v>
      </c>
      <c r="P4083" s="14" t="n">
        <f aca="false">O4083+P4082</f>
        <v>1528.96360274868</v>
      </c>
    </row>
    <row r="4084" customFormat="false" ht="12.8" hidden="false" customHeight="false" outlineLevel="0" collapsed="false">
      <c r="A4084" s="2" t="s">
        <v>4514</v>
      </c>
      <c r="B4084" s="2" t="s">
        <v>4515</v>
      </c>
      <c r="C4084" s="0" t="s">
        <v>110</v>
      </c>
      <c r="D4084" s="0" t="s">
        <v>16</v>
      </c>
      <c r="E4084" s="0" t="s">
        <v>17</v>
      </c>
      <c r="F4084" s="0" t="s">
        <v>18</v>
      </c>
      <c r="G4084" s="0" t="s">
        <v>19</v>
      </c>
      <c r="H4084" s="0" t="s">
        <v>4516</v>
      </c>
      <c r="I4084" s="0" t="n">
        <v>0</v>
      </c>
      <c r="J4084" s="0" t="n">
        <v>1.11</v>
      </c>
      <c r="K4084" s="3" t="s">
        <v>19</v>
      </c>
      <c r="L4084" s="0" t="n">
        <f aca="false">IF(K4084="Yes",(J4084-1)*0.98,-1)</f>
        <v>-1</v>
      </c>
      <c r="M4084" s="4" t="s">
        <v>22</v>
      </c>
      <c r="N4084" s="50" t="n">
        <v>24.67</v>
      </c>
      <c r="O4084" s="50" t="n">
        <f aca="false">N4084*L4084</f>
        <v>-24.67</v>
      </c>
      <c r="P4084" s="14" t="n">
        <f aca="false">O4084+P4083</f>
        <v>1504.29360274868</v>
      </c>
    </row>
    <row r="4085" customFormat="false" ht="12.8" hidden="false" customHeight="false" outlineLevel="0" collapsed="false">
      <c r="A4085" s="2" t="s">
        <v>4514</v>
      </c>
      <c r="B4085" s="2" t="s">
        <v>94</v>
      </c>
      <c r="C4085" s="0" t="s">
        <v>435</v>
      </c>
      <c r="D4085" s="0" t="s">
        <v>195</v>
      </c>
      <c r="E4085" s="0" t="s">
        <v>17</v>
      </c>
      <c r="F4085" s="0" t="s">
        <v>103</v>
      </c>
      <c r="G4085" s="0" t="s">
        <v>19</v>
      </c>
      <c r="H4085" s="0" t="s">
        <v>4517</v>
      </c>
      <c r="I4085" s="0" t="n">
        <v>1</v>
      </c>
      <c r="J4085" s="0" t="n">
        <v>3.25</v>
      </c>
      <c r="K4085" s="3" t="str">
        <f aca="false">IF(I4085=1,"Yes","No")</f>
        <v>Yes</v>
      </c>
      <c r="L4085" s="0" t="n">
        <f aca="false">IF(K4085="Yes",(J4085-1)*0.98,-1)</f>
        <v>2.205</v>
      </c>
      <c r="M4085" s="5" t="s">
        <v>33</v>
      </c>
      <c r="N4085" s="50" t="n">
        <v>24.67</v>
      </c>
      <c r="O4085" s="50" t="n">
        <f aca="false">N4085*L4085</f>
        <v>54.39735</v>
      </c>
      <c r="P4085" s="14" t="n">
        <f aca="false">O4085+P4084</f>
        <v>1558.69095274868</v>
      </c>
    </row>
    <row r="4086" customFormat="false" ht="12.8" hidden="false" customHeight="false" outlineLevel="0" collapsed="false">
      <c r="A4086" s="2" t="s">
        <v>4514</v>
      </c>
      <c r="B4086" s="2" t="s">
        <v>94</v>
      </c>
      <c r="C4086" s="0" t="s">
        <v>435</v>
      </c>
      <c r="D4086" s="0" t="s">
        <v>195</v>
      </c>
      <c r="E4086" s="0" t="s">
        <v>17</v>
      </c>
      <c r="F4086" s="0" t="s">
        <v>103</v>
      </c>
      <c r="G4086" s="0" t="s">
        <v>19</v>
      </c>
      <c r="H4086" s="0" t="s">
        <v>4517</v>
      </c>
      <c r="I4086" s="0" t="n">
        <v>1</v>
      </c>
      <c r="J4086" s="0" t="n">
        <v>1.34</v>
      </c>
      <c r="K4086" s="3" t="s">
        <v>21</v>
      </c>
      <c r="L4086" s="0" t="n">
        <f aca="false">IF(K4086="Yes",(J4086-1)*0.98,-1)</f>
        <v>0.3332</v>
      </c>
      <c r="M4086" s="4" t="s">
        <v>22</v>
      </c>
      <c r="N4086" s="50" t="n">
        <v>24.67</v>
      </c>
      <c r="O4086" s="50" t="n">
        <f aca="false">N4086*L4086</f>
        <v>8.220044</v>
      </c>
      <c r="P4086" s="14" t="n">
        <f aca="false">O4086+P4085</f>
        <v>1566.91099674868</v>
      </c>
    </row>
    <row r="4087" customFormat="false" ht="12.8" hidden="false" customHeight="false" outlineLevel="0" collapsed="false">
      <c r="A4087" s="2" t="s">
        <v>4514</v>
      </c>
      <c r="B4087" s="2" t="s">
        <v>4518</v>
      </c>
      <c r="C4087" s="0" t="s">
        <v>457</v>
      </c>
      <c r="D4087" s="0" t="s">
        <v>16</v>
      </c>
      <c r="E4087" s="0" t="s">
        <v>17</v>
      </c>
      <c r="F4087" s="0" t="s">
        <v>18</v>
      </c>
      <c r="G4087" s="0" t="s">
        <v>19</v>
      </c>
      <c r="H4087" s="0" t="s">
        <v>4519</v>
      </c>
      <c r="I4087" s="0" t="n">
        <v>3</v>
      </c>
      <c r="J4087" s="0" t="n">
        <v>1.26</v>
      </c>
      <c r="K4087" s="3" t="s">
        <v>21</v>
      </c>
      <c r="L4087" s="0" t="n">
        <f aca="false">IF(K4087="Yes",(J4087-1)*0.98,-1)</f>
        <v>0.2548</v>
      </c>
      <c r="M4087" s="4" t="s">
        <v>22</v>
      </c>
      <c r="N4087" s="50" t="n">
        <v>24.67</v>
      </c>
      <c r="O4087" s="50" t="n">
        <f aca="false">N4087*L4087</f>
        <v>6.285916</v>
      </c>
      <c r="P4087" s="14" t="n">
        <f aca="false">O4087+P4086</f>
        <v>1573.19691274868</v>
      </c>
    </row>
    <row r="4088" customFormat="false" ht="12.8" hidden="false" customHeight="false" outlineLevel="0" collapsed="false">
      <c r="A4088" s="2" t="s">
        <v>4514</v>
      </c>
      <c r="B4088" s="2" t="s">
        <v>4518</v>
      </c>
      <c r="C4088" s="0" t="s">
        <v>457</v>
      </c>
      <c r="D4088" s="0" t="s">
        <v>16</v>
      </c>
      <c r="E4088" s="0" t="s">
        <v>17</v>
      </c>
      <c r="F4088" s="0" t="s">
        <v>18</v>
      </c>
      <c r="G4088" s="0" t="s">
        <v>19</v>
      </c>
      <c r="H4088" s="0" t="s">
        <v>4520</v>
      </c>
      <c r="I4088" s="0" t="n">
        <v>1</v>
      </c>
      <c r="J4088" s="0" t="n">
        <v>1.22</v>
      </c>
      <c r="K4088" s="3" t="s">
        <v>21</v>
      </c>
      <c r="L4088" s="0" t="n">
        <f aca="false">IF(K4088="Yes",(J4088-1)*0.98,-1)</f>
        <v>0.2156</v>
      </c>
      <c r="M4088" s="11" t="s">
        <v>62</v>
      </c>
      <c r="N4088" s="50" t="n">
        <v>24.67</v>
      </c>
      <c r="O4088" s="50" t="n">
        <f aca="false">N4088*L4088</f>
        <v>5.318852</v>
      </c>
      <c r="P4088" s="14" t="n">
        <f aca="false">O4088+P4087</f>
        <v>1578.51576474868</v>
      </c>
    </row>
    <row r="4089" customFormat="false" ht="12.8" hidden="false" customHeight="false" outlineLevel="0" collapsed="false">
      <c r="A4089" s="2" t="s">
        <v>4514</v>
      </c>
      <c r="B4089" s="2" t="s">
        <v>170</v>
      </c>
      <c r="C4089" s="0" t="s">
        <v>435</v>
      </c>
      <c r="D4089" s="0" t="s">
        <v>195</v>
      </c>
      <c r="E4089" s="0" t="s">
        <v>87</v>
      </c>
      <c r="F4089" s="0" t="s">
        <v>18</v>
      </c>
      <c r="G4089" s="0" t="s">
        <v>19</v>
      </c>
      <c r="H4089" s="0" t="s">
        <v>4521</v>
      </c>
      <c r="I4089" s="0" t="s">
        <v>133</v>
      </c>
      <c r="J4089" s="0" t="n">
        <v>1.56</v>
      </c>
      <c r="K4089" s="3" t="s">
        <v>19</v>
      </c>
      <c r="L4089" s="0" t="n">
        <f aca="false">IF(K4089="Yes",(J4089-1)*0.98,-1)</f>
        <v>-1</v>
      </c>
      <c r="M4089" s="4" t="s">
        <v>22</v>
      </c>
      <c r="N4089" s="50" t="n">
        <v>24.67</v>
      </c>
      <c r="O4089" s="50" t="n">
        <f aca="false">N4089*L4089</f>
        <v>-24.67</v>
      </c>
      <c r="P4089" s="14" t="n">
        <f aca="false">O4089+P4088</f>
        <v>1553.84576474868</v>
      </c>
    </row>
    <row r="4090" customFormat="false" ht="12.8" hidden="false" customHeight="false" outlineLevel="0" collapsed="false">
      <c r="A4090" s="2" t="s">
        <v>4522</v>
      </c>
      <c r="B4090" s="2" t="s">
        <v>445</v>
      </c>
      <c r="C4090" s="0" t="s">
        <v>215</v>
      </c>
      <c r="D4090" s="0" t="s">
        <v>16</v>
      </c>
      <c r="E4090" s="0" t="s">
        <v>87</v>
      </c>
      <c r="F4090" s="0" t="s">
        <v>18</v>
      </c>
      <c r="G4090" s="0" t="s">
        <v>21</v>
      </c>
      <c r="H4090" s="0" t="s">
        <v>3849</v>
      </c>
      <c r="I4090" s="0" t="n">
        <v>2</v>
      </c>
      <c r="J4090" s="0" t="n">
        <v>1.44</v>
      </c>
      <c r="K4090" s="3" t="s">
        <v>21</v>
      </c>
      <c r="L4090" s="0" t="n">
        <f aca="false">IF(K4090="Yes",(J4090-1)*0.98,-1)</f>
        <v>0.4312</v>
      </c>
      <c r="M4090" s="4" t="s">
        <v>22</v>
      </c>
      <c r="N4090" s="50" t="n">
        <v>24.67</v>
      </c>
      <c r="O4090" s="50" t="n">
        <f aca="false">N4090*L4090</f>
        <v>10.637704</v>
      </c>
      <c r="P4090" s="14" t="n">
        <f aca="false">O4090+P4089</f>
        <v>1564.48346874868</v>
      </c>
    </row>
    <row r="4091" customFormat="false" ht="12.8" hidden="false" customHeight="false" outlineLevel="0" collapsed="false">
      <c r="A4091" s="2" t="s">
        <v>4522</v>
      </c>
      <c r="B4091" s="2" t="s">
        <v>364</v>
      </c>
      <c r="C4091" s="6" t="s">
        <v>215</v>
      </c>
      <c r="D4091" s="6" t="s">
        <v>48</v>
      </c>
      <c r="E4091" s="6" t="s">
        <v>87</v>
      </c>
      <c r="F4091" s="6" t="s">
        <v>65</v>
      </c>
      <c r="G4091" s="6" t="s">
        <v>21</v>
      </c>
      <c r="H4091" s="6" t="s">
        <v>4523</v>
      </c>
      <c r="I4091" s="6" t="n">
        <v>3</v>
      </c>
      <c r="J4091" s="6" t="n">
        <v>7.05</v>
      </c>
      <c r="K4091" s="3" t="str">
        <f aca="false">IF(I4091=1, "No","Yes")</f>
        <v>Yes</v>
      </c>
      <c r="L4091" s="7" t="n">
        <f aca="false">IF(I4091=1,-J4091,0.98)</f>
        <v>0.98</v>
      </c>
      <c r="M4091" s="8" t="s">
        <v>51</v>
      </c>
      <c r="N4091" s="50" t="n">
        <v>24.67</v>
      </c>
      <c r="O4091" s="50" t="n">
        <f aca="false">N4091*L4091</f>
        <v>24.1766</v>
      </c>
      <c r="P4091" s="14" t="n">
        <f aca="false">O4091+P4090</f>
        <v>1588.66006874868</v>
      </c>
    </row>
    <row r="4092" customFormat="false" ht="12.8" hidden="false" customHeight="false" outlineLevel="0" collapsed="false">
      <c r="A4092" s="2" t="s">
        <v>4524</v>
      </c>
      <c r="B4092" s="2" t="s">
        <v>2615</v>
      </c>
      <c r="C4092" s="0" t="s">
        <v>114</v>
      </c>
      <c r="D4092" s="0" t="s">
        <v>16</v>
      </c>
      <c r="E4092" s="0" t="s">
        <v>17</v>
      </c>
      <c r="F4092" s="0" t="s">
        <v>18</v>
      </c>
      <c r="G4092" s="0" t="s">
        <v>19</v>
      </c>
      <c r="H4092" s="0" t="s">
        <v>4525</v>
      </c>
      <c r="I4092" s="0" t="s">
        <v>133</v>
      </c>
      <c r="J4092" s="0" t="n">
        <v>1.24</v>
      </c>
      <c r="K4092" s="3" t="s">
        <v>19</v>
      </c>
      <c r="L4092" s="0" t="n">
        <f aca="false">IF(K4092="Yes",(J4092-1)*0.98,-1)</f>
        <v>-1</v>
      </c>
      <c r="M4092" s="4" t="s">
        <v>22</v>
      </c>
      <c r="N4092" s="50" t="n">
        <v>24.67</v>
      </c>
      <c r="O4092" s="50" t="n">
        <f aca="false">N4092*L4092</f>
        <v>-24.67</v>
      </c>
      <c r="P4092" s="14" t="n">
        <f aca="false">O4092+P4091</f>
        <v>1563.99006874868</v>
      </c>
    </row>
    <row r="4093" customFormat="false" ht="12.8" hidden="false" customHeight="false" outlineLevel="0" collapsed="false">
      <c r="A4093" s="2" t="s">
        <v>4524</v>
      </c>
      <c r="B4093" s="2" t="s">
        <v>14</v>
      </c>
      <c r="C4093" s="0" t="s">
        <v>74</v>
      </c>
      <c r="D4093" s="0" t="s">
        <v>37</v>
      </c>
      <c r="E4093" s="0" t="s">
        <v>30</v>
      </c>
      <c r="F4093" s="0" t="s">
        <v>43</v>
      </c>
      <c r="G4093" s="0" t="s">
        <v>19</v>
      </c>
      <c r="H4093" s="0" t="s">
        <v>4526</v>
      </c>
      <c r="I4093" s="0" t="n">
        <v>1</v>
      </c>
      <c r="J4093" s="0" t="n">
        <v>1.41</v>
      </c>
      <c r="K4093" s="3" t="s">
        <v>21</v>
      </c>
      <c r="L4093" s="0" t="n">
        <f aca="false">IF(K4093="Yes",(J4093-1)*0.98,-1)</f>
        <v>0.4018</v>
      </c>
      <c r="M4093" s="4" t="s">
        <v>22</v>
      </c>
      <c r="N4093" s="50" t="n">
        <v>24.67</v>
      </c>
      <c r="O4093" s="50" t="n">
        <f aca="false">N4093*L4093</f>
        <v>9.912406</v>
      </c>
      <c r="P4093" s="14" t="n">
        <f aca="false">O4093+P4092</f>
        <v>1573.90247474868</v>
      </c>
    </row>
    <row r="4094" customFormat="false" ht="12.8" hidden="false" customHeight="false" outlineLevel="0" collapsed="false">
      <c r="A4094" s="2" t="s">
        <v>4524</v>
      </c>
      <c r="B4094" s="2" t="s">
        <v>255</v>
      </c>
      <c r="C4094" s="0" t="s">
        <v>74</v>
      </c>
      <c r="D4094" s="0" t="s">
        <v>37</v>
      </c>
      <c r="E4094" s="0" t="s">
        <v>30</v>
      </c>
      <c r="F4094" s="0" t="s">
        <v>65</v>
      </c>
      <c r="G4094" s="0" t="s">
        <v>21</v>
      </c>
      <c r="H4094" s="0" t="s">
        <v>2539</v>
      </c>
      <c r="I4094" s="0" t="n">
        <v>2</v>
      </c>
      <c r="J4094" s="0" t="n">
        <v>2.42</v>
      </c>
      <c r="K4094" s="3" t="s">
        <v>21</v>
      </c>
      <c r="L4094" s="0" t="n">
        <f aca="false">IF(K4094="Yes",(J4094-1)*0.98,-1)</f>
        <v>1.3916</v>
      </c>
      <c r="M4094" s="4" t="s">
        <v>22</v>
      </c>
      <c r="N4094" s="50" t="n">
        <v>24.67</v>
      </c>
      <c r="O4094" s="50" t="n">
        <f aca="false">N4094*L4094</f>
        <v>34.330772</v>
      </c>
      <c r="P4094" s="14" t="n">
        <f aca="false">O4094+P4093</f>
        <v>1608.23324674868</v>
      </c>
    </row>
    <row r="4095" customFormat="false" ht="12.8" hidden="false" customHeight="false" outlineLevel="0" collapsed="false">
      <c r="A4095" s="2" t="s">
        <v>4524</v>
      </c>
      <c r="B4095" s="2" t="s">
        <v>255</v>
      </c>
      <c r="C4095" s="0" t="s">
        <v>74</v>
      </c>
      <c r="D4095" s="0" t="s">
        <v>37</v>
      </c>
      <c r="E4095" s="0" t="s">
        <v>30</v>
      </c>
      <c r="F4095" s="0" t="s">
        <v>65</v>
      </c>
      <c r="G4095" s="0" t="s">
        <v>21</v>
      </c>
      <c r="H4095" s="0" t="s">
        <v>4501</v>
      </c>
      <c r="I4095" s="0" t="n">
        <v>4</v>
      </c>
      <c r="J4095" s="0" t="n">
        <v>3.87</v>
      </c>
      <c r="K4095" s="3" t="s">
        <v>21</v>
      </c>
      <c r="L4095" s="0" t="n">
        <f aca="false">IF(K4095="Yes",(J4095-1)*0.98,-1)</f>
        <v>2.8126</v>
      </c>
      <c r="M4095" s="11" t="s">
        <v>62</v>
      </c>
      <c r="N4095" s="50" t="n">
        <v>24.67</v>
      </c>
      <c r="O4095" s="50" t="n">
        <f aca="false">N4095*L4095</f>
        <v>69.386842</v>
      </c>
      <c r="P4095" s="14" t="n">
        <f aca="false">O4095+P4094</f>
        <v>1677.62008874868</v>
      </c>
    </row>
    <row r="4096" customFormat="false" ht="12.8" hidden="false" customHeight="false" outlineLevel="0" collapsed="false">
      <c r="A4096" s="2" t="s">
        <v>4524</v>
      </c>
      <c r="B4096" s="2" t="s">
        <v>293</v>
      </c>
      <c r="C4096" s="0" t="s">
        <v>59</v>
      </c>
      <c r="D4096" s="0" t="s">
        <v>29</v>
      </c>
      <c r="E4096" s="0" t="s">
        <v>30</v>
      </c>
      <c r="F4096" s="0" t="s">
        <v>428</v>
      </c>
      <c r="G4096" s="0" t="s">
        <v>21</v>
      </c>
      <c r="H4096" s="0" t="s">
        <v>4527</v>
      </c>
      <c r="I4096" s="0" t="n">
        <v>1</v>
      </c>
      <c r="J4096" s="0" t="n">
        <v>3.41</v>
      </c>
      <c r="K4096" s="3" t="str">
        <f aca="false">IF(I4096=1,"Yes","No")</f>
        <v>Yes</v>
      </c>
      <c r="L4096" s="0" t="n">
        <f aca="false">IF(K4096="Yes",(J4096-1)*0.98,-1)</f>
        <v>2.3618</v>
      </c>
      <c r="M4096" s="5" t="s">
        <v>33</v>
      </c>
      <c r="N4096" s="50" t="n">
        <v>24.67</v>
      </c>
      <c r="O4096" s="50" t="n">
        <f aca="false">N4096*L4096</f>
        <v>58.265606</v>
      </c>
      <c r="P4096" s="14" t="n">
        <f aca="false">O4096+P4095</f>
        <v>1735.88569474868</v>
      </c>
    </row>
    <row r="4097" customFormat="false" ht="12.8" hidden="false" customHeight="false" outlineLevel="0" collapsed="false">
      <c r="A4097" s="2" t="s">
        <v>4524</v>
      </c>
      <c r="B4097" s="2" t="s">
        <v>293</v>
      </c>
      <c r="C4097" s="0" t="s">
        <v>59</v>
      </c>
      <c r="D4097" s="0" t="s">
        <v>29</v>
      </c>
      <c r="E4097" s="0" t="s">
        <v>30</v>
      </c>
      <c r="F4097" s="0" t="s">
        <v>428</v>
      </c>
      <c r="G4097" s="0" t="s">
        <v>21</v>
      </c>
      <c r="H4097" s="0" t="s">
        <v>4527</v>
      </c>
      <c r="I4097" s="0" t="n">
        <v>1</v>
      </c>
      <c r="J4097" s="0" t="n">
        <v>1.52</v>
      </c>
      <c r="K4097" s="3" t="s">
        <v>21</v>
      </c>
      <c r="L4097" s="0" t="n">
        <f aca="false">IF(K4097="Yes",(J4097-1)*0.98,-1)</f>
        <v>0.5096</v>
      </c>
      <c r="M4097" s="4" t="s">
        <v>22</v>
      </c>
      <c r="N4097" s="50" t="n">
        <v>24.67</v>
      </c>
      <c r="O4097" s="50" t="n">
        <f aca="false">N4097*L4097</f>
        <v>12.571832</v>
      </c>
      <c r="P4097" s="14" t="n">
        <f aca="false">O4097+P4096</f>
        <v>1748.45752674868</v>
      </c>
    </row>
    <row r="4098" customFormat="false" ht="12.8" hidden="false" customHeight="false" outlineLevel="0" collapsed="false">
      <c r="A4098" s="2" t="s">
        <v>4528</v>
      </c>
      <c r="B4098" s="2" t="s">
        <v>4476</v>
      </c>
      <c r="C4098" s="0" t="s">
        <v>297</v>
      </c>
      <c r="D4098" s="0" t="s">
        <v>16</v>
      </c>
      <c r="E4098" s="0" t="s">
        <v>17</v>
      </c>
      <c r="F4098" s="0" t="s">
        <v>18</v>
      </c>
      <c r="G4098" s="0" t="s">
        <v>19</v>
      </c>
      <c r="H4098" s="0" t="s">
        <v>4529</v>
      </c>
      <c r="I4098" s="0" t="n">
        <v>3</v>
      </c>
      <c r="J4098" s="0" t="n">
        <v>1.5</v>
      </c>
      <c r="K4098" s="3" t="s">
        <v>21</v>
      </c>
      <c r="L4098" s="0" t="n">
        <f aca="false">IF(K4098="Yes",(J4098-1)*0.98,-1)</f>
        <v>0.49</v>
      </c>
      <c r="M4098" s="4" t="s">
        <v>22</v>
      </c>
      <c r="N4098" s="50" t="n">
        <v>24.67</v>
      </c>
      <c r="O4098" s="50" t="n">
        <f aca="false">N4098*L4098</f>
        <v>12.0883</v>
      </c>
      <c r="P4098" s="14" t="n">
        <f aca="false">O4098+P4097</f>
        <v>1760.54582674868</v>
      </c>
    </row>
    <row r="4099" customFormat="false" ht="12.8" hidden="false" customHeight="false" outlineLevel="0" collapsed="false">
      <c r="A4099" s="2" t="s">
        <v>4528</v>
      </c>
      <c r="B4099" s="2" t="s">
        <v>193</v>
      </c>
      <c r="C4099" s="0" t="s">
        <v>1371</v>
      </c>
      <c r="D4099" s="0" t="s">
        <v>42</v>
      </c>
      <c r="E4099" s="0" t="s">
        <v>30</v>
      </c>
      <c r="F4099" s="0" t="s">
        <v>18</v>
      </c>
      <c r="G4099" s="0" t="s">
        <v>19</v>
      </c>
      <c r="H4099" s="0" t="s">
        <v>4530</v>
      </c>
      <c r="I4099" s="0" t="n">
        <v>2</v>
      </c>
      <c r="J4099" s="0" t="n">
        <v>1.3</v>
      </c>
      <c r="K4099" s="3" t="s">
        <v>21</v>
      </c>
      <c r="L4099" s="0" t="n">
        <f aca="false">IF(K4099="Yes",(J4099-1)*0.98,-1)</f>
        <v>0.294</v>
      </c>
      <c r="M4099" s="11" t="s">
        <v>62</v>
      </c>
      <c r="N4099" s="50" t="n">
        <v>24.67</v>
      </c>
      <c r="O4099" s="50" t="n">
        <f aca="false">N4099*L4099</f>
        <v>7.25298</v>
      </c>
      <c r="P4099" s="14" t="n">
        <f aca="false">O4099+P4098</f>
        <v>1767.79880674868</v>
      </c>
    </row>
    <row r="4100" customFormat="false" ht="12.8" hidden="false" customHeight="false" outlineLevel="0" collapsed="false">
      <c r="A4100" s="2" t="s">
        <v>4531</v>
      </c>
      <c r="B4100" s="2" t="s">
        <v>162</v>
      </c>
      <c r="C4100" s="0" t="s">
        <v>294</v>
      </c>
      <c r="D4100" s="0" t="s">
        <v>16</v>
      </c>
      <c r="E4100" s="0" t="s">
        <v>17</v>
      </c>
      <c r="F4100" s="0" t="s">
        <v>18</v>
      </c>
      <c r="G4100" s="0" t="s">
        <v>19</v>
      </c>
      <c r="H4100" s="0" t="s">
        <v>4532</v>
      </c>
      <c r="I4100" s="0" t="n">
        <v>2</v>
      </c>
      <c r="J4100" s="0" t="n">
        <v>1.11</v>
      </c>
      <c r="K4100" s="3" t="s">
        <v>21</v>
      </c>
      <c r="L4100" s="0" t="n">
        <f aca="false">IF(K4100="Yes",(J4100-1)*0.98,-1)</f>
        <v>0.1078</v>
      </c>
      <c r="M4100" s="4" t="s">
        <v>22</v>
      </c>
      <c r="N4100" s="50" t="n">
        <v>24.67</v>
      </c>
      <c r="O4100" s="50" t="n">
        <f aca="false">N4100*L4100</f>
        <v>2.659426</v>
      </c>
      <c r="P4100" s="14" t="n">
        <f aca="false">O4100+P4099</f>
        <v>1770.45823274868</v>
      </c>
    </row>
    <row r="4101" customFormat="false" ht="12.8" hidden="false" customHeight="false" outlineLevel="0" collapsed="false">
      <c r="A4101" s="2" t="s">
        <v>4531</v>
      </c>
      <c r="B4101" s="2" t="s">
        <v>306</v>
      </c>
      <c r="C4101" s="0" t="s">
        <v>294</v>
      </c>
      <c r="D4101" s="0" t="s">
        <v>16</v>
      </c>
      <c r="E4101" s="0" t="s">
        <v>87</v>
      </c>
      <c r="F4101" s="0" t="s">
        <v>18</v>
      </c>
      <c r="G4101" s="0" t="s">
        <v>19</v>
      </c>
      <c r="H4101" s="0" t="s">
        <v>4533</v>
      </c>
      <c r="I4101" s="0" t="n">
        <v>1</v>
      </c>
      <c r="J4101" s="0" t="n">
        <v>1.45</v>
      </c>
      <c r="K4101" s="3" t="s">
        <v>21</v>
      </c>
      <c r="L4101" s="0" t="n">
        <f aca="false">IF(K4101="Yes",(J4101-1)*0.98,-1)</f>
        <v>0.441</v>
      </c>
      <c r="M4101" s="4" t="s">
        <v>22</v>
      </c>
      <c r="N4101" s="50" t="n">
        <v>24.67</v>
      </c>
      <c r="O4101" s="50" t="n">
        <f aca="false">N4101*L4101</f>
        <v>10.87947</v>
      </c>
      <c r="P4101" s="14" t="n">
        <f aca="false">O4101+P4100</f>
        <v>1781.33770274868</v>
      </c>
    </row>
    <row r="4102" customFormat="false" ht="12.8" hidden="false" customHeight="false" outlineLevel="0" collapsed="false">
      <c r="A4102" s="2" t="s">
        <v>4531</v>
      </c>
      <c r="B4102" s="2" t="s">
        <v>205</v>
      </c>
      <c r="C4102" s="0" t="s">
        <v>74</v>
      </c>
      <c r="D4102" s="0" t="s">
        <v>37</v>
      </c>
      <c r="E4102" s="0" t="s">
        <v>30</v>
      </c>
      <c r="F4102" s="0" t="s">
        <v>770</v>
      </c>
      <c r="G4102" s="0" t="s">
        <v>21</v>
      </c>
      <c r="H4102" s="0" t="s">
        <v>4534</v>
      </c>
      <c r="I4102" s="0" t="n">
        <v>1</v>
      </c>
      <c r="J4102" s="0" t="n">
        <v>1.45</v>
      </c>
      <c r="K4102" s="3" t="s">
        <v>21</v>
      </c>
      <c r="L4102" s="0" t="n">
        <f aca="false">IF(K4102="Yes",(J4102-1)*0.98,-1)</f>
        <v>0.441</v>
      </c>
      <c r="M4102" s="11" t="s">
        <v>62</v>
      </c>
      <c r="N4102" s="50" t="n">
        <v>24.67</v>
      </c>
      <c r="O4102" s="50" t="n">
        <f aca="false">N4102*L4102</f>
        <v>10.87947</v>
      </c>
      <c r="P4102" s="14" t="n">
        <f aca="false">O4102+P4101</f>
        <v>1792.21717274868</v>
      </c>
    </row>
    <row r="4103" customFormat="false" ht="12.8" hidden="false" customHeight="false" outlineLevel="0" collapsed="false">
      <c r="A4103" s="2" t="s">
        <v>4531</v>
      </c>
      <c r="B4103" s="2" t="s">
        <v>205</v>
      </c>
      <c r="C4103" s="6" t="s">
        <v>74</v>
      </c>
      <c r="D4103" s="6" t="s">
        <v>37</v>
      </c>
      <c r="E4103" s="6" t="s">
        <v>30</v>
      </c>
      <c r="F4103" s="6" t="s">
        <v>770</v>
      </c>
      <c r="G4103" s="6" t="s">
        <v>21</v>
      </c>
      <c r="H4103" s="6" t="s">
        <v>4535</v>
      </c>
      <c r="I4103" s="6" t="n">
        <v>0</v>
      </c>
      <c r="J4103" s="6" t="n">
        <v>23</v>
      </c>
      <c r="K4103" s="3" t="str">
        <f aca="false">IF(I4103=1, "No","Yes")</f>
        <v>Yes</v>
      </c>
      <c r="L4103" s="7" t="n">
        <f aca="false">IF(I4103=1,-J4103,0.98)</f>
        <v>0.98</v>
      </c>
      <c r="M4103" s="8" t="s">
        <v>51</v>
      </c>
      <c r="N4103" s="50" t="n">
        <v>24.67</v>
      </c>
      <c r="O4103" s="50" t="n">
        <f aca="false">N4103*L4103</f>
        <v>24.1766</v>
      </c>
      <c r="P4103" s="14" t="n">
        <f aca="false">O4103+P4102</f>
        <v>1816.39377274868</v>
      </c>
    </row>
    <row r="4104" customFormat="false" ht="12.8" hidden="false" customHeight="false" outlineLevel="0" collapsed="false">
      <c r="A4104" s="2" t="s">
        <v>4531</v>
      </c>
      <c r="B4104" s="2" t="s">
        <v>205</v>
      </c>
      <c r="C4104" s="6" t="s">
        <v>74</v>
      </c>
      <c r="D4104" s="6" t="s">
        <v>37</v>
      </c>
      <c r="E4104" s="6" t="s">
        <v>30</v>
      </c>
      <c r="F4104" s="6" t="s">
        <v>770</v>
      </c>
      <c r="G4104" s="6" t="s">
        <v>21</v>
      </c>
      <c r="H4104" s="6" t="s">
        <v>4535</v>
      </c>
      <c r="I4104" s="6" t="n">
        <v>0</v>
      </c>
      <c r="J4104" s="6" t="n">
        <v>23</v>
      </c>
      <c r="K4104" s="3" t="str">
        <f aca="false">IF(I4104=1, "No","Yes")</f>
        <v>Yes</v>
      </c>
      <c r="L4104" s="7" t="n">
        <f aca="false">IF(I4104=1,-J4104,0.98)</f>
        <v>0.98</v>
      </c>
      <c r="M4104" s="12" t="s">
        <v>128</v>
      </c>
      <c r="N4104" s="50" t="n">
        <v>24.67</v>
      </c>
      <c r="O4104" s="50" t="n">
        <f aca="false">N4104*L4104</f>
        <v>24.1766</v>
      </c>
      <c r="P4104" s="14" t="n">
        <f aca="false">O4104+P4103</f>
        <v>1840.57037274868</v>
      </c>
    </row>
    <row r="4105" customFormat="false" ht="12.8" hidden="false" customHeight="false" outlineLevel="0" collapsed="false">
      <c r="A4105" s="9" t="s">
        <v>4531</v>
      </c>
      <c r="B4105" s="9" t="s">
        <v>205</v>
      </c>
      <c r="C4105" s="6" t="s">
        <v>74</v>
      </c>
      <c r="D4105" s="6" t="s">
        <v>37</v>
      </c>
      <c r="E4105" s="6" t="s">
        <v>30</v>
      </c>
      <c r="F4105" s="6" t="s">
        <v>770</v>
      </c>
      <c r="G4105" s="6" t="s">
        <v>21</v>
      </c>
      <c r="H4105" s="6" t="s">
        <v>4534</v>
      </c>
      <c r="I4105" s="6" t="n">
        <v>1</v>
      </c>
      <c r="J4105" s="6" t="n">
        <v>2.97</v>
      </c>
      <c r="K4105" s="3" t="str">
        <f aca="false">IF(I4105=1,"Yes","No")</f>
        <v>Yes</v>
      </c>
      <c r="L4105" s="7" t="n">
        <f aca="false">IF(K4105="Yes",(J4105-1)*0.98,-1)</f>
        <v>1.9306</v>
      </c>
      <c r="M4105" s="10" t="s">
        <v>53</v>
      </c>
      <c r="N4105" s="50" t="n">
        <v>24.67</v>
      </c>
      <c r="O4105" s="50" t="n">
        <f aca="false">N4105*L4105</f>
        <v>47.627902</v>
      </c>
      <c r="P4105" s="14" t="n">
        <f aca="false">O4105+P4104</f>
        <v>1888.19827474868</v>
      </c>
    </row>
    <row r="4106" customFormat="false" ht="12.8" hidden="false" customHeight="false" outlineLevel="0" collapsed="false">
      <c r="A4106" s="2" t="s">
        <v>4536</v>
      </c>
      <c r="B4106" s="2" t="s">
        <v>894</v>
      </c>
      <c r="C4106" s="0" t="s">
        <v>225</v>
      </c>
      <c r="D4106" s="0" t="s">
        <v>16</v>
      </c>
      <c r="E4106" s="0" t="s">
        <v>17</v>
      </c>
      <c r="F4106" s="0" t="s">
        <v>18</v>
      </c>
      <c r="G4106" s="0" t="s">
        <v>19</v>
      </c>
      <c r="H4106" s="0" t="s">
        <v>4537</v>
      </c>
      <c r="I4106" s="0" t="n">
        <v>0</v>
      </c>
      <c r="J4106" s="0" t="n">
        <v>2.38</v>
      </c>
      <c r="K4106" s="3" t="s">
        <v>19</v>
      </c>
      <c r="L4106" s="0" t="n">
        <f aca="false">IF(K4106="Yes",(J4106-1)*0.98,-1)</f>
        <v>-1</v>
      </c>
      <c r="M4106" s="4" t="s">
        <v>22</v>
      </c>
      <c r="N4106" s="50" t="n">
        <v>24.67</v>
      </c>
      <c r="O4106" s="50" t="n">
        <f aca="false">N4106*L4106</f>
        <v>-24.67</v>
      </c>
      <c r="P4106" s="14" t="n">
        <f aca="false">O4106+P4105</f>
        <v>1863.52827474868</v>
      </c>
    </row>
    <row r="4107" customFormat="false" ht="12.8" hidden="false" customHeight="false" outlineLevel="0" collapsed="false">
      <c r="A4107" s="2" t="s">
        <v>4536</v>
      </c>
      <c r="B4107" s="2" t="s">
        <v>894</v>
      </c>
      <c r="C4107" s="0" t="s">
        <v>225</v>
      </c>
      <c r="D4107" s="0" t="s">
        <v>16</v>
      </c>
      <c r="E4107" s="0" t="s">
        <v>17</v>
      </c>
      <c r="F4107" s="0" t="s">
        <v>18</v>
      </c>
      <c r="G4107" s="0" t="s">
        <v>19</v>
      </c>
      <c r="H4107" s="0" t="s">
        <v>4538</v>
      </c>
      <c r="I4107" s="0" t="n">
        <v>0</v>
      </c>
      <c r="J4107" s="0" t="n">
        <v>1.36</v>
      </c>
      <c r="K4107" s="3" t="s">
        <v>19</v>
      </c>
      <c r="L4107" s="0" t="n">
        <f aca="false">IF(K4107="Yes",(J4107-1)*0.98,-1)</f>
        <v>-1</v>
      </c>
      <c r="M4107" s="11" t="s">
        <v>62</v>
      </c>
      <c r="N4107" s="50" t="n">
        <v>24.67</v>
      </c>
      <c r="O4107" s="50" t="n">
        <f aca="false">N4107*L4107</f>
        <v>-24.67</v>
      </c>
      <c r="P4107" s="14" t="n">
        <f aca="false">O4107+P4106</f>
        <v>1838.85827474868</v>
      </c>
    </row>
    <row r="4108" customFormat="false" ht="12.8" hidden="false" customHeight="false" outlineLevel="0" collapsed="false">
      <c r="A4108" s="2" t="s">
        <v>4536</v>
      </c>
      <c r="B4108" s="2" t="s">
        <v>94</v>
      </c>
      <c r="C4108" s="0" t="s">
        <v>119</v>
      </c>
      <c r="D4108" s="0" t="s">
        <v>16</v>
      </c>
      <c r="E4108" s="0" t="s">
        <v>17</v>
      </c>
      <c r="F4108" s="0" t="s">
        <v>18</v>
      </c>
      <c r="G4108" s="0" t="s">
        <v>19</v>
      </c>
      <c r="H4108" s="0" t="s">
        <v>4328</v>
      </c>
      <c r="I4108" s="0" t="n">
        <v>1</v>
      </c>
      <c r="J4108" s="0" t="n">
        <v>1.23</v>
      </c>
      <c r="K4108" s="3" t="s">
        <v>21</v>
      </c>
      <c r="L4108" s="0" t="n">
        <f aca="false">IF(K4108="Yes",(J4108-1)*0.98,-1)</f>
        <v>0.2254</v>
      </c>
      <c r="M4108" s="4" t="s">
        <v>22</v>
      </c>
      <c r="N4108" s="50" t="n">
        <v>24.67</v>
      </c>
      <c r="O4108" s="50" t="n">
        <f aca="false">N4108*L4108</f>
        <v>5.560618</v>
      </c>
      <c r="P4108" s="14" t="n">
        <f aca="false">O4108+P4107</f>
        <v>1844.41889274868</v>
      </c>
    </row>
    <row r="4109" customFormat="false" ht="12.8" hidden="false" customHeight="false" outlineLevel="0" collapsed="false">
      <c r="A4109" s="2" t="s">
        <v>4536</v>
      </c>
      <c r="B4109" s="2" t="s">
        <v>94</v>
      </c>
      <c r="C4109" s="0" t="s">
        <v>119</v>
      </c>
      <c r="D4109" s="0" t="s">
        <v>16</v>
      </c>
      <c r="E4109" s="0" t="s">
        <v>17</v>
      </c>
      <c r="F4109" s="0" t="s">
        <v>18</v>
      </c>
      <c r="G4109" s="0" t="s">
        <v>19</v>
      </c>
      <c r="H4109" s="0" t="s">
        <v>4539</v>
      </c>
      <c r="I4109" s="0" t="n">
        <v>2</v>
      </c>
      <c r="J4109" s="0" t="n">
        <v>1.35</v>
      </c>
      <c r="K4109" s="3" t="s">
        <v>21</v>
      </c>
      <c r="L4109" s="0" t="n">
        <f aca="false">IF(K4109="Yes",(J4109-1)*0.98,-1)</f>
        <v>0.343</v>
      </c>
      <c r="M4109" s="11" t="s">
        <v>62</v>
      </c>
      <c r="N4109" s="50" t="n">
        <v>24.67</v>
      </c>
      <c r="O4109" s="50" t="n">
        <f aca="false">N4109*L4109</f>
        <v>8.46181</v>
      </c>
      <c r="P4109" s="14" t="n">
        <f aca="false">O4109+P4108</f>
        <v>1852.88070274868</v>
      </c>
    </row>
    <row r="4110" customFormat="false" ht="12.8" hidden="false" customHeight="false" outlineLevel="0" collapsed="false">
      <c r="A4110" s="2" t="s">
        <v>4536</v>
      </c>
      <c r="B4110" s="2" t="s">
        <v>101</v>
      </c>
      <c r="C4110" s="0" t="s">
        <v>1371</v>
      </c>
      <c r="D4110" s="0" t="s">
        <v>16</v>
      </c>
      <c r="E4110" s="0" t="s">
        <v>30</v>
      </c>
      <c r="F4110" s="0" t="s">
        <v>43</v>
      </c>
      <c r="G4110" s="0" t="s">
        <v>19</v>
      </c>
      <c r="H4110" s="0" t="s">
        <v>4540</v>
      </c>
      <c r="I4110" s="0" t="n">
        <v>1</v>
      </c>
      <c r="J4110" s="0" t="n">
        <v>1.06</v>
      </c>
      <c r="K4110" s="3" t="s">
        <v>21</v>
      </c>
      <c r="L4110" s="0" t="n">
        <f aca="false">IF(K4110="Yes",(J4110-1)*0.98,-1)</f>
        <v>0.0588000000000001</v>
      </c>
      <c r="M4110" s="4" t="s">
        <v>22</v>
      </c>
      <c r="N4110" s="50" t="n">
        <v>24.67</v>
      </c>
      <c r="O4110" s="50" t="n">
        <f aca="false">N4110*L4110</f>
        <v>1.450596</v>
      </c>
      <c r="P4110" s="14" t="n">
        <f aca="false">O4110+P4109</f>
        <v>1854.33129874868</v>
      </c>
    </row>
    <row r="4111" customFormat="false" ht="12.8" hidden="false" customHeight="false" outlineLevel="0" collapsed="false">
      <c r="A4111" s="2" t="s">
        <v>4536</v>
      </c>
      <c r="B4111" s="2" t="s">
        <v>4541</v>
      </c>
      <c r="C4111" s="0" t="s">
        <v>119</v>
      </c>
      <c r="D4111" s="0" t="s">
        <v>42</v>
      </c>
      <c r="E4111" s="0" t="s">
        <v>79</v>
      </c>
      <c r="F4111" s="0" t="s">
        <v>80</v>
      </c>
      <c r="G4111" s="0" t="s">
        <v>19</v>
      </c>
      <c r="H4111" s="0" t="s">
        <v>4542</v>
      </c>
      <c r="I4111" s="0" t="n">
        <v>1</v>
      </c>
      <c r="J4111" s="0" t="n">
        <v>1.59</v>
      </c>
      <c r="K4111" s="3" t="s">
        <v>21</v>
      </c>
      <c r="L4111" s="0" t="n">
        <f aca="false">IF(K4111="Yes",(J4111-1)*0.98,-1)</f>
        <v>0.5782</v>
      </c>
      <c r="M4111" s="4" t="s">
        <v>22</v>
      </c>
      <c r="N4111" s="50" t="n">
        <v>24.67</v>
      </c>
      <c r="O4111" s="50" t="n">
        <f aca="false">N4111*L4111</f>
        <v>14.264194</v>
      </c>
      <c r="P4111" s="14" t="n">
        <f aca="false">O4111+P4110</f>
        <v>1868.59549274868</v>
      </c>
    </row>
    <row r="4112" customFormat="false" ht="12.8" hidden="false" customHeight="false" outlineLevel="0" collapsed="false">
      <c r="A4112" s="9" t="s">
        <v>4536</v>
      </c>
      <c r="B4112" s="9" t="s">
        <v>4541</v>
      </c>
      <c r="C4112" s="6" t="s">
        <v>119</v>
      </c>
      <c r="D4112" s="6" t="s">
        <v>42</v>
      </c>
      <c r="E4112" s="6" t="s">
        <v>79</v>
      </c>
      <c r="F4112" s="6" t="s">
        <v>80</v>
      </c>
      <c r="G4112" s="6" t="s">
        <v>19</v>
      </c>
      <c r="H4112" s="6" t="s">
        <v>4543</v>
      </c>
      <c r="I4112" s="6" t="n">
        <v>0</v>
      </c>
      <c r="J4112" s="6" t="n">
        <v>21</v>
      </c>
      <c r="K4112" s="3" t="str">
        <f aca="false">IF(I4112=1,"Yes","No")</f>
        <v>No</v>
      </c>
      <c r="L4112" s="7" t="n">
        <f aca="false">IF(K4112="Yes",(J4112-1)*0.98,-1)</f>
        <v>-1</v>
      </c>
      <c r="M4112" s="10" t="s">
        <v>53</v>
      </c>
      <c r="N4112" s="50" t="n">
        <v>24.67</v>
      </c>
      <c r="O4112" s="50" t="n">
        <f aca="false">N4112*L4112</f>
        <v>-24.67</v>
      </c>
      <c r="P4112" s="14" t="n">
        <f aca="false">O4112+P4111</f>
        <v>1843.92549274868</v>
      </c>
    </row>
    <row r="4113" customFormat="false" ht="12.8" hidden="false" customHeight="false" outlineLevel="0" collapsed="false">
      <c r="A4113" s="2" t="s">
        <v>4536</v>
      </c>
      <c r="B4113" s="2" t="s">
        <v>331</v>
      </c>
      <c r="C4113" s="0" t="s">
        <v>125</v>
      </c>
      <c r="D4113" s="0" t="s">
        <v>16</v>
      </c>
      <c r="E4113" s="0" t="s">
        <v>30</v>
      </c>
      <c r="F4113" s="0" t="s">
        <v>65</v>
      </c>
      <c r="G4113" s="0" t="s">
        <v>21</v>
      </c>
      <c r="H4113" s="0" t="s">
        <v>4544</v>
      </c>
      <c r="I4113" s="0" t="n">
        <v>1</v>
      </c>
      <c r="J4113" s="0" t="n">
        <v>1.27</v>
      </c>
      <c r="K4113" s="3" t="s">
        <v>21</v>
      </c>
      <c r="L4113" s="0" t="n">
        <f aca="false">IF(K4113="Yes",(J4113-1)*0.98,-1)</f>
        <v>0.2646</v>
      </c>
      <c r="M4113" s="4" t="s">
        <v>22</v>
      </c>
      <c r="N4113" s="50" t="n">
        <v>24.67</v>
      </c>
      <c r="O4113" s="50" t="n">
        <f aca="false">N4113*L4113</f>
        <v>6.527682</v>
      </c>
      <c r="P4113" s="14" t="n">
        <f aca="false">O4113+P4112</f>
        <v>1850.45317474868</v>
      </c>
    </row>
    <row r="4114" customFormat="false" ht="12.8" hidden="false" customHeight="false" outlineLevel="0" collapsed="false">
      <c r="A4114" s="2" t="s">
        <v>4545</v>
      </c>
      <c r="B4114" s="2" t="s">
        <v>222</v>
      </c>
      <c r="C4114" s="0" t="s">
        <v>433</v>
      </c>
      <c r="D4114" s="0" t="s">
        <v>102</v>
      </c>
      <c r="E4114" s="0" t="s">
        <v>17</v>
      </c>
      <c r="F4114" s="0" t="s">
        <v>929</v>
      </c>
      <c r="G4114" s="0" t="s">
        <v>19</v>
      </c>
      <c r="H4114" s="0" t="s">
        <v>4546</v>
      </c>
      <c r="I4114" s="0" t="n">
        <v>1</v>
      </c>
      <c r="J4114" s="0" t="n">
        <v>1.34</v>
      </c>
      <c r="K4114" s="3" t="s">
        <v>21</v>
      </c>
      <c r="L4114" s="0" t="n">
        <f aca="false">IF(K4114="Yes",(J4114-1)*0.98,-1)</f>
        <v>0.3332</v>
      </c>
      <c r="M4114" s="4" t="s">
        <v>22</v>
      </c>
      <c r="N4114" s="50" t="n">
        <v>24.67</v>
      </c>
      <c r="O4114" s="50" t="n">
        <f aca="false">N4114*L4114</f>
        <v>8.220044</v>
      </c>
      <c r="P4114" s="14" t="n">
        <f aca="false">O4114+P4113</f>
        <v>1858.67321874868</v>
      </c>
    </row>
    <row r="4115" customFormat="false" ht="12.8" hidden="false" customHeight="false" outlineLevel="0" collapsed="false">
      <c r="A4115" s="2" t="s">
        <v>4545</v>
      </c>
      <c r="B4115" s="2" t="s">
        <v>101</v>
      </c>
      <c r="C4115" s="0" t="s">
        <v>78</v>
      </c>
      <c r="D4115" s="0" t="s">
        <v>16</v>
      </c>
      <c r="E4115" s="0" t="s">
        <v>87</v>
      </c>
      <c r="F4115" s="0" t="s">
        <v>18</v>
      </c>
      <c r="G4115" s="0" t="s">
        <v>21</v>
      </c>
      <c r="H4115" s="0" t="s">
        <v>4547</v>
      </c>
      <c r="I4115" s="0" t="n">
        <v>3</v>
      </c>
      <c r="J4115" s="0" t="n">
        <v>1.46</v>
      </c>
      <c r="K4115" s="3" t="s">
        <v>21</v>
      </c>
      <c r="L4115" s="0" t="n">
        <f aca="false">IF(K4115="Yes",(J4115-1)*0.98,-1)</f>
        <v>0.4508</v>
      </c>
      <c r="M4115" s="4" t="s">
        <v>22</v>
      </c>
      <c r="N4115" s="50" t="n">
        <v>24.67</v>
      </c>
      <c r="O4115" s="50" t="n">
        <f aca="false">N4115*L4115</f>
        <v>11.121236</v>
      </c>
      <c r="P4115" s="14" t="n">
        <f aca="false">O4115+P4114</f>
        <v>1869.79445474868</v>
      </c>
    </row>
    <row r="4116" customFormat="false" ht="12.8" hidden="false" customHeight="false" outlineLevel="0" collapsed="false">
      <c r="A4116" s="2" t="s">
        <v>4545</v>
      </c>
      <c r="B4116" s="2" t="s">
        <v>331</v>
      </c>
      <c r="C4116" s="0" t="s">
        <v>74</v>
      </c>
      <c r="D4116" s="0" t="s">
        <v>37</v>
      </c>
      <c r="E4116" s="0" t="s">
        <v>30</v>
      </c>
      <c r="F4116" s="0" t="s">
        <v>65</v>
      </c>
      <c r="G4116" s="0" t="s">
        <v>21</v>
      </c>
      <c r="H4116" s="0" t="s">
        <v>4548</v>
      </c>
      <c r="I4116" s="0" t="n">
        <v>2</v>
      </c>
      <c r="J4116" s="0" t="n">
        <v>1.29</v>
      </c>
      <c r="K4116" s="3" t="s">
        <v>21</v>
      </c>
      <c r="L4116" s="0" t="n">
        <f aca="false">IF(K4116="Yes",(J4116-1)*0.98,-1)</f>
        <v>0.2842</v>
      </c>
      <c r="M4116" s="4" t="s">
        <v>22</v>
      </c>
      <c r="N4116" s="50" t="n">
        <v>24.67</v>
      </c>
      <c r="O4116" s="50" t="n">
        <f aca="false">N4116*L4116</f>
        <v>7.011214</v>
      </c>
      <c r="P4116" s="14" t="n">
        <f aca="false">O4116+P4115</f>
        <v>1876.80566874868</v>
      </c>
    </row>
    <row r="4117" customFormat="false" ht="12.8" hidden="false" customHeight="false" outlineLevel="0" collapsed="false">
      <c r="A4117" s="2" t="s">
        <v>4549</v>
      </c>
      <c r="B4117" s="2" t="s">
        <v>1396</v>
      </c>
      <c r="C4117" s="6" t="s">
        <v>56</v>
      </c>
      <c r="D4117" s="6" t="s">
        <v>16</v>
      </c>
      <c r="E4117" s="6" t="s">
        <v>17</v>
      </c>
      <c r="F4117" s="6" t="s">
        <v>43</v>
      </c>
      <c r="G4117" s="6" t="s">
        <v>19</v>
      </c>
      <c r="H4117" s="6" t="s">
        <v>4550</v>
      </c>
      <c r="I4117" s="6" t="n">
        <v>0</v>
      </c>
      <c r="J4117" s="6" t="n">
        <v>23.8</v>
      </c>
      <c r="K4117" s="3" t="str">
        <f aca="false">IF(I4117=1, "No","Yes")</f>
        <v>Yes</v>
      </c>
      <c r="L4117" s="7" t="n">
        <f aca="false">IF(I4117=1,-J4117,0.98)</f>
        <v>0.98</v>
      </c>
      <c r="M4117" s="8" t="s">
        <v>51</v>
      </c>
      <c r="N4117" s="50" t="n">
        <v>24.67</v>
      </c>
      <c r="O4117" s="50" t="n">
        <f aca="false">N4117*L4117</f>
        <v>24.1766</v>
      </c>
      <c r="P4117" s="14" t="n">
        <f aca="false">O4117+P4116</f>
        <v>1900.98226874868</v>
      </c>
    </row>
    <row r="4118" customFormat="false" ht="12.8" hidden="false" customHeight="false" outlineLevel="0" collapsed="false">
      <c r="A4118" s="2" t="s">
        <v>4549</v>
      </c>
      <c r="B4118" s="2" t="s">
        <v>113</v>
      </c>
      <c r="C4118" s="0" t="s">
        <v>47</v>
      </c>
      <c r="D4118" s="0" t="s">
        <v>42</v>
      </c>
      <c r="E4118" s="0" t="s">
        <v>30</v>
      </c>
      <c r="F4118" s="0" t="s">
        <v>18</v>
      </c>
      <c r="G4118" s="0" t="s">
        <v>19</v>
      </c>
      <c r="H4118" s="0" t="s">
        <v>4551</v>
      </c>
      <c r="I4118" s="0" t="n">
        <v>3</v>
      </c>
      <c r="J4118" s="0" t="n">
        <v>1.7</v>
      </c>
      <c r="K4118" s="3" t="s">
        <v>21</v>
      </c>
      <c r="L4118" s="0" t="n">
        <f aca="false">IF(K4118="Yes",(J4118-1)*0.98,-1)</f>
        <v>0.686</v>
      </c>
      <c r="M4118" s="11" t="s">
        <v>62</v>
      </c>
      <c r="N4118" s="50" t="n">
        <v>24.67</v>
      </c>
      <c r="O4118" s="50" t="n">
        <f aca="false">N4118*L4118</f>
        <v>16.92362</v>
      </c>
      <c r="P4118" s="14" t="n">
        <f aca="false">O4118+P4117</f>
        <v>1917.90588874868</v>
      </c>
    </row>
    <row r="4119" customFormat="false" ht="12.8" hidden="false" customHeight="false" outlineLevel="0" collapsed="false">
      <c r="A4119" s="2" t="s">
        <v>4552</v>
      </c>
      <c r="B4119" s="2" t="s">
        <v>4465</v>
      </c>
      <c r="C4119" s="0" t="s">
        <v>457</v>
      </c>
      <c r="D4119" s="0" t="s">
        <v>16</v>
      </c>
      <c r="E4119" s="0" t="s">
        <v>17</v>
      </c>
      <c r="F4119" s="0" t="s">
        <v>18</v>
      </c>
      <c r="G4119" s="0" t="s">
        <v>19</v>
      </c>
      <c r="H4119" s="0" t="s">
        <v>3733</v>
      </c>
      <c r="I4119" s="0" t="n">
        <v>3</v>
      </c>
      <c r="J4119" s="0" t="n">
        <v>1.2</v>
      </c>
      <c r="K4119" s="3" t="s">
        <v>21</v>
      </c>
      <c r="L4119" s="0" t="n">
        <f aca="false">IF(K4119="Yes",(J4119-1)*0.98,-1)</f>
        <v>0.196</v>
      </c>
      <c r="M4119" s="4" t="s">
        <v>22</v>
      </c>
      <c r="N4119" s="50" t="n">
        <v>24.67</v>
      </c>
      <c r="O4119" s="50" t="n">
        <f aca="false">N4119*L4119</f>
        <v>4.83532</v>
      </c>
      <c r="P4119" s="14" t="n">
        <f aca="false">O4119+P4118</f>
        <v>1922.74120874868</v>
      </c>
    </row>
    <row r="4120" customFormat="false" ht="12.8" hidden="false" customHeight="false" outlineLevel="0" collapsed="false">
      <c r="A4120" s="9" t="s">
        <v>4552</v>
      </c>
      <c r="B4120" s="9" t="s">
        <v>23</v>
      </c>
      <c r="C4120" s="6" t="s">
        <v>1404</v>
      </c>
      <c r="D4120" s="6" t="s">
        <v>37</v>
      </c>
      <c r="E4120" s="6" t="s">
        <v>87</v>
      </c>
      <c r="F4120" s="6"/>
      <c r="G4120" s="6" t="s">
        <v>19</v>
      </c>
      <c r="H4120" s="6" t="s">
        <v>4553</v>
      </c>
      <c r="I4120" s="6" t="n">
        <v>3</v>
      </c>
      <c r="J4120" s="6" t="n">
        <v>24.18</v>
      </c>
      <c r="K4120" s="3" t="str">
        <f aca="false">IF(I4120=1,"Yes","No")</f>
        <v>No</v>
      </c>
      <c r="L4120" s="7" t="n">
        <f aca="false">IF(K4120="Yes",(J4120-1)*0.98,-1)</f>
        <v>-1</v>
      </c>
      <c r="M4120" s="10" t="s">
        <v>53</v>
      </c>
      <c r="N4120" s="50" t="n">
        <v>24.67</v>
      </c>
      <c r="O4120" s="50" t="n">
        <f aca="false">N4120*L4120</f>
        <v>-24.67</v>
      </c>
      <c r="P4120" s="14" t="n">
        <f aca="false">O4120+P4119</f>
        <v>1898.07120874868</v>
      </c>
    </row>
    <row r="4121" customFormat="false" ht="12.8" hidden="false" customHeight="false" outlineLevel="0" collapsed="false">
      <c r="A4121" s="2" t="s">
        <v>4554</v>
      </c>
      <c r="B4121" s="2" t="s">
        <v>77</v>
      </c>
      <c r="C4121" s="0" t="s">
        <v>74</v>
      </c>
      <c r="D4121" s="0" t="s">
        <v>37</v>
      </c>
      <c r="E4121" s="0" t="s">
        <v>30</v>
      </c>
      <c r="F4121" s="0" t="s">
        <v>43</v>
      </c>
      <c r="G4121" s="0" t="s">
        <v>19</v>
      </c>
      <c r="H4121" s="0" t="s">
        <v>4458</v>
      </c>
      <c r="I4121" s="0" t="n">
        <v>1</v>
      </c>
      <c r="J4121" s="0" t="n">
        <v>1.5</v>
      </c>
      <c r="K4121" s="3" t="s">
        <v>21</v>
      </c>
      <c r="L4121" s="0" t="n">
        <f aca="false">IF(K4121="Yes",(J4121-1)*0.98,-1)</f>
        <v>0.49</v>
      </c>
      <c r="M4121" s="4" t="s">
        <v>22</v>
      </c>
      <c r="N4121" s="50" t="n">
        <v>24.67</v>
      </c>
      <c r="O4121" s="50" t="n">
        <f aca="false">N4121*L4121</f>
        <v>12.0883</v>
      </c>
      <c r="P4121" s="14" t="n">
        <f aca="false">O4121+P4120</f>
        <v>1910.15950874868</v>
      </c>
    </row>
    <row r="4122" customFormat="false" ht="12.8" hidden="false" customHeight="false" outlineLevel="0" collapsed="false">
      <c r="A4122" s="2" t="s">
        <v>4554</v>
      </c>
      <c r="B4122" s="2" t="s">
        <v>77</v>
      </c>
      <c r="C4122" s="0" t="s">
        <v>74</v>
      </c>
      <c r="D4122" s="0" t="s">
        <v>37</v>
      </c>
      <c r="E4122" s="0" t="s">
        <v>30</v>
      </c>
      <c r="F4122" s="0" t="s">
        <v>43</v>
      </c>
      <c r="G4122" s="0" t="s">
        <v>19</v>
      </c>
      <c r="H4122" s="0" t="s">
        <v>4555</v>
      </c>
      <c r="I4122" s="0" t="n">
        <v>0</v>
      </c>
      <c r="J4122" s="0" t="n">
        <v>7.13</v>
      </c>
      <c r="K4122" s="3" t="s">
        <v>19</v>
      </c>
      <c r="L4122" s="0" t="n">
        <f aca="false">IF(K4122="Yes",(J4122-1)*0.98,-1)</f>
        <v>-1</v>
      </c>
      <c r="M4122" s="11" t="s">
        <v>62</v>
      </c>
      <c r="N4122" s="50" t="n">
        <v>24.67</v>
      </c>
      <c r="O4122" s="50" t="n">
        <f aca="false">N4122*L4122</f>
        <v>-24.67</v>
      </c>
      <c r="P4122" s="14" t="n">
        <f aca="false">O4122+P4121</f>
        <v>1885.48950874868</v>
      </c>
    </row>
    <row r="4123" customFormat="false" ht="12.8" hidden="false" customHeight="false" outlineLevel="0" collapsed="false">
      <c r="A4123" s="9" t="s">
        <v>4554</v>
      </c>
      <c r="B4123" s="9" t="s">
        <v>77</v>
      </c>
      <c r="C4123" s="6" t="s">
        <v>74</v>
      </c>
      <c r="D4123" s="6" t="s">
        <v>37</v>
      </c>
      <c r="E4123" s="6" t="s">
        <v>30</v>
      </c>
      <c r="F4123" s="6" t="s">
        <v>43</v>
      </c>
      <c r="G4123" s="6" t="s">
        <v>19</v>
      </c>
      <c r="H4123" s="6" t="s">
        <v>4555</v>
      </c>
      <c r="I4123" s="6" t="n">
        <v>0</v>
      </c>
      <c r="J4123" s="6" t="n">
        <v>34.2</v>
      </c>
      <c r="K4123" s="3" t="str">
        <f aca="false">IF(I4123=1,"Yes","No")</f>
        <v>No</v>
      </c>
      <c r="L4123" s="7" t="n">
        <f aca="false">IF(K4123="Yes",(J4123-1)*0.98,-1)</f>
        <v>-1</v>
      </c>
      <c r="M4123" s="10" t="s">
        <v>53</v>
      </c>
      <c r="N4123" s="50" t="n">
        <v>24.67</v>
      </c>
      <c r="O4123" s="50" t="n">
        <f aca="false">N4123*L4123</f>
        <v>-24.67</v>
      </c>
      <c r="P4123" s="14" t="n">
        <f aca="false">O4123+P4122</f>
        <v>1860.81950874868</v>
      </c>
    </row>
    <row r="4124" customFormat="false" ht="12.8" hidden="false" customHeight="false" outlineLevel="0" collapsed="false">
      <c r="A4124" s="2" t="s">
        <v>4556</v>
      </c>
      <c r="B4124" s="2" t="s">
        <v>4557</v>
      </c>
      <c r="C4124" s="0" t="s">
        <v>327</v>
      </c>
      <c r="D4124" s="0" t="s">
        <v>42</v>
      </c>
      <c r="E4124" s="0" t="s">
        <v>17</v>
      </c>
      <c r="F4124" s="0" t="s">
        <v>316</v>
      </c>
      <c r="G4124" s="0" t="s">
        <v>21</v>
      </c>
      <c r="H4124" s="0" t="s">
        <v>4558</v>
      </c>
      <c r="I4124" s="0" t="n">
        <v>3</v>
      </c>
      <c r="J4124" s="0" t="n">
        <v>2.4</v>
      </c>
      <c r="K4124" s="3" t="s">
        <v>21</v>
      </c>
      <c r="L4124" s="0" t="n">
        <f aca="false">IF(K4124="Yes",(J4124-1)*0.98,-1)</f>
        <v>1.372</v>
      </c>
      <c r="M4124" s="11" t="s">
        <v>62</v>
      </c>
      <c r="N4124" s="50" t="n">
        <v>24.67</v>
      </c>
      <c r="O4124" s="50" t="n">
        <f aca="false">N4124*L4124</f>
        <v>33.84724</v>
      </c>
      <c r="P4124" s="14" t="n">
        <f aca="false">O4124+P4123</f>
        <v>1894.66674874868</v>
      </c>
    </row>
    <row r="4125" customFormat="false" ht="12.8" hidden="false" customHeight="false" outlineLevel="0" collapsed="false">
      <c r="A4125" s="2" t="s">
        <v>4556</v>
      </c>
      <c r="B4125" s="2" t="s">
        <v>245</v>
      </c>
      <c r="C4125" s="0" t="s">
        <v>59</v>
      </c>
      <c r="D4125" s="0" t="s">
        <v>42</v>
      </c>
      <c r="E4125" s="0" t="s">
        <v>30</v>
      </c>
      <c r="F4125" s="0" t="s">
        <v>18</v>
      </c>
      <c r="G4125" s="0" t="s">
        <v>19</v>
      </c>
      <c r="H4125" s="0" t="s">
        <v>4559</v>
      </c>
      <c r="I4125" s="0" t="n">
        <v>0</v>
      </c>
      <c r="J4125" s="0" t="n">
        <v>6.22</v>
      </c>
      <c r="K4125" s="3" t="s">
        <v>19</v>
      </c>
      <c r="L4125" s="0" t="n">
        <f aca="false">IF(K4125="Yes",(J4125-1)*0.98,-1)</f>
        <v>-1</v>
      </c>
      <c r="M4125" s="11" t="s">
        <v>62</v>
      </c>
      <c r="N4125" s="50" t="n">
        <v>24.67</v>
      </c>
      <c r="O4125" s="50" t="n">
        <f aca="false">N4125*L4125</f>
        <v>-24.67</v>
      </c>
      <c r="P4125" s="14" t="n">
        <f aca="false">O4125+P4124</f>
        <v>1869.99674874868</v>
      </c>
    </row>
    <row r="4126" customFormat="false" ht="12.8" hidden="false" customHeight="false" outlineLevel="0" collapsed="false">
      <c r="A4126" s="2" t="s">
        <v>4560</v>
      </c>
      <c r="B4126" s="2" t="s">
        <v>445</v>
      </c>
      <c r="C4126" s="0" t="s">
        <v>47</v>
      </c>
      <c r="D4126" s="0" t="s">
        <v>16</v>
      </c>
      <c r="E4126" s="0" t="s">
        <v>30</v>
      </c>
      <c r="F4126" s="0" t="s">
        <v>65</v>
      </c>
      <c r="G4126" s="0" t="s">
        <v>21</v>
      </c>
      <c r="H4126" s="0" t="s">
        <v>4561</v>
      </c>
      <c r="I4126" s="0" t="n">
        <v>4</v>
      </c>
      <c r="J4126" s="0" t="n">
        <v>1.36</v>
      </c>
      <c r="K4126" s="3" t="s">
        <v>19</v>
      </c>
      <c r="L4126" s="0" t="n">
        <f aca="false">IF(K4126="Yes",(J4126-1)*0.98,-1)</f>
        <v>-1</v>
      </c>
      <c r="M4126" s="4" t="s">
        <v>22</v>
      </c>
      <c r="N4126" s="50" t="n">
        <v>24.67</v>
      </c>
      <c r="O4126" s="50" t="n">
        <f aca="false">N4126*L4126</f>
        <v>-24.67</v>
      </c>
      <c r="P4126" s="14" t="n">
        <f aca="false">O4126+P4125</f>
        <v>1845.32674874868</v>
      </c>
    </row>
    <row r="4127" customFormat="false" ht="12.8" hidden="false" customHeight="false" outlineLevel="0" collapsed="false">
      <c r="A4127" s="2" t="s">
        <v>4560</v>
      </c>
      <c r="B4127" s="2" t="s">
        <v>139</v>
      </c>
      <c r="C4127" s="0" t="s">
        <v>773</v>
      </c>
      <c r="D4127" s="0" t="s">
        <v>42</v>
      </c>
      <c r="E4127" s="0" t="s">
        <v>17</v>
      </c>
      <c r="F4127" s="0" t="s">
        <v>65</v>
      </c>
      <c r="G4127" s="0" t="s">
        <v>21</v>
      </c>
      <c r="H4127" s="0" t="s">
        <v>4562</v>
      </c>
      <c r="I4127" s="0" t="n">
        <v>0</v>
      </c>
      <c r="J4127" s="0" t="n">
        <v>3.16</v>
      </c>
      <c r="K4127" s="3" t="s">
        <v>19</v>
      </c>
      <c r="L4127" s="0" t="n">
        <f aca="false">IF(K4127="Yes",(J4127-1)*0.98,-1)</f>
        <v>-1</v>
      </c>
      <c r="M4127" s="11" t="s">
        <v>62</v>
      </c>
      <c r="N4127" s="50" t="n">
        <v>24.67</v>
      </c>
      <c r="O4127" s="50" t="n">
        <f aca="false">N4127*L4127</f>
        <v>-24.67</v>
      </c>
      <c r="P4127" s="14" t="n">
        <f aca="false">O4127+P4126</f>
        <v>1820.65674874868</v>
      </c>
    </row>
    <row r="4128" customFormat="false" ht="12.8" hidden="false" customHeight="false" outlineLevel="0" collapsed="false">
      <c r="A4128" s="9" t="s">
        <v>4560</v>
      </c>
      <c r="B4128" s="9" t="s">
        <v>139</v>
      </c>
      <c r="C4128" s="6" t="s">
        <v>773</v>
      </c>
      <c r="D4128" s="6" t="s">
        <v>42</v>
      </c>
      <c r="E4128" s="6" t="s">
        <v>17</v>
      </c>
      <c r="F4128" s="6" t="s">
        <v>65</v>
      </c>
      <c r="G4128" s="6" t="s">
        <v>21</v>
      </c>
      <c r="H4128" s="6" t="s">
        <v>4562</v>
      </c>
      <c r="I4128" s="6" t="n">
        <v>0</v>
      </c>
      <c r="J4128" s="6" t="n">
        <v>10.5</v>
      </c>
      <c r="K4128" s="3" t="str">
        <f aca="false">IF(I4128=1,"Yes","No")</f>
        <v>No</v>
      </c>
      <c r="L4128" s="7" t="n">
        <f aca="false">IF(K4128="Yes",(J4128-1)*0.98,-1)</f>
        <v>-1</v>
      </c>
      <c r="M4128" s="10" t="s">
        <v>53</v>
      </c>
      <c r="N4128" s="50" t="n">
        <v>24.67</v>
      </c>
      <c r="O4128" s="50" t="n">
        <f aca="false">N4128*L4128</f>
        <v>-24.67</v>
      </c>
      <c r="P4128" s="14" t="n">
        <f aca="false">O4128+P4127</f>
        <v>1795.98674874868</v>
      </c>
    </row>
    <row r="4129" customFormat="false" ht="12.8" hidden="false" customHeight="false" outlineLevel="0" collapsed="false">
      <c r="A4129" s="2" t="s">
        <v>4560</v>
      </c>
      <c r="B4129" s="2" t="s">
        <v>35</v>
      </c>
      <c r="C4129" s="0" t="s">
        <v>110</v>
      </c>
      <c r="D4129" s="0" t="s">
        <v>16</v>
      </c>
      <c r="E4129" s="0" t="s">
        <v>17</v>
      </c>
      <c r="F4129" s="0" t="s">
        <v>18</v>
      </c>
      <c r="G4129" s="0" t="s">
        <v>19</v>
      </c>
      <c r="H4129" s="0" t="s">
        <v>3652</v>
      </c>
      <c r="I4129" s="0" t="n">
        <v>0</v>
      </c>
      <c r="J4129" s="0" t="n">
        <v>1.05</v>
      </c>
      <c r="K4129" s="3" t="s">
        <v>19</v>
      </c>
      <c r="L4129" s="0" t="n">
        <f aca="false">IF(K4129="Yes",(J4129-1)*0.98,-1)</f>
        <v>-1</v>
      </c>
      <c r="M4129" s="4" t="s">
        <v>22</v>
      </c>
      <c r="N4129" s="50" t="n">
        <v>24.67</v>
      </c>
      <c r="O4129" s="50" t="n">
        <f aca="false">N4129*L4129</f>
        <v>-24.67</v>
      </c>
      <c r="P4129" s="14" t="n">
        <f aca="false">O4129+P4128</f>
        <v>1771.31674874868</v>
      </c>
    </row>
    <row r="4130" customFormat="false" ht="12.8" hidden="false" customHeight="false" outlineLevel="0" collapsed="false">
      <c r="A4130" s="2" t="s">
        <v>4560</v>
      </c>
      <c r="B4130" s="2" t="s">
        <v>14</v>
      </c>
      <c r="C4130" s="0" t="s">
        <v>773</v>
      </c>
      <c r="D4130" s="0" t="s">
        <v>16</v>
      </c>
      <c r="E4130" s="0" t="s">
        <v>17</v>
      </c>
      <c r="F4130" s="0" t="s">
        <v>18</v>
      </c>
      <c r="G4130" s="0" t="s">
        <v>19</v>
      </c>
      <c r="H4130" s="0" t="s">
        <v>4563</v>
      </c>
      <c r="I4130" s="0" t="n">
        <v>2</v>
      </c>
      <c r="J4130" s="0" t="n">
        <v>1.06</v>
      </c>
      <c r="K4130" s="3" t="s">
        <v>21</v>
      </c>
      <c r="L4130" s="0" t="n">
        <f aca="false">IF(K4130="Yes",(J4130-1)*0.98,-1)</f>
        <v>0.0588000000000001</v>
      </c>
      <c r="M4130" s="4" t="s">
        <v>22</v>
      </c>
      <c r="N4130" s="50" t="n">
        <v>24.67</v>
      </c>
      <c r="O4130" s="50" t="n">
        <f aca="false">N4130*L4130</f>
        <v>1.450596</v>
      </c>
      <c r="P4130" s="14" t="n">
        <f aca="false">O4130+P4129</f>
        <v>1772.76734474868</v>
      </c>
    </row>
    <row r="4131" customFormat="false" ht="12.8" hidden="false" customHeight="false" outlineLevel="0" collapsed="false">
      <c r="A4131" s="2" t="s">
        <v>4560</v>
      </c>
      <c r="B4131" s="2" t="s">
        <v>252</v>
      </c>
      <c r="C4131" s="0" t="s">
        <v>91</v>
      </c>
      <c r="D4131" s="0" t="s">
        <v>42</v>
      </c>
      <c r="E4131" s="0" t="s">
        <v>30</v>
      </c>
      <c r="F4131" s="0" t="s">
        <v>18</v>
      </c>
      <c r="G4131" s="0" t="s">
        <v>19</v>
      </c>
      <c r="H4131" s="0" t="s">
        <v>4564</v>
      </c>
      <c r="I4131" s="0" t="n">
        <v>3</v>
      </c>
      <c r="J4131" s="0" t="n">
        <v>1.29</v>
      </c>
      <c r="K4131" s="3" t="s">
        <v>21</v>
      </c>
      <c r="L4131" s="0" t="n">
        <f aca="false">IF(K4131="Yes",(J4131-1)*0.98,-1)</f>
        <v>0.2842</v>
      </c>
      <c r="M4131" s="11" t="s">
        <v>62</v>
      </c>
      <c r="N4131" s="50" t="n">
        <v>24.67</v>
      </c>
      <c r="O4131" s="50" t="n">
        <f aca="false">N4131*L4131</f>
        <v>7.011214</v>
      </c>
      <c r="P4131" s="14" t="n">
        <f aca="false">O4131+P4130</f>
        <v>1779.77855874868</v>
      </c>
    </row>
    <row r="4132" customFormat="false" ht="12.8" hidden="false" customHeight="false" outlineLevel="0" collapsed="false">
      <c r="A4132" s="2" t="s">
        <v>4560</v>
      </c>
      <c r="B4132" s="2" t="s">
        <v>252</v>
      </c>
      <c r="C4132" s="6" t="s">
        <v>91</v>
      </c>
      <c r="D4132" s="6" t="s">
        <v>42</v>
      </c>
      <c r="E4132" s="6" t="s">
        <v>30</v>
      </c>
      <c r="F4132" s="6" t="s">
        <v>18</v>
      </c>
      <c r="G4132" s="6" t="s">
        <v>19</v>
      </c>
      <c r="H4132" s="6" t="s">
        <v>4565</v>
      </c>
      <c r="I4132" s="6" t="n">
        <v>2</v>
      </c>
      <c r="J4132" s="6" t="n">
        <v>16.96</v>
      </c>
      <c r="K4132" s="3" t="str">
        <f aca="false">IF(I4132=1, "No","Yes")</f>
        <v>Yes</v>
      </c>
      <c r="L4132" s="7" t="n">
        <f aca="false">IF(I4132=1,-J4132,0.98)</f>
        <v>0.98</v>
      </c>
      <c r="M4132" s="8" t="s">
        <v>51</v>
      </c>
      <c r="N4132" s="50" t="n">
        <v>24.67</v>
      </c>
      <c r="O4132" s="50" t="n">
        <f aca="false">N4132*L4132</f>
        <v>24.1766</v>
      </c>
      <c r="P4132" s="14" t="n">
        <f aca="false">O4132+P4131</f>
        <v>1803.95515874868</v>
      </c>
    </row>
    <row r="4133" customFormat="false" ht="12.8" hidden="false" customHeight="false" outlineLevel="0" collapsed="false">
      <c r="A4133" s="2" t="s">
        <v>4560</v>
      </c>
      <c r="B4133" s="2" t="s">
        <v>331</v>
      </c>
      <c r="C4133" s="0" t="s">
        <v>91</v>
      </c>
      <c r="D4133" s="0" t="s">
        <v>42</v>
      </c>
      <c r="E4133" s="0" t="s">
        <v>30</v>
      </c>
      <c r="F4133" s="0" t="s">
        <v>18</v>
      </c>
      <c r="G4133" s="0" t="s">
        <v>19</v>
      </c>
      <c r="H4133" s="0" t="s">
        <v>4566</v>
      </c>
      <c r="I4133" s="0" t="n">
        <v>3</v>
      </c>
      <c r="J4133" s="0" t="n">
        <v>1.7</v>
      </c>
      <c r="K4133" s="3" t="s">
        <v>21</v>
      </c>
      <c r="L4133" s="0" t="n">
        <f aca="false">IF(K4133="Yes",(J4133-1)*0.98,-1)</f>
        <v>0.686</v>
      </c>
      <c r="M4133" s="11" t="s">
        <v>62</v>
      </c>
      <c r="N4133" s="50" t="n">
        <v>24.67</v>
      </c>
      <c r="O4133" s="50" t="n">
        <f aca="false">N4133*L4133</f>
        <v>16.92362</v>
      </c>
      <c r="P4133" s="14" t="n">
        <f aca="false">O4133+P4132</f>
        <v>1820.87877874868</v>
      </c>
    </row>
    <row r="4134" customFormat="false" ht="12.8" hidden="false" customHeight="false" outlineLevel="0" collapsed="false">
      <c r="A4134" s="2" t="s">
        <v>4567</v>
      </c>
      <c r="B4134" s="2" t="s">
        <v>4568</v>
      </c>
      <c r="C4134" s="0" t="s">
        <v>259</v>
      </c>
      <c r="D4134" s="0" t="s">
        <v>16</v>
      </c>
      <c r="E4134" s="0" t="s">
        <v>17</v>
      </c>
      <c r="F4134" s="0" t="s">
        <v>18</v>
      </c>
      <c r="G4134" s="0" t="s">
        <v>19</v>
      </c>
      <c r="H4134" s="0" t="s">
        <v>4569</v>
      </c>
      <c r="I4134" s="0" t="n">
        <v>1</v>
      </c>
      <c r="J4134" s="0" t="n">
        <v>1.32</v>
      </c>
      <c r="K4134" s="3" t="s">
        <v>21</v>
      </c>
      <c r="L4134" s="0" t="n">
        <f aca="false">IF(K4134="Yes",(J4134-1)*0.98,-1)</f>
        <v>0.3136</v>
      </c>
      <c r="M4134" s="4" t="s">
        <v>22</v>
      </c>
      <c r="N4134" s="50" t="n">
        <v>24.67</v>
      </c>
      <c r="O4134" s="50" t="n">
        <f aca="false">N4134*L4134</f>
        <v>7.736512</v>
      </c>
      <c r="P4134" s="14" t="n">
        <f aca="false">O4134+P4133</f>
        <v>1828.61529074868</v>
      </c>
    </row>
    <row r="4135" customFormat="false" ht="12.8" hidden="false" customHeight="false" outlineLevel="0" collapsed="false">
      <c r="A4135" s="2" t="s">
        <v>4567</v>
      </c>
      <c r="B4135" s="2" t="s">
        <v>4568</v>
      </c>
      <c r="C4135" s="0" t="s">
        <v>259</v>
      </c>
      <c r="D4135" s="0" t="s">
        <v>16</v>
      </c>
      <c r="E4135" s="0" t="s">
        <v>17</v>
      </c>
      <c r="F4135" s="0" t="s">
        <v>18</v>
      </c>
      <c r="G4135" s="0" t="s">
        <v>19</v>
      </c>
      <c r="H4135" s="0" t="s">
        <v>4570</v>
      </c>
      <c r="I4135" s="0" t="n">
        <v>3</v>
      </c>
      <c r="J4135" s="0" t="n">
        <v>2.08</v>
      </c>
      <c r="K4135" s="3" t="s">
        <v>21</v>
      </c>
      <c r="L4135" s="0" t="n">
        <f aca="false">IF(K4135="Yes",(J4135-1)*0.98,-1)</f>
        <v>1.0584</v>
      </c>
      <c r="M4135" s="11" t="s">
        <v>62</v>
      </c>
      <c r="N4135" s="50" t="n">
        <v>24.67</v>
      </c>
      <c r="O4135" s="50" t="n">
        <f aca="false">N4135*L4135</f>
        <v>26.110728</v>
      </c>
      <c r="P4135" s="14" t="n">
        <f aca="false">O4135+P4134</f>
        <v>1854.72601874868</v>
      </c>
    </row>
    <row r="4136" customFormat="false" ht="12.8" hidden="false" customHeight="false" outlineLevel="0" collapsed="false">
      <c r="A4136" s="2" t="s">
        <v>4567</v>
      </c>
      <c r="B4136" s="2" t="s">
        <v>4568</v>
      </c>
      <c r="C4136" s="6" t="s">
        <v>259</v>
      </c>
      <c r="D4136" s="6" t="s">
        <v>16</v>
      </c>
      <c r="E4136" s="6" t="s">
        <v>17</v>
      </c>
      <c r="F4136" s="6" t="s">
        <v>18</v>
      </c>
      <c r="G4136" s="6" t="s">
        <v>19</v>
      </c>
      <c r="H4136" s="6" t="s">
        <v>4571</v>
      </c>
      <c r="I4136" s="6" t="n">
        <v>0</v>
      </c>
      <c r="J4136" s="6" t="n">
        <v>32</v>
      </c>
      <c r="K4136" s="3" t="str">
        <f aca="false">IF(I4136=1, "No","Yes")</f>
        <v>Yes</v>
      </c>
      <c r="L4136" s="7" t="n">
        <f aca="false">IF(I4136=1,-J4136,0.98)</f>
        <v>0.98</v>
      </c>
      <c r="M4136" s="12" t="s">
        <v>128</v>
      </c>
      <c r="N4136" s="50" t="n">
        <v>24.67</v>
      </c>
      <c r="O4136" s="50" t="n">
        <f aca="false">N4136*L4136</f>
        <v>24.1766</v>
      </c>
      <c r="P4136" s="14" t="n">
        <f aca="false">O4136+P4135</f>
        <v>1878.90261874868</v>
      </c>
    </row>
    <row r="4137" customFormat="false" ht="12.8" hidden="false" customHeight="false" outlineLevel="0" collapsed="false">
      <c r="A4137" s="2" t="s">
        <v>4567</v>
      </c>
      <c r="B4137" s="2" t="s">
        <v>4476</v>
      </c>
      <c r="C4137" s="0" t="s">
        <v>264</v>
      </c>
      <c r="D4137" s="0" t="s">
        <v>42</v>
      </c>
      <c r="E4137" s="0" t="s">
        <v>17</v>
      </c>
      <c r="F4137" s="0" t="s">
        <v>31</v>
      </c>
      <c r="G4137" s="0" t="s">
        <v>19</v>
      </c>
      <c r="H4137" s="0" t="s">
        <v>493</v>
      </c>
      <c r="I4137" s="0" t="n">
        <v>1</v>
      </c>
      <c r="J4137" s="0" t="n">
        <v>2.02</v>
      </c>
      <c r="K4137" s="3" t="str">
        <f aca="false">IF(I4137=1,"Yes","No")</f>
        <v>Yes</v>
      </c>
      <c r="L4137" s="0" t="n">
        <f aca="false">IF(K4137="Yes",(J4137-1)*0.98,-1)</f>
        <v>0.9996</v>
      </c>
      <c r="M4137" s="5" t="s">
        <v>33</v>
      </c>
      <c r="N4137" s="50" t="n">
        <v>24.67</v>
      </c>
      <c r="O4137" s="50" t="n">
        <f aca="false">N4137*L4137</f>
        <v>24.660132</v>
      </c>
      <c r="P4137" s="14" t="n">
        <f aca="false">O4137+P4136</f>
        <v>1903.56275074868</v>
      </c>
    </row>
    <row r="4138" customFormat="false" ht="12.8" hidden="false" customHeight="false" outlineLevel="0" collapsed="false">
      <c r="A4138" s="2" t="s">
        <v>4567</v>
      </c>
      <c r="B4138" s="2" t="s">
        <v>4476</v>
      </c>
      <c r="C4138" s="0" t="s">
        <v>264</v>
      </c>
      <c r="D4138" s="0" t="s">
        <v>42</v>
      </c>
      <c r="E4138" s="0" t="s">
        <v>17</v>
      </c>
      <c r="F4138" s="0" t="s">
        <v>31</v>
      </c>
      <c r="G4138" s="0" t="s">
        <v>19</v>
      </c>
      <c r="H4138" s="0" t="s">
        <v>493</v>
      </c>
      <c r="I4138" s="0" t="n">
        <v>1</v>
      </c>
      <c r="J4138" s="0" t="n">
        <v>1.41</v>
      </c>
      <c r="K4138" s="3" t="s">
        <v>21</v>
      </c>
      <c r="L4138" s="0" t="n">
        <f aca="false">IF(K4138="Yes",(J4138-1)*0.98,-1)</f>
        <v>0.4018</v>
      </c>
      <c r="M4138" s="4" t="s">
        <v>22</v>
      </c>
      <c r="N4138" s="50" t="n">
        <v>24.67</v>
      </c>
      <c r="O4138" s="50" t="n">
        <f aca="false">N4138*L4138</f>
        <v>9.912406</v>
      </c>
      <c r="P4138" s="14" t="n">
        <f aca="false">O4138+P4137</f>
        <v>1913.47515674868</v>
      </c>
    </row>
    <row r="4139" customFormat="false" ht="12.8" hidden="false" customHeight="false" outlineLevel="0" collapsed="false">
      <c r="A4139" s="2" t="s">
        <v>4567</v>
      </c>
      <c r="B4139" s="2" t="s">
        <v>4572</v>
      </c>
      <c r="C4139" s="0" t="s">
        <v>259</v>
      </c>
      <c r="D4139" s="0" t="s">
        <v>16</v>
      </c>
      <c r="E4139" s="0" t="s">
        <v>87</v>
      </c>
      <c r="F4139" s="0" t="s">
        <v>18</v>
      </c>
      <c r="G4139" s="0" t="s">
        <v>21</v>
      </c>
      <c r="H4139" s="0" t="s">
        <v>4471</v>
      </c>
      <c r="I4139" s="0" t="n">
        <v>3</v>
      </c>
      <c r="J4139" s="0" t="n">
        <v>1.69</v>
      </c>
      <c r="K4139" s="3" t="s">
        <v>21</v>
      </c>
      <c r="L4139" s="0" t="n">
        <f aca="false">IF(K4139="Yes",(J4139-1)*0.98,-1)</f>
        <v>0.6762</v>
      </c>
      <c r="M4139" s="4" t="s">
        <v>22</v>
      </c>
      <c r="N4139" s="50" t="n">
        <v>24.67</v>
      </c>
      <c r="O4139" s="50" t="n">
        <f aca="false">N4139*L4139</f>
        <v>16.681854</v>
      </c>
      <c r="P4139" s="14" t="n">
        <f aca="false">O4139+P4138</f>
        <v>1930.15701074868</v>
      </c>
    </row>
    <row r="4140" customFormat="false" ht="12.8" hidden="false" customHeight="false" outlineLevel="0" collapsed="false">
      <c r="A4140" s="2" t="s">
        <v>4573</v>
      </c>
      <c r="B4140" s="2" t="s">
        <v>324</v>
      </c>
      <c r="C4140" s="6" t="s">
        <v>125</v>
      </c>
      <c r="D4140" s="6" t="s">
        <v>42</v>
      </c>
      <c r="E4140" s="6" t="s">
        <v>30</v>
      </c>
      <c r="F4140" s="6" t="s">
        <v>65</v>
      </c>
      <c r="G4140" s="6" t="s">
        <v>21</v>
      </c>
      <c r="H4140" s="6" t="s">
        <v>4574</v>
      </c>
      <c r="I4140" s="6" t="n">
        <v>1</v>
      </c>
      <c r="J4140" s="6" t="n">
        <v>5.6</v>
      </c>
      <c r="K4140" s="3" t="str">
        <f aca="false">IF(I4140=1, "No","Yes")</f>
        <v>No</v>
      </c>
      <c r="L4140" s="7" t="n">
        <f aca="false">IF(I4140=1,-J4140,0.98)</f>
        <v>-5.6</v>
      </c>
      <c r="M4140" s="12" t="s">
        <v>128</v>
      </c>
      <c r="N4140" s="50" t="n">
        <v>24.67</v>
      </c>
      <c r="O4140" s="50" t="n">
        <f aca="false">N4140*L4140</f>
        <v>-138.152</v>
      </c>
      <c r="P4140" s="14" t="n">
        <f aca="false">O4140+P4139</f>
        <v>1792.00501074868</v>
      </c>
    </row>
    <row r="4141" customFormat="false" ht="12.8" hidden="false" customHeight="false" outlineLevel="0" collapsed="false">
      <c r="A4141" s="2" t="s">
        <v>4575</v>
      </c>
      <c r="B4141" s="2" t="s">
        <v>4421</v>
      </c>
      <c r="C4141" s="0" t="s">
        <v>68</v>
      </c>
      <c r="D4141" s="0" t="s">
        <v>16</v>
      </c>
      <c r="E4141" s="0" t="s">
        <v>17</v>
      </c>
      <c r="F4141" s="0" t="s">
        <v>18</v>
      </c>
      <c r="G4141" s="0" t="s">
        <v>19</v>
      </c>
      <c r="H4141" s="0" t="s">
        <v>4576</v>
      </c>
      <c r="I4141" s="0" t="n">
        <v>4</v>
      </c>
      <c r="J4141" s="0" t="n">
        <v>1.17</v>
      </c>
      <c r="K4141" s="3" t="s">
        <v>19</v>
      </c>
      <c r="L4141" s="0" t="n">
        <f aca="false">IF(K4141="Yes",(J4141-1)*0.98,-1)</f>
        <v>-1</v>
      </c>
      <c r="M4141" s="4" t="s">
        <v>22</v>
      </c>
      <c r="N4141" s="50" t="n">
        <v>24.67</v>
      </c>
      <c r="O4141" s="50" t="n">
        <f aca="false">N4141*L4141</f>
        <v>-24.67</v>
      </c>
      <c r="P4141" s="14" t="n">
        <f aca="false">O4141+P4140</f>
        <v>1767.33501074868</v>
      </c>
    </row>
    <row r="4142" customFormat="false" ht="12.8" hidden="false" customHeight="false" outlineLevel="0" collapsed="false">
      <c r="A4142" s="2" t="s">
        <v>4575</v>
      </c>
      <c r="B4142" s="2" t="s">
        <v>4421</v>
      </c>
      <c r="C4142" s="0" t="s">
        <v>68</v>
      </c>
      <c r="D4142" s="0" t="s">
        <v>16</v>
      </c>
      <c r="E4142" s="0" t="s">
        <v>17</v>
      </c>
      <c r="F4142" s="0" t="s">
        <v>18</v>
      </c>
      <c r="G4142" s="0" t="s">
        <v>19</v>
      </c>
      <c r="H4142" s="0" t="s">
        <v>4577</v>
      </c>
      <c r="I4142" s="0" t="n">
        <v>1</v>
      </c>
      <c r="J4142" s="0" t="n">
        <v>1.2</v>
      </c>
      <c r="K4142" s="3" t="s">
        <v>21</v>
      </c>
      <c r="L4142" s="0" t="n">
        <f aca="false">IF(K4142="Yes",(J4142-1)*0.98,-1)</f>
        <v>0.196</v>
      </c>
      <c r="M4142" s="11" t="s">
        <v>62</v>
      </c>
      <c r="N4142" s="50" t="n">
        <v>24.67</v>
      </c>
      <c r="O4142" s="50" t="n">
        <f aca="false">N4142*L4142</f>
        <v>4.83532</v>
      </c>
      <c r="P4142" s="14" t="n">
        <f aca="false">O4142+P4141</f>
        <v>1772.17033074868</v>
      </c>
    </row>
    <row r="4143" customFormat="false" ht="12.8" hidden="false" customHeight="false" outlineLevel="0" collapsed="false">
      <c r="A4143" s="2" t="s">
        <v>4575</v>
      </c>
      <c r="B4143" s="2" t="s">
        <v>4460</v>
      </c>
      <c r="C4143" s="0" t="s">
        <v>256</v>
      </c>
      <c r="D4143" s="0" t="s">
        <v>16</v>
      </c>
      <c r="E4143" s="0" t="s">
        <v>17</v>
      </c>
      <c r="F4143" s="0" t="s">
        <v>18</v>
      </c>
      <c r="G4143" s="0" t="s">
        <v>19</v>
      </c>
      <c r="H4143" s="0" t="s">
        <v>4578</v>
      </c>
      <c r="I4143" s="0" t="n">
        <v>1</v>
      </c>
      <c r="J4143" s="0" t="n">
        <v>1.17</v>
      </c>
      <c r="K4143" s="3" t="s">
        <v>21</v>
      </c>
      <c r="L4143" s="0" t="n">
        <f aca="false">IF(K4143="Yes",(J4143-1)*0.98,-1)</f>
        <v>0.1666</v>
      </c>
      <c r="M4143" s="4" t="s">
        <v>22</v>
      </c>
      <c r="N4143" s="50" t="n">
        <v>24.67</v>
      </c>
      <c r="O4143" s="50" t="n">
        <f aca="false">N4143*L4143</f>
        <v>4.110022</v>
      </c>
      <c r="P4143" s="14" t="n">
        <f aca="false">O4143+P4142</f>
        <v>1776.28035274868</v>
      </c>
    </row>
    <row r="4144" customFormat="false" ht="12.8" hidden="false" customHeight="false" outlineLevel="0" collapsed="false">
      <c r="A4144" s="2" t="s">
        <v>4575</v>
      </c>
      <c r="B4144" s="2" t="s">
        <v>4579</v>
      </c>
      <c r="C4144" s="0" t="s">
        <v>68</v>
      </c>
      <c r="D4144" s="0" t="s">
        <v>42</v>
      </c>
      <c r="E4144" s="0" t="s">
        <v>79</v>
      </c>
      <c r="F4144" s="0" t="s">
        <v>80</v>
      </c>
      <c r="G4144" s="0" t="s">
        <v>19</v>
      </c>
      <c r="H4144" s="0" t="s">
        <v>4580</v>
      </c>
      <c r="I4144" s="0" t="n">
        <v>2</v>
      </c>
      <c r="J4144" s="0" t="n">
        <v>1.43</v>
      </c>
      <c r="K4144" s="3" t="s">
        <v>21</v>
      </c>
      <c r="L4144" s="0" t="n">
        <f aca="false">IF(K4144="Yes",(J4144-1)*0.98,-1)</f>
        <v>0.4214</v>
      </c>
      <c r="M4144" s="4" t="s">
        <v>22</v>
      </c>
      <c r="N4144" s="50" t="n">
        <v>24.67</v>
      </c>
      <c r="O4144" s="50" t="n">
        <f aca="false">N4144*L4144</f>
        <v>10.395938</v>
      </c>
      <c r="P4144" s="14" t="n">
        <f aca="false">O4144+P4143</f>
        <v>1786.67629074868</v>
      </c>
    </row>
    <row r="4145" customFormat="false" ht="12.8" hidden="false" customHeight="false" outlineLevel="0" collapsed="false">
      <c r="A4145" s="2" t="s">
        <v>4581</v>
      </c>
      <c r="B4145" s="2" t="s">
        <v>4582</v>
      </c>
      <c r="C4145" s="0" t="s">
        <v>332</v>
      </c>
      <c r="D4145" s="0" t="s">
        <v>16</v>
      </c>
      <c r="E4145" s="0" t="s">
        <v>17</v>
      </c>
      <c r="F4145" s="0" t="s">
        <v>18</v>
      </c>
      <c r="G4145" s="0" t="s">
        <v>19</v>
      </c>
      <c r="H4145" s="0" t="s">
        <v>4583</v>
      </c>
      <c r="I4145" s="0" t="n">
        <v>1</v>
      </c>
      <c r="J4145" s="0" t="n">
        <v>1.07</v>
      </c>
      <c r="K4145" s="3" t="s">
        <v>21</v>
      </c>
      <c r="L4145" s="0" t="n">
        <f aca="false">IF(K4145="Yes",(J4145-1)*0.98,-1)</f>
        <v>0.0686000000000001</v>
      </c>
      <c r="M4145" s="4" t="s">
        <v>22</v>
      </c>
      <c r="N4145" s="50" t="n">
        <v>24.67</v>
      </c>
      <c r="O4145" s="50" t="n">
        <f aca="false">N4145*L4145</f>
        <v>1.692362</v>
      </c>
      <c r="P4145" s="14" t="n">
        <f aca="false">O4145+P4144</f>
        <v>1788.36865274868</v>
      </c>
    </row>
    <row r="4146" customFormat="false" ht="12.8" hidden="false" customHeight="false" outlineLevel="0" collapsed="false">
      <c r="A4146" s="2" t="s">
        <v>4581</v>
      </c>
      <c r="B4146" s="2" t="s">
        <v>4584</v>
      </c>
      <c r="C4146" s="6" t="s">
        <v>271</v>
      </c>
      <c r="D4146" s="6" t="s">
        <v>16</v>
      </c>
      <c r="E4146" s="6" t="s">
        <v>17</v>
      </c>
      <c r="F4146" s="6" t="s">
        <v>65</v>
      </c>
      <c r="G4146" s="6" t="s">
        <v>21</v>
      </c>
      <c r="H4146" s="6" t="s">
        <v>1107</v>
      </c>
      <c r="I4146" s="6" t="n">
        <v>0</v>
      </c>
      <c r="J4146" s="6" t="n">
        <v>24.6</v>
      </c>
      <c r="K4146" s="3" t="str">
        <f aca="false">IF(I4146=1, "No","Yes")</f>
        <v>Yes</v>
      </c>
      <c r="L4146" s="7" t="n">
        <f aca="false">IF(I4146=1,-J4146,0.98)</f>
        <v>0.98</v>
      </c>
      <c r="M4146" s="8" t="s">
        <v>51</v>
      </c>
      <c r="N4146" s="50" t="n">
        <v>24.67</v>
      </c>
      <c r="O4146" s="50" t="n">
        <f aca="false">N4146*L4146</f>
        <v>24.1766</v>
      </c>
      <c r="P4146" s="14" t="n">
        <f aca="false">O4146+P4145</f>
        <v>1812.54525274868</v>
      </c>
    </row>
    <row r="4147" customFormat="false" ht="12.8" hidden="false" customHeight="false" outlineLevel="0" collapsed="false">
      <c r="A4147" s="2" t="s">
        <v>4581</v>
      </c>
      <c r="B4147" s="2" t="s">
        <v>4584</v>
      </c>
      <c r="C4147" s="6" t="s">
        <v>271</v>
      </c>
      <c r="D4147" s="6" t="s">
        <v>16</v>
      </c>
      <c r="E4147" s="6" t="s">
        <v>17</v>
      </c>
      <c r="F4147" s="6" t="s">
        <v>65</v>
      </c>
      <c r="G4147" s="6" t="s">
        <v>21</v>
      </c>
      <c r="H4147" s="6" t="s">
        <v>1107</v>
      </c>
      <c r="I4147" s="6" t="n">
        <v>0</v>
      </c>
      <c r="J4147" s="6" t="n">
        <v>24.6</v>
      </c>
      <c r="K4147" s="3" t="str">
        <f aca="false">IF(I4147=1, "No","Yes")</f>
        <v>Yes</v>
      </c>
      <c r="L4147" s="7" t="n">
        <f aca="false">IF(I4147=1,-J4147,0.98)</f>
        <v>0.98</v>
      </c>
      <c r="M4147" s="12" t="s">
        <v>128</v>
      </c>
      <c r="N4147" s="50" t="n">
        <v>24.67</v>
      </c>
      <c r="O4147" s="50" t="n">
        <f aca="false">N4147*L4147</f>
        <v>24.1766</v>
      </c>
      <c r="P4147" s="14" t="n">
        <f aca="false">O4147+P4146</f>
        <v>1836.72185274868</v>
      </c>
    </row>
    <row r="4148" customFormat="false" ht="12.8" hidden="false" customHeight="false" outlineLevel="0" collapsed="false">
      <c r="A4148" s="9" t="s">
        <v>4581</v>
      </c>
      <c r="B4148" s="9" t="s">
        <v>4584</v>
      </c>
      <c r="C4148" s="6" t="s">
        <v>271</v>
      </c>
      <c r="D4148" s="6" t="s">
        <v>16</v>
      </c>
      <c r="E4148" s="6" t="s">
        <v>17</v>
      </c>
      <c r="F4148" s="6" t="s">
        <v>65</v>
      </c>
      <c r="G4148" s="6" t="s">
        <v>21</v>
      </c>
      <c r="H4148" s="6" t="s">
        <v>4585</v>
      </c>
      <c r="I4148" s="6" t="n">
        <v>1</v>
      </c>
      <c r="J4148" s="6" t="n">
        <v>16.93</v>
      </c>
      <c r="K4148" s="3" t="str">
        <f aca="false">IF(I4148=1,"Yes","No")</f>
        <v>Yes</v>
      </c>
      <c r="L4148" s="7" t="n">
        <f aca="false">IF(K4148="Yes",(J4148-1)*0.98,-1)</f>
        <v>15.6114</v>
      </c>
      <c r="M4148" s="10" t="s">
        <v>53</v>
      </c>
      <c r="N4148" s="50" t="n">
        <v>24.67</v>
      </c>
      <c r="O4148" s="50" t="n">
        <f aca="false">N4148*L4148</f>
        <v>385.133238</v>
      </c>
      <c r="P4148" s="14" t="n">
        <f aca="false">O4148+P4147</f>
        <v>2221.85509074868</v>
      </c>
      <c r="Q4148" s="47" t="n">
        <f aca="false">0.8*(P4148-1233.65)</f>
        <v>790.56407259894</v>
      </c>
      <c r="R4148" s="47" t="n">
        <f aca="false">P4148-Q4148</f>
        <v>1431.29101814974</v>
      </c>
      <c r="S4148" s="47" t="n">
        <f aca="false">R4148/50</f>
        <v>28.6258203629947</v>
      </c>
      <c r="T4148" s="47" t="n">
        <f aca="false">2974.76+Q4148</f>
        <v>3765.32407259894</v>
      </c>
      <c r="U4148" s="48" t="s">
        <v>21</v>
      </c>
    </row>
    <row r="4149" customFormat="false" ht="12.8" hidden="false" customHeight="false" outlineLevel="0" collapsed="false">
      <c r="A4149" s="2" t="s">
        <v>4586</v>
      </c>
      <c r="B4149" s="2" t="s">
        <v>4587</v>
      </c>
      <c r="C4149" s="0" t="s">
        <v>327</v>
      </c>
      <c r="D4149" s="0" t="s">
        <v>16</v>
      </c>
      <c r="E4149" s="0" t="s">
        <v>17</v>
      </c>
      <c r="F4149" s="0" t="s">
        <v>18</v>
      </c>
      <c r="G4149" s="0" t="s">
        <v>19</v>
      </c>
      <c r="H4149" s="0" t="s">
        <v>4588</v>
      </c>
      <c r="I4149" s="0" t="n">
        <v>1</v>
      </c>
      <c r="J4149" s="0" t="n">
        <v>1.13</v>
      </c>
      <c r="K4149" s="3" t="s">
        <v>21</v>
      </c>
      <c r="L4149" s="0" t="n">
        <f aca="false">IF(K4149="Yes",(J4149-1)*0.98,-1)</f>
        <v>0.1274</v>
      </c>
      <c r="M4149" s="4" t="s">
        <v>22</v>
      </c>
      <c r="N4149" s="50" t="n">
        <v>28.63</v>
      </c>
      <c r="O4149" s="50" t="n">
        <f aca="false">N4149*L4149</f>
        <v>3.647462</v>
      </c>
      <c r="P4149" s="51" t="n">
        <f aca="false">R4148+O4149</f>
        <v>1434.93848014974</v>
      </c>
    </row>
    <row r="4150" customFormat="false" ht="12.8" hidden="false" customHeight="false" outlineLevel="0" collapsed="false">
      <c r="A4150" s="2" t="s">
        <v>4589</v>
      </c>
      <c r="B4150" s="2" t="s">
        <v>875</v>
      </c>
      <c r="C4150" s="0" t="s">
        <v>86</v>
      </c>
      <c r="D4150" s="0" t="s">
        <v>16</v>
      </c>
      <c r="E4150" s="0" t="s">
        <v>17</v>
      </c>
      <c r="F4150" s="0" t="s">
        <v>31</v>
      </c>
      <c r="G4150" s="0" t="s">
        <v>19</v>
      </c>
      <c r="H4150" s="0" t="s">
        <v>4590</v>
      </c>
      <c r="I4150" s="0" t="n">
        <v>1</v>
      </c>
      <c r="J4150" s="0" t="n">
        <v>1.35</v>
      </c>
      <c r="K4150" s="3" t="s">
        <v>21</v>
      </c>
      <c r="L4150" s="0" t="n">
        <f aca="false">IF(K4150="Yes",(J4150-1)*0.98,-1)</f>
        <v>0.343</v>
      </c>
      <c r="M4150" s="4" t="s">
        <v>22</v>
      </c>
      <c r="N4150" s="50" t="n">
        <v>28.63</v>
      </c>
      <c r="O4150" s="50" t="n">
        <f aca="false">N4150*L4150</f>
        <v>9.82009</v>
      </c>
      <c r="P4150" s="14" t="n">
        <f aca="false">O4150+P4149</f>
        <v>1444.75857014973</v>
      </c>
    </row>
    <row r="4151" customFormat="false" ht="12.8" hidden="false" customHeight="false" outlineLevel="0" collapsed="false">
      <c r="A4151" s="2" t="s">
        <v>4589</v>
      </c>
      <c r="B4151" s="2" t="s">
        <v>512</v>
      </c>
      <c r="C4151" s="0" t="s">
        <v>86</v>
      </c>
      <c r="D4151" s="0" t="s">
        <v>16</v>
      </c>
      <c r="E4151" s="0" t="s">
        <v>79</v>
      </c>
      <c r="F4151" s="0" t="s">
        <v>80</v>
      </c>
      <c r="G4151" s="0" t="s">
        <v>19</v>
      </c>
      <c r="H4151" s="0" t="s">
        <v>4591</v>
      </c>
      <c r="I4151" s="0" t="n">
        <v>3</v>
      </c>
      <c r="J4151" s="0" t="n">
        <v>2.12</v>
      </c>
      <c r="K4151" s="3" t="s">
        <v>21</v>
      </c>
      <c r="L4151" s="0" t="n">
        <f aca="false">IF(K4151="Yes",(J4151-1)*0.98,-1)</f>
        <v>1.0976</v>
      </c>
      <c r="M4151" s="4" t="s">
        <v>22</v>
      </c>
      <c r="N4151" s="50" t="n">
        <v>28.63</v>
      </c>
      <c r="O4151" s="50" t="n">
        <f aca="false">N4151*L4151</f>
        <v>31.424288</v>
      </c>
      <c r="P4151" s="14" t="n">
        <f aca="false">O4151+P4150</f>
        <v>1476.18285814973</v>
      </c>
    </row>
    <row r="4152" customFormat="false" ht="12.8" hidden="false" customHeight="false" outlineLevel="0" collapsed="false">
      <c r="A4152" s="2" t="s">
        <v>4589</v>
      </c>
      <c r="B4152" s="2" t="s">
        <v>512</v>
      </c>
      <c r="C4152" s="0" t="s">
        <v>86</v>
      </c>
      <c r="D4152" s="0" t="s">
        <v>16</v>
      </c>
      <c r="E4152" s="0" t="s">
        <v>79</v>
      </c>
      <c r="F4152" s="0" t="s">
        <v>80</v>
      </c>
      <c r="G4152" s="0" t="s">
        <v>19</v>
      </c>
      <c r="H4152" s="0" t="s">
        <v>4592</v>
      </c>
      <c r="I4152" s="0" t="n">
        <v>2</v>
      </c>
      <c r="J4152" s="0" t="n">
        <v>3.9</v>
      </c>
      <c r="K4152" s="3" t="s">
        <v>21</v>
      </c>
      <c r="L4152" s="0" t="n">
        <f aca="false">IF(K4152="Yes",(J4152-1)*0.98,-1)</f>
        <v>2.842</v>
      </c>
      <c r="M4152" s="11" t="s">
        <v>62</v>
      </c>
      <c r="N4152" s="50" t="n">
        <v>28.63</v>
      </c>
      <c r="O4152" s="50" t="n">
        <f aca="false">N4152*L4152</f>
        <v>81.36646</v>
      </c>
      <c r="P4152" s="14" t="n">
        <f aca="false">O4152+P4151</f>
        <v>1557.54931814974</v>
      </c>
    </row>
    <row r="4153" customFormat="false" ht="12.8" hidden="false" customHeight="false" outlineLevel="0" collapsed="false">
      <c r="A4153" s="2" t="s">
        <v>4589</v>
      </c>
      <c r="B4153" s="2" t="s">
        <v>331</v>
      </c>
      <c r="C4153" s="0" t="s">
        <v>91</v>
      </c>
      <c r="D4153" s="0" t="s">
        <v>42</v>
      </c>
      <c r="E4153" s="0" t="s">
        <v>30</v>
      </c>
      <c r="F4153" s="0" t="s">
        <v>18</v>
      </c>
      <c r="G4153" s="0" t="s">
        <v>19</v>
      </c>
      <c r="H4153" s="0" t="s">
        <v>4593</v>
      </c>
      <c r="I4153" s="0" t="n">
        <v>0</v>
      </c>
      <c r="J4153" s="0" t="n">
        <v>4.86</v>
      </c>
      <c r="K4153" s="3" t="s">
        <v>19</v>
      </c>
      <c r="L4153" s="0" t="n">
        <f aca="false">IF(K4153="Yes",(J4153-1)*0.98,-1)</f>
        <v>-1</v>
      </c>
      <c r="M4153" s="11" t="s">
        <v>62</v>
      </c>
      <c r="N4153" s="50" t="n">
        <v>28.63</v>
      </c>
      <c r="O4153" s="50" t="n">
        <f aca="false">N4153*L4153</f>
        <v>-28.63</v>
      </c>
      <c r="P4153" s="14" t="n">
        <f aca="false">O4153+P4152</f>
        <v>1528.91931814973</v>
      </c>
    </row>
    <row r="4154" customFormat="false" ht="12.8" hidden="false" customHeight="false" outlineLevel="0" collapsed="false">
      <c r="A4154" s="2" t="s">
        <v>4594</v>
      </c>
      <c r="B4154" s="2" t="s">
        <v>512</v>
      </c>
      <c r="C4154" s="0" t="s">
        <v>225</v>
      </c>
      <c r="D4154" s="0" t="s">
        <v>42</v>
      </c>
      <c r="E4154" s="0" t="s">
        <v>79</v>
      </c>
      <c r="F4154" s="0" t="s">
        <v>80</v>
      </c>
      <c r="G4154" s="0" t="s">
        <v>19</v>
      </c>
      <c r="H4154" s="0" t="s">
        <v>4595</v>
      </c>
      <c r="I4154" s="0" t="n">
        <v>1</v>
      </c>
      <c r="J4154" s="0" t="n">
        <v>1.12</v>
      </c>
      <c r="K4154" s="3" t="s">
        <v>21</v>
      </c>
      <c r="L4154" s="0" t="n">
        <f aca="false">IF(K4154="Yes",(J4154-1)*0.98,-1)</f>
        <v>0.1176</v>
      </c>
      <c r="M4154" s="4" t="s">
        <v>22</v>
      </c>
      <c r="N4154" s="50" t="n">
        <v>28.63</v>
      </c>
      <c r="O4154" s="50" t="n">
        <f aca="false">N4154*L4154</f>
        <v>3.366888</v>
      </c>
      <c r="P4154" s="14" t="n">
        <f aca="false">O4154+P4153</f>
        <v>1532.28620614973</v>
      </c>
    </row>
    <row r="4155" customFormat="false" ht="12.8" hidden="false" customHeight="false" outlineLevel="0" collapsed="false">
      <c r="A4155" s="2" t="s">
        <v>4596</v>
      </c>
      <c r="B4155" s="2" t="s">
        <v>885</v>
      </c>
      <c r="C4155" s="0" t="s">
        <v>24</v>
      </c>
      <c r="D4155" s="0" t="s">
        <v>16</v>
      </c>
      <c r="E4155" s="0" t="s">
        <v>17</v>
      </c>
      <c r="F4155" s="0" t="s">
        <v>18</v>
      </c>
      <c r="G4155" s="0" t="s">
        <v>19</v>
      </c>
      <c r="H4155" s="0" t="s">
        <v>4597</v>
      </c>
      <c r="I4155" s="0" t="n">
        <v>2</v>
      </c>
      <c r="J4155" s="0" t="n">
        <v>1.35</v>
      </c>
      <c r="K4155" s="3" t="s">
        <v>21</v>
      </c>
      <c r="L4155" s="0" t="n">
        <f aca="false">IF(K4155="Yes",(J4155-1)*0.98,-1)</f>
        <v>0.343</v>
      </c>
      <c r="M4155" s="4" t="s">
        <v>22</v>
      </c>
      <c r="N4155" s="50" t="n">
        <v>28.63</v>
      </c>
      <c r="O4155" s="50" t="n">
        <f aca="false">N4155*L4155</f>
        <v>9.82009</v>
      </c>
      <c r="P4155" s="14" t="n">
        <f aca="false">O4155+P4154</f>
        <v>1542.10629614973</v>
      </c>
    </row>
    <row r="4156" customFormat="false" ht="12.8" hidden="false" customHeight="false" outlineLevel="0" collapsed="false">
      <c r="A4156" s="2" t="s">
        <v>4596</v>
      </c>
      <c r="B4156" s="2" t="s">
        <v>888</v>
      </c>
      <c r="C4156" s="0" t="s">
        <v>359</v>
      </c>
      <c r="D4156" s="0" t="s">
        <v>42</v>
      </c>
      <c r="E4156" s="0" t="s">
        <v>79</v>
      </c>
      <c r="F4156" s="0" t="s">
        <v>80</v>
      </c>
      <c r="G4156" s="0" t="s">
        <v>19</v>
      </c>
      <c r="H4156" s="0" t="s">
        <v>4598</v>
      </c>
      <c r="I4156" s="0" t="n">
        <v>1</v>
      </c>
      <c r="J4156" s="0" t="n">
        <v>2.22</v>
      </c>
      <c r="K4156" s="3" t="s">
        <v>21</v>
      </c>
      <c r="L4156" s="0" t="n">
        <f aca="false">IF(K4156="Yes",(J4156-1)*0.98,-1)</f>
        <v>1.1956</v>
      </c>
      <c r="M4156" s="4" t="s">
        <v>22</v>
      </c>
      <c r="N4156" s="50" t="n">
        <v>28.63</v>
      </c>
      <c r="O4156" s="50" t="n">
        <f aca="false">N4156*L4156</f>
        <v>34.230028</v>
      </c>
      <c r="P4156" s="14" t="n">
        <f aca="false">O4156+P4155</f>
        <v>1576.33632414973</v>
      </c>
    </row>
    <row r="4157" customFormat="false" ht="12.8" hidden="false" customHeight="false" outlineLevel="0" collapsed="false">
      <c r="A4157" s="2" t="s">
        <v>4596</v>
      </c>
      <c r="B4157" s="2" t="s">
        <v>252</v>
      </c>
      <c r="C4157" s="0" t="s">
        <v>74</v>
      </c>
      <c r="D4157" s="0" t="s">
        <v>37</v>
      </c>
      <c r="E4157" s="0" t="s">
        <v>30</v>
      </c>
      <c r="F4157" s="0" t="s">
        <v>43</v>
      </c>
      <c r="G4157" s="0" t="s">
        <v>19</v>
      </c>
      <c r="H4157" s="0" t="s">
        <v>4599</v>
      </c>
      <c r="I4157" s="0" t="n">
        <v>2</v>
      </c>
      <c r="J4157" s="0" t="n">
        <v>1.51</v>
      </c>
      <c r="K4157" s="3" t="s">
        <v>21</v>
      </c>
      <c r="L4157" s="0" t="n">
        <f aca="false">IF(K4157="Yes",(J4157-1)*0.98,-1)</f>
        <v>0.4998</v>
      </c>
      <c r="M4157" s="4" t="s">
        <v>22</v>
      </c>
      <c r="N4157" s="50" t="n">
        <v>28.63</v>
      </c>
      <c r="O4157" s="50" t="n">
        <f aca="false">N4157*L4157</f>
        <v>14.309274</v>
      </c>
      <c r="P4157" s="14" t="n">
        <f aca="false">O4157+P4156</f>
        <v>1590.64559814973</v>
      </c>
    </row>
    <row r="4158" customFormat="false" ht="12.8" hidden="false" customHeight="false" outlineLevel="0" collapsed="false">
      <c r="A4158" s="2" t="s">
        <v>4596</v>
      </c>
      <c r="B4158" s="2" t="s">
        <v>252</v>
      </c>
      <c r="C4158" s="0" t="s">
        <v>74</v>
      </c>
      <c r="D4158" s="0" t="s">
        <v>37</v>
      </c>
      <c r="E4158" s="0" t="s">
        <v>30</v>
      </c>
      <c r="F4158" s="0" t="s">
        <v>43</v>
      </c>
      <c r="G4158" s="0" t="s">
        <v>19</v>
      </c>
      <c r="H4158" s="0" t="s">
        <v>4600</v>
      </c>
      <c r="I4158" s="0" t="n">
        <v>4</v>
      </c>
      <c r="J4158" s="0" t="n">
        <v>2.26</v>
      </c>
      <c r="K4158" s="3" t="s">
        <v>19</v>
      </c>
      <c r="L4158" s="0" t="n">
        <f aca="false">IF(K4158="Yes",(J4158-1)*0.98,-1)</f>
        <v>-1</v>
      </c>
      <c r="M4158" s="11" t="s">
        <v>62</v>
      </c>
      <c r="N4158" s="50" t="n">
        <v>28.63</v>
      </c>
      <c r="O4158" s="50" t="n">
        <f aca="false">N4158*L4158</f>
        <v>-28.63</v>
      </c>
      <c r="P4158" s="14" t="n">
        <f aca="false">O4158+P4157</f>
        <v>1562.01559814973</v>
      </c>
    </row>
    <row r="4159" customFormat="false" ht="12.8" hidden="false" customHeight="false" outlineLevel="0" collapsed="false">
      <c r="A4159" s="2" t="s">
        <v>4596</v>
      </c>
      <c r="B4159" s="2" t="s">
        <v>252</v>
      </c>
      <c r="C4159" s="6" t="s">
        <v>74</v>
      </c>
      <c r="D4159" s="6" t="s">
        <v>37</v>
      </c>
      <c r="E4159" s="6" t="s">
        <v>30</v>
      </c>
      <c r="F4159" s="6" t="s">
        <v>43</v>
      </c>
      <c r="G4159" s="6" t="s">
        <v>19</v>
      </c>
      <c r="H4159" s="6" t="s">
        <v>4601</v>
      </c>
      <c r="I4159" s="6" t="n">
        <v>1</v>
      </c>
      <c r="J4159" s="6" t="n">
        <v>4.14</v>
      </c>
      <c r="K4159" s="3" t="str">
        <f aca="false">IF(I4159=1, "No","Yes")</f>
        <v>No</v>
      </c>
      <c r="L4159" s="7" t="n">
        <f aca="false">IF(I4159=1,-J4159,0.98)</f>
        <v>-4.14</v>
      </c>
      <c r="M4159" s="12" t="s">
        <v>128</v>
      </c>
      <c r="N4159" s="50" t="n">
        <v>28.63</v>
      </c>
      <c r="O4159" s="50" t="n">
        <f aca="false">N4159*L4159</f>
        <v>-118.5282</v>
      </c>
      <c r="P4159" s="14" t="n">
        <f aca="false">O4159+P4158</f>
        <v>1443.48739814973</v>
      </c>
    </row>
    <row r="4160" customFormat="false" ht="12.8" hidden="false" customHeight="false" outlineLevel="0" collapsed="false">
      <c r="A4160" s="9" t="s">
        <v>4596</v>
      </c>
      <c r="B4160" s="9" t="s">
        <v>252</v>
      </c>
      <c r="C4160" s="6" t="s">
        <v>74</v>
      </c>
      <c r="D4160" s="6" t="s">
        <v>37</v>
      </c>
      <c r="E4160" s="6" t="s">
        <v>30</v>
      </c>
      <c r="F4160" s="6" t="s">
        <v>43</v>
      </c>
      <c r="G4160" s="6" t="s">
        <v>19</v>
      </c>
      <c r="H4160" s="6" t="s">
        <v>4600</v>
      </c>
      <c r="I4160" s="6" t="n">
        <v>4</v>
      </c>
      <c r="J4160" s="6" t="n">
        <v>8.6</v>
      </c>
      <c r="K4160" s="3" t="str">
        <f aca="false">IF(I4160=1,"Yes","No")</f>
        <v>No</v>
      </c>
      <c r="L4160" s="7" t="n">
        <f aca="false">IF(K4160="Yes",(J4160-1)*0.98,-1)</f>
        <v>-1</v>
      </c>
      <c r="M4160" s="10" t="s">
        <v>53</v>
      </c>
      <c r="N4160" s="50" t="n">
        <v>28.63</v>
      </c>
      <c r="O4160" s="50" t="n">
        <f aca="false">N4160*L4160</f>
        <v>-28.63</v>
      </c>
      <c r="P4160" s="14" t="n">
        <f aca="false">O4160+P4159</f>
        <v>1414.85739814973</v>
      </c>
    </row>
    <row r="4161" customFormat="false" ht="12.8" hidden="false" customHeight="false" outlineLevel="0" collapsed="false">
      <c r="A4161" s="2" t="s">
        <v>4596</v>
      </c>
      <c r="B4161" s="2" t="s">
        <v>471</v>
      </c>
      <c r="C4161" s="0" t="s">
        <v>74</v>
      </c>
      <c r="D4161" s="0" t="s">
        <v>37</v>
      </c>
      <c r="E4161" s="0" t="s">
        <v>30</v>
      </c>
      <c r="F4161" s="0" t="s">
        <v>43</v>
      </c>
      <c r="G4161" s="0" t="s">
        <v>19</v>
      </c>
      <c r="H4161" s="0" t="s">
        <v>4602</v>
      </c>
      <c r="I4161" s="0" t="n">
        <v>3</v>
      </c>
      <c r="J4161" s="0" t="n">
        <v>2.25</v>
      </c>
      <c r="K4161" s="3" t="s">
        <v>21</v>
      </c>
      <c r="L4161" s="0" t="n">
        <f aca="false">IF(K4161="Yes",(J4161-1)*0.98,-1)</f>
        <v>1.225</v>
      </c>
      <c r="M4161" s="4" t="s">
        <v>22</v>
      </c>
      <c r="N4161" s="50" t="n">
        <v>28.63</v>
      </c>
      <c r="O4161" s="50" t="n">
        <f aca="false">N4161*L4161</f>
        <v>35.07175</v>
      </c>
      <c r="P4161" s="14" t="n">
        <f aca="false">O4161+P4160</f>
        <v>1449.92914814973</v>
      </c>
    </row>
    <row r="4162" customFormat="false" ht="12.8" hidden="false" customHeight="false" outlineLevel="0" collapsed="false">
      <c r="A4162" s="2" t="s">
        <v>4603</v>
      </c>
      <c r="B4162" s="2" t="s">
        <v>1421</v>
      </c>
      <c r="C4162" s="0" t="s">
        <v>179</v>
      </c>
      <c r="D4162" s="0" t="s">
        <v>102</v>
      </c>
      <c r="E4162" s="0" t="s">
        <v>17</v>
      </c>
      <c r="F4162" s="0" t="s">
        <v>929</v>
      </c>
      <c r="G4162" s="0" t="s">
        <v>19</v>
      </c>
      <c r="H4162" s="0" t="s">
        <v>4604</v>
      </c>
      <c r="I4162" s="0" t="n">
        <v>0</v>
      </c>
      <c r="J4162" s="0" t="n">
        <v>1.91</v>
      </c>
      <c r="K4162" s="3" t="s">
        <v>19</v>
      </c>
      <c r="L4162" s="0" t="n">
        <f aca="false">IF(K4162="Yes",(J4162-1)*0.98,-1)</f>
        <v>-1</v>
      </c>
      <c r="M4162" s="4" t="s">
        <v>22</v>
      </c>
      <c r="N4162" s="50" t="n">
        <v>28.63</v>
      </c>
      <c r="O4162" s="50" t="n">
        <f aca="false">N4162*L4162</f>
        <v>-28.63</v>
      </c>
      <c r="P4162" s="14" t="n">
        <f aca="false">O4162+P4161</f>
        <v>1421.29914814973</v>
      </c>
    </row>
    <row r="4163" customFormat="false" ht="12.8" hidden="false" customHeight="false" outlineLevel="0" collapsed="false">
      <c r="A4163" s="2" t="s">
        <v>4605</v>
      </c>
      <c r="B4163" s="2" t="s">
        <v>4606</v>
      </c>
      <c r="C4163" s="0" t="s">
        <v>1045</v>
      </c>
      <c r="D4163" s="0" t="s">
        <v>37</v>
      </c>
      <c r="E4163" s="0" t="s">
        <v>17</v>
      </c>
      <c r="F4163" s="0" t="s">
        <v>43</v>
      </c>
      <c r="G4163" s="0" t="s">
        <v>19</v>
      </c>
      <c r="H4163" s="0" t="s">
        <v>4607</v>
      </c>
      <c r="I4163" s="0" t="n">
        <v>2</v>
      </c>
      <c r="J4163" s="0" t="n">
        <v>2.74</v>
      </c>
      <c r="K4163" s="3" t="s">
        <v>21</v>
      </c>
      <c r="L4163" s="0" t="n">
        <f aca="false">IF(K4163="Yes",(J4163-1)*0.98,-1)</f>
        <v>1.7052</v>
      </c>
      <c r="M4163" s="11" t="s">
        <v>62</v>
      </c>
      <c r="N4163" s="50" t="n">
        <v>28.63</v>
      </c>
      <c r="O4163" s="50" t="n">
        <f aca="false">N4163*L4163</f>
        <v>48.819876</v>
      </c>
      <c r="P4163" s="14" t="n">
        <f aca="false">O4163+P4162</f>
        <v>1470.11902414973</v>
      </c>
    </row>
    <row r="4164" customFormat="false" ht="12.8" hidden="false" customHeight="false" outlineLevel="0" collapsed="false">
      <c r="A4164" s="2" t="s">
        <v>4605</v>
      </c>
      <c r="B4164" s="2" t="s">
        <v>46</v>
      </c>
      <c r="C4164" s="0" t="s">
        <v>1045</v>
      </c>
      <c r="D4164" s="0" t="s">
        <v>37</v>
      </c>
      <c r="E4164" s="0" t="s">
        <v>17</v>
      </c>
      <c r="F4164" s="0" t="s">
        <v>18</v>
      </c>
      <c r="G4164" s="0" t="s">
        <v>19</v>
      </c>
      <c r="H4164" s="0" t="s">
        <v>4608</v>
      </c>
      <c r="I4164" s="0" t="s">
        <v>133</v>
      </c>
      <c r="J4164" s="0" t="n">
        <v>2.61</v>
      </c>
      <c r="K4164" s="3" t="str">
        <f aca="false">IF(I4164=1,"Yes","No")</f>
        <v>No</v>
      </c>
      <c r="L4164" s="0" t="n">
        <f aca="false">IF(K4164="Yes",(J4164-1)*0.98,-1)</f>
        <v>-1</v>
      </c>
      <c r="M4164" s="5" t="s">
        <v>33</v>
      </c>
      <c r="N4164" s="50" t="n">
        <v>28.63</v>
      </c>
      <c r="O4164" s="50" t="n">
        <f aca="false">N4164*L4164</f>
        <v>-28.63</v>
      </c>
      <c r="P4164" s="14" t="n">
        <f aca="false">O4164+P4163</f>
        <v>1441.48902414973</v>
      </c>
    </row>
    <row r="4165" customFormat="false" ht="12.8" hidden="false" customHeight="false" outlineLevel="0" collapsed="false">
      <c r="A4165" s="2" t="s">
        <v>4609</v>
      </c>
      <c r="B4165" s="2" t="s">
        <v>915</v>
      </c>
      <c r="C4165" s="0" t="s">
        <v>1094</v>
      </c>
      <c r="D4165" s="0" t="s">
        <v>37</v>
      </c>
      <c r="E4165" s="0" t="s">
        <v>17</v>
      </c>
      <c r="F4165" s="0" t="s">
        <v>43</v>
      </c>
      <c r="G4165" s="0" t="s">
        <v>19</v>
      </c>
      <c r="H4165" s="0" t="s">
        <v>4610</v>
      </c>
      <c r="I4165" s="0" t="n">
        <v>2</v>
      </c>
      <c r="J4165" s="0" t="n">
        <v>1.16</v>
      </c>
      <c r="K4165" s="3" t="s">
        <v>21</v>
      </c>
      <c r="L4165" s="0" t="n">
        <f aca="false">IF(K4165="Yes",(J4165-1)*0.98,-1)</f>
        <v>0.1568</v>
      </c>
      <c r="M4165" s="11" t="s">
        <v>62</v>
      </c>
      <c r="N4165" s="50" t="n">
        <v>28.63</v>
      </c>
      <c r="O4165" s="50" t="n">
        <f aca="false">N4165*L4165</f>
        <v>4.489184</v>
      </c>
      <c r="P4165" s="14" t="n">
        <f aca="false">O4165+P4164</f>
        <v>1445.97820814973</v>
      </c>
    </row>
    <row r="4166" customFormat="false" ht="12.8" hidden="false" customHeight="false" outlineLevel="0" collapsed="false">
      <c r="A4166" s="2" t="s">
        <v>4609</v>
      </c>
      <c r="B4166" s="2" t="s">
        <v>4611</v>
      </c>
      <c r="C4166" s="0" t="s">
        <v>215</v>
      </c>
      <c r="D4166" s="0" t="s">
        <v>16</v>
      </c>
      <c r="E4166" s="0" t="s">
        <v>17</v>
      </c>
      <c r="F4166" s="0" t="s">
        <v>18</v>
      </c>
      <c r="G4166" s="0" t="s">
        <v>19</v>
      </c>
      <c r="H4166" s="0" t="s">
        <v>4612</v>
      </c>
      <c r="I4166" s="0" t="n">
        <v>1</v>
      </c>
      <c r="J4166" s="0" t="n">
        <v>1.14</v>
      </c>
      <c r="K4166" s="3" t="s">
        <v>21</v>
      </c>
      <c r="L4166" s="0" t="n">
        <f aca="false">IF(K4166="Yes",(J4166-1)*0.98,-1)</f>
        <v>0.1372</v>
      </c>
      <c r="M4166" s="4" t="s">
        <v>22</v>
      </c>
      <c r="N4166" s="50" t="n">
        <v>28.63</v>
      </c>
      <c r="O4166" s="50" t="n">
        <f aca="false">N4166*L4166</f>
        <v>3.928036</v>
      </c>
      <c r="P4166" s="14" t="n">
        <f aca="false">O4166+P4165</f>
        <v>1449.90624414973</v>
      </c>
    </row>
    <row r="4167" customFormat="false" ht="12.8" hidden="false" customHeight="false" outlineLevel="0" collapsed="false">
      <c r="A4167" s="2" t="s">
        <v>4609</v>
      </c>
      <c r="B4167" s="2" t="s">
        <v>77</v>
      </c>
      <c r="C4167" s="0" t="s">
        <v>59</v>
      </c>
      <c r="D4167" s="0" t="s">
        <v>42</v>
      </c>
      <c r="E4167" s="0" t="s">
        <v>30</v>
      </c>
      <c r="F4167" s="0" t="s">
        <v>43</v>
      </c>
      <c r="G4167" s="0" t="s">
        <v>19</v>
      </c>
      <c r="H4167" s="0" t="s">
        <v>4613</v>
      </c>
      <c r="I4167" s="0" t="n">
        <v>2</v>
      </c>
      <c r="J4167" s="0" t="n">
        <v>1.28</v>
      </c>
      <c r="K4167" s="3" t="s">
        <v>21</v>
      </c>
      <c r="L4167" s="0" t="n">
        <f aca="false">IF(K4167="Yes",(J4167-1)*0.98,-1)</f>
        <v>0.2744</v>
      </c>
      <c r="M4167" s="11" t="s">
        <v>62</v>
      </c>
      <c r="N4167" s="50" t="n">
        <v>28.63</v>
      </c>
      <c r="O4167" s="50" t="n">
        <f aca="false">N4167*L4167</f>
        <v>7.856072</v>
      </c>
      <c r="P4167" s="14" t="n">
        <f aca="false">O4167+P4166</f>
        <v>1457.76231614973</v>
      </c>
    </row>
    <row r="4168" customFormat="false" ht="12.8" hidden="false" customHeight="false" outlineLevel="0" collapsed="false">
      <c r="A4168" s="9" t="s">
        <v>4609</v>
      </c>
      <c r="B4168" s="9" t="s">
        <v>77</v>
      </c>
      <c r="C4168" s="6" t="s">
        <v>59</v>
      </c>
      <c r="D4168" s="6" t="s">
        <v>42</v>
      </c>
      <c r="E4168" s="6" t="s">
        <v>30</v>
      </c>
      <c r="F4168" s="6" t="s">
        <v>43</v>
      </c>
      <c r="G4168" s="6" t="s">
        <v>19</v>
      </c>
      <c r="H4168" s="6" t="s">
        <v>4614</v>
      </c>
      <c r="I4168" s="6" t="n">
        <v>1</v>
      </c>
      <c r="J4168" s="6" t="n">
        <v>2.32</v>
      </c>
      <c r="K4168" s="3" t="s">
        <v>21</v>
      </c>
      <c r="L4168" s="0" t="n">
        <f aca="false">IF(K4168="Yes",(J4168-1)*0.98,-1)</f>
        <v>1.2936</v>
      </c>
      <c r="M4168" s="13" t="s">
        <v>184</v>
      </c>
      <c r="N4168" s="50" t="n">
        <v>28.63</v>
      </c>
      <c r="O4168" s="50" t="n">
        <f aca="false">N4168*L4168</f>
        <v>37.035768</v>
      </c>
      <c r="P4168" s="14" t="n">
        <f aca="false">O4168+P4167</f>
        <v>1494.79808414973</v>
      </c>
    </row>
    <row r="4169" customFormat="false" ht="12.8" hidden="false" customHeight="false" outlineLevel="0" collapsed="false">
      <c r="A4169" s="2" t="s">
        <v>4609</v>
      </c>
      <c r="B4169" s="2" t="s">
        <v>280</v>
      </c>
      <c r="C4169" s="0" t="s">
        <v>28</v>
      </c>
      <c r="D4169" s="0" t="s">
        <v>42</v>
      </c>
      <c r="E4169" s="0" t="s">
        <v>30</v>
      </c>
      <c r="F4169" s="0" t="s">
        <v>18</v>
      </c>
      <c r="G4169" s="0" t="s">
        <v>19</v>
      </c>
      <c r="H4169" s="0" t="s">
        <v>4615</v>
      </c>
      <c r="I4169" s="0" t="n">
        <v>1</v>
      </c>
      <c r="J4169" s="0" t="n">
        <v>1.13</v>
      </c>
      <c r="K4169" s="3" t="s">
        <v>21</v>
      </c>
      <c r="L4169" s="0" t="n">
        <f aca="false">IF(K4169="Yes",(J4169-1)*0.98,-1)</f>
        <v>0.1274</v>
      </c>
      <c r="M4169" s="11" t="s">
        <v>62</v>
      </c>
      <c r="N4169" s="50" t="n">
        <v>28.63</v>
      </c>
      <c r="O4169" s="50" t="n">
        <f aca="false">N4169*L4169</f>
        <v>3.647462</v>
      </c>
      <c r="P4169" s="14" t="n">
        <f aca="false">O4169+P4168</f>
        <v>1498.44554614973</v>
      </c>
    </row>
    <row r="4170" customFormat="false" ht="12.8" hidden="false" customHeight="false" outlineLevel="0" collapsed="false">
      <c r="A4170" s="2" t="s">
        <v>4609</v>
      </c>
      <c r="B4170" s="2" t="s">
        <v>1250</v>
      </c>
      <c r="C4170" s="0" t="s">
        <v>28</v>
      </c>
      <c r="D4170" s="0" t="s">
        <v>29</v>
      </c>
      <c r="E4170" s="0" t="s">
        <v>30</v>
      </c>
      <c r="F4170" s="0" t="s">
        <v>1055</v>
      </c>
      <c r="G4170" s="0" t="s">
        <v>21</v>
      </c>
      <c r="H4170" s="0" t="s">
        <v>4616</v>
      </c>
      <c r="I4170" s="0" t="n">
        <v>1</v>
      </c>
      <c r="J4170" s="0" t="n">
        <v>1.36</v>
      </c>
      <c r="K4170" s="3" t="s">
        <v>21</v>
      </c>
      <c r="L4170" s="0" t="n">
        <f aca="false">IF(K4170="Yes",(J4170-1)*0.98,-1)</f>
        <v>0.3528</v>
      </c>
      <c r="M4170" s="4" t="s">
        <v>22</v>
      </c>
      <c r="N4170" s="50" t="n">
        <v>28.63</v>
      </c>
      <c r="O4170" s="50" t="n">
        <f aca="false">N4170*L4170</f>
        <v>10.100664</v>
      </c>
      <c r="P4170" s="14" t="n">
        <f aca="false">O4170+P4169</f>
        <v>1508.54621014973</v>
      </c>
    </row>
    <row r="4171" customFormat="false" ht="12.8" hidden="false" customHeight="false" outlineLevel="0" collapsed="false">
      <c r="A4171" s="2" t="s">
        <v>4617</v>
      </c>
      <c r="B4171" s="2" t="s">
        <v>4618</v>
      </c>
      <c r="C4171" s="0" t="s">
        <v>259</v>
      </c>
      <c r="D4171" s="0" t="s">
        <v>16</v>
      </c>
      <c r="E4171" s="0" t="s">
        <v>17</v>
      </c>
      <c r="F4171" s="0" t="s">
        <v>18</v>
      </c>
      <c r="G4171" s="0" t="s">
        <v>19</v>
      </c>
      <c r="H4171" s="0" t="s">
        <v>4204</v>
      </c>
      <c r="I4171" s="0" t="n">
        <v>0</v>
      </c>
      <c r="J4171" s="0" t="n">
        <v>1.34</v>
      </c>
      <c r="K4171" s="3" t="s">
        <v>19</v>
      </c>
      <c r="L4171" s="0" t="n">
        <f aca="false">IF(K4171="Yes",(J4171-1)*0.98,-1)</f>
        <v>-1</v>
      </c>
      <c r="M4171" s="4" t="s">
        <v>22</v>
      </c>
      <c r="N4171" s="50" t="n">
        <v>28.63</v>
      </c>
      <c r="O4171" s="50" t="n">
        <f aca="false">N4171*L4171</f>
        <v>-28.63</v>
      </c>
      <c r="P4171" s="14" t="n">
        <f aca="false">O4171+P4170</f>
        <v>1479.91621014973</v>
      </c>
    </row>
    <row r="4172" customFormat="false" ht="12.8" hidden="false" customHeight="false" outlineLevel="0" collapsed="false">
      <c r="A4172" s="2" t="s">
        <v>4617</v>
      </c>
      <c r="B4172" s="2" t="s">
        <v>4618</v>
      </c>
      <c r="C4172" s="0" t="s">
        <v>259</v>
      </c>
      <c r="D4172" s="0" t="s">
        <v>16</v>
      </c>
      <c r="E4172" s="0" t="s">
        <v>17</v>
      </c>
      <c r="F4172" s="0" t="s">
        <v>18</v>
      </c>
      <c r="G4172" s="0" t="s">
        <v>19</v>
      </c>
      <c r="H4172" s="0" t="s">
        <v>4619</v>
      </c>
      <c r="I4172" s="0" t="n">
        <v>1</v>
      </c>
      <c r="J4172" s="0" t="n">
        <v>1.17</v>
      </c>
      <c r="K4172" s="3" t="s">
        <v>21</v>
      </c>
      <c r="L4172" s="0" t="n">
        <f aca="false">IF(K4172="Yes",(J4172-1)*0.98,-1)</f>
        <v>0.1666</v>
      </c>
      <c r="M4172" s="11" t="s">
        <v>62</v>
      </c>
      <c r="N4172" s="50" t="n">
        <v>28.63</v>
      </c>
      <c r="O4172" s="50" t="n">
        <f aca="false">N4172*L4172</f>
        <v>4.769758</v>
      </c>
      <c r="P4172" s="14" t="n">
        <f aca="false">O4172+P4171</f>
        <v>1484.68596814973</v>
      </c>
    </row>
    <row r="4173" customFormat="false" ht="12.8" hidden="false" customHeight="false" outlineLevel="0" collapsed="false">
      <c r="A4173" s="2" t="s">
        <v>4620</v>
      </c>
      <c r="B4173" s="2" t="s">
        <v>155</v>
      </c>
      <c r="C4173" s="0" t="s">
        <v>1094</v>
      </c>
      <c r="D4173" s="0" t="s">
        <v>37</v>
      </c>
      <c r="E4173" s="0" t="s">
        <v>17</v>
      </c>
      <c r="F4173" s="0" t="s">
        <v>43</v>
      </c>
      <c r="G4173" s="0" t="s">
        <v>19</v>
      </c>
      <c r="H4173" s="0" t="s">
        <v>4621</v>
      </c>
      <c r="I4173" s="0" t="n">
        <v>3</v>
      </c>
      <c r="J4173" s="0" t="n">
        <v>1.16</v>
      </c>
      <c r="K4173" s="3" t="s">
        <v>21</v>
      </c>
      <c r="L4173" s="0" t="n">
        <f aca="false">IF(K4173="Yes",(J4173-1)*0.98,-1)</f>
        <v>0.1568</v>
      </c>
      <c r="M4173" s="11" t="s">
        <v>62</v>
      </c>
      <c r="N4173" s="50" t="n">
        <v>28.63</v>
      </c>
      <c r="O4173" s="50" t="n">
        <f aca="false">N4173*L4173</f>
        <v>4.489184</v>
      </c>
      <c r="P4173" s="14" t="n">
        <f aca="false">O4173+P4172</f>
        <v>1489.17515214973</v>
      </c>
    </row>
    <row r="4174" customFormat="false" ht="12.8" hidden="false" customHeight="false" outlineLevel="0" collapsed="false">
      <c r="A4174" s="2" t="s">
        <v>4620</v>
      </c>
      <c r="B4174" s="2" t="s">
        <v>155</v>
      </c>
      <c r="C4174" s="6" t="s">
        <v>1094</v>
      </c>
      <c r="D4174" s="6" t="s">
        <v>37</v>
      </c>
      <c r="E4174" s="6" t="s">
        <v>17</v>
      </c>
      <c r="F4174" s="6" t="s">
        <v>43</v>
      </c>
      <c r="G4174" s="6" t="s">
        <v>19</v>
      </c>
      <c r="H4174" s="6" t="s">
        <v>4622</v>
      </c>
      <c r="I4174" s="6" t="n">
        <v>1</v>
      </c>
      <c r="J4174" s="6" t="n">
        <v>6.2</v>
      </c>
      <c r="K4174" s="3" t="str">
        <f aca="false">IF(I4174=1, "No","Yes")</f>
        <v>No</v>
      </c>
      <c r="L4174" s="7" t="n">
        <f aca="false">IF(I4174=1,-J4174,0.98)</f>
        <v>-6.2</v>
      </c>
      <c r="M4174" s="12" t="s">
        <v>128</v>
      </c>
      <c r="N4174" s="50" t="n">
        <v>28.63</v>
      </c>
      <c r="O4174" s="50" t="n">
        <f aca="false">N4174*L4174</f>
        <v>-177.506</v>
      </c>
      <c r="P4174" s="14" t="n">
        <f aca="false">O4174+P4173</f>
        <v>1311.66915214973</v>
      </c>
    </row>
    <row r="4175" customFormat="false" ht="12.8" hidden="false" customHeight="false" outlineLevel="0" collapsed="false">
      <c r="A4175" s="2" t="s">
        <v>4620</v>
      </c>
      <c r="B4175" s="2" t="s">
        <v>331</v>
      </c>
      <c r="C4175" s="0" t="s">
        <v>74</v>
      </c>
      <c r="D4175" s="0" t="s">
        <v>37</v>
      </c>
      <c r="E4175" s="0" t="s">
        <v>30</v>
      </c>
      <c r="F4175" s="0" t="s">
        <v>43</v>
      </c>
      <c r="G4175" s="0" t="s">
        <v>19</v>
      </c>
      <c r="H4175" s="0" t="s">
        <v>4623</v>
      </c>
      <c r="I4175" s="0" t="n">
        <v>2</v>
      </c>
      <c r="J4175" s="0" t="n">
        <v>1.51</v>
      </c>
      <c r="K4175" s="3" t="s">
        <v>21</v>
      </c>
      <c r="L4175" s="0" t="n">
        <f aca="false">IF(K4175="Yes",(J4175-1)*0.98,-1)</f>
        <v>0.4998</v>
      </c>
      <c r="M4175" s="4" t="s">
        <v>22</v>
      </c>
      <c r="N4175" s="50" t="n">
        <v>28.63</v>
      </c>
      <c r="O4175" s="50" t="n">
        <f aca="false">N4175*L4175</f>
        <v>14.309274</v>
      </c>
      <c r="P4175" s="14" t="n">
        <f aca="false">O4175+P4174</f>
        <v>1325.97842614973</v>
      </c>
    </row>
    <row r="4176" customFormat="false" ht="12.8" hidden="false" customHeight="false" outlineLevel="0" collapsed="false">
      <c r="A4176" s="2" t="s">
        <v>4624</v>
      </c>
      <c r="B4176" s="2" t="s">
        <v>94</v>
      </c>
      <c r="C4176" s="0" t="s">
        <v>1378</v>
      </c>
      <c r="D4176" s="0" t="s">
        <v>37</v>
      </c>
      <c r="E4176" s="0" t="s">
        <v>17</v>
      </c>
      <c r="F4176" s="0" t="s">
        <v>43</v>
      </c>
      <c r="G4176" s="0" t="s">
        <v>19</v>
      </c>
      <c r="H4176" s="0" t="s">
        <v>4625</v>
      </c>
      <c r="I4176" s="0" t="n">
        <v>1</v>
      </c>
      <c r="J4176" s="0" t="n">
        <v>1.15</v>
      </c>
      <c r="K4176" s="3" t="s">
        <v>21</v>
      </c>
      <c r="L4176" s="0" t="n">
        <f aca="false">IF(K4176="Yes",(J4176-1)*0.98,-1)</f>
        <v>0.147</v>
      </c>
      <c r="M4176" s="11" t="s">
        <v>62</v>
      </c>
      <c r="N4176" s="50" t="n">
        <v>28.63</v>
      </c>
      <c r="O4176" s="50" t="n">
        <f aca="false">N4176*L4176</f>
        <v>4.20861</v>
      </c>
      <c r="P4176" s="14" t="n">
        <f aca="false">O4176+P4175</f>
        <v>1330.18703614973</v>
      </c>
    </row>
    <row r="4177" customFormat="false" ht="12.8" hidden="false" customHeight="false" outlineLevel="0" collapsed="false">
      <c r="A4177" s="2" t="s">
        <v>4626</v>
      </c>
      <c r="B4177" s="2" t="s">
        <v>894</v>
      </c>
      <c r="C4177" s="0" t="s">
        <v>47</v>
      </c>
      <c r="D4177" s="0" t="s">
        <v>29</v>
      </c>
      <c r="E4177" s="0" t="s">
        <v>30</v>
      </c>
      <c r="F4177" s="0" t="s">
        <v>43</v>
      </c>
      <c r="G4177" s="0" t="s">
        <v>19</v>
      </c>
      <c r="H4177" s="0" t="s">
        <v>4627</v>
      </c>
      <c r="I4177" s="0" t="n">
        <v>1</v>
      </c>
      <c r="J4177" s="0" t="n">
        <v>1.12</v>
      </c>
      <c r="K4177" s="3" t="s">
        <v>21</v>
      </c>
      <c r="L4177" s="0" t="n">
        <f aca="false">IF(K4177="Yes",(J4177-1)*0.98,-1)</f>
        <v>0.1176</v>
      </c>
      <c r="M4177" s="4" t="s">
        <v>22</v>
      </c>
      <c r="N4177" s="50" t="n">
        <v>28.63</v>
      </c>
      <c r="O4177" s="50" t="n">
        <f aca="false">N4177*L4177</f>
        <v>3.366888</v>
      </c>
      <c r="P4177" s="14" t="n">
        <f aca="false">O4177+P4176</f>
        <v>1333.55392414973</v>
      </c>
    </row>
    <row r="4178" customFormat="false" ht="12.8" hidden="false" customHeight="false" outlineLevel="0" collapsed="false">
      <c r="A4178" s="2" t="s">
        <v>4628</v>
      </c>
      <c r="B4178" s="2" t="s">
        <v>1396</v>
      </c>
      <c r="C4178" s="0" t="s">
        <v>114</v>
      </c>
      <c r="D4178" s="0" t="s">
        <v>16</v>
      </c>
      <c r="E4178" s="0" t="s">
        <v>17</v>
      </c>
      <c r="F4178" s="0" t="s">
        <v>18</v>
      </c>
      <c r="G4178" s="0" t="s">
        <v>19</v>
      </c>
      <c r="H4178" s="0" t="s">
        <v>4629</v>
      </c>
      <c r="I4178" s="0" t="n">
        <v>1</v>
      </c>
      <c r="J4178" s="0" t="n">
        <v>1.07</v>
      </c>
      <c r="K4178" s="3" t="s">
        <v>21</v>
      </c>
      <c r="L4178" s="0" t="n">
        <f aca="false">IF(K4178="Yes",(J4178-1)*0.98,-1)</f>
        <v>0.0686000000000001</v>
      </c>
      <c r="M4178" s="4" t="s">
        <v>22</v>
      </c>
      <c r="N4178" s="50" t="n">
        <v>28.63</v>
      </c>
      <c r="O4178" s="50" t="n">
        <f aca="false">N4178*L4178</f>
        <v>1.964018</v>
      </c>
      <c r="P4178" s="14" t="n">
        <f aca="false">O4178+P4177</f>
        <v>1335.51794214973</v>
      </c>
    </row>
    <row r="4179" customFormat="false" ht="12.8" hidden="false" customHeight="false" outlineLevel="0" collapsed="false">
      <c r="A4179" s="2" t="s">
        <v>4630</v>
      </c>
      <c r="B4179" s="2" t="s">
        <v>40</v>
      </c>
      <c r="C4179" s="0" t="s">
        <v>15</v>
      </c>
      <c r="D4179" s="0" t="s">
        <v>16</v>
      </c>
      <c r="E4179" s="0" t="s">
        <v>17</v>
      </c>
      <c r="F4179" s="0" t="s">
        <v>18</v>
      </c>
      <c r="G4179" s="0" t="s">
        <v>19</v>
      </c>
      <c r="H4179" s="0" t="s">
        <v>4631</v>
      </c>
      <c r="I4179" s="0" t="n">
        <v>3</v>
      </c>
      <c r="J4179" s="0" t="n">
        <v>1.16</v>
      </c>
      <c r="K4179" s="3" t="s">
        <v>21</v>
      </c>
      <c r="L4179" s="0" t="n">
        <f aca="false">IF(K4179="Yes",(J4179-1)*0.98,-1)</f>
        <v>0.1568</v>
      </c>
      <c r="M4179" s="4" t="s">
        <v>22</v>
      </c>
      <c r="N4179" s="50" t="n">
        <v>28.63</v>
      </c>
      <c r="O4179" s="50" t="n">
        <f aca="false">N4179*L4179</f>
        <v>4.489184</v>
      </c>
      <c r="P4179" s="14" t="n">
        <f aca="false">O4179+P4178</f>
        <v>1340.00712614973</v>
      </c>
    </row>
    <row r="4180" customFormat="false" ht="12.8" hidden="false" customHeight="false" outlineLevel="0" collapsed="false">
      <c r="A4180" s="2" t="s">
        <v>4632</v>
      </c>
      <c r="B4180" s="2" t="s">
        <v>875</v>
      </c>
      <c r="C4180" s="0" t="s">
        <v>86</v>
      </c>
      <c r="D4180" s="0" t="s">
        <v>16</v>
      </c>
      <c r="E4180" s="0" t="s">
        <v>17</v>
      </c>
      <c r="F4180" s="0" t="s">
        <v>18</v>
      </c>
      <c r="G4180" s="0" t="s">
        <v>19</v>
      </c>
      <c r="H4180" s="0" t="s">
        <v>3959</v>
      </c>
      <c r="I4180" s="0" t="n">
        <v>1</v>
      </c>
      <c r="J4180" s="0" t="n">
        <v>1.11</v>
      </c>
      <c r="K4180" s="3" t="s">
        <v>21</v>
      </c>
      <c r="L4180" s="0" t="n">
        <f aca="false">IF(K4180="Yes",(J4180-1)*0.98,-1)</f>
        <v>0.1078</v>
      </c>
      <c r="M4180" s="4" t="s">
        <v>22</v>
      </c>
      <c r="N4180" s="50" t="n">
        <v>28.63</v>
      </c>
      <c r="O4180" s="50" t="n">
        <f aca="false">N4180*L4180</f>
        <v>3.086314</v>
      </c>
      <c r="P4180" s="14" t="n">
        <f aca="false">O4180+P4179</f>
        <v>1343.09344014973</v>
      </c>
    </row>
    <row r="4181" customFormat="false" ht="12.8" hidden="false" customHeight="false" outlineLevel="0" collapsed="false">
      <c r="A4181" s="2" t="s">
        <v>4632</v>
      </c>
      <c r="B4181" s="2" t="s">
        <v>875</v>
      </c>
      <c r="C4181" s="0" t="s">
        <v>86</v>
      </c>
      <c r="D4181" s="0" t="s">
        <v>16</v>
      </c>
      <c r="E4181" s="0" t="s">
        <v>17</v>
      </c>
      <c r="F4181" s="0" t="s">
        <v>18</v>
      </c>
      <c r="G4181" s="0" t="s">
        <v>19</v>
      </c>
      <c r="H4181" s="0" t="s">
        <v>4633</v>
      </c>
      <c r="I4181" s="0" t="n">
        <v>2</v>
      </c>
      <c r="J4181" s="0" t="n">
        <v>1.3</v>
      </c>
      <c r="K4181" s="3" t="s">
        <v>21</v>
      </c>
      <c r="L4181" s="0" t="n">
        <f aca="false">IF(K4181="Yes",(J4181-1)*0.98,-1)</f>
        <v>0.294</v>
      </c>
      <c r="M4181" s="11" t="s">
        <v>62</v>
      </c>
      <c r="N4181" s="50" t="n">
        <v>28.63</v>
      </c>
      <c r="O4181" s="50" t="n">
        <f aca="false">N4181*L4181</f>
        <v>8.41722</v>
      </c>
      <c r="P4181" s="14" t="n">
        <f aca="false">O4181+P4180</f>
        <v>1351.51066014973</v>
      </c>
    </row>
    <row r="4182" customFormat="false" ht="12.8" hidden="false" customHeight="false" outlineLevel="0" collapsed="false">
      <c r="A4182" s="2" t="s">
        <v>4632</v>
      </c>
      <c r="B4182" s="2" t="s">
        <v>142</v>
      </c>
      <c r="C4182" s="0" t="s">
        <v>86</v>
      </c>
      <c r="D4182" s="0" t="s">
        <v>16</v>
      </c>
      <c r="E4182" s="0" t="s">
        <v>17</v>
      </c>
      <c r="F4182" s="0" t="s">
        <v>18</v>
      </c>
      <c r="G4182" s="0" t="s">
        <v>19</v>
      </c>
      <c r="H4182" s="0" t="s">
        <v>4634</v>
      </c>
      <c r="I4182" s="0" t="n">
        <v>1</v>
      </c>
      <c r="J4182" s="0" t="n">
        <v>1.29</v>
      </c>
      <c r="K4182" s="3" t="s">
        <v>21</v>
      </c>
      <c r="L4182" s="0" t="n">
        <f aca="false">IF(K4182="Yes",(J4182-1)*0.98,-1)</f>
        <v>0.2842</v>
      </c>
      <c r="M4182" s="4" t="s">
        <v>22</v>
      </c>
      <c r="N4182" s="50" t="n">
        <v>28.63</v>
      </c>
      <c r="O4182" s="50" t="n">
        <f aca="false">N4182*L4182</f>
        <v>8.136646</v>
      </c>
      <c r="P4182" s="14" t="n">
        <f aca="false">O4182+P4181</f>
        <v>1359.64730614973</v>
      </c>
    </row>
    <row r="4183" customFormat="false" ht="12.8" hidden="false" customHeight="false" outlineLevel="0" collapsed="false">
      <c r="A4183" s="2" t="s">
        <v>4632</v>
      </c>
      <c r="B4183" s="2" t="s">
        <v>193</v>
      </c>
      <c r="C4183" s="0" t="s">
        <v>74</v>
      </c>
      <c r="D4183" s="0" t="s">
        <v>37</v>
      </c>
      <c r="E4183" s="0" t="s">
        <v>30</v>
      </c>
      <c r="G4183" s="0" t="s">
        <v>19</v>
      </c>
      <c r="H4183" s="0" t="s">
        <v>4635</v>
      </c>
      <c r="I4183" s="0" t="n">
        <v>2</v>
      </c>
      <c r="J4183" s="0" t="n">
        <v>2.42</v>
      </c>
      <c r="K4183" s="3" t="s">
        <v>21</v>
      </c>
      <c r="L4183" s="0" t="n">
        <f aca="false">IF(K4183="Yes",(J4183-1)*0.98,-1)</f>
        <v>1.3916</v>
      </c>
      <c r="M4183" s="11" t="s">
        <v>62</v>
      </c>
      <c r="N4183" s="50" t="n">
        <v>28.63</v>
      </c>
      <c r="O4183" s="50" t="n">
        <f aca="false">N4183*L4183</f>
        <v>39.841508</v>
      </c>
      <c r="P4183" s="14" t="n">
        <f aca="false">O4183+P4182</f>
        <v>1399.48881414973</v>
      </c>
    </row>
    <row r="4184" customFormat="false" ht="12.8" hidden="false" customHeight="false" outlineLevel="0" collapsed="false">
      <c r="A4184" s="2" t="s">
        <v>4632</v>
      </c>
      <c r="B4184" s="2" t="s">
        <v>384</v>
      </c>
      <c r="C4184" s="6" t="s">
        <v>91</v>
      </c>
      <c r="D4184" s="6" t="s">
        <v>16</v>
      </c>
      <c r="E4184" s="6" t="s">
        <v>30</v>
      </c>
      <c r="F4184" s="6" t="s">
        <v>65</v>
      </c>
      <c r="G4184" s="6" t="s">
        <v>21</v>
      </c>
      <c r="H4184" s="6" t="s">
        <v>4636</v>
      </c>
      <c r="I4184" s="6" t="n">
        <v>1</v>
      </c>
      <c r="J4184" s="6" t="n">
        <v>5.26</v>
      </c>
      <c r="K4184" s="3" t="str">
        <f aca="false">IF(I4184=1, "No","Yes")</f>
        <v>No</v>
      </c>
      <c r="L4184" s="7" t="n">
        <f aca="false">IF(I4184=1,-J4184,0.98)</f>
        <v>-5.26</v>
      </c>
      <c r="M4184" s="8" t="s">
        <v>51</v>
      </c>
      <c r="N4184" s="50" t="n">
        <v>28.63</v>
      </c>
      <c r="O4184" s="50" t="n">
        <f aca="false">N4184*L4184</f>
        <v>-150.5938</v>
      </c>
      <c r="P4184" s="14" t="n">
        <f aca="false">O4184+P4183</f>
        <v>1248.89501414973</v>
      </c>
    </row>
    <row r="4185" customFormat="false" ht="12.8" hidden="false" customHeight="false" outlineLevel="0" collapsed="false">
      <c r="A4185" s="2" t="s">
        <v>4637</v>
      </c>
      <c r="B4185" s="2" t="s">
        <v>925</v>
      </c>
      <c r="C4185" s="0" t="s">
        <v>24</v>
      </c>
      <c r="D4185" s="0" t="s">
        <v>16</v>
      </c>
      <c r="E4185" s="0" t="s">
        <v>17</v>
      </c>
      <c r="F4185" s="0" t="s">
        <v>18</v>
      </c>
      <c r="G4185" s="0" t="s">
        <v>19</v>
      </c>
      <c r="H4185" s="0" t="s">
        <v>3733</v>
      </c>
      <c r="I4185" s="0" t="n">
        <v>3</v>
      </c>
      <c r="J4185" s="0" t="n">
        <v>1.3</v>
      </c>
      <c r="K4185" s="3" t="s">
        <v>21</v>
      </c>
      <c r="L4185" s="0" t="n">
        <f aca="false">IF(K4185="Yes",(J4185-1)*0.98,-1)</f>
        <v>0.294</v>
      </c>
      <c r="M4185" s="4" t="s">
        <v>22</v>
      </c>
      <c r="N4185" s="50" t="n">
        <v>28.63</v>
      </c>
      <c r="O4185" s="50" t="n">
        <f aca="false">N4185*L4185</f>
        <v>8.41722</v>
      </c>
      <c r="P4185" s="14" t="n">
        <f aca="false">O4185+P4184</f>
        <v>1257.31223414973</v>
      </c>
    </row>
    <row r="4186" customFormat="false" ht="12.8" hidden="false" customHeight="false" outlineLevel="0" collapsed="false">
      <c r="A4186" s="2" t="s">
        <v>4637</v>
      </c>
      <c r="B4186" s="2" t="s">
        <v>925</v>
      </c>
      <c r="C4186" s="0" t="s">
        <v>24</v>
      </c>
      <c r="D4186" s="0" t="s">
        <v>16</v>
      </c>
      <c r="E4186" s="0" t="s">
        <v>17</v>
      </c>
      <c r="F4186" s="0" t="s">
        <v>18</v>
      </c>
      <c r="G4186" s="0" t="s">
        <v>19</v>
      </c>
      <c r="H4186" s="0" t="s">
        <v>4220</v>
      </c>
      <c r="I4186" s="0" t="s">
        <v>133</v>
      </c>
      <c r="J4186" s="0" t="n">
        <v>21.92</v>
      </c>
      <c r="K4186" s="3" t="s">
        <v>19</v>
      </c>
      <c r="L4186" s="0" t="n">
        <f aca="false">IF(K4186="Yes",(J4186-1)*0.98,-1)</f>
        <v>-1</v>
      </c>
      <c r="M4186" s="11" t="s">
        <v>62</v>
      </c>
      <c r="N4186" s="50" t="n">
        <v>28.63</v>
      </c>
      <c r="O4186" s="50" t="n">
        <f aca="false">N4186*L4186</f>
        <v>-28.63</v>
      </c>
      <c r="P4186" s="14" t="n">
        <f aca="false">O4186+P4185</f>
        <v>1228.68223414973</v>
      </c>
    </row>
    <row r="4187" customFormat="false" ht="12.8" hidden="false" customHeight="false" outlineLevel="0" collapsed="false">
      <c r="A4187" s="2" t="s">
        <v>4637</v>
      </c>
      <c r="B4187" s="2" t="s">
        <v>925</v>
      </c>
      <c r="C4187" s="6" t="s">
        <v>24</v>
      </c>
      <c r="D4187" s="6" t="s">
        <v>16</v>
      </c>
      <c r="E4187" s="6" t="s">
        <v>17</v>
      </c>
      <c r="F4187" s="6" t="s">
        <v>18</v>
      </c>
      <c r="G4187" s="6" t="s">
        <v>19</v>
      </c>
      <c r="H4187" s="6" t="s">
        <v>4638</v>
      </c>
      <c r="I4187" s="6" t="n">
        <v>1</v>
      </c>
      <c r="J4187" s="6" t="n">
        <v>3.4</v>
      </c>
      <c r="K4187" s="3" t="str">
        <f aca="false">IF(I4187=1, "No","Yes")</f>
        <v>No</v>
      </c>
      <c r="L4187" s="7" t="n">
        <f aca="false">IF(I4187=1,-J4187,0.98)</f>
        <v>-3.4</v>
      </c>
      <c r="M4187" s="12" t="s">
        <v>128</v>
      </c>
      <c r="N4187" s="50" t="n">
        <v>28.63</v>
      </c>
      <c r="O4187" s="50" t="n">
        <f aca="false">N4187*L4187</f>
        <v>-97.342</v>
      </c>
      <c r="P4187" s="14" t="n">
        <f aca="false">O4187+P4186</f>
        <v>1131.34023414973</v>
      </c>
    </row>
    <row r="4188" customFormat="false" ht="12.8" hidden="false" customHeight="false" outlineLevel="0" collapsed="false">
      <c r="A4188" s="2" t="s">
        <v>4637</v>
      </c>
      <c r="B4188" s="2" t="s">
        <v>101</v>
      </c>
      <c r="C4188" s="0" t="s">
        <v>28</v>
      </c>
      <c r="D4188" s="0" t="s">
        <v>42</v>
      </c>
      <c r="E4188" s="0" t="s">
        <v>30</v>
      </c>
      <c r="F4188" s="0" t="s">
        <v>18</v>
      </c>
      <c r="G4188" s="0" t="s">
        <v>19</v>
      </c>
      <c r="H4188" s="0" t="s">
        <v>4639</v>
      </c>
      <c r="I4188" s="0" t="n">
        <v>0</v>
      </c>
      <c r="J4188" s="0" t="n">
        <v>1.51</v>
      </c>
      <c r="K4188" s="3" t="s">
        <v>19</v>
      </c>
      <c r="L4188" s="0" t="n">
        <f aca="false">IF(K4188="Yes",(J4188-1)*0.98,-1)</f>
        <v>-1</v>
      </c>
      <c r="M4188" s="11" t="s">
        <v>62</v>
      </c>
      <c r="N4188" s="50" t="n">
        <v>28.63</v>
      </c>
      <c r="O4188" s="50" t="n">
        <f aca="false">N4188*L4188</f>
        <v>-28.63</v>
      </c>
      <c r="P4188" s="14" t="n">
        <f aca="false">O4188+P4187</f>
        <v>1102.71023414973</v>
      </c>
    </row>
    <row r="4189" customFormat="false" ht="12.8" hidden="false" customHeight="false" outlineLevel="0" collapsed="false">
      <c r="A4189" s="2" t="s">
        <v>4637</v>
      </c>
      <c r="B4189" s="2" t="s">
        <v>159</v>
      </c>
      <c r="C4189" s="6" t="s">
        <v>125</v>
      </c>
      <c r="D4189" s="6" t="s">
        <v>16</v>
      </c>
      <c r="E4189" s="6" t="s">
        <v>30</v>
      </c>
      <c r="F4189" s="6" t="s">
        <v>18</v>
      </c>
      <c r="G4189" s="6" t="s">
        <v>19</v>
      </c>
      <c r="H4189" s="6" t="s">
        <v>4640</v>
      </c>
      <c r="I4189" s="6" t="n">
        <v>3</v>
      </c>
      <c r="J4189" s="6" t="n">
        <v>30</v>
      </c>
      <c r="K4189" s="3" t="str">
        <f aca="false">IF(I4189=1, "No","Yes")</f>
        <v>Yes</v>
      </c>
      <c r="L4189" s="7" t="n">
        <f aca="false">IF(I4189=1,-J4189,0.98)</f>
        <v>0.98</v>
      </c>
      <c r="M4189" s="8" t="s">
        <v>51</v>
      </c>
      <c r="N4189" s="50" t="n">
        <v>28.63</v>
      </c>
      <c r="O4189" s="50" t="n">
        <f aca="false">N4189*L4189</f>
        <v>28.0574</v>
      </c>
      <c r="P4189" s="14" t="n">
        <f aca="false">O4189+P4188</f>
        <v>1130.76763414973</v>
      </c>
    </row>
    <row r="4190" customFormat="false" ht="12.8" hidden="false" customHeight="false" outlineLevel="0" collapsed="false">
      <c r="A4190" s="2" t="s">
        <v>4641</v>
      </c>
      <c r="B4190" s="2" t="s">
        <v>58</v>
      </c>
      <c r="C4190" s="0" t="s">
        <v>1404</v>
      </c>
      <c r="D4190" s="0" t="s">
        <v>37</v>
      </c>
      <c r="E4190" s="0" t="s">
        <v>147</v>
      </c>
      <c r="F4190" s="0" t="s">
        <v>1413</v>
      </c>
      <c r="G4190" s="0" t="s">
        <v>19</v>
      </c>
      <c r="H4190" s="0" t="s">
        <v>4642</v>
      </c>
      <c r="I4190" s="0" t="n">
        <v>2</v>
      </c>
      <c r="J4190" s="0" t="n">
        <v>1.41</v>
      </c>
      <c r="K4190" s="3" t="s">
        <v>21</v>
      </c>
      <c r="L4190" s="0" t="n">
        <f aca="false">IF(K4190="Yes",(J4190-1)*0.98,-1)</f>
        <v>0.4018</v>
      </c>
      <c r="M4190" s="11" t="s">
        <v>62</v>
      </c>
      <c r="N4190" s="50" t="n">
        <v>28.63</v>
      </c>
      <c r="O4190" s="50" t="n">
        <f aca="false">N4190*L4190</f>
        <v>11.503534</v>
      </c>
      <c r="P4190" s="14" t="n">
        <f aca="false">O4190+P4189</f>
        <v>1142.27116814973</v>
      </c>
    </row>
    <row r="4191" customFormat="false" ht="12.8" hidden="false" customHeight="false" outlineLevel="0" collapsed="false">
      <c r="A4191" s="2" t="s">
        <v>4641</v>
      </c>
      <c r="B4191" s="2" t="s">
        <v>58</v>
      </c>
      <c r="C4191" s="6" t="s">
        <v>1404</v>
      </c>
      <c r="D4191" s="6" t="s">
        <v>37</v>
      </c>
      <c r="E4191" s="6" t="s">
        <v>147</v>
      </c>
      <c r="F4191" s="6" t="s">
        <v>1413</v>
      </c>
      <c r="G4191" s="6" t="s">
        <v>19</v>
      </c>
      <c r="H4191" s="6" t="s">
        <v>4643</v>
      </c>
      <c r="I4191" s="6" t="n">
        <v>4</v>
      </c>
      <c r="J4191" s="6" t="n">
        <v>23</v>
      </c>
      <c r="K4191" s="3" t="str">
        <f aca="false">IF(I4191=1, "No","Yes")</f>
        <v>Yes</v>
      </c>
      <c r="L4191" s="7" t="n">
        <f aca="false">IF(I4191=1,-J4191,0.98)</f>
        <v>0.98</v>
      </c>
      <c r="M4191" s="8" t="s">
        <v>51</v>
      </c>
      <c r="N4191" s="50" t="n">
        <v>28.63</v>
      </c>
      <c r="O4191" s="50" t="n">
        <f aca="false">N4191*L4191</f>
        <v>28.0574</v>
      </c>
      <c r="P4191" s="14" t="n">
        <f aca="false">O4191+P4190</f>
        <v>1170.32856814973</v>
      </c>
    </row>
    <row r="4192" customFormat="false" ht="12.8" hidden="false" customHeight="false" outlineLevel="0" collapsed="false">
      <c r="A4192" s="9" t="s">
        <v>4641</v>
      </c>
      <c r="B4192" s="9" t="s">
        <v>58</v>
      </c>
      <c r="C4192" s="6" t="s">
        <v>1404</v>
      </c>
      <c r="D4192" s="6" t="s">
        <v>37</v>
      </c>
      <c r="E4192" s="6" t="s">
        <v>147</v>
      </c>
      <c r="F4192" s="6" t="s">
        <v>1413</v>
      </c>
      <c r="G4192" s="6" t="s">
        <v>19</v>
      </c>
      <c r="H4192" s="6" t="s">
        <v>4642</v>
      </c>
      <c r="I4192" s="6" t="n">
        <v>2</v>
      </c>
      <c r="J4192" s="6" t="n">
        <v>3.46</v>
      </c>
      <c r="K4192" s="3" t="str">
        <f aca="false">IF(I4192=1,"Yes","No")</f>
        <v>No</v>
      </c>
      <c r="L4192" s="7" t="n">
        <f aca="false">IF(K4192="Yes",(J4192-1)*0.98,-1)</f>
        <v>-1</v>
      </c>
      <c r="M4192" s="10" t="s">
        <v>53</v>
      </c>
      <c r="N4192" s="50" t="n">
        <v>28.63</v>
      </c>
      <c r="O4192" s="50" t="n">
        <f aca="false">N4192*L4192</f>
        <v>-28.63</v>
      </c>
      <c r="P4192" s="14" t="n">
        <f aca="false">O4192+P4191</f>
        <v>1141.69856814973</v>
      </c>
    </row>
    <row r="4193" customFormat="false" ht="12.8" hidden="false" customHeight="false" outlineLevel="0" collapsed="false">
      <c r="A4193" s="2" t="s">
        <v>4641</v>
      </c>
      <c r="B4193" s="2" t="s">
        <v>657</v>
      </c>
      <c r="C4193" s="0" t="s">
        <v>433</v>
      </c>
      <c r="D4193" s="0" t="s">
        <v>195</v>
      </c>
      <c r="E4193" s="0" t="s">
        <v>79</v>
      </c>
      <c r="F4193" s="0" t="s">
        <v>80</v>
      </c>
      <c r="G4193" s="0" t="s">
        <v>19</v>
      </c>
      <c r="H4193" s="0" t="s">
        <v>4644</v>
      </c>
      <c r="I4193" s="0" t="n">
        <v>3</v>
      </c>
      <c r="J4193" s="0" t="n">
        <v>4.13</v>
      </c>
      <c r="K4193" s="3" t="str">
        <f aca="false">IF(I4193=1,"Yes","No")</f>
        <v>No</v>
      </c>
      <c r="L4193" s="0" t="n">
        <f aca="false">IF(K4193="Yes",(J4193-1)*0.98,-1)</f>
        <v>-1</v>
      </c>
      <c r="M4193" s="5" t="s">
        <v>33</v>
      </c>
      <c r="N4193" s="50" t="n">
        <v>28.63</v>
      </c>
      <c r="O4193" s="50" t="n">
        <f aca="false">N4193*L4193</f>
        <v>-28.63</v>
      </c>
      <c r="P4193" s="14" t="n">
        <f aca="false">O4193+P4192</f>
        <v>1113.06856814973</v>
      </c>
    </row>
    <row r="4194" customFormat="false" ht="12.8" hidden="false" customHeight="false" outlineLevel="0" collapsed="false">
      <c r="A4194" s="2" t="s">
        <v>4641</v>
      </c>
      <c r="B4194" s="2" t="s">
        <v>657</v>
      </c>
      <c r="C4194" s="0" t="s">
        <v>433</v>
      </c>
      <c r="D4194" s="0" t="s">
        <v>195</v>
      </c>
      <c r="E4194" s="0" t="s">
        <v>79</v>
      </c>
      <c r="F4194" s="0" t="s">
        <v>80</v>
      </c>
      <c r="G4194" s="0" t="s">
        <v>19</v>
      </c>
      <c r="H4194" s="0" t="s">
        <v>4644</v>
      </c>
      <c r="I4194" s="0" t="n">
        <v>3</v>
      </c>
      <c r="J4194" s="0" t="n">
        <v>2.24</v>
      </c>
      <c r="K4194" s="3" t="s">
        <v>19</v>
      </c>
      <c r="L4194" s="0" t="n">
        <f aca="false">IF(K4194="Yes",(J4194-1)*0.98,-1)</f>
        <v>-1</v>
      </c>
      <c r="M4194" s="4" t="s">
        <v>22</v>
      </c>
      <c r="N4194" s="50" t="n">
        <v>28.63</v>
      </c>
      <c r="O4194" s="50" t="n">
        <f aca="false">N4194*L4194</f>
        <v>-28.63</v>
      </c>
      <c r="P4194" s="14" t="n">
        <f aca="false">O4194+P4193</f>
        <v>1084.43856814973</v>
      </c>
    </row>
    <row r="4195" customFormat="false" ht="12.8" hidden="false" customHeight="false" outlineLevel="0" collapsed="false">
      <c r="A4195" s="2" t="s">
        <v>4641</v>
      </c>
      <c r="B4195" s="2" t="s">
        <v>471</v>
      </c>
      <c r="C4195" s="0" t="s">
        <v>74</v>
      </c>
      <c r="D4195" s="0" t="s">
        <v>37</v>
      </c>
      <c r="E4195" s="0" t="s">
        <v>30</v>
      </c>
      <c r="F4195" s="0" t="s">
        <v>43</v>
      </c>
      <c r="G4195" s="0" t="s">
        <v>19</v>
      </c>
      <c r="H4195" s="0" t="s">
        <v>4645</v>
      </c>
      <c r="I4195" s="0" t="n">
        <v>1</v>
      </c>
      <c r="J4195" s="0" t="n">
        <v>1.44</v>
      </c>
      <c r="K4195" s="3" t="s">
        <v>21</v>
      </c>
      <c r="L4195" s="0" t="n">
        <f aca="false">IF(K4195="Yes",(J4195-1)*0.98,-1)</f>
        <v>0.4312</v>
      </c>
      <c r="M4195" s="4" t="s">
        <v>22</v>
      </c>
      <c r="N4195" s="50" t="n">
        <v>28.63</v>
      </c>
      <c r="O4195" s="50" t="n">
        <f aca="false">N4195*L4195</f>
        <v>12.345256</v>
      </c>
      <c r="P4195" s="14" t="n">
        <f aca="false">O4195+P4194</f>
        <v>1096.78382414973</v>
      </c>
    </row>
    <row r="4196" customFormat="false" ht="12.8" hidden="false" customHeight="false" outlineLevel="0" collapsed="false">
      <c r="A4196" s="2" t="s">
        <v>4646</v>
      </c>
      <c r="B4196" s="2" t="s">
        <v>885</v>
      </c>
      <c r="C4196" s="0" t="s">
        <v>223</v>
      </c>
      <c r="D4196" s="0" t="s">
        <v>195</v>
      </c>
      <c r="E4196" s="0" t="s">
        <v>17</v>
      </c>
      <c r="F4196" s="0" t="s">
        <v>18</v>
      </c>
      <c r="G4196" s="0" t="s">
        <v>19</v>
      </c>
      <c r="H4196" s="0" t="s">
        <v>4647</v>
      </c>
      <c r="I4196" s="0" t="n">
        <v>2</v>
      </c>
      <c r="J4196" s="0" t="n">
        <v>1.65</v>
      </c>
      <c r="K4196" s="3" t="s">
        <v>21</v>
      </c>
      <c r="L4196" s="0" t="n">
        <f aca="false">IF(K4196="Yes",(J4196-1)*0.98,-1)</f>
        <v>0.637</v>
      </c>
      <c r="M4196" s="4" t="s">
        <v>22</v>
      </c>
      <c r="N4196" s="50" t="n">
        <v>28.63</v>
      </c>
      <c r="O4196" s="50" t="n">
        <f aca="false">N4196*L4196</f>
        <v>18.23731</v>
      </c>
      <c r="P4196" s="14" t="n">
        <f aca="false">O4196+P4195</f>
        <v>1115.02113414973</v>
      </c>
    </row>
    <row r="4197" customFormat="false" ht="12.8" hidden="false" customHeight="false" outlineLevel="0" collapsed="false">
      <c r="A4197" s="2" t="s">
        <v>4646</v>
      </c>
      <c r="B4197" s="2" t="s">
        <v>888</v>
      </c>
      <c r="C4197" s="0" t="s">
        <v>1371</v>
      </c>
      <c r="D4197" s="0" t="s">
        <v>42</v>
      </c>
      <c r="E4197" s="0" t="s">
        <v>79</v>
      </c>
      <c r="F4197" s="0" t="s">
        <v>80</v>
      </c>
      <c r="G4197" s="0" t="s">
        <v>19</v>
      </c>
      <c r="H4197" s="0" t="s">
        <v>4648</v>
      </c>
      <c r="I4197" s="0" t="n">
        <v>4</v>
      </c>
      <c r="J4197" s="0" t="n">
        <v>1.61</v>
      </c>
      <c r="K4197" s="3" t="s">
        <v>19</v>
      </c>
      <c r="L4197" s="0" t="n">
        <f aca="false">IF(K4197="Yes",(J4197-1)*0.98,-1)</f>
        <v>-1</v>
      </c>
      <c r="M4197" s="4" t="s">
        <v>22</v>
      </c>
      <c r="N4197" s="50" t="n">
        <v>28.63</v>
      </c>
      <c r="O4197" s="50" t="n">
        <f aca="false">N4197*L4197</f>
        <v>-28.63</v>
      </c>
      <c r="P4197" s="14" t="n">
        <f aca="false">O4197+P4196</f>
        <v>1086.39113414973</v>
      </c>
    </row>
    <row r="4198" customFormat="false" ht="12.8" hidden="false" customHeight="false" outlineLevel="0" collapsed="false">
      <c r="A4198" s="9" t="s">
        <v>4646</v>
      </c>
      <c r="B4198" s="9" t="s">
        <v>888</v>
      </c>
      <c r="C4198" s="6" t="s">
        <v>1371</v>
      </c>
      <c r="D4198" s="6" t="s">
        <v>42</v>
      </c>
      <c r="E4198" s="6" t="s">
        <v>79</v>
      </c>
      <c r="F4198" s="6" t="s">
        <v>80</v>
      </c>
      <c r="G4198" s="6" t="s">
        <v>19</v>
      </c>
      <c r="H4198" s="6" t="s">
        <v>4649</v>
      </c>
      <c r="I4198" s="6" t="n">
        <v>0</v>
      </c>
      <c r="J4198" s="6" t="n">
        <v>11</v>
      </c>
      <c r="K4198" s="3" t="str">
        <f aca="false">IF(I4198=1,"Yes","No")</f>
        <v>No</v>
      </c>
      <c r="L4198" s="7" t="n">
        <f aca="false">IF(K4198="Yes",(J4198-1)*0.98,-1)</f>
        <v>-1</v>
      </c>
      <c r="M4198" s="10" t="s">
        <v>53</v>
      </c>
      <c r="N4198" s="50" t="n">
        <v>28.63</v>
      </c>
      <c r="O4198" s="50" t="n">
        <f aca="false">N4198*L4198</f>
        <v>-28.63</v>
      </c>
      <c r="P4198" s="14" t="n">
        <f aca="false">O4198+P4197</f>
        <v>1057.76113414973</v>
      </c>
    </row>
    <row r="4199" customFormat="false" ht="12.8" hidden="false" customHeight="false" outlineLevel="0" collapsed="false">
      <c r="A4199" s="2" t="s">
        <v>4650</v>
      </c>
      <c r="B4199" s="2" t="s">
        <v>146</v>
      </c>
      <c r="C4199" s="0" t="s">
        <v>28</v>
      </c>
      <c r="D4199" s="0" t="s">
        <v>42</v>
      </c>
      <c r="E4199" s="0" t="s">
        <v>30</v>
      </c>
      <c r="F4199" s="0" t="s">
        <v>43</v>
      </c>
      <c r="G4199" s="0" t="s">
        <v>19</v>
      </c>
      <c r="H4199" s="0" t="s">
        <v>4651</v>
      </c>
      <c r="I4199" s="0" t="n">
        <v>2</v>
      </c>
      <c r="J4199" s="0" t="n">
        <v>1.82</v>
      </c>
      <c r="K4199" s="3" t="s">
        <v>21</v>
      </c>
      <c r="L4199" s="0" t="n">
        <f aca="false">IF(K4199="Yes",(J4199-1)*0.98,-1)</f>
        <v>0.8036</v>
      </c>
      <c r="M4199" s="11" t="s">
        <v>62</v>
      </c>
      <c r="N4199" s="50" t="n">
        <v>28.63</v>
      </c>
      <c r="O4199" s="50" t="n">
        <f aca="false">N4199*L4199</f>
        <v>23.007068</v>
      </c>
      <c r="P4199" s="14" t="n">
        <f aca="false">O4199+P4198</f>
        <v>1080.76820214973</v>
      </c>
    </row>
    <row r="4200" customFormat="false" ht="12.8" hidden="false" customHeight="false" outlineLevel="0" collapsed="false">
      <c r="A4200" s="2" t="s">
        <v>4652</v>
      </c>
      <c r="B4200" s="2" t="s">
        <v>1421</v>
      </c>
      <c r="C4200" s="0" t="s">
        <v>56</v>
      </c>
      <c r="D4200" s="0" t="s">
        <v>16</v>
      </c>
      <c r="E4200" s="0" t="s">
        <v>17</v>
      </c>
      <c r="F4200" s="0" t="s">
        <v>18</v>
      </c>
      <c r="G4200" s="0" t="s">
        <v>19</v>
      </c>
      <c r="H4200" s="0" t="s">
        <v>4653</v>
      </c>
      <c r="I4200" s="0" t="n">
        <v>1</v>
      </c>
      <c r="J4200" s="0" t="n">
        <v>1.57</v>
      </c>
      <c r="K4200" s="3" t="s">
        <v>21</v>
      </c>
      <c r="L4200" s="0" t="n">
        <f aca="false">IF(K4200="Yes",(J4200-1)*0.98,-1)</f>
        <v>0.5586</v>
      </c>
      <c r="M4200" s="4" t="s">
        <v>22</v>
      </c>
      <c r="N4200" s="50" t="n">
        <v>28.63</v>
      </c>
      <c r="O4200" s="50" t="n">
        <f aca="false">N4200*L4200</f>
        <v>15.992718</v>
      </c>
      <c r="P4200" s="14" t="n">
        <f aca="false">O4200+P4199</f>
        <v>1096.76092014973</v>
      </c>
    </row>
    <row r="4201" customFormat="false" ht="12.8" hidden="false" customHeight="false" outlineLevel="0" collapsed="false">
      <c r="A4201" s="2" t="s">
        <v>4652</v>
      </c>
      <c r="B4201" s="2" t="s">
        <v>1421</v>
      </c>
      <c r="C4201" s="0" t="s">
        <v>56</v>
      </c>
      <c r="D4201" s="0" t="s">
        <v>16</v>
      </c>
      <c r="E4201" s="0" t="s">
        <v>17</v>
      </c>
      <c r="F4201" s="0" t="s">
        <v>18</v>
      </c>
      <c r="G4201" s="0" t="s">
        <v>19</v>
      </c>
      <c r="H4201" s="0" t="s">
        <v>4654</v>
      </c>
      <c r="I4201" s="0" t="n">
        <v>4</v>
      </c>
      <c r="J4201" s="0" t="n">
        <v>2.49</v>
      </c>
      <c r="K4201" s="3" t="s">
        <v>19</v>
      </c>
      <c r="L4201" s="0" t="n">
        <f aca="false">IF(K4201="Yes",(J4201-1)*0.98,-1)</f>
        <v>-1</v>
      </c>
      <c r="M4201" s="11" t="s">
        <v>62</v>
      </c>
      <c r="N4201" s="50" t="n">
        <v>28.63</v>
      </c>
      <c r="O4201" s="50" t="n">
        <f aca="false">N4201*L4201</f>
        <v>-28.63</v>
      </c>
      <c r="P4201" s="14" t="n">
        <f aca="false">O4201+P4200</f>
        <v>1068.13092014973</v>
      </c>
    </row>
    <row r="4202" customFormat="false" ht="12.8" hidden="false" customHeight="false" outlineLevel="0" collapsed="false">
      <c r="A4202" s="2" t="s">
        <v>4652</v>
      </c>
      <c r="B4202" s="2" t="s">
        <v>1421</v>
      </c>
      <c r="C4202" s="6" t="s">
        <v>56</v>
      </c>
      <c r="D4202" s="6" t="s">
        <v>16</v>
      </c>
      <c r="E4202" s="6" t="s">
        <v>17</v>
      </c>
      <c r="F4202" s="6" t="s">
        <v>18</v>
      </c>
      <c r="G4202" s="6" t="s">
        <v>19</v>
      </c>
      <c r="H4202" s="6" t="s">
        <v>4655</v>
      </c>
      <c r="I4202" s="6" t="n">
        <v>3</v>
      </c>
      <c r="J4202" s="6" t="n">
        <v>4.37</v>
      </c>
      <c r="K4202" s="3" t="str">
        <f aca="false">IF(I4202=1, "No","Yes")</f>
        <v>Yes</v>
      </c>
      <c r="L4202" s="7" t="n">
        <f aca="false">IF(I4202=1,-J4202,0.98)</f>
        <v>0.98</v>
      </c>
      <c r="M4202" s="12" t="s">
        <v>128</v>
      </c>
      <c r="N4202" s="50" t="n">
        <v>28.63</v>
      </c>
      <c r="O4202" s="50" t="n">
        <f aca="false">N4202*L4202</f>
        <v>28.0574</v>
      </c>
      <c r="P4202" s="14" t="n">
        <f aca="false">O4202+P4201</f>
        <v>1096.18832014973</v>
      </c>
    </row>
    <row r="4203" customFormat="false" ht="12.8" hidden="false" customHeight="false" outlineLevel="0" collapsed="false">
      <c r="A4203" s="2" t="s">
        <v>4652</v>
      </c>
      <c r="B4203" s="2" t="s">
        <v>885</v>
      </c>
      <c r="C4203" s="0" t="s">
        <v>359</v>
      </c>
      <c r="D4203" s="0" t="s">
        <v>16</v>
      </c>
      <c r="E4203" s="0" t="s">
        <v>17</v>
      </c>
      <c r="F4203" s="0" t="s">
        <v>18</v>
      </c>
      <c r="G4203" s="0" t="s">
        <v>19</v>
      </c>
      <c r="H4203" s="0" t="s">
        <v>4656</v>
      </c>
      <c r="I4203" s="0" t="n">
        <v>1</v>
      </c>
      <c r="J4203" s="0" t="n">
        <v>1.19</v>
      </c>
      <c r="K4203" s="3" t="s">
        <v>21</v>
      </c>
      <c r="L4203" s="0" t="n">
        <f aca="false">IF(K4203="Yes",(J4203-1)*0.98,-1)</f>
        <v>0.1862</v>
      </c>
      <c r="M4203" s="4" t="s">
        <v>22</v>
      </c>
      <c r="N4203" s="50" t="n">
        <v>28.63</v>
      </c>
      <c r="O4203" s="50" t="n">
        <f aca="false">N4203*L4203</f>
        <v>5.330906</v>
      </c>
      <c r="P4203" s="14" t="n">
        <f aca="false">O4203+P4202</f>
        <v>1101.51922614973</v>
      </c>
    </row>
    <row r="4204" customFormat="false" ht="12.8" hidden="false" customHeight="false" outlineLevel="0" collapsed="false">
      <c r="A4204" s="2" t="s">
        <v>4652</v>
      </c>
      <c r="B4204" s="2" t="s">
        <v>885</v>
      </c>
      <c r="C4204" s="0" t="s">
        <v>359</v>
      </c>
      <c r="D4204" s="0" t="s">
        <v>16</v>
      </c>
      <c r="E4204" s="0" t="s">
        <v>17</v>
      </c>
      <c r="F4204" s="0" t="s">
        <v>18</v>
      </c>
      <c r="G4204" s="0" t="s">
        <v>19</v>
      </c>
      <c r="H4204" s="0" t="s">
        <v>4657</v>
      </c>
      <c r="I4204" s="0" t="s">
        <v>133</v>
      </c>
      <c r="J4204" s="0" t="n">
        <v>2.15</v>
      </c>
      <c r="K4204" s="3" t="s">
        <v>19</v>
      </c>
      <c r="L4204" s="0" t="n">
        <f aca="false">IF(K4204="Yes",(J4204-1)*0.98,-1)</f>
        <v>-1</v>
      </c>
      <c r="M4204" s="11" t="s">
        <v>62</v>
      </c>
      <c r="N4204" s="50" t="n">
        <v>28.63</v>
      </c>
      <c r="O4204" s="50" t="n">
        <f aca="false">N4204*L4204</f>
        <v>-28.63</v>
      </c>
      <c r="P4204" s="14" t="n">
        <f aca="false">O4204+P4203</f>
        <v>1072.88922614973</v>
      </c>
    </row>
    <row r="4205" customFormat="false" ht="12.8" hidden="false" customHeight="false" outlineLevel="0" collapsed="false">
      <c r="A4205" s="2" t="s">
        <v>4658</v>
      </c>
      <c r="B4205" s="2" t="s">
        <v>3719</v>
      </c>
      <c r="C4205" s="0" t="s">
        <v>110</v>
      </c>
      <c r="D4205" s="0" t="s">
        <v>16</v>
      </c>
      <c r="E4205" s="0" t="s">
        <v>17</v>
      </c>
      <c r="F4205" s="0" t="s">
        <v>18</v>
      </c>
      <c r="G4205" s="0" t="s">
        <v>19</v>
      </c>
      <c r="H4205" s="0" t="s">
        <v>4659</v>
      </c>
      <c r="I4205" s="0" t="n">
        <v>2</v>
      </c>
      <c r="J4205" s="0" t="n">
        <v>1.44</v>
      </c>
      <c r="K4205" s="3" t="s">
        <v>21</v>
      </c>
      <c r="L4205" s="0" t="n">
        <f aca="false">IF(K4205="Yes",(J4205-1)*0.98,-1)</f>
        <v>0.4312</v>
      </c>
      <c r="M4205" s="4" t="s">
        <v>22</v>
      </c>
      <c r="N4205" s="50" t="n">
        <v>28.63</v>
      </c>
      <c r="O4205" s="50" t="n">
        <f aca="false">N4205*L4205</f>
        <v>12.345256</v>
      </c>
      <c r="P4205" s="14" t="n">
        <f aca="false">O4205+P4204</f>
        <v>1085.23448214973</v>
      </c>
    </row>
    <row r="4206" customFormat="false" ht="12.8" hidden="false" customHeight="false" outlineLevel="0" collapsed="false">
      <c r="A4206" s="2" t="s">
        <v>4658</v>
      </c>
      <c r="B4206" s="2" t="s">
        <v>109</v>
      </c>
      <c r="C4206" s="0" t="s">
        <v>225</v>
      </c>
      <c r="D4206" s="0" t="s">
        <v>42</v>
      </c>
      <c r="E4206" s="0" t="s">
        <v>79</v>
      </c>
      <c r="F4206" s="0" t="s">
        <v>80</v>
      </c>
      <c r="G4206" s="0" t="s">
        <v>19</v>
      </c>
      <c r="H4206" s="0" t="s">
        <v>4660</v>
      </c>
      <c r="I4206" s="0" t="n">
        <v>3</v>
      </c>
      <c r="J4206" s="0" t="n">
        <v>1.3</v>
      </c>
      <c r="K4206" s="3" t="s">
        <v>21</v>
      </c>
      <c r="L4206" s="0" t="n">
        <f aca="false">IF(K4206="Yes",(J4206-1)*0.98,-1)</f>
        <v>0.294</v>
      </c>
      <c r="M4206" s="4" t="s">
        <v>22</v>
      </c>
      <c r="N4206" s="50" t="n">
        <v>28.63</v>
      </c>
      <c r="O4206" s="50" t="n">
        <f aca="false">N4206*L4206</f>
        <v>8.41722</v>
      </c>
      <c r="P4206" s="14" t="n">
        <f aca="false">O4206+P4205</f>
        <v>1093.65170214973</v>
      </c>
    </row>
    <row r="4207" customFormat="false" ht="12.8" hidden="false" customHeight="false" outlineLevel="0" collapsed="false">
      <c r="A4207" s="2" t="s">
        <v>4661</v>
      </c>
      <c r="B4207" s="2" t="s">
        <v>2615</v>
      </c>
      <c r="C4207" s="0" t="s">
        <v>131</v>
      </c>
      <c r="D4207" s="0" t="s">
        <v>102</v>
      </c>
      <c r="E4207" s="0" t="s">
        <v>17</v>
      </c>
      <c r="F4207" s="0" t="s">
        <v>929</v>
      </c>
      <c r="G4207" s="0" t="s">
        <v>19</v>
      </c>
      <c r="H4207" s="0" t="s">
        <v>4662</v>
      </c>
      <c r="I4207" s="0" t="n">
        <v>2</v>
      </c>
      <c r="J4207" s="0" t="n">
        <v>1.55</v>
      </c>
      <c r="K4207" s="3" t="s">
        <v>21</v>
      </c>
      <c r="L4207" s="0" t="n">
        <f aca="false">IF(K4207="Yes",(J4207-1)*0.98,-1)</f>
        <v>0.539</v>
      </c>
      <c r="M4207" s="4" t="s">
        <v>22</v>
      </c>
      <c r="N4207" s="50" t="n">
        <v>28.63</v>
      </c>
      <c r="O4207" s="50" t="n">
        <f aca="false">N4207*L4207</f>
        <v>15.43157</v>
      </c>
      <c r="P4207" s="14" t="n">
        <f aca="false">O4207+P4206</f>
        <v>1109.08327214973</v>
      </c>
    </row>
    <row r="4208" customFormat="false" ht="12.8" hidden="false" customHeight="false" outlineLevel="0" collapsed="false">
      <c r="A4208" s="2" t="s">
        <v>4661</v>
      </c>
      <c r="B4208" s="2" t="s">
        <v>46</v>
      </c>
      <c r="C4208" s="0" t="s">
        <v>131</v>
      </c>
      <c r="D4208" s="0" t="s">
        <v>195</v>
      </c>
      <c r="E4208" s="0" t="s">
        <v>87</v>
      </c>
      <c r="G4208" s="0" t="s">
        <v>19</v>
      </c>
      <c r="H4208" s="0" t="s">
        <v>1004</v>
      </c>
      <c r="I4208" s="0" t="n">
        <v>2</v>
      </c>
      <c r="J4208" s="0" t="n">
        <v>1.55</v>
      </c>
      <c r="K4208" s="3" t="s">
        <v>21</v>
      </c>
      <c r="L4208" s="0" t="n">
        <f aca="false">IF(K4208="Yes",(J4208-1)*0.98,-1)</f>
        <v>0.539</v>
      </c>
      <c r="M4208" s="4" t="s">
        <v>22</v>
      </c>
      <c r="N4208" s="50" t="n">
        <v>28.63</v>
      </c>
      <c r="O4208" s="50" t="n">
        <f aca="false">N4208*L4208</f>
        <v>15.43157</v>
      </c>
      <c r="P4208" s="14" t="n">
        <f aca="false">O4208+P4207</f>
        <v>1124.51484214973</v>
      </c>
    </row>
    <row r="4209" customFormat="false" ht="12.8" hidden="false" customHeight="false" outlineLevel="0" collapsed="false">
      <c r="A4209" s="2" t="s">
        <v>4663</v>
      </c>
      <c r="B4209" s="2" t="s">
        <v>239</v>
      </c>
      <c r="C4209" s="0" t="s">
        <v>28</v>
      </c>
      <c r="D4209" s="0" t="s">
        <v>42</v>
      </c>
      <c r="E4209" s="0" t="s">
        <v>30</v>
      </c>
      <c r="F4209" s="0" t="s">
        <v>18</v>
      </c>
      <c r="G4209" s="0" t="s">
        <v>19</v>
      </c>
      <c r="H4209" s="0" t="s">
        <v>4664</v>
      </c>
      <c r="I4209" s="0" t="n">
        <v>0</v>
      </c>
      <c r="J4209" s="0" t="n">
        <v>0</v>
      </c>
      <c r="K4209" s="3" t="s">
        <v>19</v>
      </c>
      <c r="L4209" s="0" t="n">
        <f aca="false">IF(K4209="Yes",(J4209-1)*0.98,-1)</f>
        <v>-1</v>
      </c>
      <c r="M4209" s="11" t="s">
        <v>62</v>
      </c>
      <c r="N4209" s="50" t="n">
        <v>28.63</v>
      </c>
      <c r="O4209" s="50" t="n">
        <f aca="false">N4209*L4209</f>
        <v>-28.63</v>
      </c>
      <c r="P4209" s="14" t="n">
        <f aca="false">O4209+P4208</f>
        <v>1095.88484214973</v>
      </c>
    </row>
    <row r="4210" customFormat="false" ht="12.8" hidden="false" customHeight="false" outlineLevel="0" collapsed="false">
      <c r="A4210" s="2" t="s">
        <v>4665</v>
      </c>
      <c r="B4210" s="2" t="s">
        <v>926</v>
      </c>
      <c r="C4210" s="0" t="s">
        <v>259</v>
      </c>
      <c r="D4210" s="0" t="s">
        <v>16</v>
      </c>
      <c r="E4210" s="0" t="s">
        <v>17</v>
      </c>
      <c r="F4210" s="0" t="s">
        <v>103</v>
      </c>
      <c r="G4210" s="0" t="s">
        <v>19</v>
      </c>
      <c r="H4210" s="0" t="s">
        <v>4666</v>
      </c>
      <c r="I4210" s="0" t="n">
        <v>2</v>
      </c>
      <c r="J4210" s="0" t="n">
        <v>1.5</v>
      </c>
      <c r="K4210" s="3" t="s">
        <v>21</v>
      </c>
      <c r="L4210" s="0" t="n">
        <f aca="false">IF(K4210="Yes",(J4210-1)*0.98,-1)</f>
        <v>0.49</v>
      </c>
      <c r="M4210" s="11" t="s">
        <v>62</v>
      </c>
      <c r="N4210" s="50" t="n">
        <v>28.63</v>
      </c>
      <c r="O4210" s="50" t="n">
        <f aca="false">N4210*L4210</f>
        <v>14.0287</v>
      </c>
      <c r="P4210" s="14" t="n">
        <f aca="false">O4210+P4209</f>
        <v>1109.91354214973</v>
      </c>
    </row>
    <row r="4211" customFormat="false" ht="12.8" hidden="false" customHeight="false" outlineLevel="0" collapsed="false">
      <c r="A4211" s="2" t="s">
        <v>4665</v>
      </c>
      <c r="B4211" s="2" t="s">
        <v>926</v>
      </c>
      <c r="C4211" s="6" t="s">
        <v>259</v>
      </c>
      <c r="D4211" s="6" t="s">
        <v>16</v>
      </c>
      <c r="E4211" s="6" t="s">
        <v>17</v>
      </c>
      <c r="F4211" s="6" t="s">
        <v>103</v>
      </c>
      <c r="G4211" s="6" t="s">
        <v>19</v>
      </c>
      <c r="H4211" s="6" t="s">
        <v>4667</v>
      </c>
      <c r="I4211" s="6" t="n">
        <v>3</v>
      </c>
      <c r="J4211" s="6" t="n">
        <v>2.78</v>
      </c>
      <c r="K4211" s="3" t="str">
        <f aca="false">IF(I4211=1, "No","Yes")</f>
        <v>Yes</v>
      </c>
      <c r="L4211" s="7" t="n">
        <f aca="false">IF(I4211=1,-J4211,0.98)</f>
        <v>0.98</v>
      </c>
      <c r="M4211" s="8" t="s">
        <v>51</v>
      </c>
      <c r="N4211" s="50" t="n">
        <v>28.63</v>
      </c>
      <c r="O4211" s="50" t="n">
        <f aca="false">N4211*L4211</f>
        <v>28.0574</v>
      </c>
      <c r="P4211" s="14" t="n">
        <f aca="false">O4211+P4210</f>
        <v>1137.97094214973</v>
      </c>
    </row>
    <row r="4212" customFormat="false" ht="12.8" hidden="false" customHeight="false" outlineLevel="0" collapsed="false">
      <c r="A4212" s="2" t="s">
        <v>4665</v>
      </c>
      <c r="B4212" s="2" t="s">
        <v>926</v>
      </c>
      <c r="C4212" s="6" t="s">
        <v>259</v>
      </c>
      <c r="D4212" s="6" t="s">
        <v>16</v>
      </c>
      <c r="E4212" s="6" t="s">
        <v>17</v>
      </c>
      <c r="F4212" s="6" t="s">
        <v>103</v>
      </c>
      <c r="G4212" s="6" t="s">
        <v>19</v>
      </c>
      <c r="H4212" s="6" t="s">
        <v>4667</v>
      </c>
      <c r="I4212" s="6" t="n">
        <v>3</v>
      </c>
      <c r="J4212" s="6" t="n">
        <v>2.78</v>
      </c>
      <c r="K4212" s="3" t="str">
        <f aca="false">IF(I4212=1, "No","Yes")</f>
        <v>Yes</v>
      </c>
      <c r="L4212" s="7" t="n">
        <f aca="false">IF(I4212=1,-J4212,0.98)</f>
        <v>0.98</v>
      </c>
      <c r="M4212" s="12" t="s">
        <v>128</v>
      </c>
      <c r="N4212" s="50" t="n">
        <v>28.63</v>
      </c>
      <c r="O4212" s="50" t="n">
        <f aca="false">N4212*L4212</f>
        <v>28.0574</v>
      </c>
      <c r="P4212" s="14" t="n">
        <f aca="false">O4212+P4211</f>
        <v>1166.02834214973</v>
      </c>
    </row>
    <row r="4213" customFormat="false" ht="12.8" hidden="false" customHeight="false" outlineLevel="0" collapsed="false">
      <c r="A4213" s="9" t="s">
        <v>4665</v>
      </c>
      <c r="B4213" s="9" t="s">
        <v>926</v>
      </c>
      <c r="C4213" s="6" t="s">
        <v>259</v>
      </c>
      <c r="D4213" s="6" t="s">
        <v>16</v>
      </c>
      <c r="E4213" s="6" t="s">
        <v>17</v>
      </c>
      <c r="F4213" s="6" t="s">
        <v>103</v>
      </c>
      <c r="G4213" s="6" t="s">
        <v>19</v>
      </c>
      <c r="H4213" s="6" t="s">
        <v>4667</v>
      </c>
      <c r="I4213" s="6" t="n">
        <v>3</v>
      </c>
      <c r="J4213" s="6" t="n">
        <v>1.42</v>
      </c>
      <c r="K4213" s="3" t="s">
        <v>21</v>
      </c>
      <c r="L4213" s="0" t="n">
        <f aca="false">IF(K4213="Yes",(J4213-1)*0.98,-1)</f>
        <v>0.4116</v>
      </c>
      <c r="M4213" s="13" t="s">
        <v>184</v>
      </c>
      <c r="N4213" s="50" t="n">
        <v>28.63</v>
      </c>
      <c r="O4213" s="50" t="n">
        <f aca="false">N4213*L4213</f>
        <v>11.784108</v>
      </c>
      <c r="P4213" s="14" t="n">
        <f aca="false">O4213+P4212</f>
        <v>1177.81245014973</v>
      </c>
    </row>
    <row r="4214" customFormat="false" ht="12.8" hidden="false" customHeight="false" outlineLevel="0" collapsed="false">
      <c r="A4214" s="9" t="s">
        <v>4665</v>
      </c>
      <c r="B4214" s="9" t="s">
        <v>926</v>
      </c>
      <c r="C4214" s="6" t="s">
        <v>259</v>
      </c>
      <c r="D4214" s="6" t="s">
        <v>16</v>
      </c>
      <c r="E4214" s="6" t="s">
        <v>17</v>
      </c>
      <c r="F4214" s="6" t="s">
        <v>103</v>
      </c>
      <c r="G4214" s="6" t="s">
        <v>19</v>
      </c>
      <c r="H4214" s="6" t="s">
        <v>4666</v>
      </c>
      <c r="I4214" s="6" t="n">
        <v>2</v>
      </c>
      <c r="J4214" s="6" t="n">
        <v>0</v>
      </c>
      <c r="K4214" s="3" t="str">
        <f aca="false">IF(I4214=1,"Yes","No")</f>
        <v>No</v>
      </c>
      <c r="L4214" s="7" t="n">
        <f aca="false">IF(K4214="Yes",(J4214-1)*0.98,-1)</f>
        <v>-1</v>
      </c>
      <c r="M4214" s="10" t="s">
        <v>53</v>
      </c>
      <c r="N4214" s="50" t="n">
        <v>28.63</v>
      </c>
      <c r="O4214" s="50" t="n">
        <f aca="false">N4214*L4214</f>
        <v>-28.63</v>
      </c>
      <c r="P4214" s="14" t="n">
        <f aca="false">O4214+P4213</f>
        <v>1149.18245014973</v>
      </c>
    </row>
    <row r="4215" customFormat="false" ht="12.8" hidden="false" customHeight="false" outlineLevel="0" collapsed="false">
      <c r="A4215" s="2" t="s">
        <v>4665</v>
      </c>
      <c r="B4215" s="2" t="s">
        <v>657</v>
      </c>
      <c r="C4215" s="0" t="s">
        <v>1031</v>
      </c>
      <c r="D4215" s="0" t="s">
        <v>37</v>
      </c>
      <c r="E4215" s="0" t="s">
        <v>17</v>
      </c>
      <c r="G4215" s="0" t="s">
        <v>19</v>
      </c>
      <c r="H4215" s="0" t="s">
        <v>4668</v>
      </c>
      <c r="I4215" s="0" t="n">
        <v>4</v>
      </c>
      <c r="J4215" s="0" t="n">
        <v>0</v>
      </c>
      <c r="K4215" s="3" t="s">
        <v>19</v>
      </c>
      <c r="L4215" s="0" t="n">
        <f aca="false">IF(K4215="Yes",(J4215-1)*0.98,-1)</f>
        <v>-1</v>
      </c>
      <c r="M4215" s="11" t="s">
        <v>62</v>
      </c>
      <c r="N4215" s="50" t="n">
        <v>28.63</v>
      </c>
      <c r="O4215" s="50" t="n">
        <f aca="false">N4215*L4215</f>
        <v>-28.63</v>
      </c>
      <c r="P4215" s="14" t="n">
        <f aca="false">O4215+P4214</f>
        <v>1120.55245014973</v>
      </c>
    </row>
    <row r="4216" customFormat="false" ht="12.8" hidden="false" customHeight="false" outlineLevel="0" collapsed="false">
      <c r="A4216" s="9" t="s">
        <v>4665</v>
      </c>
      <c r="B4216" s="9" t="s">
        <v>657</v>
      </c>
      <c r="C4216" s="6" t="s">
        <v>1031</v>
      </c>
      <c r="D4216" s="6" t="s">
        <v>37</v>
      </c>
      <c r="E4216" s="6" t="s">
        <v>17</v>
      </c>
      <c r="F4216" s="6"/>
      <c r="G4216" s="6" t="s">
        <v>19</v>
      </c>
      <c r="H4216" s="6" t="s">
        <v>4668</v>
      </c>
      <c r="I4216" s="6" t="n">
        <v>4</v>
      </c>
      <c r="J4216" s="6" t="n">
        <v>0</v>
      </c>
      <c r="K4216" s="3" t="str">
        <f aca="false">IF(I4216=1,"Yes","No")</f>
        <v>No</v>
      </c>
      <c r="L4216" s="7" t="n">
        <f aca="false">IF(K4216="Yes",(J4216-1)*0.98,-1)</f>
        <v>-1</v>
      </c>
      <c r="M4216" s="10" t="s">
        <v>53</v>
      </c>
      <c r="N4216" s="50" t="n">
        <v>28.63</v>
      </c>
      <c r="O4216" s="50" t="n">
        <f aca="false">N4216*L4216</f>
        <v>-28.63</v>
      </c>
      <c r="P4216" s="14" t="n">
        <f aca="false">O4216+P4215</f>
        <v>1091.92245014973</v>
      </c>
      <c r="Q4216" s="47" t="n">
        <v>0</v>
      </c>
      <c r="R4216" s="47" t="n">
        <v>500</v>
      </c>
      <c r="S4216" s="47" t="n">
        <f aca="false">R4216/50</f>
        <v>10</v>
      </c>
      <c r="T4216" s="47" t="n">
        <f aca="false">3765.32+Q4216+591.92</f>
        <v>4357.24</v>
      </c>
      <c r="U4216" s="54" t="s">
        <v>5947</v>
      </c>
      <c r="V4216" s="51" t="n">
        <v>4357.24</v>
      </c>
    </row>
    <row r="4217" customFormat="false" ht="12.8" hidden="false" customHeight="false" outlineLevel="0" collapsed="false">
      <c r="A4217" s="2" t="s">
        <v>4669</v>
      </c>
      <c r="B4217" s="2" t="s">
        <v>40</v>
      </c>
      <c r="C4217" s="0" t="s">
        <v>150</v>
      </c>
      <c r="D4217" s="0" t="s">
        <v>16</v>
      </c>
      <c r="E4217" s="0" t="s">
        <v>17</v>
      </c>
      <c r="F4217" s="0" t="s">
        <v>18</v>
      </c>
      <c r="G4217" s="0" t="s">
        <v>19</v>
      </c>
      <c r="H4217" s="0" t="s">
        <v>4670</v>
      </c>
      <c r="I4217" s="0" t="n">
        <v>3</v>
      </c>
      <c r="J4217" s="0" t="n">
        <v>1.18</v>
      </c>
      <c r="K4217" s="3" t="s">
        <v>21</v>
      </c>
      <c r="L4217" s="0" t="n">
        <f aca="false">IF(K4217="Yes",(J4217-1)*0.98,-1)</f>
        <v>0.1764</v>
      </c>
      <c r="M4217" s="4" t="s">
        <v>22</v>
      </c>
      <c r="N4217" s="50" t="n">
        <v>10</v>
      </c>
      <c r="O4217" s="50" t="n">
        <f aca="false">N4217*L4217</f>
        <v>1.764</v>
      </c>
      <c r="P4217" s="51" t="n">
        <f aca="false">R4216+O4217</f>
        <v>501.764</v>
      </c>
    </row>
    <row r="4218" customFormat="false" ht="12.8" hidden="false" customHeight="false" outlineLevel="0" collapsed="false">
      <c r="A4218" s="2" t="s">
        <v>4671</v>
      </c>
      <c r="B4218" s="2" t="s">
        <v>4672</v>
      </c>
      <c r="C4218" s="0" t="s">
        <v>1488</v>
      </c>
      <c r="D4218" s="0" t="s">
        <v>37</v>
      </c>
      <c r="E4218" s="0" t="s">
        <v>87</v>
      </c>
      <c r="G4218" s="0" t="s">
        <v>19</v>
      </c>
      <c r="H4218" s="0" t="s">
        <v>4673</v>
      </c>
      <c r="I4218" s="0" t="n">
        <v>2</v>
      </c>
      <c r="J4218" s="0" t="n">
        <v>1.92</v>
      </c>
      <c r="K4218" s="3" t="s">
        <v>21</v>
      </c>
      <c r="L4218" s="0" t="n">
        <f aca="false">IF(K4218="Yes",(J4218-1)*0.98,-1)</f>
        <v>0.9016</v>
      </c>
      <c r="M4218" s="11" t="s">
        <v>62</v>
      </c>
      <c r="N4218" s="50" t="n">
        <v>10</v>
      </c>
      <c r="O4218" s="50" t="n">
        <f aca="false">N4218*L4218</f>
        <v>9.016</v>
      </c>
      <c r="P4218" s="14" t="n">
        <f aca="false">O4218+P4217</f>
        <v>510.78</v>
      </c>
    </row>
    <row r="4219" customFormat="false" ht="12.8" hidden="false" customHeight="false" outlineLevel="0" collapsed="false">
      <c r="A4219" s="2" t="s">
        <v>4671</v>
      </c>
      <c r="B4219" s="2" t="s">
        <v>4672</v>
      </c>
      <c r="C4219" s="6" t="s">
        <v>1488</v>
      </c>
      <c r="D4219" s="6" t="s">
        <v>37</v>
      </c>
      <c r="E4219" s="6" t="s">
        <v>87</v>
      </c>
      <c r="F4219" s="6"/>
      <c r="G4219" s="6" t="s">
        <v>19</v>
      </c>
      <c r="H4219" s="6" t="s">
        <v>4674</v>
      </c>
      <c r="I4219" s="6" t="s">
        <v>133</v>
      </c>
      <c r="J4219" s="6" t="n">
        <v>12</v>
      </c>
      <c r="K4219" s="3" t="str">
        <f aca="false">IF(I4219=1, "No","Yes")</f>
        <v>Yes</v>
      </c>
      <c r="L4219" s="7" t="n">
        <f aca="false">IF(I4219=1,-J4219,0.98)</f>
        <v>0.98</v>
      </c>
      <c r="M4219" s="8" t="s">
        <v>51</v>
      </c>
      <c r="N4219" s="50" t="n">
        <v>10</v>
      </c>
      <c r="O4219" s="50" t="n">
        <f aca="false">N4219*L4219</f>
        <v>9.8</v>
      </c>
      <c r="P4219" s="14" t="n">
        <f aca="false">O4219+P4218</f>
        <v>520.58</v>
      </c>
    </row>
    <row r="4220" customFormat="false" ht="12.8" hidden="false" customHeight="false" outlineLevel="0" collapsed="false">
      <c r="A4220" s="9" t="s">
        <v>4671</v>
      </c>
      <c r="B4220" s="9" t="s">
        <v>4672</v>
      </c>
      <c r="C4220" s="6" t="s">
        <v>1488</v>
      </c>
      <c r="D4220" s="6" t="s">
        <v>37</v>
      </c>
      <c r="E4220" s="6" t="s">
        <v>87</v>
      </c>
      <c r="F4220" s="6"/>
      <c r="G4220" s="6" t="s">
        <v>19</v>
      </c>
      <c r="H4220" s="6" t="s">
        <v>4673</v>
      </c>
      <c r="I4220" s="6" t="n">
        <v>2</v>
      </c>
      <c r="J4220" s="6" t="n">
        <v>0</v>
      </c>
      <c r="K4220" s="3" t="str">
        <f aca="false">IF(I4220=1,"Yes","No")</f>
        <v>No</v>
      </c>
      <c r="L4220" s="7" t="n">
        <f aca="false">IF(K4220="Yes",(J4220-1)*0.98,-1)</f>
        <v>-1</v>
      </c>
      <c r="M4220" s="10" t="s">
        <v>53</v>
      </c>
      <c r="N4220" s="50" t="n">
        <v>10</v>
      </c>
      <c r="O4220" s="50" t="n">
        <f aca="false">N4220*L4220</f>
        <v>-10</v>
      </c>
      <c r="P4220" s="14" t="n">
        <f aca="false">O4220+P4219</f>
        <v>510.58</v>
      </c>
    </row>
    <row r="4221" customFormat="false" ht="12.8" hidden="false" customHeight="false" outlineLevel="0" collapsed="false">
      <c r="A4221" s="2" t="s">
        <v>4675</v>
      </c>
      <c r="B4221" s="2" t="s">
        <v>1421</v>
      </c>
      <c r="C4221" s="0" t="s">
        <v>179</v>
      </c>
      <c r="D4221" s="0" t="s">
        <v>48</v>
      </c>
      <c r="E4221" s="0" t="s">
        <v>17</v>
      </c>
      <c r="F4221" s="0" t="s">
        <v>103</v>
      </c>
      <c r="G4221" s="0" t="s">
        <v>19</v>
      </c>
      <c r="H4221" s="0" t="s">
        <v>4676</v>
      </c>
      <c r="I4221" s="0" t="n">
        <v>1</v>
      </c>
      <c r="J4221" s="0" t="n">
        <v>1.19</v>
      </c>
      <c r="K4221" s="3" t="s">
        <v>21</v>
      </c>
      <c r="L4221" s="0" t="n">
        <f aca="false">IF(K4221="Yes",(J4221-1)*0.98,-1)</f>
        <v>0.1862</v>
      </c>
      <c r="M4221" s="4" t="s">
        <v>22</v>
      </c>
      <c r="N4221" s="50" t="n">
        <v>10</v>
      </c>
      <c r="O4221" s="50" t="n">
        <f aca="false">N4221*L4221</f>
        <v>1.862</v>
      </c>
      <c r="P4221" s="14" t="n">
        <f aca="false">O4221+P4220</f>
        <v>512.442</v>
      </c>
    </row>
    <row r="4222" customFormat="false" ht="12.8" hidden="false" customHeight="false" outlineLevel="0" collapsed="false">
      <c r="A4222" s="2" t="s">
        <v>4675</v>
      </c>
      <c r="B4222" s="2" t="s">
        <v>527</v>
      </c>
      <c r="C4222" s="0" t="s">
        <v>59</v>
      </c>
      <c r="D4222" s="0" t="s">
        <v>16</v>
      </c>
      <c r="E4222" s="0" t="s">
        <v>30</v>
      </c>
      <c r="F4222" s="0" t="s">
        <v>65</v>
      </c>
      <c r="G4222" s="0" t="s">
        <v>21</v>
      </c>
      <c r="H4222" s="0" t="s">
        <v>4045</v>
      </c>
      <c r="I4222" s="0" t="n">
        <v>1</v>
      </c>
      <c r="J4222" s="0" t="n">
        <v>1.3</v>
      </c>
      <c r="K4222" s="3" t="s">
        <v>21</v>
      </c>
      <c r="L4222" s="0" t="n">
        <f aca="false">IF(K4222="Yes",(J4222-1)*0.98,-1)</f>
        <v>0.294</v>
      </c>
      <c r="M4222" s="4" t="s">
        <v>22</v>
      </c>
      <c r="N4222" s="50" t="n">
        <v>10</v>
      </c>
      <c r="O4222" s="50" t="n">
        <f aca="false">N4222*L4222</f>
        <v>2.94</v>
      </c>
      <c r="P4222" s="14" t="n">
        <f aca="false">O4222+P4221</f>
        <v>515.382</v>
      </c>
    </row>
    <row r="4223" customFormat="false" ht="12.8" hidden="false" customHeight="false" outlineLevel="0" collapsed="false">
      <c r="A4223" s="2" t="s">
        <v>4675</v>
      </c>
      <c r="B4223" s="2" t="s">
        <v>527</v>
      </c>
      <c r="C4223" s="6" t="s">
        <v>59</v>
      </c>
      <c r="D4223" s="6" t="s">
        <v>16</v>
      </c>
      <c r="E4223" s="6" t="s">
        <v>30</v>
      </c>
      <c r="F4223" s="6" t="s">
        <v>65</v>
      </c>
      <c r="G4223" s="6" t="s">
        <v>21</v>
      </c>
      <c r="H4223" s="6" t="s">
        <v>4677</v>
      </c>
      <c r="I4223" s="6" t="n">
        <v>2</v>
      </c>
      <c r="J4223" s="6" t="n">
        <v>5.68</v>
      </c>
      <c r="K4223" s="3" t="str">
        <f aca="false">IF(I4223=1, "No","Yes")</f>
        <v>Yes</v>
      </c>
      <c r="L4223" s="7" t="n">
        <f aca="false">IF(I4223=1,-J4223,0.98)</f>
        <v>0.98</v>
      </c>
      <c r="M4223" s="8" t="s">
        <v>51</v>
      </c>
      <c r="N4223" s="50" t="n">
        <v>10</v>
      </c>
      <c r="O4223" s="50" t="n">
        <f aca="false">N4223*L4223</f>
        <v>9.8</v>
      </c>
      <c r="P4223" s="14" t="n">
        <f aca="false">O4223+P4222</f>
        <v>525.182</v>
      </c>
    </row>
    <row r="4224" customFormat="false" ht="12.8" hidden="false" customHeight="false" outlineLevel="0" collapsed="false">
      <c r="A4224" s="2" t="s">
        <v>4678</v>
      </c>
      <c r="B4224" s="2" t="s">
        <v>4679</v>
      </c>
      <c r="C4224" s="0" t="s">
        <v>15</v>
      </c>
      <c r="D4224" s="0" t="s">
        <v>16</v>
      </c>
      <c r="E4224" s="0" t="s">
        <v>17</v>
      </c>
      <c r="F4224" s="0" t="s">
        <v>18</v>
      </c>
      <c r="G4224" s="0" t="s">
        <v>19</v>
      </c>
      <c r="H4224" s="0" t="s">
        <v>4680</v>
      </c>
      <c r="I4224" s="0" t="n">
        <v>1</v>
      </c>
      <c r="J4224" s="0" t="n">
        <v>1.08</v>
      </c>
      <c r="K4224" s="3" t="s">
        <v>21</v>
      </c>
      <c r="L4224" s="0" t="n">
        <f aca="false">IF(K4224="Yes",(J4224-1)*0.98,-1)</f>
        <v>0.0784000000000001</v>
      </c>
      <c r="M4224" s="4" t="s">
        <v>22</v>
      </c>
      <c r="N4224" s="50" t="n">
        <v>10</v>
      </c>
      <c r="O4224" s="50" t="n">
        <f aca="false">N4224*L4224</f>
        <v>0.784000000000001</v>
      </c>
      <c r="P4224" s="14" t="n">
        <f aca="false">O4224+P4223</f>
        <v>525.966</v>
      </c>
    </row>
    <row r="4225" customFormat="false" ht="12.8" hidden="false" customHeight="false" outlineLevel="0" collapsed="false">
      <c r="A4225" s="2" t="s">
        <v>4678</v>
      </c>
      <c r="B4225" s="2" t="s">
        <v>4679</v>
      </c>
      <c r="C4225" s="0" t="s">
        <v>15</v>
      </c>
      <c r="D4225" s="0" t="s">
        <v>16</v>
      </c>
      <c r="E4225" s="0" t="s">
        <v>17</v>
      </c>
      <c r="F4225" s="0" t="s">
        <v>18</v>
      </c>
      <c r="G4225" s="0" t="s">
        <v>19</v>
      </c>
      <c r="H4225" s="0" t="s">
        <v>3676</v>
      </c>
      <c r="I4225" s="0" t="n">
        <v>4</v>
      </c>
      <c r="J4225" s="0" t="n">
        <v>0</v>
      </c>
      <c r="K4225" s="3" t="s">
        <v>19</v>
      </c>
      <c r="L4225" s="0" t="n">
        <f aca="false">IF(K4225="Yes",(J4225-1)*0.98,-1)</f>
        <v>-1</v>
      </c>
      <c r="M4225" s="11" t="s">
        <v>62</v>
      </c>
      <c r="N4225" s="50" t="n">
        <v>10</v>
      </c>
      <c r="O4225" s="50" t="n">
        <f aca="false">N4225*L4225</f>
        <v>-10</v>
      </c>
      <c r="P4225" s="14" t="n">
        <f aca="false">O4225+P4224</f>
        <v>515.966</v>
      </c>
    </row>
    <row r="4226" customFormat="false" ht="12.8" hidden="false" customHeight="false" outlineLevel="0" collapsed="false">
      <c r="A4226" s="2" t="s">
        <v>4678</v>
      </c>
      <c r="B4226" s="2" t="s">
        <v>113</v>
      </c>
      <c r="C4226" s="0" t="s">
        <v>1378</v>
      </c>
      <c r="D4226" s="0" t="s">
        <v>37</v>
      </c>
      <c r="E4226" s="0" t="s">
        <v>17</v>
      </c>
      <c r="F4226" s="0" t="s">
        <v>65</v>
      </c>
      <c r="G4226" s="0" t="s">
        <v>21</v>
      </c>
      <c r="H4226" s="0" t="s">
        <v>4681</v>
      </c>
      <c r="I4226" s="0" t="n">
        <v>3</v>
      </c>
      <c r="J4226" s="0" t="n">
        <v>0</v>
      </c>
      <c r="K4226" s="3" t="str">
        <f aca="false">IF(I4226=1,"Yes","No")</f>
        <v>No</v>
      </c>
      <c r="L4226" s="0" t="n">
        <f aca="false">IF(K4226="Yes",(J4226-1)*0.98,-1)</f>
        <v>-1</v>
      </c>
      <c r="M4226" s="5" t="s">
        <v>33</v>
      </c>
      <c r="N4226" s="50" t="n">
        <v>10</v>
      </c>
      <c r="O4226" s="50" t="n">
        <f aca="false">N4226*L4226</f>
        <v>-10</v>
      </c>
      <c r="P4226" s="14" t="n">
        <f aca="false">O4226+P4225</f>
        <v>505.966</v>
      </c>
    </row>
    <row r="4227" customFormat="false" ht="12.8" hidden="false" customHeight="false" outlineLevel="0" collapsed="false">
      <c r="A4227" s="2" t="s">
        <v>4678</v>
      </c>
      <c r="B4227" s="2" t="s">
        <v>113</v>
      </c>
      <c r="C4227" s="0" t="s">
        <v>1378</v>
      </c>
      <c r="D4227" s="0" t="s">
        <v>37</v>
      </c>
      <c r="E4227" s="0" t="s">
        <v>17</v>
      </c>
      <c r="F4227" s="0" t="s">
        <v>65</v>
      </c>
      <c r="G4227" s="0" t="s">
        <v>21</v>
      </c>
      <c r="H4227" s="0" t="s">
        <v>4681</v>
      </c>
      <c r="I4227" s="0" t="n">
        <v>3</v>
      </c>
      <c r="J4227" s="0" t="n">
        <v>2.12</v>
      </c>
      <c r="K4227" s="3" t="s">
        <v>21</v>
      </c>
      <c r="L4227" s="0" t="n">
        <f aca="false">IF(K4227="Yes",(J4227-1)*0.98,-1)</f>
        <v>1.0976</v>
      </c>
      <c r="M4227" s="4" t="s">
        <v>22</v>
      </c>
      <c r="N4227" s="50" t="n">
        <v>10</v>
      </c>
      <c r="O4227" s="50" t="n">
        <f aca="false">N4227*L4227</f>
        <v>10.976</v>
      </c>
      <c r="P4227" s="14" t="n">
        <f aca="false">O4227+P4226</f>
        <v>516.942</v>
      </c>
    </row>
    <row r="4228" customFormat="false" ht="12.8" hidden="false" customHeight="false" outlineLevel="0" collapsed="false">
      <c r="A4228" s="2" t="s">
        <v>4682</v>
      </c>
      <c r="B4228" s="2" t="s">
        <v>139</v>
      </c>
      <c r="C4228" s="0" t="s">
        <v>47</v>
      </c>
      <c r="D4228" s="0" t="s">
        <v>42</v>
      </c>
      <c r="E4228" s="0" t="s">
        <v>30</v>
      </c>
      <c r="F4228" s="0" t="s">
        <v>18</v>
      </c>
      <c r="G4228" s="0" t="s">
        <v>19</v>
      </c>
      <c r="H4228" s="0" t="s">
        <v>4683</v>
      </c>
      <c r="I4228" s="0" t="n">
        <v>1</v>
      </c>
      <c r="J4228" s="0" t="n">
        <v>1.11</v>
      </c>
      <c r="K4228" s="3" t="s">
        <v>21</v>
      </c>
      <c r="L4228" s="0" t="n">
        <f aca="false">IF(K4228="Yes",(J4228-1)*0.98,-1)</f>
        <v>0.1078</v>
      </c>
      <c r="M4228" s="11" t="s">
        <v>62</v>
      </c>
      <c r="N4228" s="50" t="n">
        <v>10</v>
      </c>
      <c r="O4228" s="50" t="n">
        <f aca="false">N4228*L4228</f>
        <v>1.078</v>
      </c>
      <c r="P4228" s="14" t="n">
        <f aca="false">O4228+P4227</f>
        <v>518.02</v>
      </c>
    </row>
    <row r="4229" customFormat="false" ht="12.8" hidden="false" customHeight="false" outlineLevel="0" collapsed="false">
      <c r="A4229" s="2" t="s">
        <v>4682</v>
      </c>
      <c r="B4229" s="2" t="s">
        <v>527</v>
      </c>
      <c r="C4229" s="0" t="s">
        <v>59</v>
      </c>
      <c r="D4229" s="0" t="s">
        <v>42</v>
      </c>
      <c r="E4229" s="0" t="s">
        <v>30</v>
      </c>
      <c r="F4229" s="0" t="s">
        <v>18</v>
      </c>
      <c r="G4229" s="0" t="s">
        <v>19</v>
      </c>
      <c r="H4229" s="0" t="s">
        <v>4684</v>
      </c>
      <c r="I4229" s="0" t="n">
        <v>2</v>
      </c>
      <c r="J4229" s="0" t="n">
        <v>1.49</v>
      </c>
      <c r="K4229" s="3" t="s">
        <v>21</v>
      </c>
      <c r="L4229" s="0" t="n">
        <f aca="false">IF(K4229="Yes",(J4229-1)*0.98,-1)</f>
        <v>0.4802</v>
      </c>
      <c r="M4229" s="11" t="s">
        <v>62</v>
      </c>
      <c r="N4229" s="50" t="n">
        <v>10</v>
      </c>
      <c r="O4229" s="50" t="n">
        <f aca="false">N4229*L4229</f>
        <v>4.802</v>
      </c>
      <c r="P4229" s="14" t="n">
        <f aca="false">O4229+P4228</f>
        <v>522.822</v>
      </c>
    </row>
    <row r="4230" customFormat="false" ht="12.8" hidden="false" customHeight="false" outlineLevel="0" collapsed="false">
      <c r="A4230" s="2" t="s">
        <v>4682</v>
      </c>
      <c r="B4230" s="2" t="s">
        <v>527</v>
      </c>
      <c r="C4230" s="6" t="s">
        <v>59</v>
      </c>
      <c r="D4230" s="6" t="s">
        <v>42</v>
      </c>
      <c r="E4230" s="6" t="s">
        <v>30</v>
      </c>
      <c r="F4230" s="6" t="s">
        <v>18</v>
      </c>
      <c r="G4230" s="6" t="s">
        <v>19</v>
      </c>
      <c r="H4230" s="6" t="s">
        <v>4685</v>
      </c>
      <c r="I4230" s="6" t="n">
        <v>1</v>
      </c>
      <c r="J4230" s="6" t="n">
        <v>3.1</v>
      </c>
      <c r="K4230" s="3" t="str">
        <f aca="false">IF(I4230=1, "No","Yes")</f>
        <v>No</v>
      </c>
      <c r="L4230" s="7" t="n">
        <f aca="false">IF(I4230=1,-J4230,0.98)</f>
        <v>-3.1</v>
      </c>
      <c r="M4230" s="8" t="s">
        <v>51</v>
      </c>
      <c r="N4230" s="50" t="n">
        <v>10</v>
      </c>
      <c r="O4230" s="50" t="n">
        <f aca="false">N4230*L4230</f>
        <v>-31</v>
      </c>
      <c r="P4230" s="14" t="n">
        <f aca="false">O4230+P4229</f>
        <v>491.822</v>
      </c>
    </row>
    <row r="4231" customFormat="false" ht="12.8" hidden="false" customHeight="false" outlineLevel="0" collapsed="false">
      <c r="A4231" s="2" t="s">
        <v>4686</v>
      </c>
      <c r="B4231" s="2" t="s">
        <v>14</v>
      </c>
      <c r="C4231" s="0" t="s">
        <v>28</v>
      </c>
      <c r="D4231" s="0" t="s">
        <v>16</v>
      </c>
      <c r="E4231" s="0" t="s">
        <v>30</v>
      </c>
      <c r="F4231" s="0" t="s">
        <v>65</v>
      </c>
      <c r="G4231" s="0" t="s">
        <v>21</v>
      </c>
      <c r="H4231" s="0" t="s">
        <v>4687</v>
      </c>
      <c r="I4231" s="0" t="n">
        <v>2</v>
      </c>
      <c r="J4231" s="0" t="n">
        <v>1.26</v>
      </c>
      <c r="K4231" s="3" t="s">
        <v>21</v>
      </c>
      <c r="L4231" s="0" t="n">
        <f aca="false">IF(K4231="Yes",(J4231-1)*0.98,-1)</f>
        <v>0.2548</v>
      </c>
      <c r="M4231" s="4" t="s">
        <v>22</v>
      </c>
      <c r="N4231" s="50" t="n">
        <v>10</v>
      </c>
      <c r="O4231" s="50" t="n">
        <f aca="false">N4231*L4231</f>
        <v>2.548</v>
      </c>
      <c r="P4231" s="14" t="n">
        <f aca="false">O4231+P4230</f>
        <v>494.37</v>
      </c>
    </row>
    <row r="4232" customFormat="false" ht="12.8" hidden="false" customHeight="false" outlineLevel="0" collapsed="false">
      <c r="A4232" s="2" t="s">
        <v>4686</v>
      </c>
      <c r="B4232" s="2" t="s">
        <v>471</v>
      </c>
      <c r="C4232" s="0" t="s">
        <v>59</v>
      </c>
      <c r="D4232" s="0" t="s">
        <v>29</v>
      </c>
      <c r="E4232" s="0" t="s">
        <v>30</v>
      </c>
      <c r="F4232" s="0" t="s">
        <v>304</v>
      </c>
      <c r="G4232" s="0" t="s">
        <v>21</v>
      </c>
      <c r="H4232" s="0" t="s">
        <v>4688</v>
      </c>
      <c r="I4232" s="0" t="n">
        <v>3</v>
      </c>
      <c r="J4232" s="0" t="n">
        <v>1.3</v>
      </c>
      <c r="K4232" s="3" t="s">
        <v>21</v>
      </c>
      <c r="L4232" s="0" t="n">
        <f aca="false">IF(K4232="Yes",(J4232-1)*0.98,-1)</f>
        <v>0.294</v>
      </c>
      <c r="M4232" s="4" t="s">
        <v>22</v>
      </c>
      <c r="N4232" s="50" t="n">
        <v>10</v>
      </c>
      <c r="O4232" s="50" t="n">
        <f aca="false">N4232*L4232</f>
        <v>2.94</v>
      </c>
      <c r="P4232" s="14" t="n">
        <f aca="false">O4232+P4231</f>
        <v>497.31</v>
      </c>
    </row>
    <row r="4233" customFormat="false" ht="12.8" hidden="false" customHeight="false" outlineLevel="0" collapsed="false">
      <c r="A4233" s="2" t="s">
        <v>4689</v>
      </c>
      <c r="B4233" s="2" t="s">
        <v>894</v>
      </c>
      <c r="C4233" s="0" t="s">
        <v>1371</v>
      </c>
      <c r="D4233" s="0" t="s">
        <v>42</v>
      </c>
      <c r="E4233" s="0" t="s">
        <v>30</v>
      </c>
      <c r="F4233" s="0" t="s">
        <v>316</v>
      </c>
      <c r="G4233" s="0" t="s">
        <v>19</v>
      </c>
      <c r="H4233" s="0" t="s">
        <v>4690</v>
      </c>
      <c r="I4233" s="0" t="n">
        <v>1</v>
      </c>
      <c r="J4233" s="0" t="n">
        <v>1.06</v>
      </c>
      <c r="K4233" s="3" t="s">
        <v>21</v>
      </c>
      <c r="L4233" s="0" t="n">
        <f aca="false">IF(K4233="Yes",(J4233-1)*0.98,-1)</f>
        <v>0.0588000000000001</v>
      </c>
      <c r="M4233" s="4" t="s">
        <v>22</v>
      </c>
      <c r="N4233" s="50" t="n">
        <v>10</v>
      </c>
      <c r="O4233" s="50" t="n">
        <f aca="false">N4233*L4233</f>
        <v>0.588000000000001</v>
      </c>
      <c r="P4233" s="14" t="n">
        <f aca="false">O4233+P4232</f>
        <v>497.898</v>
      </c>
    </row>
    <row r="4234" customFormat="false" ht="12.8" hidden="false" customHeight="false" outlineLevel="0" collapsed="false">
      <c r="A4234" s="2" t="s">
        <v>4689</v>
      </c>
      <c r="B4234" s="2" t="s">
        <v>894</v>
      </c>
      <c r="C4234" s="0" t="s">
        <v>1371</v>
      </c>
      <c r="D4234" s="0" t="s">
        <v>42</v>
      </c>
      <c r="E4234" s="0" t="s">
        <v>30</v>
      </c>
      <c r="F4234" s="0" t="s">
        <v>316</v>
      </c>
      <c r="G4234" s="0" t="s">
        <v>19</v>
      </c>
      <c r="H4234" s="0" t="s">
        <v>4691</v>
      </c>
      <c r="I4234" s="0" t="n">
        <v>3</v>
      </c>
      <c r="J4234" s="0" t="n">
        <v>1.24</v>
      </c>
      <c r="K4234" s="3" t="s">
        <v>21</v>
      </c>
      <c r="L4234" s="0" t="n">
        <f aca="false">IF(K4234="Yes",(J4234-1)*0.98,-1)</f>
        <v>0.2352</v>
      </c>
      <c r="M4234" s="11" t="s">
        <v>62</v>
      </c>
      <c r="N4234" s="50" t="n">
        <v>10</v>
      </c>
      <c r="O4234" s="50" t="n">
        <f aca="false">N4234*L4234</f>
        <v>2.352</v>
      </c>
      <c r="P4234" s="14" t="n">
        <f aca="false">O4234+P4233</f>
        <v>500.25</v>
      </c>
    </row>
    <row r="4235" customFormat="false" ht="12.8" hidden="false" customHeight="false" outlineLevel="0" collapsed="false">
      <c r="A4235" s="2" t="s">
        <v>4689</v>
      </c>
      <c r="B4235" s="2" t="s">
        <v>1185</v>
      </c>
      <c r="C4235" s="0" t="s">
        <v>74</v>
      </c>
      <c r="D4235" s="0" t="s">
        <v>37</v>
      </c>
      <c r="E4235" s="0" t="s">
        <v>30</v>
      </c>
      <c r="F4235" s="0" t="s">
        <v>65</v>
      </c>
      <c r="G4235" s="0" t="s">
        <v>21</v>
      </c>
      <c r="H4235" s="0" t="s">
        <v>4692</v>
      </c>
      <c r="I4235" s="0" t="n">
        <v>0</v>
      </c>
      <c r="J4235" s="0" t="n">
        <v>0</v>
      </c>
      <c r="K4235" s="3" t="s">
        <v>19</v>
      </c>
      <c r="L4235" s="0" t="n">
        <f aca="false">IF(K4235="Yes",(J4235-1)*0.98,-1)</f>
        <v>-1</v>
      </c>
      <c r="M4235" s="4" t="s">
        <v>22</v>
      </c>
      <c r="N4235" s="50" t="n">
        <v>10</v>
      </c>
      <c r="O4235" s="50" t="n">
        <f aca="false">N4235*L4235</f>
        <v>-10</v>
      </c>
      <c r="P4235" s="14" t="n">
        <f aca="false">O4235+P4234</f>
        <v>490.25</v>
      </c>
    </row>
    <row r="4236" customFormat="false" ht="12.8" hidden="false" customHeight="false" outlineLevel="0" collapsed="false">
      <c r="A4236" s="2" t="s">
        <v>4689</v>
      </c>
      <c r="B4236" s="2" t="s">
        <v>1185</v>
      </c>
      <c r="C4236" s="0" t="s">
        <v>74</v>
      </c>
      <c r="D4236" s="0" t="s">
        <v>37</v>
      </c>
      <c r="E4236" s="0" t="s">
        <v>30</v>
      </c>
      <c r="F4236" s="0" t="s">
        <v>65</v>
      </c>
      <c r="G4236" s="0" t="s">
        <v>21</v>
      </c>
      <c r="H4236" s="0" t="s">
        <v>4693</v>
      </c>
      <c r="I4236" s="0" t="n">
        <v>2</v>
      </c>
      <c r="J4236" s="0" t="n">
        <v>2.14</v>
      </c>
      <c r="K4236" s="3" t="s">
        <v>21</v>
      </c>
      <c r="L4236" s="0" t="n">
        <f aca="false">IF(K4236="Yes",(J4236-1)*0.98,-1)</f>
        <v>1.1172</v>
      </c>
      <c r="M4236" s="11" t="s">
        <v>62</v>
      </c>
      <c r="N4236" s="50" t="n">
        <v>10</v>
      </c>
      <c r="O4236" s="50" t="n">
        <f aca="false">N4236*L4236</f>
        <v>11.172</v>
      </c>
      <c r="P4236" s="14" t="n">
        <f aca="false">O4236+P4235</f>
        <v>501.422</v>
      </c>
    </row>
    <row r="4237" customFormat="false" ht="12.8" hidden="false" customHeight="false" outlineLevel="0" collapsed="false">
      <c r="A4237" s="2" t="s">
        <v>4694</v>
      </c>
      <c r="B4237" s="2" t="s">
        <v>193</v>
      </c>
      <c r="C4237" s="6" t="s">
        <v>125</v>
      </c>
      <c r="D4237" s="6" t="s">
        <v>29</v>
      </c>
      <c r="E4237" s="6" t="s">
        <v>30</v>
      </c>
      <c r="F4237" s="6" t="s">
        <v>815</v>
      </c>
      <c r="G4237" s="6" t="s">
        <v>19</v>
      </c>
      <c r="H4237" s="6" t="s">
        <v>4695</v>
      </c>
      <c r="I4237" s="6" t="n">
        <v>0</v>
      </c>
      <c r="J4237" s="6" t="n">
        <v>23.22</v>
      </c>
      <c r="K4237" s="3" t="str">
        <f aca="false">IF(I4237=1, "No","Yes")</f>
        <v>Yes</v>
      </c>
      <c r="L4237" s="7" t="n">
        <f aca="false">IF(I4237=1,-J4237,0.98)</f>
        <v>0.98</v>
      </c>
      <c r="M4237" s="8" t="s">
        <v>51</v>
      </c>
      <c r="N4237" s="50" t="n">
        <v>10</v>
      </c>
      <c r="O4237" s="50" t="n">
        <f aca="false">N4237*L4237</f>
        <v>9.8</v>
      </c>
      <c r="P4237" s="14" t="n">
        <f aca="false">O4237+P4236</f>
        <v>511.222</v>
      </c>
    </row>
    <row r="4238" customFormat="false" ht="12.8" hidden="false" customHeight="false" outlineLevel="0" collapsed="false">
      <c r="A4238" s="2" t="s">
        <v>4694</v>
      </c>
      <c r="B4238" s="2" t="s">
        <v>193</v>
      </c>
      <c r="C4238" s="6" t="s">
        <v>125</v>
      </c>
      <c r="D4238" s="6" t="s">
        <v>29</v>
      </c>
      <c r="E4238" s="6" t="s">
        <v>30</v>
      </c>
      <c r="F4238" s="6" t="s">
        <v>815</v>
      </c>
      <c r="G4238" s="6" t="s">
        <v>19</v>
      </c>
      <c r="H4238" s="6" t="s">
        <v>4695</v>
      </c>
      <c r="I4238" s="6" t="n">
        <v>0</v>
      </c>
      <c r="J4238" s="6" t="n">
        <v>23.22</v>
      </c>
      <c r="K4238" s="3" t="str">
        <f aca="false">IF(I4238=1, "No","Yes")</f>
        <v>Yes</v>
      </c>
      <c r="L4238" s="7" t="n">
        <f aca="false">IF(I4238=1,-J4238,0.98)</f>
        <v>0.98</v>
      </c>
      <c r="M4238" s="12" t="s">
        <v>128</v>
      </c>
      <c r="N4238" s="50" t="n">
        <v>10</v>
      </c>
      <c r="O4238" s="50" t="n">
        <f aca="false">N4238*L4238</f>
        <v>9.8</v>
      </c>
      <c r="P4238" s="14" t="n">
        <f aca="false">O4238+P4237</f>
        <v>521.022</v>
      </c>
    </row>
    <row r="4239" customFormat="false" ht="12.8" hidden="false" customHeight="false" outlineLevel="0" collapsed="false">
      <c r="A4239" s="2" t="s">
        <v>4696</v>
      </c>
      <c r="B4239" s="2" t="s">
        <v>337</v>
      </c>
      <c r="C4239" s="0" t="s">
        <v>91</v>
      </c>
      <c r="D4239" s="0" t="s">
        <v>42</v>
      </c>
      <c r="E4239" s="0" t="s">
        <v>30</v>
      </c>
      <c r="F4239" s="0" t="s">
        <v>18</v>
      </c>
      <c r="G4239" s="0" t="s">
        <v>19</v>
      </c>
      <c r="H4239" s="0" t="s">
        <v>4331</v>
      </c>
      <c r="I4239" s="0" t="n">
        <v>0</v>
      </c>
      <c r="J4239" s="0" t="n">
        <v>0</v>
      </c>
      <c r="K4239" s="3" t="s">
        <v>19</v>
      </c>
      <c r="L4239" s="0" t="n">
        <f aca="false">IF(K4239="Yes",(J4239-1)*0.98,-1)</f>
        <v>-1</v>
      </c>
      <c r="M4239" s="11" t="s">
        <v>62</v>
      </c>
      <c r="N4239" s="50" t="n">
        <v>10</v>
      </c>
      <c r="O4239" s="50" t="n">
        <f aca="false">N4239*L4239</f>
        <v>-10</v>
      </c>
      <c r="P4239" s="14" t="n">
        <f aca="false">O4239+P4238</f>
        <v>511.022</v>
      </c>
    </row>
    <row r="4240" customFormat="false" ht="12.8" hidden="false" customHeight="false" outlineLevel="0" collapsed="false">
      <c r="A4240" s="2" t="s">
        <v>4697</v>
      </c>
      <c r="B4240" s="2" t="s">
        <v>159</v>
      </c>
      <c r="C4240" s="0" t="s">
        <v>125</v>
      </c>
      <c r="D4240" s="0" t="s">
        <v>42</v>
      </c>
      <c r="E4240" s="0" t="s">
        <v>30</v>
      </c>
      <c r="F4240" s="0" t="s">
        <v>43</v>
      </c>
      <c r="G4240" s="0" t="s">
        <v>19</v>
      </c>
      <c r="H4240" s="0" t="s">
        <v>4698</v>
      </c>
      <c r="I4240" s="0" t="n">
        <v>4</v>
      </c>
      <c r="J4240" s="0" t="n">
        <v>0</v>
      </c>
      <c r="K4240" s="3" t="s">
        <v>19</v>
      </c>
      <c r="L4240" s="0" t="n">
        <f aca="false">IF(K4240="Yes",(J4240-1)*0.98,-1)</f>
        <v>-1</v>
      </c>
      <c r="M4240" s="11" t="s">
        <v>62</v>
      </c>
      <c r="N4240" s="50" t="n">
        <v>10</v>
      </c>
      <c r="O4240" s="50" t="n">
        <f aca="false">N4240*L4240</f>
        <v>-10</v>
      </c>
      <c r="P4240" s="14" t="n">
        <f aca="false">O4240+P4239</f>
        <v>501.022</v>
      </c>
    </row>
    <row r="4241" customFormat="false" ht="12.8" hidden="false" customHeight="false" outlineLevel="0" collapsed="false">
      <c r="A4241" s="9" t="s">
        <v>4697</v>
      </c>
      <c r="B4241" s="9" t="s">
        <v>159</v>
      </c>
      <c r="C4241" s="6" t="s">
        <v>125</v>
      </c>
      <c r="D4241" s="6" t="s">
        <v>42</v>
      </c>
      <c r="E4241" s="6" t="s">
        <v>30</v>
      </c>
      <c r="F4241" s="6" t="s">
        <v>43</v>
      </c>
      <c r="G4241" s="6" t="s">
        <v>19</v>
      </c>
      <c r="H4241" s="6" t="s">
        <v>4699</v>
      </c>
      <c r="I4241" s="6" t="n">
        <v>3</v>
      </c>
      <c r="J4241" s="6" t="n">
        <v>0</v>
      </c>
      <c r="K4241" s="3" t="s">
        <v>19</v>
      </c>
      <c r="L4241" s="0" t="n">
        <f aca="false">IF(K4241="Yes",(J4241-1)*0.98,-1)</f>
        <v>-1</v>
      </c>
      <c r="M4241" s="13" t="s">
        <v>184</v>
      </c>
      <c r="N4241" s="50" t="n">
        <v>10</v>
      </c>
      <c r="O4241" s="50" t="n">
        <f aca="false">N4241*L4241</f>
        <v>-10</v>
      </c>
      <c r="P4241" s="14" t="n">
        <f aca="false">O4241+P4240</f>
        <v>491.022</v>
      </c>
    </row>
    <row r="4242" customFormat="false" ht="12.8" hidden="false" customHeight="false" outlineLevel="0" collapsed="false">
      <c r="A4242" s="2" t="s">
        <v>4700</v>
      </c>
      <c r="B4242" s="2" t="s">
        <v>280</v>
      </c>
      <c r="C4242" s="0" t="s">
        <v>91</v>
      </c>
      <c r="D4242" s="0" t="s">
        <v>42</v>
      </c>
      <c r="E4242" s="0" t="s">
        <v>30</v>
      </c>
      <c r="F4242" s="0" t="s">
        <v>18</v>
      </c>
      <c r="G4242" s="0" t="s">
        <v>19</v>
      </c>
      <c r="H4242" s="0" t="s">
        <v>4701</v>
      </c>
      <c r="I4242" s="0" t="n">
        <v>3</v>
      </c>
      <c r="J4242" s="0" t="n">
        <v>4.72</v>
      </c>
      <c r="K4242" s="3" t="s">
        <v>21</v>
      </c>
      <c r="L4242" s="0" t="n">
        <f aca="false">IF(K4242="Yes",(J4242-1)*0.98,-1)</f>
        <v>3.6456</v>
      </c>
      <c r="M4242" s="11" t="s">
        <v>62</v>
      </c>
      <c r="N4242" s="50" t="n">
        <v>10</v>
      </c>
      <c r="O4242" s="50" t="n">
        <f aca="false">N4242*L4242</f>
        <v>36.456</v>
      </c>
      <c r="P4242" s="14" t="n">
        <f aca="false">O4242+P4241</f>
        <v>527.478</v>
      </c>
    </row>
    <row r="4243" customFormat="false" ht="12.8" hidden="false" customHeight="false" outlineLevel="0" collapsed="false">
      <c r="A4243" s="2" t="s">
        <v>4702</v>
      </c>
      <c r="B4243" s="2" t="s">
        <v>1396</v>
      </c>
      <c r="C4243" s="0" t="s">
        <v>47</v>
      </c>
      <c r="D4243" s="0" t="s">
        <v>42</v>
      </c>
      <c r="E4243" s="0" t="s">
        <v>79</v>
      </c>
      <c r="F4243" s="0" t="s">
        <v>80</v>
      </c>
      <c r="G4243" s="0" t="s">
        <v>19</v>
      </c>
      <c r="H4243" s="0" t="s">
        <v>4703</v>
      </c>
      <c r="I4243" s="0" t="n">
        <v>3</v>
      </c>
      <c r="J4243" s="0" t="n">
        <v>1.33</v>
      </c>
      <c r="K4243" s="3" t="s">
        <v>21</v>
      </c>
      <c r="L4243" s="0" t="n">
        <f aca="false">IF(K4243="Yes",(J4243-1)*0.98,-1)</f>
        <v>0.3234</v>
      </c>
      <c r="M4243" s="4" t="s">
        <v>22</v>
      </c>
      <c r="N4243" s="50" t="n">
        <v>10</v>
      </c>
      <c r="O4243" s="50" t="n">
        <f aca="false">N4243*L4243</f>
        <v>3.234</v>
      </c>
      <c r="P4243" s="14" t="n">
        <f aca="false">O4243+P4242</f>
        <v>530.712</v>
      </c>
    </row>
    <row r="4244" customFormat="false" ht="12.8" hidden="false" customHeight="false" outlineLevel="0" collapsed="false">
      <c r="A4244" s="2" t="s">
        <v>4704</v>
      </c>
      <c r="B4244" s="2" t="s">
        <v>926</v>
      </c>
      <c r="C4244" s="0" t="s">
        <v>1317</v>
      </c>
      <c r="D4244" s="0" t="s">
        <v>37</v>
      </c>
      <c r="E4244" s="0" t="s">
        <v>17</v>
      </c>
      <c r="F4244" s="0" t="s">
        <v>43</v>
      </c>
      <c r="G4244" s="0" t="s">
        <v>19</v>
      </c>
      <c r="H4244" s="0" t="s">
        <v>3778</v>
      </c>
      <c r="I4244" s="0" t="n">
        <v>3</v>
      </c>
      <c r="J4244" s="0" t="n">
        <v>1.34</v>
      </c>
      <c r="K4244" s="3" t="s">
        <v>21</v>
      </c>
      <c r="L4244" s="0" t="n">
        <f aca="false">IF(K4244="Yes",(J4244-1)*0.98,-1)</f>
        <v>0.3332</v>
      </c>
      <c r="M4244" s="11" t="s">
        <v>62</v>
      </c>
      <c r="N4244" s="50" t="n">
        <v>10</v>
      </c>
      <c r="O4244" s="50" t="n">
        <f aca="false">N4244*L4244</f>
        <v>3.332</v>
      </c>
      <c r="P4244" s="14" t="n">
        <f aca="false">O4244+P4243</f>
        <v>534.044</v>
      </c>
    </row>
    <row r="4245" customFormat="false" ht="12.8" hidden="false" customHeight="false" outlineLevel="0" collapsed="false">
      <c r="A4245" s="2" t="s">
        <v>4705</v>
      </c>
      <c r="B4245" s="2" t="s">
        <v>480</v>
      </c>
      <c r="C4245" s="0" t="s">
        <v>74</v>
      </c>
      <c r="D4245" s="0" t="s">
        <v>37</v>
      </c>
      <c r="E4245" s="0" t="s">
        <v>30</v>
      </c>
      <c r="F4245" s="0" t="s">
        <v>43</v>
      </c>
      <c r="G4245" s="0" t="s">
        <v>19</v>
      </c>
      <c r="H4245" s="0" t="s">
        <v>4706</v>
      </c>
      <c r="I4245" s="0" t="n">
        <v>2</v>
      </c>
      <c r="J4245" s="0" t="n">
        <v>1.07</v>
      </c>
      <c r="K4245" s="3" t="s">
        <v>21</v>
      </c>
      <c r="L4245" s="0" t="n">
        <f aca="false">IF(K4245="Yes",(J4245-1)*0.98,-1)</f>
        <v>0.0686000000000001</v>
      </c>
      <c r="M4245" s="4" t="s">
        <v>22</v>
      </c>
      <c r="N4245" s="50" t="n">
        <v>10</v>
      </c>
      <c r="O4245" s="50" t="n">
        <f aca="false">N4245*L4245</f>
        <v>0.686000000000001</v>
      </c>
      <c r="P4245" s="14" t="n">
        <f aca="false">O4245+P4244</f>
        <v>534.73</v>
      </c>
    </row>
    <row r="4246" customFormat="false" ht="12.8" hidden="false" customHeight="false" outlineLevel="0" collapsed="false">
      <c r="A4246" s="2" t="s">
        <v>4705</v>
      </c>
      <c r="B4246" s="2" t="s">
        <v>480</v>
      </c>
      <c r="C4246" s="0" t="s">
        <v>74</v>
      </c>
      <c r="D4246" s="0" t="s">
        <v>37</v>
      </c>
      <c r="E4246" s="0" t="s">
        <v>30</v>
      </c>
      <c r="F4246" s="0" t="s">
        <v>43</v>
      </c>
      <c r="G4246" s="0" t="s">
        <v>19</v>
      </c>
      <c r="H4246" s="0" t="s">
        <v>4707</v>
      </c>
      <c r="I4246" s="0" t="n">
        <v>0</v>
      </c>
      <c r="J4246" s="0" t="n">
        <v>0</v>
      </c>
      <c r="K4246" s="3" t="s">
        <v>19</v>
      </c>
      <c r="L4246" s="0" t="n">
        <f aca="false">IF(K4246="Yes",(J4246-1)*0.98,-1)</f>
        <v>-1</v>
      </c>
      <c r="M4246" s="11" t="s">
        <v>62</v>
      </c>
      <c r="N4246" s="50" t="n">
        <v>10</v>
      </c>
      <c r="O4246" s="50" t="n">
        <f aca="false">N4246*L4246</f>
        <v>-10</v>
      </c>
      <c r="P4246" s="14" t="n">
        <f aca="false">O4246+P4245</f>
        <v>524.73</v>
      </c>
    </row>
    <row r="4247" customFormat="false" ht="12.8" hidden="false" customHeight="false" outlineLevel="0" collapsed="false">
      <c r="A4247" s="9" t="s">
        <v>4705</v>
      </c>
      <c r="B4247" s="9" t="s">
        <v>480</v>
      </c>
      <c r="C4247" s="6" t="s">
        <v>74</v>
      </c>
      <c r="D4247" s="6" t="s">
        <v>37</v>
      </c>
      <c r="E4247" s="6" t="s">
        <v>30</v>
      </c>
      <c r="F4247" s="6" t="s">
        <v>43</v>
      </c>
      <c r="G4247" s="6" t="s">
        <v>19</v>
      </c>
      <c r="H4247" s="6" t="s">
        <v>4707</v>
      </c>
      <c r="I4247" s="6" t="n">
        <v>0</v>
      </c>
      <c r="J4247" s="6" t="n">
        <v>0</v>
      </c>
      <c r="K4247" s="3" t="str">
        <f aca="false">IF(I4247=1,"Yes","No")</f>
        <v>No</v>
      </c>
      <c r="L4247" s="7" t="n">
        <f aca="false">IF(K4247="Yes",(J4247-1)*0.98,-1)</f>
        <v>-1</v>
      </c>
      <c r="M4247" s="10" t="s">
        <v>53</v>
      </c>
      <c r="N4247" s="50" t="n">
        <v>10</v>
      </c>
      <c r="O4247" s="50" t="n">
        <f aca="false">N4247*L4247</f>
        <v>-10</v>
      </c>
      <c r="P4247" s="14" t="n">
        <f aca="false">O4247+P4246</f>
        <v>514.73</v>
      </c>
    </row>
    <row r="4248" customFormat="false" ht="12.8" hidden="false" customHeight="false" outlineLevel="0" collapsed="false">
      <c r="A4248" s="2" t="s">
        <v>4705</v>
      </c>
      <c r="B4248" s="2" t="s">
        <v>331</v>
      </c>
      <c r="C4248" s="6" t="s">
        <v>28</v>
      </c>
      <c r="D4248" s="6" t="s">
        <v>42</v>
      </c>
      <c r="E4248" s="6" t="s">
        <v>30</v>
      </c>
      <c r="F4248" s="6" t="s">
        <v>18</v>
      </c>
      <c r="G4248" s="6" t="s">
        <v>19</v>
      </c>
      <c r="H4248" s="6" t="s">
        <v>4708</v>
      </c>
      <c r="I4248" s="6" t="n">
        <v>2</v>
      </c>
      <c r="J4248" s="6" t="n">
        <v>39.28</v>
      </c>
      <c r="K4248" s="3" t="str">
        <f aca="false">IF(I4248=1, "No","Yes")</f>
        <v>Yes</v>
      </c>
      <c r="L4248" s="7" t="n">
        <f aca="false">IF(I4248=1,-J4248,0.98)</f>
        <v>0.98</v>
      </c>
      <c r="M4248" s="8" t="s">
        <v>51</v>
      </c>
      <c r="N4248" s="50" t="n">
        <v>10</v>
      </c>
      <c r="O4248" s="50" t="n">
        <f aca="false">N4248*L4248</f>
        <v>9.8</v>
      </c>
      <c r="P4248" s="14" t="n">
        <f aca="false">O4248+P4247</f>
        <v>524.53</v>
      </c>
    </row>
    <row r="4249" customFormat="false" ht="12.8" hidden="false" customHeight="false" outlineLevel="0" collapsed="false">
      <c r="A4249" s="2" t="s">
        <v>4709</v>
      </c>
      <c r="B4249" s="2" t="s">
        <v>167</v>
      </c>
      <c r="C4249" s="0" t="s">
        <v>86</v>
      </c>
      <c r="D4249" s="0" t="s">
        <v>16</v>
      </c>
      <c r="E4249" s="0" t="s">
        <v>79</v>
      </c>
      <c r="F4249" s="0" t="s">
        <v>80</v>
      </c>
      <c r="G4249" s="0" t="s">
        <v>19</v>
      </c>
      <c r="H4249" s="0" t="s">
        <v>4710</v>
      </c>
      <c r="I4249" s="0" t="n">
        <v>2</v>
      </c>
      <c r="J4249" s="0" t="n">
        <v>1.39</v>
      </c>
      <c r="K4249" s="3" t="s">
        <v>21</v>
      </c>
      <c r="L4249" s="0" t="n">
        <f aca="false">IF(K4249="Yes",(J4249-1)*0.98,-1)</f>
        <v>0.3822</v>
      </c>
      <c r="M4249" s="4" t="s">
        <v>22</v>
      </c>
      <c r="N4249" s="50" t="n">
        <v>10</v>
      </c>
      <c r="O4249" s="50" t="n">
        <f aca="false">N4249*L4249</f>
        <v>3.822</v>
      </c>
      <c r="P4249" s="14" t="n">
        <f aca="false">O4249+P4248</f>
        <v>528.352</v>
      </c>
    </row>
    <row r="4250" customFormat="false" ht="12.8" hidden="false" customHeight="false" outlineLevel="0" collapsed="false">
      <c r="A4250" s="2" t="s">
        <v>4709</v>
      </c>
      <c r="B4250" s="2" t="s">
        <v>167</v>
      </c>
      <c r="C4250" s="0" t="s">
        <v>86</v>
      </c>
      <c r="D4250" s="0" t="s">
        <v>16</v>
      </c>
      <c r="E4250" s="0" t="s">
        <v>79</v>
      </c>
      <c r="F4250" s="0" t="s">
        <v>80</v>
      </c>
      <c r="G4250" s="0" t="s">
        <v>19</v>
      </c>
      <c r="H4250" s="0" t="s">
        <v>4711</v>
      </c>
      <c r="I4250" s="0" t="n">
        <v>1</v>
      </c>
      <c r="J4250" s="0" t="n">
        <v>1.28</v>
      </c>
      <c r="K4250" s="3" t="s">
        <v>21</v>
      </c>
      <c r="L4250" s="0" t="n">
        <f aca="false">IF(K4250="Yes",(J4250-1)*0.98,-1)</f>
        <v>0.2744</v>
      </c>
      <c r="M4250" s="11" t="s">
        <v>62</v>
      </c>
      <c r="N4250" s="50" t="n">
        <v>10</v>
      </c>
      <c r="O4250" s="50" t="n">
        <f aca="false">N4250*L4250</f>
        <v>2.744</v>
      </c>
      <c r="P4250" s="14" t="n">
        <f aca="false">O4250+P4249</f>
        <v>531.096</v>
      </c>
    </row>
    <row r="4251" customFormat="false" ht="12.8" hidden="false" customHeight="false" outlineLevel="0" collapsed="false">
      <c r="A4251" s="2" t="s">
        <v>4712</v>
      </c>
      <c r="B4251" s="2" t="s">
        <v>181</v>
      </c>
      <c r="C4251" s="0" t="s">
        <v>41</v>
      </c>
      <c r="D4251" s="0" t="s">
        <v>16</v>
      </c>
      <c r="E4251" s="0" t="s">
        <v>79</v>
      </c>
      <c r="F4251" s="0" t="s">
        <v>80</v>
      </c>
      <c r="G4251" s="0" t="s">
        <v>19</v>
      </c>
      <c r="H4251" s="0" t="s">
        <v>4580</v>
      </c>
      <c r="I4251" s="0" t="n">
        <v>2</v>
      </c>
      <c r="J4251" s="0" t="n">
        <v>1.47</v>
      </c>
      <c r="K4251" s="3" t="s">
        <v>21</v>
      </c>
      <c r="L4251" s="0" t="n">
        <f aca="false">IF(K4251="Yes",(J4251-1)*0.98,-1)</f>
        <v>0.4606</v>
      </c>
      <c r="M4251" s="4" t="s">
        <v>22</v>
      </c>
      <c r="N4251" s="50" t="n">
        <v>10</v>
      </c>
      <c r="O4251" s="50" t="n">
        <f aca="false">N4251*L4251</f>
        <v>4.606</v>
      </c>
      <c r="P4251" s="14" t="n">
        <f aca="false">O4251+P4250</f>
        <v>535.702</v>
      </c>
    </row>
    <row r="4252" customFormat="false" ht="12.8" hidden="false" customHeight="false" outlineLevel="0" collapsed="false">
      <c r="A4252" s="2" t="s">
        <v>4712</v>
      </c>
      <c r="B4252" s="2" t="s">
        <v>181</v>
      </c>
      <c r="C4252" s="0" t="s">
        <v>41</v>
      </c>
      <c r="D4252" s="0" t="s">
        <v>16</v>
      </c>
      <c r="E4252" s="0" t="s">
        <v>79</v>
      </c>
      <c r="F4252" s="0" t="s">
        <v>80</v>
      </c>
      <c r="G4252" s="0" t="s">
        <v>19</v>
      </c>
      <c r="H4252" s="0" t="s">
        <v>4713</v>
      </c>
      <c r="I4252" s="0" t="n">
        <v>0</v>
      </c>
      <c r="J4252" s="0" t="n">
        <v>0</v>
      </c>
      <c r="K4252" s="3" t="s">
        <v>19</v>
      </c>
      <c r="L4252" s="0" t="n">
        <f aca="false">IF(K4252="Yes",(J4252-1)*0.98,-1)</f>
        <v>-1</v>
      </c>
      <c r="M4252" s="11" t="s">
        <v>62</v>
      </c>
      <c r="N4252" s="50" t="n">
        <v>10</v>
      </c>
      <c r="O4252" s="50" t="n">
        <f aca="false">N4252*L4252</f>
        <v>-10</v>
      </c>
      <c r="P4252" s="14" t="n">
        <f aca="false">O4252+P4251</f>
        <v>525.702</v>
      </c>
    </row>
    <row r="4253" customFormat="false" ht="12.8" hidden="false" customHeight="false" outlineLevel="0" collapsed="false">
      <c r="A4253" s="2" t="s">
        <v>4712</v>
      </c>
      <c r="B4253" s="2" t="s">
        <v>280</v>
      </c>
      <c r="C4253" s="0" t="s">
        <v>125</v>
      </c>
      <c r="D4253" s="0" t="s">
        <v>42</v>
      </c>
      <c r="E4253" s="0" t="s">
        <v>30</v>
      </c>
      <c r="F4253" s="0" t="s">
        <v>18</v>
      </c>
      <c r="G4253" s="0" t="s">
        <v>19</v>
      </c>
      <c r="H4253" s="0" t="s">
        <v>4714</v>
      </c>
      <c r="I4253" s="0" t="n">
        <v>4</v>
      </c>
      <c r="J4253" s="0" t="n">
        <v>0</v>
      </c>
      <c r="K4253" s="3" t="s">
        <v>19</v>
      </c>
      <c r="L4253" s="0" t="n">
        <f aca="false">IF(K4253="Yes",(J4253-1)*0.98,-1)</f>
        <v>-1</v>
      </c>
      <c r="M4253" s="11" t="s">
        <v>62</v>
      </c>
      <c r="N4253" s="50" t="n">
        <v>10</v>
      </c>
      <c r="O4253" s="50" t="n">
        <f aca="false">N4253*L4253</f>
        <v>-10</v>
      </c>
      <c r="P4253" s="14" t="n">
        <f aca="false">O4253+P4252</f>
        <v>515.702</v>
      </c>
    </row>
    <row r="4254" customFormat="false" ht="12.8" hidden="false" customHeight="false" outlineLevel="0" collapsed="false">
      <c r="A4254" s="2" t="s">
        <v>4712</v>
      </c>
      <c r="B4254" s="2" t="s">
        <v>471</v>
      </c>
      <c r="C4254" s="0" t="s">
        <v>74</v>
      </c>
      <c r="D4254" s="0" t="s">
        <v>37</v>
      </c>
      <c r="E4254" s="0" t="s">
        <v>30</v>
      </c>
      <c r="F4254" s="0" t="s">
        <v>43</v>
      </c>
      <c r="G4254" s="0" t="s">
        <v>19</v>
      </c>
      <c r="H4254" s="0" t="s">
        <v>4715</v>
      </c>
      <c r="I4254" s="0" t="n">
        <v>1</v>
      </c>
      <c r="J4254" s="0" t="n">
        <v>1.77</v>
      </c>
      <c r="K4254" s="3" t="s">
        <v>21</v>
      </c>
      <c r="L4254" s="0" t="n">
        <f aca="false">IF(K4254="Yes",(J4254-1)*0.98,-1)</f>
        <v>0.7546</v>
      </c>
      <c r="M4254" s="4" t="s">
        <v>22</v>
      </c>
      <c r="N4254" s="50" t="n">
        <v>10</v>
      </c>
      <c r="O4254" s="50" t="n">
        <f aca="false">N4254*L4254</f>
        <v>7.546</v>
      </c>
      <c r="P4254" s="14" t="n">
        <f aca="false">O4254+P4253</f>
        <v>523.248</v>
      </c>
    </row>
    <row r="4255" customFormat="false" ht="12.8" hidden="false" customHeight="false" outlineLevel="0" collapsed="false">
      <c r="A4255" s="2" t="s">
        <v>4716</v>
      </c>
      <c r="B4255" s="2" t="s">
        <v>94</v>
      </c>
      <c r="C4255" s="0" t="s">
        <v>259</v>
      </c>
      <c r="D4255" s="0" t="s">
        <v>16</v>
      </c>
      <c r="E4255" s="0" t="s">
        <v>17</v>
      </c>
      <c r="F4255" s="0" t="s">
        <v>18</v>
      </c>
      <c r="G4255" s="0" t="s">
        <v>19</v>
      </c>
      <c r="H4255" s="0" t="s">
        <v>3761</v>
      </c>
      <c r="I4255" s="0" t="n">
        <v>3</v>
      </c>
      <c r="J4255" s="0" t="n">
        <v>1.17</v>
      </c>
      <c r="K4255" s="3" t="s">
        <v>21</v>
      </c>
      <c r="L4255" s="0" t="n">
        <f aca="false">IF(K4255="Yes",(J4255-1)*0.98,-1)</f>
        <v>0.1666</v>
      </c>
      <c r="M4255" s="4" t="s">
        <v>22</v>
      </c>
      <c r="N4255" s="50" t="n">
        <v>10</v>
      </c>
      <c r="O4255" s="50" t="n">
        <f aca="false">N4255*L4255</f>
        <v>1.666</v>
      </c>
      <c r="P4255" s="14" t="n">
        <f aca="false">O4255+P4254</f>
        <v>524.914</v>
      </c>
      <c r="Q4255" s="47" t="n">
        <f aca="false">0.8*(P4255-500)</f>
        <v>19.9312000000002</v>
      </c>
      <c r="R4255" s="47" t="n">
        <f aca="false">P4255-Q4255</f>
        <v>504.9828</v>
      </c>
      <c r="S4255" s="47" t="n">
        <f aca="false">R4255/50</f>
        <v>10.099656</v>
      </c>
      <c r="T4255" s="47" t="n">
        <f aca="false">0+Q4255</f>
        <v>19.9312000000002</v>
      </c>
      <c r="U4255" s="48" t="s">
        <v>21</v>
      </c>
    </row>
    <row r="4256" customFormat="false" ht="12.8" hidden="false" customHeight="false" outlineLevel="0" collapsed="false">
      <c r="A4256" s="2" t="s">
        <v>4717</v>
      </c>
      <c r="B4256" s="2" t="s">
        <v>926</v>
      </c>
      <c r="C4256" s="0" t="s">
        <v>131</v>
      </c>
      <c r="D4256" s="0" t="s">
        <v>42</v>
      </c>
      <c r="E4256" s="0" t="s">
        <v>79</v>
      </c>
      <c r="F4256" s="0" t="s">
        <v>80</v>
      </c>
      <c r="G4256" s="0" t="s">
        <v>19</v>
      </c>
      <c r="H4256" s="0" t="s">
        <v>4718</v>
      </c>
      <c r="I4256" s="0" t="n">
        <v>2</v>
      </c>
      <c r="J4256" s="0" t="n">
        <v>1.56</v>
      </c>
      <c r="K4256" s="3" t="s">
        <v>21</v>
      </c>
      <c r="L4256" s="0" t="n">
        <f aca="false">IF(K4256="Yes",(J4256-1)*0.98,-1)</f>
        <v>0.5488</v>
      </c>
      <c r="M4256" s="4" t="s">
        <v>22</v>
      </c>
      <c r="N4256" s="50" t="n">
        <v>10.1</v>
      </c>
      <c r="O4256" s="50" t="n">
        <f aca="false">N4256*L4256</f>
        <v>5.54288</v>
      </c>
      <c r="P4256" s="51" t="n">
        <f aca="false">R4255+O4256</f>
        <v>510.52568</v>
      </c>
    </row>
    <row r="4257" customFormat="false" ht="12.8" hidden="false" customHeight="false" outlineLevel="0" collapsed="false">
      <c r="A4257" s="2" t="s">
        <v>4717</v>
      </c>
      <c r="B4257" s="2" t="s">
        <v>157</v>
      </c>
      <c r="C4257" s="0" t="s">
        <v>131</v>
      </c>
      <c r="D4257" s="0" t="s">
        <v>16</v>
      </c>
      <c r="E4257" s="0" t="s">
        <v>79</v>
      </c>
      <c r="F4257" s="0" t="s">
        <v>80</v>
      </c>
      <c r="G4257" s="0" t="s">
        <v>19</v>
      </c>
      <c r="H4257" s="0" t="s">
        <v>4719</v>
      </c>
      <c r="I4257" s="0" t="n">
        <v>0</v>
      </c>
      <c r="J4257" s="0" t="n">
        <v>0</v>
      </c>
      <c r="K4257" s="3" t="s">
        <v>19</v>
      </c>
      <c r="L4257" s="0" t="n">
        <f aca="false">IF(K4257="Yes",(J4257-1)*0.98,-1)</f>
        <v>-1</v>
      </c>
      <c r="M4257" s="11" t="s">
        <v>62</v>
      </c>
      <c r="N4257" s="50" t="n">
        <v>10.1</v>
      </c>
      <c r="O4257" s="50" t="n">
        <f aca="false">N4257*L4257</f>
        <v>-10.1</v>
      </c>
      <c r="P4257" s="14" t="n">
        <f aca="false">O4257+P4256</f>
        <v>500.42568</v>
      </c>
    </row>
    <row r="4258" customFormat="false" ht="12.8" hidden="false" customHeight="false" outlineLevel="0" collapsed="false">
      <c r="A4258" s="9" t="s">
        <v>4720</v>
      </c>
      <c r="B4258" s="9" t="s">
        <v>2615</v>
      </c>
      <c r="C4258" s="6" t="s">
        <v>28</v>
      </c>
      <c r="D4258" s="6" t="s">
        <v>29</v>
      </c>
      <c r="E4258" s="6" t="s">
        <v>30</v>
      </c>
      <c r="F4258" s="6" t="s">
        <v>65</v>
      </c>
      <c r="G4258" s="6" t="s">
        <v>21</v>
      </c>
      <c r="H4258" s="6" t="s">
        <v>4721</v>
      </c>
      <c r="I4258" s="6" t="n">
        <v>3</v>
      </c>
      <c r="J4258" s="6" t="n">
        <v>0</v>
      </c>
      <c r="K4258" s="3" t="s">
        <v>19</v>
      </c>
      <c r="L4258" s="0" t="n">
        <f aca="false">IF(K4258="Yes",(J4258-1)*0.98,-1)</f>
        <v>-1</v>
      </c>
      <c r="M4258" s="13" t="s">
        <v>184</v>
      </c>
      <c r="N4258" s="50" t="n">
        <v>10.1</v>
      </c>
      <c r="O4258" s="50" t="n">
        <f aca="false">N4258*L4258</f>
        <v>-10.1</v>
      </c>
      <c r="P4258" s="14" t="n">
        <f aca="false">O4258+P4257</f>
        <v>490.32568</v>
      </c>
    </row>
    <row r="4259" customFormat="false" ht="12.8" hidden="false" customHeight="false" outlineLevel="0" collapsed="false">
      <c r="A4259" s="2" t="s">
        <v>4722</v>
      </c>
      <c r="B4259" s="2" t="s">
        <v>343</v>
      </c>
      <c r="C4259" s="0" t="s">
        <v>59</v>
      </c>
      <c r="D4259" s="0" t="s">
        <v>29</v>
      </c>
      <c r="E4259" s="0" t="s">
        <v>30</v>
      </c>
      <c r="F4259" s="0" t="s">
        <v>304</v>
      </c>
      <c r="G4259" s="0" t="s">
        <v>19</v>
      </c>
      <c r="H4259" s="0" t="s">
        <v>4723</v>
      </c>
      <c r="I4259" s="0" t="n">
        <v>2</v>
      </c>
      <c r="J4259" s="0" t="n">
        <v>1.22</v>
      </c>
      <c r="K4259" s="3" t="s">
        <v>21</v>
      </c>
      <c r="L4259" s="0" t="n">
        <f aca="false">IF(K4259="Yes",(J4259-1)*0.98,-1)</f>
        <v>0.2156</v>
      </c>
      <c r="M4259" s="4" t="s">
        <v>22</v>
      </c>
      <c r="N4259" s="50" t="n">
        <v>10.1</v>
      </c>
      <c r="O4259" s="50" t="n">
        <f aca="false">N4259*L4259</f>
        <v>2.17756</v>
      </c>
      <c r="P4259" s="14" t="n">
        <f aca="false">O4259+P4258</f>
        <v>492.50324</v>
      </c>
    </row>
    <row r="4260" customFormat="false" ht="12.8" hidden="false" customHeight="false" outlineLevel="0" collapsed="false">
      <c r="A4260" s="2" t="s">
        <v>4724</v>
      </c>
      <c r="B4260" s="2" t="s">
        <v>96</v>
      </c>
      <c r="C4260" s="0" t="s">
        <v>24</v>
      </c>
      <c r="D4260" s="0" t="s">
        <v>16</v>
      </c>
      <c r="E4260" s="0" t="s">
        <v>17</v>
      </c>
      <c r="F4260" s="0" t="s">
        <v>18</v>
      </c>
      <c r="G4260" s="0" t="s">
        <v>19</v>
      </c>
      <c r="H4260" s="0" t="s">
        <v>4725</v>
      </c>
      <c r="I4260" s="0" t="n">
        <v>1</v>
      </c>
      <c r="J4260" s="0" t="n">
        <v>1.3</v>
      </c>
      <c r="K4260" s="3" t="s">
        <v>21</v>
      </c>
      <c r="L4260" s="0" t="n">
        <f aca="false">IF(K4260="Yes",(J4260-1)*0.98,-1)</f>
        <v>0.294</v>
      </c>
      <c r="M4260" s="4" t="s">
        <v>22</v>
      </c>
      <c r="N4260" s="50" t="n">
        <v>10.1</v>
      </c>
      <c r="O4260" s="50" t="n">
        <f aca="false">N4260*L4260</f>
        <v>2.9694</v>
      </c>
      <c r="P4260" s="14" t="n">
        <f aca="false">O4260+P4259</f>
        <v>495.47264</v>
      </c>
    </row>
    <row r="4261" customFormat="false" ht="12.8" hidden="false" customHeight="false" outlineLevel="0" collapsed="false">
      <c r="A4261" s="2" t="s">
        <v>4726</v>
      </c>
      <c r="B4261" s="2" t="s">
        <v>331</v>
      </c>
      <c r="C4261" s="0" t="s">
        <v>150</v>
      </c>
      <c r="D4261" s="0" t="s">
        <v>42</v>
      </c>
      <c r="E4261" s="0" t="s">
        <v>79</v>
      </c>
      <c r="F4261" s="0" t="s">
        <v>206</v>
      </c>
      <c r="G4261" s="0" t="s">
        <v>19</v>
      </c>
      <c r="H4261" s="0" t="s">
        <v>4727</v>
      </c>
      <c r="I4261" s="0" t="n">
        <v>4</v>
      </c>
      <c r="J4261" s="0" t="n">
        <v>0</v>
      </c>
      <c r="K4261" s="3" t="str">
        <f aca="false">IF(I4261=1,"Yes","No")</f>
        <v>No</v>
      </c>
      <c r="L4261" s="0" t="n">
        <f aca="false">IF(K4261="Yes",(J4261-1)*0.98,-1)</f>
        <v>-1</v>
      </c>
      <c r="M4261" s="5" t="s">
        <v>33</v>
      </c>
      <c r="N4261" s="50" t="n">
        <v>10.1</v>
      </c>
      <c r="O4261" s="50" t="n">
        <f aca="false">N4261*L4261</f>
        <v>-10.1</v>
      </c>
      <c r="P4261" s="14" t="n">
        <f aca="false">O4261+P4260</f>
        <v>485.37264</v>
      </c>
    </row>
    <row r="4262" customFormat="false" ht="12.8" hidden="false" customHeight="false" outlineLevel="0" collapsed="false">
      <c r="A4262" s="2" t="s">
        <v>4728</v>
      </c>
      <c r="B4262" s="2" t="s">
        <v>155</v>
      </c>
      <c r="C4262" s="0" t="s">
        <v>230</v>
      </c>
      <c r="D4262" s="0" t="s">
        <v>16</v>
      </c>
      <c r="E4262" s="0" t="s">
        <v>17</v>
      </c>
      <c r="F4262" s="0" t="s">
        <v>18</v>
      </c>
      <c r="G4262" s="0" t="s">
        <v>19</v>
      </c>
      <c r="H4262" s="0" t="s">
        <v>4729</v>
      </c>
      <c r="I4262" s="0" t="n">
        <v>2</v>
      </c>
      <c r="J4262" s="0" t="n">
        <v>1.14</v>
      </c>
      <c r="K4262" s="3" t="s">
        <v>21</v>
      </c>
      <c r="L4262" s="0" t="n">
        <f aca="false">IF(K4262="Yes",(J4262-1)*0.98,-1)</f>
        <v>0.1372</v>
      </c>
      <c r="M4262" s="4" t="s">
        <v>22</v>
      </c>
      <c r="N4262" s="50" t="n">
        <v>10.1</v>
      </c>
      <c r="O4262" s="50" t="n">
        <f aca="false">N4262*L4262</f>
        <v>1.38572</v>
      </c>
      <c r="P4262" s="14" t="n">
        <f aca="false">O4262+P4261</f>
        <v>486.75836</v>
      </c>
    </row>
    <row r="4263" customFormat="false" ht="12.8" hidden="false" customHeight="false" outlineLevel="0" collapsed="false">
      <c r="A4263" s="2" t="s">
        <v>4728</v>
      </c>
      <c r="B4263" s="2" t="s">
        <v>155</v>
      </c>
      <c r="C4263" s="0" t="s">
        <v>230</v>
      </c>
      <c r="D4263" s="0" t="s">
        <v>16</v>
      </c>
      <c r="E4263" s="0" t="s">
        <v>17</v>
      </c>
      <c r="F4263" s="0" t="s">
        <v>18</v>
      </c>
      <c r="G4263" s="0" t="s">
        <v>19</v>
      </c>
      <c r="H4263" s="0" t="s">
        <v>4730</v>
      </c>
      <c r="I4263" s="0" t="n">
        <v>1</v>
      </c>
      <c r="J4263" s="0" t="n">
        <v>1.25</v>
      </c>
      <c r="K4263" s="3" t="s">
        <v>21</v>
      </c>
      <c r="L4263" s="0" t="n">
        <f aca="false">IF(K4263="Yes",(J4263-1)*0.98,-1)</f>
        <v>0.245</v>
      </c>
      <c r="M4263" s="11" t="s">
        <v>62</v>
      </c>
      <c r="N4263" s="50" t="n">
        <v>10.1</v>
      </c>
      <c r="O4263" s="50" t="n">
        <f aca="false">N4263*L4263</f>
        <v>2.4745</v>
      </c>
      <c r="P4263" s="14" t="n">
        <f aca="false">O4263+P4262</f>
        <v>489.23286</v>
      </c>
    </row>
    <row r="4264" customFormat="false" ht="12.8" hidden="false" customHeight="false" outlineLevel="0" collapsed="false">
      <c r="A4264" s="2" t="s">
        <v>4728</v>
      </c>
      <c r="B4264" s="2" t="s">
        <v>113</v>
      </c>
      <c r="C4264" s="0" t="s">
        <v>15</v>
      </c>
      <c r="D4264" s="0" t="s">
        <v>16</v>
      </c>
      <c r="E4264" s="0" t="s">
        <v>17</v>
      </c>
      <c r="F4264" s="0" t="s">
        <v>18</v>
      </c>
      <c r="G4264" s="0" t="s">
        <v>19</v>
      </c>
      <c r="H4264" s="0" t="s">
        <v>4731</v>
      </c>
      <c r="I4264" s="0" t="n">
        <v>3</v>
      </c>
      <c r="J4264" s="0" t="n">
        <v>0</v>
      </c>
      <c r="K4264" s="3" t="s">
        <v>19</v>
      </c>
      <c r="L4264" s="0" t="n">
        <f aca="false">IF(K4264="Yes",(J4264-1)*0.98,-1)</f>
        <v>-1</v>
      </c>
      <c r="M4264" s="4" t="s">
        <v>22</v>
      </c>
      <c r="N4264" s="50" t="n">
        <v>10.1</v>
      </c>
      <c r="O4264" s="50" t="n">
        <f aca="false">N4264*L4264</f>
        <v>-10.1</v>
      </c>
      <c r="P4264" s="14" t="n">
        <f aca="false">O4264+P4263</f>
        <v>479.13286</v>
      </c>
    </row>
    <row r="4265" customFormat="false" ht="12.8" hidden="false" customHeight="false" outlineLevel="0" collapsed="false">
      <c r="A4265" s="2" t="s">
        <v>4728</v>
      </c>
      <c r="B4265" s="2" t="s">
        <v>113</v>
      </c>
      <c r="C4265" s="0" t="s">
        <v>15</v>
      </c>
      <c r="D4265" s="0" t="s">
        <v>16</v>
      </c>
      <c r="E4265" s="0" t="s">
        <v>17</v>
      </c>
      <c r="F4265" s="0" t="s">
        <v>18</v>
      </c>
      <c r="G4265" s="0" t="s">
        <v>19</v>
      </c>
      <c r="H4265" s="0" t="s">
        <v>4732</v>
      </c>
      <c r="I4265" s="0" t="n">
        <v>2</v>
      </c>
      <c r="J4265" s="0" t="n">
        <v>1.45</v>
      </c>
      <c r="K4265" s="3" t="s">
        <v>21</v>
      </c>
      <c r="L4265" s="0" t="n">
        <f aca="false">IF(K4265="Yes",(J4265-1)*0.98,-1)</f>
        <v>0.441</v>
      </c>
      <c r="M4265" s="11" t="s">
        <v>62</v>
      </c>
      <c r="N4265" s="50" t="n">
        <v>10.1</v>
      </c>
      <c r="O4265" s="50" t="n">
        <f aca="false">N4265*L4265</f>
        <v>4.4541</v>
      </c>
      <c r="P4265" s="14" t="n">
        <f aca="false">O4265+P4264</f>
        <v>483.58696</v>
      </c>
    </row>
    <row r="4266" customFormat="false" ht="12.8" hidden="false" customHeight="false" outlineLevel="0" collapsed="false">
      <c r="A4266" s="2" t="s">
        <v>4728</v>
      </c>
      <c r="B4266" s="2" t="s">
        <v>162</v>
      </c>
      <c r="C4266" s="0" t="s">
        <v>91</v>
      </c>
      <c r="D4266" s="0" t="s">
        <v>42</v>
      </c>
      <c r="E4266" s="0" t="s">
        <v>30</v>
      </c>
      <c r="F4266" s="0" t="s">
        <v>18</v>
      </c>
      <c r="G4266" s="0" t="s">
        <v>19</v>
      </c>
      <c r="H4266" s="0" t="s">
        <v>4733</v>
      </c>
      <c r="I4266" s="0" t="n">
        <v>2</v>
      </c>
      <c r="J4266" s="0" t="n">
        <v>2.06</v>
      </c>
      <c r="K4266" s="3" t="s">
        <v>21</v>
      </c>
      <c r="L4266" s="0" t="n">
        <f aca="false">IF(K4266="Yes",(J4266-1)*0.98,-1)</f>
        <v>1.0388</v>
      </c>
      <c r="M4266" s="11" t="s">
        <v>62</v>
      </c>
      <c r="N4266" s="50" t="n">
        <v>10.1</v>
      </c>
      <c r="O4266" s="50" t="n">
        <f aca="false">N4266*L4266</f>
        <v>10.49188</v>
      </c>
      <c r="P4266" s="14" t="n">
        <f aca="false">O4266+P4265</f>
        <v>494.07884</v>
      </c>
    </row>
    <row r="4267" customFormat="false" ht="12.8" hidden="false" customHeight="false" outlineLevel="0" collapsed="false">
      <c r="A4267" s="2" t="s">
        <v>4728</v>
      </c>
      <c r="B4267" s="2" t="s">
        <v>888</v>
      </c>
      <c r="C4267" s="0" t="s">
        <v>91</v>
      </c>
      <c r="D4267" s="0" t="s">
        <v>42</v>
      </c>
      <c r="E4267" s="0" t="s">
        <v>30</v>
      </c>
      <c r="F4267" s="0" t="s">
        <v>18</v>
      </c>
      <c r="G4267" s="0" t="s">
        <v>19</v>
      </c>
      <c r="H4267" s="0" t="s">
        <v>4734</v>
      </c>
      <c r="I4267" s="0" t="n">
        <v>4</v>
      </c>
      <c r="J4267" s="0" t="n">
        <v>0</v>
      </c>
      <c r="K4267" s="3" t="s">
        <v>19</v>
      </c>
      <c r="L4267" s="0" t="n">
        <f aca="false">IF(K4267="Yes",(J4267-1)*0.98,-1)</f>
        <v>-1</v>
      </c>
      <c r="M4267" s="11" t="s">
        <v>62</v>
      </c>
      <c r="N4267" s="50" t="n">
        <v>10.1</v>
      </c>
      <c r="O4267" s="50" t="n">
        <f aca="false">N4267*L4267</f>
        <v>-10.1</v>
      </c>
      <c r="P4267" s="14" t="n">
        <f aca="false">O4267+P4266</f>
        <v>483.97884</v>
      </c>
    </row>
    <row r="4268" customFormat="false" ht="12.8" hidden="false" customHeight="false" outlineLevel="0" collapsed="false">
      <c r="A4268" s="2" t="s">
        <v>4728</v>
      </c>
      <c r="B4268" s="2" t="s">
        <v>456</v>
      </c>
      <c r="C4268" s="0" t="s">
        <v>1371</v>
      </c>
      <c r="D4268" s="0" t="s">
        <v>48</v>
      </c>
      <c r="E4268" s="0" t="s">
        <v>30</v>
      </c>
      <c r="F4268" s="0" t="s">
        <v>65</v>
      </c>
      <c r="G4268" s="0" t="s">
        <v>21</v>
      </c>
      <c r="H4268" s="0" t="s">
        <v>4735</v>
      </c>
      <c r="I4268" s="0" t="n">
        <v>1</v>
      </c>
      <c r="J4268" s="0" t="n">
        <v>1.44</v>
      </c>
      <c r="K4268" s="3" t="s">
        <v>21</v>
      </c>
      <c r="L4268" s="0" t="n">
        <f aca="false">IF(K4268="Yes",(J4268-1)*0.98,-1)</f>
        <v>0.4312</v>
      </c>
      <c r="M4268" s="4" t="s">
        <v>22</v>
      </c>
      <c r="N4268" s="50" t="n">
        <v>10.1</v>
      </c>
      <c r="O4268" s="50" t="n">
        <f aca="false">N4268*L4268</f>
        <v>4.35512</v>
      </c>
      <c r="P4268" s="14" t="n">
        <f aca="false">O4268+P4267</f>
        <v>488.33396</v>
      </c>
    </row>
    <row r="4269" customFormat="false" ht="12.8" hidden="false" customHeight="false" outlineLevel="0" collapsed="false">
      <c r="A4269" s="2" t="s">
        <v>4736</v>
      </c>
      <c r="B4269" s="2" t="s">
        <v>197</v>
      </c>
      <c r="C4269" s="0" t="s">
        <v>773</v>
      </c>
      <c r="D4269" s="0" t="s">
        <v>42</v>
      </c>
      <c r="E4269" s="0" t="s">
        <v>79</v>
      </c>
      <c r="F4269" s="0" t="s">
        <v>206</v>
      </c>
      <c r="G4269" s="0" t="s">
        <v>19</v>
      </c>
      <c r="H4269" s="0" t="s">
        <v>4737</v>
      </c>
      <c r="I4269" s="0" t="n">
        <v>3</v>
      </c>
      <c r="J4269" s="0" t="n">
        <v>0</v>
      </c>
      <c r="K4269" s="3" t="str">
        <f aca="false">IF(I4269=1,"Yes","No")</f>
        <v>No</v>
      </c>
      <c r="L4269" s="0" t="n">
        <f aca="false">IF(K4269="Yes",(J4269-1)*0.98,-1)</f>
        <v>-1</v>
      </c>
      <c r="M4269" s="5" t="s">
        <v>33</v>
      </c>
      <c r="N4269" s="50" t="n">
        <v>10.1</v>
      </c>
      <c r="O4269" s="50" t="n">
        <f aca="false">N4269*L4269</f>
        <v>-10.1</v>
      </c>
      <c r="P4269" s="14" t="n">
        <f aca="false">O4269+P4268</f>
        <v>478.23396</v>
      </c>
    </row>
    <row r="4270" customFormat="false" ht="12.8" hidden="false" customHeight="false" outlineLevel="0" collapsed="false">
      <c r="A4270" s="2" t="s">
        <v>4736</v>
      </c>
      <c r="B4270" s="2" t="s">
        <v>245</v>
      </c>
      <c r="C4270" s="0" t="s">
        <v>74</v>
      </c>
      <c r="D4270" s="0" t="s">
        <v>37</v>
      </c>
      <c r="E4270" s="0" t="s">
        <v>30</v>
      </c>
      <c r="F4270" s="0" t="s">
        <v>43</v>
      </c>
      <c r="G4270" s="0" t="s">
        <v>19</v>
      </c>
      <c r="H4270" s="0" t="s">
        <v>4398</v>
      </c>
      <c r="I4270" s="0" t="n">
        <v>3</v>
      </c>
      <c r="J4270" s="0" t="n">
        <v>2.09</v>
      </c>
      <c r="K4270" s="3" t="s">
        <v>21</v>
      </c>
      <c r="L4270" s="0" t="n">
        <f aca="false">IF(K4270="Yes",(J4270-1)*0.98,-1)</f>
        <v>1.0682</v>
      </c>
      <c r="M4270" s="4" t="s">
        <v>22</v>
      </c>
      <c r="N4270" s="50" t="n">
        <v>10.1</v>
      </c>
      <c r="O4270" s="50" t="n">
        <f aca="false">N4270*L4270</f>
        <v>10.78882</v>
      </c>
      <c r="P4270" s="14" t="n">
        <f aca="false">O4270+P4269</f>
        <v>489.02278</v>
      </c>
    </row>
    <row r="4271" customFormat="false" ht="12.8" hidden="false" customHeight="false" outlineLevel="0" collapsed="false">
      <c r="A4271" s="2" t="s">
        <v>4738</v>
      </c>
      <c r="B4271" s="2" t="s">
        <v>4739</v>
      </c>
      <c r="C4271" s="0" t="s">
        <v>215</v>
      </c>
      <c r="D4271" s="0" t="s">
        <v>16</v>
      </c>
      <c r="E4271" s="0" t="s">
        <v>17</v>
      </c>
      <c r="F4271" s="0" t="s">
        <v>18</v>
      </c>
      <c r="G4271" s="0" t="s">
        <v>19</v>
      </c>
      <c r="H4271" s="0" t="s">
        <v>4740</v>
      </c>
      <c r="I4271" s="0" t="n">
        <v>3</v>
      </c>
      <c r="J4271" s="0" t="n">
        <v>1.2</v>
      </c>
      <c r="K4271" s="3" t="s">
        <v>21</v>
      </c>
      <c r="L4271" s="0" t="n">
        <f aca="false">IF(K4271="Yes",(J4271-1)*0.98,-1)</f>
        <v>0.196</v>
      </c>
      <c r="M4271" s="4" t="s">
        <v>22</v>
      </c>
      <c r="N4271" s="50" t="n">
        <v>10.1</v>
      </c>
      <c r="O4271" s="50" t="n">
        <f aca="false">N4271*L4271</f>
        <v>1.9796</v>
      </c>
      <c r="P4271" s="14" t="n">
        <f aca="false">O4271+P4270</f>
        <v>491.00238</v>
      </c>
    </row>
    <row r="4272" customFormat="false" ht="12.8" hidden="false" customHeight="false" outlineLevel="0" collapsed="false">
      <c r="A4272" s="2" t="s">
        <v>4738</v>
      </c>
      <c r="B4272" s="2" t="s">
        <v>4739</v>
      </c>
      <c r="C4272" s="0" t="s">
        <v>215</v>
      </c>
      <c r="D4272" s="0" t="s">
        <v>16</v>
      </c>
      <c r="E4272" s="0" t="s">
        <v>17</v>
      </c>
      <c r="F4272" s="0" t="s">
        <v>18</v>
      </c>
      <c r="G4272" s="0" t="s">
        <v>19</v>
      </c>
      <c r="H4272" s="0" t="s">
        <v>4741</v>
      </c>
      <c r="I4272" s="0" t="n">
        <v>1</v>
      </c>
      <c r="J4272" s="0" t="n">
        <v>1.59</v>
      </c>
      <c r="K4272" s="3" t="s">
        <v>21</v>
      </c>
      <c r="L4272" s="0" t="n">
        <f aca="false">IF(K4272="Yes",(J4272-1)*0.98,-1)</f>
        <v>0.5782</v>
      </c>
      <c r="M4272" s="11" t="s">
        <v>62</v>
      </c>
      <c r="N4272" s="50" t="n">
        <v>10.1</v>
      </c>
      <c r="O4272" s="50" t="n">
        <f aca="false">N4272*L4272</f>
        <v>5.83982</v>
      </c>
      <c r="P4272" s="14" t="n">
        <f aca="false">O4272+P4271</f>
        <v>496.8422</v>
      </c>
    </row>
    <row r="4273" customFormat="false" ht="12.8" hidden="false" customHeight="false" outlineLevel="0" collapsed="false">
      <c r="A4273" s="2" t="s">
        <v>4742</v>
      </c>
      <c r="B4273" s="2" t="s">
        <v>222</v>
      </c>
      <c r="C4273" s="6" t="s">
        <v>47</v>
      </c>
      <c r="D4273" s="6" t="s">
        <v>48</v>
      </c>
      <c r="E4273" s="6" t="s">
        <v>30</v>
      </c>
      <c r="F4273" s="6" t="s">
        <v>65</v>
      </c>
      <c r="G4273" s="6" t="s">
        <v>21</v>
      </c>
      <c r="H4273" s="6" t="s">
        <v>4743</v>
      </c>
      <c r="I4273" s="6" t="n">
        <v>4</v>
      </c>
      <c r="J4273" s="6" t="n">
        <v>4</v>
      </c>
      <c r="K4273" s="3" t="str">
        <f aca="false">IF(I4273=1, "No","Yes")</f>
        <v>Yes</v>
      </c>
      <c r="L4273" s="7" t="n">
        <f aca="false">IF(I4273=1,-J4273,0.98)</f>
        <v>0.98</v>
      </c>
      <c r="M4273" s="8" t="s">
        <v>51</v>
      </c>
      <c r="N4273" s="50" t="n">
        <v>10.1</v>
      </c>
      <c r="O4273" s="50" t="n">
        <f aca="false">N4273*L4273</f>
        <v>9.898</v>
      </c>
      <c r="P4273" s="14" t="n">
        <f aca="false">O4273+P4272</f>
        <v>506.7402</v>
      </c>
    </row>
    <row r="4274" customFormat="false" ht="12.8" hidden="false" customHeight="false" outlineLevel="0" collapsed="false">
      <c r="A4274" s="9" t="s">
        <v>4742</v>
      </c>
      <c r="B4274" s="9" t="s">
        <v>222</v>
      </c>
      <c r="C4274" s="6" t="s">
        <v>47</v>
      </c>
      <c r="D4274" s="6" t="s">
        <v>48</v>
      </c>
      <c r="E4274" s="6" t="s">
        <v>30</v>
      </c>
      <c r="F4274" s="6" t="s">
        <v>65</v>
      </c>
      <c r="G4274" s="6" t="s">
        <v>21</v>
      </c>
      <c r="H4274" s="6" t="s">
        <v>4744</v>
      </c>
      <c r="I4274" s="6" t="n">
        <v>2</v>
      </c>
      <c r="J4274" s="6" t="n">
        <v>0</v>
      </c>
      <c r="K4274" s="3" t="str">
        <f aca="false">IF(I4274=1,"Yes","No")</f>
        <v>No</v>
      </c>
      <c r="L4274" s="7" t="n">
        <f aca="false">IF(K4274="Yes",(J4274-1)*0.98,-1)</f>
        <v>-1</v>
      </c>
      <c r="M4274" s="10" t="s">
        <v>53</v>
      </c>
      <c r="N4274" s="50" t="n">
        <v>10.1</v>
      </c>
      <c r="O4274" s="50" t="n">
        <f aca="false">N4274*L4274</f>
        <v>-10.1</v>
      </c>
      <c r="P4274" s="14" t="n">
        <f aca="false">O4274+P4273</f>
        <v>496.6402</v>
      </c>
    </row>
    <row r="4275" customFormat="false" ht="12.8" hidden="false" customHeight="false" outlineLevel="0" collapsed="false">
      <c r="A4275" s="2" t="s">
        <v>4742</v>
      </c>
      <c r="B4275" s="2" t="s">
        <v>77</v>
      </c>
      <c r="C4275" s="0" t="s">
        <v>74</v>
      </c>
      <c r="D4275" s="0" t="s">
        <v>37</v>
      </c>
      <c r="E4275" s="0" t="s">
        <v>30</v>
      </c>
      <c r="F4275" s="0" t="s">
        <v>65</v>
      </c>
      <c r="G4275" s="0" t="s">
        <v>21</v>
      </c>
      <c r="H4275" s="0" t="s">
        <v>1193</v>
      </c>
      <c r="I4275" s="0" t="n">
        <v>0</v>
      </c>
      <c r="J4275" s="0" t="n">
        <v>0</v>
      </c>
      <c r="K4275" s="3" t="s">
        <v>19</v>
      </c>
      <c r="L4275" s="0" t="n">
        <f aca="false">IF(K4275="Yes",(J4275-1)*0.98,-1)</f>
        <v>-1</v>
      </c>
      <c r="M4275" s="4" t="s">
        <v>22</v>
      </c>
      <c r="N4275" s="50" t="n">
        <v>10.1</v>
      </c>
      <c r="O4275" s="50" t="n">
        <f aca="false">N4275*L4275</f>
        <v>-10.1</v>
      </c>
      <c r="P4275" s="14" t="n">
        <f aca="false">O4275+P4274</f>
        <v>486.5402</v>
      </c>
    </row>
    <row r="4276" customFormat="false" ht="12.8" hidden="false" customHeight="false" outlineLevel="0" collapsed="false">
      <c r="A4276" s="2" t="s">
        <v>4742</v>
      </c>
      <c r="B4276" s="2" t="s">
        <v>239</v>
      </c>
      <c r="C4276" s="0" t="s">
        <v>74</v>
      </c>
      <c r="D4276" s="0" t="s">
        <v>37</v>
      </c>
      <c r="E4276" s="0" t="s">
        <v>30</v>
      </c>
      <c r="F4276" s="0" t="s">
        <v>43</v>
      </c>
      <c r="G4276" s="0" t="s">
        <v>19</v>
      </c>
      <c r="H4276" s="0" t="s">
        <v>4745</v>
      </c>
      <c r="I4276" s="0" t="n">
        <v>0</v>
      </c>
      <c r="J4276" s="0" t="n">
        <v>0</v>
      </c>
      <c r="K4276" s="3" t="s">
        <v>19</v>
      </c>
      <c r="L4276" s="0" t="n">
        <f aca="false">IF(K4276="Yes",(J4276-1)*0.98,-1)</f>
        <v>-1</v>
      </c>
      <c r="M4276" s="4" t="s">
        <v>22</v>
      </c>
      <c r="N4276" s="50" t="n">
        <v>10.1</v>
      </c>
      <c r="O4276" s="50" t="n">
        <f aca="false">N4276*L4276</f>
        <v>-10.1</v>
      </c>
      <c r="P4276" s="14" t="n">
        <f aca="false">O4276+P4275</f>
        <v>476.4402</v>
      </c>
    </row>
    <row r="4277" customFormat="false" ht="12.8" hidden="false" customHeight="false" outlineLevel="0" collapsed="false">
      <c r="A4277" s="2" t="s">
        <v>4746</v>
      </c>
      <c r="B4277" s="2" t="s">
        <v>926</v>
      </c>
      <c r="C4277" s="0" t="s">
        <v>225</v>
      </c>
      <c r="D4277" s="0" t="s">
        <v>16</v>
      </c>
      <c r="E4277" s="0" t="s">
        <v>17</v>
      </c>
      <c r="F4277" s="0" t="s">
        <v>18</v>
      </c>
      <c r="G4277" s="0" t="s">
        <v>19</v>
      </c>
      <c r="H4277" s="0" t="s">
        <v>4747</v>
      </c>
      <c r="I4277" s="0" t="n">
        <v>2</v>
      </c>
      <c r="J4277" s="0" t="n">
        <v>1.17</v>
      </c>
      <c r="K4277" s="3" t="s">
        <v>21</v>
      </c>
      <c r="L4277" s="0" t="n">
        <f aca="false">IF(K4277="Yes",(J4277-1)*0.98,-1)</f>
        <v>0.1666</v>
      </c>
      <c r="M4277" s="4" t="s">
        <v>22</v>
      </c>
      <c r="N4277" s="50" t="n">
        <v>10.1</v>
      </c>
      <c r="O4277" s="50" t="n">
        <f aca="false">N4277*L4277</f>
        <v>1.68266</v>
      </c>
      <c r="P4277" s="14" t="n">
        <f aca="false">O4277+P4276</f>
        <v>478.12286</v>
      </c>
    </row>
    <row r="4278" customFormat="false" ht="12.8" hidden="false" customHeight="false" outlineLevel="0" collapsed="false">
      <c r="A4278" s="2" t="s">
        <v>4746</v>
      </c>
      <c r="B4278" s="2" t="s">
        <v>4739</v>
      </c>
      <c r="C4278" s="0" t="s">
        <v>225</v>
      </c>
      <c r="D4278" s="0" t="s">
        <v>16</v>
      </c>
      <c r="E4278" s="0" t="s">
        <v>17</v>
      </c>
      <c r="F4278" s="0" t="s">
        <v>18</v>
      </c>
      <c r="G4278" s="0" t="s">
        <v>19</v>
      </c>
      <c r="H4278" s="0" t="s">
        <v>4748</v>
      </c>
      <c r="I4278" s="0" t="n">
        <v>3</v>
      </c>
      <c r="J4278" s="0" t="n">
        <v>1.15</v>
      </c>
      <c r="K4278" s="3" t="s">
        <v>21</v>
      </c>
      <c r="L4278" s="0" t="n">
        <f aca="false">IF(K4278="Yes",(J4278-1)*0.98,-1)</f>
        <v>0.147</v>
      </c>
      <c r="M4278" s="4" t="s">
        <v>22</v>
      </c>
      <c r="N4278" s="50" t="n">
        <v>10.1</v>
      </c>
      <c r="O4278" s="50" t="n">
        <f aca="false">N4278*L4278</f>
        <v>1.4847</v>
      </c>
      <c r="P4278" s="14" t="n">
        <f aca="false">O4278+P4277</f>
        <v>479.60756</v>
      </c>
    </row>
    <row r="4279" customFormat="false" ht="12.8" hidden="false" customHeight="false" outlineLevel="0" collapsed="false">
      <c r="A4279" s="2" t="s">
        <v>4746</v>
      </c>
      <c r="B4279" s="2" t="s">
        <v>4739</v>
      </c>
      <c r="C4279" s="0" t="s">
        <v>225</v>
      </c>
      <c r="D4279" s="0" t="s">
        <v>16</v>
      </c>
      <c r="E4279" s="0" t="s">
        <v>17</v>
      </c>
      <c r="F4279" s="0" t="s">
        <v>18</v>
      </c>
      <c r="G4279" s="0" t="s">
        <v>19</v>
      </c>
      <c r="H4279" s="0" t="s">
        <v>4749</v>
      </c>
      <c r="I4279" s="0" t="n">
        <v>2</v>
      </c>
      <c r="J4279" s="0" t="n">
        <v>1.36</v>
      </c>
      <c r="K4279" s="3" t="s">
        <v>21</v>
      </c>
      <c r="L4279" s="0" t="n">
        <f aca="false">IF(K4279="Yes",(J4279-1)*0.98,-1)</f>
        <v>0.3528</v>
      </c>
      <c r="M4279" s="11" t="s">
        <v>62</v>
      </c>
      <c r="N4279" s="50" t="n">
        <v>10.1</v>
      </c>
      <c r="O4279" s="50" t="n">
        <f aca="false">N4279*L4279</f>
        <v>3.56328</v>
      </c>
      <c r="P4279" s="14" t="n">
        <f aca="false">O4279+P4278</f>
        <v>483.17084</v>
      </c>
    </row>
    <row r="4280" customFormat="false" ht="12.8" hidden="false" customHeight="false" outlineLevel="0" collapsed="false">
      <c r="A4280" s="2" t="s">
        <v>4750</v>
      </c>
      <c r="B4280" s="2" t="s">
        <v>445</v>
      </c>
      <c r="C4280" s="0" t="s">
        <v>230</v>
      </c>
      <c r="D4280" s="0" t="s">
        <v>16</v>
      </c>
      <c r="E4280" s="0" t="s">
        <v>17</v>
      </c>
      <c r="F4280" s="0" t="s">
        <v>18</v>
      </c>
      <c r="G4280" s="0" t="s">
        <v>19</v>
      </c>
      <c r="H4280" s="0" t="s">
        <v>4751</v>
      </c>
      <c r="I4280" s="0" t="n">
        <v>2</v>
      </c>
      <c r="J4280" s="0" t="n">
        <v>1.17</v>
      </c>
      <c r="K4280" s="3" t="s">
        <v>21</v>
      </c>
      <c r="L4280" s="0" t="n">
        <f aca="false">IF(K4280="Yes",(J4280-1)*0.98,-1)</f>
        <v>0.1666</v>
      </c>
      <c r="M4280" s="4" t="s">
        <v>22</v>
      </c>
      <c r="N4280" s="50" t="n">
        <v>10.1</v>
      </c>
      <c r="O4280" s="50" t="n">
        <f aca="false">N4280*L4280</f>
        <v>1.68266</v>
      </c>
      <c r="P4280" s="14" t="n">
        <f aca="false">O4280+P4279</f>
        <v>484.8535</v>
      </c>
    </row>
    <row r="4281" customFormat="false" ht="12.8" hidden="false" customHeight="false" outlineLevel="0" collapsed="false">
      <c r="A4281" s="2" t="s">
        <v>4750</v>
      </c>
      <c r="B4281" s="2" t="s">
        <v>445</v>
      </c>
      <c r="C4281" s="0" t="s">
        <v>230</v>
      </c>
      <c r="D4281" s="0" t="s">
        <v>16</v>
      </c>
      <c r="E4281" s="0" t="s">
        <v>17</v>
      </c>
      <c r="F4281" s="0" t="s">
        <v>18</v>
      </c>
      <c r="G4281" s="0" t="s">
        <v>19</v>
      </c>
      <c r="H4281" s="0" t="s">
        <v>4752</v>
      </c>
      <c r="I4281" s="0" t="n">
        <v>1</v>
      </c>
      <c r="J4281" s="0" t="n">
        <v>1.15</v>
      </c>
      <c r="K4281" s="3" t="s">
        <v>21</v>
      </c>
      <c r="L4281" s="0" t="n">
        <f aca="false">IF(K4281="Yes",(J4281-1)*0.98,-1)</f>
        <v>0.147</v>
      </c>
      <c r="M4281" s="11" t="s">
        <v>62</v>
      </c>
      <c r="N4281" s="50" t="n">
        <v>10.1</v>
      </c>
      <c r="O4281" s="50" t="n">
        <f aca="false">N4281*L4281</f>
        <v>1.4847</v>
      </c>
      <c r="P4281" s="14" t="n">
        <f aca="false">O4281+P4280</f>
        <v>486.3382</v>
      </c>
    </row>
    <row r="4282" customFormat="false" ht="12.8" hidden="false" customHeight="false" outlineLevel="0" collapsed="false">
      <c r="A4282" s="2" t="s">
        <v>4750</v>
      </c>
      <c r="B4282" s="2" t="s">
        <v>71</v>
      </c>
      <c r="C4282" s="0" t="s">
        <v>1378</v>
      </c>
      <c r="D4282" s="0" t="s">
        <v>37</v>
      </c>
      <c r="E4282" s="0" t="s">
        <v>87</v>
      </c>
      <c r="F4282" s="0" t="s">
        <v>43</v>
      </c>
      <c r="G4282" s="0" t="s">
        <v>19</v>
      </c>
      <c r="H4282" s="0" t="s">
        <v>4753</v>
      </c>
      <c r="I4282" s="0" t="n">
        <v>1</v>
      </c>
      <c r="J4282" s="0" t="n">
        <v>1.15</v>
      </c>
      <c r="K4282" s="3" t="s">
        <v>21</v>
      </c>
      <c r="L4282" s="0" t="n">
        <f aca="false">IF(K4282="Yes",(J4282-1)*0.98,-1)</f>
        <v>0.147</v>
      </c>
      <c r="M4282" s="11" t="s">
        <v>62</v>
      </c>
      <c r="N4282" s="50" t="n">
        <v>10.1</v>
      </c>
      <c r="O4282" s="50" t="n">
        <f aca="false">N4282*L4282</f>
        <v>1.4847</v>
      </c>
      <c r="P4282" s="14" t="n">
        <f aca="false">O4282+P4281</f>
        <v>487.8229</v>
      </c>
    </row>
    <row r="4283" customFormat="false" ht="12.8" hidden="false" customHeight="false" outlineLevel="0" collapsed="false">
      <c r="A4283" s="9" t="s">
        <v>4750</v>
      </c>
      <c r="B4283" s="9" t="s">
        <v>71</v>
      </c>
      <c r="C4283" s="6" t="s">
        <v>1378</v>
      </c>
      <c r="D4283" s="6" t="s">
        <v>37</v>
      </c>
      <c r="E4283" s="6" t="s">
        <v>87</v>
      </c>
      <c r="F4283" s="6" t="s">
        <v>43</v>
      </c>
      <c r="G4283" s="6" t="s">
        <v>19</v>
      </c>
      <c r="H4283" s="6" t="s">
        <v>4753</v>
      </c>
      <c r="I4283" s="6" t="n">
        <v>1</v>
      </c>
      <c r="J4283" s="6" t="n">
        <v>1.51</v>
      </c>
      <c r="K4283" s="3" t="str">
        <f aca="false">IF(I4283=1,"Yes","No")</f>
        <v>Yes</v>
      </c>
      <c r="L4283" s="7" t="n">
        <f aca="false">IF(K4283="Yes",(J4283-1)*0.98,-1)</f>
        <v>0.4998</v>
      </c>
      <c r="M4283" s="10" t="s">
        <v>53</v>
      </c>
      <c r="N4283" s="50" t="n">
        <v>10.1</v>
      </c>
      <c r="O4283" s="50" t="n">
        <f aca="false">N4283*L4283</f>
        <v>5.04798</v>
      </c>
      <c r="P4283" s="14" t="n">
        <f aca="false">O4283+P4282</f>
        <v>492.87088</v>
      </c>
    </row>
    <row r="4284" customFormat="false" ht="12.8" hidden="false" customHeight="false" outlineLevel="0" collapsed="false">
      <c r="A4284" s="2" t="s">
        <v>4750</v>
      </c>
      <c r="B4284" s="2" t="s">
        <v>456</v>
      </c>
      <c r="C4284" s="0" t="s">
        <v>59</v>
      </c>
      <c r="D4284" s="0" t="s">
        <v>42</v>
      </c>
      <c r="E4284" s="0" t="s">
        <v>30</v>
      </c>
      <c r="F4284" s="0" t="s">
        <v>43</v>
      </c>
      <c r="G4284" s="0" t="s">
        <v>19</v>
      </c>
      <c r="H4284" s="0" t="s">
        <v>4754</v>
      </c>
      <c r="I4284" s="0" t="n">
        <v>0</v>
      </c>
      <c r="J4284" s="0" t="n">
        <v>0</v>
      </c>
      <c r="K4284" s="3" t="s">
        <v>19</v>
      </c>
      <c r="L4284" s="0" t="n">
        <f aca="false">IF(K4284="Yes",(J4284-1)*0.98,-1)</f>
        <v>-1</v>
      </c>
      <c r="M4284" s="11" t="s">
        <v>62</v>
      </c>
      <c r="N4284" s="50" t="n">
        <v>10.1</v>
      </c>
      <c r="O4284" s="50" t="n">
        <f aca="false">N4284*L4284</f>
        <v>-10.1</v>
      </c>
      <c r="P4284" s="14" t="n">
        <f aca="false">O4284+P4283</f>
        <v>482.77088</v>
      </c>
    </row>
    <row r="4285" customFormat="false" ht="12.8" hidden="false" customHeight="false" outlineLevel="0" collapsed="false">
      <c r="A4285" s="2" t="s">
        <v>4750</v>
      </c>
      <c r="B4285" s="2" t="s">
        <v>456</v>
      </c>
      <c r="C4285" s="6" t="s">
        <v>59</v>
      </c>
      <c r="D4285" s="6" t="s">
        <v>42</v>
      </c>
      <c r="E4285" s="6" t="s">
        <v>30</v>
      </c>
      <c r="F4285" s="6" t="s">
        <v>43</v>
      </c>
      <c r="G4285" s="6" t="s">
        <v>19</v>
      </c>
      <c r="H4285" s="6" t="s">
        <v>4755</v>
      </c>
      <c r="I4285" s="6" t="n">
        <v>3</v>
      </c>
      <c r="J4285" s="6" t="n">
        <v>7.42</v>
      </c>
      <c r="K4285" s="3" t="str">
        <f aca="false">IF(I4285=1, "No","Yes")</f>
        <v>Yes</v>
      </c>
      <c r="L4285" s="7" t="n">
        <f aca="false">IF(I4285=1,-J4285,0.98)</f>
        <v>0.98</v>
      </c>
      <c r="M4285" s="12" t="s">
        <v>128</v>
      </c>
      <c r="N4285" s="50" t="n">
        <v>10.1</v>
      </c>
      <c r="O4285" s="50" t="n">
        <f aca="false">N4285*L4285</f>
        <v>9.898</v>
      </c>
      <c r="P4285" s="14" t="n">
        <f aca="false">O4285+P4284</f>
        <v>492.66888</v>
      </c>
    </row>
    <row r="4286" customFormat="false" ht="12.8" hidden="false" customHeight="false" outlineLevel="0" collapsed="false">
      <c r="A4286" s="9" t="s">
        <v>4750</v>
      </c>
      <c r="B4286" s="9" t="s">
        <v>456</v>
      </c>
      <c r="C4286" s="6" t="s">
        <v>59</v>
      </c>
      <c r="D4286" s="6" t="s">
        <v>42</v>
      </c>
      <c r="E4286" s="6" t="s">
        <v>30</v>
      </c>
      <c r="F4286" s="6" t="s">
        <v>43</v>
      </c>
      <c r="G4286" s="6" t="s">
        <v>19</v>
      </c>
      <c r="H4286" s="6" t="s">
        <v>4755</v>
      </c>
      <c r="I4286" s="6" t="n">
        <v>3</v>
      </c>
      <c r="J4286" s="6" t="n">
        <v>2.06</v>
      </c>
      <c r="K4286" s="3" t="s">
        <v>21</v>
      </c>
      <c r="L4286" s="0" t="n">
        <f aca="false">IF(K4286="Yes",(J4286-1)*0.98,-1)</f>
        <v>1.0388</v>
      </c>
      <c r="M4286" s="13" t="s">
        <v>184</v>
      </c>
      <c r="N4286" s="50" t="n">
        <v>10.1</v>
      </c>
      <c r="O4286" s="50" t="n">
        <f aca="false">N4286*L4286</f>
        <v>10.49188</v>
      </c>
      <c r="P4286" s="14" t="n">
        <f aca="false">O4286+P4285</f>
        <v>503.16076</v>
      </c>
    </row>
    <row r="4287" customFormat="false" ht="12.8" hidden="false" customHeight="false" outlineLevel="0" collapsed="false">
      <c r="A4287" s="2" t="s">
        <v>4750</v>
      </c>
      <c r="B4287" s="2" t="s">
        <v>205</v>
      </c>
      <c r="C4287" s="0" t="s">
        <v>59</v>
      </c>
      <c r="D4287" s="0" t="s">
        <v>48</v>
      </c>
      <c r="E4287" s="0" t="s">
        <v>30</v>
      </c>
      <c r="F4287" s="0" t="s">
        <v>65</v>
      </c>
      <c r="G4287" s="0" t="s">
        <v>21</v>
      </c>
      <c r="H4287" s="0" t="s">
        <v>4756</v>
      </c>
      <c r="I4287" s="0" t="n">
        <v>1</v>
      </c>
      <c r="J4287" s="0" t="n">
        <v>1.4</v>
      </c>
      <c r="K4287" s="3" t="s">
        <v>21</v>
      </c>
      <c r="L4287" s="0" t="n">
        <f aca="false">IF(K4287="Yes",(J4287-1)*0.98,-1)</f>
        <v>0.392</v>
      </c>
      <c r="M4287" s="4" t="s">
        <v>22</v>
      </c>
      <c r="N4287" s="50" t="n">
        <v>10.1</v>
      </c>
      <c r="O4287" s="50" t="n">
        <f aca="false">N4287*L4287</f>
        <v>3.9592</v>
      </c>
      <c r="P4287" s="14" t="n">
        <f aca="false">O4287+P4286</f>
        <v>507.11996</v>
      </c>
    </row>
    <row r="4288" customFormat="false" ht="12.8" hidden="false" customHeight="false" outlineLevel="0" collapsed="false">
      <c r="A4288" s="2" t="s">
        <v>4757</v>
      </c>
      <c r="B4288" s="2" t="s">
        <v>331</v>
      </c>
      <c r="C4288" s="0" t="s">
        <v>110</v>
      </c>
      <c r="D4288" s="0" t="s">
        <v>42</v>
      </c>
      <c r="E4288" s="0" t="s">
        <v>79</v>
      </c>
      <c r="F4288" s="0" t="s">
        <v>80</v>
      </c>
      <c r="G4288" s="0" t="s">
        <v>19</v>
      </c>
      <c r="H4288" s="0" t="s">
        <v>4758</v>
      </c>
      <c r="I4288" s="0" t="n">
        <v>4</v>
      </c>
      <c r="J4288" s="0" t="n">
        <v>0</v>
      </c>
      <c r="K4288" s="3" t="s">
        <v>19</v>
      </c>
      <c r="L4288" s="0" t="n">
        <f aca="false">IF(K4288="Yes",(J4288-1)*0.98,-1)</f>
        <v>-1</v>
      </c>
      <c r="M4288" s="4" t="s">
        <v>22</v>
      </c>
      <c r="N4288" s="50" t="n">
        <v>10.1</v>
      </c>
      <c r="O4288" s="50" t="n">
        <f aca="false">N4288*L4288</f>
        <v>-10.1</v>
      </c>
      <c r="P4288" s="14" t="n">
        <f aca="false">O4288+P4287</f>
        <v>497.01996</v>
      </c>
    </row>
    <row r="4289" customFormat="false" ht="12.8" hidden="false" customHeight="false" outlineLevel="0" collapsed="false">
      <c r="A4289" s="2" t="s">
        <v>4757</v>
      </c>
      <c r="B4289" s="2" t="s">
        <v>267</v>
      </c>
      <c r="C4289" s="0" t="s">
        <v>1371</v>
      </c>
      <c r="D4289" s="0" t="s">
        <v>48</v>
      </c>
      <c r="E4289" s="0" t="s">
        <v>30</v>
      </c>
      <c r="F4289" s="0" t="s">
        <v>65</v>
      </c>
      <c r="G4289" s="0" t="s">
        <v>21</v>
      </c>
      <c r="H4289" s="0" t="s">
        <v>4759</v>
      </c>
      <c r="I4289" s="0" t="n">
        <v>1</v>
      </c>
      <c r="J4289" s="0" t="n">
        <v>1.5</v>
      </c>
      <c r="K4289" s="3" t="s">
        <v>21</v>
      </c>
      <c r="L4289" s="0" t="n">
        <f aca="false">IF(K4289="Yes",(J4289-1)*0.98,-1)</f>
        <v>0.49</v>
      </c>
      <c r="M4289" s="4" t="s">
        <v>22</v>
      </c>
      <c r="N4289" s="50" t="n">
        <v>10.1</v>
      </c>
      <c r="O4289" s="50" t="n">
        <f aca="false">N4289*L4289</f>
        <v>4.949</v>
      </c>
      <c r="P4289" s="14" t="n">
        <f aca="false">O4289+P4288</f>
        <v>501.96896</v>
      </c>
    </row>
    <row r="4290" customFormat="false" ht="12.8" hidden="false" customHeight="false" outlineLevel="0" collapsed="false">
      <c r="A4290" s="2" t="s">
        <v>4760</v>
      </c>
      <c r="B4290" s="2" t="s">
        <v>94</v>
      </c>
      <c r="C4290" s="0" t="s">
        <v>56</v>
      </c>
      <c r="D4290" s="0" t="s">
        <v>16</v>
      </c>
      <c r="E4290" s="0" t="s">
        <v>17</v>
      </c>
      <c r="F4290" s="0" t="s">
        <v>18</v>
      </c>
      <c r="G4290" s="0" t="s">
        <v>19</v>
      </c>
      <c r="H4290" s="0" t="s">
        <v>4761</v>
      </c>
      <c r="I4290" s="0" t="n">
        <v>3</v>
      </c>
      <c r="J4290" s="0" t="n">
        <v>0</v>
      </c>
      <c r="K4290" s="3" t="s">
        <v>19</v>
      </c>
      <c r="L4290" s="0" t="n">
        <f aca="false">IF(K4290="Yes",(J4290-1)*0.98,-1)</f>
        <v>-1</v>
      </c>
      <c r="M4290" s="4" t="s">
        <v>22</v>
      </c>
      <c r="N4290" s="50" t="n">
        <v>10.1</v>
      </c>
      <c r="O4290" s="50" t="n">
        <f aca="false">N4290*L4290</f>
        <v>-10.1</v>
      </c>
      <c r="P4290" s="14" t="n">
        <f aca="false">O4290+P4289</f>
        <v>491.86896</v>
      </c>
    </row>
    <row r="4291" customFormat="false" ht="12.8" hidden="false" customHeight="false" outlineLevel="0" collapsed="false">
      <c r="A4291" s="2" t="s">
        <v>4760</v>
      </c>
      <c r="B4291" s="2" t="s">
        <v>142</v>
      </c>
      <c r="C4291" s="6" t="s">
        <v>78</v>
      </c>
      <c r="D4291" s="6" t="s">
        <v>16</v>
      </c>
      <c r="E4291" s="6" t="s">
        <v>17</v>
      </c>
      <c r="F4291" s="6" t="s">
        <v>43</v>
      </c>
      <c r="G4291" s="6" t="s">
        <v>19</v>
      </c>
      <c r="H4291" s="6" t="s">
        <v>2854</v>
      </c>
      <c r="I4291" s="6" t="n">
        <v>0</v>
      </c>
      <c r="J4291" s="6" t="n">
        <v>6.51</v>
      </c>
      <c r="K4291" s="3" t="str">
        <f aca="false">IF(I4291=1, "No","Yes")</f>
        <v>Yes</v>
      </c>
      <c r="L4291" s="7" t="n">
        <f aca="false">IF(I4291=1,-J4291,0.98)</f>
        <v>0.98</v>
      </c>
      <c r="M4291" s="8" t="s">
        <v>51</v>
      </c>
      <c r="N4291" s="50" t="n">
        <v>10.1</v>
      </c>
      <c r="O4291" s="50" t="n">
        <f aca="false">N4291*L4291</f>
        <v>9.898</v>
      </c>
      <c r="P4291" s="14" t="n">
        <f aca="false">O4291+P4290</f>
        <v>501.76696</v>
      </c>
    </row>
    <row r="4292" customFormat="false" ht="12.8" hidden="false" customHeight="false" outlineLevel="0" collapsed="false">
      <c r="A4292" s="2" t="s">
        <v>4760</v>
      </c>
      <c r="B4292" s="2" t="s">
        <v>142</v>
      </c>
      <c r="C4292" s="6" t="s">
        <v>78</v>
      </c>
      <c r="D4292" s="6" t="s">
        <v>16</v>
      </c>
      <c r="E4292" s="6" t="s">
        <v>17</v>
      </c>
      <c r="F4292" s="6" t="s">
        <v>43</v>
      </c>
      <c r="G4292" s="6" t="s">
        <v>19</v>
      </c>
      <c r="H4292" s="6" t="s">
        <v>2854</v>
      </c>
      <c r="I4292" s="6" t="n">
        <v>0</v>
      </c>
      <c r="J4292" s="6" t="n">
        <v>6.51</v>
      </c>
      <c r="K4292" s="3" t="str">
        <f aca="false">IF(I4292=1, "No","Yes")</f>
        <v>Yes</v>
      </c>
      <c r="L4292" s="7" t="n">
        <f aca="false">IF(I4292=1,-J4292,0.98)</f>
        <v>0.98</v>
      </c>
      <c r="M4292" s="12" t="s">
        <v>128</v>
      </c>
      <c r="N4292" s="50" t="n">
        <v>10.1</v>
      </c>
      <c r="O4292" s="50" t="n">
        <f aca="false">N4292*L4292</f>
        <v>9.898</v>
      </c>
      <c r="P4292" s="14" t="n">
        <f aca="false">O4292+P4291</f>
        <v>511.66496</v>
      </c>
    </row>
    <row r="4293" customFormat="false" ht="12.8" hidden="false" customHeight="false" outlineLevel="0" collapsed="false">
      <c r="A4293" s="2" t="s">
        <v>4762</v>
      </c>
      <c r="B4293" s="2" t="s">
        <v>94</v>
      </c>
      <c r="C4293" s="0" t="s">
        <v>24</v>
      </c>
      <c r="D4293" s="0" t="s">
        <v>16</v>
      </c>
      <c r="E4293" s="0" t="s">
        <v>17</v>
      </c>
      <c r="F4293" s="0" t="s">
        <v>18</v>
      </c>
      <c r="G4293" s="0" t="s">
        <v>19</v>
      </c>
      <c r="H4293" s="0" t="s">
        <v>4461</v>
      </c>
      <c r="I4293" s="0" t="n">
        <v>1</v>
      </c>
      <c r="J4293" s="0" t="n">
        <v>1.06</v>
      </c>
      <c r="K4293" s="3" t="s">
        <v>21</v>
      </c>
      <c r="L4293" s="0" t="n">
        <f aca="false">IF(K4293="Yes",(J4293-1)*0.98,-1)</f>
        <v>0.0588000000000001</v>
      </c>
      <c r="M4293" s="4" t="s">
        <v>22</v>
      </c>
      <c r="N4293" s="50" t="n">
        <v>10.1</v>
      </c>
      <c r="O4293" s="50" t="n">
        <f aca="false">N4293*L4293</f>
        <v>0.593880000000001</v>
      </c>
      <c r="P4293" s="14" t="n">
        <f aca="false">O4293+P4292</f>
        <v>512.25884</v>
      </c>
    </row>
    <row r="4294" customFormat="false" ht="12.8" hidden="false" customHeight="false" outlineLevel="0" collapsed="false">
      <c r="A4294" s="2" t="s">
        <v>4762</v>
      </c>
      <c r="B4294" s="2" t="s">
        <v>445</v>
      </c>
      <c r="C4294" s="0" t="s">
        <v>24</v>
      </c>
      <c r="D4294" s="0" t="s">
        <v>16</v>
      </c>
      <c r="E4294" s="0" t="s">
        <v>17</v>
      </c>
      <c r="F4294" s="0" t="s">
        <v>18</v>
      </c>
      <c r="G4294" s="0" t="s">
        <v>19</v>
      </c>
      <c r="H4294" s="0" t="s">
        <v>4666</v>
      </c>
      <c r="I4294" s="0" t="n">
        <v>1</v>
      </c>
      <c r="J4294" s="0" t="n">
        <v>1.3</v>
      </c>
      <c r="K4294" s="3" t="s">
        <v>21</v>
      </c>
      <c r="L4294" s="0" t="n">
        <f aca="false">IF(K4294="Yes",(J4294-1)*0.98,-1)</f>
        <v>0.294</v>
      </c>
      <c r="M4294" s="4" t="s">
        <v>22</v>
      </c>
      <c r="N4294" s="50" t="n">
        <v>10.1</v>
      </c>
      <c r="O4294" s="50" t="n">
        <f aca="false">N4294*L4294</f>
        <v>2.9694</v>
      </c>
      <c r="P4294" s="14" t="n">
        <f aca="false">O4294+P4293</f>
        <v>515.22824</v>
      </c>
    </row>
    <row r="4295" customFormat="false" ht="12.8" hidden="false" customHeight="false" outlineLevel="0" collapsed="false">
      <c r="A4295" s="2" t="s">
        <v>4762</v>
      </c>
      <c r="B4295" s="2" t="s">
        <v>445</v>
      </c>
      <c r="C4295" s="0" t="s">
        <v>24</v>
      </c>
      <c r="D4295" s="0" t="s">
        <v>16</v>
      </c>
      <c r="E4295" s="0" t="s">
        <v>17</v>
      </c>
      <c r="F4295" s="0" t="s">
        <v>18</v>
      </c>
      <c r="G4295" s="0" t="s">
        <v>19</v>
      </c>
      <c r="H4295" s="0" t="s">
        <v>4763</v>
      </c>
      <c r="I4295" s="0" t="n">
        <v>2</v>
      </c>
      <c r="J4295" s="0" t="n">
        <v>1.41</v>
      </c>
      <c r="K4295" s="3" t="s">
        <v>21</v>
      </c>
      <c r="L4295" s="0" t="n">
        <f aca="false">IF(K4295="Yes",(J4295-1)*0.98,-1)</f>
        <v>0.4018</v>
      </c>
      <c r="M4295" s="11" t="s">
        <v>62</v>
      </c>
      <c r="N4295" s="50" t="n">
        <v>10.1</v>
      </c>
      <c r="O4295" s="50" t="n">
        <f aca="false">N4295*L4295</f>
        <v>4.05818</v>
      </c>
      <c r="P4295" s="14" t="n">
        <f aca="false">O4295+P4294</f>
        <v>519.28642</v>
      </c>
    </row>
    <row r="4296" customFormat="false" ht="12.8" hidden="false" customHeight="false" outlineLevel="0" collapsed="false">
      <c r="A4296" s="2" t="s">
        <v>4762</v>
      </c>
      <c r="B4296" s="2" t="s">
        <v>1250</v>
      </c>
      <c r="C4296" s="6" t="s">
        <v>59</v>
      </c>
      <c r="D4296" s="6" t="s">
        <v>42</v>
      </c>
      <c r="E4296" s="6" t="s">
        <v>30</v>
      </c>
      <c r="F4296" s="6" t="s">
        <v>453</v>
      </c>
      <c r="G4296" s="6" t="s">
        <v>19</v>
      </c>
      <c r="H4296" s="6" t="s">
        <v>4764</v>
      </c>
      <c r="I4296" s="6" t="n">
        <v>4</v>
      </c>
      <c r="J4296" s="6" t="n">
        <v>6.01</v>
      </c>
      <c r="K4296" s="3" t="str">
        <f aca="false">IF(I4296=1, "No","Yes")</f>
        <v>Yes</v>
      </c>
      <c r="L4296" s="7" t="n">
        <f aca="false">IF(I4296=1,-J4296,0.98)</f>
        <v>0.98</v>
      </c>
      <c r="M4296" s="8" t="s">
        <v>51</v>
      </c>
      <c r="N4296" s="50" t="n">
        <v>10.1</v>
      </c>
      <c r="O4296" s="50" t="n">
        <f aca="false">N4296*L4296</f>
        <v>9.898</v>
      </c>
      <c r="P4296" s="14" t="n">
        <f aca="false">O4296+P4295</f>
        <v>529.18442</v>
      </c>
    </row>
    <row r="4297" customFormat="false" ht="12.8" hidden="false" customHeight="false" outlineLevel="0" collapsed="false">
      <c r="A4297" s="2" t="s">
        <v>4762</v>
      </c>
      <c r="B4297" s="2" t="s">
        <v>1250</v>
      </c>
      <c r="C4297" s="6" t="s">
        <v>59</v>
      </c>
      <c r="D4297" s="6" t="s">
        <v>42</v>
      </c>
      <c r="E4297" s="6" t="s">
        <v>30</v>
      </c>
      <c r="F4297" s="6" t="s">
        <v>453</v>
      </c>
      <c r="G4297" s="6" t="s">
        <v>19</v>
      </c>
      <c r="H4297" s="6" t="s">
        <v>4764</v>
      </c>
      <c r="I4297" s="6" t="n">
        <v>4</v>
      </c>
      <c r="J4297" s="6" t="n">
        <v>6.01</v>
      </c>
      <c r="K4297" s="3" t="str">
        <f aca="false">IF(I4297=1, "No","Yes")</f>
        <v>Yes</v>
      </c>
      <c r="L4297" s="7" t="n">
        <f aca="false">IF(I4297=1,-J4297,0.98)</f>
        <v>0.98</v>
      </c>
      <c r="M4297" s="12" t="s">
        <v>128</v>
      </c>
      <c r="N4297" s="50" t="n">
        <v>10.1</v>
      </c>
      <c r="O4297" s="50" t="n">
        <f aca="false">N4297*L4297</f>
        <v>9.898</v>
      </c>
      <c r="P4297" s="14" t="n">
        <f aca="false">O4297+P4296</f>
        <v>539.08242</v>
      </c>
    </row>
    <row r="4298" customFormat="false" ht="12.8" hidden="false" customHeight="false" outlineLevel="0" collapsed="false">
      <c r="A4298" s="2" t="s">
        <v>4765</v>
      </c>
      <c r="B4298" s="2" t="s">
        <v>410</v>
      </c>
      <c r="C4298" s="0" t="s">
        <v>125</v>
      </c>
      <c r="D4298" s="0" t="s">
        <v>42</v>
      </c>
      <c r="E4298" s="0" t="s">
        <v>30</v>
      </c>
      <c r="F4298" s="0" t="s">
        <v>43</v>
      </c>
      <c r="G4298" s="0" t="s">
        <v>19</v>
      </c>
      <c r="H4298" s="0" t="s">
        <v>4766</v>
      </c>
      <c r="I4298" s="0" t="n">
        <v>4</v>
      </c>
      <c r="J4298" s="0" t="n">
        <v>0</v>
      </c>
      <c r="K4298" s="3" t="s">
        <v>19</v>
      </c>
      <c r="L4298" s="0" t="n">
        <f aca="false">IF(K4298="Yes",(J4298-1)*0.98,-1)</f>
        <v>-1</v>
      </c>
      <c r="M4298" s="11" t="s">
        <v>62</v>
      </c>
      <c r="N4298" s="50" t="n">
        <v>10.1</v>
      </c>
      <c r="O4298" s="50" t="n">
        <f aca="false">N4298*L4298</f>
        <v>-10.1</v>
      </c>
      <c r="P4298" s="14" t="n">
        <f aca="false">O4298+P4297</f>
        <v>528.98242</v>
      </c>
    </row>
    <row r="4299" customFormat="false" ht="12.8" hidden="false" customHeight="false" outlineLevel="0" collapsed="false">
      <c r="A4299" s="2" t="s">
        <v>4765</v>
      </c>
      <c r="B4299" s="2" t="s">
        <v>410</v>
      </c>
      <c r="C4299" s="6" t="s">
        <v>125</v>
      </c>
      <c r="D4299" s="6" t="s">
        <v>42</v>
      </c>
      <c r="E4299" s="6" t="s">
        <v>30</v>
      </c>
      <c r="F4299" s="6" t="s">
        <v>43</v>
      </c>
      <c r="G4299" s="6" t="s">
        <v>19</v>
      </c>
      <c r="H4299" s="6" t="s">
        <v>4767</v>
      </c>
      <c r="I4299" s="6" t="n">
        <v>2</v>
      </c>
      <c r="J4299" s="6" t="n">
        <v>2.27</v>
      </c>
      <c r="K4299" s="3" t="str">
        <f aca="false">IF(I4299=1, "No","Yes")</f>
        <v>Yes</v>
      </c>
      <c r="L4299" s="7" t="n">
        <f aca="false">IF(I4299=1,-J4299,0.98)</f>
        <v>0.98</v>
      </c>
      <c r="M4299" s="12" t="s">
        <v>128</v>
      </c>
      <c r="N4299" s="50" t="n">
        <v>10.1</v>
      </c>
      <c r="O4299" s="50" t="n">
        <f aca="false">N4299*L4299</f>
        <v>9.898</v>
      </c>
      <c r="P4299" s="14" t="n">
        <f aca="false">O4299+P4298</f>
        <v>538.88042</v>
      </c>
    </row>
    <row r="4300" customFormat="false" ht="12.8" hidden="false" customHeight="false" outlineLevel="0" collapsed="false">
      <c r="A4300" s="9" t="s">
        <v>4765</v>
      </c>
      <c r="B4300" s="9" t="s">
        <v>410</v>
      </c>
      <c r="C4300" s="6" t="s">
        <v>125</v>
      </c>
      <c r="D4300" s="6" t="s">
        <v>42</v>
      </c>
      <c r="E4300" s="6" t="s">
        <v>30</v>
      </c>
      <c r="F4300" s="6" t="s">
        <v>43</v>
      </c>
      <c r="G4300" s="6" t="s">
        <v>19</v>
      </c>
      <c r="H4300" s="6" t="s">
        <v>4767</v>
      </c>
      <c r="I4300" s="6" t="n">
        <v>2</v>
      </c>
      <c r="J4300" s="6" t="n">
        <v>1.24</v>
      </c>
      <c r="K4300" s="3" t="s">
        <v>21</v>
      </c>
      <c r="L4300" s="0" t="n">
        <f aca="false">IF(K4300="Yes",(J4300-1)*0.98,-1)</f>
        <v>0.2352</v>
      </c>
      <c r="M4300" s="13" t="s">
        <v>184</v>
      </c>
      <c r="N4300" s="50" t="n">
        <v>10.1</v>
      </c>
      <c r="O4300" s="50" t="n">
        <f aca="false">N4300*L4300</f>
        <v>2.37552</v>
      </c>
      <c r="P4300" s="14" t="n">
        <f aca="false">O4300+P4299</f>
        <v>541.25594</v>
      </c>
    </row>
    <row r="4301" customFormat="false" ht="12.8" hidden="false" customHeight="false" outlineLevel="0" collapsed="false">
      <c r="A4301" s="2" t="s">
        <v>4768</v>
      </c>
      <c r="B4301" s="2" t="s">
        <v>71</v>
      </c>
      <c r="C4301" s="0" t="s">
        <v>1192</v>
      </c>
      <c r="D4301" s="0" t="s">
        <v>37</v>
      </c>
      <c r="E4301" s="0" t="s">
        <v>17</v>
      </c>
      <c r="F4301" s="0" t="s">
        <v>18</v>
      </c>
      <c r="G4301" s="0" t="s">
        <v>19</v>
      </c>
      <c r="H4301" s="0" t="s">
        <v>4405</v>
      </c>
      <c r="I4301" s="0" t="n">
        <v>0</v>
      </c>
      <c r="J4301" s="0" t="n">
        <v>0</v>
      </c>
      <c r="K4301" s="3" t="str">
        <f aca="false">IF(I4301=1,"Yes","No")</f>
        <v>No</v>
      </c>
      <c r="L4301" s="0" t="n">
        <f aca="false">IF(K4301="Yes",(J4301-1)*0.98,-1)</f>
        <v>-1</v>
      </c>
      <c r="M4301" s="5" t="s">
        <v>33</v>
      </c>
      <c r="N4301" s="50" t="n">
        <v>10.1</v>
      </c>
      <c r="O4301" s="50" t="n">
        <f aca="false">N4301*L4301</f>
        <v>-10.1</v>
      </c>
      <c r="P4301" s="14" t="n">
        <f aca="false">O4301+P4300</f>
        <v>531.15594</v>
      </c>
    </row>
    <row r="4302" customFormat="false" ht="12.8" hidden="false" customHeight="false" outlineLevel="0" collapsed="false">
      <c r="A4302" s="2" t="s">
        <v>4768</v>
      </c>
      <c r="B4302" s="2" t="s">
        <v>456</v>
      </c>
      <c r="C4302" s="0" t="s">
        <v>215</v>
      </c>
      <c r="D4302" s="0" t="s">
        <v>29</v>
      </c>
      <c r="E4302" s="0" t="s">
        <v>87</v>
      </c>
      <c r="F4302" s="0" t="s">
        <v>152</v>
      </c>
      <c r="G4302" s="0" t="s">
        <v>19</v>
      </c>
      <c r="H4302" s="0" t="s">
        <v>4769</v>
      </c>
      <c r="I4302" s="0" t="n">
        <v>2</v>
      </c>
      <c r="J4302" s="0" t="n">
        <v>1.15</v>
      </c>
      <c r="K4302" s="3" t="s">
        <v>21</v>
      </c>
      <c r="L4302" s="0" t="n">
        <f aca="false">IF(K4302="Yes",(J4302-1)*0.98,-1)</f>
        <v>0.147</v>
      </c>
      <c r="M4302" s="4" t="s">
        <v>22</v>
      </c>
      <c r="N4302" s="50" t="n">
        <v>10.1</v>
      </c>
      <c r="O4302" s="50" t="n">
        <f aca="false">N4302*L4302</f>
        <v>1.4847</v>
      </c>
      <c r="P4302" s="14" t="n">
        <f aca="false">O4302+P4301</f>
        <v>532.64064</v>
      </c>
      <c r="Q4302" s="47" t="n">
        <f aca="false">0.8*(P4302-504.98)</f>
        <v>22.1285119999998</v>
      </c>
      <c r="R4302" s="47" t="n">
        <f aca="false">P4302-Q4302</f>
        <v>510.512128</v>
      </c>
      <c r="S4302" s="47" t="n">
        <f aca="false">R4302/50</f>
        <v>10.21024256</v>
      </c>
      <c r="T4302" s="47" t="n">
        <f aca="false">19.93+Q4302</f>
        <v>42.0585119999998</v>
      </c>
      <c r="U4302" s="48" t="s">
        <v>21</v>
      </c>
    </row>
    <row r="4303" customFormat="false" ht="12.8" hidden="false" customHeight="false" outlineLevel="0" collapsed="false">
      <c r="A4303" s="2" t="s">
        <v>4770</v>
      </c>
      <c r="B4303" s="2" t="s">
        <v>101</v>
      </c>
      <c r="C4303" s="0" t="s">
        <v>1094</v>
      </c>
      <c r="D4303" s="0" t="s">
        <v>37</v>
      </c>
      <c r="E4303" s="0" t="s">
        <v>17</v>
      </c>
      <c r="F4303" s="0" t="s">
        <v>43</v>
      </c>
      <c r="G4303" s="0" t="s">
        <v>19</v>
      </c>
      <c r="H4303" s="0" t="s">
        <v>4771</v>
      </c>
      <c r="I4303" s="0" t="n">
        <v>2</v>
      </c>
      <c r="J4303" s="0" t="n">
        <v>1.26</v>
      </c>
      <c r="K4303" s="3" t="s">
        <v>21</v>
      </c>
      <c r="L4303" s="0" t="n">
        <f aca="false">IF(K4303="Yes",(J4303-1)*0.98,-1)</f>
        <v>0.2548</v>
      </c>
      <c r="M4303" s="11" t="s">
        <v>62</v>
      </c>
      <c r="N4303" s="52" t="n">
        <v>10.21</v>
      </c>
      <c r="O4303" s="50" t="n">
        <f aca="false">N4303*L4303</f>
        <v>2.601508</v>
      </c>
      <c r="P4303" s="51" t="n">
        <f aca="false">R4302+O4303</f>
        <v>513.113636</v>
      </c>
    </row>
    <row r="4304" customFormat="false" ht="12.8" hidden="false" customHeight="false" outlineLevel="0" collapsed="false">
      <c r="A4304" s="2" t="s">
        <v>4770</v>
      </c>
      <c r="B4304" s="2" t="s">
        <v>101</v>
      </c>
      <c r="C4304" s="6" t="s">
        <v>1094</v>
      </c>
      <c r="D4304" s="6" t="s">
        <v>37</v>
      </c>
      <c r="E4304" s="6" t="s">
        <v>17</v>
      </c>
      <c r="F4304" s="6" t="s">
        <v>43</v>
      </c>
      <c r="G4304" s="6" t="s">
        <v>19</v>
      </c>
      <c r="H4304" s="6" t="s">
        <v>4772</v>
      </c>
      <c r="I4304" s="6" t="n">
        <v>0</v>
      </c>
      <c r="J4304" s="6" t="n">
        <v>21.02</v>
      </c>
      <c r="K4304" s="3" t="str">
        <f aca="false">IF(I4304=1, "No","Yes")</f>
        <v>Yes</v>
      </c>
      <c r="L4304" s="7" t="n">
        <f aca="false">IF(I4304=1,-J4304,0.98)</f>
        <v>0.98</v>
      </c>
      <c r="M4304" s="12" t="s">
        <v>128</v>
      </c>
      <c r="N4304" s="52" t="n">
        <v>10.21</v>
      </c>
      <c r="O4304" s="50" t="n">
        <f aca="false">N4304*L4304</f>
        <v>10.0058</v>
      </c>
      <c r="P4304" s="14" t="n">
        <f aca="false">O4304+P4303</f>
        <v>523.119436</v>
      </c>
    </row>
    <row r="4305" customFormat="false" ht="12.8" hidden="false" customHeight="false" outlineLevel="0" collapsed="false">
      <c r="A4305" s="2" t="s">
        <v>4773</v>
      </c>
      <c r="B4305" s="2" t="s">
        <v>94</v>
      </c>
      <c r="C4305" s="0" t="s">
        <v>225</v>
      </c>
      <c r="D4305" s="0" t="s">
        <v>16</v>
      </c>
      <c r="E4305" s="0" t="s">
        <v>17</v>
      </c>
      <c r="F4305" s="0" t="s">
        <v>18</v>
      </c>
      <c r="G4305" s="0" t="s">
        <v>19</v>
      </c>
      <c r="H4305" s="0" t="s">
        <v>4774</v>
      </c>
      <c r="I4305" s="0" t="n">
        <v>2</v>
      </c>
      <c r="J4305" s="0" t="n">
        <v>1.36</v>
      </c>
      <c r="K4305" s="3" t="s">
        <v>21</v>
      </c>
      <c r="L4305" s="0" t="n">
        <f aca="false">IF(K4305="Yes",(J4305-1)*0.98,-1)</f>
        <v>0.3528</v>
      </c>
      <c r="M4305" s="4" t="s">
        <v>22</v>
      </c>
      <c r="N4305" s="52" t="n">
        <v>10.21</v>
      </c>
      <c r="O4305" s="50" t="n">
        <f aca="false">N4305*L4305</f>
        <v>3.602088</v>
      </c>
      <c r="P4305" s="14" t="n">
        <f aca="false">O4305+P4304</f>
        <v>526.721524</v>
      </c>
    </row>
    <row r="4306" customFormat="false" ht="12.8" hidden="false" customHeight="false" outlineLevel="0" collapsed="false">
      <c r="A4306" s="2" t="s">
        <v>4773</v>
      </c>
      <c r="B4306" s="2" t="s">
        <v>94</v>
      </c>
      <c r="C4306" s="0" t="s">
        <v>225</v>
      </c>
      <c r="D4306" s="0" t="s">
        <v>16</v>
      </c>
      <c r="E4306" s="0" t="s">
        <v>17</v>
      </c>
      <c r="F4306" s="0" t="s">
        <v>18</v>
      </c>
      <c r="G4306" s="0" t="s">
        <v>19</v>
      </c>
      <c r="H4306" s="0" t="s">
        <v>4775</v>
      </c>
      <c r="I4306" s="0" t="n">
        <v>0</v>
      </c>
      <c r="J4306" s="0" t="n">
        <v>0</v>
      </c>
      <c r="K4306" s="3" t="s">
        <v>19</v>
      </c>
      <c r="L4306" s="0" t="n">
        <f aca="false">IF(K4306="Yes",(J4306-1)*0.98,-1)</f>
        <v>-1</v>
      </c>
      <c r="M4306" s="11" t="s">
        <v>62</v>
      </c>
      <c r="N4306" s="52" t="n">
        <v>10.21</v>
      </c>
      <c r="O4306" s="50" t="n">
        <f aca="false">N4306*L4306</f>
        <v>-10.21</v>
      </c>
      <c r="P4306" s="14" t="n">
        <f aca="false">O4306+P4305</f>
        <v>516.511524</v>
      </c>
    </row>
    <row r="4307" customFormat="false" ht="12.8" hidden="false" customHeight="false" outlineLevel="0" collapsed="false">
      <c r="A4307" s="2" t="s">
        <v>4773</v>
      </c>
      <c r="B4307" s="2" t="s">
        <v>222</v>
      </c>
      <c r="C4307" s="0" t="s">
        <v>225</v>
      </c>
      <c r="D4307" s="0" t="s">
        <v>16</v>
      </c>
      <c r="E4307" s="0" t="s">
        <v>17</v>
      </c>
      <c r="F4307" s="0" t="s">
        <v>18</v>
      </c>
      <c r="G4307" s="0" t="s">
        <v>19</v>
      </c>
      <c r="H4307" s="0" t="s">
        <v>4776</v>
      </c>
      <c r="I4307" s="0" t="n">
        <v>1</v>
      </c>
      <c r="J4307" s="0" t="n">
        <v>1.12</v>
      </c>
      <c r="K4307" s="3" t="s">
        <v>21</v>
      </c>
      <c r="L4307" s="0" t="n">
        <f aca="false">IF(K4307="Yes",(J4307-1)*0.98,-1)</f>
        <v>0.1176</v>
      </c>
      <c r="M4307" s="4" t="s">
        <v>22</v>
      </c>
      <c r="N4307" s="52" t="n">
        <v>10.21</v>
      </c>
      <c r="O4307" s="50" t="n">
        <f aca="false">N4307*L4307</f>
        <v>1.200696</v>
      </c>
      <c r="P4307" s="14" t="n">
        <f aca="false">O4307+P4306</f>
        <v>517.71222</v>
      </c>
    </row>
    <row r="4308" customFormat="false" ht="12.8" hidden="false" customHeight="false" outlineLevel="0" collapsed="false">
      <c r="A4308" s="2" t="s">
        <v>4773</v>
      </c>
      <c r="B4308" s="2" t="s">
        <v>222</v>
      </c>
      <c r="C4308" s="0" t="s">
        <v>225</v>
      </c>
      <c r="D4308" s="0" t="s">
        <v>16</v>
      </c>
      <c r="E4308" s="0" t="s">
        <v>17</v>
      </c>
      <c r="F4308" s="0" t="s">
        <v>18</v>
      </c>
      <c r="G4308" s="0" t="s">
        <v>19</v>
      </c>
      <c r="H4308" s="0" t="s">
        <v>4777</v>
      </c>
      <c r="I4308" s="0" t="n">
        <v>2</v>
      </c>
      <c r="J4308" s="0" t="n">
        <v>1.14</v>
      </c>
      <c r="K4308" s="3" t="s">
        <v>21</v>
      </c>
      <c r="L4308" s="0" t="n">
        <f aca="false">IF(K4308="Yes",(J4308-1)*0.98,-1)</f>
        <v>0.1372</v>
      </c>
      <c r="M4308" s="11" t="s">
        <v>62</v>
      </c>
      <c r="N4308" s="52" t="n">
        <v>10.21</v>
      </c>
      <c r="O4308" s="50" t="n">
        <f aca="false">N4308*L4308</f>
        <v>1.400812</v>
      </c>
      <c r="P4308" s="14" t="n">
        <f aca="false">O4308+P4307</f>
        <v>519.113032</v>
      </c>
    </row>
    <row r="4309" customFormat="false" ht="12.8" hidden="false" customHeight="false" outlineLevel="0" collapsed="false">
      <c r="A4309" s="2" t="s">
        <v>4778</v>
      </c>
      <c r="B4309" s="2" t="s">
        <v>83</v>
      </c>
      <c r="C4309" s="0" t="s">
        <v>194</v>
      </c>
      <c r="D4309" s="0" t="s">
        <v>16</v>
      </c>
      <c r="E4309" s="0" t="s">
        <v>17</v>
      </c>
      <c r="F4309" s="0" t="s">
        <v>18</v>
      </c>
      <c r="G4309" s="0" t="s">
        <v>19</v>
      </c>
      <c r="H4309" s="0" t="s">
        <v>4779</v>
      </c>
      <c r="I4309" s="0" t="n">
        <v>3</v>
      </c>
      <c r="J4309" s="0" t="n">
        <v>1.38</v>
      </c>
      <c r="K4309" s="3" t="s">
        <v>21</v>
      </c>
      <c r="L4309" s="0" t="n">
        <f aca="false">IF(K4309="Yes",(J4309-1)*0.98,-1)</f>
        <v>0.3724</v>
      </c>
      <c r="M4309" s="4" t="s">
        <v>22</v>
      </c>
      <c r="N4309" s="52" t="n">
        <v>10.21</v>
      </c>
      <c r="O4309" s="50" t="n">
        <f aca="false">N4309*L4309</f>
        <v>3.802204</v>
      </c>
      <c r="P4309" s="14" t="n">
        <f aca="false">O4309+P4308</f>
        <v>522.915236</v>
      </c>
    </row>
    <row r="4310" customFormat="false" ht="12.8" hidden="false" customHeight="false" outlineLevel="0" collapsed="false">
      <c r="A4310" s="2" t="s">
        <v>4778</v>
      </c>
      <c r="B4310" s="2" t="s">
        <v>83</v>
      </c>
      <c r="C4310" s="0" t="s">
        <v>194</v>
      </c>
      <c r="D4310" s="0" t="s">
        <v>16</v>
      </c>
      <c r="E4310" s="0" t="s">
        <v>17</v>
      </c>
      <c r="F4310" s="0" t="s">
        <v>18</v>
      </c>
      <c r="G4310" s="0" t="s">
        <v>19</v>
      </c>
      <c r="H4310" s="0" t="s">
        <v>4780</v>
      </c>
      <c r="I4310" s="0" t="n">
        <v>4</v>
      </c>
      <c r="J4310" s="0" t="n">
        <v>0</v>
      </c>
      <c r="K4310" s="3" t="s">
        <v>19</v>
      </c>
      <c r="L4310" s="0" t="n">
        <f aca="false">IF(K4310="Yes",(J4310-1)*0.98,-1)</f>
        <v>-1</v>
      </c>
      <c r="M4310" s="11" t="s">
        <v>62</v>
      </c>
      <c r="N4310" s="52" t="n">
        <v>10.21</v>
      </c>
      <c r="O4310" s="50" t="n">
        <f aca="false">N4310*L4310</f>
        <v>-10.21</v>
      </c>
      <c r="P4310" s="14" t="n">
        <f aca="false">O4310+P4309</f>
        <v>512.705236</v>
      </c>
    </row>
    <row r="4311" customFormat="false" ht="12.8" hidden="false" customHeight="false" outlineLevel="0" collapsed="false">
      <c r="A4311" s="2" t="s">
        <v>4778</v>
      </c>
      <c r="B4311" s="2" t="s">
        <v>35</v>
      </c>
      <c r="C4311" s="0" t="s">
        <v>194</v>
      </c>
      <c r="D4311" s="0" t="s">
        <v>16</v>
      </c>
      <c r="E4311" s="0" t="s">
        <v>87</v>
      </c>
      <c r="F4311" s="0" t="s">
        <v>18</v>
      </c>
      <c r="G4311" s="0" t="s">
        <v>21</v>
      </c>
      <c r="H4311" s="0" t="s">
        <v>4471</v>
      </c>
      <c r="I4311" s="0" t="n">
        <v>4</v>
      </c>
      <c r="J4311" s="0" t="n">
        <v>0</v>
      </c>
      <c r="K4311" s="3" t="s">
        <v>19</v>
      </c>
      <c r="L4311" s="0" t="n">
        <f aca="false">IF(K4311="Yes",(J4311-1)*0.98,-1)</f>
        <v>-1</v>
      </c>
      <c r="M4311" s="4" t="s">
        <v>22</v>
      </c>
      <c r="N4311" s="52" t="n">
        <v>10.21</v>
      </c>
      <c r="O4311" s="50" t="n">
        <f aca="false">N4311*L4311</f>
        <v>-10.21</v>
      </c>
      <c r="P4311" s="14" t="n">
        <f aca="false">O4311+P4310</f>
        <v>502.495236</v>
      </c>
    </row>
    <row r="4312" customFormat="false" ht="12.8" hidden="false" customHeight="false" outlineLevel="0" collapsed="false">
      <c r="A4312" s="2" t="s">
        <v>4778</v>
      </c>
      <c r="B4312" s="2" t="s">
        <v>276</v>
      </c>
      <c r="C4312" s="0" t="s">
        <v>194</v>
      </c>
      <c r="D4312" s="0" t="s">
        <v>16</v>
      </c>
      <c r="E4312" s="0" t="s">
        <v>17</v>
      </c>
      <c r="F4312" s="0" t="s">
        <v>18</v>
      </c>
      <c r="G4312" s="0" t="s">
        <v>19</v>
      </c>
      <c r="H4312" s="0" t="s">
        <v>4781</v>
      </c>
      <c r="I4312" s="0" t="n">
        <v>2</v>
      </c>
      <c r="J4312" s="0" t="n">
        <v>1.66</v>
      </c>
      <c r="K4312" s="3" t="s">
        <v>21</v>
      </c>
      <c r="L4312" s="0" t="n">
        <f aca="false">IF(K4312="Yes",(J4312-1)*0.98,-1)</f>
        <v>0.6468</v>
      </c>
      <c r="M4312" s="4" t="s">
        <v>22</v>
      </c>
      <c r="N4312" s="52" t="n">
        <v>10.21</v>
      </c>
      <c r="O4312" s="50" t="n">
        <f aca="false">N4312*L4312</f>
        <v>6.603828</v>
      </c>
      <c r="P4312" s="14" t="n">
        <f aca="false">O4312+P4311</f>
        <v>509.099064</v>
      </c>
    </row>
    <row r="4313" customFormat="false" ht="12.8" hidden="false" customHeight="false" outlineLevel="0" collapsed="false">
      <c r="A4313" s="2" t="s">
        <v>4778</v>
      </c>
      <c r="B4313" s="2" t="s">
        <v>456</v>
      </c>
      <c r="C4313" s="0" t="s">
        <v>194</v>
      </c>
      <c r="D4313" s="0" t="s">
        <v>42</v>
      </c>
      <c r="E4313" s="0" t="s">
        <v>79</v>
      </c>
      <c r="F4313" s="0" t="s">
        <v>80</v>
      </c>
      <c r="G4313" s="0" t="s">
        <v>19</v>
      </c>
      <c r="H4313" s="0" t="s">
        <v>4703</v>
      </c>
      <c r="I4313" s="0" t="n">
        <v>0</v>
      </c>
      <c r="J4313" s="0" t="n">
        <v>0</v>
      </c>
      <c r="K4313" s="3" t="s">
        <v>19</v>
      </c>
      <c r="L4313" s="0" t="n">
        <f aca="false">IF(K4313="Yes",(J4313-1)*0.98,-1)</f>
        <v>-1</v>
      </c>
      <c r="M4313" s="4" t="s">
        <v>22</v>
      </c>
      <c r="N4313" s="52" t="n">
        <v>10.21</v>
      </c>
      <c r="O4313" s="50" t="n">
        <f aca="false">N4313*L4313</f>
        <v>-10.21</v>
      </c>
      <c r="P4313" s="14" t="n">
        <f aca="false">O4313+P4312</f>
        <v>498.889064</v>
      </c>
    </row>
    <row r="4314" customFormat="false" ht="12.8" hidden="false" customHeight="false" outlineLevel="0" collapsed="false">
      <c r="A4314" s="9" t="s">
        <v>4778</v>
      </c>
      <c r="B4314" s="9" t="s">
        <v>456</v>
      </c>
      <c r="C4314" s="6" t="s">
        <v>194</v>
      </c>
      <c r="D4314" s="6" t="s">
        <v>42</v>
      </c>
      <c r="E4314" s="6" t="s">
        <v>79</v>
      </c>
      <c r="F4314" s="6" t="s">
        <v>80</v>
      </c>
      <c r="G4314" s="6" t="s">
        <v>19</v>
      </c>
      <c r="H4314" s="6" t="s">
        <v>4782</v>
      </c>
      <c r="I4314" s="6" t="n">
        <v>4</v>
      </c>
      <c r="J4314" s="6" t="n">
        <v>0</v>
      </c>
      <c r="K4314" s="3" t="str">
        <f aca="false">IF(I4314=1,"Yes","No")</f>
        <v>No</v>
      </c>
      <c r="L4314" s="7" t="n">
        <f aca="false">IF(K4314="Yes",(J4314-1)*0.98,-1)</f>
        <v>-1</v>
      </c>
      <c r="M4314" s="10" t="s">
        <v>53</v>
      </c>
      <c r="N4314" s="52" t="n">
        <v>10.21</v>
      </c>
      <c r="O4314" s="50" t="n">
        <f aca="false">N4314*L4314</f>
        <v>-10.21</v>
      </c>
      <c r="P4314" s="14" t="n">
        <f aca="false">O4314+P4313</f>
        <v>488.679064</v>
      </c>
    </row>
    <row r="4315" customFormat="false" ht="12.8" hidden="false" customHeight="false" outlineLevel="0" collapsed="false">
      <c r="A4315" s="2" t="s">
        <v>4778</v>
      </c>
      <c r="B4315" s="2" t="s">
        <v>239</v>
      </c>
      <c r="C4315" s="0" t="s">
        <v>74</v>
      </c>
      <c r="D4315" s="0" t="s">
        <v>37</v>
      </c>
      <c r="E4315" s="0" t="s">
        <v>30</v>
      </c>
      <c r="F4315" s="0" t="s">
        <v>1189</v>
      </c>
      <c r="G4315" s="0" t="s">
        <v>21</v>
      </c>
      <c r="H4315" s="0" t="s">
        <v>4783</v>
      </c>
      <c r="I4315" s="0" t="n">
        <v>3</v>
      </c>
      <c r="J4315" s="0" t="n">
        <v>2</v>
      </c>
      <c r="K4315" s="3" t="s">
        <v>21</v>
      </c>
      <c r="L4315" s="0" t="n">
        <f aca="false">IF(K4315="Yes",(J4315-1)*0.98,-1)</f>
        <v>0.98</v>
      </c>
      <c r="M4315" s="4" t="s">
        <v>22</v>
      </c>
      <c r="N4315" s="52" t="n">
        <v>10.21</v>
      </c>
      <c r="O4315" s="50" t="n">
        <f aca="false">N4315*L4315</f>
        <v>10.0058</v>
      </c>
      <c r="P4315" s="14" t="n">
        <f aca="false">O4315+P4314</f>
        <v>498.684864</v>
      </c>
    </row>
    <row r="4316" customFormat="false" ht="12.8" hidden="false" customHeight="false" outlineLevel="0" collapsed="false">
      <c r="A4316" s="2" t="s">
        <v>4784</v>
      </c>
      <c r="B4316" s="2" t="s">
        <v>280</v>
      </c>
      <c r="C4316" s="0" t="s">
        <v>68</v>
      </c>
      <c r="D4316" s="0" t="s">
        <v>42</v>
      </c>
      <c r="E4316" s="0" t="s">
        <v>79</v>
      </c>
      <c r="F4316" s="0" t="s">
        <v>80</v>
      </c>
      <c r="G4316" s="0" t="s">
        <v>19</v>
      </c>
      <c r="H4316" s="0" t="s">
        <v>4785</v>
      </c>
      <c r="I4316" s="0" t="n">
        <v>2</v>
      </c>
      <c r="J4316" s="0" t="n">
        <v>1.24</v>
      </c>
      <c r="K4316" s="3" t="s">
        <v>21</v>
      </c>
      <c r="L4316" s="0" t="n">
        <f aca="false">IF(K4316="Yes",(J4316-1)*0.98,-1)</f>
        <v>0.2352</v>
      </c>
      <c r="M4316" s="4" t="s">
        <v>22</v>
      </c>
      <c r="N4316" s="52" t="n">
        <v>10.21</v>
      </c>
      <c r="O4316" s="50" t="n">
        <f aca="false">N4316*L4316</f>
        <v>2.401392</v>
      </c>
      <c r="P4316" s="14" t="n">
        <f aca="false">O4316+P4315</f>
        <v>501.086256</v>
      </c>
    </row>
    <row r="4317" customFormat="false" ht="12.8" hidden="false" customHeight="false" outlineLevel="0" collapsed="false">
      <c r="A4317" s="2" t="s">
        <v>4786</v>
      </c>
      <c r="B4317" s="2" t="s">
        <v>46</v>
      </c>
      <c r="C4317" s="0" t="s">
        <v>56</v>
      </c>
      <c r="D4317" s="0" t="s">
        <v>16</v>
      </c>
      <c r="E4317" s="0" t="s">
        <v>87</v>
      </c>
      <c r="F4317" s="0" t="s">
        <v>298</v>
      </c>
      <c r="G4317" s="0" t="s">
        <v>19</v>
      </c>
      <c r="H4317" s="0" t="s">
        <v>4787</v>
      </c>
      <c r="I4317" s="0" t="n">
        <v>1</v>
      </c>
      <c r="J4317" s="0" t="n">
        <v>1.88</v>
      </c>
      <c r="K4317" s="3" t="s">
        <v>21</v>
      </c>
      <c r="L4317" s="0" t="n">
        <f aca="false">IF(K4317="Yes",(J4317-1)*0.98,-1)</f>
        <v>0.8624</v>
      </c>
      <c r="M4317" s="11" t="s">
        <v>62</v>
      </c>
      <c r="N4317" s="52" t="n">
        <v>10.21</v>
      </c>
      <c r="O4317" s="50" t="n">
        <f aca="false">N4317*L4317</f>
        <v>8.805104</v>
      </c>
      <c r="P4317" s="14" t="n">
        <f aca="false">O4317+P4316</f>
        <v>509.89136</v>
      </c>
    </row>
    <row r="4318" customFormat="false" ht="12.8" hidden="false" customHeight="false" outlineLevel="0" collapsed="false">
      <c r="A4318" s="2" t="s">
        <v>4786</v>
      </c>
      <c r="B4318" s="2" t="s">
        <v>46</v>
      </c>
      <c r="C4318" s="6" t="s">
        <v>56</v>
      </c>
      <c r="D4318" s="6" t="s">
        <v>16</v>
      </c>
      <c r="E4318" s="6" t="s">
        <v>87</v>
      </c>
      <c r="F4318" s="6" t="s">
        <v>298</v>
      </c>
      <c r="G4318" s="6" t="s">
        <v>19</v>
      </c>
      <c r="H4318" s="6" t="s">
        <v>4788</v>
      </c>
      <c r="I4318" s="6" t="n">
        <v>3</v>
      </c>
      <c r="J4318" s="6" t="n">
        <v>9.8</v>
      </c>
      <c r="K4318" s="3" t="str">
        <f aca="false">IF(I4318=1, "No","Yes")</f>
        <v>Yes</v>
      </c>
      <c r="L4318" s="7" t="n">
        <f aca="false">IF(I4318=1,-J4318,0.98)</f>
        <v>0.98</v>
      </c>
      <c r="M4318" s="8" t="s">
        <v>51</v>
      </c>
      <c r="N4318" s="52" t="n">
        <v>10.21</v>
      </c>
      <c r="O4318" s="50" t="n">
        <f aca="false">N4318*L4318</f>
        <v>10.0058</v>
      </c>
      <c r="P4318" s="14" t="n">
        <f aca="false">O4318+P4317</f>
        <v>519.89716</v>
      </c>
    </row>
    <row r="4319" customFormat="false" ht="12.8" hidden="false" customHeight="false" outlineLevel="0" collapsed="false">
      <c r="A4319" s="9" t="s">
        <v>4786</v>
      </c>
      <c r="B4319" s="9" t="s">
        <v>46</v>
      </c>
      <c r="C4319" s="6" t="s">
        <v>56</v>
      </c>
      <c r="D4319" s="6" t="s">
        <v>16</v>
      </c>
      <c r="E4319" s="6" t="s">
        <v>87</v>
      </c>
      <c r="F4319" s="6" t="s">
        <v>298</v>
      </c>
      <c r="G4319" s="6" t="s">
        <v>19</v>
      </c>
      <c r="H4319" s="6" t="s">
        <v>4787</v>
      </c>
      <c r="I4319" s="6" t="n">
        <v>1</v>
      </c>
      <c r="J4319" s="6" t="n">
        <v>3.94</v>
      </c>
      <c r="K4319" s="3" t="str">
        <f aca="false">IF(I4319=1,"Yes","No")</f>
        <v>Yes</v>
      </c>
      <c r="L4319" s="7" t="n">
        <f aca="false">IF(K4319="Yes",(J4319-1)*0.98,-1)</f>
        <v>2.8812</v>
      </c>
      <c r="M4319" s="10" t="s">
        <v>53</v>
      </c>
      <c r="N4319" s="52" t="n">
        <v>10.21</v>
      </c>
      <c r="O4319" s="50" t="n">
        <f aca="false">N4319*L4319</f>
        <v>29.417052</v>
      </c>
      <c r="P4319" s="14" t="n">
        <f aca="false">O4319+P4318</f>
        <v>549.314212</v>
      </c>
    </row>
    <row r="4320" customFormat="false" ht="12.8" hidden="false" customHeight="false" outlineLevel="0" collapsed="false">
      <c r="A4320" s="2" t="s">
        <v>4786</v>
      </c>
      <c r="B4320" s="2" t="s">
        <v>456</v>
      </c>
      <c r="C4320" s="0" t="s">
        <v>56</v>
      </c>
      <c r="D4320" s="0" t="s">
        <v>42</v>
      </c>
      <c r="E4320" s="0" t="s">
        <v>17</v>
      </c>
      <c r="F4320" s="0" t="s">
        <v>65</v>
      </c>
      <c r="G4320" s="0" t="s">
        <v>21</v>
      </c>
      <c r="H4320" s="0" t="s">
        <v>4789</v>
      </c>
      <c r="I4320" s="0" t="n">
        <v>2</v>
      </c>
      <c r="J4320" s="0" t="n">
        <v>2.33</v>
      </c>
      <c r="K4320" s="3" t="s">
        <v>21</v>
      </c>
      <c r="L4320" s="0" t="n">
        <f aca="false">IF(K4320="Yes",(J4320-1)*0.98,-1)</f>
        <v>1.3034</v>
      </c>
      <c r="M4320" s="11" t="s">
        <v>62</v>
      </c>
      <c r="N4320" s="52" t="n">
        <v>10.21</v>
      </c>
      <c r="O4320" s="50" t="n">
        <f aca="false">N4320*L4320</f>
        <v>13.307714</v>
      </c>
      <c r="P4320" s="14" t="n">
        <f aca="false">O4320+P4319</f>
        <v>562.621926</v>
      </c>
    </row>
    <row r="4321" customFormat="false" ht="12.8" hidden="false" customHeight="false" outlineLevel="0" collapsed="false">
      <c r="A4321" s="9" t="s">
        <v>4786</v>
      </c>
      <c r="B4321" s="9" t="s">
        <v>456</v>
      </c>
      <c r="C4321" s="6" t="s">
        <v>56</v>
      </c>
      <c r="D4321" s="6" t="s">
        <v>42</v>
      </c>
      <c r="E4321" s="6" t="s">
        <v>17</v>
      </c>
      <c r="F4321" s="6" t="s">
        <v>65</v>
      </c>
      <c r="G4321" s="6" t="s">
        <v>21</v>
      </c>
      <c r="H4321" s="6" t="s">
        <v>4789</v>
      </c>
      <c r="I4321" s="6" t="n">
        <v>2</v>
      </c>
      <c r="J4321" s="6" t="n">
        <v>0</v>
      </c>
      <c r="K4321" s="3" t="str">
        <f aca="false">IF(I4321=1,"Yes","No")</f>
        <v>No</v>
      </c>
      <c r="L4321" s="7" t="n">
        <f aca="false">IF(K4321="Yes",(J4321-1)*0.98,-1)</f>
        <v>-1</v>
      </c>
      <c r="M4321" s="10" t="s">
        <v>53</v>
      </c>
      <c r="N4321" s="52" t="n">
        <v>10.21</v>
      </c>
      <c r="O4321" s="50" t="n">
        <f aca="false">N4321*L4321</f>
        <v>-10.21</v>
      </c>
      <c r="P4321" s="14" t="n">
        <f aca="false">O4321+P4320</f>
        <v>552.411926</v>
      </c>
    </row>
    <row r="4322" customFormat="false" ht="12.8" hidden="false" customHeight="false" outlineLevel="0" collapsed="false">
      <c r="A4322" s="2" t="s">
        <v>4786</v>
      </c>
      <c r="B4322" s="2" t="s">
        <v>205</v>
      </c>
      <c r="C4322" s="0" t="s">
        <v>56</v>
      </c>
      <c r="D4322" s="0" t="s">
        <v>42</v>
      </c>
      <c r="E4322" s="0" t="s">
        <v>79</v>
      </c>
      <c r="F4322" s="0" t="s">
        <v>80</v>
      </c>
      <c r="G4322" s="0" t="s">
        <v>19</v>
      </c>
      <c r="H4322" s="0" t="s">
        <v>4790</v>
      </c>
      <c r="I4322" s="0" t="n">
        <v>0</v>
      </c>
      <c r="J4322" s="0" t="n">
        <v>0</v>
      </c>
      <c r="K4322" s="3" t="s">
        <v>19</v>
      </c>
      <c r="L4322" s="0" t="n">
        <f aca="false">IF(K4322="Yes",(J4322-1)*0.98,-1)</f>
        <v>-1</v>
      </c>
      <c r="M4322" s="4" t="s">
        <v>22</v>
      </c>
      <c r="N4322" s="52" t="n">
        <v>10.21</v>
      </c>
      <c r="O4322" s="50" t="n">
        <f aca="false">N4322*L4322</f>
        <v>-10.21</v>
      </c>
      <c r="P4322" s="14" t="n">
        <f aca="false">O4322+P4321</f>
        <v>542.201926</v>
      </c>
    </row>
    <row r="4323" customFormat="false" ht="12.8" hidden="false" customHeight="false" outlineLevel="0" collapsed="false">
      <c r="A4323" s="2" t="s">
        <v>4791</v>
      </c>
      <c r="B4323" s="2" t="s">
        <v>186</v>
      </c>
      <c r="C4323" s="0" t="s">
        <v>327</v>
      </c>
      <c r="D4323" s="0" t="s">
        <v>16</v>
      </c>
      <c r="E4323" s="0" t="s">
        <v>17</v>
      </c>
      <c r="F4323" s="0" t="s">
        <v>18</v>
      </c>
      <c r="G4323" s="0" t="s">
        <v>19</v>
      </c>
      <c r="H4323" s="0" t="s">
        <v>4792</v>
      </c>
      <c r="I4323" s="0" t="n">
        <v>1</v>
      </c>
      <c r="J4323" s="0" t="n">
        <v>1.06</v>
      </c>
      <c r="K4323" s="3" t="s">
        <v>21</v>
      </c>
      <c r="L4323" s="0" t="n">
        <f aca="false">IF(K4323="Yes",(J4323-1)*0.98,-1)</f>
        <v>0.0588000000000001</v>
      </c>
      <c r="M4323" s="4" t="s">
        <v>22</v>
      </c>
      <c r="N4323" s="52" t="n">
        <v>10.21</v>
      </c>
      <c r="O4323" s="50" t="n">
        <f aca="false">N4323*L4323</f>
        <v>0.600348000000001</v>
      </c>
      <c r="P4323" s="14" t="n">
        <f aca="false">O4323+P4322</f>
        <v>542.802274</v>
      </c>
    </row>
    <row r="4324" customFormat="false" ht="12.8" hidden="false" customHeight="false" outlineLevel="0" collapsed="false">
      <c r="A4324" s="2" t="s">
        <v>4791</v>
      </c>
      <c r="B4324" s="2" t="s">
        <v>252</v>
      </c>
      <c r="C4324" s="0" t="s">
        <v>1302</v>
      </c>
      <c r="D4324" s="0" t="s">
        <v>37</v>
      </c>
      <c r="E4324" s="0" t="s">
        <v>87</v>
      </c>
      <c r="F4324" s="0" t="s">
        <v>1189</v>
      </c>
      <c r="G4324" s="0" t="s">
        <v>21</v>
      </c>
      <c r="H4324" s="0" t="s">
        <v>4793</v>
      </c>
      <c r="I4324" s="0" t="n">
        <v>3</v>
      </c>
      <c r="J4324" s="0" t="n">
        <v>0</v>
      </c>
      <c r="K4324" s="3" t="str">
        <f aca="false">IF(I4324=1,"Yes","No")</f>
        <v>No</v>
      </c>
      <c r="L4324" s="0" t="n">
        <f aca="false">IF(K4324="Yes",(J4324-1)*0.98,-1)</f>
        <v>-1</v>
      </c>
      <c r="M4324" s="5" t="s">
        <v>33</v>
      </c>
      <c r="N4324" s="52" t="n">
        <v>10.21</v>
      </c>
      <c r="O4324" s="50" t="n">
        <f aca="false">N4324*L4324</f>
        <v>-10.21</v>
      </c>
      <c r="P4324" s="14" t="n">
        <f aca="false">O4324+P4323</f>
        <v>532.592274</v>
      </c>
    </row>
    <row r="4325" customFormat="false" ht="12.8" hidden="false" customHeight="false" outlineLevel="0" collapsed="false">
      <c r="A4325" s="2" t="s">
        <v>4791</v>
      </c>
      <c r="B4325" s="2" t="s">
        <v>252</v>
      </c>
      <c r="C4325" s="0" t="s">
        <v>1302</v>
      </c>
      <c r="D4325" s="0" t="s">
        <v>37</v>
      </c>
      <c r="E4325" s="0" t="s">
        <v>87</v>
      </c>
      <c r="F4325" s="0" t="s">
        <v>1189</v>
      </c>
      <c r="G4325" s="0" t="s">
        <v>21</v>
      </c>
      <c r="H4325" s="0" t="s">
        <v>4793</v>
      </c>
      <c r="I4325" s="0" t="n">
        <v>3</v>
      </c>
      <c r="J4325" s="0" t="n">
        <v>2.62</v>
      </c>
      <c r="K4325" s="3" t="s">
        <v>21</v>
      </c>
      <c r="L4325" s="0" t="n">
        <f aca="false">IF(K4325="Yes",(J4325-1)*0.98,-1)</f>
        <v>1.5876</v>
      </c>
      <c r="M4325" s="4" t="s">
        <v>22</v>
      </c>
      <c r="N4325" s="52" t="n">
        <v>10.21</v>
      </c>
      <c r="O4325" s="50" t="n">
        <f aca="false">N4325*L4325</f>
        <v>16.209396</v>
      </c>
      <c r="P4325" s="14" t="n">
        <f aca="false">O4325+P4324</f>
        <v>548.80167</v>
      </c>
    </row>
    <row r="4326" customFormat="false" ht="12.8" hidden="false" customHeight="false" outlineLevel="0" collapsed="false">
      <c r="A4326" s="2" t="s">
        <v>4791</v>
      </c>
      <c r="B4326" s="2" t="s">
        <v>527</v>
      </c>
      <c r="C4326" s="0" t="s">
        <v>59</v>
      </c>
      <c r="D4326" s="0" t="s">
        <v>102</v>
      </c>
      <c r="E4326" s="0" t="s">
        <v>30</v>
      </c>
      <c r="F4326" s="0" t="s">
        <v>65</v>
      </c>
      <c r="G4326" s="0" t="s">
        <v>21</v>
      </c>
      <c r="H4326" s="0" t="s">
        <v>4794</v>
      </c>
      <c r="I4326" s="0" t="n">
        <v>2</v>
      </c>
      <c r="J4326" s="0" t="n">
        <v>1.81</v>
      </c>
      <c r="K4326" s="3" t="s">
        <v>21</v>
      </c>
      <c r="L4326" s="0" t="n">
        <f aca="false">IF(K4326="Yes",(J4326-1)*0.98,-1)</f>
        <v>0.7938</v>
      </c>
      <c r="M4326" s="4" t="s">
        <v>22</v>
      </c>
      <c r="N4326" s="52" t="n">
        <v>10.21</v>
      </c>
      <c r="O4326" s="50" t="n">
        <f aca="false">N4326*L4326</f>
        <v>8.104698</v>
      </c>
      <c r="P4326" s="14" t="n">
        <f aca="false">O4326+P4325</f>
        <v>556.906368</v>
      </c>
    </row>
    <row r="4327" customFormat="false" ht="12.8" hidden="false" customHeight="false" outlineLevel="0" collapsed="false">
      <c r="A4327" s="2" t="s">
        <v>4795</v>
      </c>
      <c r="B4327" s="2" t="s">
        <v>94</v>
      </c>
      <c r="C4327" s="0" t="s">
        <v>24</v>
      </c>
      <c r="D4327" s="0" t="s">
        <v>16</v>
      </c>
      <c r="E4327" s="0" t="s">
        <v>17</v>
      </c>
      <c r="F4327" s="0" t="s">
        <v>18</v>
      </c>
      <c r="G4327" s="0" t="s">
        <v>19</v>
      </c>
      <c r="H4327" s="0" t="s">
        <v>4796</v>
      </c>
      <c r="I4327" s="0" t="n">
        <v>1</v>
      </c>
      <c r="J4327" s="0" t="n">
        <v>1.43</v>
      </c>
      <c r="K4327" s="3" t="s">
        <v>21</v>
      </c>
      <c r="L4327" s="0" t="n">
        <f aca="false">IF(K4327="Yes",(J4327-1)*0.98,-1)</f>
        <v>0.4214</v>
      </c>
      <c r="M4327" s="11" t="s">
        <v>62</v>
      </c>
      <c r="N4327" s="52" t="n">
        <v>10.21</v>
      </c>
      <c r="O4327" s="50" t="n">
        <f aca="false">N4327*L4327</f>
        <v>4.302494</v>
      </c>
      <c r="P4327" s="14" t="n">
        <f aca="false">O4327+P4326</f>
        <v>561.208862</v>
      </c>
    </row>
    <row r="4328" customFormat="false" ht="12.8" hidden="false" customHeight="false" outlineLevel="0" collapsed="false">
      <c r="A4328" s="2" t="s">
        <v>4795</v>
      </c>
      <c r="B4328" s="2" t="s">
        <v>255</v>
      </c>
      <c r="C4328" s="0" t="s">
        <v>1371</v>
      </c>
      <c r="D4328" s="0" t="s">
        <v>42</v>
      </c>
      <c r="E4328" s="0" t="s">
        <v>79</v>
      </c>
      <c r="F4328" s="0" t="s">
        <v>206</v>
      </c>
      <c r="G4328" s="0" t="s">
        <v>19</v>
      </c>
      <c r="H4328" s="0" t="s">
        <v>4797</v>
      </c>
      <c r="I4328" s="0" t="n">
        <v>0</v>
      </c>
      <c r="J4328" s="0" t="n">
        <v>0</v>
      </c>
      <c r="K4328" s="3" t="str">
        <f aca="false">IF(I4328=1,"Yes","No")</f>
        <v>No</v>
      </c>
      <c r="L4328" s="0" t="n">
        <f aca="false">IF(K4328="Yes",(J4328-1)*0.98,-1)</f>
        <v>-1</v>
      </c>
      <c r="M4328" s="5" t="s">
        <v>33</v>
      </c>
      <c r="N4328" s="52" t="n">
        <v>10.21</v>
      </c>
      <c r="O4328" s="50" t="n">
        <f aca="false">N4328*L4328</f>
        <v>-10.21</v>
      </c>
      <c r="P4328" s="14" t="n">
        <f aca="false">O4328+P4327</f>
        <v>550.998862</v>
      </c>
    </row>
    <row r="4329" customFormat="false" ht="12.8" hidden="false" customHeight="false" outlineLevel="0" collapsed="false">
      <c r="A4329" s="2" t="s">
        <v>4798</v>
      </c>
      <c r="B4329" s="2" t="s">
        <v>94</v>
      </c>
      <c r="C4329" s="0" t="s">
        <v>215</v>
      </c>
      <c r="D4329" s="0" t="s">
        <v>16</v>
      </c>
      <c r="E4329" s="0" t="s">
        <v>17</v>
      </c>
      <c r="F4329" s="0" t="s">
        <v>18</v>
      </c>
      <c r="G4329" s="0" t="s">
        <v>19</v>
      </c>
      <c r="H4329" s="0" t="s">
        <v>4799</v>
      </c>
      <c r="I4329" s="0" t="n">
        <v>1</v>
      </c>
      <c r="J4329" s="0" t="n">
        <v>1.12</v>
      </c>
      <c r="K4329" s="3" t="s">
        <v>21</v>
      </c>
      <c r="L4329" s="0" t="n">
        <f aca="false">IF(K4329="Yes",(J4329-1)*0.98,-1)</f>
        <v>0.1176</v>
      </c>
      <c r="M4329" s="4" t="s">
        <v>22</v>
      </c>
      <c r="N4329" s="52" t="n">
        <v>10.21</v>
      </c>
      <c r="O4329" s="50" t="n">
        <f aca="false">N4329*L4329</f>
        <v>1.200696</v>
      </c>
      <c r="P4329" s="14" t="n">
        <f aca="false">O4329+P4328</f>
        <v>552.199558</v>
      </c>
    </row>
    <row r="4330" customFormat="false" ht="12.8" hidden="false" customHeight="false" outlineLevel="0" collapsed="false">
      <c r="A4330" s="2" t="s">
        <v>4798</v>
      </c>
      <c r="B4330" s="2" t="s">
        <v>94</v>
      </c>
      <c r="C4330" s="0" t="s">
        <v>215</v>
      </c>
      <c r="D4330" s="0" t="s">
        <v>16</v>
      </c>
      <c r="E4330" s="0" t="s">
        <v>17</v>
      </c>
      <c r="F4330" s="0" t="s">
        <v>18</v>
      </c>
      <c r="G4330" s="0" t="s">
        <v>19</v>
      </c>
      <c r="H4330" s="0" t="s">
        <v>4800</v>
      </c>
      <c r="I4330" s="0" t="n">
        <v>2</v>
      </c>
      <c r="J4330" s="0" t="n">
        <v>1.42</v>
      </c>
      <c r="K4330" s="3" t="s">
        <v>21</v>
      </c>
      <c r="L4330" s="0" t="n">
        <f aca="false">IF(K4330="Yes",(J4330-1)*0.98,-1)</f>
        <v>0.4116</v>
      </c>
      <c r="M4330" s="11" t="s">
        <v>62</v>
      </c>
      <c r="N4330" s="52" t="n">
        <v>10.21</v>
      </c>
      <c r="O4330" s="50" t="n">
        <f aca="false">N4330*L4330</f>
        <v>4.202436</v>
      </c>
      <c r="P4330" s="14" t="n">
        <f aca="false">O4330+P4329</f>
        <v>556.401994</v>
      </c>
    </row>
    <row r="4331" customFormat="false" ht="12.8" hidden="false" customHeight="false" outlineLevel="0" collapsed="false">
      <c r="A4331" s="2" t="s">
        <v>4798</v>
      </c>
      <c r="B4331" s="2" t="s">
        <v>113</v>
      </c>
      <c r="C4331" s="0" t="s">
        <v>47</v>
      </c>
      <c r="D4331" s="0" t="s">
        <v>16</v>
      </c>
      <c r="E4331" s="0" t="s">
        <v>30</v>
      </c>
      <c r="F4331" s="0" t="s">
        <v>65</v>
      </c>
      <c r="G4331" s="0" t="s">
        <v>21</v>
      </c>
      <c r="H4331" s="0" t="s">
        <v>4801</v>
      </c>
      <c r="I4331" s="0" t="n">
        <v>1</v>
      </c>
      <c r="J4331" s="0" t="n">
        <v>1.08</v>
      </c>
      <c r="K4331" s="3" t="s">
        <v>21</v>
      </c>
      <c r="L4331" s="0" t="n">
        <f aca="false">IF(K4331="Yes",(J4331-1)*0.98,-1)</f>
        <v>0.0784000000000001</v>
      </c>
      <c r="M4331" s="4" t="s">
        <v>22</v>
      </c>
      <c r="N4331" s="52" t="n">
        <v>10.21</v>
      </c>
      <c r="O4331" s="50" t="n">
        <f aca="false">N4331*L4331</f>
        <v>0.800464000000001</v>
      </c>
      <c r="P4331" s="14" t="n">
        <f aca="false">O4331+P4330</f>
        <v>557.202458</v>
      </c>
    </row>
    <row r="4332" customFormat="false" ht="12.8" hidden="false" customHeight="false" outlineLevel="0" collapsed="false">
      <c r="A4332" s="2" t="s">
        <v>4798</v>
      </c>
      <c r="B4332" s="2" t="s">
        <v>35</v>
      </c>
      <c r="C4332" s="0" t="s">
        <v>1164</v>
      </c>
      <c r="D4332" s="0" t="s">
        <v>37</v>
      </c>
      <c r="E4332" s="0" t="s">
        <v>17</v>
      </c>
      <c r="F4332" s="0" t="s">
        <v>43</v>
      </c>
      <c r="G4332" s="0" t="s">
        <v>19</v>
      </c>
      <c r="H4332" s="0" t="s">
        <v>4802</v>
      </c>
      <c r="I4332" s="0" t="n">
        <v>2</v>
      </c>
      <c r="J4332" s="0" t="n">
        <v>1.29</v>
      </c>
      <c r="K4332" s="3" t="s">
        <v>21</v>
      </c>
      <c r="L4332" s="0" t="n">
        <f aca="false">IF(K4332="Yes",(J4332-1)*0.98,-1)</f>
        <v>0.2842</v>
      </c>
      <c r="M4332" s="11" t="s">
        <v>62</v>
      </c>
      <c r="N4332" s="52" t="n">
        <v>10.21</v>
      </c>
      <c r="O4332" s="50" t="n">
        <f aca="false">N4332*L4332</f>
        <v>2.901682</v>
      </c>
      <c r="P4332" s="14" t="n">
        <f aca="false">O4332+P4331</f>
        <v>560.10414</v>
      </c>
    </row>
    <row r="4333" customFormat="false" ht="12.8" hidden="false" customHeight="false" outlineLevel="0" collapsed="false">
      <c r="A4333" s="2" t="s">
        <v>4798</v>
      </c>
      <c r="B4333" s="2" t="s">
        <v>130</v>
      </c>
      <c r="C4333" s="0" t="s">
        <v>15</v>
      </c>
      <c r="D4333" s="0" t="s">
        <v>16</v>
      </c>
      <c r="E4333" s="0" t="s">
        <v>17</v>
      </c>
      <c r="F4333" s="0" t="s">
        <v>18</v>
      </c>
      <c r="G4333" s="0" t="s">
        <v>19</v>
      </c>
      <c r="H4333" s="0" t="s">
        <v>2974</v>
      </c>
      <c r="I4333" s="0" t="n">
        <v>0</v>
      </c>
      <c r="J4333" s="0" t="n">
        <v>0</v>
      </c>
      <c r="K4333" s="3" t="s">
        <v>19</v>
      </c>
      <c r="L4333" s="0" t="n">
        <f aca="false">IF(K4333="Yes",(J4333-1)*0.98,-1)</f>
        <v>-1</v>
      </c>
      <c r="M4333" s="4" t="s">
        <v>22</v>
      </c>
      <c r="N4333" s="52" t="n">
        <v>10.21</v>
      </c>
      <c r="O4333" s="50" t="n">
        <f aca="false">N4333*L4333</f>
        <v>-10.21</v>
      </c>
      <c r="P4333" s="14" t="n">
        <f aca="false">O4333+P4332</f>
        <v>549.89414</v>
      </c>
    </row>
    <row r="4334" customFormat="false" ht="12.8" hidden="false" customHeight="false" outlineLevel="0" collapsed="false">
      <c r="A4334" s="2" t="s">
        <v>4798</v>
      </c>
      <c r="B4334" s="2" t="s">
        <v>157</v>
      </c>
      <c r="C4334" s="0" t="s">
        <v>15</v>
      </c>
      <c r="D4334" s="0" t="s">
        <v>16</v>
      </c>
      <c r="E4334" s="0" t="s">
        <v>87</v>
      </c>
      <c r="F4334" s="0" t="s">
        <v>18</v>
      </c>
      <c r="G4334" s="0" t="s">
        <v>19</v>
      </c>
      <c r="H4334" s="0" t="s">
        <v>4803</v>
      </c>
      <c r="I4334" s="0" t="n">
        <v>1</v>
      </c>
      <c r="J4334" s="0" t="n">
        <v>1.06</v>
      </c>
      <c r="K4334" s="3" t="s">
        <v>21</v>
      </c>
      <c r="L4334" s="0" t="n">
        <f aca="false">IF(K4334="Yes",(J4334-1)*0.98,-1)</f>
        <v>0.0588000000000001</v>
      </c>
      <c r="M4334" s="4" t="s">
        <v>22</v>
      </c>
      <c r="N4334" s="52" t="n">
        <v>10.21</v>
      </c>
      <c r="O4334" s="50" t="n">
        <f aca="false">N4334*L4334</f>
        <v>0.600348000000001</v>
      </c>
      <c r="P4334" s="14" t="n">
        <f aca="false">O4334+P4333</f>
        <v>550.494488</v>
      </c>
    </row>
    <row r="4335" customFormat="false" ht="12.8" hidden="false" customHeight="false" outlineLevel="0" collapsed="false">
      <c r="A4335" s="2" t="s">
        <v>4798</v>
      </c>
      <c r="B4335" s="2" t="s">
        <v>157</v>
      </c>
      <c r="C4335" s="6" t="s">
        <v>15</v>
      </c>
      <c r="D4335" s="6" t="s">
        <v>16</v>
      </c>
      <c r="E4335" s="6" t="s">
        <v>87</v>
      </c>
      <c r="F4335" s="6" t="s">
        <v>18</v>
      </c>
      <c r="G4335" s="6" t="s">
        <v>19</v>
      </c>
      <c r="H4335" s="6" t="s">
        <v>4804</v>
      </c>
      <c r="I4335" s="6" t="n">
        <v>2</v>
      </c>
      <c r="J4335" s="6" t="n">
        <v>0</v>
      </c>
      <c r="K4335" s="3" t="str">
        <f aca="false">IF(I4335=1, "No","Yes")</f>
        <v>Yes</v>
      </c>
      <c r="L4335" s="7" t="n">
        <f aca="false">IF(I4335=1,-J4335,0.98)</f>
        <v>0.98</v>
      </c>
      <c r="M4335" s="8" t="s">
        <v>51</v>
      </c>
      <c r="N4335" s="52" t="n">
        <v>10.21</v>
      </c>
      <c r="O4335" s="50" t="n">
        <f aca="false">N4335*L4335</f>
        <v>10.0058</v>
      </c>
      <c r="P4335" s="14" t="n">
        <f aca="false">O4335+P4334</f>
        <v>560.500288</v>
      </c>
    </row>
    <row r="4336" customFormat="false" ht="12.8" hidden="false" customHeight="false" outlineLevel="0" collapsed="false">
      <c r="A4336" s="9" t="s">
        <v>4798</v>
      </c>
      <c r="B4336" s="9" t="s">
        <v>157</v>
      </c>
      <c r="C4336" s="6" t="s">
        <v>15</v>
      </c>
      <c r="D4336" s="6" t="s">
        <v>16</v>
      </c>
      <c r="E4336" s="6" t="s">
        <v>87</v>
      </c>
      <c r="F4336" s="6" t="s">
        <v>18</v>
      </c>
      <c r="G4336" s="6" t="s">
        <v>19</v>
      </c>
      <c r="H4336" s="6" t="s">
        <v>4804</v>
      </c>
      <c r="I4336" s="6" t="n">
        <v>2</v>
      </c>
      <c r="J4336" s="6" t="n">
        <v>3.45</v>
      </c>
      <c r="K4336" s="3" t="s">
        <v>21</v>
      </c>
      <c r="L4336" s="0" t="n">
        <f aca="false">IF(K4336="Yes",(J4336-1)*0.98,-1)</f>
        <v>2.401</v>
      </c>
      <c r="M4336" s="13" t="s">
        <v>184</v>
      </c>
      <c r="N4336" s="52" t="n">
        <v>10.21</v>
      </c>
      <c r="O4336" s="50" t="n">
        <f aca="false">N4336*L4336</f>
        <v>24.51421</v>
      </c>
      <c r="P4336" s="14" t="n">
        <f aca="false">O4336+P4335</f>
        <v>585.014498</v>
      </c>
    </row>
    <row r="4337" customFormat="false" ht="12.8" hidden="false" customHeight="false" outlineLevel="0" collapsed="false">
      <c r="A4337" s="9" t="s">
        <v>4798</v>
      </c>
      <c r="B4337" s="9" t="s">
        <v>157</v>
      </c>
      <c r="C4337" s="6" t="s">
        <v>15</v>
      </c>
      <c r="D4337" s="6" t="s">
        <v>16</v>
      </c>
      <c r="E4337" s="6" t="s">
        <v>87</v>
      </c>
      <c r="F4337" s="6" t="s">
        <v>18</v>
      </c>
      <c r="G4337" s="6" t="s">
        <v>19</v>
      </c>
      <c r="H4337" s="6" t="s">
        <v>4805</v>
      </c>
      <c r="I4337" s="6" t="n">
        <v>3</v>
      </c>
      <c r="J4337" s="6" t="n">
        <v>0</v>
      </c>
      <c r="K4337" s="3" t="str">
        <f aca="false">IF(I4337=1,"Yes","No")</f>
        <v>No</v>
      </c>
      <c r="L4337" s="7" t="n">
        <f aca="false">IF(K4337="Yes",(J4337-1)*0.98,-1)</f>
        <v>-1</v>
      </c>
      <c r="M4337" s="10" t="s">
        <v>53</v>
      </c>
      <c r="N4337" s="52" t="n">
        <v>10.21</v>
      </c>
      <c r="O4337" s="50" t="n">
        <f aca="false">N4337*L4337</f>
        <v>-10.21</v>
      </c>
      <c r="P4337" s="14" t="n">
        <f aca="false">O4337+P4336</f>
        <v>574.804498</v>
      </c>
    </row>
    <row r="4338" customFormat="false" ht="12.8" hidden="false" customHeight="false" outlineLevel="0" collapsed="false">
      <c r="A4338" s="2" t="s">
        <v>4798</v>
      </c>
      <c r="B4338" s="2" t="s">
        <v>280</v>
      </c>
      <c r="C4338" s="6" t="s">
        <v>91</v>
      </c>
      <c r="D4338" s="6" t="s">
        <v>42</v>
      </c>
      <c r="E4338" s="6" t="s">
        <v>30</v>
      </c>
      <c r="F4338" s="6" t="s">
        <v>453</v>
      </c>
      <c r="G4338" s="6" t="s">
        <v>19</v>
      </c>
      <c r="H4338" s="6" t="s">
        <v>4806</v>
      </c>
      <c r="I4338" s="6" t="n">
        <v>2</v>
      </c>
      <c r="J4338" s="6" t="n">
        <v>0</v>
      </c>
      <c r="K4338" s="3" t="str">
        <f aca="false">IF(I4338=1, "No","Yes")</f>
        <v>Yes</v>
      </c>
      <c r="L4338" s="7" t="n">
        <f aca="false">IF(I4338=1,-J4338,0.98)</f>
        <v>0.98</v>
      </c>
      <c r="M4338" s="8" t="s">
        <v>51</v>
      </c>
      <c r="N4338" s="52" t="n">
        <v>10.21</v>
      </c>
      <c r="O4338" s="50" t="n">
        <f aca="false">N4338*L4338</f>
        <v>10.0058</v>
      </c>
      <c r="P4338" s="14" t="n">
        <f aca="false">O4338+P4337</f>
        <v>584.810298</v>
      </c>
    </row>
    <row r="4339" customFormat="false" ht="12.8" hidden="false" customHeight="false" outlineLevel="0" collapsed="false">
      <c r="A4339" s="2" t="s">
        <v>4798</v>
      </c>
      <c r="B4339" s="2" t="s">
        <v>280</v>
      </c>
      <c r="C4339" s="6" t="s">
        <v>91</v>
      </c>
      <c r="D4339" s="6" t="s">
        <v>42</v>
      </c>
      <c r="E4339" s="6" t="s">
        <v>30</v>
      </c>
      <c r="F4339" s="6" t="s">
        <v>453</v>
      </c>
      <c r="G4339" s="6" t="s">
        <v>19</v>
      </c>
      <c r="H4339" s="6" t="s">
        <v>4806</v>
      </c>
      <c r="I4339" s="6" t="n">
        <v>2</v>
      </c>
      <c r="J4339" s="6" t="n">
        <v>0</v>
      </c>
      <c r="K4339" s="3" t="str">
        <f aca="false">IF(I4339=1, "No","Yes")</f>
        <v>Yes</v>
      </c>
      <c r="L4339" s="7" t="n">
        <f aca="false">IF(I4339=1,-J4339,0.98)</f>
        <v>0.98</v>
      </c>
      <c r="M4339" s="12" t="s">
        <v>128</v>
      </c>
      <c r="N4339" s="52" t="n">
        <v>10.21</v>
      </c>
      <c r="O4339" s="50" t="n">
        <f aca="false">N4339*L4339</f>
        <v>10.0058</v>
      </c>
      <c r="P4339" s="14" t="n">
        <f aca="false">O4339+P4338</f>
        <v>594.816098</v>
      </c>
    </row>
    <row r="4340" customFormat="false" ht="12.8" hidden="false" customHeight="false" outlineLevel="0" collapsed="false">
      <c r="A4340" s="2" t="s">
        <v>4807</v>
      </c>
      <c r="B4340" s="2" t="s">
        <v>364</v>
      </c>
      <c r="C4340" s="0" t="s">
        <v>230</v>
      </c>
      <c r="D4340" s="0" t="s">
        <v>16</v>
      </c>
      <c r="E4340" s="0" t="s">
        <v>17</v>
      </c>
      <c r="F4340" s="0" t="s">
        <v>18</v>
      </c>
      <c r="G4340" s="0" t="s">
        <v>19</v>
      </c>
      <c r="H4340" s="0" t="s">
        <v>4808</v>
      </c>
      <c r="I4340" s="0" t="n">
        <v>4</v>
      </c>
      <c r="J4340" s="0" t="n">
        <v>0</v>
      </c>
      <c r="K4340" s="3" t="s">
        <v>19</v>
      </c>
      <c r="L4340" s="0" t="n">
        <f aca="false">IF(K4340="Yes",(J4340-1)*0.98,-1)</f>
        <v>-1</v>
      </c>
      <c r="M4340" s="4" t="s">
        <v>22</v>
      </c>
      <c r="N4340" s="52" t="n">
        <v>10.21</v>
      </c>
      <c r="O4340" s="50" t="n">
        <f aca="false">N4340*L4340</f>
        <v>-10.21</v>
      </c>
      <c r="P4340" s="14" t="n">
        <f aca="false">O4340+P4339</f>
        <v>584.606098</v>
      </c>
    </row>
    <row r="4341" customFormat="false" ht="12.8" hidden="false" customHeight="false" outlineLevel="0" collapsed="false">
      <c r="A4341" s="2" t="s">
        <v>4807</v>
      </c>
      <c r="B4341" s="2" t="s">
        <v>364</v>
      </c>
      <c r="C4341" s="0" t="s">
        <v>230</v>
      </c>
      <c r="D4341" s="0" t="s">
        <v>16</v>
      </c>
      <c r="E4341" s="0" t="s">
        <v>17</v>
      </c>
      <c r="F4341" s="0" t="s">
        <v>18</v>
      </c>
      <c r="G4341" s="0" t="s">
        <v>19</v>
      </c>
      <c r="H4341" s="0" t="s">
        <v>4809</v>
      </c>
      <c r="I4341" s="0" t="n">
        <v>1</v>
      </c>
      <c r="J4341" s="0" t="n">
        <v>1.07</v>
      </c>
      <c r="K4341" s="3" t="s">
        <v>21</v>
      </c>
      <c r="L4341" s="0" t="n">
        <f aca="false">IF(K4341="Yes",(J4341-1)*0.98,-1)</f>
        <v>0.0686000000000001</v>
      </c>
      <c r="M4341" s="11" t="s">
        <v>62</v>
      </c>
      <c r="N4341" s="52" t="n">
        <v>10.21</v>
      </c>
      <c r="O4341" s="50" t="n">
        <f aca="false">N4341*L4341</f>
        <v>0.700406000000001</v>
      </c>
      <c r="P4341" s="14" t="n">
        <f aca="false">O4341+P4340</f>
        <v>585.306504</v>
      </c>
    </row>
    <row r="4342" customFormat="false" ht="12.8" hidden="false" customHeight="false" outlineLevel="0" collapsed="false">
      <c r="A4342" s="9" t="s">
        <v>4810</v>
      </c>
      <c r="B4342" s="9" t="s">
        <v>445</v>
      </c>
      <c r="C4342" s="6" t="s">
        <v>47</v>
      </c>
      <c r="D4342" s="6" t="s">
        <v>48</v>
      </c>
      <c r="E4342" s="6" t="s">
        <v>30</v>
      </c>
      <c r="F4342" s="6" t="s">
        <v>65</v>
      </c>
      <c r="G4342" s="6" t="s">
        <v>21</v>
      </c>
      <c r="H4342" s="6" t="s">
        <v>4811</v>
      </c>
      <c r="I4342" s="6" t="n">
        <v>2</v>
      </c>
      <c r="J4342" s="6" t="n">
        <v>0</v>
      </c>
      <c r="K4342" s="3" t="str">
        <f aca="false">IF(I4342=1,"Yes","No")</f>
        <v>No</v>
      </c>
      <c r="L4342" s="7" t="n">
        <f aca="false">IF(K4342="Yes",(J4342-1)*0.98,-1)</f>
        <v>-1</v>
      </c>
      <c r="M4342" s="10" t="s">
        <v>53</v>
      </c>
      <c r="N4342" s="52" t="n">
        <v>10.21</v>
      </c>
      <c r="O4342" s="50" t="n">
        <f aca="false">N4342*L4342</f>
        <v>-10.21</v>
      </c>
      <c r="P4342" s="14" t="n">
        <f aca="false">O4342+P4341</f>
        <v>575.096504</v>
      </c>
    </row>
    <row r="4343" customFormat="false" ht="12.8" hidden="false" customHeight="false" outlineLevel="0" collapsed="false">
      <c r="A4343" s="2" t="s">
        <v>4810</v>
      </c>
      <c r="B4343" s="2" t="s">
        <v>162</v>
      </c>
      <c r="C4343" s="0" t="s">
        <v>179</v>
      </c>
      <c r="D4343" s="0" t="s">
        <v>16</v>
      </c>
      <c r="E4343" s="0" t="s">
        <v>17</v>
      </c>
      <c r="F4343" s="0" t="s">
        <v>316</v>
      </c>
      <c r="G4343" s="0" t="s">
        <v>21</v>
      </c>
      <c r="H4343" s="0" t="s">
        <v>4812</v>
      </c>
      <c r="I4343" s="0" t="n">
        <v>1</v>
      </c>
      <c r="J4343" s="0" t="n">
        <v>1.66</v>
      </c>
      <c r="K4343" s="3" t="s">
        <v>21</v>
      </c>
      <c r="L4343" s="0" t="n">
        <f aca="false">IF(K4343="Yes",(J4343-1)*0.98,-1)</f>
        <v>0.6468</v>
      </c>
      <c r="M4343" s="11" t="s">
        <v>62</v>
      </c>
      <c r="N4343" s="52" t="n">
        <v>10.21</v>
      </c>
      <c r="O4343" s="50" t="n">
        <f aca="false">N4343*L4343</f>
        <v>6.603828</v>
      </c>
      <c r="P4343" s="14" t="n">
        <f aca="false">O4343+P4342</f>
        <v>581.700332</v>
      </c>
    </row>
    <row r="4344" customFormat="false" ht="12.8" hidden="false" customHeight="false" outlineLevel="0" collapsed="false">
      <c r="A4344" s="9" t="s">
        <v>4810</v>
      </c>
      <c r="B4344" s="9" t="s">
        <v>162</v>
      </c>
      <c r="C4344" s="6" t="s">
        <v>179</v>
      </c>
      <c r="D4344" s="6" t="s">
        <v>16</v>
      </c>
      <c r="E4344" s="6" t="s">
        <v>17</v>
      </c>
      <c r="F4344" s="6" t="s">
        <v>316</v>
      </c>
      <c r="G4344" s="6" t="s">
        <v>21</v>
      </c>
      <c r="H4344" s="6" t="s">
        <v>4812</v>
      </c>
      <c r="I4344" s="6" t="n">
        <v>1</v>
      </c>
      <c r="J4344" s="6" t="n">
        <v>4</v>
      </c>
      <c r="K4344" s="3" t="str">
        <f aca="false">IF(I4344=1,"Yes","No")</f>
        <v>Yes</v>
      </c>
      <c r="L4344" s="7" t="n">
        <f aca="false">IF(K4344="Yes",(J4344-1)*0.98,-1)</f>
        <v>2.94</v>
      </c>
      <c r="M4344" s="10" t="s">
        <v>53</v>
      </c>
      <c r="N4344" s="52" t="n">
        <v>10.21</v>
      </c>
      <c r="O4344" s="50" t="n">
        <f aca="false">N4344*L4344</f>
        <v>30.0174</v>
      </c>
      <c r="P4344" s="14" t="n">
        <f aca="false">O4344+P4343</f>
        <v>611.717732</v>
      </c>
    </row>
    <row r="4345" customFormat="false" ht="12.8" hidden="false" customHeight="false" outlineLevel="0" collapsed="false">
      <c r="A4345" s="9" t="s">
        <v>4810</v>
      </c>
      <c r="B4345" s="9" t="s">
        <v>536</v>
      </c>
      <c r="C4345" s="6" t="s">
        <v>74</v>
      </c>
      <c r="D4345" s="6" t="s">
        <v>37</v>
      </c>
      <c r="E4345" s="6" t="s">
        <v>30</v>
      </c>
      <c r="F4345" s="6" t="s">
        <v>31</v>
      </c>
      <c r="G4345" s="6" t="s">
        <v>19</v>
      </c>
      <c r="H4345" s="6" t="s">
        <v>4813</v>
      </c>
      <c r="I4345" s="6" t="n">
        <v>0</v>
      </c>
      <c r="J4345" s="6" t="n">
        <v>0</v>
      </c>
      <c r="K4345" s="3" t="str">
        <f aca="false">IF(I4345=1,"Yes","No")</f>
        <v>No</v>
      </c>
      <c r="L4345" s="7" t="n">
        <f aca="false">IF(K4345="Yes",(J4345-1)*0.98,-1)</f>
        <v>-1</v>
      </c>
      <c r="M4345" s="10" t="s">
        <v>53</v>
      </c>
      <c r="N4345" s="52" t="n">
        <v>10.21</v>
      </c>
      <c r="O4345" s="50" t="n">
        <f aca="false">N4345*L4345</f>
        <v>-10.21</v>
      </c>
      <c r="P4345" s="14" t="n">
        <f aca="false">O4345+P4344</f>
        <v>601.507732</v>
      </c>
    </row>
    <row r="4346" customFormat="false" ht="12.8" hidden="false" customHeight="false" outlineLevel="0" collapsed="false">
      <c r="A4346" s="2" t="s">
        <v>4810</v>
      </c>
      <c r="B4346" s="2" t="s">
        <v>343</v>
      </c>
      <c r="C4346" s="0" t="s">
        <v>59</v>
      </c>
      <c r="D4346" s="0" t="s">
        <v>42</v>
      </c>
      <c r="E4346" s="0" t="s">
        <v>30</v>
      </c>
      <c r="F4346" s="0" t="s">
        <v>18</v>
      </c>
      <c r="G4346" s="0" t="s">
        <v>19</v>
      </c>
      <c r="H4346" s="0" t="s">
        <v>4814</v>
      </c>
      <c r="I4346" s="0" t="n">
        <v>2</v>
      </c>
      <c r="J4346" s="0" t="n">
        <v>2.63</v>
      </c>
      <c r="K4346" s="3" t="s">
        <v>21</v>
      </c>
      <c r="L4346" s="0" t="n">
        <f aca="false">IF(K4346="Yes",(J4346-1)*0.98,-1)</f>
        <v>1.5974</v>
      </c>
      <c r="M4346" s="11" t="s">
        <v>62</v>
      </c>
      <c r="N4346" s="52" t="n">
        <v>10.21</v>
      </c>
      <c r="O4346" s="50" t="n">
        <f aca="false">N4346*L4346</f>
        <v>16.309454</v>
      </c>
      <c r="P4346" s="14" t="n">
        <f aca="false">O4346+P4345</f>
        <v>617.817186</v>
      </c>
    </row>
    <row r="4347" customFormat="false" ht="12.8" hidden="false" customHeight="false" outlineLevel="0" collapsed="false">
      <c r="A4347" s="2" t="s">
        <v>4815</v>
      </c>
      <c r="B4347" s="2" t="s">
        <v>170</v>
      </c>
      <c r="C4347" s="0" t="s">
        <v>1404</v>
      </c>
      <c r="D4347" s="0" t="s">
        <v>37</v>
      </c>
      <c r="E4347" s="0" t="s">
        <v>17</v>
      </c>
      <c r="F4347" s="0" t="s">
        <v>43</v>
      </c>
      <c r="G4347" s="0" t="s">
        <v>19</v>
      </c>
      <c r="H4347" s="0" t="s">
        <v>4816</v>
      </c>
      <c r="I4347" s="0" t="n">
        <v>2</v>
      </c>
      <c r="J4347" s="0" t="n">
        <v>1.21</v>
      </c>
      <c r="K4347" s="3" t="s">
        <v>21</v>
      </c>
      <c r="L4347" s="0" t="n">
        <f aca="false">IF(K4347="Yes",(J4347-1)*0.98,-1)</f>
        <v>0.2058</v>
      </c>
      <c r="M4347" s="11" t="s">
        <v>62</v>
      </c>
      <c r="N4347" s="52" t="n">
        <v>10.21</v>
      </c>
      <c r="O4347" s="50" t="n">
        <f aca="false">N4347*L4347</f>
        <v>2.101218</v>
      </c>
      <c r="P4347" s="14" t="n">
        <f aca="false">O4347+P4346</f>
        <v>619.918404</v>
      </c>
    </row>
    <row r="4348" customFormat="false" ht="12.8" hidden="false" customHeight="false" outlineLevel="0" collapsed="false">
      <c r="A4348" s="2" t="s">
        <v>4817</v>
      </c>
      <c r="B4348" s="2" t="s">
        <v>4404</v>
      </c>
      <c r="C4348" s="0" t="s">
        <v>150</v>
      </c>
      <c r="D4348" s="0" t="s">
        <v>16</v>
      </c>
      <c r="E4348" s="0" t="s">
        <v>17</v>
      </c>
      <c r="F4348" s="0" t="s">
        <v>18</v>
      </c>
      <c r="G4348" s="0" t="s">
        <v>19</v>
      </c>
      <c r="H4348" s="0" t="s">
        <v>4818</v>
      </c>
      <c r="I4348" s="0" t="n">
        <v>1</v>
      </c>
      <c r="J4348" s="0" t="n">
        <v>1.06</v>
      </c>
      <c r="K4348" s="3" t="s">
        <v>21</v>
      </c>
      <c r="L4348" s="0" t="n">
        <f aca="false">IF(K4348="Yes",(J4348-1)*0.98,-1)</f>
        <v>0.0588000000000001</v>
      </c>
      <c r="M4348" s="4" t="s">
        <v>22</v>
      </c>
      <c r="N4348" s="52" t="n">
        <v>10.21</v>
      </c>
      <c r="O4348" s="50" t="n">
        <f aca="false">N4348*L4348</f>
        <v>0.600348000000001</v>
      </c>
      <c r="P4348" s="14" t="n">
        <f aca="false">O4348+P4347</f>
        <v>620.518752</v>
      </c>
    </row>
    <row r="4349" customFormat="false" ht="12.8" hidden="false" customHeight="false" outlineLevel="0" collapsed="false">
      <c r="A4349" s="2" t="s">
        <v>4817</v>
      </c>
      <c r="B4349" s="2" t="s">
        <v>4404</v>
      </c>
      <c r="C4349" s="0" t="s">
        <v>150</v>
      </c>
      <c r="D4349" s="0" t="s">
        <v>16</v>
      </c>
      <c r="E4349" s="0" t="s">
        <v>17</v>
      </c>
      <c r="F4349" s="0" t="s">
        <v>18</v>
      </c>
      <c r="G4349" s="0" t="s">
        <v>19</v>
      </c>
      <c r="H4349" s="0" t="s">
        <v>4819</v>
      </c>
      <c r="I4349" s="0" t="n">
        <v>4</v>
      </c>
      <c r="J4349" s="0" t="n">
        <v>0</v>
      </c>
      <c r="K4349" s="3" t="s">
        <v>19</v>
      </c>
      <c r="L4349" s="0" t="n">
        <f aca="false">IF(K4349="Yes",(J4349-1)*0.98,-1)</f>
        <v>-1</v>
      </c>
      <c r="M4349" s="11" t="s">
        <v>62</v>
      </c>
      <c r="N4349" s="52" t="n">
        <v>10.21</v>
      </c>
      <c r="O4349" s="50" t="n">
        <f aca="false">N4349*L4349</f>
        <v>-10.21</v>
      </c>
      <c r="P4349" s="14" t="n">
        <f aca="false">O4349+P4348</f>
        <v>610.308752</v>
      </c>
    </row>
    <row r="4350" customFormat="false" ht="12.8" hidden="false" customHeight="false" outlineLevel="0" collapsed="false">
      <c r="A4350" s="2" t="s">
        <v>4817</v>
      </c>
      <c r="B4350" s="2" t="s">
        <v>146</v>
      </c>
      <c r="C4350" s="0" t="s">
        <v>1031</v>
      </c>
      <c r="D4350" s="0" t="s">
        <v>37</v>
      </c>
      <c r="E4350" s="0" t="s">
        <v>87</v>
      </c>
      <c r="F4350" s="0" t="s">
        <v>18</v>
      </c>
      <c r="G4350" s="0" t="s">
        <v>19</v>
      </c>
      <c r="H4350" s="0" t="s">
        <v>4820</v>
      </c>
      <c r="I4350" s="0" t="n">
        <v>1</v>
      </c>
      <c r="J4350" s="0" t="n">
        <v>1.39</v>
      </c>
      <c r="K4350" s="3" t="s">
        <v>21</v>
      </c>
      <c r="L4350" s="0" t="n">
        <f aca="false">IF(K4350="Yes",(J4350-1)*0.98,-1)</f>
        <v>0.3822</v>
      </c>
      <c r="M4350" s="4" t="s">
        <v>22</v>
      </c>
      <c r="N4350" s="52" t="n">
        <v>10.21</v>
      </c>
      <c r="O4350" s="50" t="n">
        <f aca="false">N4350*L4350</f>
        <v>3.902262</v>
      </c>
      <c r="P4350" s="14" t="n">
        <f aca="false">O4350+P4349</f>
        <v>614.211014</v>
      </c>
    </row>
    <row r="4351" customFormat="false" ht="12.8" hidden="false" customHeight="false" outlineLevel="0" collapsed="false">
      <c r="A4351" s="2" t="s">
        <v>4817</v>
      </c>
      <c r="B4351" s="2" t="s">
        <v>456</v>
      </c>
      <c r="C4351" s="0" t="s">
        <v>1192</v>
      </c>
      <c r="D4351" s="0" t="s">
        <v>37</v>
      </c>
      <c r="E4351" s="0" t="s">
        <v>17</v>
      </c>
      <c r="F4351" s="0" t="s">
        <v>65</v>
      </c>
      <c r="G4351" s="0" t="s">
        <v>21</v>
      </c>
      <c r="H4351" s="0" t="s">
        <v>4821</v>
      </c>
      <c r="I4351" s="0" t="n">
        <v>2</v>
      </c>
      <c r="J4351" s="0" t="n">
        <v>0</v>
      </c>
      <c r="K4351" s="3" t="str">
        <f aca="false">IF(I4351=1,"Yes","No")</f>
        <v>No</v>
      </c>
      <c r="L4351" s="0" t="n">
        <f aca="false">IF(K4351="Yes",(J4351-1)*0.98,-1)</f>
        <v>-1</v>
      </c>
      <c r="M4351" s="5" t="s">
        <v>33</v>
      </c>
      <c r="N4351" s="52" t="n">
        <v>10.21</v>
      </c>
      <c r="O4351" s="50" t="n">
        <f aca="false">N4351*L4351</f>
        <v>-10.21</v>
      </c>
      <c r="P4351" s="14" t="n">
        <f aca="false">O4351+P4350</f>
        <v>604.001014</v>
      </c>
    </row>
    <row r="4352" customFormat="false" ht="12.8" hidden="false" customHeight="false" outlineLevel="0" collapsed="false">
      <c r="A4352" s="2" t="s">
        <v>4817</v>
      </c>
      <c r="B4352" s="2" t="s">
        <v>456</v>
      </c>
      <c r="C4352" s="0" t="s">
        <v>1192</v>
      </c>
      <c r="D4352" s="0" t="s">
        <v>37</v>
      </c>
      <c r="E4352" s="0" t="s">
        <v>17</v>
      </c>
      <c r="F4352" s="0" t="s">
        <v>65</v>
      </c>
      <c r="G4352" s="0" t="s">
        <v>21</v>
      </c>
      <c r="H4352" s="0" t="s">
        <v>4821</v>
      </c>
      <c r="I4352" s="0" t="n">
        <v>2</v>
      </c>
      <c r="J4352" s="0" t="n">
        <v>2.26</v>
      </c>
      <c r="K4352" s="3" t="s">
        <v>21</v>
      </c>
      <c r="L4352" s="0" t="n">
        <f aca="false">IF(K4352="Yes",(J4352-1)*0.98,-1)</f>
        <v>1.2348</v>
      </c>
      <c r="M4352" s="4" t="s">
        <v>22</v>
      </c>
      <c r="N4352" s="52" t="n">
        <v>10.21</v>
      </c>
      <c r="O4352" s="50" t="n">
        <f aca="false">N4352*L4352</f>
        <v>12.607308</v>
      </c>
      <c r="P4352" s="14" t="n">
        <f aca="false">O4352+P4351</f>
        <v>616.608322</v>
      </c>
    </row>
    <row r="4353" customFormat="false" ht="12.8" hidden="false" customHeight="false" outlineLevel="0" collapsed="false">
      <c r="A4353" s="2" t="s">
        <v>4817</v>
      </c>
      <c r="B4353" s="2" t="s">
        <v>4822</v>
      </c>
      <c r="C4353" s="0" t="s">
        <v>150</v>
      </c>
      <c r="D4353" s="0" t="s">
        <v>42</v>
      </c>
      <c r="E4353" s="0" t="s">
        <v>79</v>
      </c>
      <c r="F4353" s="0" t="s">
        <v>80</v>
      </c>
      <c r="G4353" s="0" t="s">
        <v>19</v>
      </c>
      <c r="H4353" s="0" t="s">
        <v>4823</v>
      </c>
      <c r="I4353" s="0" t="n">
        <v>0</v>
      </c>
      <c r="J4353" s="0" t="n">
        <v>0</v>
      </c>
      <c r="K4353" s="3" t="s">
        <v>19</v>
      </c>
      <c r="L4353" s="0" t="n">
        <f aca="false">IF(K4353="Yes",(J4353-1)*0.98,-1)</f>
        <v>-1</v>
      </c>
      <c r="M4353" s="4" t="s">
        <v>22</v>
      </c>
      <c r="N4353" s="52" t="n">
        <v>10.21</v>
      </c>
      <c r="O4353" s="50" t="n">
        <f aca="false">N4353*L4353</f>
        <v>-10.21</v>
      </c>
      <c r="P4353" s="14" t="n">
        <f aca="false">O4353+P4352</f>
        <v>606.398322</v>
      </c>
    </row>
    <row r="4354" customFormat="false" ht="12.8" hidden="false" customHeight="false" outlineLevel="0" collapsed="false">
      <c r="A4354" s="2" t="s">
        <v>4817</v>
      </c>
      <c r="B4354" s="2" t="s">
        <v>4822</v>
      </c>
      <c r="C4354" s="6" t="s">
        <v>150</v>
      </c>
      <c r="D4354" s="6" t="s">
        <v>42</v>
      </c>
      <c r="E4354" s="6" t="s">
        <v>79</v>
      </c>
      <c r="F4354" s="6" t="s">
        <v>80</v>
      </c>
      <c r="G4354" s="6" t="s">
        <v>19</v>
      </c>
      <c r="H4354" s="6" t="s">
        <v>4824</v>
      </c>
      <c r="I4354" s="6" t="n">
        <v>0</v>
      </c>
      <c r="J4354" s="6" t="n">
        <v>0</v>
      </c>
      <c r="K4354" s="3" t="str">
        <f aca="false">IF(I4354=1, "No","Yes")</f>
        <v>Yes</v>
      </c>
      <c r="L4354" s="7" t="n">
        <f aca="false">IF(I4354=1,-J4354,0.98)</f>
        <v>0.98</v>
      </c>
      <c r="M4354" s="12" t="s">
        <v>128</v>
      </c>
      <c r="N4354" s="52" t="n">
        <v>10.21</v>
      </c>
      <c r="O4354" s="50" t="n">
        <f aca="false">N4354*L4354</f>
        <v>10.0058</v>
      </c>
      <c r="P4354" s="14" t="n">
        <f aca="false">O4354+P4353</f>
        <v>616.404122</v>
      </c>
    </row>
    <row r="4355" customFormat="false" ht="12.8" hidden="false" customHeight="false" outlineLevel="0" collapsed="false">
      <c r="A4355" s="9" t="s">
        <v>4817</v>
      </c>
      <c r="B4355" s="9" t="s">
        <v>4822</v>
      </c>
      <c r="C4355" s="6" t="s">
        <v>150</v>
      </c>
      <c r="D4355" s="6" t="s">
        <v>42</v>
      </c>
      <c r="E4355" s="6" t="s">
        <v>79</v>
      </c>
      <c r="F4355" s="6" t="s">
        <v>80</v>
      </c>
      <c r="G4355" s="6" t="s">
        <v>19</v>
      </c>
      <c r="H4355" s="6" t="s">
        <v>4824</v>
      </c>
      <c r="I4355" s="6" t="n">
        <v>0</v>
      </c>
      <c r="J4355" s="6" t="n">
        <v>0</v>
      </c>
      <c r="K4355" s="3" t="s">
        <v>19</v>
      </c>
      <c r="L4355" s="0" t="n">
        <f aca="false">IF(K4355="Yes",(J4355-1)*0.98,-1)</f>
        <v>-1</v>
      </c>
      <c r="M4355" s="13" t="s">
        <v>184</v>
      </c>
      <c r="N4355" s="52" t="n">
        <v>10.21</v>
      </c>
      <c r="O4355" s="50" t="n">
        <f aca="false">N4355*L4355</f>
        <v>-10.21</v>
      </c>
      <c r="P4355" s="14" t="n">
        <f aca="false">O4355+P4354</f>
        <v>606.194122</v>
      </c>
    </row>
    <row r="4356" customFormat="false" ht="12.8" hidden="false" customHeight="false" outlineLevel="0" collapsed="false">
      <c r="A4356" s="9" t="s">
        <v>4817</v>
      </c>
      <c r="B4356" s="9" t="s">
        <v>4822</v>
      </c>
      <c r="C4356" s="6" t="s">
        <v>150</v>
      </c>
      <c r="D4356" s="6" t="s">
        <v>42</v>
      </c>
      <c r="E4356" s="6" t="s">
        <v>79</v>
      </c>
      <c r="F4356" s="6" t="s">
        <v>80</v>
      </c>
      <c r="G4356" s="6" t="s">
        <v>19</v>
      </c>
      <c r="H4356" s="6" t="s">
        <v>4825</v>
      </c>
      <c r="I4356" s="6" t="s">
        <v>133</v>
      </c>
      <c r="J4356" s="6" t="n">
        <v>0</v>
      </c>
      <c r="K4356" s="3" t="str">
        <f aca="false">IF(I4356=1,"Yes","No")</f>
        <v>No</v>
      </c>
      <c r="L4356" s="7" t="n">
        <f aca="false">IF(K4356="Yes",(J4356-1)*0.98,-1)</f>
        <v>-1</v>
      </c>
      <c r="M4356" s="10" t="s">
        <v>53</v>
      </c>
      <c r="N4356" s="52" t="n">
        <v>10.21</v>
      </c>
      <c r="O4356" s="50" t="n">
        <f aca="false">N4356*L4356</f>
        <v>-10.21</v>
      </c>
      <c r="P4356" s="14" t="n">
        <f aca="false">O4356+P4355</f>
        <v>595.984122</v>
      </c>
    </row>
    <row r="4357" customFormat="false" ht="12.8" hidden="false" customHeight="false" outlineLevel="0" collapsed="false">
      <c r="A4357" s="2" t="s">
        <v>4826</v>
      </c>
      <c r="B4357" s="2" t="s">
        <v>94</v>
      </c>
      <c r="C4357" s="0" t="s">
        <v>492</v>
      </c>
      <c r="D4357" s="0" t="s">
        <v>48</v>
      </c>
      <c r="E4357" s="0" t="s">
        <v>17</v>
      </c>
      <c r="F4357" s="0" t="s">
        <v>103</v>
      </c>
      <c r="G4357" s="0" t="s">
        <v>19</v>
      </c>
      <c r="H4357" s="0" t="s">
        <v>4827</v>
      </c>
      <c r="I4357" s="0" t="n">
        <v>2</v>
      </c>
      <c r="J4357" s="0" t="n">
        <v>1.08</v>
      </c>
      <c r="K4357" s="3" t="s">
        <v>21</v>
      </c>
      <c r="L4357" s="0" t="n">
        <f aca="false">IF(K4357="Yes",(J4357-1)*0.98,-1)</f>
        <v>0.0784000000000001</v>
      </c>
      <c r="M4357" s="4" t="s">
        <v>22</v>
      </c>
      <c r="N4357" s="52" t="n">
        <v>10.21</v>
      </c>
      <c r="O4357" s="50" t="n">
        <f aca="false">N4357*L4357</f>
        <v>0.800464000000001</v>
      </c>
      <c r="P4357" s="14" t="n">
        <f aca="false">O4357+P4356</f>
        <v>596.784586</v>
      </c>
    </row>
    <row r="4358" customFormat="false" ht="12.8" hidden="false" customHeight="false" outlineLevel="0" collapsed="false">
      <c r="A4358" s="2" t="s">
        <v>4826</v>
      </c>
      <c r="B4358" s="2" t="s">
        <v>289</v>
      </c>
      <c r="C4358" s="0" t="s">
        <v>114</v>
      </c>
      <c r="D4358" s="0" t="s">
        <v>42</v>
      </c>
      <c r="E4358" s="0" t="s">
        <v>17</v>
      </c>
      <c r="F4358" s="0" t="s">
        <v>65</v>
      </c>
      <c r="G4358" s="0" t="s">
        <v>21</v>
      </c>
      <c r="H4358" s="0" t="s">
        <v>4828</v>
      </c>
      <c r="I4358" s="0" t="n">
        <v>4</v>
      </c>
      <c r="J4358" s="0" t="n">
        <v>0</v>
      </c>
      <c r="K4358" s="3" t="s">
        <v>19</v>
      </c>
      <c r="L4358" s="0" t="n">
        <f aca="false">IF(K4358="Yes",(J4358-1)*0.98,-1)</f>
        <v>-1</v>
      </c>
      <c r="M4358" s="11" t="s">
        <v>62</v>
      </c>
      <c r="N4358" s="52" t="n">
        <v>10.21</v>
      </c>
      <c r="O4358" s="50" t="n">
        <f aca="false">N4358*L4358</f>
        <v>-10.21</v>
      </c>
      <c r="P4358" s="14" t="n">
        <f aca="false">O4358+P4357</f>
        <v>586.574586</v>
      </c>
    </row>
    <row r="4359" customFormat="false" ht="12.8" hidden="false" customHeight="false" outlineLevel="0" collapsed="false">
      <c r="A4359" s="9" t="s">
        <v>4826</v>
      </c>
      <c r="B4359" s="9" t="s">
        <v>289</v>
      </c>
      <c r="C4359" s="6" t="s">
        <v>114</v>
      </c>
      <c r="D4359" s="6" t="s">
        <v>42</v>
      </c>
      <c r="E4359" s="6" t="s">
        <v>17</v>
      </c>
      <c r="F4359" s="6" t="s">
        <v>65</v>
      </c>
      <c r="G4359" s="6" t="s">
        <v>21</v>
      </c>
      <c r="H4359" s="6" t="s">
        <v>4828</v>
      </c>
      <c r="I4359" s="6" t="n">
        <v>4</v>
      </c>
      <c r="J4359" s="6" t="n">
        <v>0</v>
      </c>
      <c r="K4359" s="3" t="str">
        <f aca="false">IF(I4359=1,"Yes","No")</f>
        <v>No</v>
      </c>
      <c r="L4359" s="7" t="n">
        <f aca="false">IF(K4359="Yes",(J4359-1)*0.98,-1)</f>
        <v>-1</v>
      </c>
      <c r="M4359" s="10" t="s">
        <v>53</v>
      </c>
      <c r="N4359" s="52" t="n">
        <v>10.21</v>
      </c>
      <c r="O4359" s="50" t="n">
        <f aca="false">N4359*L4359</f>
        <v>-10.21</v>
      </c>
      <c r="P4359" s="14" t="n">
        <f aca="false">O4359+P4358</f>
        <v>576.364586</v>
      </c>
    </row>
    <row r="4360" customFormat="false" ht="12.8" hidden="false" customHeight="false" outlineLevel="0" collapsed="false">
      <c r="A4360" s="2" t="s">
        <v>4829</v>
      </c>
      <c r="B4360" s="2" t="s">
        <v>94</v>
      </c>
      <c r="C4360" s="0" t="s">
        <v>28</v>
      </c>
      <c r="D4360" s="0" t="s">
        <v>29</v>
      </c>
      <c r="E4360" s="0" t="s">
        <v>30</v>
      </c>
      <c r="F4360" s="0" t="s">
        <v>428</v>
      </c>
      <c r="G4360" s="0" t="s">
        <v>21</v>
      </c>
      <c r="H4360" s="0" t="s">
        <v>4830</v>
      </c>
      <c r="I4360" s="0" t="n">
        <v>2</v>
      </c>
      <c r="J4360" s="0" t="n">
        <v>0</v>
      </c>
      <c r="K4360" s="3" t="str">
        <f aca="false">IF(I4360=1,"Yes","No")</f>
        <v>No</v>
      </c>
      <c r="L4360" s="0" t="n">
        <f aca="false">IF(K4360="Yes",(J4360-1)*0.98,-1)</f>
        <v>-1</v>
      </c>
      <c r="M4360" s="5" t="s">
        <v>33</v>
      </c>
      <c r="N4360" s="52" t="n">
        <v>10.21</v>
      </c>
      <c r="O4360" s="50" t="n">
        <f aca="false">N4360*L4360</f>
        <v>-10.21</v>
      </c>
      <c r="P4360" s="14" t="n">
        <f aca="false">O4360+P4359</f>
        <v>566.154586</v>
      </c>
    </row>
    <row r="4361" customFormat="false" ht="12.8" hidden="false" customHeight="false" outlineLevel="0" collapsed="false">
      <c r="A4361" s="2" t="s">
        <v>4829</v>
      </c>
      <c r="B4361" s="2" t="s">
        <v>94</v>
      </c>
      <c r="C4361" s="0" t="s">
        <v>28</v>
      </c>
      <c r="D4361" s="0" t="s">
        <v>29</v>
      </c>
      <c r="E4361" s="0" t="s">
        <v>30</v>
      </c>
      <c r="F4361" s="0" t="s">
        <v>428</v>
      </c>
      <c r="G4361" s="0" t="s">
        <v>21</v>
      </c>
      <c r="H4361" s="0" t="s">
        <v>4830</v>
      </c>
      <c r="I4361" s="0" t="n">
        <v>2</v>
      </c>
      <c r="J4361" s="0" t="n">
        <v>1.26</v>
      </c>
      <c r="K4361" s="3" t="s">
        <v>21</v>
      </c>
      <c r="L4361" s="0" t="n">
        <f aca="false">IF(K4361="Yes",(J4361-1)*0.98,-1)</f>
        <v>0.2548</v>
      </c>
      <c r="M4361" s="4" t="s">
        <v>22</v>
      </c>
      <c r="N4361" s="52" t="n">
        <v>10.21</v>
      </c>
      <c r="O4361" s="50" t="n">
        <f aca="false">N4361*L4361</f>
        <v>2.601508</v>
      </c>
      <c r="P4361" s="14" t="n">
        <f aca="false">O4361+P4360</f>
        <v>568.756094</v>
      </c>
    </row>
    <row r="4362" customFormat="false" ht="12.8" hidden="false" customHeight="false" outlineLevel="0" collapsed="false">
      <c r="A4362" s="9" t="s">
        <v>4829</v>
      </c>
      <c r="B4362" s="9" t="s">
        <v>155</v>
      </c>
      <c r="C4362" s="6" t="s">
        <v>28</v>
      </c>
      <c r="D4362" s="6" t="s">
        <v>29</v>
      </c>
      <c r="E4362" s="6" t="s">
        <v>30</v>
      </c>
      <c r="F4362" s="6" t="s">
        <v>65</v>
      </c>
      <c r="G4362" s="6" t="s">
        <v>21</v>
      </c>
      <c r="H4362" s="6" t="s">
        <v>4831</v>
      </c>
      <c r="I4362" s="6" t="n">
        <v>2</v>
      </c>
      <c r="J4362" s="6" t="n">
        <v>2.85</v>
      </c>
      <c r="K4362" s="3" t="s">
        <v>21</v>
      </c>
      <c r="L4362" s="0" t="n">
        <f aca="false">IF(K4362="Yes",(J4362-1)*0.98,-1)</f>
        <v>1.813</v>
      </c>
      <c r="M4362" s="13" t="s">
        <v>184</v>
      </c>
      <c r="N4362" s="52" t="n">
        <v>10.21</v>
      </c>
      <c r="O4362" s="50" t="n">
        <f aca="false">N4362*L4362</f>
        <v>18.51073</v>
      </c>
      <c r="P4362" s="14" t="n">
        <f aca="false">O4362+P4361</f>
        <v>587.266824</v>
      </c>
    </row>
    <row r="4363" customFormat="false" ht="12.8" hidden="false" customHeight="false" outlineLevel="0" collapsed="false">
      <c r="A4363" s="2" t="s">
        <v>4829</v>
      </c>
      <c r="B4363" s="2" t="s">
        <v>197</v>
      </c>
      <c r="C4363" s="0" t="s">
        <v>359</v>
      </c>
      <c r="D4363" s="0" t="s">
        <v>42</v>
      </c>
      <c r="E4363" s="0" t="s">
        <v>79</v>
      </c>
      <c r="F4363" s="0" t="s">
        <v>80</v>
      </c>
      <c r="G4363" s="0" t="s">
        <v>19</v>
      </c>
      <c r="H4363" s="0" t="s">
        <v>4591</v>
      </c>
      <c r="I4363" s="0" t="n">
        <v>2</v>
      </c>
      <c r="J4363" s="0" t="n">
        <v>1.27</v>
      </c>
      <c r="K4363" s="3" t="s">
        <v>21</v>
      </c>
      <c r="L4363" s="0" t="n">
        <f aca="false">IF(K4363="Yes",(J4363-1)*0.98,-1)</f>
        <v>0.2646</v>
      </c>
      <c r="M4363" s="4" t="s">
        <v>22</v>
      </c>
      <c r="N4363" s="52" t="n">
        <v>10.21</v>
      </c>
      <c r="O4363" s="50" t="n">
        <f aca="false">N4363*L4363</f>
        <v>2.701566</v>
      </c>
      <c r="P4363" s="14" t="n">
        <f aca="false">O4363+P4362</f>
        <v>589.96839</v>
      </c>
    </row>
    <row r="4364" customFormat="false" ht="12.8" hidden="false" customHeight="false" outlineLevel="0" collapsed="false">
      <c r="A4364" s="2" t="s">
        <v>4832</v>
      </c>
      <c r="B4364" s="2" t="s">
        <v>925</v>
      </c>
      <c r="C4364" s="0" t="s">
        <v>56</v>
      </c>
      <c r="D4364" s="0" t="s">
        <v>16</v>
      </c>
      <c r="E4364" s="0" t="s">
        <v>17</v>
      </c>
      <c r="F4364" s="0" t="s">
        <v>18</v>
      </c>
      <c r="G4364" s="0" t="s">
        <v>19</v>
      </c>
      <c r="H4364" s="0" t="s">
        <v>4833</v>
      </c>
      <c r="I4364" s="0" t="n">
        <v>1</v>
      </c>
      <c r="J4364" s="0" t="n">
        <v>1.07</v>
      </c>
      <c r="K4364" s="3" t="s">
        <v>21</v>
      </c>
      <c r="L4364" s="0" t="n">
        <f aca="false">IF(K4364="Yes",(J4364-1)*0.98,-1)</f>
        <v>0.0686000000000001</v>
      </c>
      <c r="M4364" s="4" t="s">
        <v>22</v>
      </c>
      <c r="N4364" s="52" t="n">
        <v>10.21</v>
      </c>
      <c r="O4364" s="50" t="n">
        <f aca="false">N4364*L4364</f>
        <v>0.700406000000001</v>
      </c>
      <c r="P4364" s="14" t="n">
        <f aca="false">O4364+P4363</f>
        <v>590.668796</v>
      </c>
    </row>
    <row r="4365" customFormat="false" ht="12.8" hidden="false" customHeight="false" outlineLevel="0" collapsed="false">
      <c r="A4365" s="2" t="s">
        <v>4832</v>
      </c>
      <c r="B4365" s="2" t="s">
        <v>109</v>
      </c>
      <c r="C4365" s="0" t="s">
        <v>47</v>
      </c>
      <c r="D4365" s="0" t="s">
        <v>29</v>
      </c>
      <c r="E4365" s="0" t="s">
        <v>30</v>
      </c>
      <c r="F4365" s="0" t="s">
        <v>31</v>
      </c>
      <c r="G4365" s="0" t="s">
        <v>19</v>
      </c>
      <c r="H4365" s="0" t="s">
        <v>2578</v>
      </c>
      <c r="I4365" s="0" t="n">
        <v>1</v>
      </c>
      <c r="J4365" s="0" t="n">
        <v>1.34</v>
      </c>
      <c r="K4365" s="3" t="str">
        <f aca="false">IF(I4365=1,"Yes","No")</f>
        <v>Yes</v>
      </c>
      <c r="L4365" s="0" t="n">
        <f aca="false">IF(K4365="Yes",(J4365-1)*0.98,-1)</f>
        <v>0.3332</v>
      </c>
      <c r="M4365" s="5" t="s">
        <v>33</v>
      </c>
      <c r="N4365" s="52" t="n">
        <v>10.21</v>
      </c>
      <c r="O4365" s="50" t="n">
        <f aca="false">N4365*L4365</f>
        <v>3.401972</v>
      </c>
      <c r="P4365" s="14" t="n">
        <f aca="false">O4365+P4364</f>
        <v>594.070768</v>
      </c>
    </row>
    <row r="4366" customFormat="false" ht="12.8" hidden="false" customHeight="false" outlineLevel="0" collapsed="false">
      <c r="A4366" s="2" t="s">
        <v>4832</v>
      </c>
      <c r="B4366" s="2" t="s">
        <v>109</v>
      </c>
      <c r="C4366" s="0" t="s">
        <v>47</v>
      </c>
      <c r="D4366" s="0" t="s">
        <v>29</v>
      </c>
      <c r="E4366" s="0" t="s">
        <v>30</v>
      </c>
      <c r="F4366" s="0" t="s">
        <v>31</v>
      </c>
      <c r="G4366" s="0" t="s">
        <v>19</v>
      </c>
      <c r="H4366" s="0" t="s">
        <v>2578</v>
      </c>
      <c r="I4366" s="0" t="n">
        <v>1</v>
      </c>
      <c r="J4366" s="0" t="n">
        <v>1.11</v>
      </c>
      <c r="K4366" s="3" t="s">
        <v>21</v>
      </c>
      <c r="L4366" s="0" t="n">
        <f aca="false">IF(K4366="Yes",(J4366-1)*0.98,-1)</f>
        <v>0.1078</v>
      </c>
      <c r="M4366" s="4" t="s">
        <v>22</v>
      </c>
      <c r="N4366" s="52" t="n">
        <v>10.21</v>
      </c>
      <c r="O4366" s="50" t="n">
        <f aca="false">N4366*L4366</f>
        <v>1.100638</v>
      </c>
      <c r="P4366" s="14" t="n">
        <f aca="false">O4366+P4365</f>
        <v>595.171406</v>
      </c>
    </row>
    <row r="4367" customFormat="false" ht="12.8" hidden="false" customHeight="false" outlineLevel="0" collapsed="false">
      <c r="A4367" s="2" t="s">
        <v>4834</v>
      </c>
      <c r="B4367" s="2" t="s">
        <v>96</v>
      </c>
      <c r="C4367" s="0" t="s">
        <v>68</v>
      </c>
      <c r="D4367" s="0" t="s">
        <v>16</v>
      </c>
      <c r="E4367" s="0" t="s">
        <v>17</v>
      </c>
      <c r="F4367" s="0" t="s">
        <v>18</v>
      </c>
      <c r="G4367" s="0" t="s">
        <v>19</v>
      </c>
      <c r="H4367" s="0" t="s">
        <v>4835</v>
      </c>
      <c r="I4367" s="0" t="n">
        <v>1</v>
      </c>
      <c r="J4367" s="0" t="n">
        <v>1.1</v>
      </c>
      <c r="K4367" s="3" t="s">
        <v>21</v>
      </c>
      <c r="L4367" s="0" t="n">
        <f aca="false">IF(K4367="Yes",(J4367-1)*0.98,-1)</f>
        <v>0.0980000000000001</v>
      </c>
      <c r="M4367" s="4" t="s">
        <v>22</v>
      </c>
      <c r="N4367" s="52" t="n">
        <v>10.21</v>
      </c>
      <c r="O4367" s="50" t="n">
        <f aca="false">N4367*L4367</f>
        <v>1.00058</v>
      </c>
      <c r="P4367" s="14" t="n">
        <f aca="false">O4367+P4366</f>
        <v>596.171986</v>
      </c>
    </row>
    <row r="4368" customFormat="false" ht="12.8" hidden="false" customHeight="false" outlineLevel="0" collapsed="false">
      <c r="A4368" s="2" t="s">
        <v>4834</v>
      </c>
      <c r="B4368" s="2" t="s">
        <v>96</v>
      </c>
      <c r="C4368" s="0" t="s">
        <v>68</v>
      </c>
      <c r="D4368" s="0" t="s">
        <v>16</v>
      </c>
      <c r="E4368" s="0" t="s">
        <v>17</v>
      </c>
      <c r="F4368" s="0" t="s">
        <v>18</v>
      </c>
      <c r="G4368" s="0" t="s">
        <v>19</v>
      </c>
      <c r="H4368" s="0" t="s">
        <v>4836</v>
      </c>
      <c r="I4368" s="0" t="n">
        <v>2</v>
      </c>
      <c r="J4368" s="0" t="n">
        <v>1.12</v>
      </c>
      <c r="K4368" s="3" t="s">
        <v>21</v>
      </c>
      <c r="L4368" s="0" t="n">
        <f aca="false">IF(K4368="Yes",(J4368-1)*0.98,-1)</f>
        <v>0.1176</v>
      </c>
      <c r="M4368" s="11" t="s">
        <v>62</v>
      </c>
      <c r="N4368" s="52" t="n">
        <v>10.21</v>
      </c>
      <c r="O4368" s="50" t="n">
        <f aca="false">N4368*L4368</f>
        <v>1.200696</v>
      </c>
      <c r="P4368" s="14" t="n">
        <f aca="false">O4368+P4367</f>
        <v>597.372682</v>
      </c>
    </row>
    <row r="4369" customFormat="false" ht="12.8" hidden="false" customHeight="false" outlineLevel="0" collapsed="false">
      <c r="A4369" s="2" t="s">
        <v>4837</v>
      </c>
      <c r="B4369" s="2" t="s">
        <v>343</v>
      </c>
      <c r="C4369" s="0" t="s">
        <v>28</v>
      </c>
      <c r="D4369" s="0" t="s">
        <v>16</v>
      </c>
      <c r="E4369" s="0" t="s">
        <v>30</v>
      </c>
      <c r="F4369" s="0" t="s">
        <v>65</v>
      </c>
      <c r="G4369" s="0" t="s">
        <v>21</v>
      </c>
      <c r="H4369" s="0" t="s">
        <v>4838</v>
      </c>
      <c r="I4369" s="0" t="n">
        <v>3</v>
      </c>
      <c r="J4369" s="0" t="n">
        <v>0</v>
      </c>
      <c r="K4369" s="3" t="s">
        <v>19</v>
      </c>
      <c r="L4369" s="0" t="n">
        <f aca="false">IF(K4369="Yes",(J4369-1)*0.98,-1)</f>
        <v>-1</v>
      </c>
      <c r="M4369" s="4" t="s">
        <v>22</v>
      </c>
      <c r="N4369" s="52" t="n">
        <v>10.21</v>
      </c>
      <c r="O4369" s="50" t="n">
        <f aca="false">N4369*L4369</f>
        <v>-10.21</v>
      </c>
      <c r="P4369" s="14" t="n">
        <f aca="false">O4369+P4368</f>
        <v>587.162682</v>
      </c>
    </row>
    <row r="4370" customFormat="false" ht="12.8" hidden="false" customHeight="false" outlineLevel="0" collapsed="false">
      <c r="A4370" s="2" t="s">
        <v>4837</v>
      </c>
      <c r="B4370" s="2" t="s">
        <v>410</v>
      </c>
      <c r="C4370" s="0" t="s">
        <v>74</v>
      </c>
      <c r="D4370" s="0" t="s">
        <v>37</v>
      </c>
      <c r="E4370" s="0" t="s">
        <v>30</v>
      </c>
      <c r="F4370" s="0" t="s">
        <v>65</v>
      </c>
      <c r="G4370" s="0" t="s">
        <v>21</v>
      </c>
      <c r="H4370" s="0" t="s">
        <v>4839</v>
      </c>
      <c r="I4370" s="0" t="n">
        <v>0</v>
      </c>
      <c r="J4370" s="0" t="n">
        <v>0</v>
      </c>
      <c r="K4370" s="3" t="s">
        <v>19</v>
      </c>
      <c r="L4370" s="0" t="n">
        <f aca="false">IF(K4370="Yes",(J4370-1)*0.98,-1)</f>
        <v>-1</v>
      </c>
      <c r="M4370" s="4" t="s">
        <v>22</v>
      </c>
      <c r="N4370" s="52" t="n">
        <v>10.21</v>
      </c>
      <c r="O4370" s="50" t="n">
        <f aca="false">N4370*L4370</f>
        <v>-10.21</v>
      </c>
      <c r="P4370" s="14" t="n">
        <f aca="false">O4370+P4369</f>
        <v>576.952682</v>
      </c>
    </row>
    <row r="4371" customFormat="false" ht="12.8" hidden="false" customHeight="false" outlineLevel="0" collapsed="false">
      <c r="A4371" s="2" t="s">
        <v>4840</v>
      </c>
      <c r="B4371" s="2" t="s">
        <v>186</v>
      </c>
      <c r="C4371" s="0" t="s">
        <v>1371</v>
      </c>
      <c r="D4371" s="0" t="s">
        <v>16</v>
      </c>
      <c r="E4371" s="0" t="s">
        <v>17</v>
      </c>
      <c r="F4371" s="0" t="s">
        <v>18</v>
      </c>
      <c r="G4371" s="0" t="s">
        <v>19</v>
      </c>
      <c r="H4371" s="0" t="s">
        <v>4841</v>
      </c>
      <c r="I4371" s="0" t="n">
        <v>1</v>
      </c>
      <c r="J4371" s="0" t="n">
        <v>1.11</v>
      </c>
      <c r="K4371" s="3" t="s">
        <v>21</v>
      </c>
      <c r="L4371" s="0" t="n">
        <f aca="false">IF(K4371="Yes",(J4371-1)*0.98,-1)</f>
        <v>0.1078</v>
      </c>
      <c r="M4371" s="4" t="s">
        <v>22</v>
      </c>
      <c r="N4371" s="52" t="n">
        <v>10.21</v>
      </c>
      <c r="O4371" s="50" t="n">
        <f aca="false">N4371*L4371</f>
        <v>1.100638</v>
      </c>
      <c r="P4371" s="14" t="n">
        <f aca="false">O4371+P4370</f>
        <v>578.05332</v>
      </c>
    </row>
    <row r="4372" customFormat="false" ht="12.8" hidden="false" customHeight="false" outlineLevel="0" collapsed="false">
      <c r="A4372" s="2" t="s">
        <v>4840</v>
      </c>
      <c r="B4372" s="2" t="s">
        <v>186</v>
      </c>
      <c r="C4372" s="0" t="s">
        <v>1371</v>
      </c>
      <c r="D4372" s="0" t="s">
        <v>16</v>
      </c>
      <c r="E4372" s="0" t="s">
        <v>17</v>
      </c>
      <c r="F4372" s="0" t="s">
        <v>18</v>
      </c>
      <c r="G4372" s="0" t="s">
        <v>19</v>
      </c>
      <c r="H4372" s="0" t="s">
        <v>4842</v>
      </c>
      <c r="I4372" s="0" t="n">
        <v>0</v>
      </c>
      <c r="J4372" s="0" t="n">
        <v>0</v>
      </c>
      <c r="K4372" s="3" t="s">
        <v>19</v>
      </c>
      <c r="L4372" s="0" t="n">
        <f aca="false">IF(K4372="Yes",(J4372-1)*0.98,-1)</f>
        <v>-1</v>
      </c>
      <c r="M4372" s="11" t="s">
        <v>62</v>
      </c>
      <c r="N4372" s="52" t="n">
        <v>10.21</v>
      </c>
      <c r="O4372" s="50" t="n">
        <f aca="false">N4372*L4372</f>
        <v>-10.21</v>
      </c>
      <c r="P4372" s="14" t="n">
        <f aca="false">O4372+P4371</f>
        <v>567.84332</v>
      </c>
    </row>
    <row r="4373" customFormat="false" ht="12.8" hidden="false" customHeight="false" outlineLevel="0" collapsed="false">
      <c r="A4373" s="2" t="s">
        <v>4840</v>
      </c>
      <c r="B4373" s="2" t="s">
        <v>14</v>
      </c>
      <c r="C4373" s="0" t="s">
        <v>1341</v>
      </c>
      <c r="D4373" s="0" t="s">
        <v>37</v>
      </c>
      <c r="E4373" s="0" t="s">
        <v>17</v>
      </c>
      <c r="F4373" s="0" t="s">
        <v>43</v>
      </c>
      <c r="G4373" s="0" t="s">
        <v>19</v>
      </c>
      <c r="H4373" s="0" t="s">
        <v>4843</v>
      </c>
      <c r="I4373" s="0" t="n">
        <v>4</v>
      </c>
      <c r="J4373" s="0" t="n">
        <v>0</v>
      </c>
      <c r="K4373" s="3" t="s">
        <v>19</v>
      </c>
      <c r="L4373" s="0" t="n">
        <f aca="false">IF(K4373="Yes",(J4373-1)*0.98,-1)</f>
        <v>-1</v>
      </c>
      <c r="M4373" s="11" t="s">
        <v>62</v>
      </c>
      <c r="N4373" s="52" t="n">
        <v>10.21</v>
      </c>
      <c r="O4373" s="50" t="n">
        <f aca="false">N4373*L4373</f>
        <v>-10.21</v>
      </c>
      <c r="P4373" s="14" t="n">
        <f aca="false">O4373+P4372</f>
        <v>557.633319999999</v>
      </c>
    </row>
    <row r="4374" customFormat="false" ht="12.8" hidden="false" customHeight="false" outlineLevel="0" collapsed="false">
      <c r="A4374" s="2" t="s">
        <v>4840</v>
      </c>
      <c r="B4374" s="2" t="s">
        <v>109</v>
      </c>
      <c r="C4374" s="0" t="s">
        <v>131</v>
      </c>
      <c r="D4374" s="0" t="s">
        <v>16</v>
      </c>
      <c r="E4374" s="0" t="s">
        <v>17</v>
      </c>
      <c r="F4374" s="0" t="s">
        <v>18</v>
      </c>
      <c r="G4374" s="0" t="s">
        <v>19</v>
      </c>
      <c r="H4374" s="0" t="s">
        <v>4844</v>
      </c>
      <c r="I4374" s="0" t="n">
        <v>2</v>
      </c>
      <c r="J4374" s="0" t="n">
        <v>1.31</v>
      </c>
      <c r="K4374" s="3" t="s">
        <v>21</v>
      </c>
      <c r="L4374" s="0" t="n">
        <f aca="false">IF(K4374="Yes",(J4374-1)*0.98,-1)</f>
        <v>0.3038</v>
      </c>
      <c r="M4374" s="4" t="s">
        <v>22</v>
      </c>
      <c r="N4374" s="52" t="n">
        <v>10.21</v>
      </c>
      <c r="O4374" s="50" t="n">
        <f aca="false">N4374*L4374</f>
        <v>3.101798</v>
      </c>
      <c r="P4374" s="14" t="n">
        <f aca="false">O4374+P4373</f>
        <v>560.735118</v>
      </c>
    </row>
    <row r="4375" customFormat="false" ht="12.8" hidden="false" customHeight="false" outlineLevel="0" collapsed="false">
      <c r="A4375" s="2" t="s">
        <v>4840</v>
      </c>
      <c r="B4375" s="2" t="s">
        <v>109</v>
      </c>
      <c r="C4375" s="0" t="s">
        <v>131</v>
      </c>
      <c r="D4375" s="0" t="s">
        <v>16</v>
      </c>
      <c r="E4375" s="0" t="s">
        <v>17</v>
      </c>
      <c r="F4375" s="0" t="s">
        <v>18</v>
      </c>
      <c r="G4375" s="0" t="s">
        <v>19</v>
      </c>
      <c r="H4375" s="0" t="s">
        <v>4520</v>
      </c>
      <c r="I4375" s="0" t="n">
        <v>0</v>
      </c>
      <c r="J4375" s="0" t="n">
        <v>0</v>
      </c>
      <c r="K4375" s="3" t="s">
        <v>19</v>
      </c>
      <c r="L4375" s="0" t="n">
        <f aca="false">IF(K4375="Yes",(J4375-1)*0.98,-1)</f>
        <v>-1</v>
      </c>
      <c r="M4375" s="11" t="s">
        <v>62</v>
      </c>
      <c r="N4375" s="52" t="n">
        <v>10.21</v>
      </c>
      <c r="O4375" s="50" t="n">
        <f aca="false">N4375*L4375</f>
        <v>-10.21</v>
      </c>
      <c r="P4375" s="14" t="n">
        <f aca="false">O4375+P4374</f>
        <v>550.525118</v>
      </c>
    </row>
    <row r="4376" customFormat="false" ht="12.8" hidden="false" customHeight="false" outlineLevel="0" collapsed="false">
      <c r="A4376" s="2" t="s">
        <v>4840</v>
      </c>
      <c r="B4376" s="2" t="s">
        <v>77</v>
      </c>
      <c r="C4376" s="0" t="s">
        <v>1341</v>
      </c>
      <c r="D4376" s="0" t="s">
        <v>37</v>
      </c>
      <c r="E4376" s="0" t="s">
        <v>87</v>
      </c>
      <c r="F4376" s="0" t="s">
        <v>18</v>
      </c>
      <c r="G4376" s="0" t="s">
        <v>19</v>
      </c>
      <c r="H4376" s="0" t="s">
        <v>4845</v>
      </c>
      <c r="I4376" s="0" t="n">
        <v>0</v>
      </c>
      <c r="J4376" s="0" t="n">
        <v>0</v>
      </c>
      <c r="K4376" s="3" t="s">
        <v>19</v>
      </c>
      <c r="L4376" s="0" t="n">
        <f aca="false">IF(K4376="Yes",(J4376-1)*0.98,-1)</f>
        <v>-1</v>
      </c>
      <c r="M4376" s="4" t="s">
        <v>22</v>
      </c>
      <c r="N4376" s="52" t="n">
        <v>10.21</v>
      </c>
      <c r="O4376" s="50" t="n">
        <f aca="false">N4376*L4376</f>
        <v>-10.21</v>
      </c>
      <c r="P4376" s="14" t="n">
        <f aca="false">O4376+P4375</f>
        <v>540.315117999999</v>
      </c>
    </row>
    <row r="4377" customFormat="false" ht="12.8" hidden="false" customHeight="false" outlineLevel="0" collapsed="false">
      <c r="A4377" s="2" t="s">
        <v>4840</v>
      </c>
      <c r="B4377" s="2" t="s">
        <v>205</v>
      </c>
      <c r="C4377" s="0" t="s">
        <v>1341</v>
      </c>
      <c r="D4377" s="0" t="s">
        <v>37</v>
      </c>
      <c r="E4377" s="0" t="s">
        <v>87</v>
      </c>
      <c r="F4377" s="0" t="s">
        <v>298</v>
      </c>
      <c r="G4377" s="0" t="s">
        <v>19</v>
      </c>
      <c r="H4377" s="0" t="s">
        <v>4846</v>
      </c>
      <c r="I4377" s="0" t="n">
        <v>1</v>
      </c>
      <c r="J4377" s="0" t="n">
        <v>1.31</v>
      </c>
      <c r="K4377" s="3" t="s">
        <v>21</v>
      </c>
      <c r="L4377" s="0" t="n">
        <f aca="false">IF(K4377="Yes",(J4377-1)*0.98,-1)</f>
        <v>0.3038</v>
      </c>
      <c r="M4377" s="11" t="s">
        <v>62</v>
      </c>
      <c r="N4377" s="52" t="n">
        <v>10.21</v>
      </c>
      <c r="O4377" s="50" t="n">
        <f aca="false">N4377*L4377</f>
        <v>3.101798</v>
      </c>
      <c r="P4377" s="14" t="n">
        <f aca="false">O4377+P4376</f>
        <v>543.416915999999</v>
      </c>
    </row>
    <row r="4378" customFormat="false" ht="12.8" hidden="false" customHeight="false" outlineLevel="0" collapsed="false">
      <c r="A4378" s="9" t="s">
        <v>4840</v>
      </c>
      <c r="B4378" s="9" t="s">
        <v>205</v>
      </c>
      <c r="C4378" s="6" t="s">
        <v>1341</v>
      </c>
      <c r="D4378" s="6" t="s">
        <v>37</v>
      </c>
      <c r="E4378" s="6" t="s">
        <v>87</v>
      </c>
      <c r="F4378" s="6" t="s">
        <v>298</v>
      </c>
      <c r="G4378" s="6" t="s">
        <v>19</v>
      </c>
      <c r="H4378" s="6" t="s">
        <v>4846</v>
      </c>
      <c r="I4378" s="6" t="n">
        <v>1</v>
      </c>
      <c r="J4378" s="6" t="n">
        <v>3.8</v>
      </c>
      <c r="K4378" s="3" t="str">
        <f aca="false">IF(I4378=1,"Yes","No")</f>
        <v>Yes</v>
      </c>
      <c r="L4378" s="7" t="n">
        <f aca="false">IF(K4378="Yes",(J4378-1)*0.98,-1)</f>
        <v>2.744</v>
      </c>
      <c r="M4378" s="10" t="s">
        <v>53</v>
      </c>
      <c r="N4378" s="52" t="n">
        <v>10.21</v>
      </c>
      <c r="O4378" s="50" t="n">
        <f aca="false">N4378*L4378</f>
        <v>28.01624</v>
      </c>
      <c r="P4378" s="14" t="n">
        <f aca="false">O4378+P4377</f>
        <v>571.433155999999</v>
      </c>
    </row>
    <row r="4379" customFormat="false" ht="12.8" hidden="false" customHeight="false" outlineLevel="0" collapsed="false">
      <c r="A4379" s="2" t="s">
        <v>4847</v>
      </c>
      <c r="B4379" s="2" t="s">
        <v>35</v>
      </c>
      <c r="C4379" s="6" t="s">
        <v>230</v>
      </c>
      <c r="D4379" s="6" t="s">
        <v>16</v>
      </c>
      <c r="E4379" s="6" t="s">
        <v>17</v>
      </c>
      <c r="F4379" s="6" t="s">
        <v>43</v>
      </c>
      <c r="G4379" s="6" t="s">
        <v>19</v>
      </c>
      <c r="H4379" s="6" t="s">
        <v>4848</v>
      </c>
      <c r="I4379" s="6" t="n">
        <v>0</v>
      </c>
      <c r="J4379" s="6" t="n">
        <v>0</v>
      </c>
      <c r="K4379" s="3" t="str">
        <f aca="false">IF(I4379=1, "No","Yes")</f>
        <v>Yes</v>
      </c>
      <c r="L4379" s="7" t="n">
        <f aca="false">IF(I4379=1,-J4379,0.98)</f>
        <v>0.98</v>
      </c>
      <c r="M4379" s="8" t="s">
        <v>51</v>
      </c>
      <c r="N4379" s="52" t="n">
        <v>10.21</v>
      </c>
      <c r="O4379" s="50" t="n">
        <f aca="false">N4379*L4379</f>
        <v>10.0058</v>
      </c>
      <c r="P4379" s="14" t="n">
        <f aca="false">O4379+P4378</f>
        <v>581.438956</v>
      </c>
    </row>
    <row r="4380" customFormat="false" ht="12.8" hidden="false" customHeight="false" outlineLevel="0" collapsed="false">
      <c r="A4380" s="2" t="s">
        <v>4849</v>
      </c>
      <c r="B4380" s="2" t="s">
        <v>135</v>
      </c>
      <c r="C4380" s="0" t="s">
        <v>218</v>
      </c>
      <c r="D4380" s="0" t="s">
        <v>16</v>
      </c>
      <c r="E4380" s="0" t="s">
        <v>17</v>
      </c>
      <c r="F4380" s="0" t="s">
        <v>18</v>
      </c>
      <c r="G4380" s="0" t="s">
        <v>19</v>
      </c>
      <c r="H4380" s="0" t="s">
        <v>4850</v>
      </c>
      <c r="I4380" s="0" t="n">
        <v>1</v>
      </c>
      <c r="J4380" s="0" t="n">
        <v>1.11</v>
      </c>
      <c r="K4380" s="3" t="s">
        <v>21</v>
      </c>
      <c r="L4380" s="0" t="n">
        <f aca="false">IF(K4380="Yes",(J4380-1)*0.98,-1)</f>
        <v>0.1078</v>
      </c>
      <c r="M4380" s="4" t="s">
        <v>22</v>
      </c>
      <c r="N4380" s="52" t="n">
        <v>10.21</v>
      </c>
      <c r="O4380" s="50" t="n">
        <f aca="false">N4380*L4380</f>
        <v>1.100638</v>
      </c>
      <c r="P4380" s="14" t="n">
        <f aca="false">O4380+P4379</f>
        <v>582.539594</v>
      </c>
    </row>
    <row r="4381" customFormat="false" ht="12.8" hidden="false" customHeight="false" outlineLevel="0" collapsed="false">
      <c r="A4381" s="2" t="s">
        <v>4851</v>
      </c>
      <c r="B4381" s="2" t="s">
        <v>101</v>
      </c>
      <c r="C4381" s="0" t="s">
        <v>110</v>
      </c>
      <c r="D4381" s="0" t="s">
        <v>16</v>
      </c>
      <c r="E4381" s="0" t="s">
        <v>17</v>
      </c>
      <c r="F4381" s="0" t="s">
        <v>18</v>
      </c>
      <c r="G4381" s="0" t="s">
        <v>19</v>
      </c>
      <c r="H4381" s="0" t="s">
        <v>4852</v>
      </c>
      <c r="I4381" s="0" t="n">
        <v>0</v>
      </c>
      <c r="J4381" s="0" t="n">
        <v>0</v>
      </c>
      <c r="K4381" s="3" t="s">
        <v>19</v>
      </c>
      <c r="L4381" s="0" t="n">
        <f aca="false">IF(K4381="Yes",(J4381-1)*0.98,-1)</f>
        <v>-1</v>
      </c>
      <c r="M4381" s="4" t="s">
        <v>22</v>
      </c>
      <c r="N4381" s="52" t="n">
        <v>10.21</v>
      </c>
      <c r="O4381" s="50" t="n">
        <f aca="false">N4381*L4381</f>
        <v>-10.21</v>
      </c>
      <c r="P4381" s="14" t="n">
        <f aca="false">O4381+P4380</f>
        <v>572.329593999999</v>
      </c>
    </row>
    <row r="4382" customFormat="false" ht="12.8" hidden="false" customHeight="false" outlineLevel="0" collapsed="false">
      <c r="A4382" s="2" t="s">
        <v>4851</v>
      </c>
      <c r="B4382" s="2" t="s">
        <v>135</v>
      </c>
      <c r="C4382" s="0" t="s">
        <v>56</v>
      </c>
      <c r="D4382" s="0" t="s">
        <v>42</v>
      </c>
      <c r="E4382" s="0" t="s">
        <v>17</v>
      </c>
      <c r="F4382" s="0" t="s">
        <v>65</v>
      </c>
      <c r="G4382" s="0" t="s">
        <v>21</v>
      </c>
      <c r="H4382" s="0" t="s">
        <v>4853</v>
      </c>
      <c r="I4382" s="0" t="n">
        <v>3</v>
      </c>
      <c r="J4382" s="0" t="n">
        <v>1.87</v>
      </c>
      <c r="K4382" s="3" t="s">
        <v>21</v>
      </c>
      <c r="L4382" s="0" t="n">
        <f aca="false">IF(K4382="Yes",(J4382-1)*0.98,-1)</f>
        <v>0.8526</v>
      </c>
      <c r="M4382" s="11" t="s">
        <v>62</v>
      </c>
      <c r="N4382" s="52" t="n">
        <v>10.21</v>
      </c>
      <c r="O4382" s="50" t="n">
        <f aca="false">N4382*L4382</f>
        <v>8.705046</v>
      </c>
      <c r="P4382" s="14" t="n">
        <f aca="false">O4382+P4381</f>
        <v>581.03464</v>
      </c>
    </row>
    <row r="4383" customFormat="false" ht="12.8" hidden="false" customHeight="false" outlineLevel="0" collapsed="false">
      <c r="A4383" s="9" t="s">
        <v>4851</v>
      </c>
      <c r="B4383" s="9" t="s">
        <v>135</v>
      </c>
      <c r="C4383" s="6" t="s">
        <v>56</v>
      </c>
      <c r="D4383" s="6" t="s">
        <v>42</v>
      </c>
      <c r="E4383" s="6" t="s">
        <v>17</v>
      </c>
      <c r="F4383" s="6" t="s">
        <v>65</v>
      </c>
      <c r="G4383" s="6" t="s">
        <v>21</v>
      </c>
      <c r="H4383" s="6" t="s">
        <v>4853</v>
      </c>
      <c r="I4383" s="6" t="n">
        <v>3</v>
      </c>
      <c r="J4383" s="6" t="n">
        <v>0</v>
      </c>
      <c r="K4383" s="3" t="str">
        <f aca="false">IF(I4383=1,"Yes","No")</f>
        <v>No</v>
      </c>
      <c r="L4383" s="7" t="n">
        <f aca="false">IF(K4383="Yes",(J4383-1)*0.98,-1)</f>
        <v>-1</v>
      </c>
      <c r="M4383" s="10" t="s">
        <v>53</v>
      </c>
      <c r="N4383" s="52" t="n">
        <v>10.21</v>
      </c>
      <c r="O4383" s="50" t="n">
        <f aca="false">N4383*L4383</f>
        <v>-10.21</v>
      </c>
      <c r="P4383" s="14" t="n">
        <f aca="false">O4383+P4382</f>
        <v>570.82464</v>
      </c>
    </row>
    <row r="4384" customFormat="false" ht="12.8" hidden="false" customHeight="false" outlineLevel="0" collapsed="false">
      <c r="A4384" s="2" t="s">
        <v>4851</v>
      </c>
      <c r="B4384" s="2" t="s">
        <v>157</v>
      </c>
      <c r="C4384" s="0" t="s">
        <v>56</v>
      </c>
      <c r="D4384" s="0" t="s">
        <v>42</v>
      </c>
      <c r="E4384" s="0" t="s">
        <v>79</v>
      </c>
      <c r="F4384" s="0" t="s">
        <v>80</v>
      </c>
      <c r="G4384" s="0" t="s">
        <v>19</v>
      </c>
      <c r="H4384" s="0" t="s">
        <v>4854</v>
      </c>
      <c r="I4384" s="0" t="n">
        <v>1</v>
      </c>
      <c r="J4384" s="0" t="n">
        <v>1.22</v>
      </c>
      <c r="K4384" s="3" t="s">
        <v>21</v>
      </c>
      <c r="L4384" s="0" t="n">
        <f aca="false">IF(K4384="Yes",(J4384-1)*0.98,-1)</f>
        <v>0.2156</v>
      </c>
      <c r="M4384" s="4" t="s">
        <v>22</v>
      </c>
      <c r="N4384" s="52" t="n">
        <v>10.21</v>
      </c>
      <c r="O4384" s="50" t="n">
        <f aca="false">N4384*L4384</f>
        <v>2.201276</v>
      </c>
      <c r="P4384" s="14" t="n">
        <f aca="false">O4384+P4383</f>
        <v>573.025916</v>
      </c>
    </row>
    <row r="4385" customFormat="false" ht="12.8" hidden="false" customHeight="false" outlineLevel="0" collapsed="false">
      <c r="A4385" s="2" t="s">
        <v>4855</v>
      </c>
      <c r="B4385" s="2" t="s">
        <v>96</v>
      </c>
      <c r="C4385" s="0" t="s">
        <v>773</v>
      </c>
      <c r="D4385" s="0" t="s">
        <v>16</v>
      </c>
      <c r="E4385" s="0" t="s">
        <v>17</v>
      </c>
      <c r="F4385" s="0" t="s">
        <v>18</v>
      </c>
      <c r="G4385" s="0" t="s">
        <v>19</v>
      </c>
      <c r="H4385" s="0" t="s">
        <v>4856</v>
      </c>
      <c r="I4385" s="0" t="n">
        <v>1</v>
      </c>
      <c r="J4385" s="0" t="n">
        <v>1.05</v>
      </c>
      <c r="K4385" s="3" t="s">
        <v>21</v>
      </c>
      <c r="L4385" s="0" t="n">
        <f aca="false">IF(K4385="Yes",(J4385-1)*0.98,-1)</f>
        <v>0.049</v>
      </c>
      <c r="M4385" s="4" t="s">
        <v>22</v>
      </c>
      <c r="N4385" s="52" t="n">
        <v>10.21</v>
      </c>
      <c r="O4385" s="50" t="n">
        <f aca="false">N4385*L4385</f>
        <v>0.50029</v>
      </c>
      <c r="P4385" s="14" t="n">
        <f aca="false">O4385+P4384</f>
        <v>573.526205999999</v>
      </c>
    </row>
    <row r="4386" customFormat="false" ht="12.8" hidden="false" customHeight="false" outlineLevel="0" collapsed="false">
      <c r="A4386" s="2" t="s">
        <v>4855</v>
      </c>
      <c r="B4386" s="2" t="s">
        <v>197</v>
      </c>
      <c r="C4386" s="0" t="s">
        <v>119</v>
      </c>
      <c r="D4386" s="0" t="s">
        <v>42</v>
      </c>
      <c r="E4386" s="0" t="s">
        <v>79</v>
      </c>
      <c r="F4386" s="0" t="s">
        <v>43</v>
      </c>
      <c r="G4386" s="0" t="s">
        <v>19</v>
      </c>
      <c r="H4386" s="0" t="s">
        <v>4857</v>
      </c>
      <c r="I4386" s="0" t="n">
        <v>1</v>
      </c>
      <c r="J4386" s="0" t="n">
        <v>1.24</v>
      </c>
      <c r="K4386" s="3" t="s">
        <v>21</v>
      </c>
      <c r="L4386" s="0" t="n">
        <f aca="false">IF(K4386="Yes",(J4386-1)*0.98,-1)</f>
        <v>0.2352</v>
      </c>
      <c r="M4386" s="11" t="s">
        <v>62</v>
      </c>
      <c r="N4386" s="52" t="n">
        <v>10.21</v>
      </c>
      <c r="O4386" s="50" t="n">
        <f aca="false">N4386*L4386</f>
        <v>2.401392</v>
      </c>
      <c r="P4386" s="14" t="n">
        <f aca="false">O4386+P4385</f>
        <v>575.927597999999</v>
      </c>
    </row>
    <row r="4387" customFormat="false" ht="12.8" hidden="false" customHeight="false" outlineLevel="0" collapsed="false">
      <c r="A4387" s="9" t="s">
        <v>4855</v>
      </c>
      <c r="B4387" s="9" t="s">
        <v>197</v>
      </c>
      <c r="C4387" s="6" t="s">
        <v>119</v>
      </c>
      <c r="D4387" s="6" t="s">
        <v>42</v>
      </c>
      <c r="E4387" s="6" t="s">
        <v>79</v>
      </c>
      <c r="F4387" s="6" t="s">
        <v>43</v>
      </c>
      <c r="G4387" s="6" t="s">
        <v>19</v>
      </c>
      <c r="H4387" s="6" t="s">
        <v>4857</v>
      </c>
      <c r="I4387" s="6" t="n">
        <v>1</v>
      </c>
      <c r="J4387" s="6" t="n">
        <v>2.3</v>
      </c>
      <c r="K4387" s="3" t="str">
        <f aca="false">IF(I4387=1,"Yes","No")</f>
        <v>Yes</v>
      </c>
      <c r="L4387" s="7" t="n">
        <f aca="false">IF(K4387="Yes",(J4387-1)*0.98,-1)</f>
        <v>1.274</v>
      </c>
      <c r="M4387" s="10" t="s">
        <v>53</v>
      </c>
      <c r="N4387" s="52" t="n">
        <v>10.21</v>
      </c>
      <c r="O4387" s="50" t="n">
        <f aca="false">N4387*L4387</f>
        <v>13.00754</v>
      </c>
      <c r="P4387" s="14" t="n">
        <f aca="false">O4387+P4386</f>
        <v>588.935137999999</v>
      </c>
    </row>
    <row r="4388" customFormat="false" ht="12.8" hidden="false" customHeight="false" outlineLevel="0" collapsed="false">
      <c r="A4388" s="2" t="s">
        <v>4858</v>
      </c>
      <c r="B4388" s="2" t="s">
        <v>445</v>
      </c>
      <c r="C4388" s="0" t="s">
        <v>78</v>
      </c>
      <c r="D4388" s="0" t="s">
        <v>16</v>
      </c>
      <c r="E4388" s="0" t="s">
        <v>17</v>
      </c>
      <c r="F4388" s="0" t="s">
        <v>18</v>
      </c>
      <c r="G4388" s="0" t="s">
        <v>19</v>
      </c>
      <c r="H4388" s="0" t="s">
        <v>4859</v>
      </c>
      <c r="I4388" s="0" t="n">
        <v>1</v>
      </c>
      <c r="J4388" s="0" t="n">
        <v>1.15</v>
      </c>
      <c r="K4388" s="3" t="s">
        <v>21</v>
      </c>
      <c r="L4388" s="0" t="n">
        <f aca="false">IF(K4388="Yes",(J4388-1)*0.98,-1)</f>
        <v>0.147</v>
      </c>
      <c r="M4388" s="4" t="s">
        <v>22</v>
      </c>
      <c r="N4388" s="52" t="n">
        <v>10.21</v>
      </c>
      <c r="O4388" s="50" t="n">
        <f aca="false">N4388*L4388</f>
        <v>1.50087</v>
      </c>
      <c r="P4388" s="14" t="n">
        <f aca="false">O4388+P4387</f>
        <v>590.436007999999</v>
      </c>
    </row>
    <row r="4389" customFormat="false" ht="12.8" hidden="false" customHeight="false" outlineLevel="0" collapsed="false">
      <c r="A4389" s="2" t="s">
        <v>4858</v>
      </c>
      <c r="B4389" s="2" t="s">
        <v>149</v>
      </c>
      <c r="C4389" s="0" t="s">
        <v>1045</v>
      </c>
      <c r="D4389" s="0" t="s">
        <v>37</v>
      </c>
      <c r="E4389" s="0" t="s">
        <v>17</v>
      </c>
      <c r="F4389" s="0" t="s">
        <v>43</v>
      </c>
      <c r="G4389" s="0" t="s">
        <v>19</v>
      </c>
      <c r="H4389" s="0" t="s">
        <v>4860</v>
      </c>
      <c r="I4389" s="0" t="n">
        <v>2</v>
      </c>
      <c r="J4389" s="0" t="n">
        <v>1.48</v>
      </c>
      <c r="K4389" s="3" t="s">
        <v>21</v>
      </c>
      <c r="L4389" s="0" t="n">
        <f aca="false">IF(K4389="Yes",(J4389-1)*0.98,-1)</f>
        <v>0.4704</v>
      </c>
      <c r="M4389" s="11" t="s">
        <v>62</v>
      </c>
      <c r="N4389" s="52" t="n">
        <v>10.21</v>
      </c>
      <c r="O4389" s="50" t="n">
        <f aca="false">N4389*L4389</f>
        <v>4.802784</v>
      </c>
      <c r="P4389" s="14" t="n">
        <f aca="false">O4389+P4388</f>
        <v>595.238791999999</v>
      </c>
    </row>
    <row r="4390" customFormat="false" ht="12.8" hidden="false" customHeight="false" outlineLevel="0" collapsed="false">
      <c r="A4390" s="2" t="s">
        <v>4858</v>
      </c>
      <c r="B4390" s="2" t="s">
        <v>512</v>
      </c>
      <c r="C4390" s="0" t="s">
        <v>86</v>
      </c>
      <c r="D4390" s="0" t="s">
        <v>16</v>
      </c>
      <c r="E4390" s="0" t="s">
        <v>17</v>
      </c>
      <c r="F4390" s="0" t="s">
        <v>18</v>
      </c>
      <c r="G4390" s="0" t="s">
        <v>19</v>
      </c>
      <c r="H4390" s="0" t="s">
        <v>4861</v>
      </c>
      <c r="I4390" s="0" t="n">
        <v>1</v>
      </c>
      <c r="J4390" s="0" t="n">
        <v>1.12</v>
      </c>
      <c r="K4390" s="3" t="s">
        <v>21</v>
      </c>
      <c r="L4390" s="0" t="n">
        <f aca="false">IF(K4390="Yes",(J4390-1)*0.98,-1)</f>
        <v>0.1176</v>
      </c>
      <c r="M4390" s="11" t="s">
        <v>62</v>
      </c>
      <c r="N4390" s="52" t="n">
        <v>10.21</v>
      </c>
      <c r="O4390" s="50" t="n">
        <f aca="false">N4390*L4390</f>
        <v>1.200696</v>
      </c>
      <c r="P4390" s="14" t="n">
        <f aca="false">O4390+P4389</f>
        <v>596.439487999999</v>
      </c>
    </row>
    <row r="4391" customFormat="false" ht="12.8" hidden="false" customHeight="false" outlineLevel="0" collapsed="false">
      <c r="A4391" s="2" t="s">
        <v>4862</v>
      </c>
      <c r="B4391" s="2" t="s">
        <v>159</v>
      </c>
      <c r="C4391" s="0" t="s">
        <v>1031</v>
      </c>
      <c r="D4391" s="0" t="s">
        <v>37</v>
      </c>
      <c r="E4391" s="0" t="s">
        <v>87</v>
      </c>
      <c r="F4391" s="0" t="s">
        <v>18</v>
      </c>
      <c r="G4391" s="0" t="s">
        <v>19</v>
      </c>
      <c r="H4391" s="0" t="s">
        <v>4863</v>
      </c>
      <c r="I4391" s="0" t="n">
        <v>1</v>
      </c>
      <c r="J4391" s="0" t="n">
        <v>1.43</v>
      </c>
      <c r="K4391" s="3" t="s">
        <v>21</v>
      </c>
      <c r="L4391" s="0" t="n">
        <f aca="false">IF(K4391="Yes",(J4391-1)*0.98,-1)</f>
        <v>0.4214</v>
      </c>
      <c r="M4391" s="4" t="s">
        <v>22</v>
      </c>
      <c r="N4391" s="52" t="n">
        <v>10.21</v>
      </c>
      <c r="O4391" s="50" t="n">
        <f aca="false">N4391*L4391</f>
        <v>4.302494</v>
      </c>
      <c r="P4391" s="14" t="n">
        <f aca="false">O4391+P4390</f>
        <v>600.741981999999</v>
      </c>
    </row>
    <row r="4392" customFormat="false" ht="12.8" hidden="false" customHeight="false" outlineLevel="0" collapsed="false">
      <c r="A4392" s="2" t="s">
        <v>4864</v>
      </c>
      <c r="B4392" s="2" t="s">
        <v>205</v>
      </c>
      <c r="C4392" s="0" t="s">
        <v>215</v>
      </c>
      <c r="D4392" s="0" t="s">
        <v>42</v>
      </c>
      <c r="E4392" s="0" t="s">
        <v>79</v>
      </c>
      <c r="F4392" s="0" t="s">
        <v>80</v>
      </c>
      <c r="G4392" s="0" t="s">
        <v>19</v>
      </c>
      <c r="H4392" s="0" t="s">
        <v>4865</v>
      </c>
      <c r="I4392" s="0" t="n">
        <v>1</v>
      </c>
      <c r="J4392" s="0" t="n">
        <v>1.32</v>
      </c>
      <c r="K4392" s="3" t="s">
        <v>21</v>
      </c>
      <c r="L4392" s="0" t="n">
        <f aca="false">IF(K4392="Yes",(J4392-1)*0.98,-1)</f>
        <v>0.3136</v>
      </c>
      <c r="M4392" s="4" t="s">
        <v>22</v>
      </c>
      <c r="N4392" s="52" t="n">
        <v>10.21</v>
      </c>
      <c r="O4392" s="50" t="n">
        <f aca="false">N4392*L4392</f>
        <v>3.201856</v>
      </c>
      <c r="P4392" s="14" t="n">
        <f aca="false">O4392+P4391</f>
        <v>603.943837999999</v>
      </c>
    </row>
    <row r="4393" customFormat="false" ht="12.8" hidden="false" customHeight="false" outlineLevel="0" collapsed="false">
      <c r="A4393" s="2" t="s">
        <v>4864</v>
      </c>
      <c r="B4393" s="2" t="s">
        <v>245</v>
      </c>
      <c r="C4393" s="0" t="s">
        <v>492</v>
      </c>
      <c r="D4393" s="0" t="s">
        <v>42</v>
      </c>
      <c r="E4393" s="0" t="s">
        <v>79</v>
      </c>
      <c r="F4393" s="0" t="s">
        <v>80</v>
      </c>
      <c r="G4393" s="0" t="s">
        <v>19</v>
      </c>
      <c r="H4393" s="0" t="s">
        <v>4866</v>
      </c>
      <c r="I4393" s="0" t="n">
        <v>0</v>
      </c>
      <c r="J4393" s="0" t="n">
        <v>0</v>
      </c>
      <c r="K4393" s="3" t="s">
        <v>19</v>
      </c>
      <c r="L4393" s="0" t="n">
        <f aca="false">IF(K4393="Yes",(J4393-1)*0.98,-1)</f>
        <v>-1</v>
      </c>
      <c r="M4393" s="4" t="s">
        <v>22</v>
      </c>
      <c r="N4393" s="52" t="n">
        <v>10.21</v>
      </c>
      <c r="O4393" s="50" t="n">
        <f aca="false">N4393*L4393</f>
        <v>-10.21</v>
      </c>
      <c r="P4393" s="14" t="n">
        <f aca="false">O4393+P4392</f>
        <v>593.733837999999</v>
      </c>
    </row>
    <row r="4394" customFormat="false" ht="12.8" hidden="false" customHeight="false" outlineLevel="0" collapsed="false">
      <c r="A4394" s="9" t="s">
        <v>4864</v>
      </c>
      <c r="B4394" s="9" t="s">
        <v>245</v>
      </c>
      <c r="C4394" s="6" t="s">
        <v>492</v>
      </c>
      <c r="D4394" s="6" t="s">
        <v>42</v>
      </c>
      <c r="E4394" s="6" t="s">
        <v>79</v>
      </c>
      <c r="F4394" s="6" t="s">
        <v>80</v>
      </c>
      <c r="G4394" s="6" t="s">
        <v>19</v>
      </c>
      <c r="H4394" s="6" t="s">
        <v>4867</v>
      </c>
      <c r="I4394" s="6" t="n">
        <v>0</v>
      </c>
      <c r="J4394" s="6" t="n">
        <v>0</v>
      </c>
      <c r="K4394" s="3" t="str">
        <f aca="false">IF(I4394=1,"Yes","No")</f>
        <v>No</v>
      </c>
      <c r="L4394" s="7" t="n">
        <f aca="false">IF(K4394="Yes",(J4394-1)*0.98,-1)</f>
        <v>-1</v>
      </c>
      <c r="M4394" s="10" t="s">
        <v>53</v>
      </c>
      <c r="N4394" s="52" t="n">
        <v>10.21</v>
      </c>
      <c r="O4394" s="50" t="n">
        <f aca="false">N4394*L4394</f>
        <v>-10.21</v>
      </c>
      <c r="P4394" s="14" t="n">
        <f aca="false">O4394+P4393</f>
        <v>583.523837999999</v>
      </c>
    </row>
    <row r="4395" customFormat="false" ht="12.8" hidden="false" customHeight="false" outlineLevel="0" collapsed="false">
      <c r="A4395" s="2" t="s">
        <v>4868</v>
      </c>
      <c r="B4395" s="2" t="s">
        <v>445</v>
      </c>
      <c r="C4395" s="0" t="s">
        <v>1371</v>
      </c>
      <c r="D4395" s="0" t="s">
        <v>16</v>
      </c>
      <c r="E4395" s="0" t="s">
        <v>17</v>
      </c>
      <c r="F4395" s="0" t="s">
        <v>18</v>
      </c>
      <c r="G4395" s="0" t="s">
        <v>19</v>
      </c>
      <c r="H4395" s="0" t="s">
        <v>4507</v>
      </c>
      <c r="I4395" s="0" t="n">
        <v>4</v>
      </c>
      <c r="J4395" s="0" t="n">
        <v>0</v>
      </c>
      <c r="K4395" s="3" t="s">
        <v>19</v>
      </c>
      <c r="L4395" s="0" t="n">
        <f aca="false">IF(K4395="Yes",(J4395-1)*0.98,-1)</f>
        <v>-1</v>
      </c>
      <c r="M4395" s="4" t="s">
        <v>22</v>
      </c>
      <c r="N4395" s="52" t="n">
        <v>10.21</v>
      </c>
      <c r="O4395" s="50" t="n">
        <f aca="false">N4395*L4395</f>
        <v>-10.21</v>
      </c>
      <c r="P4395" s="14" t="n">
        <f aca="false">O4395+P4394</f>
        <v>573.313837999999</v>
      </c>
    </row>
    <row r="4396" customFormat="false" ht="12.8" hidden="false" customHeight="false" outlineLevel="0" collapsed="false">
      <c r="A4396" s="2" t="s">
        <v>4868</v>
      </c>
      <c r="B4396" s="2" t="s">
        <v>193</v>
      </c>
      <c r="C4396" s="0" t="s">
        <v>150</v>
      </c>
      <c r="D4396" s="0" t="s">
        <v>29</v>
      </c>
      <c r="E4396" s="0" t="s">
        <v>87</v>
      </c>
      <c r="F4396" s="0" t="s">
        <v>152</v>
      </c>
      <c r="G4396" s="0" t="s">
        <v>19</v>
      </c>
      <c r="H4396" s="0" t="s">
        <v>4869</v>
      </c>
      <c r="I4396" s="0" t="n">
        <v>1</v>
      </c>
      <c r="J4396" s="0" t="n">
        <v>1.05</v>
      </c>
      <c r="K4396" s="3" t="s">
        <v>21</v>
      </c>
      <c r="L4396" s="0" t="n">
        <f aca="false">IF(K4396="Yes",(J4396-1)*0.98,-1)</f>
        <v>0.049</v>
      </c>
      <c r="M4396" s="4" t="s">
        <v>22</v>
      </c>
      <c r="N4396" s="52" t="n">
        <v>10.21</v>
      </c>
      <c r="O4396" s="50" t="n">
        <f aca="false">N4396*L4396</f>
        <v>0.50029</v>
      </c>
      <c r="P4396" s="14" t="n">
        <f aca="false">O4396+P4395</f>
        <v>573.814127999999</v>
      </c>
    </row>
    <row r="4397" customFormat="false" ht="12.8" hidden="false" customHeight="false" outlineLevel="0" collapsed="false">
      <c r="A4397" s="2" t="s">
        <v>4868</v>
      </c>
      <c r="B4397" s="2" t="s">
        <v>193</v>
      </c>
      <c r="C4397" s="0" t="s">
        <v>150</v>
      </c>
      <c r="D4397" s="0" t="s">
        <v>29</v>
      </c>
      <c r="E4397" s="0" t="s">
        <v>87</v>
      </c>
      <c r="F4397" s="0" t="s">
        <v>152</v>
      </c>
      <c r="G4397" s="0" t="s">
        <v>19</v>
      </c>
      <c r="H4397" s="0" t="s">
        <v>4870</v>
      </c>
      <c r="I4397" s="0" t="n">
        <v>2</v>
      </c>
      <c r="J4397" s="0" t="n">
        <v>1.61</v>
      </c>
      <c r="K4397" s="3" t="s">
        <v>21</v>
      </c>
      <c r="L4397" s="0" t="n">
        <f aca="false">IF(K4397="Yes",(J4397-1)*0.98,-1)</f>
        <v>0.5978</v>
      </c>
      <c r="M4397" s="11" t="s">
        <v>62</v>
      </c>
      <c r="N4397" s="52" t="n">
        <v>10.21</v>
      </c>
      <c r="O4397" s="50" t="n">
        <f aca="false">N4397*L4397</f>
        <v>6.103538</v>
      </c>
      <c r="P4397" s="14" t="n">
        <f aca="false">O4397+P4396</f>
        <v>579.917665999999</v>
      </c>
    </row>
    <row r="4398" customFormat="false" ht="12.8" hidden="false" customHeight="false" outlineLevel="0" collapsed="false">
      <c r="A4398" s="9" t="s">
        <v>4868</v>
      </c>
      <c r="B4398" s="9" t="s">
        <v>193</v>
      </c>
      <c r="C4398" s="6" t="s">
        <v>150</v>
      </c>
      <c r="D4398" s="6" t="s">
        <v>29</v>
      </c>
      <c r="E4398" s="6" t="s">
        <v>87</v>
      </c>
      <c r="F4398" s="6" t="s">
        <v>152</v>
      </c>
      <c r="G4398" s="6" t="s">
        <v>19</v>
      </c>
      <c r="H4398" s="6" t="s">
        <v>4870</v>
      </c>
      <c r="I4398" s="6" t="n">
        <v>2</v>
      </c>
      <c r="J4398" s="6" t="n">
        <v>0</v>
      </c>
      <c r="K4398" s="3" t="str">
        <f aca="false">IF(I4398=1,"Yes","No")</f>
        <v>No</v>
      </c>
      <c r="L4398" s="7" t="n">
        <f aca="false">IF(K4398="Yes",(J4398-1)*0.98,-1)</f>
        <v>-1</v>
      </c>
      <c r="M4398" s="10" t="s">
        <v>53</v>
      </c>
      <c r="N4398" s="52" t="n">
        <v>10.21</v>
      </c>
      <c r="O4398" s="50" t="n">
        <f aca="false">N4398*L4398</f>
        <v>-10.21</v>
      </c>
      <c r="P4398" s="14" t="n">
        <f aca="false">O4398+P4397</f>
        <v>569.707665999999</v>
      </c>
    </row>
    <row r="4399" customFormat="false" ht="12.8" hidden="false" customHeight="false" outlineLevel="0" collapsed="false">
      <c r="A4399" s="2" t="s">
        <v>4868</v>
      </c>
      <c r="B4399" s="2" t="s">
        <v>245</v>
      </c>
      <c r="C4399" s="0" t="s">
        <v>297</v>
      </c>
      <c r="D4399" s="0" t="s">
        <v>16</v>
      </c>
      <c r="E4399" s="0" t="s">
        <v>79</v>
      </c>
      <c r="F4399" s="0" t="s">
        <v>43</v>
      </c>
      <c r="G4399" s="0" t="s">
        <v>19</v>
      </c>
      <c r="H4399" s="0" t="s">
        <v>4871</v>
      </c>
      <c r="I4399" s="0" t="n">
        <v>4</v>
      </c>
      <c r="J4399" s="0" t="n">
        <v>0</v>
      </c>
      <c r="K4399" s="3" t="s">
        <v>19</v>
      </c>
      <c r="L4399" s="0" t="n">
        <f aca="false">IF(K4399="Yes",(J4399-1)*0.98,-1)</f>
        <v>-1</v>
      </c>
      <c r="M4399" s="4" t="s">
        <v>22</v>
      </c>
      <c r="N4399" s="52" t="n">
        <v>10.21</v>
      </c>
      <c r="O4399" s="50" t="n">
        <f aca="false">N4399*L4399</f>
        <v>-10.21</v>
      </c>
      <c r="P4399" s="14" t="n">
        <f aca="false">O4399+P4398</f>
        <v>559.497665999999</v>
      </c>
    </row>
    <row r="4400" customFormat="false" ht="12.8" hidden="false" customHeight="false" outlineLevel="0" collapsed="false">
      <c r="A4400" s="2" t="s">
        <v>4868</v>
      </c>
      <c r="B4400" s="2" t="s">
        <v>245</v>
      </c>
      <c r="C4400" s="0" t="s">
        <v>297</v>
      </c>
      <c r="D4400" s="0" t="s">
        <v>16</v>
      </c>
      <c r="E4400" s="0" t="s">
        <v>79</v>
      </c>
      <c r="F4400" s="0" t="s">
        <v>43</v>
      </c>
      <c r="G4400" s="0" t="s">
        <v>19</v>
      </c>
      <c r="H4400" s="0" t="s">
        <v>4872</v>
      </c>
      <c r="I4400" s="0" t="n">
        <v>2</v>
      </c>
      <c r="J4400" s="0" t="n">
        <v>1.71</v>
      </c>
      <c r="K4400" s="3" t="s">
        <v>21</v>
      </c>
      <c r="L4400" s="0" t="n">
        <f aca="false">IF(K4400="Yes",(J4400-1)*0.98,-1)</f>
        <v>0.6958</v>
      </c>
      <c r="M4400" s="11" t="s">
        <v>62</v>
      </c>
      <c r="N4400" s="52" t="n">
        <v>10.21</v>
      </c>
      <c r="O4400" s="50" t="n">
        <f aca="false">N4400*L4400</f>
        <v>7.104118</v>
      </c>
      <c r="P4400" s="14" t="n">
        <f aca="false">O4400+P4399</f>
        <v>566.601783999999</v>
      </c>
    </row>
    <row r="4401" customFormat="false" ht="12.8" hidden="false" customHeight="false" outlineLevel="0" collapsed="false">
      <c r="A4401" s="9" t="s">
        <v>4868</v>
      </c>
      <c r="B4401" s="9" t="s">
        <v>245</v>
      </c>
      <c r="C4401" s="6" t="s">
        <v>297</v>
      </c>
      <c r="D4401" s="6" t="s">
        <v>16</v>
      </c>
      <c r="E4401" s="6" t="s">
        <v>79</v>
      </c>
      <c r="F4401" s="6" t="s">
        <v>43</v>
      </c>
      <c r="G4401" s="6" t="s">
        <v>19</v>
      </c>
      <c r="H4401" s="6" t="s">
        <v>4872</v>
      </c>
      <c r="I4401" s="6" t="n">
        <v>2</v>
      </c>
      <c r="J4401" s="6" t="n">
        <v>0</v>
      </c>
      <c r="K4401" s="3" t="str">
        <f aca="false">IF(I4401=1,"Yes","No")</f>
        <v>No</v>
      </c>
      <c r="L4401" s="7" t="n">
        <f aca="false">IF(K4401="Yes",(J4401-1)*0.98,-1)</f>
        <v>-1</v>
      </c>
      <c r="M4401" s="10" t="s">
        <v>53</v>
      </c>
      <c r="N4401" s="52" t="n">
        <v>10.21</v>
      </c>
      <c r="O4401" s="50" t="n">
        <f aca="false">N4401*L4401</f>
        <v>-10.21</v>
      </c>
      <c r="P4401" s="14" t="n">
        <f aca="false">O4401+P4400</f>
        <v>556.391783999999</v>
      </c>
    </row>
    <row r="4402" customFormat="false" ht="12.8" hidden="false" customHeight="false" outlineLevel="0" collapsed="false">
      <c r="A4402" s="2" t="s">
        <v>4873</v>
      </c>
      <c r="B4402" s="2" t="s">
        <v>23</v>
      </c>
      <c r="C4402" s="0" t="s">
        <v>327</v>
      </c>
      <c r="D4402" s="0" t="s">
        <v>42</v>
      </c>
      <c r="E4402" s="0" t="s">
        <v>79</v>
      </c>
      <c r="F4402" s="0" t="s">
        <v>80</v>
      </c>
      <c r="G4402" s="0" t="s">
        <v>19</v>
      </c>
      <c r="H4402" s="0" t="s">
        <v>4874</v>
      </c>
      <c r="I4402" s="0" t="n">
        <v>3</v>
      </c>
      <c r="J4402" s="0" t="n">
        <v>1.58</v>
      </c>
      <c r="K4402" s="3" t="s">
        <v>21</v>
      </c>
      <c r="L4402" s="0" t="n">
        <f aca="false">IF(K4402="Yes",(J4402-1)*0.98,-1)</f>
        <v>0.5684</v>
      </c>
      <c r="M4402" s="4" t="s">
        <v>22</v>
      </c>
      <c r="N4402" s="52" t="n">
        <v>10.21</v>
      </c>
      <c r="O4402" s="50" t="n">
        <f aca="false">N4402*L4402</f>
        <v>5.803364</v>
      </c>
      <c r="P4402" s="14" t="n">
        <f aca="false">O4402+P4401</f>
        <v>562.195147999999</v>
      </c>
    </row>
    <row r="4403" customFormat="false" ht="12.8" hidden="false" customHeight="false" outlineLevel="0" collapsed="false">
      <c r="A4403" s="9" t="s">
        <v>4873</v>
      </c>
      <c r="B4403" s="9" t="s">
        <v>23</v>
      </c>
      <c r="C4403" s="6" t="s">
        <v>327</v>
      </c>
      <c r="D4403" s="6" t="s">
        <v>42</v>
      </c>
      <c r="E4403" s="6" t="s">
        <v>79</v>
      </c>
      <c r="F4403" s="6" t="s">
        <v>80</v>
      </c>
      <c r="G4403" s="6" t="s">
        <v>19</v>
      </c>
      <c r="H4403" s="6" t="s">
        <v>4875</v>
      </c>
      <c r="I4403" s="6" t="n">
        <v>0</v>
      </c>
      <c r="J4403" s="6" t="n">
        <v>0</v>
      </c>
      <c r="K4403" s="3" t="str">
        <f aca="false">IF(I4403=1,"Yes","No")</f>
        <v>No</v>
      </c>
      <c r="L4403" s="7" t="n">
        <f aca="false">IF(K4403="Yes",(J4403-1)*0.98,-1)</f>
        <v>-1</v>
      </c>
      <c r="M4403" s="10" t="s">
        <v>53</v>
      </c>
      <c r="N4403" s="52" t="n">
        <v>10.21</v>
      </c>
      <c r="O4403" s="50" t="n">
        <f aca="false">N4403*L4403</f>
        <v>-10.21</v>
      </c>
      <c r="P4403" s="14" t="n">
        <f aca="false">O4403+P4402</f>
        <v>551.985147999999</v>
      </c>
    </row>
    <row r="4404" customFormat="false" ht="12.8" hidden="false" customHeight="false" outlineLevel="0" collapsed="false">
      <c r="A4404" s="2" t="s">
        <v>4873</v>
      </c>
      <c r="B4404" s="2" t="s">
        <v>71</v>
      </c>
      <c r="C4404" s="0" t="s">
        <v>86</v>
      </c>
      <c r="D4404" s="0" t="s">
        <v>16</v>
      </c>
      <c r="E4404" s="0" t="s">
        <v>17</v>
      </c>
      <c r="F4404" s="0" t="s">
        <v>18</v>
      </c>
      <c r="G4404" s="0" t="s">
        <v>19</v>
      </c>
      <c r="H4404" s="0" t="s">
        <v>4876</v>
      </c>
      <c r="I4404" s="0" t="n">
        <v>2</v>
      </c>
      <c r="J4404" s="0" t="n">
        <v>1.18</v>
      </c>
      <c r="K4404" s="3" t="s">
        <v>21</v>
      </c>
      <c r="L4404" s="0" t="n">
        <f aca="false">IF(K4404="Yes",(J4404-1)*0.98,-1)</f>
        <v>0.1764</v>
      </c>
      <c r="M4404" s="4" t="s">
        <v>22</v>
      </c>
      <c r="N4404" s="52" t="n">
        <v>10.21</v>
      </c>
      <c r="O4404" s="50" t="n">
        <f aca="false">N4404*L4404</f>
        <v>1.801044</v>
      </c>
      <c r="P4404" s="14" t="n">
        <f aca="false">O4404+P4403</f>
        <v>553.786191999999</v>
      </c>
    </row>
    <row r="4405" customFormat="false" ht="12.8" hidden="false" customHeight="false" outlineLevel="0" collapsed="false">
      <c r="A4405" s="2" t="s">
        <v>4873</v>
      </c>
      <c r="B4405" s="2" t="s">
        <v>376</v>
      </c>
      <c r="C4405" s="0" t="s">
        <v>294</v>
      </c>
      <c r="D4405" s="0" t="s">
        <v>42</v>
      </c>
      <c r="E4405" s="0" t="s">
        <v>79</v>
      </c>
      <c r="F4405" s="0" t="s">
        <v>43</v>
      </c>
      <c r="G4405" s="0" t="s">
        <v>19</v>
      </c>
      <c r="H4405" s="0" t="s">
        <v>4877</v>
      </c>
      <c r="I4405" s="0" t="n">
        <v>2</v>
      </c>
      <c r="J4405" s="0" t="n">
        <v>1.37</v>
      </c>
      <c r="K4405" s="3" t="s">
        <v>21</v>
      </c>
      <c r="L4405" s="0" t="n">
        <f aca="false">IF(K4405="Yes",(J4405-1)*0.98,-1)</f>
        <v>0.3626</v>
      </c>
      <c r="M4405" s="11" t="s">
        <v>62</v>
      </c>
      <c r="N4405" s="52" t="n">
        <v>10.21</v>
      </c>
      <c r="O4405" s="50" t="n">
        <f aca="false">N4405*L4405</f>
        <v>3.702146</v>
      </c>
      <c r="P4405" s="14" t="n">
        <f aca="false">O4405+P4404</f>
        <v>557.488337999999</v>
      </c>
    </row>
    <row r="4406" customFormat="false" ht="12.8" hidden="false" customHeight="false" outlineLevel="0" collapsed="false">
      <c r="A4406" s="9" t="s">
        <v>4873</v>
      </c>
      <c r="B4406" s="9" t="s">
        <v>376</v>
      </c>
      <c r="C4406" s="6" t="s">
        <v>294</v>
      </c>
      <c r="D4406" s="6" t="s">
        <v>42</v>
      </c>
      <c r="E4406" s="6" t="s">
        <v>79</v>
      </c>
      <c r="F4406" s="6" t="s">
        <v>43</v>
      </c>
      <c r="G4406" s="6" t="s">
        <v>19</v>
      </c>
      <c r="H4406" s="6" t="s">
        <v>4877</v>
      </c>
      <c r="I4406" s="6" t="n">
        <v>2</v>
      </c>
      <c r="J4406" s="6" t="n">
        <v>0</v>
      </c>
      <c r="K4406" s="3" t="str">
        <f aca="false">IF(I4406=1,"Yes","No")</f>
        <v>No</v>
      </c>
      <c r="L4406" s="7" t="n">
        <f aca="false">IF(K4406="Yes",(J4406-1)*0.98,-1)</f>
        <v>-1</v>
      </c>
      <c r="M4406" s="10" t="s">
        <v>53</v>
      </c>
      <c r="N4406" s="52" t="n">
        <v>10.21</v>
      </c>
      <c r="O4406" s="50" t="n">
        <f aca="false">N4406*L4406</f>
        <v>-10.21</v>
      </c>
      <c r="P4406" s="14" t="n">
        <f aca="false">O4406+P4405</f>
        <v>547.278337999999</v>
      </c>
    </row>
    <row r="4407" customFormat="false" ht="12.8" hidden="false" customHeight="false" outlineLevel="0" collapsed="false">
      <c r="A4407" s="2" t="s">
        <v>4873</v>
      </c>
      <c r="B4407" s="2" t="s">
        <v>1006</v>
      </c>
      <c r="C4407" s="0" t="s">
        <v>91</v>
      </c>
      <c r="D4407" s="0" t="s">
        <v>16</v>
      </c>
      <c r="E4407" s="0" t="s">
        <v>30</v>
      </c>
      <c r="F4407" s="0" t="s">
        <v>65</v>
      </c>
      <c r="G4407" s="0" t="s">
        <v>21</v>
      </c>
      <c r="H4407" s="0" t="s">
        <v>4878</v>
      </c>
      <c r="I4407" s="0" t="n">
        <v>2</v>
      </c>
      <c r="J4407" s="0" t="n">
        <v>1.48</v>
      </c>
      <c r="K4407" s="3" t="s">
        <v>21</v>
      </c>
      <c r="L4407" s="0" t="n">
        <f aca="false">IF(K4407="Yes",(J4407-1)*0.98,-1)</f>
        <v>0.4704</v>
      </c>
      <c r="M4407" s="4" t="s">
        <v>22</v>
      </c>
      <c r="N4407" s="52" t="n">
        <v>10.21</v>
      </c>
      <c r="O4407" s="50" t="n">
        <f aca="false">N4407*L4407</f>
        <v>4.802784</v>
      </c>
      <c r="P4407" s="14" t="n">
        <f aca="false">O4407+P4406</f>
        <v>552.081121999999</v>
      </c>
      <c r="Q4407" s="47" t="n">
        <f aca="false">0.8*(P4407-510.51)</f>
        <v>33.2568975999991</v>
      </c>
      <c r="R4407" s="47" t="n">
        <f aca="false">P4407-Q4407</f>
        <v>518.8242244</v>
      </c>
      <c r="S4407" s="47" t="n">
        <f aca="false">R4407/50</f>
        <v>10.376484488</v>
      </c>
      <c r="T4407" s="47" t="n">
        <f aca="false">42.06+Q4407</f>
        <v>75.3168975999992</v>
      </c>
      <c r="U4407" s="48" t="s">
        <v>21</v>
      </c>
    </row>
    <row r="4408" customFormat="false" ht="12.8" hidden="false" customHeight="false" outlineLevel="0" collapsed="false">
      <c r="A4408" s="2" t="s">
        <v>4879</v>
      </c>
      <c r="B4408" s="2" t="s">
        <v>480</v>
      </c>
      <c r="C4408" s="0" t="s">
        <v>119</v>
      </c>
      <c r="D4408" s="0" t="s">
        <v>42</v>
      </c>
      <c r="E4408" s="0" t="s">
        <v>79</v>
      </c>
      <c r="F4408" s="0" t="s">
        <v>80</v>
      </c>
      <c r="G4408" s="0" t="s">
        <v>19</v>
      </c>
      <c r="H4408" s="0" t="s">
        <v>4880</v>
      </c>
      <c r="I4408" s="0" t="n">
        <v>1</v>
      </c>
      <c r="J4408" s="0" t="n">
        <v>1.29</v>
      </c>
      <c r="K4408" s="3" t="s">
        <v>21</v>
      </c>
      <c r="L4408" s="0" t="n">
        <f aca="false">IF(K4408="Yes",(J4408-1)*0.98,-1)</f>
        <v>0.2842</v>
      </c>
      <c r="M4408" s="4" t="s">
        <v>22</v>
      </c>
      <c r="N4408" s="50" t="n">
        <v>10.38</v>
      </c>
      <c r="O4408" s="50" t="n">
        <f aca="false">N4408*L4408</f>
        <v>2.949996</v>
      </c>
      <c r="P4408" s="51" t="n">
        <f aca="false">R4407+O4408</f>
        <v>521.7742204</v>
      </c>
    </row>
    <row r="4409" customFormat="false" ht="12.8" hidden="false" customHeight="false" outlineLevel="0" collapsed="false">
      <c r="A4409" s="9" t="s">
        <v>4879</v>
      </c>
      <c r="B4409" s="9" t="s">
        <v>480</v>
      </c>
      <c r="C4409" s="6" t="s">
        <v>119</v>
      </c>
      <c r="D4409" s="6" t="s">
        <v>42</v>
      </c>
      <c r="E4409" s="6" t="s">
        <v>79</v>
      </c>
      <c r="F4409" s="6" t="s">
        <v>80</v>
      </c>
      <c r="G4409" s="6" t="s">
        <v>19</v>
      </c>
      <c r="H4409" s="6" t="s">
        <v>4881</v>
      </c>
      <c r="I4409" s="6" t="n">
        <v>3</v>
      </c>
      <c r="J4409" s="6" t="n">
        <v>0</v>
      </c>
      <c r="K4409" s="3" t="str">
        <f aca="false">IF(I4409=1,"Yes","No")</f>
        <v>No</v>
      </c>
      <c r="L4409" s="7" t="n">
        <f aca="false">IF(K4409="Yes",(J4409-1)*0.98,-1)</f>
        <v>-1</v>
      </c>
      <c r="M4409" s="10" t="s">
        <v>53</v>
      </c>
      <c r="N4409" s="50" t="n">
        <v>10.38</v>
      </c>
      <c r="O4409" s="50" t="n">
        <f aca="false">N4409*L4409</f>
        <v>-10.38</v>
      </c>
      <c r="P4409" s="14" t="n">
        <f aca="false">O4409+P4408</f>
        <v>511.3942204</v>
      </c>
    </row>
    <row r="4410" customFormat="false" ht="12.8" hidden="false" customHeight="false" outlineLevel="0" collapsed="false">
      <c r="A4410" s="2" t="s">
        <v>4882</v>
      </c>
      <c r="B4410" s="2" t="s">
        <v>186</v>
      </c>
      <c r="C4410" s="0" t="s">
        <v>78</v>
      </c>
      <c r="D4410" s="0" t="s">
        <v>16</v>
      </c>
      <c r="E4410" s="0" t="s">
        <v>17</v>
      </c>
      <c r="F4410" s="0" t="s">
        <v>18</v>
      </c>
      <c r="G4410" s="0" t="s">
        <v>19</v>
      </c>
      <c r="H4410" s="0" t="s">
        <v>4883</v>
      </c>
      <c r="I4410" s="0" t="n">
        <v>1</v>
      </c>
      <c r="J4410" s="0" t="n">
        <v>1.07</v>
      </c>
      <c r="K4410" s="3" t="s">
        <v>21</v>
      </c>
      <c r="L4410" s="0" t="n">
        <f aca="false">IF(K4410="Yes",(J4410-1)*0.98,-1)</f>
        <v>0.0686000000000001</v>
      </c>
      <c r="M4410" s="4" t="s">
        <v>22</v>
      </c>
      <c r="N4410" s="50" t="n">
        <v>10.38</v>
      </c>
      <c r="O4410" s="50" t="n">
        <f aca="false">N4410*L4410</f>
        <v>0.712068000000001</v>
      </c>
      <c r="P4410" s="14" t="n">
        <f aca="false">O4410+P4409</f>
        <v>512.1062884</v>
      </c>
    </row>
    <row r="4411" customFormat="false" ht="12.8" hidden="false" customHeight="false" outlineLevel="0" collapsed="false">
      <c r="A4411" s="2" t="s">
        <v>4882</v>
      </c>
      <c r="B4411" s="2" t="s">
        <v>58</v>
      </c>
      <c r="C4411" s="0" t="s">
        <v>114</v>
      </c>
      <c r="D4411" s="0" t="s">
        <v>42</v>
      </c>
      <c r="E4411" s="0" t="s">
        <v>17</v>
      </c>
      <c r="F4411" s="0" t="s">
        <v>18</v>
      </c>
      <c r="G4411" s="0" t="s">
        <v>21</v>
      </c>
      <c r="H4411" s="0" t="s">
        <v>4884</v>
      </c>
      <c r="I4411" s="0" t="n">
        <v>0</v>
      </c>
      <c r="J4411" s="0" t="n">
        <v>0</v>
      </c>
      <c r="K4411" s="3" t="s">
        <v>19</v>
      </c>
      <c r="L4411" s="0" t="n">
        <f aca="false">IF(K4411="Yes",(J4411-1)*0.98,-1)</f>
        <v>-1</v>
      </c>
      <c r="M4411" s="11" t="s">
        <v>62</v>
      </c>
      <c r="N4411" s="50" t="n">
        <v>10.38</v>
      </c>
      <c r="O4411" s="50" t="n">
        <f aca="false">N4411*L4411</f>
        <v>-10.38</v>
      </c>
      <c r="P4411" s="14" t="n">
        <f aca="false">O4411+P4410</f>
        <v>501.7262884</v>
      </c>
    </row>
    <row r="4412" customFormat="false" ht="12.8" hidden="false" customHeight="false" outlineLevel="0" collapsed="false">
      <c r="A4412" s="2" t="s">
        <v>4882</v>
      </c>
      <c r="B4412" s="2" t="s">
        <v>58</v>
      </c>
      <c r="C4412" s="6" t="s">
        <v>114</v>
      </c>
      <c r="D4412" s="6" t="s">
        <v>42</v>
      </c>
      <c r="E4412" s="6" t="s">
        <v>17</v>
      </c>
      <c r="F4412" s="6" t="s">
        <v>18</v>
      </c>
      <c r="G4412" s="6" t="s">
        <v>21</v>
      </c>
      <c r="H4412" s="6" t="s">
        <v>4885</v>
      </c>
      <c r="I4412" s="6" t="n">
        <v>2</v>
      </c>
      <c r="J4412" s="6" t="n">
        <v>0</v>
      </c>
      <c r="K4412" s="3" t="str">
        <f aca="false">IF(I4412=1, "No","Yes")</f>
        <v>Yes</v>
      </c>
      <c r="L4412" s="7" t="n">
        <f aca="false">IF(I4412=1,-J4412,0.98)</f>
        <v>0.98</v>
      </c>
      <c r="M4412" s="8" t="s">
        <v>51</v>
      </c>
      <c r="N4412" s="50" t="n">
        <v>10.38</v>
      </c>
      <c r="O4412" s="50" t="n">
        <f aca="false">N4412*L4412</f>
        <v>10.1724</v>
      </c>
      <c r="P4412" s="14" t="n">
        <f aca="false">O4412+P4411</f>
        <v>511.8986884</v>
      </c>
    </row>
    <row r="4413" customFormat="false" ht="12.8" hidden="false" customHeight="false" outlineLevel="0" collapsed="false">
      <c r="A4413" s="2" t="s">
        <v>4882</v>
      </c>
      <c r="B4413" s="2" t="s">
        <v>58</v>
      </c>
      <c r="C4413" s="6" t="s">
        <v>114</v>
      </c>
      <c r="D4413" s="6" t="s">
        <v>42</v>
      </c>
      <c r="E4413" s="6" t="s">
        <v>17</v>
      </c>
      <c r="F4413" s="6" t="s">
        <v>18</v>
      </c>
      <c r="G4413" s="6" t="s">
        <v>21</v>
      </c>
      <c r="H4413" s="6" t="s">
        <v>4885</v>
      </c>
      <c r="I4413" s="6" t="n">
        <v>2</v>
      </c>
      <c r="J4413" s="6" t="n">
        <v>0</v>
      </c>
      <c r="K4413" s="3" t="str">
        <f aca="false">IF(I4413=1, "No","Yes")</f>
        <v>Yes</v>
      </c>
      <c r="L4413" s="7" t="n">
        <f aca="false">IF(I4413=1,-J4413,0.98)</f>
        <v>0.98</v>
      </c>
      <c r="M4413" s="12" t="s">
        <v>128</v>
      </c>
      <c r="N4413" s="50" t="n">
        <v>10.38</v>
      </c>
      <c r="O4413" s="50" t="n">
        <f aca="false">N4413*L4413</f>
        <v>10.1724</v>
      </c>
      <c r="P4413" s="14" t="n">
        <f aca="false">O4413+P4412</f>
        <v>522.0710884</v>
      </c>
    </row>
    <row r="4414" customFormat="false" ht="12.8" hidden="false" customHeight="false" outlineLevel="0" collapsed="false">
      <c r="A4414" s="9" t="s">
        <v>4882</v>
      </c>
      <c r="B4414" s="9" t="s">
        <v>58</v>
      </c>
      <c r="C4414" s="6" t="s">
        <v>114</v>
      </c>
      <c r="D4414" s="6" t="s">
        <v>42</v>
      </c>
      <c r="E4414" s="6" t="s">
        <v>17</v>
      </c>
      <c r="F4414" s="6" t="s">
        <v>18</v>
      </c>
      <c r="G4414" s="6" t="s">
        <v>21</v>
      </c>
      <c r="H4414" s="6" t="s">
        <v>4885</v>
      </c>
      <c r="I4414" s="6" t="n">
        <v>2</v>
      </c>
      <c r="J4414" s="6" t="n">
        <v>2.5</v>
      </c>
      <c r="K4414" s="3" t="s">
        <v>21</v>
      </c>
      <c r="L4414" s="0" t="n">
        <f aca="false">IF(K4414="Yes",(J4414-1)*0.98,-1)</f>
        <v>1.47</v>
      </c>
      <c r="M4414" s="13" t="s">
        <v>184</v>
      </c>
      <c r="N4414" s="50" t="n">
        <v>10.38</v>
      </c>
      <c r="O4414" s="50" t="n">
        <f aca="false">N4414*L4414</f>
        <v>15.2586</v>
      </c>
      <c r="P4414" s="14" t="n">
        <f aca="false">O4414+P4413</f>
        <v>537.3296884</v>
      </c>
    </row>
    <row r="4415" customFormat="false" ht="12.8" hidden="false" customHeight="false" outlineLevel="0" collapsed="false">
      <c r="A4415" s="9" t="s">
        <v>4882</v>
      </c>
      <c r="B4415" s="9" t="s">
        <v>58</v>
      </c>
      <c r="C4415" s="6" t="s">
        <v>114</v>
      </c>
      <c r="D4415" s="6" t="s">
        <v>42</v>
      </c>
      <c r="E4415" s="6" t="s">
        <v>17</v>
      </c>
      <c r="F4415" s="6" t="s">
        <v>18</v>
      </c>
      <c r="G4415" s="6" t="s">
        <v>21</v>
      </c>
      <c r="H4415" s="6" t="s">
        <v>4884</v>
      </c>
      <c r="I4415" s="6" t="n">
        <v>0</v>
      </c>
      <c r="J4415" s="6" t="n">
        <v>0</v>
      </c>
      <c r="K4415" s="3" t="str">
        <f aca="false">IF(I4415=1,"Yes","No")</f>
        <v>No</v>
      </c>
      <c r="L4415" s="7" t="n">
        <f aca="false">IF(K4415="Yes",(J4415-1)*0.98,-1)</f>
        <v>-1</v>
      </c>
      <c r="M4415" s="10" t="s">
        <v>53</v>
      </c>
      <c r="N4415" s="50" t="n">
        <v>10.38</v>
      </c>
      <c r="O4415" s="50" t="n">
        <f aca="false">N4415*L4415</f>
        <v>-10.38</v>
      </c>
      <c r="P4415" s="14" t="n">
        <f aca="false">O4415+P4414</f>
        <v>526.9496884</v>
      </c>
    </row>
    <row r="4416" customFormat="false" ht="12.8" hidden="false" customHeight="false" outlineLevel="0" collapsed="false">
      <c r="A4416" s="2" t="s">
        <v>4886</v>
      </c>
      <c r="B4416" s="2" t="s">
        <v>113</v>
      </c>
      <c r="C4416" s="0" t="s">
        <v>24</v>
      </c>
      <c r="D4416" s="0" t="s">
        <v>16</v>
      </c>
      <c r="E4416" s="0" t="s">
        <v>87</v>
      </c>
      <c r="F4416" s="0" t="s">
        <v>18</v>
      </c>
      <c r="G4416" s="0" t="s">
        <v>21</v>
      </c>
      <c r="H4416" s="0" t="s">
        <v>4887</v>
      </c>
      <c r="I4416" s="0" t="n">
        <v>0</v>
      </c>
      <c r="J4416" s="0" t="n">
        <v>0</v>
      </c>
      <c r="K4416" s="3" t="s">
        <v>19</v>
      </c>
      <c r="L4416" s="0" t="n">
        <f aca="false">IF(K4416="Yes",(J4416-1)*0.98,-1)</f>
        <v>-1</v>
      </c>
      <c r="M4416" s="4" t="s">
        <v>22</v>
      </c>
      <c r="N4416" s="50" t="n">
        <v>10.38</v>
      </c>
      <c r="O4416" s="50" t="n">
        <f aca="false">N4416*L4416</f>
        <v>-10.38</v>
      </c>
      <c r="P4416" s="14" t="n">
        <f aca="false">O4416+P4415</f>
        <v>516.5696884</v>
      </c>
    </row>
    <row r="4417" customFormat="false" ht="12.8" hidden="false" customHeight="false" outlineLevel="0" collapsed="false">
      <c r="A4417" s="2" t="s">
        <v>4886</v>
      </c>
      <c r="B4417" s="2" t="s">
        <v>130</v>
      </c>
      <c r="C4417" s="0" t="s">
        <v>382</v>
      </c>
      <c r="D4417" s="0" t="s">
        <v>29</v>
      </c>
      <c r="E4417" s="0" t="s">
        <v>147</v>
      </c>
      <c r="F4417" s="0" t="s">
        <v>18</v>
      </c>
      <c r="G4417" s="0" t="s">
        <v>19</v>
      </c>
      <c r="H4417" s="0" t="s">
        <v>4888</v>
      </c>
      <c r="I4417" s="0" t="n">
        <v>3</v>
      </c>
      <c r="J4417" s="0" t="n">
        <v>1.21</v>
      </c>
      <c r="K4417" s="3" t="s">
        <v>21</v>
      </c>
      <c r="L4417" s="0" t="n">
        <f aca="false">IF(K4417="Yes",(J4417-1)*0.98,-1)</f>
        <v>0.2058</v>
      </c>
      <c r="M4417" s="4" t="s">
        <v>22</v>
      </c>
      <c r="N4417" s="50" t="n">
        <v>10.38</v>
      </c>
      <c r="O4417" s="50" t="n">
        <f aca="false">N4417*L4417</f>
        <v>2.136204</v>
      </c>
      <c r="P4417" s="14" t="n">
        <f aca="false">O4417+P4416</f>
        <v>518.7058924</v>
      </c>
    </row>
    <row r="4418" customFormat="false" ht="12.8" hidden="false" customHeight="false" outlineLevel="0" collapsed="false">
      <c r="A4418" s="9" t="s">
        <v>4886</v>
      </c>
      <c r="B4418" s="9" t="s">
        <v>71</v>
      </c>
      <c r="C4418" s="6" t="s">
        <v>430</v>
      </c>
      <c r="D4418" s="6" t="s">
        <v>16</v>
      </c>
      <c r="E4418" s="6" t="s">
        <v>147</v>
      </c>
      <c r="F4418" s="6" t="s">
        <v>43</v>
      </c>
      <c r="G4418" s="6" t="s">
        <v>19</v>
      </c>
      <c r="H4418" s="6" t="s">
        <v>4889</v>
      </c>
      <c r="I4418" s="6" t="n">
        <v>1</v>
      </c>
      <c r="J4418" s="6" t="n">
        <v>2.09</v>
      </c>
      <c r="K4418" s="3" t="str">
        <f aca="false">IF(I4418=1,"Yes","No")</f>
        <v>Yes</v>
      </c>
      <c r="L4418" s="7" t="n">
        <f aca="false">IF(K4418="Yes",(J4418-1)*0.98,-1)</f>
        <v>1.0682</v>
      </c>
      <c r="M4418" s="10" t="s">
        <v>53</v>
      </c>
      <c r="N4418" s="50" t="n">
        <v>10.38</v>
      </c>
      <c r="O4418" s="50" t="n">
        <f aca="false">N4418*L4418</f>
        <v>11.087916</v>
      </c>
      <c r="P4418" s="14" t="n">
        <f aca="false">O4418+P4417</f>
        <v>529.7938084</v>
      </c>
    </row>
    <row r="4419" customFormat="false" ht="12.8" hidden="false" customHeight="false" outlineLevel="0" collapsed="false">
      <c r="A4419" s="2" t="s">
        <v>4886</v>
      </c>
      <c r="B4419" s="2" t="s">
        <v>77</v>
      </c>
      <c r="C4419" s="6" t="s">
        <v>430</v>
      </c>
      <c r="D4419" s="6" t="s">
        <v>42</v>
      </c>
      <c r="E4419" s="6" t="s">
        <v>147</v>
      </c>
      <c r="F4419" s="6" t="s">
        <v>18</v>
      </c>
      <c r="G4419" s="6" t="s">
        <v>19</v>
      </c>
      <c r="H4419" s="6" t="s">
        <v>4890</v>
      </c>
      <c r="I4419" s="6" t="n">
        <v>3</v>
      </c>
      <c r="J4419" s="6" t="n">
        <v>0</v>
      </c>
      <c r="K4419" s="3" t="str">
        <f aca="false">IF(I4419=1, "No","Yes")</f>
        <v>Yes</v>
      </c>
      <c r="L4419" s="7" t="n">
        <f aca="false">IF(I4419=1,-J4419,0.98)</f>
        <v>0.98</v>
      </c>
      <c r="M4419" s="8" t="s">
        <v>51</v>
      </c>
      <c r="N4419" s="50" t="n">
        <v>10.38</v>
      </c>
      <c r="O4419" s="50" t="n">
        <f aca="false">N4419*L4419</f>
        <v>10.1724</v>
      </c>
      <c r="P4419" s="14" t="n">
        <f aca="false">O4419+P4418</f>
        <v>539.9662084</v>
      </c>
    </row>
    <row r="4420" customFormat="false" ht="12.8" hidden="false" customHeight="false" outlineLevel="0" collapsed="false">
      <c r="A4420" s="2" t="s">
        <v>4886</v>
      </c>
      <c r="B4420" s="2" t="s">
        <v>255</v>
      </c>
      <c r="C4420" s="0" t="s">
        <v>24</v>
      </c>
      <c r="D4420" s="0" t="s">
        <v>29</v>
      </c>
      <c r="E4420" s="0" t="s">
        <v>87</v>
      </c>
      <c r="F4420" s="0" t="s">
        <v>152</v>
      </c>
      <c r="G4420" s="0" t="s">
        <v>19</v>
      </c>
      <c r="H4420" s="0" t="s">
        <v>4891</v>
      </c>
      <c r="I4420" s="0" t="n">
        <v>2</v>
      </c>
      <c r="J4420" s="0" t="n">
        <v>1.23</v>
      </c>
      <c r="K4420" s="3" t="s">
        <v>21</v>
      </c>
      <c r="L4420" s="0" t="n">
        <f aca="false">IF(K4420="Yes",(J4420-1)*0.98,-1)</f>
        <v>0.2254</v>
      </c>
      <c r="M4420" s="4" t="s">
        <v>22</v>
      </c>
      <c r="N4420" s="50" t="n">
        <v>10.38</v>
      </c>
      <c r="O4420" s="50" t="n">
        <f aca="false">N4420*L4420</f>
        <v>2.339652</v>
      </c>
      <c r="P4420" s="14" t="n">
        <f aca="false">O4420+P4419</f>
        <v>542.3058604</v>
      </c>
    </row>
    <row r="4421" customFormat="false" ht="12.8" hidden="false" customHeight="false" outlineLevel="0" collapsed="false">
      <c r="A4421" s="2" t="s">
        <v>4892</v>
      </c>
      <c r="B4421" s="2" t="s">
        <v>193</v>
      </c>
      <c r="C4421" s="0" t="s">
        <v>1371</v>
      </c>
      <c r="D4421" s="0" t="s">
        <v>16</v>
      </c>
      <c r="E4421" s="0" t="s">
        <v>30</v>
      </c>
      <c r="F4421" s="0" t="s">
        <v>1055</v>
      </c>
      <c r="G4421" s="0" t="s">
        <v>21</v>
      </c>
      <c r="H4421" s="0" t="s">
        <v>4893</v>
      </c>
      <c r="I4421" s="0" t="n">
        <v>3</v>
      </c>
      <c r="J4421" s="0" t="n">
        <v>1.18</v>
      </c>
      <c r="K4421" s="3" t="s">
        <v>21</v>
      </c>
      <c r="L4421" s="0" t="n">
        <f aca="false">IF(K4421="Yes",(J4421-1)*0.98,-1)</f>
        <v>0.1764</v>
      </c>
      <c r="M4421" s="4" t="s">
        <v>22</v>
      </c>
      <c r="N4421" s="50" t="n">
        <v>10.38</v>
      </c>
      <c r="O4421" s="50" t="n">
        <f aca="false">N4421*L4421</f>
        <v>1.831032</v>
      </c>
      <c r="P4421" s="14" t="n">
        <f aca="false">O4421+P4420</f>
        <v>544.1368924</v>
      </c>
    </row>
    <row r="4422" customFormat="false" ht="12.8" hidden="false" customHeight="false" outlineLevel="0" collapsed="false">
      <c r="A4422" s="2" t="s">
        <v>4894</v>
      </c>
      <c r="B4422" s="2" t="s">
        <v>96</v>
      </c>
      <c r="C4422" s="0" t="s">
        <v>28</v>
      </c>
      <c r="D4422" s="0" t="s">
        <v>42</v>
      </c>
      <c r="E4422" s="0" t="s">
        <v>30</v>
      </c>
      <c r="F4422" s="0" t="s">
        <v>43</v>
      </c>
      <c r="G4422" s="0" t="s">
        <v>19</v>
      </c>
      <c r="H4422" s="0" t="s">
        <v>4895</v>
      </c>
      <c r="I4422" s="0" t="n">
        <v>0</v>
      </c>
      <c r="J4422" s="0" t="n">
        <v>0</v>
      </c>
      <c r="K4422" s="3" t="s">
        <v>19</v>
      </c>
      <c r="L4422" s="0" t="n">
        <f aca="false">IF(K4422="Yes",(J4422-1)*0.98,-1)</f>
        <v>-1</v>
      </c>
      <c r="M4422" s="11" t="s">
        <v>62</v>
      </c>
      <c r="N4422" s="50" t="n">
        <v>10.38</v>
      </c>
      <c r="O4422" s="50" t="n">
        <f aca="false">N4422*L4422</f>
        <v>-10.38</v>
      </c>
      <c r="P4422" s="14" t="n">
        <f aca="false">O4422+P4421</f>
        <v>533.7568924</v>
      </c>
    </row>
    <row r="4423" customFormat="false" ht="12.8" hidden="false" customHeight="false" outlineLevel="0" collapsed="false">
      <c r="A4423" s="2" t="s">
        <v>4894</v>
      </c>
      <c r="B4423" s="2" t="s">
        <v>96</v>
      </c>
      <c r="C4423" s="6" t="s">
        <v>28</v>
      </c>
      <c r="D4423" s="6" t="s">
        <v>42</v>
      </c>
      <c r="E4423" s="6" t="s">
        <v>30</v>
      </c>
      <c r="F4423" s="6" t="s">
        <v>43</v>
      </c>
      <c r="G4423" s="6" t="s">
        <v>19</v>
      </c>
      <c r="H4423" s="6" t="s">
        <v>4896</v>
      </c>
      <c r="I4423" s="6" t="n">
        <v>2</v>
      </c>
      <c r="J4423" s="6" t="n">
        <v>0</v>
      </c>
      <c r="K4423" s="3" t="str">
        <f aca="false">IF(I4423=1, "No","Yes")</f>
        <v>Yes</v>
      </c>
      <c r="L4423" s="7" t="n">
        <f aca="false">IF(I4423=1,-J4423,0.98)</f>
        <v>0.98</v>
      </c>
      <c r="M4423" s="12" t="s">
        <v>128</v>
      </c>
      <c r="N4423" s="50" t="n">
        <v>10.38</v>
      </c>
      <c r="O4423" s="50" t="n">
        <f aca="false">N4423*L4423</f>
        <v>10.1724</v>
      </c>
      <c r="P4423" s="14" t="n">
        <f aca="false">O4423+P4422</f>
        <v>543.9292924</v>
      </c>
    </row>
    <row r="4424" customFormat="false" ht="12.8" hidden="false" customHeight="false" outlineLevel="0" collapsed="false">
      <c r="A4424" s="9" t="s">
        <v>4894</v>
      </c>
      <c r="B4424" s="9" t="s">
        <v>96</v>
      </c>
      <c r="C4424" s="6" t="s">
        <v>28</v>
      </c>
      <c r="D4424" s="6" t="s">
        <v>42</v>
      </c>
      <c r="E4424" s="6" t="s">
        <v>30</v>
      </c>
      <c r="F4424" s="6" t="s">
        <v>43</v>
      </c>
      <c r="G4424" s="6" t="s">
        <v>19</v>
      </c>
      <c r="H4424" s="6" t="s">
        <v>4896</v>
      </c>
      <c r="I4424" s="6" t="n">
        <v>2</v>
      </c>
      <c r="J4424" s="6" t="n">
        <v>1.49</v>
      </c>
      <c r="K4424" s="3" t="s">
        <v>21</v>
      </c>
      <c r="L4424" s="0" t="n">
        <f aca="false">IF(K4424="Yes",(J4424-1)*0.98,-1)</f>
        <v>0.4802</v>
      </c>
      <c r="M4424" s="13" t="s">
        <v>184</v>
      </c>
      <c r="N4424" s="50" t="n">
        <v>10.38</v>
      </c>
      <c r="O4424" s="50" t="n">
        <f aca="false">N4424*L4424</f>
        <v>4.984476</v>
      </c>
      <c r="P4424" s="14" t="n">
        <f aca="false">O4424+P4423</f>
        <v>548.9137684</v>
      </c>
    </row>
    <row r="4425" customFormat="false" ht="12.8" hidden="false" customHeight="false" outlineLevel="0" collapsed="false">
      <c r="A4425" s="2" t="s">
        <v>4894</v>
      </c>
      <c r="B4425" s="2" t="s">
        <v>90</v>
      </c>
      <c r="C4425" s="0" t="s">
        <v>1338</v>
      </c>
      <c r="D4425" s="0" t="s">
        <v>37</v>
      </c>
      <c r="E4425" s="0" t="s">
        <v>147</v>
      </c>
      <c r="G4425" s="0" t="s">
        <v>19</v>
      </c>
      <c r="H4425" s="0" t="s">
        <v>4351</v>
      </c>
      <c r="I4425" s="0" t="n">
        <v>3</v>
      </c>
      <c r="J4425" s="0" t="n">
        <v>0</v>
      </c>
      <c r="K4425" s="3" t="str">
        <f aca="false">IF(I4425=1,"Yes","No")</f>
        <v>No</v>
      </c>
      <c r="L4425" s="0" t="n">
        <f aca="false">IF(K4425="Yes",(J4425-1)*0.98,-1)</f>
        <v>-1</v>
      </c>
      <c r="M4425" s="5" t="s">
        <v>33</v>
      </c>
      <c r="N4425" s="50" t="n">
        <v>10.38</v>
      </c>
      <c r="O4425" s="50" t="n">
        <f aca="false">N4425*L4425</f>
        <v>-10.38</v>
      </c>
      <c r="P4425" s="14" t="n">
        <f aca="false">O4425+P4424</f>
        <v>538.5337684</v>
      </c>
    </row>
    <row r="4426" customFormat="false" ht="12.8" hidden="false" customHeight="false" outlineLevel="0" collapsed="false">
      <c r="A4426" s="2" t="s">
        <v>4897</v>
      </c>
      <c r="B4426" s="2" t="s">
        <v>536</v>
      </c>
      <c r="C4426" s="0" t="s">
        <v>1164</v>
      </c>
      <c r="D4426" s="0" t="s">
        <v>37</v>
      </c>
      <c r="E4426" s="0" t="s">
        <v>17</v>
      </c>
      <c r="F4426" s="0" t="s">
        <v>43</v>
      </c>
      <c r="G4426" s="0" t="s">
        <v>19</v>
      </c>
      <c r="H4426" s="0" t="s">
        <v>4898</v>
      </c>
      <c r="I4426" s="0" t="n">
        <v>0</v>
      </c>
      <c r="J4426" s="0" t="n">
        <v>0</v>
      </c>
      <c r="K4426" s="3" t="s">
        <v>19</v>
      </c>
      <c r="L4426" s="0" t="n">
        <f aca="false">IF(K4426="Yes",(J4426-1)*0.98,-1)</f>
        <v>-1</v>
      </c>
      <c r="M4426" s="11" t="s">
        <v>62</v>
      </c>
      <c r="N4426" s="50" t="n">
        <v>10.38</v>
      </c>
      <c r="O4426" s="50" t="n">
        <f aca="false">N4426*L4426</f>
        <v>-10.38</v>
      </c>
      <c r="P4426" s="14" t="n">
        <f aca="false">O4426+P4425</f>
        <v>528.1537684</v>
      </c>
    </row>
    <row r="4427" customFormat="false" ht="12.8" hidden="false" customHeight="false" outlineLevel="0" collapsed="false">
      <c r="A4427" s="2" t="s">
        <v>4897</v>
      </c>
      <c r="B4427" s="2" t="s">
        <v>293</v>
      </c>
      <c r="C4427" s="0" t="s">
        <v>91</v>
      </c>
      <c r="D4427" s="0" t="s">
        <v>42</v>
      </c>
      <c r="E4427" s="0" t="s">
        <v>30</v>
      </c>
      <c r="F4427" s="0" t="s">
        <v>43</v>
      </c>
      <c r="G4427" s="0" t="s">
        <v>19</v>
      </c>
      <c r="H4427" s="0" t="s">
        <v>4899</v>
      </c>
      <c r="I4427" s="0" t="n">
        <v>3</v>
      </c>
      <c r="J4427" s="0" t="n">
        <v>1.39</v>
      </c>
      <c r="K4427" s="3" t="s">
        <v>21</v>
      </c>
      <c r="L4427" s="0" t="n">
        <f aca="false">IF(K4427="Yes",(J4427-1)*0.98,-1)</f>
        <v>0.3822</v>
      </c>
      <c r="M4427" s="11" t="s">
        <v>62</v>
      </c>
      <c r="N4427" s="50" t="n">
        <v>10.38</v>
      </c>
      <c r="O4427" s="50" t="n">
        <f aca="false">N4427*L4427</f>
        <v>3.967236</v>
      </c>
      <c r="P4427" s="14" t="n">
        <f aca="false">O4427+P4426</f>
        <v>532.1210044</v>
      </c>
    </row>
    <row r="4428" customFormat="false" ht="12.8" hidden="false" customHeight="false" outlineLevel="0" collapsed="false">
      <c r="A4428" s="2" t="s">
        <v>4900</v>
      </c>
      <c r="B4428" s="2" t="s">
        <v>94</v>
      </c>
      <c r="C4428" s="0" t="s">
        <v>78</v>
      </c>
      <c r="D4428" s="0" t="s">
        <v>16</v>
      </c>
      <c r="E4428" s="0" t="s">
        <v>17</v>
      </c>
      <c r="F4428" s="0" t="s">
        <v>18</v>
      </c>
      <c r="G4428" s="0" t="s">
        <v>19</v>
      </c>
      <c r="H4428" s="0" t="s">
        <v>4861</v>
      </c>
      <c r="I4428" s="0" t="n">
        <v>2</v>
      </c>
      <c r="J4428" s="0" t="n">
        <v>1.06</v>
      </c>
      <c r="K4428" s="3" t="s">
        <v>21</v>
      </c>
      <c r="L4428" s="0" t="n">
        <f aca="false">IF(K4428="Yes",(J4428-1)*0.98,-1)</f>
        <v>0.0588000000000001</v>
      </c>
      <c r="M4428" s="4" t="s">
        <v>22</v>
      </c>
      <c r="N4428" s="50" t="n">
        <v>10.38</v>
      </c>
      <c r="O4428" s="50" t="n">
        <f aca="false">N4428*L4428</f>
        <v>0.610344000000001</v>
      </c>
      <c r="P4428" s="14" t="n">
        <f aca="false">O4428+P4427</f>
        <v>532.7313484</v>
      </c>
    </row>
    <row r="4429" customFormat="false" ht="12.8" hidden="false" customHeight="false" outlineLevel="0" collapsed="false">
      <c r="A4429" s="2" t="s">
        <v>4900</v>
      </c>
      <c r="B4429" s="2" t="s">
        <v>101</v>
      </c>
      <c r="C4429" s="0" t="s">
        <v>74</v>
      </c>
      <c r="D4429" s="0" t="s">
        <v>37</v>
      </c>
      <c r="E4429" s="0" t="s">
        <v>30</v>
      </c>
      <c r="F4429" s="0" t="s">
        <v>43</v>
      </c>
      <c r="G4429" s="0" t="s">
        <v>19</v>
      </c>
      <c r="H4429" s="0" t="s">
        <v>4901</v>
      </c>
      <c r="I4429" s="0" t="n">
        <v>2</v>
      </c>
      <c r="J4429" s="0" t="n">
        <v>1.41</v>
      </c>
      <c r="K4429" s="3" t="s">
        <v>21</v>
      </c>
      <c r="L4429" s="0" t="n">
        <f aca="false">IF(K4429="Yes",(J4429-1)*0.98,-1)</f>
        <v>0.4018</v>
      </c>
      <c r="M4429" s="4" t="s">
        <v>22</v>
      </c>
      <c r="N4429" s="50" t="n">
        <v>10.38</v>
      </c>
      <c r="O4429" s="50" t="n">
        <f aca="false">N4429*L4429</f>
        <v>4.170684</v>
      </c>
      <c r="P4429" s="14" t="n">
        <f aca="false">O4429+P4428</f>
        <v>536.9020324</v>
      </c>
    </row>
    <row r="4430" customFormat="false" ht="12.8" hidden="false" customHeight="false" outlineLevel="0" collapsed="false">
      <c r="A4430" s="2" t="s">
        <v>4900</v>
      </c>
      <c r="B4430" s="2" t="s">
        <v>71</v>
      </c>
      <c r="C4430" s="0" t="s">
        <v>357</v>
      </c>
      <c r="D4430" s="0" t="s">
        <v>195</v>
      </c>
      <c r="E4430" s="0" t="s">
        <v>87</v>
      </c>
      <c r="F4430" s="0" t="s">
        <v>18</v>
      </c>
      <c r="G4430" s="0" t="s">
        <v>19</v>
      </c>
      <c r="H4430" s="0" t="s">
        <v>4902</v>
      </c>
      <c r="I4430" s="0" t="n">
        <v>1</v>
      </c>
      <c r="J4430" s="0" t="n">
        <v>1.1</v>
      </c>
      <c r="K4430" s="3" t="s">
        <v>21</v>
      </c>
      <c r="L4430" s="0" t="n">
        <f aca="false">IF(K4430="Yes",(J4430-1)*0.98,-1)</f>
        <v>0.0980000000000001</v>
      </c>
      <c r="M4430" s="4" t="s">
        <v>22</v>
      </c>
      <c r="N4430" s="50" t="n">
        <v>10.38</v>
      </c>
      <c r="O4430" s="50" t="n">
        <f aca="false">N4430*L4430</f>
        <v>1.01724</v>
      </c>
      <c r="P4430" s="14" t="n">
        <f aca="false">O4430+P4429</f>
        <v>537.9192724</v>
      </c>
    </row>
    <row r="4431" customFormat="false" ht="12.8" hidden="false" customHeight="false" outlineLevel="0" collapsed="false">
      <c r="A4431" s="2" t="s">
        <v>4900</v>
      </c>
      <c r="B4431" s="2" t="s">
        <v>888</v>
      </c>
      <c r="C4431" s="0" t="s">
        <v>74</v>
      </c>
      <c r="D4431" s="0" t="s">
        <v>37</v>
      </c>
      <c r="E4431" s="0" t="s">
        <v>30</v>
      </c>
      <c r="F4431" s="0" t="s">
        <v>65</v>
      </c>
      <c r="G4431" s="0" t="s">
        <v>21</v>
      </c>
      <c r="H4431" s="0" t="s">
        <v>4903</v>
      </c>
      <c r="I4431" s="0" t="n">
        <v>0</v>
      </c>
      <c r="J4431" s="0" t="n">
        <v>0</v>
      </c>
      <c r="K4431" s="3" t="s">
        <v>19</v>
      </c>
      <c r="L4431" s="0" t="n">
        <f aca="false">IF(K4431="Yes",(J4431-1)*0.98,-1)</f>
        <v>-1</v>
      </c>
      <c r="M4431" s="4" t="s">
        <v>22</v>
      </c>
      <c r="N4431" s="50" t="n">
        <v>10.38</v>
      </c>
      <c r="O4431" s="50" t="n">
        <f aca="false">N4431*L4431</f>
        <v>-10.38</v>
      </c>
      <c r="P4431" s="14" t="n">
        <f aca="false">O4431+P4430</f>
        <v>527.5392724</v>
      </c>
    </row>
    <row r="4432" customFormat="false" ht="12.8" hidden="false" customHeight="false" outlineLevel="0" collapsed="false">
      <c r="A4432" s="2" t="s">
        <v>4900</v>
      </c>
      <c r="B4432" s="2" t="s">
        <v>289</v>
      </c>
      <c r="C4432" s="0" t="s">
        <v>47</v>
      </c>
      <c r="D4432" s="0" t="s">
        <v>42</v>
      </c>
      <c r="E4432" s="0" t="s">
        <v>30</v>
      </c>
      <c r="F4432" s="0" t="s">
        <v>18</v>
      </c>
      <c r="G4432" s="0" t="s">
        <v>19</v>
      </c>
      <c r="H4432" s="0" t="s">
        <v>4904</v>
      </c>
      <c r="I4432" s="0" t="n">
        <v>1</v>
      </c>
      <c r="J4432" s="0" t="n">
        <v>1.82</v>
      </c>
      <c r="K4432" s="3" t="s">
        <v>21</v>
      </c>
      <c r="L4432" s="0" t="n">
        <f aca="false">IF(K4432="Yes",(J4432-1)*0.98,-1)</f>
        <v>0.8036</v>
      </c>
      <c r="M4432" s="11" t="s">
        <v>62</v>
      </c>
      <c r="N4432" s="50" t="n">
        <v>10.38</v>
      </c>
      <c r="O4432" s="50" t="n">
        <f aca="false">N4432*L4432</f>
        <v>8.341368</v>
      </c>
      <c r="P4432" s="14" t="n">
        <f aca="false">O4432+P4431</f>
        <v>535.8806404</v>
      </c>
    </row>
    <row r="4433" customFormat="false" ht="12.8" hidden="false" customHeight="false" outlineLevel="0" collapsed="false">
      <c r="A4433" s="2" t="s">
        <v>4900</v>
      </c>
      <c r="B4433" s="2" t="s">
        <v>289</v>
      </c>
      <c r="C4433" s="6" t="s">
        <v>47</v>
      </c>
      <c r="D4433" s="6" t="s">
        <v>42</v>
      </c>
      <c r="E4433" s="6" t="s">
        <v>30</v>
      </c>
      <c r="F4433" s="6" t="s">
        <v>18</v>
      </c>
      <c r="G4433" s="6" t="s">
        <v>19</v>
      </c>
      <c r="H4433" s="6" t="s">
        <v>4905</v>
      </c>
      <c r="I4433" s="6" t="n">
        <v>4</v>
      </c>
      <c r="J4433" s="6" t="n">
        <v>0</v>
      </c>
      <c r="K4433" s="3" t="str">
        <f aca="false">IF(I4433=1, "No","Yes")</f>
        <v>Yes</v>
      </c>
      <c r="L4433" s="7" t="n">
        <f aca="false">IF(I4433=1,-J4433,0.98)</f>
        <v>0.98</v>
      </c>
      <c r="M4433" s="8" t="s">
        <v>51</v>
      </c>
      <c r="N4433" s="50" t="n">
        <v>10.38</v>
      </c>
      <c r="O4433" s="50" t="n">
        <f aca="false">N4433*L4433</f>
        <v>10.1724</v>
      </c>
      <c r="P4433" s="14" t="n">
        <f aca="false">O4433+P4432</f>
        <v>546.0530404</v>
      </c>
    </row>
    <row r="4434" customFormat="false" ht="12.8" hidden="false" customHeight="false" outlineLevel="0" collapsed="false">
      <c r="A4434" s="2" t="s">
        <v>4900</v>
      </c>
      <c r="B4434" s="2" t="s">
        <v>90</v>
      </c>
      <c r="C4434" s="0" t="s">
        <v>78</v>
      </c>
      <c r="D4434" s="0" t="s">
        <v>42</v>
      </c>
      <c r="E4434" s="0" t="s">
        <v>79</v>
      </c>
      <c r="F4434" s="0" t="s">
        <v>80</v>
      </c>
      <c r="G4434" s="0" t="s">
        <v>19</v>
      </c>
      <c r="H4434" s="0" t="s">
        <v>4906</v>
      </c>
      <c r="I4434" s="0" t="n">
        <v>2</v>
      </c>
      <c r="J4434" s="0" t="n">
        <v>1.31</v>
      </c>
      <c r="K4434" s="3" t="s">
        <v>21</v>
      </c>
      <c r="L4434" s="0" t="n">
        <f aca="false">IF(K4434="Yes",(J4434-1)*0.98,-1)</f>
        <v>0.3038</v>
      </c>
      <c r="M4434" s="4" t="s">
        <v>22</v>
      </c>
      <c r="N4434" s="50" t="n">
        <v>10.38</v>
      </c>
      <c r="O4434" s="50" t="n">
        <f aca="false">N4434*L4434</f>
        <v>3.153444</v>
      </c>
      <c r="P4434" s="14" t="n">
        <f aca="false">O4434+P4433</f>
        <v>549.2064844</v>
      </c>
    </row>
    <row r="4435" customFormat="false" ht="12.8" hidden="false" customHeight="false" outlineLevel="0" collapsed="false">
      <c r="A4435" s="2" t="s">
        <v>4907</v>
      </c>
      <c r="B4435" s="2" t="s">
        <v>186</v>
      </c>
      <c r="C4435" s="0" t="s">
        <v>218</v>
      </c>
      <c r="D4435" s="0" t="s">
        <v>16</v>
      </c>
      <c r="E4435" s="0" t="s">
        <v>17</v>
      </c>
      <c r="F4435" s="0" t="s">
        <v>18</v>
      </c>
      <c r="G4435" s="0" t="s">
        <v>19</v>
      </c>
      <c r="H4435" s="0" t="s">
        <v>4908</v>
      </c>
      <c r="I4435" s="0" t="n">
        <v>2</v>
      </c>
      <c r="J4435" s="0" t="n">
        <v>1.17</v>
      </c>
      <c r="K4435" s="3" t="s">
        <v>21</v>
      </c>
      <c r="L4435" s="0" t="n">
        <f aca="false">IF(K4435="Yes",(J4435-1)*0.98,-1)</f>
        <v>0.1666</v>
      </c>
      <c r="M4435" s="4" t="s">
        <v>22</v>
      </c>
      <c r="N4435" s="50" t="n">
        <v>10.38</v>
      </c>
      <c r="O4435" s="50" t="n">
        <f aca="false">N4435*L4435</f>
        <v>1.729308</v>
      </c>
      <c r="P4435" s="14" t="n">
        <f aca="false">O4435+P4434</f>
        <v>550.9357924</v>
      </c>
    </row>
    <row r="4436" customFormat="false" ht="12.8" hidden="false" customHeight="false" outlineLevel="0" collapsed="false">
      <c r="A4436" s="2" t="s">
        <v>4907</v>
      </c>
      <c r="B4436" s="2" t="s">
        <v>130</v>
      </c>
      <c r="C4436" s="0" t="s">
        <v>1302</v>
      </c>
      <c r="D4436" s="0" t="s">
        <v>37</v>
      </c>
      <c r="E4436" s="0" t="s">
        <v>147</v>
      </c>
      <c r="G4436" s="0" t="s">
        <v>19</v>
      </c>
      <c r="H4436" s="0" t="s">
        <v>4909</v>
      </c>
      <c r="I4436" s="0" t="n">
        <v>0</v>
      </c>
      <c r="J4436" s="0" t="n">
        <v>0</v>
      </c>
      <c r="K4436" s="3" t="str">
        <f aca="false">IF(I4436=1,"Yes","No")</f>
        <v>No</v>
      </c>
      <c r="L4436" s="0" t="n">
        <f aca="false">IF(K4436="Yes",(J4436-1)*0.98,-1)</f>
        <v>-1</v>
      </c>
      <c r="M4436" s="5" t="s">
        <v>33</v>
      </c>
      <c r="N4436" s="50" t="n">
        <v>10.38</v>
      </c>
      <c r="O4436" s="50" t="n">
        <f aca="false">N4436*L4436</f>
        <v>-10.38</v>
      </c>
      <c r="P4436" s="14" t="n">
        <f aca="false">O4436+P4435</f>
        <v>540.5557924</v>
      </c>
    </row>
    <row r="4437" customFormat="false" ht="12.8" hidden="false" customHeight="false" outlineLevel="0" collapsed="false">
      <c r="A4437" s="2" t="s">
        <v>4910</v>
      </c>
      <c r="B4437" s="2" t="s">
        <v>445</v>
      </c>
      <c r="C4437" s="0" t="s">
        <v>56</v>
      </c>
      <c r="D4437" s="0" t="s">
        <v>16</v>
      </c>
      <c r="E4437" s="0" t="s">
        <v>17</v>
      </c>
      <c r="F4437" s="0" t="s">
        <v>316</v>
      </c>
      <c r="G4437" s="0" t="s">
        <v>21</v>
      </c>
      <c r="H4437" s="0" t="s">
        <v>4911</v>
      </c>
      <c r="I4437" s="0" t="n">
        <v>1</v>
      </c>
      <c r="J4437" s="0" t="n">
        <v>2.27</v>
      </c>
      <c r="K4437" s="3" t="str">
        <f aca="false">IF(I4437=1,"Yes","No")</f>
        <v>Yes</v>
      </c>
      <c r="L4437" s="0" t="n">
        <f aca="false">IF(K4437="Yes",(J4437-1)*0.98,-1)</f>
        <v>1.2446</v>
      </c>
      <c r="M4437" s="5" t="s">
        <v>33</v>
      </c>
      <c r="N4437" s="50" t="n">
        <v>10.38</v>
      </c>
      <c r="O4437" s="50" t="n">
        <f aca="false">N4437*L4437</f>
        <v>12.918948</v>
      </c>
      <c r="P4437" s="14" t="n">
        <f aca="false">O4437+P4436</f>
        <v>553.4747404</v>
      </c>
    </row>
    <row r="4438" customFormat="false" ht="12.8" hidden="false" customHeight="false" outlineLevel="0" collapsed="false">
      <c r="A4438" s="2" t="s">
        <v>4910</v>
      </c>
      <c r="B4438" s="2" t="s">
        <v>445</v>
      </c>
      <c r="C4438" s="0" t="s">
        <v>56</v>
      </c>
      <c r="D4438" s="0" t="s">
        <v>16</v>
      </c>
      <c r="E4438" s="0" t="s">
        <v>17</v>
      </c>
      <c r="F4438" s="0" t="s">
        <v>316</v>
      </c>
      <c r="G4438" s="0" t="s">
        <v>21</v>
      </c>
      <c r="H4438" s="0" t="s">
        <v>4911</v>
      </c>
      <c r="I4438" s="0" t="n">
        <v>1</v>
      </c>
      <c r="J4438" s="0" t="n">
        <v>1.23</v>
      </c>
      <c r="K4438" s="3" t="s">
        <v>21</v>
      </c>
      <c r="L4438" s="0" t="n">
        <f aca="false">IF(K4438="Yes",(J4438-1)*0.98,-1)</f>
        <v>0.2254</v>
      </c>
      <c r="M4438" s="4" t="s">
        <v>22</v>
      </c>
      <c r="N4438" s="50" t="n">
        <v>10.38</v>
      </c>
      <c r="O4438" s="50" t="n">
        <f aca="false">N4438*L4438</f>
        <v>2.339652</v>
      </c>
      <c r="P4438" s="14" t="n">
        <f aca="false">O4438+P4437</f>
        <v>555.8143924</v>
      </c>
    </row>
    <row r="4439" customFormat="false" ht="12.8" hidden="false" customHeight="false" outlineLevel="0" collapsed="false">
      <c r="A4439" s="2" t="s">
        <v>4912</v>
      </c>
      <c r="B4439" s="2" t="s">
        <v>445</v>
      </c>
      <c r="C4439" s="6" t="s">
        <v>373</v>
      </c>
      <c r="D4439" s="6" t="s">
        <v>16</v>
      </c>
      <c r="E4439" s="6" t="s">
        <v>147</v>
      </c>
      <c r="F4439" s="6" t="s">
        <v>43</v>
      </c>
      <c r="G4439" s="6" t="s">
        <v>19</v>
      </c>
      <c r="H4439" s="6" t="s">
        <v>4913</v>
      </c>
      <c r="I4439" s="6" t="n">
        <v>1</v>
      </c>
      <c r="J4439" s="6" t="n">
        <v>7.99</v>
      </c>
      <c r="K4439" s="3" t="str">
        <f aca="false">IF(I4439=1, "No","Yes")</f>
        <v>No</v>
      </c>
      <c r="L4439" s="7" t="n">
        <f aca="false">IF(I4439=1,-J4439,0.98)</f>
        <v>-7.99</v>
      </c>
      <c r="M4439" s="8" t="s">
        <v>51</v>
      </c>
      <c r="N4439" s="50" t="n">
        <v>10.38</v>
      </c>
      <c r="O4439" s="50" t="n">
        <f aca="false">N4439*L4439</f>
        <v>-82.9362</v>
      </c>
      <c r="P4439" s="14" t="n">
        <f aca="false">O4439+P4438</f>
        <v>472.8781924</v>
      </c>
    </row>
    <row r="4440" customFormat="false" ht="12.8" hidden="false" customHeight="false" outlineLevel="0" collapsed="false">
      <c r="A4440" s="9" t="s">
        <v>4912</v>
      </c>
      <c r="B4440" s="9" t="s">
        <v>445</v>
      </c>
      <c r="C4440" s="6" t="s">
        <v>373</v>
      </c>
      <c r="D4440" s="6" t="s">
        <v>16</v>
      </c>
      <c r="E4440" s="6" t="s">
        <v>147</v>
      </c>
      <c r="F4440" s="6" t="s">
        <v>43</v>
      </c>
      <c r="G4440" s="6" t="s">
        <v>19</v>
      </c>
      <c r="H4440" s="6" t="s">
        <v>4913</v>
      </c>
      <c r="I4440" s="6" t="n">
        <v>1</v>
      </c>
      <c r="J4440" s="6" t="n">
        <v>1.74</v>
      </c>
      <c r="K4440" s="3" t="s">
        <v>21</v>
      </c>
      <c r="L4440" s="0" t="n">
        <f aca="false">IF(K4440="Yes",(J4440-1)*0.98,-1)</f>
        <v>0.7252</v>
      </c>
      <c r="M4440" s="13" t="s">
        <v>184</v>
      </c>
      <c r="N4440" s="50" t="n">
        <v>10.38</v>
      </c>
      <c r="O4440" s="50" t="n">
        <f aca="false">N4440*L4440</f>
        <v>7.527576</v>
      </c>
      <c r="P4440" s="14" t="n">
        <f aca="false">O4440+P4439</f>
        <v>480.4057684</v>
      </c>
    </row>
    <row r="4441" customFormat="false" ht="12.8" hidden="false" customHeight="false" outlineLevel="0" collapsed="false">
      <c r="A4441" s="9" t="s">
        <v>4912</v>
      </c>
      <c r="B4441" s="9" t="s">
        <v>445</v>
      </c>
      <c r="C4441" s="6" t="s">
        <v>373</v>
      </c>
      <c r="D4441" s="6" t="s">
        <v>16</v>
      </c>
      <c r="E4441" s="6" t="s">
        <v>147</v>
      </c>
      <c r="F4441" s="6" t="s">
        <v>43</v>
      </c>
      <c r="G4441" s="6" t="s">
        <v>19</v>
      </c>
      <c r="H4441" s="6" t="s">
        <v>4914</v>
      </c>
      <c r="I4441" s="6" t="n">
        <v>3</v>
      </c>
      <c r="J4441" s="6" t="n">
        <v>0</v>
      </c>
      <c r="K4441" s="3" t="str">
        <f aca="false">IF(I4441=1,"Yes","No")</f>
        <v>No</v>
      </c>
      <c r="L4441" s="7" t="n">
        <f aca="false">IF(K4441="Yes",(J4441-1)*0.98,-1)</f>
        <v>-1</v>
      </c>
      <c r="M4441" s="10" t="s">
        <v>53</v>
      </c>
      <c r="N4441" s="50" t="n">
        <v>10.38</v>
      </c>
      <c r="O4441" s="50" t="n">
        <f aca="false">N4441*L4441</f>
        <v>-10.38</v>
      </c>
      <c r="P4441" s="14" t="n">
        <f aca="false">O4441+P4440</f>
        <v>470.0257684</v>
      </c>
    </row>
    <row r="4442" customFormat="false" ht="12.8" hidden="false" customHeight="false" outlineLevel="0" collapsed="false">
      <c r="A4442" s="2" t="s">
        <v>4912</v>
      </c>
      <c r="B4442" s="2" t="s">
        <v>83</v>
      </c>
      <c r="C4442" s="0" t="s">
        <v>311</v>
      </c>
      <c r="D4442" s="0" t="s">
        <v>16</v>
      </c>
      <c r="E4442" s="0" t="s">
        <v>17</v>
      </c>
      <c r="F4442" s="0" t="s">
        <v>18</v>
      </c>
      <c r="G4442" s="0" t="s">
        <v>19</v>
      </c>
      <c r="H4442" s="0" t="s">
        <v>4915</v>
      </c>
      <c r="I4442" s="0" t="n">
        <v>2</v>
      </c>
      <c r="J4442" s="0" t="n">
        <v>1.06</v>
      </c>
      <c r="K4442" s="3" t="s">
        <v>21</v>
      </c>
      <c r="L4442" s="0" t="n">
        <f aca="false">IF(K4442="Yes",(J4442-1)*0.98,-1)</f>
        <v>0.0588000000000001</v>
      </c>
      <c r="M4442" s="4" t="s">
        <v>22</v>
      </c>
      <c r="N4442" s="50" t="n">
        <v>10.38</v>
      </c>
      <c r="O4442" s="50" t="n">
        <f aca="false">N4442*L4442</f>
        <v>0.610344000000001</v>
      </c>
      <c r="P4442" s="14" t="n">
        <f aca="false">O4442+P4441</f>
        <v>470.6361124</v>
      </c>
    </row>
    <row r="4443" customFormat="false" ht="12.8" hidden="false" customHeight="false" outlineLevel="0" collapsed="false">
      <c r="A4443" s="2" t="s">
        <v>4912</v>
      </c>
      <c r="B4443" s="2" t="s">
        <v>83</v>
      </c>
      <c r="C4443" s="0" t="s">
        <v>311</v>
      </c>
      <c r="D4443" s="0" t="s">
        <v>16</v>
      </c>
      <c r="E4443" s="0" t="s">
        <v>17</v>
      </c>
      <c r="F4443" s="0" t="s">
        <v>18</v>
      </c>
      <c r="G4443" s="0" t="s">
        <v>19</v>
      </c>
      <c r="H4443" s="0" t="s">
        <v>4916</v>
      </c>
      <c r="I4443" s="0" t="n">
        <v>3</v>
      </c>
      <c r="J4443" s="0" t="n">
        <v>1.26</v>
      </c>
      <c r="K4443" s="3" t="s">
        <v>21</v>
      </c>
      <c r="L4443" s="0" t="n">
        <f aca="false">IF(K4443="Yes",(J4443-1)*0.98,-1)</f>
        <v>0.2548</v>
      </c>
      <c r="M4443" s="11" t="s">
        <v>62</v>
      </c>
      <c r="N4443" s="50" t="n">
        <v>10.38</v>
      </c>
      <c r="O4443" s="50" t="n">
        <f aca="false">N4443*L4443</f>
        <v>2.644824</v>
      </c>
      <c r="P4443" s="14" t="n">
        <f aca="false">O4443+P4442</f>
        <v>473.2809364</v>
      </c>
    </row>
    <row r="4444" customFormat="false" ht="12.8" hidden="false" customHeight="false" outlineLevel="0" collapsed="false">
      <c r="A4444" s="2" t="s">
        <v>4912</v>
      </c>
      <c r="B4444" s="2" t="s">
        <v>375</v>
      </c>
      <c r="C4444" s="0" t="s">
        <v>327</v>
      </c>
      <c r="D4444" s="0" t="s">
        <v>42</v>
      </c>
      <c r="E4444" s="0" t="s">
        <v>17</v>
      </c>
      <c r="F4444" s="0" t="s">
        <v>18</v>
      </c>
      <c r="G4444" s="0" t="s">
        <v>21</v>
      </c>
      <c r="H4444" s="0" t="s">
        <v>4917</v>
      </c>
      <c r="I4444" s="0" t="n">
        <v>1</v>
      </c>
      <c r="J4444" s="0" t="n">
        <v>5.4</v>
      </c>
      <c r="K4444" s="3" t="s">
        <v>21</v>
      </c>
      <c r="L4444" s="0" t="n">
        <f aca="false">IF(K4444="Yes",(J4444-1)*0.98,-1)</f>
        <v>4.312</v>
      </c>
      <c r="M4444" s="11" t="s">
        <v>62</v>
      </c>
      <c r="N4444" s="50" t="n">
        <v>10.38</v>
      </c>
      <c r="O4444" s="50" t="n">
        <f aca="false">N4444*L4444</f>
        <v>44.75856</v>
      </c>
      <c r="P4444" s="14" t="n">
        <f aca="false">O4444+P4443</f>
        <v>518.0394964</v>
      </c>
    </row>
    <row r="4445" customFormat="false" ht="12.8" hidden="false" customHeight="false" outlineLevel="0" collapsed="false">
      <c r="A4445" s="9" t="s">
        <v>4912</v>
      </c>
      <c r="B4445" s="9" t="s">
        <v>375</v>
      </c>
      <c r="C4445" s="6" t="s">
        <v>327</v>
      </c>
      <c r="D4445" s="6" t="s">
        <v>42</v>
      </c>
      <c r="E4445" s="6" t="s">
        <v>17</v>
      </c>
      <c r="F4445" s="6" t="s">
        <v>18</v>
      </c>
      <c r="G4445" s="6" t="s">
        <v>21</v>
      </c>
      <c r="H4445" s="6" t="s">
        <v>4917</v>
      </c>
      <c r="I4445" s="6" t="n">
        <v>1</v>
      </c>
      <c r="J4445" s="6" t="n">
        <v>17.71</v>
      </c>
      <c r="K4445" s="3" t="str">
        <f aca="false">IF(I4445=1,"Yes","No")</f>
        <v>Yes</v>
      </c>
      <c r="L4445" s="7" t="n">
        <f aca="false">IF(K4445="Yes",(J4445-1)*0.98,-1)</f>
        <v>16.3758</v>
      </c>
      <c r="M4445" s="10" t="s">
        <v>53</v>
      </c>
      <c r="N4445" s="50" t="n">
        <v>10.38</v>
      </c>
      <c r="O4445" s="50" t="n">
        <f aca="false">N4445*L4445</f>
        <v>169.980804</v>
      </c>
      <c r="P4445" s="14" t="n">
        <f aca="false">O4445+P4444</f>
        <v>688.0203004</v>
      </c>
    </row>
    <row r="4446" customFormat="false" ht="12.8" hidden="false" customHeight="false" outlineLevel="0" collapsed="false">
      <c r="A4446" s="2" t="s">
        <v>4912</v>
      </c>
      <c r="B4446" s="2" t="s">
        <v>410</v>
      </c>
      <c r="C4446" s="0" t="s">
        <v>1371</v>
      </c>
      <c r="D4446" s="0" t="s">
        <v>42</v>
      </c>
      <c r="E4446" s="0" t="s">
        <v>30</v>
      </c>
      <c r="F4446" s="0" t="s">
        <v>43</v>
      </c>
      <c r="G4446" s="0" t="s">
        <v>19</v>
      </c>
      <c r="H4446" s="0" t="s">
        <v>4918</v>
      </c>
      <c r="I4446" s="0" t="n">
        <v>2</v>
      </c>
      <c r="J4446" s="0" t="n">
        <v>1.52</v>
      </c>
      <c r="K4446" s="3" t="s">
        <v>21</v>
      </c>
      <c r="L4446" s="0" t="n">
        <f aca="false">IF(K4446="Yes",(J4446-1)*0.98,-1)</f>
        <v>0.5096</v>
      </c>
      <c r="M4446" s="11" t="s">
        <v>62</v>
      </c>
      <c r="N4446" s="50" t="n">
        <v>10.38</v>
      </c>
      <c r="O4446" s="50" t="n">
        <f aca="false">N4446*L4446</f>
        <v>5.289648</v>
      </c>
      <c r="P4446" s="14" t="n">
        <f aca="false">O4446+P4445</f>
        <v>693.3099484</v>
      </c>
    </row>
    <row r="4447" customFormat="false" ht="12.8" hidden="false" customHeight="false" outlineLevel="0" collapsed="false">
      <c r="A4447" s="9" t="s">
        <v>4912</v>
      </c>
      <c r="B4447" s="9" t="s">
        <v>410</v>
      </c>
      <c r="C4447" s="6" t="s">
        <v>1371</v>
      </c>
      <c r="D4447" s="6" t="s">
        <v>42</v>
      </c>
      <c r="E4447" s="6" t="s">
        <v>30</v>
      </c>
      <c r="F4447" s="6" t="s">
        <v>43</v>
      </c>
      <c r="G4447" s="6" t="s">
        <v>19</v>
      </c>
      <c r="H4447" s="6" t="s">
        <v>4919</v>
      </c>
      <c r="I4447" s="6" t="n">
        <v>3</v>
      </c>
      <c r="J4447" s="6" t="n">
        <v>1.4</v>
      </c>
      <c r="K4447" s="3" t="s">
        <v>21</v>
      </c>
      <c r="L4447" s="0" t="n">
        <f aca="false">IF(K4447="Yes",(J4447-1)*0.98,-1)</f>
        <v>0.392</v>
      </c>
      <c r="M4447" s="13" t="s">
        <v>184</v>
      </c>
      <c r="N4447" s="50" t="n">
        <v>10.38</v>
      </c>
      <c r="O4447" s="50" t="n">
        <f aca="false">N4447*L4447</f>
        <v>4.06896</v>
      </c>
      <c r="P4447" s="14" t="n">
        <f aca="false">O4447+P4446</f>
        <v>697.3789084</v>
      </c>
    </row>
    <row r="4448" customFormat="false" ht="12.8" hidden="false" customHeight="false" outlineLevel="0" collapsed="false">
      <c r="A4448" s="2" t="s">
        <v>4920</v>
      </c>
      <c r="B4448" s="2" t="s">
        <v>186</v>
      </c>
      <c r="C4448" s="6" t="s">
        <v>1302</v>
      </c>
      <c r="D4448" s="6" t="s">
        <v>37</v>
      </c>
      <c r="E4448" s="6" t="s">
        <v>147</v>
      </c>
      <c r="F4448" s="6" t="s">
        <v>43</v>
      </c>
      <c r="G4448" s="6" t="s">
        <v>19</v>
      </c>
      <c r="H4448" s="6" t="s">
        <v>4921</v>
      </c>
      <c r="I4448" s="6" t="n">
        <v>3</v>
      </c>
      <c r="J4448" s="6" t="n">
        <v>0</v>
      </c>
      <c r="K4448" s="3" t="str">
        <f aca="false">IF(I4448=1, "No","Yes")</f>
        <v>Yes</v>
      </c>
      <c r="L4448" s="7" t="n">
        <f aca="false">IF(I4448=1,-J4448,0.98)</f>
        <v>0.98</v>
      </c>
      <c r="M4448" s="8" t="s">
        <v>51</v>
      </c>
      <c r="N4448" s="50" t="n">
        <v>10.38</v>
      </c>
      <c r="O4448" s="50" t="n">
        <f aca="false">N4448*L4448</f>
        <v>10.1724</v>
      </c>
      <c r="P4448" s="14" t="n">
        <f aca="false">O4448+P4447</f>
        <v>707.5513084</v>
      </c>
    </row>
    <row r="4449" customFormat="false" ht="12.8" hidden="false" customHeight="false" outlineLevel="0" collapsed="false">
      <c r="A4449" s="2" t="s">
        <v>4920</v>
      </c>
      <c r="B4449" s="2" t="s">
        <v>186</v>
      </c>
      <c r="C4449" s="6" t="s">
        <v>1302</v>
      </c>
      <c r="D4449" s="6" t="s">
        <v>37</v>
      </c>
      <c r="E4449" s="6" t="s">
        <v>147</v>
      </c>
      <c r="F4449" s="6" t="s">
        <v>43</v>
      </c>
      <c r="G4449" s="6" t="s">
        <v>19</v>
      </c>
      <c r="H4449" s="6" t="s">
        <v>4921</v>
      </c>
      <c r="I4449" s="6" t="n">
        <v>3</v>
      </c>
      <c r="J4449" s="6" t="n">
        <v>0</v>
      </c>
      <c r="K4449" s="3" t="str">
        <f aca="false">IF(I4449=1, "No","Yes")</f>
        <v>Yes</v>
      </c>
      <c r="L4449" s="7" t="n">
        <f aca="false">IF(I4449=1,-J4449,0.98)</f>
        <v>0.98</v>
      </c>
      <c r="M4449" s="12" t="s">
        <v>128</v>
      </c>
      <c r="N4449" s="50" t="n">
        <v>10.38</v>
      </c>
      <c r="O4449" s="50" t="n">
        <f aca="false">N4449*L4449</f>
        <v>10.1724</v>
      </c>
      <c r="P4449" s="14" t="n">
        <f aca="false">O4449+P4448</f>
        <v>717.7237084</v>
      </c>
    </row>
    <row r="4450" customFormat="false" ht="12.8" hidden="false" customHeight="false" outlineLevel="0" collapsed="false">
      <c r="A4450" s="2" t="s">
        <v>4920</v>
      </c>
      <c r="B4450" s="2" t="s">
        <v>90</v>
      </c>
      <c r="C4450" s="0" t="s">
        <v>403</v>
      </c>
      <c r="D4450" s="0" t="s">
        <v>42</v>
      </c>
      <c r="E4450" s="0" t="s">
        <v>147</v>
      </c>
      <c r="F4450" s="0" t="s">
        <v>65</v>
      </c>
      <c r="G4450" s="0" t="s">
        <v>21</v>
      </c>
      <c r="H4450" s="0" t="s">
        <v>4922</v>
      </c>
      <c r="I4450" s="0" t="n">
        <v>1</v>
      </c>
      <c r="J4450" s="0" t="n">
        <v>4.3</v>
      </c>
      <c r="K4450" s="3" t="str">
        <f aca="false">IF(I4450=1,"Yes","No")</f>
        <v>Yes</v>
      </c>
      <c r="L4450" s="0" t="n">
        <f aca="false">IF(K4450="Yes",(J4450-1)*0.98,-1)</f>
        <v>3.234</v>
      </c>
      <c r="M4450" s="5" t="s">
        <v>33</v>
      </c>
      <c r="N4450" s="50" t="n">
        <v>10.38</v>
      </c>
      <c r="O4450" s="50" t="n">
        <f aca="false">N4450*L4450</f>
        <v>33.56892</v>
      </c>
      <c r="P4450" s="14" t="n">
        <f aca="false">O4450+P4449</f>
        <v>751.2926284</v>
      </c>
    </row>
    <row r="4451" customFormat="false" ht="12.8" hidden="false" customHeight="false" outlineLevel="0" collapsed="false">
      <c r="A4451" s="2" t="s">
        <v>4920</v>
      </c>
      <c r="B4451" s="2" t="s">
        <v>90</v>
      </c>
      <c r="C4451" s="0" t="s">
        <v>403</v>
      </c>
      <c r="D4451" s="0" t="s">
        <v>42</v>
      </c>
      <c r="E4451" s="0" t="s">
        <v>147</v>
      </c>
      <c r="F4451" s="0" t="s">
        <v>65</v>
      </c>
      <c r="G4451" s="0" t="s">
        <v>21</v>
      </c>
      <c r="H4451" s="0" t="s">
        <v>4922</v>
      </c>
      <c r="I4451" s="0" t="n">
        <v>1</v>
      </c>
      <c r="J4451" s="0" t="n">
        <v>1.64</v>
      </c>
      <c r="K4451" s="3" t="s">
        <v>21</v>
      </c>
      <c r="L4451" s="0" t="n">
        <f aca="false">IF(K4451="Yes",(J4451-1)*0.98,-1)</f>
        <v>0.6272</v>
      </c>
      <c r="M4451" s="4" t="s">
        <v>22</v>
      </c>
      <c r="N4451" s="50" t="n">
        <v>10.38</v>
      </c>
      <c r="O4451" s="50" t="n">
        <f aca="false">N4451*L4451</f>
        <v>6.510336</v>
      </c>
      <c r="P4451" s="14" t="n">
        <f aca="false">O4451+P4450</f>
        <v>757.8029644</v>
      </c>
    </row>
    <row r="4452" customFormat="false" ht="12.8" hidden="false" customHeight="false" outlineLevel="0" collapsed="false">
      <c r="A4452" s="2" t="s">
        <v>4920</v>
      </c>
      <c r="B4452" s="2" t="s">
        <v>324</v>
      </c>
      <c r="C4452" s="0" t="s">
        <v>91</v>
      </c>
      <c r="D4452" s="0" t="s">
        <v>42</v>
      </c>
      <c r="E4452" s="0" t="s">
        <v>30</v>
      </c>
      <c r="F4452" s="0" t="s">
        <v>18</v>
      </c>
      <c r="G4452" s="0" t="s">
        <v>19</v>
      </c>
      <c r="H4452" s="0" t="s">
        <v>4923</v>
      </c>
      <c r="I4452" s="0" t="n">
        <v>3</v>
      </c>
      <c r="J4452" s="0" t="n">
        <v>1.4</v>
      </c>
      <c r="K4452" s="3" t="s">
        <v>21</v>
      </c>
      <c r="L4452" s="0" t="n">
        <f aca="false">IF(K4452="Yes",(J4452-1)*0.98,-1)</f>
        <v>0.392</v>
      </c>
      <c r="M4452" s="11" t="s">
        <v>62</v>
      </c>
      <c r="N4452" s="50" t="n">
        <v>10.38</v>
      </c>
      <c r="O4452" s="50" t="n">
        <f aca="false">N4452*L4452</f>
        <v>4.06896</v>
      </c>
      <c r="P4452" s="14" t="n">
        <f aca="false">O4452+P4451</f>
        <v>761.8719244</v>
      </c>
    </row>
    <row r="4453" customFormat="false" ht="12.8" hidden="false" customHeight="false" outlineLevel="0" collapsed="false">
      <c r="A4453" s="2" t="s">
        <v>4924</v>
      </c>
      <c r="B4453" s="2" t="s">
        <v>71</v>
      </c>
      <c r="C4453" s="0" t="s">
        <v>373</v>
      </c>
      <c r="D4453" s="0" t="s">
        <v>195</v>
      </c>
      <c r="E4453" s="0" t="s">
        <v>147</v>
      </c>
      <c r="G4453" s="0" t="s">
        <v>19</v>
      </c>
      <c r="H4453" s="0" t="s">
        <v>4925</v>
      </c>
      <c r="I4453" s="0" t="n">
        <v>2</v>
      </c>
      <c r="J4453" s="0" t="n">
        <v>0</v>
      </c>
      <c r="K4453" s="3" t="str">
        <f aca="false">IF(I4453=1,"Yes","No")</f>
        <v>No</v>
      </c>
      <c r="L4453" s="0" t="n">
        <f aca="false">IF(K4453="Yes",(J4453-1)*0.98,-1)</f>
        <v>-1</v>
      </c>
      <c r="M4453" s="5" t="s">
        <v>33</v>
      </c>
      <c r="N4453" s="50" t="n">
        <v>10.38</v>
      </c>
      <c r="O4453" s="50" t="n">
        <f aca="false">N4453*L4453</f>
        <v>-10.38</v>
      </c>
      <c r="P4453" s="14" t="n">
        <f aca="false">O4453+P4452</f>
        <v>751.4919244</v>
      </c>
    </row>
    <row r="4454" customFormat="false" ht="12.8" hidden="false" customHeight="false" outlineLevel="0" collapsed="false">
      <c r="A4454" s="2" t="s">
        <v>4924</v>
      </c>
      <c r="B4454" s="2" t="s">
        <v>536</v>
      </c>
      <c r="C4454" s="0" t="s">
        <v>1371</v>
      </c>
      <c r="D4454" s="0" t="s">
        <v>42</v>
      </c>
      <c r="E4454" s="0" t="s">
        <v>30</v>
      </c>
      <c r="F4454" s="0" t="s">
        <v>43</v>
      </c>
      <c r="G4454" s="0" t="s">
        <v>19</v>
      </c>
      <c r="H4454" s="0" t="s">
        <v>4926</v>
      </c>
      <c r="I4454" s="0" t="n">
        <v>0</v>
      </c>
      <c r="J4454" s="0" t="n">
        <v>0</v>
      </c>
      <c r="K4454" s="3" t="s">
        <v>19</v>
      </c>
      <c r="L4454" s="0" t="n">
        <f aca="false">IF(K4454="Yes",(J4454-1)*0.98,-1)</f>
        <v>-1</v>
      </c>
      <c r="M4454" s="11" t="s">
        <v>62</v>
      </c>
      <c r="N4454" s="50" t="n">
        <v>10.38</v>
      </c>
      <c r="O4454" s="50" t="n">
        <f aca="false">N4454*L4454</f>
        <v>-10.38</v>
      </c>
      <c r="P4454" s="14" t="n">
        <f aca="false">O4454+P4453</f>
        <v>741.1119244</v>
      </c>
    </row>
    <row r="4455" customFormat="false" ht="12.8" hidden="false" customHeight="false" outlineLevel="0" collapsed="false">
      <c r="A4455" s="2" t="s">
        <v>4927</v>
      </c>
      <c r="B4455" s="2" t="s">
        <v>142</v>
      </c>
      <c r="C4455" s="0" t="s">
        <v>215</v>
      </c>
      <c r="D4455" s="0" t="s">
        <v>16</v>
      </c>
      <c r="E4455" s="0" t="s">
        <v>17</v>
      </c>
      <c r="F4455" s="0" t="s">
        <v>18</v>
      </c>
      <c r="G4455" s="0" t="s">
        <v>19</v>
      </c>
      <c r="H4455" s="0" t="s">
        <v>4928</v>
      </c>
      <c r="I4455" s="0" t="n">
        <v>1</v>
      </c>
      <c r="J4455" s="0" t="n">
        <v>1.18</v>
      </c>
      <c r="K4455" s="3" t="s">
        <v>21</v>
      </c>
      <c r="L4455" s="0" t="n">
        <f aca="false">IF(K4455="Yes",(J4455-1)*0.98,-1)</f>
        <v>0.1764</v>
      </c>
      <c r="M4455" s="4" t="s">
        <v>22</v>
      </c>
      <c r="N4455" s="50" t="n">
        <v>10.38</v>
      </c>
      <c r="O4455" s="50" t="n">
        <f aca="false">N4455*L4455</f>
        <v>1.831032</v>
      </c>
      <c r="P4455" s="14" t="n">
        <f aca="false">O4455+P4454</f>
        <v>742.9429564</v>
      </c>
    </row>
    <row r="4456" customFormat="false" ht="12.8" hidden="false" customHeight="false" outlineLevel="0" collapsed="false">
      <c r="A4456" s="2" t="s">
        <v>4927</v>
      </c>
      <c r="B4456" s="2" t="s">
        <v>142</v>
      </c>
      <c r="C4456" s="0" t="s">
        <v>215</v>
      </c>
      <c r="D4456" s="0" t="s">
        <v>16</v>
      </c>
      <c r="E4456" s="0" t="s">
        <v>17</v>
      </c>
      <c r="F4456" s="0" t="s">
        <v>18</v>
      </c>
      <c r="G4456" s="0" t="s">
        <v>19</v>
      </c>
      <c r="H4456" s="0" t="s">
        <v>4929</v>
      </c>
      <c r="I4456" s="0" t="n">
        <v>2</v>
      </c>
      <c r="J4456" s="0" t="n">
        <v>1.35</v>
      </c>
      <c r="K4456" s="3" t="s">
        <v>21</v>
      </c>
      <c r="L4456" s="0" t="n">
        <f aca="false">IF(K4456="Yes",(J4456-1)*0.98,-1)</f>
        <v>0.343</v>
      </c>
      <c r="M4456" s="11" t="s">
        <v>62</v>
      </c>
      <c r="N4456" s="50" t="n">
        <v>10.38</v>
      </c>
      <c r="O4456" s="50" t="n">
        <f aca="false">N4456*L4456</f>
        <v>3.56034</v>
      </c>
      <c r="P4456" s="14" t="n">
        <f aca="false">O4456+P4455</f>
        <v>746.5032964</v>
      </c>
    </row>
    <row r="4457" customFormat="false" ht="12.8" hidden="false" customHeight="false" outlineLevel="0" collapsed="false">
      <c r="A4457" s="2" t="s">
        <v>4930</v>
      </c>
      <c r="B4457" s="2" t="s">
        <v>186</v>
      </c>
      <c r="C4457" s="0" t="s">
        <v>1082</v>
      </c>
      <c r="D4457" s="0" t="s">
        <v>37</v>
      </c>
      <c r="E4457" s="0" t="s">
        <v>147</v>
      </c>
      <c r="G4457" s="0" t="s">
        <v>19</v>
      </c>
      <c r="H4457" s="0" t="s">
        <v>4931</v>
      </c>
      <c r="I4457" s="0" t="n">
        <v>3</v>
      </c>
      <c r="J4457" s="0" t="n">
        <v>0</v>
      </c>
      <c r="K4457" s="3" t="str">
        <f aca="false">IF(I4457=1,"Yes","No")</f>
        <v>No</v>
      </c>
      <c r="L4457" s="0" t="n">
        <f aca="false">IF(K4457="Yes",(J4457-1)*0.98,-1)</f>
        <v>-1</v>
      </c>
      <c r="M4457" s="5" t="s">
        <v>33</v>
      </c>
      <c r="N4457" s="50" t="n">
        <v>10.38</v>
      </c>
      <c r="O4457" s="50" t="n">
        <f aca="false">N4457*L4457</f>
        <v>-10.38</v>
      </c>
      <c r="P4457" s="14" t="n">
        <f aca="false">O4457+P4456</f>
        <v>736.1232964</v>
      </c>
    </row>
    <row r="4458" customFormat="false" ht="12.8" hidden="false" customHeight="false" outlineLevel="0" collapsed="false">
      <c r="A4458" s="9" t="s">
        <v>4932</v>
      </c>
      <c r="B4458" s="9" t="s">
        <v>897</v>
      </c>
      <c r="C4458" s="6" t="s">
        <v>225</v>
      </c>
      <c r="D4458" s="6" t="s">
        <v>29</v>
      </c>
      <c r="E4458" s="6" t="s">
        <v>87</v>
      </c>
      <c r="F4458" s="6" t="s">
        <v>152</v>
      </c>
      <c r="G4458" s="6" t="s">
        <v>19</v>
      </c>
      <c r="H4458" s="6" t="s">
        <v>803</v>
      </c>
      <c r="I4458" s="6" t="n">
        <v>2</v>
      </c>
      <c r="J4458" s="6" t="n">
        <v>0</v>
      </c>
      <c r="K4458" s="3" t="str">
        <f aca="false">IF(I4458=1,"Yes","No")</f>
        <v>No</v>
      </c>
      <c r="L4458" s="7" t="n">
        <f aca="false">IF(K4458="Yes",(J4458-1)*0.98,-1)</f>
        <v>-1</v>
      </c>
      <c r="M4458" s="10" t="s">
        <v>53</v>
      </c>
      <c r="N4458" s="50" t="n">
        <v>10.38</v>
      </c>
      <c r="O4458" s="50" t="n">
        <f aca="false">N4458*L4458</f>
        <v>-10.38</v>
      </c>
      <c r="P4458" s="14" t="n">
        <f aca="false">O4458+P4457</f>
        <v>725.7432964</v>
      </c>
    </row>
    <row r="4459" customFormat="false" ht="12.8" hidden="false" customHeight="false" outlineLevel="0" collapsed="false">
      <c r="A4459" s="2" t="s">
        <v>4932</v>
      </c>
      <c r="B4459" s="2" t="s">
        <v>101</v>
      </c>
      <c r="C4459" s="0" t="s">
        <v>225</v>
      </c>
      <c r="D4459" s="0" t="s">
        <v>16</v>
      </c>
      <c r="E4459" s="0" t="s">
        <v>17</v>
      </c>
      <c r="F4459" s="0" t="s">
        <v>18</v>
      </c>
      <c r="G4459" s="0" t="s">
        <v>19</v>
      </c>
      <c r="H4459" s="0" t="s">
        <v>4827</v>
      </c>
      <c r="I4459" s="0" t="n">
        <v>1</v>
      </c>
      <c r="J4459" s="0" t="n">
        <v>1.13</v>
      </c>
      <c r="K4459" s="3" t="s">
        <v>21</v>
      </c>
      <c r="L4459" s="0" t="n">
        <f aca="false">IF(K4459="Yes",(J4459-1)*0.98,-1)</f>
        <v>0.1274</v>
      </c>
      <c r="M4459" s="4" t="s">
        <v>22</v>
      </c>
      <c r="N4459" s="50" t="n">
        <v>10.38</v>
      </c>
      <c r="O4459" s="50" t="n">
        <f aca="false">N4459*L4459</f>
        <v>1.322412</v>
      </c>
      <c r="P4459" s="14" t="n">
        <f aca="false">O4459+P4458</f>
        <v>727.0657084</v>
      </c>
    </row>
    <row r="4460" customFormat="false" ht="12.8" hidden="false" customHeight="false" outlineLevel="0" collapsed="false">
      <c r="A4460" s="2" t="s">
        <v>4932</v>
      </c>
      <c r="B4460" s="2" t="s">
        <v>101</v>
      </c>
      <c r="C4460" s="0" t="s">
        <v>225</v>
      </c>
      <c r="D4460" s="0" t="s">
        <v>16</v>
      </c>
      <c r="E4460" s="0" t="s">
        <v>17</v>
      </c>
      <c r="F4460" s="0" t="s">
        <v>18</v>
      </c>
      <c r="G4460" s="0" t="s">
        <v>19</v>
      </c>
      <c r="H4460" s="0" t="s">
        <v>4933</v>
      </c>
      <c r="I4460" s="0" t="n">
        <v>2</v>
      </c>
      <c r="J4460" s="0" t="n">
        <v>1.5</v>
      </c>
      <c r="K4460" s="3" t="s">
        <v>21</v>
      </c>
      <c r="L4460" s="0" t="n">
        <f aca="false">IF(K4460="Yes",(J4460-1)*0.98,-1)</f>
        <v>0.49</v>
      </c>
      <c r="M4460" s="11" t="s">
        <v>62</v>
      </c>
      <c r="N4460" s="50" t="n">
        <v>10.38</v>
      </c>
      <c r="O4460" s="50" t="n">
        <f aca="false">N4460*L4460</f>
        <v>5.0862</v>
      </c>
      <c r="P4460" s="14" t="n">
        <f aca="false">O4460+P4459</f>
        <v>732.1519084</v>
      </c>
    </row>
    <row r="4461" customFormat="false" ht="12.8" hidden="false" customHeight="false" outlineLevel="0" collapsed="false">
      <c r="A4461" s="2" t="s">
        <v>4932</v>
      </c>
      <c r="B4461" s="2" t="s">
        <v>888</v>
      </c>
      <c r="C4461" s="0" t="s">
        <v>225</v>
      </c>
      <c r="D4461" s="0" t="s">
        <v>42</v>
      </c>
      <c r="E4461" s="0" t="s">
        <v>79</v>
      </c>
      <c r="F4461" s="0" t="s">
        <v>80</v>
      </c>
      <c r="G4461" s="0" t="s">
        <v>19</v>
      </c>
      <c r="H4461" s="0" t="s">
        <v>4934</v>
      </c>
      <c r="I4461" s="0" t="n">
        <v>1</v>
      </c>
      <c r="J4461" s="0" t="n">
        <v>1.5</v>
      </c>
      <c r="K4461" s="3" t="s">
        <v>21</v>
      </c>
      <c r="L4461" s="0" t="n">
        <f aca="false">IF(K4461="Yes",(J4461-1)*0.98,-1)</f>
        <v>0.49</v>
      </c>
      <c r="M4461" s="4" t="s">
        <v>22</v>
      </c>
      <c r="N4461" s="50" t="n">
        <v>10.38</v>
      </c>
      <c r="O4461" s="50" t="n">
        <f aca="false">N4461*L4461</f>
        <v>5.0862</v>
      </c>
      <c r="P4461" s="14" t="n">
        <f aca="false">O4461+P4460</f>
        <v>737.2381084</v>
      </c>
    </row>
    <row r="4462" customFormat="false" ht="12.8" hidden="false" customHeight="false" outlineLevel="0" collapsed="false">
      <c r="A4462" s="9" t="s">
        <v>4932</v>
      </c>
      <c r="B4462" s="9" t="s">
        <v>888</v>
      </c>
      <c r="C4462" s="6" t="s">
        <v>225</v>
      </c>
      <c r="D4462" s="6" t="s">
        <v>42</v>
      </c>
      <c r="E4462" s="6" t="s">
        <v>79</v>
      </c>
      <c r="F4462" s="6" t="s">
        <v>80</v>
      </c>
      <c r="G4462" s="6" t="s">
        <v>19</v>
      </c>
      <c r="H4462" s="6" t="s">
        <v>4935</v>
      </c>
      <c r="I4462" s="6" t="n">
        <v>2</v>
      </c>
      <c r="J4462" s="6" t="n">
        <v>0</v>
      </c>
      <c r="K4462" s="3" t="str">
        <f aca="false">IF(I4462=1,"Yes","No")</f>
        <v>No</v>
      </c>
      <c r="L4462" s="7" t="n">
        <f aca="false">IF(K4462="Yes",(J4462-1)*0.98,-1)</f>
        <v>-1</v>
      </c>
      <c r="M4462" s="10" t="s">
        <v>53</v>
      </c>
      <c r="N4462" s="50" t="n">
        <v>10.38</v>
      </c>
      <c r="O4462" s="50" t="n">
        <f aca="false">N4462*L4462</f>
        <v>-10.38</v>
      </c>
      <c r="P4462" s="14" t="n">
        <f aca="false">O4462+P4461</f>
        <v>726.8581084</v>
      </c>
    </row>
    <row r="4463" customFormat="false" ht="12.8" hidden="false" customHeight="false" outlineLevel="0" collapsed="false">
      <c r="A4463" s="2" t="s">
        <v>4936</v>
      </c>
      <c r="B4463" s="2" t="s">
        <v>4393</v>
      </c>
      <c r="C4463" s="0" t="s">
        <v>294</v>
      </c>
      <c r="D4463" s="0" t="s">
        <v>16</v>
      </c>
      <c r="E4463" s="0" t="s">
        <v>17</v>
      </c>
      <c r="F4463" s="0" t="s">
        <v>18</v>
      </c>
      <c r="G4463" s="0" t="s">
        <v>19</v>
      </c>
      <c r="H4463" s="0" t="s">
        <v>4937</v>
      </c>
      <c r="I4463" s="0" t="n">
        <v>2</v>
      </c>
      <c r="J4463" s="0" t="n">
        <v>1.25</v>
      </c>
      <c r="K4463" s="3" t="s">
        <v>21</v>
      </c>
      <c r="L4463" s="0" t="n">
        <f aca="false">IF(K4463="Yes",(J4463-1)*0.98,-1)</f>
        <v>0.245</v>
      </c>
      <c r="M4463" s="4" t="s">
        <v>22</v>
      </c>
      <c r="N4463" s="50" t="n">
        <v>10.38</v>
      </c>
      <c r="O4463" s="50" t="n">
        <f aca="false">N4463*L4463</f>
        <v>2.5431</v>
      </c>
      <c r="P4463" s="14" t="n">
        <f aca="false">O4463+P4462</f>
        <v>729.4012084</v>
      </c>
    </row>
    <row r="4464" customFormat="false" ht="12.8" hidden="false" customHeight="false" outlineLevel="0" collapsed="false">
      <c r="A4464" s="2" t="s">
        <v>4936</v>
      </c>
      <c r="B4464" s="2" t="s">
        <v>96</v>
      </c>
      <c r="C4464" s="0" t="s">
        <v>370</v>
      </c>
      <c r="D4464" s="0" t="s">
        <v>16</v>
      </c>
      <c r="E4464" s="0" t="s">
        <v>147</v>
      </c>
      <c r="F4464" s="0" t="s">
        <v>65</v>
      </c>
      <c r="G4464" s="0" t="s">
        <v>21</v>
      </c>
      <c r="H4464" s="0" t="s">
        <v>4938</v>
      </c>
      <c r="I4464" s="0" t="n">
        <v>3</v>
      </c>
      <c r="J4464" s="0" t="n">
        <v>0</v>
      </c>
      <c r="K4464" s="3" t="str">
        <f aca="false">IF(I4464=1,"Yes","No")</f>
        <v>No</v>
      </c>
      <c r="L4464" s="0" t="n">
        <f aca="false">IF(K4464="Yes",(J4464-1)*0.98,-1)</f>
        <v>-1</v>
      </c>
      <c r="M4464" s="5" t="s">
        <v>33</v>
      </c>
      <c r="N4464" s="50" t="n">
        <v>10.38</v>
      </c>
      <c r="O4464" s="50" t="n">
        <f aca="false">N4464*L4464</f>
        <v>-10.38</v>
      </c>
      <c r="P4464" s="14" t="n">
        <f aca="false">O4464+P4463</f>
        <v>719.0212084</v>
      </c>
    </row>
    <row r="4465" customFormat="false" ht="12.8" hidden="false" customHeight="false" outlineLevel="0" collapsed="false">
      <c r="A4465" s="2" t="s">
        <v>4936</v>
      </c>
      <c r="B4465" s="2" t="s">
        <v>77</v>
      </c>
      <c r="C4465" s="0" t="s">
        <v>430</v>
      </c>
      <c r="D4465" s="0" t="s">
        <v>42</v>
      </c>
      <c r="E4465" s="0" t="s">
        <v>147</v>
      </c>
      <c r="F4465" s="0" t="s">
        <v>65</v>
      </c>
      <c r="G4465" s="0" t="s">
        <v>21</v>
      </c>
      <c r="H4465" s="0" t="s">
        <v>4939</v>
      </c>
      <c r="I4465" s="0" t="n">
        <v>4</v>
      </c>
      <c r="J4465" s="0" t="n">
        <v>0</v>
      </c>
      <c r="K4465" s="3" t="str">
        <f aca="false">IF(I4465=1,"Yes","No")</f>
        <v>No</v>
      </c>
      <c r="L4465" s="0" t="n">
        <f aca="false">IF(K4465="Yes",(J4465-1)*0.98,-1)</f>
        <v>-1</v>
      </c>
      <c r="M4465" s="5" t="s">
        <v>33</v>
      </c>
      <c r="N4465" s="50" t="n">
        <v>10.38</v>
      </c>
      <c r="O4465" s="50" t="n">
        <f aca="false">N4465*L4465</f>
        <v>-10.38</v>
      </c>
      <c r="P4465" s="14" t="n">
        <f aca="false">O4465+P4464</f>
        <v>708.6412084</v>
      </c>
    </row>
    <row r="4466" customFormat="false" ht="12.8" hidden="false" customHeight="false" outlineLevel="0" collapsed="false">
      <c r="A4466" s="2" t="s">
        <v>4936</v>
      </c>
      <c r="B4466" s="2" t="s">
        <v>77</v>
      </c>
      <c r="C4466" s="0" t="s">
        <v>430</v>
      </c>
      <c r="D4466" s="0" t="s">
        <v>42</v>
      </c>
      <c r="E4466" s="0" t="s">
        <v>147</v>
      </c>
      <c r="F4466" s="0" t="s">
        <v>65</v>
      </c>
      <c r="G4466" s="0" t="s">
        <v>21</v>
      </c>
      <c r="H4466" s="0" t="s">
        <v>4939</v>
      </c>
      <c r="I4466" s="0" t="n">
        <v>4</v>
      </c>
      <c r="J4466" s="0" t="n">
        <v>0</v>
      </c>
      <c r="K4466" s="3" t="s">
        <v>19</v>
      </c>
      <c r="L4466" s="0" t="n">
        <f aca="false">IF(K4466="Yes",(J4466-1)*0.98,-1)</f>
        <v>-1</v>
      </c>
      <c r="M4466" s="4" t="s">
        <v>22</v>
      </c>
      <c r="N4466" s="50" t="n">
        <v>10.38</v>
      </c>
      <c r="O4466" s="50" t="n">
        <f aca="false">N4466*L4466</f>
        <v>-10.38</v>
      </c>
      <c r="P4466" s="14" t="n">
        <f aca="false">O4466+P4465</f>
        <v>698.2612084</v>
      </c>
    </row>
    <row r="4467" customFormat="false" ht="12.8" hidden="false" customHeight="false" outlineLevel="0" collapsed="false">
      <c r="A4467" s="2" t="s">
        <v>4936</v>
      </c>
      <c r="B4467" s="2" t="s">
        <v>331</v>
      </c>
      <c r="C4467" s="6" t="s">
        <v>119</v>
      </c>
      <c r="D4467" s="6" t="s">
        <v>16</v>
      </c>
      <c r="E4467" s="6" t="s">
        <v>17</v>
      </c>
      <c r="F4467" s="6" t="s">
        <v>43</v>
      </c>
      <c r="G4467" s="6" t="s">
        <v>19</v>
      </c>
      <c r="H4467" s="6" t="s">
        <v>4940</v>
      </c>
      <c r="I4467" s="6" t="n">
        <v>3</v>
      </c>
      <c r="J4467" s="6" t="n">
        <v>0</v>
      </c>
      <c r="K4467" s="3" t="str">
        <f aca="false">IF(I4467=1, "No","Yes")</f>
        <v>Yes</v>
      </c>
      <c r="L4467" s="7" t="n">
        <f aca="false">IF(I4467=1,-J4467,0.98)</f>
        <v>0.98</v>
      </c>
      <c r="M4467" s="8" t="s">
        <v>51</v>
      </c>
      <c r="N4467" s="50" t="n">
        <v>10.38</v>
      </c>
      <c r="O4467" s="50" t="n">
        <f aca="false">N4467*L4467</f>
        <v>10.1724</v>
      </c>
      <c r="P4467" s="14" t="n">
        <f aca="false">O4467+P4466</f>
        <v>708.4336084</v>
      </c>
    </row>
    <row r="4468" customFormat="false" ht="12.8" hidden="false" customHeight="false" outlineLevel="0" collapsed="false">
      <c r="A4468" s="2" t="s">
        <v>4936</v>
      </c>
      <c r="B4468" s="2" t="s">
        <v>197</v>
      </c>
      <c r="C4468" s="0" t="s">
        <v>294</v>
      </c>
      <c r="D4468" s="0" t="s">
        <v>42</v>
      </c>
      <c r="E4468" s="0" t="s">
        <v>79</v>
      </c>
      <c r="F4468" s="0" t="s">
        <v>80</v>
      </c>
      <c r="G4468" s="0" t="s">
        <v>19</v>
      </c>
      <c r="H4468" s="0" t="s">
        <v>4941</v>
      </c>
      <c r="I4468" s="0" t="n">
        <v>2</v>
      </c>
      <c r="J4468" s="0" t="n">
        <v>1.24</v>
      </c>
      <c r="K4468" s="3" t="s">
        <v>21</v>
      </c>
      <c r="L4468" s="0" t="n">
        <f aca="false">IF(K4468="Yes",(J4468-1)*0.98,-1)</f>
        <v>0.2352</v>
      </c>
      <c r="M4468" s="4" t="s">
        <v>22</v>
      </c>
      <c r="N4468" s="50" t="n">
        <v>10.38</v>
      </c>
      <c r="O4468" s="50" t="n">
        <f aca="false">N4468*L4468</f>
        <v>2.441376</v>
      </c>
      <c r="P4468" s="14" t="n">
        <f aca="false">O4468+P4467</f>
        <v>710.8749844</v>
      </c>
    </row>
    <row r="4469" customFormat="false" ht="12.8" hidden="false" customHeight="false" outlineLevel="0" collapsed="false">
      <c r="A4469" s="9" t="s">
        <v>4936</v>
      </c>
      <c r="B4469" s="9" t="s">
        <v>197</v>
      </c>
      <c r="C4469" s="6" t="s">
        <v>294</v>
      </c>
      <c r="D4469" s="6" t="s">
        <v>42</v>
      </c>
      <c r="E4469" s="6" t="s">
        <v>79</v>
      </c>
      <c r="F4469" s="6" t="s">
        <v>80</v>
      </c>
      <c r="G4469" s="6" t="s">
        <v>19</v>
      </c>
      <c r="H4469" s="6" t="s">
        <v>4942</v>
      </c>
      <c r="I4469" s="6" t="n">
        <v>1</v>
      </c>
      <c r="J4469" s="6" t="n">
        <v>13.35</v>
      </c>
      <c r="K4469" s="3" t="str">
        <f aca="false">IF(I4469=1,"Yes","No")</f>
        <v>Yes</v>
      </c>
      <c r="L4469" s="7" t="n">
        <f aca="false">IF(K4469="Yes",(J4469-1)*0.98,-1)</f>
        <v>12.103</v>
      </c>
      <c r="M4469" s="10" t="s">
        <v>53</v>
      </c>
      <c r="N4469" s="50" t="n">
        <v>10.38</v>
      </c>
      <c r="O4469" s="50" t="n">
        <f aca="false">N4469*L4469</f>
        <v>125.62914</v>
      </c>
      <c r="P4469" s="14" t="n">
        <f aca="false">O4469+P4468</f>
        <v>836.5041244</v>
      </c>
    </row>
    <row r="4470" customFormat="false" ht="12.8" hidden="false" customHeight="false" outlineLevel="0" collapsed="false">
      <c r="A4470" s="2" t="s">
        <v>4943</v>
      </c>
      <c r="B4470" s="2" t="s">
        <v>512</v>
      </c>
      <c r="C4470" s="0" t="s">
        <v>359</v>
      </c>
      <c r="D4470" s="0" t="s">
        <v>42</v>
      </c>
      <c r="E4470" s="0" t="s">
        <v>17</v>
      </c>
      <c r="F4470" s="0" t="s">
        <v>65</v>
      </c>
      <c r="G4470" s="0" t="s">
        <v>21</v>
      </c>
      <c r="H4470" s="0" t="s">
        <v>4944</v>
      </c>
      <c r="I4470" s="0" t="n">
        <v>0</v>
      </c>
      <c r="J4470" s="0" t="n">
        <v>0</v>
      </c>
      <c r="K4470" s="3" t="s">
        <v>19</v>
      </c>
      <c r="L4470" s="0" t="n">
        <f aca="false">IF(K4470="Yes",(J4470-1)*0.98,-1)</f>
        <v>-1</v>
      </c>
      <c r="M4470" s="11" t="s">
        <v>62</v>
      </c>
      <c r="N4470" s="50" t="n">
        <v>10.38</v>
      </c>
      <c r="O4470" s="50" t="n">
        <f aca="false">N4470*L4470</f>
        <v>-10.38</v>
      </c>
      <c r="P4470" s="14" t="n">
        <f aca="false">O4470+P4469</f>
        <v>826.1241244</v>
      </c>
    </row>
    <row r="4471" customFormat="false" ht="12.8" hidden="false" customHeight="false" outlineLevel="0" collapsed="false">
      <c r="A4471" s="9" t="s">
        <v>4943</v>
      </c>
      <c r="B4471" s="9" t="s">
        <v>512</v>
      </c>
      <c r="C4471" s="6" t="s">
        <v>359</v>
      </c>
      <c r="D4471" s="6" t="s">
        <v>42</v>
      </c>
      <c r="E4471" s="6" t="s">
        <v>17</v>
      </c>
      <c r="F4471" s="6" t="s">
        <v>65</v>
      </c>
      <c r="G4471" s="6" t="s">
        <v>21</v>
      </c>
      <c r="H4471" s="6" t="s">
        <v>4944</v>
      </c>
      <c r="I4471" s="6" t="n">
        <v>0</v>
      </c>
      <c r="J4471" s="6" t="n">
        <v>0</v>
      </c>
      <c r="K4471" s="3" t="str">
        <f aca="false">IF(I4471=1,"Yes","No")</f>
        <v>No</v>
      </c>
      <c r="L4471" s="7" t="n">
        <f aca="false">IF(K4471="Yes",(J4471-1)*0.98,-1)</f>
        <v>-1</v>
      </c>
      <c r="M4471" s="10" t="s">
        <v>53</v>
      </c>
      <c r="N4471" s="50" t="n">
        <v>10.38</v>
      </c>
      <c r="O4471" s="50" t="n">
        <f aca="false">N4471*L4471</f>
        <v>-10.38</v>
      </c>
      <c r="P4471" s="14" t="n">
        <f aca="false">O4471+P4470</f>
        <v>815.7441244</v>
      </c>
    </row>
    <row r="4472" customFormat="false" ht="12.8" hidden="false" customHeight="false" outlineLevel="0" collapsed="false">
      <c r="A4472" s="2" t="s">
        <v>4943</v>
      </c>
      <c r="B4472" s="2" t="s">
        <v>255</v>
      </c>
      <c r="C4472" s="0" t="s">
        <v>59</v>
      </c>
      <c r="D4472" s="0" t="s">
        <v>29</v>
      </c>
      <c r="E4472" s="0" t="s">
        <v>30</v>
      </c>
      <c r="F4472" s="0" t="s">
        <v>18</v>
      </c>
      <c r="G4472" s="0" t="s">
        <v>19</v>
      </c>
      <c r="H4472" s="0" t="s">
        <v>4945</v>
      </c>
      <c r="I4472" s="0" t="n">
        <v>2</v>
      </c>
      <c r="J4472" s="0" t="n">
        <v>1.57</v>
      </c>
      <c r="K4472" s="3" t="s">
        <v>21</v>
      </c>
      <c r="L4472" s="0" t="n">
        <f aca="false">IF(K4472="Yes",(J4472-1)*0.98,-1)</f>
        <v>0.5586</v>
      </c>
      <c r="M4472" s="4" t="s">
        <v>22</v>
      </c>
      <c r="N4472" s="50" t="n">
        <v>10.38</v>
      </c>
      <c r="O4472" s="50" t="n">
        <f aca="false">N4472*L4472</f>
        <v>5.798268</v>
      </c>
      <c r="P4472" s="14" t="n">
        <f aca="false">O4472+P4471</f>
        <v>821.5423924</v>
      </c>
    </row>
    <row r="4473" customFormat="false" ht="12.8" hidden="false" customHeight="false" outlineLevel="0" collapsed="false">
      <c r="A4473" s="2" t="s">
        <v>4943</v>
      </c>
      <c r="B4473" s="2" t="s">
        <v>255</v>
      </c>
      <c r="C4473" s="0" t="s">
        <v>59</v>
      </c>
      <c r="D4473" s="0" t="s">
        <v>29</v>
      </c>
      <c r="E4473" s="0" t="s">
        <v>30</v>
      </c>
      <c r="F4473" s="0" t="s">
        <v>18</v>
      </c>
      <c r="G4473" s="0" t="s">
        <v>19</v>
      </c>
      <c r="H4473" s="0" t="s">
        <v>4946</v>
      </c>
      <c r="I4473" s="0" t="n">
        <v>3</v>
      </c>
      <c r="J4473" s="0" t="n">
        <v>1.84</v>
      </c>
      <c r="K4473" s="3" t="s">
        <v>21</v>
      </c>
      <c r="L4473" s="0" t="n">
        <f aca="false">IF(K4473="Yes",(J4473-1)*0.98,-1)</f>
        <v>0.8232</v>
      </c>
      <c r="M4473" s="11" t="s">
        <v>62</v>
      </c>
      <c r="N4473" s="50" t="n">
        <v>10.38</v>
      </c>
      <c r="O4473" s="50" t="n">
        <f aca="false">N4473*L4473</f>
        <v>8.544816</v>
      </c>
      <c r="P4473" s="14" t="n">
        <f aca="false">O4473+P4472</f>
        <v>830.0872084</v>
      </c>
    </row>
    <row r="4474" customFormat="false" ht="12.8" hidden="false" customHeight="false" outlineLevel="0" collapsed="false">
      <c r="A4474" s="2" t="s">
        <v>4943</v>
      </c>
      <c r="B4474" s="2" t="s">
        <v>173</v>
      </c>
      <c r="C4474" s="0" t="s">
        <v>2117</v>
      </c>
      <c r="D4474" s="0" t="s">
        <v>37</v>
      </c>
      <c r="E4474" s="0" t="s">
        <v>147</v>
      </c>
      <c r="G4474" s="0" t="s">
        <v>19</v>
      </c>
      <c r="H4474" s="0" t="s">
        <v>4947</v>
      </c>
      <c r="I4474" s="0" t="n">
        <v>2</v>
      </c>
      <c r="J4474" s="0" t="n">
        <v>0</v>
      </c>
      <c r="K4474" s="3" t="str">
        <f aca="false">IF(I4474=1,"Yes","No")</f>
        <v>No</v>
      </c>
      <c r="L4474" s="0" t="n">
        <f aca="false">IF(K4474="Yes",(J4474-1)*0.98,-1)</f>
        <v>-1</v>
      </c>
      <c r="M4474" s="5" t="s">
        <v>33</v>
      </c>
      <c r="N4474" s="50" t="n">
        <v>10.38</v>
      </c>
      <c r="O4474" s="50" t="n">
        <f aca="false">N4474*L4474</f>
        <v>-10.38</v>
      </c>
      <c r="P4474" s="14" t="n">
        <f aca="false">O4474+P4473</f>
        <v>819.7072084</v>
      </c>
    </row>
    <row r="4475" customFormat="false" ht="12.8" hidden="false" customHeight="false" outlineLevel="0" collapsed="false">
      <c r="A4475" s="2" t="s">
        <v>4948</v>
      </c>
      <c r="B4475" s="2" t="s">
        <v>445</v>
      </c>
      <c r="C4475" s="0" t="s">
        <v>86</v>
      </c>
      <c r="D4475" s="0" t="s">
        <v>16</v>
      </c>
      <c r="E4475" s="0" t="s">
        <v>17</v>
      </c>
      <c r="F4475" s="0" t="s">
        <v>18</v>
      </c>
      <c r="G4475" s="0" t="s">
        <v>19</v>
      </c>
      <c r="H4475" s="0" t="s">
        <v>4949</v>
      </c>
      <c r="I4475" s="0" t="n">
        <v>1</v>
      </c>
      <c r="J4475" s="0" t="n">
        <v>1.03</v>
      </c>
      <c r="K4475" s="3" t="s">
        <v>21</v>
      </c>
      <c r="L4475" s="0" t="n">
        <f aca="false">IF(K4475="Yes",(J4475-1)*0.98,-1)</f>
        <v>0.0294</v>
      </c>
      <c r="M4475" s="4" t="s">
        <v>22</v>
      </c>
      <c r="N4475" s="50" t="n">
        <v>10.38</v>
      </c>
      <c r="O4475" s="50" t="n">
        <f aca="false">N4475*L4475</f>
        <v>0.305172</v>
      </c>
      <c r="P4475" s="14" t="n">
        <f aca="false">O4475+P4474</f>
        <v>820.0123804</v>
      </c>
    </row>
    <row r="4476" customFormat="false" ht="12.8" hidden="false" customHeight="false" outlineLevel="0" collapsed="false">
      <c r="A4476" s="2" t="s">
        <v>4948</v>
      </c>
      <c r="B4476" s="2" t="s">
        <v>90</v>
      </c>
      <c r="C4476" s="0" t="s">
        <v>47</v>
      </c>
      <c r="D4476" s="0" t="s">
        <v>42</v>
      </c>
      <c r="E4476" s="0" t="s">
        <v>30</v>
      </c>
      <c r="F4476" s="0" t="s">
        <v>18</v>
      </c>
      <c r="G4476" s="0" t="s">
        <v>19</v>
      </c>
      <c r="H4476" s="0" t="s">
        <v>4950</v>
      </c>
      <c r="I4476" s="0" t="n">
        <v>0</v>
      </c>
      <c r="J4476" s="0" t="n">
        <v>0</v>
      </c>
      <c r="K4476" s="3" t="s">
        <v>19</v>
      </c>
      <c r="L4476" s="0" t="n">
        <f aca="false">IF(K4476="Yes",(J4476-1)*0.98,-1)</f>
        <v>-1</v>
      </c>
      <c r="M4476" s="11" t="s">
        <v>62</v>
      </c>
      <c r="N4476" s="50" t="n">
        <v>10.38</v>
      </c>
      <c r="O4476" s="50" t="n">
        <f aca="false">N4476*L4476</f>
        <v>-10.38</v>
      </c>
      <c r="P4476" s="14" t="n">
        <f aca="false">O4476+P4475</f>
        <v>809.6323804</v>
      </c>
    </row>
    <row r="4477" customFormat="false" ht="12.8" hidden="false" customHeight="false" outlineLevel="0" collapsed="false">
      <c r="A4477" s="2" t="s">
        <v>4948</v>
      </c>
      <c r="B4477" s="2" t="s">
        <v>245</v>
      </c>
      <c r="C4477" s="0" t="s">
        <v>259</v>
      </c>
      <c r="D4477" s="0" t="s">
        <v>16</v>
      </c>
      <c r="E4477" s="0" t="s">
        <v>17</v>
      </c>
      <c r="F4477" s="0" t="s">
        <v>18</v>
      </c>
      <c r="G4477" s="0" t="s">
        <v>19</v>
      </c>
      <c r="H4477" s="0" t="s">
        <v>4951</v>
      </c>
      <c r="I4477" s="0" t="n">
        <v>0</v>
      </c>
      <c r="J4477" s="0" t="n">
        <v>0</v>
      </c>
      <c r="K4477" s="3" t="s">
        <v>19</v>
      </c>
      <c r="L4477" s="0" t="n">
        <f aca="false">IF(K4477="Yes",(J4477-1)*0.98,-1)</f>
        <v>-1</v>
      </c>
      <c r="M4477" s="4" t="s">
        <v>22</v>
      </c>
      <c r="N4477" s="50" t="n">
        <v>10.38</v>
      </c>
      <c r="O4477" s="50" t="n">
        <f aca="false">N4477*L4477</f>
        <v>-10.38</v>
      </c>
      <c r="P4477" s="14" t="n">
        <f aca="false">O4477+P4476</f>
        <v>799.2523804</v>
      </c>
    </row>
    <row r="4478" customFormat="false" ht="12.8" hidden="false" customHeight="false" outlineLevel="0" collapsed="false">
      <c r="A4478" s="2" t="s">
        <v>4948</v>
      </c>
      <c r="B4478" s="2" t="s">
        <v>245</v>
      </c>
      <c r="C4478" s="0" t="s">
        <v>259</v>
      </c>
      <c r="D4478" s="0" t="s">
        <v>16</v>
      </c>
      <c r="E4478" s="0" t="s">
        <v>17</v>
      </c>
      <c r="F4478" s="0" t="s">
        <v>18</v>
      </c>
      <c r="G4478" s="0" t="s">
        <v>19</v>
      </c>
      <c r="H4478" s="0" t="s">
        <v>4952</v>
      </c>
      <c r="I4478" s="0" t="n">
        <v>4</v>
      </c>
      <c r="J4478" s="0" t="n">
        <v>0</v>
      </c>
      <c r="K4478" s="3" t="s">
        <v>19</v>
      </c>
      <c r="L4478" s="0" t="n">
        <f aca="false">IF(K4478="Yes",(J4478-1)*0.98,-1)</f>
        <v>-1</v>
      </c>
      <c r="M4478" s="11" t="s">
        <v>62</v>
      </c>
      <c r="N4478" s="50" t="n">
        <v>10.38</v>
      </c>
      <c r="O4478" s="50" t="n">
        <f aca="false">N4478*L4478</f>
        <v>-10.38</v>
      </c>
      <c r="P4478" s="14" t="n">
        <f aca="false">O4478+P4477</f>
        <v>788.8723804</v>
      </c>
    </row>
    <row r="4479" customFormat="false" ht="12.8" hidden="false" customHeight="false" outlineLevel="0" collapsed="false">
      <c r="A4479" s="2" t="s">
        <v>4948</v>
      </c>
      <c r="B4479" s="2" t="s">
        <v>376</v>
      </c>
      <c r="C4479" s="0" t="s">
        <v>74</v>
      </c>
      <c r="D4479" s="0" t="s">
        <v>37</v>
      </c>
      <c r="E4479" s="0" t="s">
        <v>30</v>
      </c>
      <c r="F4479" s="0" t="s">
        <v>43</v>
      </c>
      <c r="G4479" s="0" t="s">
        <v>19</v>
      </c>
      <c r="H4479" s="0" t="s">
        <v>4953</v>
      </c>
      <c r="I4479" s="0" t="n">
        <v>2</v>
      </c>
      <c r="J4479" s="0" t="n">
        <v>1.5</v>
      </c>
      <c r="K4479" s="3" t="s">
        <v>21</v>
      </c>
      <c r="L4479" s="0" t="n">
        <f aca="false">IF(K4479="Yes",(J4479-1)*0.98,-1)</f>
        <v>0.49</v>
      </c>
      <c r="M4479" s="4" t="s">
        <v>22</v>
      </c>
      <c r="N4479" s="50" t="n">
        <v>10.38</v>
      </c>
      <c r="O4479" s="50" t="n">
        <f aca="false">N4479*L4479</f>
        <v>5.0862</v>
      </c>
      <c r="P4479" s="14" t="n">
        <f aca="false">O4479+P4478</f>
        <v>793.9585804</v>
      </c>
    </row>
    <row r="4480" customFormat="false" ht="12.8" hidden="false" customHeight="false" outlineLevel="0" collapsed="false">
      <c r="A4480" s="2" t="s">
        <v>4948</v>
      </c>
      <c r="B4480" s="2" t="s">
        <v>376</v>
      </c>
      <c r="C4480" s="0" t="s">
        <v>74</v>
      </c>
      <c r="D4480" s="0" t="s">
        <v>37</v>
      </c>
      <c r="E4480" s="0" t="s">
        <v>30</v>
      </c>
      <c r="F4480" s="0" t="s">
        <v>43</v>
      </c>
      <c r="G4480" s="0" t="s">
        <v>19</v>
      </c>
      <c r="H4480" s="0" t="s">
        <v>4954</v>
      </c>
      <c r="I4480" s="0" t="n">
        <v>1</v>
      </c>
      <c r="J4480" s="0" t="n">
        <v>1.36</v>
      </c>
      <c r="K4480" s="3" t="s">
        <v>21</v>
      </c>
      <c r="L4480" s="0" t="n">
        <f aca="false">IF(K4480="Yes",(J4480-1)*0.98,-1)</f>
        <v>0.3528</v>
      </c>
      <c r="M4480" s="11" t="s">
        <v>62</v>
      </c>
      <c r="N4480" s="50" t="n">
        <v>10.38</v>
      </c>
      <c r="O4480" s="50" t="n">
        <f aca="false">N4480*L4480</f>
        <v>3.662064</v>
      </c>
      <c r="P4480" s="14" t="n">
        <f aca="false">O4480+P4479</f>
        <v>797.6206444</v>
      </c>
    </row>
    <row r="4481" customFormat="false" ht="12.8" hidden="false" customHeight="false" outlineLevel="0" collapsed="false">
      <c r="A4481" s="9" t="s">
        <v>4948</v>
      </c>
      <c r="B4481" s="9" t="s">
        <v>376</v>
      </c>
      <c r="C4481" s="6" t="s">
        <v>74</v>
      </c>
      <c r="D4481" s="6" t="s">
        <v>37</v>
      </c>
      <c r="E4481" s="6" t="s">
        <v>30</v>
      </c>
      <c r="F4481" s="6" t="s">
        <v>43</v>
      </c>
      <c r="G4481" s="6" t="s">
        <v>19</v>
      </c>
      <c r="H4481" s="6" t="s">
        <v>4954</v>
      </c>
      <c r="I4481" s="6" t="n">
        <v>1</v>
      </c>
      <c r="J4481" s="6" t="n">
        <v>3.01</v>
      </c>
      <c r="K4481" s="3" t="str">
        <f aca="false">IF(I4481=1,"Yes","No")</f>
        <v>Yes</v>
      </c>
      <c r="L4481" s="7" t="n">
        <f aca="false">IF(K4481="Yes",(J4481-1)*0.98,-1)</f>
        <v>1.9698</v>
      </c>
      <c r="M4481" s="10" t="s">
        <v>53</v>
      </c>
      <c r="N4481" s="50" t="n">
        <v>10.38</v>
      </c>
      <c r="O4481" s="50" t="n">
        <f aca="false">N4481*L4481</f>
        <v>20.446524</v>
      </c>
      <c r="P4481" s="14" t="n">
        <f aca="false">O4481+P4480</f>
        <v>818.0671684</v>
      </c>
    </row>
    <row r="4482" customFormat="false" ht="12.8" hidden="false" customHeight="false" outlineLevel="0" collapsed="false">
      <c r="A4482" s="2" t="s">
        <v>4948</v>
      </c>
      <c r="B4482" s="2" t="s">
        <v>337</v>
      </c>
      <c r="C4482" s="0" t="s">
        <v>74</v>
      </c>
      <c r="D4482" s="0" t="s">
        <v>37</v>
      </c>
      <c r="E4482" s="0" t="s">
        <v>30</v>
      </c>
      <c r="F4482" s="0" t="s">
        <v>65</v>
      </c>
      <c r="G4482" s="0" t="s">
        <v>21</v>
      </c>
      <c r="H4482" s="0" t="s">
        <v>4955</v>
      </c>
      <c r="I4482" s="0" t="n">
        <v>1</v>
      </c>
      <c r="J4482" s="0" t="n">
        <v>1.2</v>
      </c>
      <c r="K4482" s="3" t="s">
        <v>21</v>
      </c>
      <c r="L4482" s="0" t="n">
        <f aca="false">IF(K4482="Yes",(J4482-1)*0.98,-1)</f>
        <v>0.196</v>
      </c>
      <c r="M4482" s="4" t="s">
        <v>22</v>
      </c>
      <c r="N4482" s="50" t="n">
        <v>10.38</v>
      </c>
      <c r="O4482" s="50" t="n">
        <f aca="false">N4482*L4482</f>
        <v>2.03448</v>
      </c>
      <c r="P4482" s="14" t="n">
        <f aca="false">O4482+P4481</f>
        <v>820.1016484</v>
      </c>
    </row>
    <row r="4483" customFormat="false" ht="12.8" hidden="false" customHeight="false" outlineLevel="0" collapsed="false">
      <c r="A4483" s="2" t="s">
        <v>4948</v>
      </c>
      <c r="B4483" s="2" t="s">
        <v>1099</v>
      </c>
      <c r="C4483" s="0" t="s">
        <v>74</v>
      </c>
      <c r="D4483" s="0" t="s">
        <v>37</v>
      </c>
      <c r="E4483" s="0" t="s">
        <v>30</v>
      </c>
      <c r="F4483" s="0" t="s">
        <v>65</v>
      </c>
      <c r="G4483" s="0" t="s">
        <v>21</v>
      </c>
      <c r="H4483" s="0" t="s">
        <v>4956</v>
      </c>
      <c r="I4483" s="0" t="n">
        <v>0</v>
      </c>
      <c r="J4483" s="0" t="n">
        <v>0</v>
      </c>
      <c r="K4483" s="3" t="s">
        <v>19</v>
      </c>
      <c r="L4483" s="0" t="n">
        <f aca="false">IF(K4483="Yes",(J4483-1)*0.98,-1)</f>
        <v>-1</v>
      </c>
      <c r="M4483" s="4" t="s">
        <v>22</v>
      </c>
      <c r="N4483" s="50" t="n">
        <v>10.38</v>
      </c>
      <c r="O4483" s="50" t="n">
        <f aca="false">N4483*L4483</f>
        <v>-10.38</v>
      </c>
      <c r="P4483" s="14" t="n">
        <f aca="false">O4483+P4482</f>
        <v>809.7216484</v>
      </c>
    </row>
    <row r="4484" customFormat="false" ht="12.8" hidden="false" customHeight="false" outlineLevel="0" collapsed="false">
      <c r="A4484" s="2" t="s">
        <v>4948</v>
      </c>
      <c r="B4484" s="2" t="s">
        <v>438</v>
      </c>
      <c r="C4484" s="0" t="s">
        <v>74</v>
      </c>
      <c r="D4484" s="0" t="s">
        <v>37</v>
      </c>
      <c r="E4484" s="0" t="s">
        <v>30</v>
      </c>
      <c r="F4484" s="0" t="s">
        <v>43</v>
      </c>
      <c r="G4484" s="0" t="s">
        <v>19</v>
      </c>
      <c r="H4484" s="0" t="s">
        <v>4957</v>
      </c>
      <c r="I4484" s="0" t="n">
        <v>1</v>
      </c>
      <c r="J4484" s="0" t="n">
        <v>1.08</v>
      </c>
      <c r="K4484" s="3" t="s">
        <v>21</v>
      </c>
      <c r="L4484" s="0" t="n">
        <f aca="false">IF(K4484="Yes",(J4484-1)*0.98,-1)</f>
        <v>0.0784000000000001</v>
      </c>
      <c r="M4484" s="4" t="s">
        <v>22</v>
      </c>
      <c r="N4484" s="50" t="n">
        <v>10.38</v>
      </c>
      <c r="O4484" s="50" t="n">
        <f aca="false">N4484*L4484</f>
        <v>0.813792000000001</v>
      </c>
      <c r="P4484" s="14" t="n">
        <f aca="false">O4484+P4483</f>
        <v>810.5354404</v>
      </c>
    </row>
    <row r="4485" customFormat="false" ht="12.8" hidden="false" customHeight="false" outlineLevel="0" collapsed="false">
      <c r="A4485" s="2" t="s">
        <v>4958</v>
      </c>
      <c r="B4485" s="2" t="s">
        <v>139</v>
      </c>
      <c r="C4485" s="6" t="s">
        <v>403</v>
      </c>
      <c r="D4485" s="6" t="s">
        <v>42</v>
      </c>
      <c r="E4485" s="6" t="s">
        <v>147</v>
      </c>
      <c r="F4485" s="6" t="s">
        <v>18</v>
      </c>
      <c r="G4485" s="6" t="s">
        <v>19</v>
      </c>
      <c r="H4485" s="6" t="s">
        <v>4959</v>
      </c>
      <c r="I4485" s="6" t="n">
        <v>1</v>
      </c>
      <c r="J4485" s="6" t="n">
        <v>4.01</v>
      </c>
      <c r="K4485" s="3" t="str">
        <f aca="false">IF(I4485=1, "No","Yes")</f>
        <v>No</v>
      </c>
      <c r="L4485" s="7" t="n">
        <f aca="false">IF(I4485=1,-J4485,0.98)</f>
        <v>-4.01</v>
      </c>
      <c r="M4485" s="8" t="s">
        <v>51</v>
      </c>
      <c r="N4485" s="50" t="n">
        <v>10.38</v>
      </c>
      <c r="O4485" s="50" t="n">
        <f aca="false">N4485*L4485</f>
        <v>-41.6238</v>
      </c>
      <c r="P4485" s="14" t="n">
        <f aca="false">O4485+P4484</f>
        <v>768.9116404</v>
      </c>
    </row>
    <row r="4486" customFormat="false" ht="12.8" hidden="false" customHeight="false" outlineLevel="0" collapsed="false">
      <c r="A4486" s="2" t="s">
        <v>4958</v>
      </c>
      <c r="B4486" s="2" t="s">
        <v>142</v>
      </c>
      <c r="C4486" s="0" t="s">
        <v>406</v>
      </c>
      <c r="D4486" s="0" t="s">
        <v>16</v>
      </c>
      <c r="E4486" s="0" t="s">
        <v>17</v>
      </c>
      <c r="F4486" s="0" t="s">
        <v>18</v>
      </c>
      <c r="G4486" s="0" t="s">
        <v>19</v>
      </c>
      <c r="H4486" s="0" t="s">
        <v>4960</v>
      </c>
      <c r="I4486" s="0" t="n">
        <v>0</v>
      </c>
      <c r="J4486" s="0" t="n">
        <v>0</v>
      </c>
      <c r="K4486" s="3" t="s">
        <v>19</v>
      </c>
      <c r="L4486" s="0" t="n">
        <f aca="false">IF(K4486="Yes",(J4486-1)*0.98,-1)</f>
        <v>-1</v>
      </c>
      <c r="M4486" s="4" t="s">
        <v>22</v>
      </c>
      <c r="N4486" s="50" t="n">
        <v>10.38</v>
      </c>
      <c r="O4486" s="50" t="n">
        <f aca="false">N4486*L4486</f>
        <v>-10.38</v>
      </c>
      <c r="P4486" s="14" t="n">
        <f aca="false">O4486+P4485</f>
        <v>758.5316404</v>
      </c>
    </row>
    <row r="4487" customFormat="false" ht="12.8" hidden="false" customHeight="false" outlineLevel="0" collapsed="false">
      <c r="A4487" s="2" t="s">
        <v>4958</v>
      </c>
      <c r="B4487" s="2" t="s">
        <v>142</v>
      </c>
      <c r="C4487" s="0" t="s">
        <v>406</v>
      </c>
      <c r="D4487" s="0" t="s">
        <v>16</v>
      </c>
      <c r="E4487" s="0" t="s">
        <v>17</v>
      </c>
      <c r="F4487" s="0" t="s">
        <v>18</v>
      </c>
      <c r="G4487" s="0" t="s">
        <v>19</v>
      </c>
      <c r="H4487" s="0" t="s">
        <v>4961</v>
      </c>
      <c r="I4487" s="0" t="n">
        <v>3</v>
      </c>
      <c r="J4487" s="0" t="n">
        <v>0</v>
      </c>
      <c r="K4487" s="3" t="s">
        <v>19</v>
      </c>
      <c r="L4487" s="0" t="n">
        <f aca="false">IF(K4487="Yes",(J4487-1)*0.98,-1)</f>
        <v>-1</v>
      </c>
      <c r="M4487" s="11" t="s">
        <v>62</v>
      </c>
      <c r="N4487" s="50" t="n">
        <v>10.38</v>
      </c>
      <c r="O4487" s="50" t="n">
        <f aca="false">N4487*L4487</f>
        <v>-10.38</v>
      </c>
      <c r="P4487" s="14" t="n">
        <f aca="false">O4487+P4486</f>
        <v>748.1516404</v>
      </c>
    </row>
    <row r="4488" customFormat="false" ht="12.8" hidden="false" customHeight="false" outlineLevel="0" collapsed="false">
      <c r="A4488" s="2" t="s">
        <v>4962</v>
      </c>
      <c r="B4488" s="2" t="s">
        <v>71</v>
      </c>
      <c r="C4488" s="0" t="s">
        <v>179</v>
      </c>
      <c r="D4488" s="0" t="s">
        <v>195</v>
      </c>
      <c r="E4488" s="0" t="s">
        <v>147</v>
      </c>
      <c r="G4488" s="0" t="s">
        <v>19</v>
      </c>
      <c r="H4488" s="0" t="s">
        <v>4963</v>
      </c>
      <c r="I4488" s="0" t="n">
        <v>1</v>
      </c>
      <c r="J4488" s="0" t="n">
        <v>1.44</v>
      </c>
      <c r="K4488" s="3" t="str">
        <f aca="false">IF(I4488=1,"Yes","No")</f>
        <v>Yes</v>
      </c>
      <c r="L4488" s="0" t="n">
        <f aca="false">IF(K4488="Yes",(J4488-1)*0.98,-1)</f>
        <v>0.4312</v>
      </c>
      <c r="M4488" s="5" t="s">
        <v>33</v>
      </c>
      <c r="N4488" s="50" t="n">
        <v>10.38</v>
      </c>
      <c r="O4488" s="50" t="n">
        <f aca="false">N4488*L4488</f>
        <v>4.475856</v>
      </c>
      <c r="P4488" s="14" t="n">
        <f aca="false">O4488+P4487</f>
        <v>752.6274964</v>
      </c>
    </row>
    <row r="4489" customFormat="false" ht="12.8" hidden="false" customHeight="false" outlineLevel="0" collapsed="false">
      <c r="A4489" s="2" t="s">
        <v>4962</v>
      </c>
      <c r="B4489" s="2" t="s">
        <v>71</v>
      </c>
      <c r="C4489" s="6" t="s">
        <v>179</v>
      </c>
      <c r="D4489" s="6" t="s">
        <v>195</v>
      </c>
      <c r="E4489" s="6" t="s">
        <v>147</v>
      </c>
      <c r="F4489" s="6"/>
      <c r="G4489" s="6" t="s">
        <v>19</v>
      </c>
      <c r="H4489" s="6" t="s">
        <v>4964</v>
      </c>
      <c r="I4489" s="6" t="n">
        <v>4</v>
      </c>
      <c r="J4489" s="6" t="n">
        <v>0</v>
      </c>
      <c r="K4489" s="3" t="str">
        <f aca="false">IF(I4489=1, "No","Yes")</f>
        <v>Yes</v>
      </c>
      <c r="L4489" s="7" t="n">
        <f aca="false">IF(I4489=1,-J4489,0.98)</f>
        <v>0.98</v>
      </c>
      <c r="M4489" s="8" t="s">
        <v>51</v>
      </c>
      <c r="N4489" s="50" t="n">
        <v>10.38</v>
      </c>
      <c r="O4489" s="50" t="n">
        <f aca="false">N4489*L4489</f>
        <v>10.1724</v>
      </c>
      <c r="P4489" s="14" t="n">
        <f aca="false">O4489+P4488</f>
        <v>762.7998964</v>
      </c>
    </row>
    <row r="4490" customFormat="false" ht="12.8" hidden="false" customHeight="false" outlineLevel="0" collapsed="false">
      <c r="A4490" s="2" t="s">
        <v>4962</v>
      </c>
      <c r="B4490" s="2" t="s">
        <v>289</v>
      </c>
      <c r="C4490" s="0" t="s">
        <v>1282</v>
      </c>
      <c r="D4490" s="0" t="s">
        <v>37</v>
      </c>
      <c r="E4490" s="0" t="s">
        <v>17</v>
      </c>
      <c r="F4490" s="0" t="s">
        <v>43</v>
      </c>
      <c r="G4490" s="0" t="s">
        <v>19</v>
      </c>
      <c r="H4490" s="0" t="s">
        <v>4965</v>
      </c>
      <c r="I4490" s="0" t="n">
        <v>2</v>
      </c>
      <c r="J4490" s="0" t="n">
        <v>1.21</v>
      </c>
      <c r="K4490" s="3" t="s">
        <v>21</v>
      </c>
      <c r="L4490" s="0" t="n">
        <f aca="false">IF(K4490="Yes",(J4490-1)*0.98,-1)</f>
        <v>0.2058</v>
      </c>
      <c r="M4490" s="11" t="s">
        <v>62</v>
      </c>
      <c r="N4490" s="50" t="n">
        <v>10.38</v>
      </c>
      <c r="O4490" s="50" t="n">
        <f aca="false">N4490*L4490</f>
        <v>2.136204</v>
      </c>
      <c r="P4490" s="14" t="n">
        <f aca="false">O4490+P4489</f>
        <v>764.9361004</v>
      </c>
    </row>
    <row r="4491" customFormat="false" ht="12.8" hidden="false" customHeight="false" outlineLevel="0" collapsed="false">
      <c r="A4491" s="9" t="s">
        <v>4962</v>
      </c>
      <c r="B4491" s="9" t="s">
        <v>105</v>
      </c>
      <c r="C4491" s="6" t="s">
        <v>532</v>
      </c>
      <c r="D4491" s="6" t="s">
        <v>16</v>
      </c>
      <c r="E4491" s="6" t="s">
        <v>17</v>
      </c>
      <c r="F4491" s="6" t="s">
        <v>65</v>
      </c>
      <c r="G4491" s="6" t="s">
        <v>21</v>
      </c>
      <c r="H4491" s="6" t="s">
        <v>4966</v>
      </c>
      <c r="I4491" s="6" t="n">
        <v>0</v>
      </c>
      <c r="J4491" s="6" t="n">
        <v>0</v>
      </c>
      <c r="K4491" s="3" t="str">
        <f aca="false">IF(I4491=1,"Yes","No")</f>
        <v>No</v>
      </c>
      <c r="L4491" s="7" t="n">
        <f aca="false">IF(K4491="Yes",(J4491-1)*0.98,-1)</f>
        <v>-1</v>
      </c>
      <c r="M4491" s="10" t="s">
        <v>53</v>
      </c>
      <c r="N4491" s="50" t="n">
        <v>10.38</v>
      </c>
      <c r="O4491" s="50" t="n">
        <f aca="false">N4491*L4491</f>
        <v>-10.38</v>
      </c>
      <c r="P4491" s="14" t="n">
        <f aca="false">O4491+P4490</f>
        <v>754.5561004</v>
      </c>
    </row>
    <row r="4492" customFormat="false" ht="12.8" hidden="false" customHeight="false" outlineLevel="0" collapsed="false">
      <c r="A4492" s="2" t="s">
        <v>4967</v>
      </c>
      <c r="B4492" s="2" t="s">
        <v>167</v>
      </c>
      <c r="C4492" s="0" t="s">
        <v>68</v>
      </c>
      <c r="D4492" s="0" t="s">
        <v>42</v>
      </c>
      <c r="E4492" s="0" t="s">
        <v>147</v>
      </c>
      <c r="F4492" s="0" t="s">
        <v>65</v>
      </c>
      <c r="G4492" s="0" t="s">
        <v>21</v>
      </c>
      <c r="H4492" s="0" t="s">
        <v>4968</v>
      </c>
      <c r="I4492" s="0" t="n">
        <v>3</v>
      </c>
      <c r="J4492" s="0" t="n">
        <v>0</v>
      </c>
      <c r="K4492" s="3" t="str">
        <f aca="false">IF(I4492=1,"Yes","No")</f>
        <v>No</v>
      </c>
      <c r="L4492" s="0" t="n">
        <f aca="false">IF(K4492="Yes",(J4492-1)*0.98,-1)</f>
        <v>-1</v>
      </c>
      <c r="M4492" s="5" t="s">
        <v>33</v>
      </c>
      <c r="N4492" s="50" t="n">
        <v>10.38</v>
      </c>
      <c r="O4492" s="50" t="n">
        <f aca="false">N4492*L4492</f>
        <v>-10.38</v>
      </c>
      <c r="P4492" s="14" t="n">
        <f aca="false">O4492+P4491</f>
        <v>744.1761004</v>
      </c>
    </row>
    <row r="4493" customFormat="false" ht="12.8" hidden="false" customHeight="false" outlineLevel="0" collapsed="false">
      <c r="A4493" s="2" t="s">
        <v>4967</v>
      </c>
      <c r="B4493" s="2" t="s">
        <v>167</v>
      </c>
      <c r="C4493" s="0" t="s">
        <v>68</v>
      </c>
      <c r="D4493" s="0" t="s">
        <v>42</v>
      </c>
      <c r="E4493" s="0" t="s">
        <v>147</v>
      </c>
      <c r="F4493" s="0" t="s">
        <v>65</v>
      </c>
      <c r="G4493" s="0" t="s">
        <v>21</v>
      </c>
      <c r="H4493" s="0" t="s">
        <v>4968</v>
      </c>
      <c r="I4493" s="0" t="n">
        <v>3</v>
      </c>
      <c r="J4493" s="0" t="n">
        <v>1.47</v>
      </c>
      <c r="K4493" s="3" t="s">
        <v>21</v>
      </c>
      <c r="L4493" s="0" t="n">
        <f aca="false">IF(K4493="Yes",(J4493-1)*0.98,-1)</f>
        <v>0.4606</v>
      </c>
      <c r="M4493" s="4" t="s">
        <v>22</v>
      </c>
      <c r="N4493" s="50" t="n">
        <v>10.38</v>
      </c>
      <c r="O4493" s="50" t="n">
        <f aca="false">N4493*L4493</f>
        <v>4.781028</v>
      </c>
      <c r="P4493" s="14" t="n">
        <f aca="false">O4493+P4492</f>
        <v>748.9571284</v>
      </c>
    </row>
    <row r="4494" customFormat="false" ht="12.8" hidden="false" customHeight="false" outlineLevel="0" collapsed="false">
      <c r="A4494" s="2" t="s">
        <v>4967</v>
      </c>
      <c r="B4494" s="2" t="s">
        <v>237</v>
      </c>
      <c r="C4494" s="6" t="s">
        <v>68</v>
      </c>
      <c r="D4494" s="6" t="s">
        <v>16</v>
      </c>
      <c r="E4494" s="6" t="s">
        <v>147</v>
      </c>
      <c r="F4494" s="6" t="s">
        <v>43</v>
      </c>
      <c r="G4494" s="6" t="s">
        <v>19</v>
      </c>
      <c r="H4494" s="6" t="s">
        <v>4969</v>
      </c>
      <c r="I4494" s="6" t="n">
        <v>2</v>
      </c>
      <c r="J4494" s="6" t="n">
        <v>0</v>
      </c>
      <c r="K4494" s="3" t="str">
        <f aca="false">IF(I4494=1, "No","Yes")</f>
        <v>Yes</v>
      </c>
      <c r="L4494" s="7" t="n">
        <f aca="false">IF(I4494=1,-J4494,0.98)</f>
        <v>0.98</v>
      </c>
      <c r="M4494" s="8" t="s">
        <v>51</v>
      </c>
      <c r="N4494" s="50" t="n">
        <v>10.38</v>
      </c>
      <c r="O4494" s="50" t="n">
        <f aca="false">N4494*L4494</f>
        <v>10.1724</v>
      </c>
      <c r="P4494" s="14" t="n">
        <f aca="false">O4494+P4493</f>
        <v>759.1295284</v>
      </c>
    </row>
    <row r="4495" customFormat="false" ht="12.8" hidden="false" customHeight="false" outlineLevel="0" collapsed="false">
      <c r="A4495" s="9" t="s">
        <v>4967</v>
      </c>
      <c r="B4495" s="9" t="s">
        <v>237</v>
      </c>
      <c r="C4495" s="6" t="s">
        <v>68</v>
      </c>
      <c r="D4495" s="6" t="s">
        <v>16</v>
      </c>
      <c r="E4495" s="6" t="s">
        <v>147</v>
      </c>
      <c r="F4495" s="6" t="s">
        <v>43</v>
      </c>
      <c r="G4495" s="6" t="s">
        <v>19</v>
      </c>
      <c r="H4495" s="6" t="s">
        <v>4969</v>
      </c>
      <c r="I4495" s="0" t="n">
        <v>2</v>
      </c>
      <c r="J4495" s="6" t="n">
        <v>3.02</v>
      </c>
      <c r="K4495" s="6" t="s">
        <v>21</v>
      </c>
      <c r="L4495" s="0" t="n">
        <f aca="false">IF(K4495="Yes",(J4495-1)*0.98,-1)</f>
        <v>1.9796</v>
      </c>
      <c r="M4495" s="13" t="s">
        <v>184</v>
      </c>
      <c r="N4495" s="50" t="n">
        <v>10.38</v>
      </c>
      <c r="O4495" s="50" t="n">
        <f aca="false">N4495*L4495</f>
        <v>20.548248</v>
      </c>
      <c r="P4495" s="14" t="n">
        <f aca="false">O4495+P4494</f>
        <v>779.677776400001</v>
      </c>
    </row>
    <row r="4496" customFormat="false" ht="12.8" hidden="false" customHeight="false" outlineLevel="0" collapsed="false">
      <c r="A4496" s="9" t="s">
        <v>4967</v>
      </c>
      <c r="B4496" s="9" t="s">
        <v>237</v>
      </c>
      <c r="C4496" s="6" t="s">
        <v>68</v>
      </c>
      <c r="D4496" s="6" t="s">
        <v>16</v>
      </c>
      <c r="E4496" s="6" t="s">
        <v>147</v>
      </c>
      <c r="F4496" s="6" t="s">
        <v>43</v>
      </c>
      <c r="G4496" s="6" t="s">
        <v>19</v>
      </c>
      <c r="H4496" s="6" t="s">
        <v>4970</v>
      </c>
      <c r="I4496" s="0" t="n">
        <v>1</v>
      </c>
      <c r="J4496" s="6" t="n">
        <v>7.39</v>
      </c>
      <c r="K4496" s="6" t="str">
        <f aca="false">IF(I4496=1,"Yes","No")</f>
        <v>Yes</v>
      </c>
      <c r="L4496" s="7" t="n">
        <f aca="false">IF(K4496="Yes",(J4496-1)*0.98,-1)</f>
        <v>6.2622</v>
      </c>
      <c r="M4496" s="10" t="s">
        <v>53</v>
      </c>
      <c r="N4496" s="50" t="n">
        <v>10.38</v>
      </c>
      <c r="O4496" s="50" t="n">
        <f aca="false">N4496*L4496</f>
        <v>65.001636</v>
      </c>
      <c r="P4496" s="14" t="n">
        <f aca="false">O4496+P4495</f>
        <v>844.679412400001</v>
      </c>
    </row>
    <row r="4497" customFormat="false" ht="12.8" hidden="false" customHeight="false" outlineLevel="0" collapsed="false">
      <c r="A4497" s="2" t="s">
        <v>4971</v>
      </c>
      <c r="B4497" s="2" t="s">
        <v>23</v>
      </c>
      <c r="C4497" s="6" t="s">
        <v>28</v>
      </c>
      <c r="D4497" s="6" t="s">
        <v>16</v>
      </c>
      <c r="E4497" s="6" t="s">
        <v>30</v>
      </c>
      <c r="F4497" s="6" t="s">
        <v>18</v>
      </c>
      <c r="G4497" s="6" t="s">
        <v>19</v>
      </c>
      <c r="H4497" s="6" t="s">
        <v>4972</v>
      </c>
      <c r="I4497" s="0" t="n">
        <v>2</v>
      </c>
      <c r="J4497" s="6" t="n">
        <v>0</v>
      </c>
      <c r="K4497" s="6" t="str">
        <f aca="false">IF(I4497=1, "No","Yes")</f>
        <v>Yes</v>
      </c>
      <c r="L4497" s="7" t="n">
        <f aca="false">IF(I4497=1,-J4497,0.98)</f>
        <v>0.98</v>
      </c>
      <c r="M4497" s="8" t="s">
        <v>51</v>
      </c>
      <c r="N4497" s="50" t="n">
        <v>10.38</v>
      </c>
      <c r="O4497" s="50" t="n">
        <f aca="false">N4497*L4497</f>
        <v>10.1724</v>
      </c>
      <c r="P4497" s="14" t="n">
        <f aca="false">O4497+P4496</f>
        <v>854.8518124</v>
      </c>
    </row>
    <row r="4498" customFormat="false" ht="12.8" hidden="false" customHeight="false" outlineLevel="0" collapsed="false">
      <c r="A4498" s="2" t="s">
        <v>4973</v>
      </c>
      <c r="B4498" s="2" t="s">
        <v>421</v>
      </c>
      <c r="C4498" s="0" t="s">
        <v>1094</v>
      </c>
      <c r="D4498" s="0" t="s">
        <v>37</v>
      </c>
      <c r="E4498" s="0" t="s">
        <v>17</v>
      </c>
      <c r="F4498" s="0" t="s">
        <v>18</v>
      </c>
      <c r="G4498" s="0" t="s">
        <v>19</v>
      </c>
      <c r="H4498" s="0" t="s">
        <v>4974</v>
      </c>
      <c r="I4498" s="0" t="n">
        <v>0</v>
      </c>
      <c r="J4498" s="0" t="n">
        <v>0</v>
      </c>
      <c r="K4498" s="3" t="str">
        <f aca="false">IF(I4498=1,"Yes","No")</f>
        <v>No</v>
      </c>
      <c r="L4498" s="0" t="n">
        <f aca="false">IF(K4498="Yes",(J4498-1)*0.98,-1)</f>
        <v>-1</v>
      </c>
      <c r="M4498" s="5" t="s">
        <v>33</v>
      </c>
      <c r="N4498" s="50" t="n">
        <v>10.38</v>
      </c>
      <c r="O4498" s="50" t="n">
        <f aca="false">N4498*L4498</f>
        <v>-10.38</v>
      </c>
      <c r="P4498" s="14" t="n">
        <f aca="false">O4498+P4497</f>
        <v>844.471812400001</v>
      </c>
      <c r="Q4498" s="47" t="n">
        <f aca="false">0.8*(P4498-518.82)</f>
        <v>260.52144992</v>
      </c>
      <c r="R4498" s="47" t="n">
        <f aca="false">P4498-Q4498</f>
        <v>583.95036248</v>
      </c>
      <c r="S4498" s="47" t="n">
        <f aca="false">R4498/50</f>
        <v>11.6790072496</v>
      </c>
      <c r="T4498" s="47" t="n">
        <f aca="false">75.32+Q4498</f>
        <v>335.84144992</v>
      </c>
      <c r="U4498" s="48" t="s">
        <v>21</v>
      </c>
    </row>
    <row r="4499" customFormat="false" ht="12.8" hidden="false" customHeight="false" outlineLevel="0" collapsed="false">
      <c r="A4499" s="2" t="s">
        <v>4975</v>
      </c>
      <c r="B4499" s="2" t="s">
        <v>2154</v>
      </c>
      <c r="C4499" s="0" t="s">
        <v>294</v>
      </c>
      <c r="D4499" s="0" t="s">
        <v>16</v>
      </c>
      <c r="E4499" s="0" t="s">
        <v>17</v>
      </c>
      <c r="F4499" s="0" t="s">
        <v>18</v>
      </c>
      <c r="G4499" s="0" t="s">
        <v>19</v>
      </c>
      <c r="H4499" s="0" t="s">
        <v>4976</v>
      </c>
      <c r="I4499" s="0" t="n">
        <v>2</v>
      </c>
      <c r="J4499" s="0" t="n">
        <v>1.11</v>
      </c>
      <c r="K4499" s="3" t="s">
        <v>21</v>
      </c>
      <c r="L4499" s="0" t="n">
        <f aca="false">IF(K4499="Yes",(J4499-1)*0.98,-1)</f>
        <v>0.1078</v>
      </c>
      <c r="M4499" s="4" t="s">
        <v>22</v>
      </c>
      <c r="N4499" s="50" t="n">
        <v>11.68</v>
      </c>
      <c r="O4499" s="50" t="n">
        <f aca="false">N4499*L4499</f>
        <v>1.259104</v>
      </c>
      <c r="P4499" s="51" t="n">
        <f aca="false">R4498+O4499</f>
        <v>585.20946648</v>
      </c>
    </row>
    <row r="4500" customFormat="false" ht="12.8" hidden="false" customHeight="false" outlineLevel="0" collapsed="false">
      <c r="A4500" s="2" t="s">
        <v>4975</v>
      </c>
      <c r="B4500" s="2" t="s">
        <v>2154</v>
      </c>
      <c r="C4500" s="0" t="s">
        <v>294</v>
      </c>
      <c r="D4500" s="0" t="s">
        <v>16</v>
      </c>
      <c r="E4500" s="0" t="s">
        <v>17</v>
      </c>
      <c r="F4500" s="0" t="s">
        <v>18</v>
      </c>
      <c r="G4500" s="0" t="s">
        <v>19</v>
      </c>
      <c r="H4500" s="0" t="s">
        <v>4977</v>
      </c>
      <c r="I4500" s="0" t="n">
        <v>1</v>
      </c>
      <c r="J4500" s="0" t="n">
        <v>1.24</v>
      </c>
      <c r="K4500" s="3" t="s">
        <v>21</v>
      </c>
      <c r="L4500" s="0" t="n">
        <f aca="false">IF(K4500="Yes",(J4500-1)*0.98,-1)</f>
        <v>0.2352</v>
      </c>
      <c r="M4500" s="11" t="s">
        <v>62</v>
      </c>
      <c r="N4500" s="50" t="n">
        <v>11.68</v>
      </c>
      <c r="O4500" s="50" t="n">
        <f aca="false">N4500*L4500</f>
        <v>2.747136</v>
      </c>
      <c r="P4500" s="14" t="n">
        <f aca="false">O4500+P4499</f>
        <v>587.95660248</v>
      </c>
    </row>
    <row r="4501" customFormat="false" ht="12.8" hidden="false" customHeight="false" outlineLevel="0" collapsed="false">
      <c r="A4501" s="2" t="s">
        <v>4978</v>
      </c>
      <c r="B4501" s="2" t="s">
        <v>445</v>
      </c>
      <c r="C4501" s="0" t="s">
        <v>555</v>
      </c>
      <c r="D4501" s="0" t="s">
        <v>48</v>
      </c>
      <c r="E4501" s="0" t="s">
        <v>147</v>
      </c>
      <c r="F4501" s="0" t="s">
        <v>49</v>
      </c>
      <c r="G4501" s="0" t="s">
        <v>19</v>
      </c>
      <c r="H4501" s="0" t="s">
        <v>4979</v>
      </c>
      <c r="I4501" s="0" t="n">
        <v>2</v>
      </c>
      <c r="J4501" s="0" t="n">
        <v>0</v>
      </c>
      <c r="K4501" s="3" t="str">
        <f aca="false">IF(I4501=1,"Yes","No")</f>
        <v>No</v>
      </c>
      <c r="L4501" s="0" t="n">
        <f aca="false">IF(K4501="Yes",(J4501-1)*0.98,-1)</f>
        <v>-1</v>
      </c>
      <c r="M4501" s="5" t="s">
        <v>33</v>
      </c>
      <c r="N4501" s="50" t="n">
        <v>11.68</v>
      </c>
      <c r="O4501" s="50" t="n">
        <f aca="false">N4501*L4501</f>
        <v>-11.68</v>
      </c>
      <c r="P4501" s="14" t="n">
        <f aca="false">O4501+P4500</f>
        <v>576.27660248</v>
      </c>
    </row>
    <row r="4502" customFormat="false" ht="12.8" hidden="false" customHeight="false" outlineLevel="0" collapsed="false">
      <c r="A4502" s="2" t="s">
        <v>4978</v>
      </c>
      <c r="B4502" s="2" t="s">
        <v>445</v>
      </c>
      <c r="C4502" s="0" t="s">
        <v>555</v>
      </c>
      <c r="D4502" s="0" t="s">
        <v>48</v>
      </c>
      <c r="E4502" s="0" t="s">
        <v>147</v>
      </c>
      <c r="F4502" s="0" t="s">
        <v>49</v>
      </c>
      <c r="G4502" s="0" t="s">
        <v>19</v>
      </c>
      <c r="H4502" s="0" t="s">
        <v>4979</v>
      </c>
      <c r="I4502" s="0" t="n">
        <v>2</v>
      </c>
      <c r="J4502" s="0" t="n">
        <v>1.64</v>
      </c>
      <c r="K4502" s="3" t="s">
        <v>21</v>
      </c>
      <c r="L4502" s="0" t="n">
        <f aca="false">IF(K4502="Yes",(J4502-1)*0.98,-1)</f>
        <v>0.6272</v>
      </c>
      <c r="M4502" s="4" t="s">
        <v>22</v>
      </c>
      <c r="N4502" s="50" t="n">
        <v>11.68</v>
      </c>
      <c r="O4502" s="50" t="n">
        <f aca="false">N4502*L4502</f>
        <v>7.325696</v>
      </c>
      <c r="P4502" s="14" t="n">
        <f aca="false">O4502+P4501</f>
        <v>583.60229848</v>
      </c>
    </row>
    <row r="4503" customFormat="false" ht="12.8" hidden="false" customHeight="false" outlineLevel="0" collapsed="false">
      <c r="A4503" s="2" t="s">
        <v>4978</v>
      </c>
      <c r="B4503" s="2" t="s">
        <v>296</v>
      </c>
      <c r="C4503" s="6" t="s">
        <v>555</v>
      </c>
      <c r="D4503" s="6" t="s">
        <v>16</v>
      </c>
      <c r="E4503" s="6" t="s">
        <v>147</v>
      </c>
      <c r="F4503" s="6" t="s">
        <v>43</v>
      </c>
      <c r="G4503" s="6" t="s">
        <v>19</v>
      </c>
      <c r="H4503" s="6" t="s">
        <v>4980</v>
      </c>
      <c r="I4503" s="0" t="n">
        <v>3</v>
      </c>
      <c r="J4503" s="6" t="n">
        <v>0</v>
      </c>
      <c r="K4503" s="6" t="str">
        <f aca="false">IF(I4503=1, "No","Yes")</f>
        <v>Yes</v>
      </c>
      <c r="L4503" s="7" t="n">
        <f aca="false">IF(I4503=1,-J4503,0.98)</f>
        <v>0.98</v>
      </c>
      <c r="M4503" s="8" t="s">
        <v>51</v>
      </c>
      <c r="N4503" s="50" t="n">
        <v>11.68</v>
      </c>
      <c r="O4503" s="50" t="n">
        <f aca="false">N4503*L4503</f>
        <v>11.4464</v>
      </c>
      <c r="P4503" s="14" t="n">
        <f aca="false">O4503+P4502</f>
        <v>595.04869848</v>
      </c>
    </row>
    <row r="4504" customFormat="false" ht="12.8" hidden="false" customHeight="false" outlineLevel="0" collapsed="false">
      <c r="A4504" s="9" t="s">
        <v>4978</v>
      </c>
      <c r="B4504" s="9" t="s">
        <v>296</v>
      </c>
      <c r="C4504" s="6" t="s">
        <v>555</v>
      </c>
      <c r="D4504" s="6" t="s">
        <v>16</v>
      </c>
      <c r="E4504" s="6" t="s">
        <v>147</v>
      </c>
      <c r="F4504" s="6" t="s">
        <v>43</v>
      </c>
      <c r="G4504" s="6" t="s">
        <v>19</v>
      </c>
      <c r="H4504" s="6" t="s">
        <v>4980</v>
      </c>
      <c r="I4504" s="0" t="n">
        <v>3</v>
      </c>
      <c r="J4504" s="6" t="n">
        <v>0</v>
      </c>
      <c r="K4504" s="6" t="s">
        <v>19</v>
      </c>
      <c r="L4504" s="0" t="n">
        <f aca="false">IF(K4504="Yes",(J4504-1)*0.98,-1)</f>
        <v>-1</v>
      </c>
      <c r="M4504" s="13" t="s">
        <v>184</v>
      </c>
      <c r="N4504" s="50" t="n">
        <v>11.68</v>
      </c>
      <c r="O4504" s="50" t="n">
        <f aca="false">N4504*L4504</f>
        <v>-11.68</v>
      </c>
      <c r="P4504" s="14" t="n">
        <f aca="false">O4504+P4503</f>
        <v>583.36869848</v>
      </c>
    </row>
    <row r="4505" customFormat="false" ht="12.8" hidden="false" customHeight="false" outlineLevel="0" collapsed="false">
      <c r="A4505" s="9" t="s">
        <v>4978</v>
      </c>
      <c r="B4505" s="9" t="s">
        <v>296</v>
      </c>
      <c r="C4505" s="6" t="s">
        <v>555</v>
      </c>
      <c r="D4505" s="6" t="s">
        <v>16</v>
      </c>
      <c r="E4505" s="6" t="s">
        <v>147</v>
      </c>
      <c r="F4505" s="6" t="s">
        <v>43</v>
      </c>
      <c r="G4505" s="6" t="s">
        <v>19</v>
      </c>
      <c r="H4505" s="6" t="s">
        <v>4981</v>
      </c>
      <c r="I4505" s="0" t="n">
        <v>2</v>
      </c>
      <c r="J4505" s="6" t="n">
        <v>0</v>
      </c>
      <c r="K4505" s="6" t="str">
        <f aca="false">IF(I4505=1,"Yes","No")</f>
        <v>No</v>
      </c>
      <c r="L4505" s="7" t="n">
        <f aca="false">IF(K4505="Yes",(J4505-1)*0.98,-1)</f>
        <v>-1</v>
      </c>
      <c r="M4505" s="10" t="s">
        <v>53</v>
      </c>
      <c r="N4505" s="50" t="n">
        <v>11.68</v>
      </c>
      <c r="O4505" s="50" t="n">
        <f aca="false">N4505*L4505</f>
        <v>-11.68</v>
      </c>
      <c r="P4505" s="14" t="n">
        <f aca="false">O4505+P4504</f>
        <v>571.68869848</v>
      </c>
    </row>
    <row r="4506" customFormat="false" ht="12.8" hidden="false" customHeight="false" outlineLevel="0" collapsed="false">
      <c r="A4506" s="2" t="s">
        <v>4978</v>
      </c>
      <c r="B4506" s="2" t="s">
        <v>375</v>
      </c>
      <c r="C4506" s="6" t="s">
        <v>611</v>
      </c>
      <c r="D4506" s="6" t="s">
        <v>42</v>
      </c>
      <c r="E4506" s="6" t="s">
        <v>147</v>
      </c>
      <c r="F4506" s="6" t="s">
        <v>43</v>
      </c>
      <c r="G4506" s="6" t="s">
        <v>19</v>
      </c>
      <c r="H4506" s="6" t="s">
        <v>4982</v>
      </c>
      <c r="I4506" s="0" t="n">
        <v>0</v>
      </c>
      <c r="J4506" s="6" t="n">
        <v>0</v>
      </c>
      <c r="K4506" s="6" t="str">
        <f aca="false">IF(I4506=1, "No","Yes")</f>
        <v>Yes</v>
      </c>
      <c r="L4506" s="7" t="n">
        <f aca="false">IF(I4506=1,-J4506,0.98)</f>
        <v>0.98</v>
      </c>
      <c r="M4506" s="8" t="s">
        <v>51</v>
      </c>
      <c r="N4506" s="50" t="n">
        <v>11.68</v>
      </c>
      <c r="O4506" s="50" t="n">
        <f aca="false">N4506*L4506</f>
        <v>11.4464</v>
      </c>
      <c r="P4506" s="14" t="n">
        <f aca="false">O4506+P4505</f>
        <v>583.13509848</v>
      </c>
    </row>
    <row r="4507" customFormat="false" ht="12.8" hidden="false" customHeight="false" outlineLevel="0" collapsed="false">
      <c r="A4507" s="9" t="s">
        <v>4978</v>
      </c>
      <c r="B4507" s="9" t="s">
        <v>375</v>
      </c>
      <c r="C4507" s="6" t="s">
        <v>611</v>
      </c>
      <c r="D4507" s="6" t="s">
        <v>42</v>
      </c>
      <c r="E4507" s="6" t="s">
        <v>147</v>
      </c>
      <c r="F4507" s="6" t="s">
        <v>43</v>
      </c>
      <c r="G4507" s="6" t="s">
        <v>19</v>
      </c>
      <c r="H4507" s="6" t="s">
        <v>4983</v>
      </c>
      <c r="I4507" s="0" t="n">
        <v>3</v>
      </c>
      <c r="J4507" s="6" t="n">
        <v>0</v>
      </c>
      <c r="K4507" s="6" t="str">
        <f aca="false">IF(I4507=1,"Yes","No")</f>
        <v>No</v>
      </c>
      <c r="L4507" s="7" t="n">
        <f aca="false">IF(K4507="Yes",(J4507-1)*0.98,-1)</f>
        <v>-1</v>
      </c>
      <c r="M4507" s="10" t="s">
        <v>53</v>
      </c>
      <c r="N4507" s="50" t="n">
        <v>11.68</v>
      </c>
      <c r="O4507" s="50" t="n">
        <f aca="false">N4507*L4507</f>
        <v>-11.68</v>
      </c>
      <c r="P4507" s="14" t="n">
        <f aca="false">O4507+P4506</f>
        <v>571.45509848</v>
      </c>
    </row>
    <row r="4508" customFormat="false" ht="12.8" hidden="false" customHeight="false" outlineLevel="0" collapsed="false">
      <c r="A4508" s="2" t="s">
        <v>4984</v>
      </c>
      <c r="B4508" s="2" t="s">
        <v>4985</v>
      </c>
      <c r="C4508" s="0" t="s">
        <v>403</v>
      </c>
      <c r="D4508" s="0" t="s">
        <v>29</v>
      </c>
      <c r="E4508" s="0" t="s">
        <v>147</v>
      </c>
      <c r="F4508" s="0" t="s">
        <v>18</v>
      </c>
      <c r="G4508" s="0" t="s">
        <v>19</v>
      </c>
      <c r="H4508" s="0" t="s">
        <v>4986</v>
      </c>
      <c r="I4508" s="0" t="n">
        <v>2</v>
      </c>
      <c r="J4508" s="0" t="n">
        <v>2.95</v>
      </c>
      <c r="K4508" s="3" t="s">
        <v>21</v>
      </c>
      <c r="L4508" s="0" t="n">
        <f aca="false">IF(K4508="Yes",(J4508-1)*0.98,-1)</f>
        <v>1.911</v>
      </c>
      <c r="M4508" s="4" t="s">
        <v>22</v>
      </c>
      <c r="N4508" s="50" t="n">
        <v>11.68</v>
      </c>
      <c r="O4508" s="50" t="n">
        <f aca="false">N4508*L4508</f>
        <v>22.32048</v>
      </c>
      <c r="P4508" s="14" t="n">
        <f aca="false">O4508+P4507</f>
        <v>593.77557848</v>
      </c>
    </row>
    <row r="4509" customFormat="false" ht="12.8" hidden="false" customHeight="false" outlineLevel="0" collapsed="false">
      <c r="A4509" s="2" t="s">
        <v>4984</v>
      </c>
      <c r="B4509" s="2" t="s">
        <v>310</v>
      </c>
      <c r="C4509" s="6" t="s">
        <v>150</v>
      </c>
      <c r="D4509" s="6" t="s">
        <v>16</v>
      </c>
      <c r="E4509" s="6" t="s">
        <v>17</v>
      </c>
      <c r="F4509" s="6" t="s">
        <v>43</v>
      </c>
      <c r="G4509" s="6" t="s">
        <v>19</v>
      </c>
      <c r="H4509" s="6" t="s">
        <v>4987</v>
      </c>
      <c r="I4509" s="0" t="s">
        <v>133</v>
      </c>
      <c r="J4509" s="6" t="n">
        <v>0</v>
      </c>
      <c r="K4509" s="6" t="str">
        <f aca="false">IF(I4509=1, "No","Yes")</f>
        <v>Yes</v>
      </c>
      <c r="L4509" s="7" t="n">
        <f aca="false">IF(I4509=1,-J4509,0.98)</f>
        <v>0.98</v>
      </c>
      <c r="M4509" s="8" t="s">
        <v>51</v>
      </c>
      <c r="N4509" s="50" t="n">
        <v>11.68</v>
      </c>
      <c r="O4509" s="50" t="n">
        <f aca="false">N4509*L4509</f>
        <v>11.4464</v>
      </c>
      <c r="P4509" s="14" t="n">
        <f aca="false">O4509+P4508</f>
        <v>605.22197848</v>
      </c>
    </row>
    <row r="4510" customFormat="false" ht="12.8" hidden="false" customHeight="false" outlineLevel="0" collapsed="false">
      <c r="A4510" s="2" t="s">
        <v>4984</v>
      </c>
      <c r="B4510" s="2" t="s">
        <v>135</v>
      </c>
      <c r="C4510" s="0" t="s">
        <v>1082</v>
      </c>
      <c r="D4510" s="0" t="s">
        <v>37</v>
      </c>
      <c r="E4510" s="0" t="s">
        <v>147</v>
      </c>
      <c r="G4510" s="0" t="s">
        <v>19</v>
      </c>
      <c r="H4510" s="0" t="s">
        <v>4261</v>
      </c>
      <c r="I4510" s="0" t="n">
        <v>4</v>
      </c>
      <c r="J4510" s="0" t="n">
        <v>0</v>
      </c>
      <c r="K4510" s="3" t="str">
        <f aca="false">IF(I4510=1,"Yes","No")</f>
        <v>No</v>
      </c>
      <c r="L4510" s="0" t="n">
        <f aca="false">IF(K4510="Yes",(J4510-1)*0.98,-1)</f>
        <v>-1</v>
      </c>
      <c r="M4510" s="5" t="s">
        <v>33</v>
      </c>
      <c r="N4510" s="50" t="n">
        <v>11.68</v>
      </c>
      <c r="O4510" s="50" t="n">
        <f aca="false">N4510*L4510</f>
        <v>-11.68</v>
      </c>
      <c r="P4510" s="14" t="n">
        <f aca="false">O4510+P4509</f>
        <v>593.541978480001</v>
      </c>
    </row>
    <row r="4511" customFormat="false" ht="12.8" hidden="false" customHeight="false" outlineLevel="0" collapsed="false">
      <c r="A4511" s="2" t="s">
        <v>4984</v>
      </c>
      <c r="B4511" s="2" t="s">
        <v>159</v>
      </c>
      <c r="C4511" s="0" t="s">
        <v>1082</v>
      </c>
      <c r="D4511" s="0" t="s">
        <v>37</v>
      </c>
      <c r="E4511" s="0" t="s">
        <v>147</v>
      </c>
      <c r="F4511" s="0" t="s">
        <v>1413</v>
      </c>
      <c r="G4511" s="0" t="s">
        <v>19</v>
      </c>
      <c r="H4511" s="0" t="s">
        <v>4988</v>
      </c>
      <c r="I4511" s="0" t="n">
        <v>2</v>
      </c>
      <c r="J4511" s="0" t="n">
        <v>1.76</v>
      </c>
      <c r="K4511" s="3" t="s">
        <v>21</v>
      </c>
      <c r="L4511" s="0" t="n">
        <f aca="false">IF(K4511="Yes",(J4511-1)*0.98,-1)</f>
        <v>0.7448</v>
      </c>
      <c r="M4511" s="11" t="s">
        <v>62</v>
      </c>
      <c r="N4511" s="50" t="n">
        <v>11.68</v>
      </c>
      <c r="O4511" s="50" t="n">
        <f aca="false">N4511*L4511</f>
        <v>8.699264</v>
      </c>
      <c r="P4511" s="14" t="n">
        <f aca="false">O4511+P4510</f>
        <v>602.24124248</v>
      </c>
    </row>
    <row r="4512" customFormat="false" ht="12.8" hidden="false" customHeight="false" outlineLevel="0" collapsed="false">
      <c r="A4512" s="9" t="s">
        <v>4984</v>
      </c>
      <c r="B4512" s="9" t="s">
        <v>159</v>
      </c>
      <c r="C4512" s="6" t="s">
        <v>1082</v>
      </c>
      <c r="D4512" s="6" t="s">
        <v>37</v>
      </c>
      <c r="E4512" s="6" t="s">
        <v>147</v>
      </c>
      <c r="F4512" s="6" t="s">
        <v>1413</v>
      </c>
      <c r="G4512" s="6" t="s">
        <v>19</v>
      </c>
      <c r="H4512" s="6" t="s">
        <v>4988</v>
      </c>
      <c r="I4512" s="0" t="n">
        <v>2</v>
      </c>
      <c r="J4512" s="6" t="n">
        <v>0</v>
      </c>
      <c r="K4512" s="6" t="str">
        <f aca="false">IF(I4512=1,"Yes","No")</f>
        <v>No</v>
      </c>
      <c r="L4512" s="7" t="n">
        <f aca="false">IF(K4512="Yes",(J4512-1)*0.98,-1)</f>
        <v>-1</v>
      </c>
      <c r="M4512" s="10" t="s">
        <v>53</v>
      </c>
      <c r="N4512" s="50" t="n">
        <v>11.68</v>
      </c>
      <c r="O4512" s="50" t="n">
        <f aca="false">N4512*L4512</f>
        <v>-11.68</v>
      </c>
      <c r="P4512" s="14" t="n">
        <f aca="false">O4512+P4511</f>
        <v>590.56124248</v>
      </c>
    </row>
    <row r="4513" customFormat="false" ht="12.8" hidden="false" customHeight="false" outlineLevel="0" collapsed="false">
      <c r="A4513" s="2" t="s">
        <v>4984</v>
      </c>
      <c r="B4513" s="2" t="s">
        <v>4989</v>
      </c>
      <c r="C4513" s="0" t="s">
        <v>370</v>
      </c>
      <c r="D4513" s="0" t="s">
        <v>29</v>
      </c>
      <c r="E4513" s="0" t="s">
        <v>147</v>
      </c>
      <c r="F4513" s="0" t="s">
        <v>65</v>
      </c>
      <c r="G4513" s="0" t="s">
        <v>21</v>
      </c>
      <c r="H4513" s="0" t="s">
        <v>4990</v>
      </c>
      <c r="I4513" s="0" t="n">
        <v>0</v>
      </c>
      <c r="J4513" s="0" t="n">
        <v>0</v>
      </c>
      <c r="K4513" s="3" t="s">
        <v>19</v>
      </c>
      <c r="L4513" s="0" t="n">
        <f aca="false">IF(K4513="Yes",(J4513-1)*0.98,-1)</f>
        <v>-1</v>
      </c>
      <c r="M4513" s="11" t="s">
        <v>62</v>
      </c>
      <c r="N4513" s="50" t="n">
        <v>11.68</v>
      </c>
      <c r="O4513" s="50" t="n">
        <f aca="false">N4513*L4513</f>
        <v>-11.68</v>
      </c>
      <c r="P4513" s="14" t="n">
        <f aca="false">O4513+P4512</f>
        <v>578.881242480001</v>
      </c>
    </row>
    <row r="4514" customFormat="false" ht="12.8" hidden="false" customHeight="false" outlineLevel="0" collapsed="false">
      <c r="A4514" s="2" t="s">
        <v>4991</v>
      </c>
      <c r="B4514" s="2" t="s">
        <v>46</v>
      </c>
      <c r="C4514" s="0" t="s">
        <v>47</v>
      </c>
      <c r="D4514" s="0" t="s">
        <v>16</v>
      </c>
      <c r="E4514" s="0" t="s">
        <v>30</v>
      </c>
      <c r="F4514" s="0" t="s">
        <v>65</v>
      </c>
      <c r="G4514" s="0" t="s">
        <v>21</v>
      </c>
      <c r="H4514" s="0" t="s">
        <v>2465</v>
      </c>
      <c r="I4514" s="0" t="n">
        <v>2</v>
      </c>
      <c r="J4514" s="0" t="n">
        <v>1.74</v>
      </c>
      <c r="K4514" s="3" t="s">
        <v>21</v>
      </c>
      <c r="L4514" s="0" t="n">
        <f aca="false">IF(K4514="Yes",(J4514-1)*0.98,-1)</f>
        <v>0.7252</v>
      </c>
      <c r="M4514" s="4" t="s">
        <v>22</v>
      </c>
      <c r="N4514" s="50" t="n">
        <v>11.68</v>
      </c>
      <c r="O4514" s="50" t="n">
        <f aca="false">N4514*L4514</f>
        <v>8.470336</v>
      </c>
      <c r="P4514" s="14" t="n">
        <f aca="false">O4514+P4513</f>
        <v>587.351578480001</v>
      </c>
    </row>
    <row r="4515" customFormat="false" ht="12.8" hidden="false" customHeight="false" outlineLevel="0" collapsed="false">
      <c r="A4515" s="2" t="s">
        <v>4991</v>
      </c>
      <c r="B4515" s="2" t="s">
        <v>149</v>
      </c>
      <c r="C4515" s="0" t="s">
        <v>248</v>
      </c>
      <c r="D4515" s="0" t="s">
        <v>16</v>
      </c>
      <c r="E4515" s="0" t="s">
        <v>17</v>
      </c>
      <c r="F4515" s="0" t="s">
        <v>18</v>
      </c>
      <c r="G4515" s="0" t="s">
        <v>19</v>
      </c>
      <c r="H4515" s="0" t="s">
        <v>4992</v>
      </c>
      <c r="I4515" s="0" t="n">
        <v>3</v>
      </c>
      <c r="J4515" s="0" t="n">
        <v>1.37</v>
      </c>
      <c r="K4515" s="3" t="s">
        <v>21</v>
      </c>
      <c r="L4515" s="0" t="n">
        <f aca="false">IF(K4515="Yes",(J4515-1)*0.98,-1)</f>
        <v>0.3626</v>
      </c>
      <c r="M4515" s="4" t="s">
        <v>22</v>
      </c>
      <c r="N4515" s="50" t="n">
        <v>11.68</v>
      </c>
      <c r="O4515" s="50" t="n">
        <f aca="false">N4515*L4515</f>
        <v>4.235168</v>
      </c>
      <c r="P4515" s="14" t="n">
        <f aca="false">O4515+P4514</f>
        <v>591.586746480001</v>
      </c>
    </row>
    <row r="4516" customFormat="false" ht="12.8" hidden="false" customHeight="false" outlineLevel="0" collapsed="false">
      <c r="A4516" s="2" t="s">
        <v>4991</v>
      </c>
      <c r="B4516" s="2" t="s">
        <v>505</v>
      </c>
      <c r="C4516" s="0" t="s">
        <v>327</v>
      </c>
      <c r="D4516" s="0" t="s">
        <v>16</v>
      </c>
      <c r="E4516" s="0" t="s">
        <v>17</v>
      </c>
      <c r="F4516" s="0" t="s">
        <v>18</v>
      </c>
      <c r="G4516" s="0" t="s">
        <v>19</v>
      </c>
      <c r="H4516" s="0" t="s">
        <v>4993</v>
      </c>
      <c r="I4516" s="0" t="n">
        <v>1</v>
      </c>
      <c r="J4516" s="0" t="n">
        <v>1.06</v>
      </c>
      <c r="K4516" s="3" t="s">
        <v>21</v>
      </c>
      <c r="L4516" s="0" t="n">
        <f aca="false">IF(K4516="Yes",(J4516-1)*0.98,-1)</f>
        <v>0.0588000000000001</v>
      </c>
      <c r="M4516" s="4" t="s">
        <v>22</v>
      </c>
      <c r="N4516" s="50" t="n">
        <v>11.68</v>
      </c>
      <c r="O4516" s="50" t="n">
        <f aca="false">N4516*L4516</f>
        <v>0.686784000000001</v>
      </c>
      <c r="P4516" s="14" t="n">
        <f aca="false">O4516+P4515</f>
        <v>592.273530480001</v>
      </c>
    </row>
    <row r="4517" customFormat="false" ht="12.8" hidden="false" customHeight="false" outlineLevel="0" collapsed="false">
      <c r="A4517" s="2" t="s">
        <v>4994</v>
      </c>
      <c r="B4517" s="2" t="s">
        <v>1099</v>
      </c>
      <c r="C4517" s="0" t="s">
        <v>215</v>
      </c>
      <c r="D4517" s="0" t="s">
        <v>42</v>
      </c>
      <c r="E4517" s="0" t="s">
        <v>79</v>
      </c>
      <c r="F4517" s="0" t="s">
        <v>80</v>
      </c>
      <c r="G4517" s="0" t="s">
        <v>19</v>
      </c>
      <c r="H4517" s="0" t="s">
        <v>4995</v>
      </c>
      <c r="I4517" s="0" t="n">
        <v>1</v>
      </c>
      <c r="J4517" s="0" t="n">
        <v>1.47</v>
      </c>
      <c r="K4517" s="3" t="s">
        <v>21</v>
      </c>
      <c r="L4517" s="0" t="n">
        <f aca="false">IF(K4517="Yes",(J4517-1)*0.98,-1)</f>
        <v>0.4606</v>
      </c>
      <c r="M4517" s="4" t="s">
        <v>22</v>
      </c>
      <c r="N4517" s="50" t="n">
        <v>11.68</v>
      </c>
      <c r="O4517" s="50" t="n">
        <f aca="false">N4517*L4517</f>
        <v>5.379808</v>
      </c>
      <c r="P4517" s="14" t="n">
        <f aca="false">O4517+P4516</f>
        <v>597.653338480001</v>
      </c>
    </row>
    <row r="4518" customFormat="false" ht="12.8" hidden="false" customHeight="false" outlineLevel="0" collapsed="false">
      <c r="A4518" s="9" t="s">
        <v>4996</v>
      </c>
      <c r="B4518" s="9" t="s">
        <v>810</v>
      </c>
      <c r="C4518" s="6" t="s">
        <v>56</v>
      </c>
      <c r="D4518" s="6" t="s">
        <v>16</v>
      </c>
      <c r="E4518" s="6" t="s">
        <v>17</v>
      </c>
      <c r="F4518" s="6" t="s">
        <v>65</v>
      </c>
      <c r="G4518" s="6" t="s">
        <v>21</v>
      </c>
      <c r="H4518" s="6" t="s">
        <v>4997</v>
      </c>
      <c r="I4518" s="0" t="n">
        <v>2</v>
      </c>
      <c r="J4518" s="6" t="n">
        <v>0</v>
      </c>
      <c r="K4518" s="6" t="str">
        <f aca="false">IF(I4518=1,"Yes","No")</f>
        <v>No</v>
      </c>
      <c r="L4518" s="7" t="n">
        <f aca="false">IF(K4518="Yes",(J4518-1)*0.98,-1)</f>
        <v>-1</v>
      </c>
      <c r="M4518" s="10" t="s">
        <v>53</v>
      </c>
      <c r="N4518" s="50" t="n">
        <v>11.68</v>
      </c>
      <c r="O4518" s="50" t="n">
        <f aca="false">N4518*L4518</f>
        <v>-11.68</v>
      </c>
      <c r="P4518" s="14" t="n">
        <f aca="false">O4518+P4517</f>
        <v>585.973338480001</v>
      </c>
    </row>
    <row r="4519" customFormat="false" ht="12.8" hidden="false" customHeight="false" outlineLevel="0" collapsed="false">
      <c r="A4519" s="2" t="s">
        <v>4998</v>
      </c>
      <c r="B4519" s="2" t="s">
        <v>167</v>
      </c>
      <c r="C4519" s="0" t="s">
        <v>119</v>
      </c>
      <c r="D4519" s="0" t="s">
        <v>42</v>
      </c>
      <c r="E4519" s="0" t="s">
        <v>79</v>
      </c>
      <c r="F4519" s="0" t="s">
        <v>80</v>
      </c>
      <c r="G4519" s="0" t="s">
        <v>19</v>
      </c>
      <c r="H4519" s="0" t="s">
        <v>4999</v>
      </c>
      <c r="I4519" s="0" t="n">
        <v>0</v>
      </c>
      <c r="J4519" s="0" t="n">
        <v>0</v>
      </c>
      <c r="K4519" s="3" t="s">
        <v>19</v>
      </c>
      <c r="L4519" s="0" t="n">
        <f aca="false">IF(K4519="Yes",(J4519-1)*0.98,-1)</f>
        <v>-1</v>
      </c>
      <c r="M4519" s="4" t="s">
        <v>22</v>
      </c>
      <c r="N4519" s="50" t="n">
        <v>11.68</v>
      </c>
      <c r="O4519" s="50" t="n">
        <f aca="false">N4519*L4519</f>
        <v>-11.68</v>
      </c>
      <c r="P4519" s="14" t="n">
        <f aca="false">O4519+P4518</f>
        <v>574.293338480001</v>
      </c>
    </row>
    <row r="4520" customFormat="false" ht="12.8" hidden="false" customHeight="false" outlineLevel="0" collapsed="false">
      <c r="A4520" s="9" t="s">
        <v>4998</v>
      </c>
      <c r="B4520" s="9" t="s">
        <v>376</v>
      </c>
      <c r="C4520" s="6" t="s">
        <v>506</v>
      </c>
      <c r="D4520" s="6" t="s">
        <v>42</v>
      </c>
      <c r="E4520" s="6" t="s">
        <v>147</v>
      </c>
      <c r="F4520" s="6" t="s">
        <v>43</v>
      </c>
      <c r="G4520" s="6" t="s">
        <v>19</v>
      </c>
      <c r="H4520" s="6" t="s">
        <v>5000</v>
      </c>
      <c r="I4520" s="0" t="n">
        <v>1</v>
      </c>
      <c r="J4520" s="6" t="n">
        <v>3.25</v>
      </c>
      <c r="K4520" s="6" t="str">
        <f aca="false">IF(I4520=1,"Yes","No")</f>
        <v>Yes</v>
      </c>
      <c r="L4520" s="7" t="n">
        <f aca="false">IF(K4520="Yes",(J4520-1)*0.98,-1)</f>
        <v>2.205</v>
      </c>
      <c r="M4520" s="10" t="s">
        <v>53</v>
      </c>
      <c r="N4520" s="50" t="n">
        <v>11.68</v>
      </c>
      <c r="O4520" s="50" t="n">
        <f aca="false">N4520*L4520</f>
        <v>25.7544</v>
      </c>
      <c r="P4520" s="14" t="n">
        <f aca="false">O4520+P4519</f>
        <v>600.047738480001</v>
      </c>
    </row>
    <row r="4521" customFormat="false" ht="12.8" hidden="false" customHeight="false" outlineLevel="0" collapsed="false">
      <c r="A4521" s="2" t="s">
        <v>5001</v>
      </c>
      <c r="B4521" s="2" t="s">
        <v>445</v>
      </c>
      <c r="C4521" s="6" t="s">
        <v>1192</v>
      </c>
      <c r="D4521" s="6" t="s">
        <v>37</v>
      </c>
      <c r="E4521" s="6" t="s">
        <v>147</v>
      </c>
      <c r="F4521" s="6" t="s">
        <v>43</v>
      </c>
      <c r="G4521" s="6" t="s">
        <v>19</v>
      </c>
      <c r="H4521" s="6" t="s">
        <v>5002</v>
      </c>
      <c r="I4521" s="0" t="n">
        <v>4</v>
      </c>
      <c r="J4521" s="6" t="n">
        <v>0</v>
      </c>
      <c r="K4521" s="6" t="str">
        <f aca="false">IF(I4521=1, "No","Yes")</f>
        <v>Yes</v>
      </c>
      <c r="L4521" s="7" t="n">
        <f aca="false">IF(I4521=1,-J4521,0.98)</f>
        <v>0.98</v>
      </c>
      <c r="M4521" s="8" t="s">
        <v>51</v>
      </c>
      <c r="N4521" s="50" t="n">
        <v>11.68</v>
      </c>
      <c r="O4521" s="50" t="n">
        <f aca="false">N4521*L4521</f>
        <v>11.4464</v>
      </c>
      <c r="P4521" s="14" t="n">
        <f aca="false">O4521+P4520</f>
        <v>611.494138480001</v>
      </c>
    </row>
    <row r="4522" customFormat="false" ht="12.8" hidden="false" customHeight="false" outlineLevel="0" collapsed="false">
      <c r="A4522" s="2" t="s">
        <v>5001</v>
      </c>
      <c r="B4522" s="2" t="s">
        <v>3911</v>
      </c>
      <c r="C4522" s="0" t="s">
        <v>150</v>
      </c>
      <c r="D4522" s="0" t="s">
        <v>16</v>
      </c>
      <c r="E4522" s="0" t="s">
        <v>17</v>
      </c>
      <c r="F4522" s="0" t="s">
        <v>18</v>
      </c>
      <c r="G4522" s="0" t="s">
        <v>19</v>
      </c>
      <c r="H4522" s="0" t="s">
        <v>5003</v>
      </c>
      <c r="I4522" s="0" t="n">
        <v>1</v>
      </c>
      <c r="J4522" s="0" t="n">
        <v>1.09</v>
      </c>
      <c r="K4522" s="3" t="s">
        <v>21</v>
      </c>
      <c r="L4522" s="0" t="n">
        <f aca="false">IF(K4522="Yes",(J4522-1)*0.98,-1)</f>
        <v>0.0882000000000001</v>
      </c>
      <c r="M4522" s="4" t="s">
        <v>22</v>
      </c>
      <c r="N4522" s="50" t="n">
        <v>11.68</v>
      </c>
      <c r="O4522" s="50" t="n">
        <f aca="false">N4522*L4522</f>
        <v>1.030176</v>
      </c>
      <c r="P4522" s="14" t="n">
        <f aca="false">O4522+P4521</f>
        <v>612.524314480001</v>
      </c>
    </row>
    <row r="4523" customFormat="false" ht="12.8" hidden="false" customHeight="false" outlineLevel="0" collapsed="false">
      <c r="A4523" s="2" t="s">
        <v>5001</v>
      </c>
      <c r="B4523" s="2" t="s">
        <v>3911</v>
      </c>
      <c r="C4523" s="0" t="s">
        <v>150</v>
      </c>
      <c r="D4523" s="0" t="s">
        <v>16</v>
      </c>
      <c r="E4523" s="0" t="s">
        <v>17</v>
      </c>
      <c r="F4523" s="0" t="s">
        <v>18</v>
      </c>
      <c r="G4523" s="0" t="s">
        <v>19</v>
      </c>
      <c r="H4523" s="0" t="s">
        <v>5004</v>
      </c>
      <c r="I4523" s="0" t="n">
        <v>0</v>
      </c>
      <c r="J4523" s="0" t="n">
        <v>0</v>
      </c>
      <c r="K4523" s="3" t="s">
        <v>19</v>
      </c>
      <c r="L4523" s="0" t="n">
        <f aca="false">IF(K4523="Yes",(J4523-1)*0.98,-1)</f>
        <v>-1</v>
      </c>
      <c r="M4523" s="11" t="s">
        <v>62</v>
      </c>
      <c r="N4523" s="50" t="n">
        <v>11.68</v>
      </c>
      <c r="O4523" s="50" t="n">
        <f aca="false">N4523*L4523</f>
        <v>-11.68</v>
      </c>
      <c r="P4523" s="14" t="n">
        <f aca="false">O4523+P4522</f>
        <v>600.844314480001</v>
      </c>
    </row>
    <row r="4524" customFormat="false" ht="12.8" hidden="false" customHeight="false" outlineLevel="0" collapsed="false">
      <c r="A4524" s="2" t="s">
        <v>5001</v>
      </c>
      <c r="B4524" s="2" t="s">
        <v>293</v>
      </c>
      <c r="C4524" s="0" t="s">
        <v>294</v>
      </c>
      <c r="D4524" s="0" t="s">
        <v>42</v>
      </c>
      <c r="E4524" s="0" t="s">
        <v>79</v>
      </c>
      <c r="F4524" s="0" t="s">
        <v>80</v>
      </c>
      <c r="G4524" s="0" t="s">
        <v>19</v>
      </c>
      <c r="H4524" s="0" t="s">
        <v>5005</v>
      </c>
      <c r="I4524" s="0" t="n">
        <v>1</v>
      </c>
      <c r="J4524" s="0" t="n">
        <v>1.32</v>
      </c>
      <c r="K4524" s="3" t="s">
        <v>21</v>
      </c>
      <c r="L4524" s="0" t="n">
        <f aca="false">IF(K4524="Yes",(J4524-1)*0.98,-1)</f>
        <v>0.3136</v>
      </c>
      <c r="M4524" s="4" t="s">
        <v>22</v>
      </c>
      <c r="N4524" s="50" t="n">
        <v>11.68</v>
      </c>
      <c r="O4524" s="50" t="n">
        <f aca="false">N4524*L4524</f>
        <v>3.662848</v>
      </c>
      <c r="P4524" s="14" t="n">
        <f aca="false">O4524+P4523</f>
        <v>604.507162480001</v>
      </c>
    </row>
    <row r="4525" customFormat="false" ht="12.8" hidden="false" customHeight="false" outlineLevel="0" collapsed="false">
      <c r="A4525" s="2" t="s">
        <v>5006</v>
      </c>
      <c r="B4525" s="2" t="s">
        <v>142</v>
      </c>
      <c r="C4525" s="0" t="s">
        <v>86</v>
      </c>
      <c r="D4525" s="0" t="s">
        <v>16</v>
      </c>
      <c r="E4525" s="0" t="s">
        <v>17</v>
      </c>
      <c r="F4525" s="0" t="s">
        <v>18</v>
      </c>
      <c r="G4525" s="0" t="s">
        <v>19</v>
      </c>
      <c r="H4525" s="0" t="s">
        <v>5007</v>
      </c>
      <c r="I4525" s="0" t="n">
        <v>2</v>
      </c>
      <c r="J4525" s="0" t="n">
        <v>1.34</v>
      </c>
      <c r="K4525" s="3" t="s">
        <v>21</v>
      </c>
      <c r="L4525" s="0" t="n">
        <f aca="false">IF(K4525="Yes",(J4525-1)*0.98,-1)</f>
        <v>0.3332</v>
      </c>
      <c r="M4525" s="4" t="s">
        <v>22</v>
      </c>
      <c r="N4525" s="50" t="n">
        <v>11.68</v>
      </c>
      <c r="O4525" s="50" t="n">
        <f aca="false">N4525*L4525</f>
        <v>3.891776</v>
      </c>
      <c r="P4525" s="14" t="n">
        <f aca="false">O4525+P4524</f>
        <v>608.398938480001</v>
      </c>
    </row>
    <row r="4526" customFormat="false" ht="12.8" hidden="false" customHeight="false" outlineLevel="0" collapsed="false">
      <c r="A4526" s="2" t="s">
        <v>5006</v>
      </c>
      <c r="B4526" s="2" t="s">
        <v>186</v>
      </c>
      <c r="C4526" s="0" t="s">
        <v>1088</v>
      </c>
      <c r="D4526" s="0" t="s">
        <v>37</v>
      </c>
      <c r="E4526" s="0" t="s">
        <v>17</v>
      </c>
      <c r="F4526" s="0" t="s">
        <v>43</v>
      </c>
      <c r="G4526" s="0" t="s">
        <v>19</v>
      </c>
      <c r="H4526" s="0" t="s">
        <v>5008</v>
      </c>
      <c r="I4526" s="0" t="n">
        <v>4</v>
      </c>
      <c r="J4526" s="0" t="n">
        <v>0</v>
      </c>
      <c r="K4526" s="3" t="s">
        <v>19</v>
      </c>
      <c r="L4526" s="0" t="n">
        <f aca="false">IF(K4526="Yes",(J4526-1)*0.98,-1)</f>
        <v>-1</v>
      </c>
      <c r="M4526" s="11" t="s">
        <v>62</v>
      </c>
      <c r="N4526" s="50" t="n">
        <v>11.68</v>
      </c>
      <c r="O4526" s="50" t="n">
        <f aca="false">N4526*L4526</f>
        <v>-11.68</v>
      </c>
      <c r="P4526" s="14" t="n">
        <f aca="false">O4526+P4525</f>
        <v>596.718938480001</v>
      </c>
    </row>
    <row r="4527" customFormat="false" ht="12.8" hidden="false" customHeight="false" outlineLevel="0" collapsed="false">
      <c r="A4527" s="2" t="s">
        <v>5006</v>
      </c>
      <c r="B4527" s="2" t="s">
        <v>186</v>
      </c>
      <c r="C4527" s="6" t="s">
        <v>1088</v>
      </c>
      <c r="D4527" s="6" t="s">
        <v>37</v>
      </c>
      <c r="E4527" s="6" t="s">
        <v>17</v>
      </c>
      <c r="F4527" s="6" t="s">
        <v>43</v>
      </c>
      <c r="G4527" s="6" t="s">
        <v>19</v>
      </c>
      <c r="H4527" s="6" t="s">
        <v>5009</v>
      </c>
      <c r="I4527" s="0" t="n">
        <v>1</v>
      </c>
      <c r="J4527" s="6" t="n">
        <v>5.4</v>
      </c>
      <c r="K4527" s="6" t="str">
        <f aca="false">IF(I4527=1, "No","Yes")</f>
        <v>No</v>
      </c>
      <c r="L4527" s="7" t="n">
        <f aca="false">IF(I4527=1,-J4527,0.98)</f>
        <v>-5.4</v>
      </c>
      <c r="M4527" s="12" t="s">
        <v>128</v>
      </c>
      <c r="N4527" s="50" t="n">
        <v>11.68</v>
      </c>
      <c r="O4527" s="50" t="n">
        <f aca="false">N4527*L4527</f>
        <v>-63.072</v>
      </c>
      <c r="P4527" s="14" t="n">
        <f aca="false">O4527+P4526</f>
        <v>533.646938480001</v>
      </c>
    </row>
    <row r="4528" customFormat="false" ht="12.8" hidden="false" customHeight="false" outlineLevel="0" collapsed="false">
      <c r="A4528" s="2" t="s">
        <v>5010</v>
      </c>
      <c r="B4528" s="2" t="s">
        <v>255</v>
      </c>
      <c r="C4528" s="0" t="s">
        <v>332</v>
      </c>
      <c r="D4528" s="0" t="s">
        <v>42</v>
      </c>
      <c r="E4528" s="0" t="s">
        <v>79</v>
      </c>
      <c r="F4528" s="0" t="s">
        <v>80</v>
      </c>
      <c r="G4528" s="0" t="s">
        <v>19</v>
      </c>
      <c r="H4528" s="0" t="s">
        <v>5011</v>
      </c>
      <c r="I4528" s="0" t="n">
        <v>4</v>
      </c>
      <c r="J4528" s="0" t="n">
        <v>0</v>
      </c>
      <c r="K4528" s="3" t="s">
        <v>19</v>
      </c>
      <c r="L4528" s="0" t="n">
        <f aca="false">IF(K4528="Yes",(J4528-1)*0.98,-1)</f>
        <v>-1</v>
      </c>
      <c r="M4528" s="4" t="s">
        <v>22</v>
      </c>
      <c r="N4528" s="50" t="n">
        <v>11.68</v>
      </c>
      <c r="O4528" s="50" t="n">
        <f aca="false">N4528*L4528</f>
        <v>-11.68</v>
      </c>
      <c r="P4528" s="14" t="n">
        <f aca="false">O4528+P4527</f>
        <v>521.966938480001</v>
      </c>
    </row>
    <row r="4529" customFormat="false" ht="12.8" hidden="false" customHeight="false" outlineLevel="0" collapsed="false">
      <c r="A4529" s="2" t="s">
        <v>5012</v>
      </c>
      <c r="B4529" s="2" t="s">
        <v>445</v>
      </c>
      <c r="C4529" s="0" t="s">
        <v>359</v>
      </c>
      <c r="D4529" s="0" t="s">
        <v>16</v>
      </c>
      <c r="E4529" s="0" t="s">
        <v>17</v>
      </c>
      <c r="F4529" s="0" t="s">
        <v>18</v>
      </c>
      <c r="G4529" s="0" t="s">
        <v>19</v>
      </c>
      <c r="H4529" s="0" t="s">
        <v>4937</v>
      </c>
      <c r="I4529" s="0" t="n">
        <v>3</v>
      </c>
      <c r="J4529" s="0" t="n">
        <v>1.12</v>
      </c>
      <c r="K4529" s="3" t="s">
        <v>21</v>
      </c>
      <c r="L4529" s="0" t="n">
        <f aca="false">IF(K4529="Yes",(J4529-1)*0.98,-1)</f>
        <v>0.1176</v>
      </c>
      <c r="M4529" s="4" t="s">
        <v>22</v>
      </c>
      <c r="N4529" s="50" t="n">
        <v>11.68</v>
      </c>
      <c r="O4529" s="50" t="n">
        <f aca="false">N4529*L4529</f>
        <v>1.373568</v>
      </c>
      <c r="P4529" s="14" t="n">
        <f aca="false">O4529+P4528</f>
        <v>523.340506480001</v>
      </c>
    </row>
    <row r="4530" customFormat="false" ht="12.8" hidden="false" customHeight="false" outlineLevel="0" collapsed="false">
      <c r="A4530" s="9" t="s">
        <v>5012</v>
      </c>
      <c r="B4530" s="9" t="s">
        <v>14</v>
      </c>
      <c r="C4530" s="6" t="s">
        <v>403</v>
      </c>
      <c r="D4530" s="6" t="s">
        <v>29</v>
      </c>
      <c r="E4530" s="6" t="s">
        <v>147</v>
      </c>
      <c r="F4530" s="6" t="s">
        <v>304</v>
      </c>
      <c r="G4530" s="6" t="s">
        <v>19</v>
      </c>
      <c r="H4530" s="6" t="s">
        <v>4677</v>
      </c>
      <c r="I4530" s="0" t="n">
        <v>4</v>
      </c>
      <c r="J4530" s="6" t="n">
        <v>0</v>
      </c>
      <c r="K4530" s="6" t="s">
        <v>19</v>
      </c>
      <c r="L4530" s="0" t="n">
        <f aca="false">IF(K4530="Yes",(J4530-1)*0.98,-1)</f>
        <v>-1</v>
      </c>
      <c r="M4530" s="13" t="s">
        <v>184</v>
      </c>
      <c r="N4530" s="50" t="n">
        <v>11.68</v>
      </c>
      <c r="O4530" s="50" t="n">
        <f aca="false">N4530*L4530</f>
        <v>-11.68</v>
      </c>
      <c r="P4530" s="14" t="n">
        <f aca="false">O4530+P4529</f>
        <v>511.660506480001</v>
      </c>
    </row>
    <row r="4531" customFormat="false" ht="12.8" hidden="false" customHeight="false" outlineLevel="0" collapsed="false">
      <c r="A4531" s="2" t="s">
        <v>5012</v>
      </c>
      <c r="B4531" s="2" t="s">
        <v>205</v>
      </c>
      <c r="C4531" s="0" t="s">
        <v>1088</v>
      </c>
      <c r="D4531" s="0" t="s">
        <v>37</v>
      </c>
      <c r="E4531" s="0" t="s">
        <v>147</v>
      </c>
      <c r="G4531" s="0" t="s">
        <v>19</v>
      </c>
      <c r="H4531" s="0" t="s">
        <v>5013</v>
      </c>
      <c r="I4531" s="0" t="n">
        <v>2</v>
      </c>
      <c r="J4531" s="0" t="n">
        <v>0</v>
      </c>
      <c r="K4531" s="3" t="str">
        <f aca="false">IF(I4531=1,"Yes","No")</f>
        <v>No</v>
      </c>
      <c r="L4531" s="0" t="n">
        <f aca="false">IF(K4531="Yes",(J4531-1)*0.98,-1)</f>
        <v>-1</v>
      </c>
      <c r="M4531" s="5" t="s">
        <v>33</v>
      </c>
      <c r="N4531" s="50" t="n">
        <v>11.68</v>
      </c>
      <c r="O4531" s="50" t="n">
        <f aca="false">N4531*L4531</f>
        <v>-11.68</v>
      </c>
      <c r="P4531" s="14" t="n">
        <f aca="false">O4531+P4530</f>
        <v>499.980506480001</v>
      </c>
    </row>
    <row r="4532" customFormat="false" ht="12.8" hidden="false" customHeight="false" outlineLevel="0" collapsed="false">
      <c r="A4532" s="2" t="s">
        <v>5014</v>
      </c>
      <c r="B4532" s="2" t="s">
        <v>149</v>
      </c>
      <c r="C4532" s="0" t="s">
        <v>532</v>
      </c>
      <c r="D4532" s="0" t="s">
        <v>16</v>
      </c>
      <c r="E4532" s="0" t="s">
        <v>17</v>
      </c>
      <c r="F4532" s="0" t="s">
        <v>18</v>
      </c>
      <c r="G4532" s="0" t="s">
        <v>19</v>
      </c>
      <c r="H4532" s="0" t="s">
        <v>5015</v>
      </c>
      <c r="I4532" s="0" t="n">
        <v>2</v>
      </c>
      <c r="J4532" s="0" t="n">
        <v>1.09</v>
      </c>
      <c r="K4532" s="3" t="s">
        <v>21</v>
      </c>
      <c r="L4532" s="0" t="n">
        <f aca="false">IF(K4532="Yes",(J4532-1)*0.98,-1)</f>
        <v>0.0882000000000001</v>
      </c>
      <c r="M4532" s="4" t="s">
        <v>22</v>
      </c>
      <c r="N4532" s="50" t="n">
        <v>11.68</v>
      </c>
      <c r="O4532" s="50" t="n">
        <f aca="false">N4532*L4532</f>
        <v>1.030176</v>
      </c>
      <c r="P4532" s="14" t="n">
        <f aca="false">O4532+P4531</f>
        <v>501.010682480001</v>
      </c>
    </row>
    <row r="4533" customFormat="false" ht="12.8" hidden="false" customHeight="false" outlineLevel="0" collapsed="false">
      <c r="A4533" s="2" t="s">
        <v>5014</v>
      </c>
      <c r="B4533" s="2" t="s">
        <v>149</v>
      </c>
      <c r="C4533" s="0" t="s">
        <v>532</v>
      </c>
      <c r="D4533" s="0" t="s">
        <v>16</v>
      </c>
      <c r="E4533" s="0" t="s">
        <v>17</v>
      </c>
      <c r="F4533" s="0" t="s">
        <v>18</v>
      </c>
      <c r="G4533" s="0" t="s">
        <v>19</v>
      </c>
      <c r="H4533" s="0" t="s">
        <v>5016</v>
      </c>
      <c r="I4533" s="0" t="n">
        <v>0</v>
      </c>
      <c r="J4533" s="0" t="n">
        <v>0</v>
      </c>
      <c r="K4533" s="3" t="s">
        <v>19</v>
      </c>
      <c r="L4533" s="0" t="n">
        <f aca="false">IF(K4533="Yes",(J4533-1)*0.98,-1)</f>
        <v>-1</v>
      </c>
      <c r="M4533" s="11" t="s">
        <v>62</v>
      </c>
      <c r="N4533" s="50" t="n">
        <v>11.68</v>
      </c>
      <c r="O4533" s="50" t="n">
        <f aca="false">N4533*L4533</f>
        <v>-11.68</v>
      </c>
      <c r="P4533" s="14" t="n">
        <f aca="false">O4533+P4532</f>
        <v>489.330682480001</v>
      </c>
    </row>
    <row r="4534" customFormat="false" ht="12.8" hidden="false" customHeight="false" outlineLevel="0" collapsed="false">
      <c r="A4534" s="2" t="s">
        <v>5014</v>
      </c>
      <c r="B4534" s="2" t="s">
        <v>293</v>
      </c>
      <c r="C4534" s="0" t="s">
        <v>406</v>
      </c>
      <c r="D4534" s="0" t="s">
        <v>16</v>
      </c>
      <c r="E4534" s="0" t="s">
        <v>87</v>
      </c>
      <c r="F4534" s="0" t="s">
        <v>18</v>
      </c>
      <c r="G4534" s="0" t="s">
        <v>21</v>
      </c>
      <c r="H4534" s="0" t="s">
        <v>2632</v>
      </c>
      <c r="I4534" s="0" t="n">
        <v>1</v>
      </c>
      <c r="J4534" s="0" t="n">
        <v>1.4</v>
      </c>
      <c r="K4534" s="3" t="s">
        <v>21</v>
      </c>
      <c r="L4534" s="0" t="n">
        <f aca="false">IF(K4534="Yes",(J4534-1)*0.98,-1)</f>
        <v>0.392</v>
      </c>
      <c r="M4534" s="4" t="s">
        <v>22</v>
      </c>
      <c r="N4534" s="50" t="n">
        <v>11.68</v>
      </c>
      <c r="O4534" s="50" t="n">
        <f aca="false">N4534*L4534</f>
        <v>4.57856</v>
      </c>
      <c r="P4534" s="14" t="n">
        <f aca="false">O4534+P4533</f>
        <v>493.909242480001</v>
      </c>
    </row>
    <row r="4535" customFormat="false" ht="12.8" hidden="false" customHeight="false" outlineLevel="0" collapsed="false">
      <c r="A4535" s="9" t="s">
        <v>5014</v>
      </c>
      <c r="B4535" s="9" t="s">
        <v>337</v>
      </c>
      <c r="C4535" s="6" t="s">
        <v>382</v>
      </c>
      <c r="D4535" s="6" t="s">
        <v>16</v>
      </c>
      <c r="E4535" s="6" t="s">
        <v>147</v>
      </c>
      <c r="F4535" s="6" t="s">
        <v>43</v>
      </c>
      <c r="G4535" s="6" t="s">
        <v>19</v>
      </c>
      <c r="H4535" s="6" t="s">
        <v>5017</v>
      </c>
      <c r="I4535" s="0" t="n">
        <v>4</v>
      </c>
      <c r="J4535" s="6" t="n">
        <v>0</v>
      </c>
      <c r="K4535" s="6" t="str">
        <f aca="false">IF(I4535=1,"Yes","No")</f>
        <v>No</v>
      </c>
      <c r="L4535" s="7" t="n">
        <f aca="false">IF(K4535="Yes",(J4535-1)*0.98,-1)</f>
        <v>-1</v>
      </c>
      <c r="M4535" s="10" t="s">
        <v>53</v>
      </c>
      <c r="N4535" s="50" t="n">
        <v>11.68</v>
      </c>
      <c r="O4535" s="50" t="n">
        <f aca="false">N4535*L4535</f>
        <v>-11.68</v>
      </c>
      <c r="P4535" s="14" t="n">
        <f aca="false">O4535+P4534</f>
        <v>482.229242480001</v>
      </c>
    </row>
    <row r="4536" customFormat="false" ht="12.8" hidden="false" customHeight="false" outlineLevel="0" collapsed="false">
      <c r="A4536" s="2" t="s">
        <v>5014</v>
      </c>
      <c r="B4536" s="2" t="s">
        <v>605</v>
      </c>
      <c r="C4536" s="0" t="s">
        <v>382</v>
      </c>
      <c r="D4536" s="0" t="s">
        <v>16</v>
      </c>
      <c r="E4536" s="0" t="s">
        <v>147</v>
      </c>
      <c r="F4536" s="0" t="s">
        <v>18</v>
      </c>
      <c r="G4536" s="0" t="s">
        <v>19</v>
      </c>
      <c r="H4536" s="0" t="s">
        <v>4980</v>
      </c>
      <c r="I4536" s="0" t="n">
        <v>4</v>
      </c>
      <c r="J4536" s="0" t="n">
        <v>0</v>
      </c>
      <c r="K4536" s="3" t="s">
        <v>19</v>
      </c>
      <c r="L4536" s="0" t="n">
        <f aca="false">IF(K4536="Yes",(J4536-1)*0.98,-1)</f>
        <v>-1</v>
      </c>
      <c r="M4536" s="11" t="s">
        <v>62</v>
      </c>
      <c r="N4536" s="50" t="n">
        <v>11.68</v>
      </c>
      <c r="O4536" s="50" t="n">
        <f aca="false">N4536*L4536</f>
        <v>-11.68</v>
      </c>
      <c r="P4536" s="14" t="n">
        <f aca="false">O4536+P4535</f>
        <v>470.549242480001</v>
      </c>
    </row>
    <row r="4537" customFormat="false" ht="12.8" hidden="false" customHeight="false" outlineLevel="0" collapsed="false">
      <c r="A4537" s="9" t="s">
        <v>5014</v>
      </c>
      <c r="B4537" s="9" t="s">
        <v>605</v>
      </c>
      <c r="C4537" s="6" t="s">
        <v>382</v>
      </c>
      <c r="D4537" s="6" t="s">
        <v>16</v>
      </c>
      <c r="E4537" s="6" t="s">
        <v>147</v>
      </c>
      <c r="F4537" s="6" t="s">
        <v>18</v>
      </c>
      <c r="G4537" s="6" t="s">
        <v>19</v>
      </c>
      <c r="H4537" s="6" t="s">
        <v>5018</v>
      </c>
      <c r="I4537" s="0" t="n">
        <v>1</v>
      </c>
      <c r="J4537" s="6" t="n">
        <v>1.37</v>
      </c>
      <c r="K4537" s="6" t="s">
        <v>21</v>
      </c>
      <c r="L4537" s="0" t="n">
        <f aca="false">IF(K4537="Yes",(J4537-1)*0.98,-1)</f>
        <v>0.3626</v>
      </c>
      <c r="M4537" s="13" t="s">
        <v>184</v>
      </c>
      <c r="N4537" s="50" t="n">
        <v>11.68</v>
      </c>
      <c r="O4537" s="50" t="n">
        <f aca="false">N4537*L4537</f>
        <v>4.235168</v>
      </c>
      <c r="P4537" s="14" t="n">
        <f aca="false">O4537+P4536</f>
        <v>474.784410480001</v>
      </c>
    </row>
    <row r="4538" customFormat="false" ht="12.8" hidden="false" customHeight="false" outlineLevel="0" collapsed="false">
      <c r="A4538" s="9" t="s">
        <v>5014</v>
      </c>
      <c r="B4538" s="9" t="s">
        <v>605</v>
      </c>
      <c r="C4538" s="6" t="s">
        <v>382</v>
      </c>
      <c r="D4538" s="6" t="s">
        <v>16</v>
      </c>
      <c r="E4538" s="6" t="s">
        <v>147</v>
      </c>
      <c r="F4538" s="6" t="s">
        <v>18</v>
      </c>
      <c r="G4538" s="6" t="s">
        <v>19</v>
      </c>
      <c r="H4538" s="6" t="s">
        <v>4980</v>
      </c>
      <c r="I4538" s="0" t="n">
        <v>4</v>
      </c>
      <c r="J4538" s="6" t="n">
        <v>0</v>
      </c>
      <c r="K4538" s="6" t="str">
        <f aca="false">IF(I4538=1,"Yes","No")</f>
        <v>No</v>
      </c>
      <c r="L4538" s="7" t="n">
        <f aca="false">IF(K4538="Yes",(J4538-1)*0.98,-1)</f>
        <v>-1</v>
      </c>
      <c r="M4538" s="10" t="s">
        <v>53</v>
      </c>
      <c r="N4538" s="50" t="n">
        <v>11.68</v>
      </c>
      <c r="O4538" s="50" t="n">
        <f aca="false">N4538*L4538</f>
        <v>-11.68</v>
      </c>
      <c r="P4538" s="14" t="n">
        <f aca="false">O4538+P4537</f>
        <v>463.104410480001</v>
      </c>
    </row>
    <row r="4539" customFormat="false" ht="12.8" hidden="false" customHeight="false" outlineLevel="0" collapsed="false">
      <c r="A4539" s="2" t="s">
        <v>5014</v>
      </c>
      <c r="B4539" s="2" t="s">
        <v>410</v>
      </c>
      <c r="C4539" s="0" t="s">
        <v>74</v>
      </c>
      <c r="D4539" s="0" t="s">
        <v>37</v>
      </c>
      <c r="E4539" s="0" t="s">
        <v>30</v>
      </c>
      <c r="F4539" s="0" t="s">
        <v>43</v>
      </c>
      <c r="G4539" s="0" t="s">
        <v>19</v>
      </c>
      <c r="H4539" s="0" t="s">
        <v>5019</v>
      </c>
      <c r="I4539" s="0" t="n">
        <v>0</v>
      </c>
      <c r="J4539" s="0" t="n">
        <v>0</v>
      </c>
      <c r="K4539" s="3" t="s">
        <v>19</v>
      </c>
      <c r="L4539" s="0" t="n">
        <f aca="false">IF(K4539="Yes",(J4539-1)*0.98,-1)</f>
        <v>-1</v>
      </c>
      <c r="M4539" s="4" t="s">
        <v>22</v>
      </c>
      <c r="N4539" s="50" t="n">
        <v>11.68</v>
      </c>
      <c r="O4539" s="50" t="n">
        <f aca="false">N4539*L4539</f>
        <v>-11.68</v>
      </c>
      <c r="P4539" s="14" t="n">
        <f aca="false">O4539+P4538</f>
        <v>451.424410480001</v>
      </c>
    </row>
    <row r="4540" customFormat="false" ht="12.8" hidden="false" customHeight="false" outlineLevel="0" collapsed="false">
      <c r="A4540" s="2" t="s">
        <v>5014</v>
      </c>
      <c r="B4540" s="2" t="s">
        <v>410</v>
      </c>
      <c r="C4540" s="0" t="s">
        <v>74</v>
      </c>
      <c r="D4540" s="0" t="s">
        <v>37</v>
      </c>
      <c r="E4540" s="0" t="s">
        <v>30</v>
      </c>
      <c r="F4540" s="0" t="s">
        <v>43</v>
      </c>
      <c r="G4540" s="0" t="s">
        <v>19</v>
      </c>
      <c r="H4540" s="0" t="s">
        <v>5020</v>
      </c>
      <c r="I4540" s="0" t="n">
        <v>1</v>
      </c>
      <c r="J4540" s="0" t="n">
        <v>1.68</v>
      </c>
      <c r="K4540" s="3" t="s">
        <v>21</v>
      </c>
      <c r="L4540" s="0" t="n">
        <f aca="false">IF(K4540="Yes",(J4540-1)*0.98,-1)</f>
        <v>0.6664</v>
      </c>
      <c r="M4540" s="11" t="s">
        <v>62</v>
      </c>
      <c r="N4540" s="50" t="n">
        <v>11.68</v>
      </c>
      <c r="O4540" s="50" t="n">
        <f aca="false">N4540*L4540</f>
        <v>7.783552</v>
      </c>
      <c r="P4540" s="14" t="n">
        <f aca="false">O4540+P4539</f>
        <v>459.207962480001</v>
      </c>
    </row>
    <row r="4541" customFormat="false" ht="12.8" hidden="false" customHeight="false" outlineLevel="0" collapsed="false">
      <c r="A4541" s="9" t="s">
        <v>5014</v>
      </c>
      <c r="B4541" s="9" t="s">
        <v>410</v>
      </c>
      <c r="C4541" s="6" t="s">
        <v>74</v>
      </c>
      <c r="D4541" s="6" t="s">
        <v>37</v>
      </c>
      <c r="E4541" s="6" t="s">
        <v>30</v>
      </c>
      <c r="F4541" s="6" t="s">
        <v>43</v>
      </c>
      <c r="G4541" s="6" t="s">
        <v>19</v>
      </c>
      <c r="H4541" s="6" t="s">
        <v>5020</v>
      </c>
      <c r="I4541" s="0" t="n">
        <v>1</v>
      </c>
      <c r="J4541" s="6" t="n">
        <v>5.94</v>
      </c>
      <c r="K4541" s="6" t="str">
        <f aca="false">IF(I4541=1,"Yes","No")</f>
        <v>Yes</v>
      </c>
      <c r="L4541" s="7" t="n">
        <f aca="false">IF(K4541="Yes",(J4541-1)*0.98,-1)</f>
        <v>4.8412</v>
      </c>
      <c r="M4541" s="10" t="s">
        <v>53</v>
      </c>
      <c r="N4541" s="50" t="n">
        <v>11.68</v>
      </c>
      <c r="O4541" s="50" t="n">
        <f aca="false">N4541*L4541</f>
        <v>56.545216</v>
      </c>
      <c r="P4541" s="14" t="n">
        <f aca="false">O4541+P4540</f>
        <v>515.753178480001</v>
      </c>
    </row>
    <row r="4542" customFormat="false" ht="12.8" hidden="false" customHeight="false" outlineLevel="0" collapsed="false">
      <c r="A4542" s="2" t="s">
        <v>5021</v>
      </c>
      <c r="B4542" s="2" t="s">
        <v>245</v>
      </c>
      <c r="C4542" s="0" t="s">
        <v>373</v>
      </c>
      <c r="D4542" s="0" t="s">
        <v>16</v>
      </c>
      <c r="E4542" s="0" t="s">
        <v>147</v>
      </c>
      <c r="F4542" s="0" t="s">
        <v>18</v>
      </c>
      <c r="G4542" s="0" t="s">
        <v>19</v>
      </c>
      <c r="H4542" s="0" t="s">
        <v>4945</v>
      </c>
      <c r="I4542" s="0" t="n">
        <v>3</v>
      </c>
      <c r="J4542" s="0" t="n">
        <v>2.26</v>
      </c>
      <c r="K4542" s="3" t="s">
        <v>21</v>
      </c>
      <c r="L4542" s="0" t="n">
        <f aca="false">IF(K4542="Yes",(J4542-1)*0.98,-1)</f>
        <v>1.2348</v>
      </c>
      <c r="M4542" s="11" t="s">
        <v>62</v>
      </c>
      <c r="N4542" s="50" t="n">
        <v>11.68</v>
      </c>
      <c r="O4542" s="50" t="n">
        <f aca="false">N4542*L4542</f>
        <v>14.422464</v>
      </c>
      <c r="P4542" s="14" t="n">
        <f aca="false">O4542+P4541</f>
        <v>530.175642480001</v>
      </c>
    </row>
    <row r="4543" customFormat="false" ht="12.8" hidden="false" customHeight="false" outlineLevel="0" collapsed="false">
      <c r="A4543" s="9" t="s">
        <v>5021</v>
      </c>
      <c r="B4543" s="9" t="s">
        <v>245</v>
      </c>
      <c r="C4543" s="6" t="s">
        <v>373</v>
      </c>
      <c r="D4543" s="6" t="s">
        <v>16</v>
      </c>
      <c r="E4543" s="6" t="s">
        <v>147</v>
      </c>
      <c r="F4543" s="6" t="s">
        <v>18</v>
      </c>
      <c r="G4543" s="6" t="s">
        <v>19</v>
      </c>
      <c r="H4543" s="6" t="s">
        <v>4945</v>
      </c>
      <c r="I4543" s="0" t="n">
        <v>3</v>
      </c>
      <c r="J4543" s="6" t="n">
        <v>0</v>
      </c>
      <c r="K4543" s="6" t="str">
        <f aca="false">IF(I4543=1,"Yes","No")</f>
        <v>No</v>
      </c>
      <c r="L4543" s="7" t="n">
        <f aca="false">IF(K4543="Yes",(J4543-1)*0.98,-1)</f>
        <v>-1</v>
      </c>
      <c r="M4543" s="10" t="s">
        <v>53</v>
      </c>
      <c r="N4543" s="50" t="n">
        <v>11.68</v>
      </c>
      <c r="O4543" s="50" t="n">
        <f aca="false">N4543*L4543</f>
        <v>-11.68</v>
      </c>
      <c r="P4543" s="14" t="n">
        <f aca="false">O4543+P4542</f>
        <v>518.495642480001</v>
      </c>
    </row>
    <row r="4544" customFormat="false" ht="12.8" hidden="false" customHeight="false" outlineLevel="0" collapsed="false">
      <c r="A4544" s="2" t="s">
        <v>5021</v>
      </c>
      <c r="B4544" s="2" t="s">
        <v>324</v>
      </c>
      <c r="C4544" s="0" t="s">
        <v>1317</v>
      </c>
      <c r="D4544" s="0" t="s">
        <v>37</v>
      </c>
      <c r="E4544" s="0" t="s">
        <v>17</v>
      </c>
      <c r="F4544" s="0" t="s">
        <v>43</v>
      </c>
      <c r="G4544" s="0" t="s">
        <v>19</v>
      </c>
      <c r="H4544" s="0" t="s">
        <v>5022</v>
      </c>
      <c r="I4544" s="0" t="n">
        <v>2</v>
      </c>
      <c r="J4544" s="0" t="n">
        <v>1.3</v>
      </c>
      <c r="K4544" s="3" t="s">
        <v>21</v>
      </c>
      <c r="L4544" s="0" t="n">
        <f aca="false">IF(K4544="Yes",(J4544-1)*0.98,-1)</f>
        <v>0.294</v>
      </c>
      <c r="M4544" s="11" t="s">
        <v>62</v>
      </c>
      <c r="N4544" s="50" t="n">
        <v>11.68</v>
      </c>
      <c r="O4544" s="50" t="n">
        <f aca="false">N4544*L4544</f>
        <v>3.43392</v>
      </c>
      <c r="P4544" s="14" t="n">
        <f aca="false">O4544+P4543</f>
        <v>521.929562480001</v>
      </c>
    </row>
    <row r="4545" customFormat="false" ht="12.8" hidden="false" customHeight="false" outlineLevel="0" collapsed="false">
      <c r="A4545" s="2" t="s">
        <v>5021</v>
      </c>
      <c r="B4545" s="2" t="s">
        <v>324</v>
      </c>
      <c r="C4545" s="6" t="s">
        <v>1317</v>
      </c>
      <c r="D4545" s="6" t="s">
        <v>37</v>
      </c>
      <c r="E4545" s="6" t="s">
        <v>17</v>
      </c>
      <c r="F4545" s="6" t="s">
        <v>43</v>
      </c>
      <c r="G4545" s="6" t="s">
        <v>19</v>
      </c>
      <c r="H4545" s="6" t="s">
        <v>5023</v>
      </c>
      <c r="I4545" s="0" t="n">
        <v>4</v>
      </c>
      <c r="J4545" s="6" t="n">
        <v>0</v>
      </c>
      <c r="K4545" s="6" t="str">
        <f aca="false">IF(I4545=1, "No","Yes")</f>
        <v>Yes</v>
      </c>
      <c r="L4545" s="7" t="n">
        <f aca="false">IF(I4545=1,-J4545,0.98)</f>
        <v>0.98</v>
      </c>
      <c r="M4545" s="12" t="s">
        <v>128</v>
      </c>
      <c r="N4545" s="50" t="n">
        <v>11.68</v>
      </c>
      <c r="O4545" s="50" t="n">
        <f aca="false">N4545*L4545</f>
        <v>11.4464</v>
      </c>
      <c r="P4545" s="14" t="n">
        <f aca="false">O4545+P4544</f>
        <v>533.375962480001</v>
      </c>
    </row>
    <row r="4546" customFormat="false" ht="12.8" hidden="false" customHeight="false" outlineLevel="0" collapsed="false">
      <c r="A4546" s="2" t="s">
        <v>5021</v>
      </c>
      <c r="B4546" s="2" t="s">
        <v>471</v>
      </c>
      <c r="C4546" s="0" t="s">
        <v>215</v>
      </c>
      <c r="D4546" s="0" t="s">
        <v>29</v>
      </c>
      <c r="E4546" s="0" t="s">
        <v>87</v>
      </c>
      <c r="F4546" s="0" t="s">
        <v>152</v>
      </c>
      <c r="G4546" s="0" t="s">
        <v>19</v>
      </c>
      <c r="H4546" s="0" t="s">
        <v>2693</v>
      </c>
      <c r="I4546" s="0" t="n">
        <v>2</v>
      </c>
      <c r="J4546" s="0" t="n">
        <v>1.15</v>
      </c>
      <c r="K4546" s="3" t="s">
        <v>21</v>
      </c>
      <c r="L4546" s="0" t="n">
        <f aca="false">IF(K4546="Yes",(J4546-1)*0.98,-1)</f>
        <v>0.147</v>
      </c>
      <c r="M4546" s="4" t="s">
        <v>22</v>
      </c>
      <c r="N4546" s="50" t="n">
        <v>11.68</v>
      </c>
      <c r="O4546" s="50" t="n">
        <f aca="false">N4546*L4546</f>
        <v>1.71696</v>
      </c>
      <c r="P4546" s="14" t="n">
        <f aca="false">O4546+P4545</f>
        <v>535.092922480001</v>
      </c>
    </row>
    <row r="4547" customFormat="false" ht="12.8" hidden="false" customHeight="false" outlineLevel="0" collapsed="false">
      <c r="A4547" s="2" t="s">
        <v>5021</v>
      </c>
      <c r="B4547" s="2" t="s">
        <v>471</v>
      </c>
      <c r="C4547" s="0" t="s">
        <v>215</v>
      </c>
      <c r="D4547" s="0" t="s">
        <v>29</v>
      </c>
      <c r="E4547" s="0" t="s">
        <v>87</v>
      </c>
      <c r="F4547" s="0" t="s">
        <v>152</v>
      </c>
      <c r="G4547" s="0" t="s">
        <v>19</v>
      </c>
      <c r="H4547" s="0" t="s">
        <v>5024</v>
      </c>
      <c r="I4547" s="0" t="n">
        <v>1</v>
      </c>
      <c r="J4547" s="0" t="n">
        <v>1.4</v>
      </c>
      <c r="K4547" s="3" t="s">
        <v>21</v>
      </c>
      <c r="L4547" s="0" t="n">
        <f aca="false">IF(K4547="Yes",(J4547-1)*0.98,-1)</f>
        <v>0.392</v>
      </c>
      <c r="M4547" s="11" t="s">
        <v>62</v>
      </c>
      <c r="N4547" s="50" t="n">
        <v>11.68</v>
      </c>
      <c r="O4547" s="50" t="n">
        <f aca="false">N4547*L4547</f>
        <v>4.57856</v>
      </c>
      <c r="P4547" s="14" t="n">
        <f aca="false">O4547+P4546</f>
        <v>539.671482480001</v>
      </c>
    </row>
    <row r="4548" customFormat="false" ht="12.8" hidden="false" customHeight="false" outlineLevel="0" collapsed="false">
      <c r="A4548" s="9" t="s">
        <v>5021</v>
      </c>
      <c r="B4548" s="9" t="s">
        <v>471</v>
      </c>
      <c r="C4548" s="6" t="s">
        <v>215</v>
      </c>
      <c r="D4548" s="6" t="s">
        <v>29</v>
      </c>
      <c r="E4548" s="6" t="s">
        <v>87</v>
      </c>
      <c r="F4548" s="6" t="s">
        <v>152</v>
      </c>
      <c r="G4548" s="6" t="s">
        <v>19</v>
      </c>
      <c r="H4548" s="6" t="s">
        <v>5024</v>
      </c>
      <c r="I4548" s="0" t="n">
        <v>1</v>
      </c>
      <c r="J4548" s="6" t="n">
        <v>3.7</v>
      </c>
      <c r="K4548" s="6" t="str">
        <f aca="false">IF(I4548=1,"Yes","No")</f>
        <v>Yes</v>
      </c>
      <c r="L4548" s="7" t="n">
        <f aca="false">IF(K4548="Yes",(J4548-1)*0.98,-1)</f>
        <v>2.646</v>
      </c>
      <c r="M4548" s="10" t="s">
        <v>53</v>
      </c>
      <c r="N4548" s="50" t="n">
        <v>11.68</v>
      </c>
      <c r="O4548" s="50" t="n">
        <f aca="false">N4548*L4548</f>
        <v>30.90528</v>
      </c>
      <c r="P4548" s="14" t="n">
        <f aca="false">O4548+P4547</f>
        <v>570.576762480001</v>
      </c>
    </row>
    <row r="4549" customFormat="false" ht="12.8" hidden="false" customHeight="false" outlineLevel="0" collapsed="false">
      <c r="A4549" s="9" t="s">
        <v>5021</v>
      </c>
      <c r="B4549" s="9" t="s">
        <v>1250</v>
      </c>
      <c r="C4549" s="6" t="s">
        <v>373</v>
      </c>
      <c r="D4549" s="6" t="s">
        <v>16</v>
      </c>
      <c r="E4549" s="6" t="s">
        <v>147</v>
      </c>
      <c r="F4549" s="6" t="s">
        <v>43</v>
      </c>
      <c r="G4549" s="6" t="s">
        <v>19</v>
      </c>
      <c r="H4549" s="6" t="s">
        <v>5025</v>
      </c>
      <c r="I4549" s="0" t="n">
        <v>1</v>
      </c>
      <c r="J4549" s="6" t="n">
        <v>1.74</v>
      </c>
      <c r="K4549" s="6" t="str">
        <f aca="false">IF(I4549=1,"Yes","No")</f>
        <v>Yes</v>
      </c>
      <c r="L4549" s="7" t="n">
        <f aca="false">IF(K4549="Yes",(J4549-1)*0.98,-1)</f>
        <v>0.7252</v>
      </c>
      <c r="M4549" s="10" t="s">
        <v>53</v>
      </c>
      <c r="N4549" s="50" t="n">
        <v>11.68</v>
      </c>
      <c r="O4549" s="50" t="n">
        <f aca="false">N4549*L4549</f>
        <v>8.470336</v>
      </c>
      <c r="P4549" s="14" t="n">
        <f aca="false">O4549+P4548</f>
        <v>579.047098480001</v>
      </c>
    </row>
    <row r="4550" customFormat="false" ht="12.8" hidden="false" customHeight="false" outlineLevel="0" collapsed="false">
      <c r="A4550" s="2" t="s">
        <v>5026</v>
      </c>
      <c r="B4550" s="2" t="s">
        <v>83</v>
      </c>
      <c r="C4550" s="0" t="s">
        <v>194</v>
      </c>
      <c r="D4550" s="0" t="s">
        <v>102</v>
      </c>
      <c r="E4550" s="0" t="s">
        <v>147</v>
      </c>
      <c r="F4550" s="0" t="s">
        <v>49</v>
      </c>
      <c r="G4550" s="0" t="s">
        <v>19</v>
      </c>
      <c r="H4550" s="0" t="s">
        <v>5027</v>
      </c>
      <c r="I4550" s="0" t="n">
        <v>0</v>
      </c>
      <c r="J4550" s="0" t="n">
        <v>0</v>
      </c>
      <c r="K4550" s="3" t="s">
        <v>19</v>
      </c>
      <c r="L4550" s="0" t="n">
        <f aca="false">IF(K4550="Yes",(J4550-1)*0.98,-1)</f>
        <v>-1</v>
      </c>
      <c r="M4550" s="4" t="s">
        <v>22</v>
      </c>
      <c r="N4550" s="50" t="n">
        <v>11.68</v>
      </c>
      <c r="O4550" s="50" t="n">
        <f aca="false">N4550*L4550</f>
        <v>-11.68</v>
      </c>
      <c r="P4550" s="14" t="n">
        <f aca="false">O4550+P4549</f>
        <v>567.367098480001</v>
      </c>
    </row>
    <row r="4551" customFormat="false" ht="12.8" hidden="false" customHeight="false" outlineLevel="0" collapsed="false">
      <c r="A4551" s="2" t="s">
        <v>5026</v>
      </c>
      <c r="B4551" s="2" t="s">
        <v>657</v>
      </c>
      <c r="C4551" s="0" t="s">
        <v>194</v>
      </c>
      <c r="D4551" s="0" t="s">
        <v>195</v>
      </c>
      <c r="E4551" s="0" t="s">
        <v>147</v>
      </c>
      <c r="G4551" s="0" t="s">
        <v>19</v>
      </c>
      <c r="H4551" s="0" t="s">
        <v>4963</v>
      </c>
      <c r="I4551" s="0" t="n">
        <v>1</v>
      </c>
      <c r="J4551" s="0" t="n">
        <v>1.57</v>
      </c>
      <c r="K4551" s="3" t="str">
        <f aca="false">IF(I4551=1,"Yes","No")</f>
        <v>Yes</v>
      </c>
      <c r="L4551" s="0" t="n">
        <f aca="false">IF(K4551="Yes",(J4551-1)*0.98,-1)</f>
        <v>0.5586</v>
      </c>
      <c r="M4551" s="5" t="s">
        <v>33</v>
      </c>
      <c r="N4551" s="50" t="n">
        <v>11.68</v>
      </c>
      <c r="O4551" s="50" t="n">
        <f aca="false">N4551*L4551</f>
        <v>6.524448</v>
      </c>
      <c r="P4551" s="14" t="n">
        <f aca="false">O4551+P4550</f>
        <v>573.891546480001</v>
      </c>
    </row>
    <row r="4552" customFormat="false" ht="12.8" hidden="false" customHeight="false" outlineLevel="0" collapsed="false">
      <c r="A4552" s="2" t="s">
        <v>5026</v>
      </c>
      <c r="B4552" s="2" t="s">
        <v>289</v>
      </c>
      <c r="C4552" s="0" t="s">
        <v>373</v>
      </c>
      <c r="D4552" s="0" t="s">
        <v>16</v>
      </c>
      <c r="E4552" s="0" t="s">
        <v>147</v>
      </c>
      <c r="F4552" s="0" t="s">
        <v>18</v>
      </c>
      <c r="G4552" s="0" t="s">
        <v>19</v>
      </c>
      <c r="H4552" s="0" t="s">
        <v>5028</v>
      </c>
      <c r="I4552" s="0" t="n">
        <v>1</v>
      </c>
      <c r="J4552" s="0" t="n">
        <v>1.67</v>
      </c>
      <c r="K4552" s="3" t="s">
        <v>21</v>
      </c>
      <c r="L4552" s="0" t="n">
        <f aca="false">IF(K4552="Yes",(J4552-1)*0.98,-1)</f>
        <v>0.6566</v>
      </c>
      <c r="M4552" s="11" t="s">
        <v>62</v>
      </c>
      <c r="N4552" s="50" t="n">
        <v>11.68</v>
      </c>
      <c r="O4552" s="50" t="n">
        <f aca="false">N4552*L4552</f>
        <v>7.669088</v>
      </c>
      <c r="P4552" s="14" t="n">
        <f aca="false">O4552+P4551</f>
        <v>581.560634480001</v>
      </c>
    </row>
    <row r="4553" customFormat="false" ht="12.8" hidden="false" customHeight="false" outlineLevel="0" collapsed="false">
      <c r="A4553" s="9" t="s">
        <v>5026</v>
      </c>
      <c r="B4553" s="9" t="s">
        <v>289</v>
      </c>
      <c r="C4553" s="6" t="s">
        <v>373</v>
      </c>
      <c r="D4553" s="6" t="s">
        <v>16</v>
      </c>
      <c r="E4553" s="6" t="s">
        <v>147</v>
      </c>
      <c r="F4553" s="6" t="s">
        <v>18</v>
      </c>
      <c r="G4553" s="6" t="s">
        <v>19</v>
      </c>
      <c r="H4553" s="6" t="s">
        <v>5028</v>
      </c>
      <c r="I4553" s="0" t="n">
        <v>1</v>
      </c>
      <c r="J4553" s="6" t="n">
        <v>5.5</v>
      </c>
      <c r="K4553" s="6" t="str">
        <f aca="false">IF(I4553=1,"Yes","No")</f>
        <v>Yes</v>
      </c>
      <c r="L4553" s="7" t="n">
        <f aca="false">IF(K4553="Yes",(J4553-1)*0.98,-1)</f>
        <v>4.41</v>
      </c>
      <c r="M4553" s="10" t="s">
        <v>53</v>
      </c>
      <c r="N4553" s="50" t="n">
        <v>11.68</v>
      </c>
      <c r="O4553" s="50" t="n">
        <f aca="false">N4553*L4553</f>
        <v>51.5088</v>
      </c>
      <c r="P4553" s="14" t="n">
        <f aca="false">O4553+P4552</f>
        <v>633.069434480001</v>
      </c>
    </row>
    <row r="4554" customFormat="false" ht="12.8" hidden="false" customHeight="false" outlineLevel="0" collapsed="false">
      <c r="A4554" s="2" t="s">
        <v>5026</v>
      </c>
      <c r="B4554" s="2" t="s">
        <v>280</v>
      </c>
      <c r="C4554" s="0" t="s">
        <v>457</v>
      </c>
      <c r="D4554" s="0" t="s">
        <v>16</v>
      </c>
      <c r="E4554" s="0" t="s">
        <v>17</v>
      </c>
      <c r="F4554" s="0" t="s">
        <v>18</v>
      </c>
      <c r="G4554" s="0" t="s">
        <v>19</v>
      </c>
      <c r="H4554" s="0" t="s">
        <v>5029</v>
      </c>
      <c r="I4554" s="0" t="n">
        <v>1</v>
      </c>
      <c r="J4554" s="0" t="n">
        <v>1.05</v>
      </c>
      <c r="K4554" s="3" t="s">
        <v>21</v>
      </c>
      <c r="L4554" s="0" t="n">
        <f aca="false">IF(K4554="Yes",(J4554-1)*0.98,-1)</f>
        <v>0.049</v>
      </c>
      <c r="M4554" s="11" t="s">
        <v>62</v>
      </c>
      <c r="N4554" s="50" t="n">
        <v>11.68</v>
      </c>
      <c r="O4554" s="50" t="n">
        <f aca="false">N4554*L4554</f>
        <v>0.572320000000001</v>
      </c>
      <c r="P4554" s="14" t="n">
        <f aca="false">O4554+P4553</f>
        <v>633.641754480001</v>
      </c>
    </row>
    <row r="4555" customFormat="false" ht="12.8" hidden="false" customHeight="false" outlineLevel="0" collapsed="false">
      <c r="A4555" s="2" t="s">
        <v>5026</v>
      </c>
      <c r="B4555" s="2" t="s">
        <v>384</v>
      </c>
      <c r="C4555" s="0" t="s">
        <v>68</v>
      </c>
      <c r="D4555" s="0" t="s">
        <v>16</v>
      </c>
      <c r="E4555" s="0" t="s">
        <v>147</v>
      </c>
      <c r="F4555" s="0" t="s">
        <v>18</v>
      </c>
      <c r="G4555" s="0" t="s">
        <v>19</v>
      </c>
      <c r="H4555" s="0" t="s">
        <v>5030</v>
      </c>
      <c r="I4555" s="0" t="n">
        <v>1</v>
      </c>
      <c r="J4555" s="0" t="n">
        <v>1.29</v>
      </c>
      <c r="K4555" s="3" t="s">
        <v>21</v>
      </c>
      <c r="L4555" s="0" t="n">
        <f aca="false">IF(K4555="Yes",(J4555-1)*0.98,-1)</f>
        <v>0.2842</v>
      </c>
      <c r="M4555" s="11" t="s">
        <v>62</v>
      </c>
      <c r="N4555" s="50" t="n">
        <v>11.68</v>
      </c>
      <c r="O4555" s="50" t="n">
        <f aca="false">N4555*L4555</f>
        <v>3.319456</v>
      </c>
      <c r="P4555" s="14" t="n">
        <f aca="false">O4555+P4554</f>
        <v>636.961210480001</v>
      </c>
    </row>
    <row r="4556" customFormat="false" ht="12.8" hidden="false" customHeight="false" outlineLevel="0" collapsed="false">
      <c r="A4556" s="9" t="s">
        <v>5026</v>
      </c>
      <c r="B4556" s="9" t="s">
        <v>384</v>
      </c>
      <c r="C4556" s="6" t="s">
        <v>68</v>
      </c>
      <c r="D4556" s="6" t="s">
        <v>16</v>
      </c>
      <c r="E4556" s="6" t="s">
        <v>147</v>
      </c>
      <c r="F4556" s="6" t="s">
        <v>18</v>
      </c>
      <c r="G4556" s="6" t="s">
        <v>19</v>
      </c>
      <c r="H4556" s="6" t="s">
        <v>5030</v>
      </c>
      <c r="I4556" s="0" t="n">
        <v>1</v>
      </c>
      <c r="J4556" s="6" t="n">
        <v>3</v>
      </c>
      <c r="K4556" s="6" t="str">
        <f aca="false">IF(I4556=1,"Yes","No")</f>
        <v>Yes</v>
      </c>
      <c r="L4556" s="7" t="n">
        <f aca="false">IF(K4556="Yes",(J4556-1)*0.98,-1)</f>
        <v>1.96</v>
      </c>
      <c r="M4556" s="10" t="s">
        <v>53</v>
      </c>
      <c r="N4556" s="50" t="n">
        <v>11.68</v>
      </c>
      <c r="O4556" s="50" t="n">
        <f aca="false">N4556*L4556</f>
        <v>22.8928</v>
      </c>
      <c r="P4556" s="14" t="n">
        <f aca="false">O4556+P4555</f>
        <v>659.854010480001</v>
      </c>
    </row>
    <row r="4557" customFormat="false" ht="12.8" hidden="false" customHeight="false" outlineLevel="0" collapsed="false">
      <c r="A4557" s="2" t="s">
        <v>5031</v>
      </c>
      <c r="B4557" s="2" t="s">
        <v>310</v>
      </c>
      <c r="C4557" s="0" t="s">
        <v>506</v>
      </c>
      <c r="D4557" s="0" t="s">
        <v>29</v>
      </c>
      <c r="E4557" s="0" t="s">
        <v>147</v>
      </c>
      <c r="F4557" s="0" t="s">
        <v>65</v>
      </c>
      <c r="G4557" s="0" t="s">
        <v>21</v>
      </c>
      <c r="H4557" s="0" t="s">
        <v>5032</v>
      </c>
      <c r="I4557" s="0" t="n">
        <v>0</v>
      </c>
      <c r="J4557" s="0" t="n">
        <v>0</v>
      </c>
      <c r="K4557" s="3" t="s">
        <v>19</v>
      </c>
      <c r="L4557" s="0" t="n">
        <f aca="false">IF(K4557="Yes",(J4557-1)*0.98,-1)</f>
        <v>-1</v>
      </c>
      <c r="M4557" s="11" t="s">
        <v>62</v>
      </c>
      <c r="N4557" s="50" t="n">
        <v>11.68</v>
      </c>
      <c r="O4557" s="50" t="n">
        <f aca="false">N4557*L4557</f>
        <v>-11.68</v>
      </c>
      <c r="P4557" s="14" t="n">
        <f aca="false">O4557+P4556</f>
        <v>648.174010480001</v>
      </c>
    </row>
    <row r="4558" customFormat="false" ht="12.8" hidden="false" customHeight="false" outlineLevel="0" collapsed="false">
      <c r="A4558" s="2" t="s">
        <v>5031</v>
      </c>
      <c r="B4558" s="2" t="s">
        <v>135</v>
      </c>
      <c r="C4558" s="0" t="s">
        <v>1192</v>
      </c>
      <c r="D4558" s="0" t="s">
        <v>37</v>
      </c>
      <c r="E4558" s="0" t="s">
        <v>147</v>
      </c>
      <c r="G4558" s="0" t="s">
        <v>19</v>
      </c>
      <c r="H4558" s="0" t="s">
        <v>5033</v>
      </c>
      <c r="I4558" s="0" t="n">
        <v>2</v>
      </c>
      <c r="J4558" s="0" t="n">
        <v>0</v>
      </c>
      <c r="K4558" s="3" t="str">
        <f aca="false">IF(I4558=1,"Yes","No")</f>
        <v>No</v>
      </c>
      <c r="L4558" s="0" t="n">
        <f aca="false">IF(K4558="Yes",(J4558-1)*0.98,-1)</f>
        <v>-1</v>
      </c>
      <c r="M4558" s="5" t="s">
        <v>33</v>
      </c>
      <c r="N4558" s="50" t="n">
        <v>11.68</v>
      </c>
      <c r="O4558" s="50" t="n">
        <f aca="false">N4558*L4558</f>
        <v>-11.68</v>
      </c>
      <c r="P4558" s="14" t="n">
        <f aca="false">O4558+P4557</f>
        <v>636.494010480001</v>
      </c>
    </row>
    <row r="4559" customFormat="false" ht="12.8" hidden="false" customHeight="false" outlineLevel="0" collapsed="false">
      <c r="A4559" s="9" t="s">
        <v>5031</v>
      </c>
      <c r="B4559" s="9" t="s">
        <v>5034</v>
      </c>
      <c r="C4559" s="6" t="s">
        <v>492</v>
      </c>
      <c r="D4559" s="6" t="s">
        <v>42</v>
      </c>
      <c r="E4559" s="6" t="s">
        <v>17</v>
      </c>
      <c r="F4559" s="6" t="s">
        <v>304</v>
      </c>
      <c r="G4559" s="6" t="s">
        <v>19</v>
      </c>
      <c r="H4559" s="6" t="s">
        <v>5035</v>
      </c>
      <c r="I4559" s="0" t="n">
        <v>2</v>
      </c>
      <c r="J4559" s="6" t="n">
        <v>0</v>
      </c>
      <c r="K4559" s="6" t="str">
        <f aca="false">IF(I4559=1,"Yes","No")</f>
        <v>No</v>
      </c>
      <c r="L4559" s="7" t="n">
        <f aca="false">IF(K4559="Yes",(J4559-1)*0.98,-1)</f>
        <v>-1</v>
      </c>
      <c r="M4559" s="10" t="s">
        <v>53</v>
      </c>
      <c r="N4559" s="50" t="n">
        <v>11.68</v>
      </c>
      <c r="O4559" s="50" t="n">
        <f aca="false">N4559*L4559</f>
        <v>-11.68</v>
      </c>
      <c r="P4559" s="14" t="n">
        <f aca="false">O4559+P4558</f>
        <v>624.814010480001</v>
      </c>
    </row>
    <row r="4560" customFormat="false" ht="12.8" hidden="false" customHeight="false" outlineLevel="0" collapsed="false">
      <c r="A4560" s="2" t="s">
        <v>5036</v>
      </c>
      <c r="B4560" s="2" t="s">
        <v>162</v>
      </c>
      <c r="C4560" s="0" t="s">
        <v>495</v>
      </c>
      <c r="D4560" s="0" t="s">
        <v>42</v>
      </c>
      <c r="E4560" s="0" t="s">
        <v>147</v>
      </c>
      <c r="F4560" s="0" t="s">
        <v>65</v>
      </c>
      <c r="G4560" s="0" t="s">
        <v>21</v>
      </c>
      <c r="H4560" s="0" t="s">
        <v>5037</v>
      </c>
      <c r="I4560" s="0" t="n">
        <v>0</v>
      </c>
      <c r="J4560" s="0" t="n">
        <v>0</v>
      </c>
      <c r="K4560" s="3" t="str">
        <f aca="false">IF(I4560=1,"Yes","No")</f>
        <v>No</v>
      </c>
      <c r="L4560" s="0" t="n">
        <f aca="false">IF(K4560="Yes",(J4560-1)*0.98,-1)</f>
        <v>-1</v>
      </c>
      <c r="M4560" s="5" t="s">
        <v>33</v>
      </c>
      <c r="N4560" s="50" t="n">
        <v>11.68</v>
      </c>
      <c r="O4560" s="50" t="n">
        <f aca="false">N4560*L4560</f>
        <v>-11.68</v>
      </c>
      <c r="P4560" s="14" t="n">
        <f aca="false">O4560+P4559</f>
        <v>613.134010480001</v>
      </c>
    </row>
    <row r="4561" customFormat="false" ht="12.8" hidden="false" customHeight="false" outlineLevel="0" collapsed="false">
      <c r="A4561" s="2" t="s">
        <v>5036</v>
      </c>
      <c r="B4561" s="2" t="s">
        <v>162</v>
      </c>
      <c r="C4561" s="0" t="s">
        <v>495</v>
      </c>
      <c r="D4561" s="0" t="s">
        <v>42</v>
      </c>
      <c r="E4561" s="0" t="s">
        <v>147</v>
      </c>
      <c r="F4561" s="0" t="s">
        <v>65</v>
      </c>
      <c r="G4561" s="0" t="s">
        <v>21</v>
      </c>
      <c r="H4561" s="0" t="s">
        <v>5037</v>
      </c>
      <c r="I4561" s="0" t="n">
        <v>0</v>
      </c>
      <c r="J4561" s="0" t="n">
        <v>0</v>
      </c>
      <c r="K4561" s="3" t="s">
        <v>19</v>
      </c>
      <c r="L4561" s="0" t="n">
        <f aca="false">IF(K4561="Yes",(J4561-1)*0.98,-1)</f>
        <v>-1</v>
      </c>
      <c r="M4561" s="4" t="s">
        <v>22</v>
      </c>
      <c r="N4561" s="50" t="n">
        <v>11.68</v>
      </c>
      <c r="O4561" s="50" t="n">
        <f aca="false">N4561*L4561</f>
        <v>-11.68</v>
      </c>
      <c r="P4561" s="14" t="n">
        <f aca="false">O4561+P4560</f>
        <v>601.454010480001</v>
      </c>
    </row>
    <row r="4562" customFormat="false" ht="12.8" hidden="false" customHeight="false" outlineLevel="0" collapsed="false">
      <c r="A4562" s="2" t="s">
        <v>5036</v>
      </c>
      <c r="B4562" s="2" t="s">
        <v>331</v>
      </c>
      <c r="C4562" s="0" t="s">
        <v>230</v>
      </c>
      <c r="D4562" s="0" t="s">
        <v>42</v>
      </c>
      <c r="E4562" s="0" t="s">
        <v>147</v>
      </c>
      <c r="F4562" s="0" t="s">
        <v>65</v>
      </c>
      <c r="G4562" s="0" t="s">
        <v>21</v>
      </c>
      <c r="H4562" s="0" t="s">
        <v>5038</v>
      </c>
      <c r="I4562" s="0" t="n">
        <v>4</v>
      </c>
      <c r="J4562" s="0" t="n">
        <v>0</v>
      </c>
      <c r="K4562" s="3" t="str">
        <f aca="false">IF(I4562=1,"Yes","No")</f>
        <v>No</v>
      </c>
      <c r="L4562" s="0" t="n">
        <f aca="false">IF(K4562="Yes",(J4562-1)*0.98,-1)</f>
        <v>-1</v>
      </c>
      <c r="M4562" s="5" t="s">
        <v>33</v>
      </c>
      <c r="N4562" s="50" t="n">
        <v>11.68</v>
      </c>
      <c r="O4562" s="50" t="n">
        <f aca="false">N4562*L4562</f>
        <v>-11.68</v>
      </c>
      <c r="P4562" s="14" t="n">
        <f aca="false">O4562+P4561</f>
        <v>589.774010480001</v>
      </c>
    </row>
    <row r="4563" customFormat="false" ht="12.8" hidden="false" customHeight="false" outlineLevel="0" collapsed="false">
      <c r="A4563" s="2" t="s">
        <v>5036</v>
      </c>
      <c r="B4563" s="2" t="s">
        <v>331</v>
      </c>
      <c r="C4563" s="0" t="s">
        <v>230</v>
      </c>
      <c r="D4563" s="0" t="s">
        <v>42</v>
      </c>
      <c r="E4563" s="0" t="s">
        <v>147</v>
      </c>
      <c r="F4563" s="0" t="s">
        <v>65</v>
      </c>
      <c r="G4563" s="0" t="s">
        <v>21</v>
      </c>
      <c r="H4563" s="0" t="s">
        <v>5038</v>
      </c>
      <c r="I4563" s="0" t="n">
        <v>4</v>
      </c>
      <c r="J4563" s="0" t="n">
        <v>0</v>
      </c>
      <c r="K4563" s="3" t="s">
        <v>19</v>
      </c>
      <c r="L4563" s="0" t="n">
        <f aca="false">IF(K4563="Yes",(J4563-1)*0.98,-1)</f>
        <v>-1</v>
      </c>
      <c r="M4563" s="4" t="s">
        <v>22</v>
      </c>
      <c r="N4563" s="50" t="n">
        <v>11.68</v>
      </c>
      <c r="O4563" s="50" t="n">
        <f aca="false">N4563*L4563</f>
        <v>-11.68</v>
      </c>
      <c r="P4563" s="14" t="n">
        <f aca="false">O4563+P4562</f>
        <v>578.094010480001</v>
      </c>
    </row>
    <row r="4564" customFormat="false" ht="12.8" hidden="false" customHeight="false" outlineLevel="0" collapsed="false">
      <c r="A4564" s="2" t="s">
        <v>5039</v>
      </c>
      <c r="B4564" s="2" t="s">
        <v>306</v>
      </c>
      <c r="C4564" s="6" t="s">
        <v>59</v>
      </c>
      <c r="D4564" s="6" t="s">
        <v>42</v>
      </c>
      <c r="E4564" s="6" t="s">
        <v>30</v>
      </c>
      <c r="F4564" s="6" t="s">
        <v>18</v>
      </c>
      <c r="G4564" s="6" t="s">
        <v>19</v>
      </c>
      <c r="H4564" s="6" t="s">
        <v>5040</v>
      </c>
      <c r="I4564" s="0" t="n">
        <v>2</v>
      </c>
      <c r="J4564" s="6" t="n">
        <v>0</v>
      </c>
      <c r="K4564" s="6" t="str">
        <f aca="false">IF(I4564=1, "No","Yes")</f>
        <v>Yes</v>
      </c>
      <c r="L4564" s="7" t="n">
        <f aca="false">IF(I4564=1,-J4564,0.98)</f>
        <v>0.98</v>
      </c>
      <c r="M4564" s="8" t="s">
        <v>51</v>
      </c>
      <c r="N4564" s="50" t="n">
        <v>11.68</v>
      </c>
      <c r="O4564" s="50" t="n">
        <f aca="false">N4564*L4564</f>
        <v>11.4464</v>
      </c>
      <c r="P4564" s="14" t="n">
        <f aca="false">O4564+P4563</f>
        <v>589.540410480001</v>
      </c>
    </row>
    <row r="4565" customFormat="false" ht="12.8" hidden="false" customHeight="false" outlineLevel="0" collapsed="false">
      <c r="A4565" s="2" t="s">
        <v>5039</v>
      </c>
      <c r="B4565" s="2" t="s">
        <v>452</v>
      </c>
      <c r="C4565" s="0" t="s">
        <v>56</v>
      </c>
      <c r="D4565" s="0" t="s">
        <v>16</v>
      </c>
      <c r="E4565" s="0" t="s">
        <v>87</v>
      </c>
      <c r="F4565" s="0" t="s">
        <v>18</v>
      </c>
      <c r="G4565" s="0" t="s">
        <v>21</v>
      </c>
      <c r="H4565" s="0" t="s">
        <v>3951</v>
      </c>
      <c r="I4565" s="0" t="n">
        <v>1</v>
      </c>
      <c r="J4565" s="0" t="n">
        <v>1.77</v>
      </c>
      <c r="K4565" s="3" t="s">
        <v>21</v>
      </c>
      <c r="L4565" s="0" t="n">
        <f aca="false">IF(K4565="Yes",(J4565-1)*0.98,-1)</f>
        <v>0.7546</v>
      </c>
      <c r="M4565" s="4" t="s">
        <v>22</v>
      </c>
      <c r="N4565" s="50" t="n">
        <v>11.68</v>
      </c>
      <c r="O4565" s="50" t="n">
        <f aca="false">N4565*L4565</f>
        <v>8.813728</v>
      </c>
      <c r="P4565" s="14" t="n">
        <f aca="false">O4565+P4564</f>
        <v>598.354138480001</v>
      </c>
    </row>
    <row r="4566" customFormat="false" ht="12.8" hidden="false" customHeight="false" outlineLevel="0" collapsed="false">
      <c r="A4566" s="2" t="s">
        <v>5039</v>
      </c>
      <c r="B4566" s="2" t="s">
        <v>452</v>
      </c>
      <c r="C4566" s="0" t="s">
        <v>56</v>
      </c>
      <c r="D4566" s="0" t="s">
        <v>16</v>
      </c>
      <c r="E4566" s="0" t="s">
        <v>87</v>
      </c>
      <c r="F4566" s="0" t="s">
        <v>18</v>
      </c>
      <c r="G4566" s="0" t="s">
        <v>21</v>
      </c>
      <c r="H4566" s="0" t="s">
        <v>5041</v>
      </c>
      <c r="I4566" s="0" t="n">
        <v>0</v>
      </c>
      <c r="J4566" s="0" t="n">
        <v>0</v>
      </c>
      <c r="K4566" s="3" t="s">
        <v>19</v>
      </c>
      <c r="L4566" s="0" t="n">
        <f aca="false">IF(K4566="Yes",(J4566-1)*0.98,-1)</f>
        <v>-1</v>
      </c>
      <c r="M4566" s="11" t="s">
        <v>62</v>
      </c>
      <c r="N4566" s="50" t="n">
        <v>11.68</v>
      </c>
      <c r="O4566" s="50" t="n">
        <f aca="false">N4566*L4566</f>
        <v>-11.68</v>
      </c>
      <c r="P4566" s="14" t="n">
        <f aca="false">O4566+P4565</f>
        <v>586.674138480001</v>
      </c>
    </row>
    <row r="4567" customFormat="false" ht="12.8" hidden="false" customHeight="false" outlineLevel="0" collapsed="false">
      <c r="A4567" s="9" t="s">
        <v>5039</v>
      </c>
      <c r="B4567" s="9" t="s">
        <v>452</v>
      </c>
      <c r="C4567" s="6" t="s">
        <v>56</v>
      </c>
      <c r="D4567" s="6" t="s">
        <v>16</v>
      </c>
      <c r="E4567" s="6" t="s">
        <v>87</v>
      </c>
      <c r="F4567" s="6" t="s">
        <v>18</v>
      </c>
      <c r="G4567" s="6" t="s">
        <v>21</v>
      </c>
      <c r="H4567" s="6" t="s">
        <v>5041</v>
      </c>
      <c r="I4567" s="0" t="n">
        <v>0</v>
      </c>
      <c r="J4567" s="6" t="n">
        <v>0</v>
      </c>
      <c r="K4567" s="6" t="str">
        <f aca="false">IF(I4567=1,"Yes","No")</f>
        <v>No</v>
      </c>
      <c r="L4567" s="7" t="n">
        <f aca="false">IF(K4567="Yes",(J4567-1)*0.98,-1)</f>
        <v>-1</v>
      </c>
      <c r="M4567" s="10" t="s">
        <v>53</v>
      </c>
      <c r="N4567" s="50" t="n">
        <v>11.68</v>
      </c>
      <c r="O4567" s="50" t="n">
        <f aca="false">N4567*L4567</f>
        <v>-11.68</v>
      </c>
      <c r="P4567" s="14" t="n">
        <f aca="false">O4567+P4566</f>
        <v>574.994138480001</v>
      </c>
    </row>
    <row r="4568" customFormat="false" ht="12.8" hidden="false" customHeight="false" outlineLevel="0" collapsed="false">
      <c r="A4568" s="2" t="s">
        <v>5039</v>
      </c>
      <c r="B4568" s="2" t="s">
        <v>1864</v>
      </c>
      <c r="C4568" s="0" t="s">
        <v>56</v>
      </c>
      <c r="D4568" s="0" t="s">
        <v>29</v>
      </c>
      <c r="E4568" s="0" t="s">
        <v>87</v>
      </c>
      <c r="F4568" s="0" t="s">
        <v>152</v>
      </c>
      <c r="G4568" s="0" t="s">
        <v>19</v>
      </c>
      <c r="H4568" s="0" t="s">
        <v>3023</v>
      </c>
      <c r="I4568" s="0" t="n">
        <v>2</v>
      </c>
      <c r="J4568" s="0" t="n">
        <v>1.12</v>
      </c>
      <c r="K4568" s="3" t="s">
        <v>21</v>
      </c>
      <c r="L4568" s="0" t="n">
        <f aca="false">IF(K4568="Yes",(J4568-1)*0.98,-1)</f>
        <v>0.1176</v>
      </c>
      <c r="M4568" s="4" t="s">
        <v>22</v>
      </c>
      <c r="N4568" s="50" t="n">
        <v>11.68</v>
      </c>
      <c r="O4568" s="50" t="n">
        <f aca="false">N4568*L4568</f>
        <v>1.373568</v>
      </c>
      <c r="P4568" s="14" t="n">
        <f aca="false">O4568+P4567</f>
        <v>576.367706480001</v>
      </c>
    </row>
    <row r="4569" customFormat="false" ht="12.8" hidden="false" customHeight="false" outlineLevel="0" collapsed="false">
      <c r="A4569" s="2" t="s">
        <v>5039</v>
      </c>
      <c r="B4569" s="2" t="s">
        <v>1864</v>
      </c>
      <c r="C4569" s="0" t="s">
        <v>56</v>
      </c>
      <c r="D4569" s="0" t="s">
        <v>29</v>
      </c>
      <c r="E4569" s="0" t="s">
        <v>87</v>
      </c>
      <c r="F4569" s="0" t="s">
        <v>152</v>
      </c>
      <c r="G4569" s="0" t="s">
        <v>19</v>
      </c>
      <c r="H4569" s="0" t="s">
        <v>5042</v>
      </c>
      <c r="I4569" s="0" t="n">
        <v>3</v>
      </c>
      <c r="J4569" s="0" t="n">
        <v>2.43</v>
      </c>
      <c r="K4569" s="3" t="s">
        <v>21</v>
      </c>
      <c r="L4569" s="0" t="n">
        <f aca="false">IF(K4569="Yes",(J4569-1)*0.98,-1)</f>
        <v>1.4014</v>
      </c>
      <c r="M4569" s="11" t="s">
        <v>62</v>
      </c>
      <c r="N4569" s="50" t="n">
        <v>11.68</v>
      </c>
      <c r="O4569" s="50" t="n">
        <f aca="false">N4569*L4569</f>
        <v>16.368352</v>
      </c>
      <c r="P4569" s="14" t="n">
        <f aca="false">O4569+P4568</f>
        <v>592.736058480001</v>
      </c>
    </row>
    <row r="4570" customFormat="false" ht="12.8" hidden="false" customHeight="false" outlineLevel="0" collapsed="false">
      <c r="A4570" s="2" t="s">
        <v>5039</v>
      </c>
      <c r="B4570" s="2" t="s">
        <v>1864</v>
      </c>
      <c r="C4570" s="6" t="s">
        <v>56</v>
      </c>
      <c r="D4570" s="6" t="s">
        <v>29</v>
      </c>
      <c r="E4570" s="6" t="s">
        <v>87</v>
      </c>
      <c r="F4570" s="6" t="s">
        <v>152</v>
      </c>
      <c r="G4570" s="6" t="s">
        <v>19</v>
      </c>
      <c r="H4570" s="6" t="s">
        <v>5043</v>
      </c>
      <c r="I4570" s="0" t="n">
        <v>4</v>
      </c>
      <c r="J4570" s="6" t="n">
        <v>0</v>
      </c>
      <c r="K4570" s="6" t="str">
        <f aca="false">IF(I4570=1, "No","Yes")</f>
        <v>Yes</v>
      </c>
      <c r="L4570" s="7" t="n">
        <f aca="false">IF(I4570=1,-J4570,0.98)</f>
        <v>0.98</v>
      </c>
      <c r="M4570" s="8" t="s">
        <v>51</v>
      </c>
      <c r="N4570" s="50" t="n">
        <v>11.68</v>
      </c>
      <c r="O4570" s="50" t="n">
        <f aca="false">N4570*L4570</f>
        <v>11.4464</v>
      </c>
      <c r="P4570" s="14" t="n">
        <f aca="false">O4570+P4569</f>
        <v>604.182458480001</v>
      </c>
    </row>
    <row r="4571" customFormat="false" ht="12.8" hidden="false" customHeight="false" outlineLevel="0" collapsed="false">
      <c r="A4571" s="9" t="s">
        <v>5039</v>
      </c>
      <c r="B4571" s="9" t="s">
        <v>1864</v>
      </c>
      <c r="C4571" s="6" t="s">
        <v>56</v>
      </c>
      <c r="D4571" s="6" t="s">
        <v>29</v>
      </c>
      <c r="E4571" s="6" t="s">
        <v>87</v>
      </c>
      <c r="F4571" s="6" t="s">
        <v>152</v>
      </c>
      <c r="G4571" s="6" t="s">
        <v>19</v>
      </c>
      <c r="H4571" s="6" t="s">
        <v>5043</v>
      </c>
      <c r="I4571" s="0" t="n">
        <v>4</v>
      </c>
      <c r="J4571" s="6" t="n">
        <v>0</v>
      </c>
      <c r="K4571" s="6" t="s">
        <v>19</v>
      </c>
      <c r="L4571" s="0" t="n">
        <f aca="false">IF(K4571="Yes",(J4571-1)*0.98,-1)</f>
        <v>-1</v>
      </c>
      <c r="M4571" s="13" t="s">
        <v>184</v>
      </c>
      <c r="N4571" s="50" t="n">
        <v>11.68</v>
      </c>
      <c r="O4571" s="50" t="n">
        <f aca="false">N4571*L4571</f>
        <v>-11.68</v>
      </c>
      <c r="P4571" s="14" t="n">
        <f aca="false">O4571+P4570</f>
        <v>592.502458480001</v>
      </c>
    </row>
    <row r="4572" customFormat="false" ht="12.8" hidden="false" customHeight="false" outlineLevel="0" collapsed="false">
      <c r="A4572" s="9" t="s">
        <v>5039</v>
      </c>
      <c r="B4572" s="9" t="s">
        <v>1864</v>
      </c>
      <c r="C4572" s="6" t="s">
        <v>56</v>
      </c>
      <c r="D4572" s="6" t="s">
        <v>29</v>
      </c>
      <c r="E4572" s="6" t="s">
        <v>87</v>
      </c>
      <c r="F4572" s="6" t="s">
        <v>152</v>
      </c>
      <c r="G4572" s="6" t="s">
        <v>19</v>
      </c>
      <c r="H4572" s="6" t="s">
        <v>5042</v>
      </c>
      <c r="I4572" s="0" t="n">
        <v>3</v>
      </c>
      <c r="J4572" s="6" t="n">
        <v>0</v>
      </c>
      <c r="K4572" s="6" t="str">
        <f aca="false">IF(I4572=1,"Yes","No")</f>
        <v>No</v>
      </c>
      <c r="L4572" s="7" t="n">
        <f aca="false">IF(K4572="Yes",(J4572-1)*0.98,-1)</f>
        <v>-1</v>
      </c>
      <c r="M4572" s="10" t="s">
        <v>53</v>
      </c>
      <c r="N4572" s="50" t="n">
        <v>11.68</v>
      </c>
      <c r="O4572" s="50" t="n">
        <f aca="false">N4572*L4572</f>
        <v>-11.68</v>
      </c>
      <c r="P4572" s="14" t="n">
        <f aca="false">O4572+P4571</f>
        <v>580.822458480001</v>
      </c>
    </row>
    <row r="4573" customFormat="false" ht="12.8" hidden="false" customHeight="false" outlineLevel="0" collapsed="false">
      <c r="A4573" s="2" t="s">
        <v>5044</v>
      </c>
      <c r="B4573" s="2" t="s">
        <v>245</v>
      </c>
      <c r="C4573" s="0" t="s">
        <v>248</v>
      </c>
      <c r="D4573" s="0" t="s">
        <v>29</v>
      </c>
      <c r="E4573" s="0" t="s">
        <v>147</v>
      </c>
      <c r="F4573" s="0" t="s">
        <v>428</v>
      </c>
      <c r="G4573" s="0" t="s">
        <v>21</v>
      </c>
      <c r="H4573" s="0" t="s">
        <v>5045</v>
      </c>
      <c r="I4573" s="0" t="n">
        <v>2</v>
      </c>
      <c r="J4573" s="0" t="n">
        <v>0</v>
      </c>
      <c r="K4573" s="3" t="str">
        <f aca="false">IF(I4573=1,"Yes","No")</f>
        <v>No</v>
      </c>
      <c r="L4573" s="0" t="n">
        <f aca="false">IF(K4573="Yes",(J4573-1)*0.98,-1)</f>
        <v>-1</v>
      </c>
      <c r="M4573" s="5" t="s">
        <v>33</v>
      </c>
      <c r="N4573" s="50" t="n">
        <v>11.68</v>
      </c>
      <c r="O4573" s="50" t="n">
        <f aca="false">N4573*L4573</f>
        <v>-11.68</v>
      </c>
      <c r="P4573" s="14" t="n">
        <f aca="false">O4573+P4572</f>
        <v>569.142458480001</v>
      </c>
    </row>
    <row r="4574" customFormat="false" ht="12.8" hidden="false" customHeight="false" outlineLevel="0" collapsed="false">
      <c r="A4574" s="2" t="s">
        <v>5044</v>
      </c>
      <c r="B4574" s="2" t="s">
        <v>421</v>
      </c>
      <c r="C4574" s="0" t="s">
        <v>91</v>
      </c>
      <c r="D4574" s="0" t="s">
        <v>42</v>
      </c>
      <c r="E4574" s="0" t="s">
        <v>30</v>
      </c>
      <c r="F4574" s="0" t="s">
        <v>18</v>
      </c>
      <c r="G4574" s="0" t="s">
        <v>19</v>
      </c>
      <c r="H4574" s="0" t="s">
        <v>5046</v>
      </c>
      <c r="I4574" s="0" t="n">
        <v>4</v>
      </c>
      <c r="J4574" s="0" t="n">
        <v>0</v>
      </c>
      <c r="K4574" s="3" t="s">
        <v>19</v>
      </c>
      <c r="L4574" s="0" t="n">
        <f aca="false">IF(K4574="Yes",(J4574-1)*0.98,-1)</f>
        <v>-1</v>
      </c>
      <c r="M4574" s="11" t="s">
        <v>62</v>
      </c>
      <c r="N4574" s="50" t="n">
        <v>11.68</v>
      </c>
      <c r="O4574" s="50" t="n">
        <f aca="false">N4574*L4574</f>
        <v>-11.68</v>
      </c>
      <c r="P4574" s="14" t="n">
        <f aca="false">O4574+P4573</f>
        <v>557.462458480001</v>
      </c>
    </row>
    <row r="4575" customFormat="false" ht="12.8" hidden="false" customHeight="false" outlineLevel="0" collapsed="false">
      <c r="A4575" s="2" t="s">
        <v>5047</v>
      </c>
      <c r="B4575" s="2" t="s">
        <v>46</v>
      </c>
      <c r="C4575" s="0" t="s">
        <v>59</v>
      </c>
      <c r="D4575" s="0" t="s">
        <v>42</v>
      </c>
      <c r="E4575" s="0" t="s">
        <v>30</v>
      </c>
      <c r="F4575" s="0" t="s">
        <v>43</v>
      </c>
      <c r="G4575" s="0" t="s">
        <v>19</v>
      </c>
      <c r="H4575" s="0" t="s">
        <v>5048</v>
      </c>
      <c r="I4575" s="0" t="n">
        <v>0</v>
      </c>
      <c r="J4575" s="0" t="n">
        <v>0</v>
      </c>
      <c r="K4575" s="3" t="s">
        <v>19</v>
      </c>
      <c r="L4575" s="0" t="n">
        <f aca="false">IF(K4575="Yes",(J4575-1)*0.98,-1)</f>
        <v>-1</v>
      </c>
      <c r="M4575" s="11" t="s">
        <v>62</v>
      </c>
      <c r="N4575" s="50" t="n">
        <v>11.68</v>
      </c>
      <c r="O4575" s="50" t="n">
        <f aca="false">N4575*L4575</f>
        <v>-11.68</v>
      </c>
      <c r="P4575" s="14" t="n">
        <f aca="false">O4575+P4574</f>
        <v>545.782458480001</v>
      </c>
    </row>
    <row r="4576" customFormat="false" ht="12.8" hidden="false" customHeight="false" outlineLevel="0" collapsed="false">
      <c r="A4576" s="9" t="s">
        <v>5049</v>
      </c>
      <c r="B4576" s="9" t="s">
        <v>505</v>
      </c>
      <c r="C4576" s="6" t="s">
        <v>15</v>
      </c>
      <c r="D4576" s="6" t="s">
        <v>42</v>
      </c>
      <c r="E4576" s="6" t="s">
        <v>147</v>
      </c>
      <c r="F4576" s="6" t="s">
        <v>43</v>
      </c>
      <c r="G4576" s="6" t="s">
        <v>19</v>
      </c>
      <c r="H4576" s="6" t="s">
        <v>5050</v>
      </c>
      <c r="I4576" s="0" t="n">
        <v>2</v>
      </c>
      <c r="J4576" s="6" t="n">
        <v>0</v>
      </c>
      <c r="K4576" s="6" t="str">
        <f aca="false">IF(I4576=1,"Yes","No")</f>
        <v>No</v>
      </c>
      <c r="L4576" s="7" t="n">
        <f aca="false">IF(K4576="Yes",(J4576-1)*0.98,-1)</f>
        <v>-1</v>
      </c>
      <c r="M4576" s="10" t="s">
        <v>53</v>
      </c>
      <c r="N4576" s="50" t="n">
        <v>11.68</v>
      </c>
      <c r="O4576" s="50" t="n">
        <f aca="false">N4576*L4576</f>
        <v>-11.68</v>
      </c>
      <c r="P4576" s="14" t="n">
        <f aca="false">O4576+P4575</f>
        <v>534.102458480001</v>
      </c>
    </row>
    <row r="4577" customFormat="false" ht="12.8" hidden="false" customHeight="false" outlineLevel="0" collapsed="false">
      <c r="A4577" s="2" t="s">
        <v>5051</v>
      </c>
      <c r="B4577" s="2" t="s">
        <v>124</v>
      </c>
      <c r="C4577" s="0" t="s">
        <v>1082</v>
      </c>
      <c r="D4577" s="0" t="s">
        <v>37</v>
      </c>
      <c r="E4577" s="0" t="s">
        <v>147</v>
      </c>
      <c r="G4577" s="0" t="s">
        <v>19</v>
      </c>
      <c r="H4577" s="0" t="s">
        <v>4261</v>
      </c>
      <c r="I4577" s="0" t="n">
        <v>4</v>
      </c>
      <c r="J4577" s="0" t="n">
        <v>0</v>
      </c>
      <c r="K4577" s="3" t="str">
        <f aca="false">IF(I4577=1,"Yes","No")</f>
        <v>No</v>
      </c>
      <c r="L4577" s="0" t="n">
        <f aca="false">IF(K4577="Yes",(J4577-1)*0.98,-1)</f>
        <v>-1</v>
      </c>
      <c r="M4577" s="5" t="s">
        <v>33</v>
      </c>
      <c r="N4577" s="50" t="n">
        <v>11.68</v>
      </c>
      <c r="O4577" s="50" t="n">
        <f aca="false">N4577*L4577</f>
        <v>-11.68</v>
      </c>
      <c r="P4577" s="14" t="n">
        <f aca="false">O4577+P4576</f>
        <v>522.422458480002</v>
      </c>
    </row>
    <row r="4578" customFormat="false" ht="12.8" hidden="false" customHeight="false" outlineLevel="0" collapsed="false">
      <c r="A4578" s="2" t="s">
        <v>5052</v>
      </c>
      <c r="B4578" s="2" t="s">
        <v>364</v>
      </c>
      <c r="C4578" s="0" t="s">
        <v>1082</v>
      </c>
      <c r="D4578" s="0" t="s">
        <v>37</v>
      </c>
      <c r="E4578" s="0" t="s">
        <v>147</v>
      </c>
      <c r="G4578" s="0" t="s">
        <v>19</v>
      </c>
      <c r="H4578" s="0" t="s">
        <v>5053</v>
      </c>
      <c r="I4578" s="0" t="n">
        <v>0</v>
      </c>
      <c r="J4578" s="0" t="n">
        <v>0</v>
      </c>
      <c r="K4578" s="3" t="str">
        <f aca="false">IF(I4578=1,"Yes","No")</f>
        <v>No</v>
      </c>
      <c r="L4578" s="0" t="n">
        <f aca="false">IF(K4578="Yes",(J4578-1)*0.98,-1)</f>
        <v>-1</v>
      </c>
      <c r="M4578" s="5" t="s">
        <v>33</v>
      </c>
      <c r="N4578" s="50" t="n">
        <v>11.68</v>
      </c>
      <c r="O4578" s="50" t="n">
        <f aca="false">N4578*L4578</f>
        <v>-11.68</v>
      </c>
      <c r="P4578" s="14" t="n">
        <f aca="false">O4578+P4577</f>
        <v>510.742458480002</v>
      </c>
    </row>
    <row r="4579" customFormat="false" ht="12.8" hidden="false" customHeight="false" outlineLevel="0" collapsed="false">
      <c r="A4579" s="2" t="s">
        <v>5054</v>
      </c>
      <c r="B4579" s="2" t="s">
        <v>421</v>
      </c>
      <c r="C4579" s="0" t="s">
        <v>47</v>
      </c>
      <c r="D4579" s="0" t="s">
        <v>42</v>
      </c>
      <c r="E4579" s="0" t="s">
        <v>30</v>
      </c>
      <c r="F4579" s="0" t="s">
        <v>18</v>
      </c>
      <c r="G4579" s="0" t="s">
        <v>19</v>
      </c>
      <c r="H4579" s="0" t="s">
        <v>5055</v>
      </c>
      <c r="I4579" s="0" t="n">
        <v>0</v>
      </c>
      <c r="J4579" s="0" t="n">
        <v>0</v>
      </c>
      <c r="K4579" s="3" t="s">
        <v>19</v>
      </c>
      <c r="L4579" s="0" t="n">
        <f aca="false">IF(K4579="Yes",(J4579-1)*0.98,-1)</f>
        <v>-1</v>
      </c>
      <c r="M4579" s="11" t="s">
        <v>62</v>
      </c>
      <c r="N4579" s="50" t="n">
        <v>11.68</v>
      </c>
      <c r="O4579" s="50" t="n">
        <f aca="false">N4579*L4579</f>
        <v>-11.68</v>
      </c>
      <c r="P4579" s="14" t="n">
        <f aca="false">O4579+P4578</f>
        <v>499.062458480002</v>
      </c>
    </row>
    <row r="4580" customFormat="false" ht="12.8" hidden="false" customHeight="false" outlineLevel="0" collapsed="false">
      <c r="A4580" s="2" t="s">
        <v>5054</v>
      </c>
      <c r="B4580" s="2" t="s">
        <v>421</v>
      </c>
      <c r="C4580" s="6" t="s">
        <v>47</v>
      </c>
      <c r="D4580" s="6" t="s">
        <v>42</v>
      </c>
      <c r="E4580" s="6" t="s">
        <v>30</v>
      </c>
      <c r="F4580" s="6" t="s">
        <v>18</v>
      </c>
      <c r="G4580" s="6" t="s">
        <v>19</v>
      </c>
      <c r="H4580" s="6" t="s">
        <v>5056</v>
      </c>
      <c r="I4580" s="0" t="n">
        <v>0</v>
      </c>
      <c r="J4580" s="6" t="n">
        <v>0</v>
      </c>
      <c r="K4580" s="6" t="str">
        <f aca="false">IF(I4580=1, "No","Yes")</f>
        <v>Yes</v>
      </c>
      <c r="L4580" s="7" t="n">
        <f aca="false">IF(I4580=1,-J4580,0.98)</f>
        <v>0.98</v>
      </c>
      <c r="M4580" s="8" t="s">
        <v>51</v>
      </c>
      <c r="N4580" s="50" t="n">
        <v>11.68</v>
      </c>
      <c r="O4580" s="50" t="n">
        <f aca="false">N4580*L4580</f>
        <v>11.4464</v>
      </c>
      <c r="P4580" s="14" t="n">
        <f aca="false">O4580+P4579</f>
        <v>510.508858480002</v>
      </c>
    </row>
    <row r="4581" customFormat="false" ht="12.8" hidden="false" customHeight="false" outlineLevel="0" collapsed="false">
      <c r="A4581" s="2" t="s">
        <v>5054</v>
      </c>
      <c r="B4581" s="2" t="s">
        <v>421</v>
      </c>
      <c r="C4581" s="6" t="s">
        <v>47</v>
      </c>
      <c r="D4581" s="6" t="s">
        <v>42</v>
      </c>
      <c r="E4581" s="6" t="s">
        <v>30</v>
      </c>
      <c r="F4581" s="6" t="s">
        <v>18</v>
      </c>
      <c r="G4581" s="6" t="s">
        <v>19</v>
      </c>
      <c r="H4581" s="6" t="s">
        <v>5056</v>
      </c>
      <c r="I4581" s="0" t="n">
        <v>0</v>
      </c>
      <c r="J4581" s="6" t="n">
        <v>0</v>
      </c>
      <c r="K4581" s="6" t="str">
        <f aca="false">IF(I4581=1, "No","Yes")</f>
        <v>Yes</v>
      </c>
      <c r="L4581" s="7" t="n">
        <f aca="false">IF(I4581=1,-J4581,0.98)</f>
        <v>0.98</v>
      </c>
      <c r="M4581" s="12" t="s">
        <v>128</v>
      </c>
      <c r="N4581" s="50" t="n">
        <v>11.68</v>
      </c>
      <c r="O4581" s="50" t="n">
        <f aca="false">N4581*L4581</f>
        <v>11.4464</v>
      </c>
      <c r="P4581" s="14" t="n">
        <f aca="false">O4581+P4580</f>
        <v>521.955258480002</v>
      </c>
    </row>
    <row r="4582" customFormat="false" ht="12.8" hidden="false" customHeight="false" outlineLevel="0" collapsed="false">
      <c r="A4582" s="2" t="s">
        <v>5057</v>
      </c>
      <c r="B4582" s="2" t="s">
        <v>456</v>
      </c>
      <c r="C4582" s="0" t="s">
        <v>611</v>
      </c>
      <c r="D4582" s="0" t="s">
        <v>29</v>
      </c>
      <c r="E4582" s="0" t="s">
        <v>147</v>
      </c>
      <c r="F4582" s="0" t="s">
        <v>65</v>
      </c>
      <c r="G4582" s="0" t="s">
        <v>21</v>
      </c>
      <c r="H4582" s="0" t="s">
        <v>5058</v>
      </c>
      <c r="I4582" s="0" t="n">
        <v>0</v>
      </c>
      <c r="J4582" s="0" t="n">
        <v>0</v>
      </c>
      <c r="K4582" s="3" t="s">
        <v>19</v>
      </c>
      <c r="L4582" s="0" t="n">
        <f aca="false">IF(K4582="Yes",(J4582-1)*0.98,-1)</f>
        <v>-1</v>
      </c>
      <c r="M4582" s="11" t="s">
        <v>62</v>
      </c>
      <c r="N4582" s="50" t="n">
        <v>11.68</v>
      </c>
      <c r="O4582" s="50" t="n">
        <f aca="false">N4582*L4582</f>
        <v>-11.68</v>
      </c>
      <c r="P4582" s="14" t="n">
        <f aca="false">O4582+P4581</f>
        <v>510.275258480001</v>
      </c>
    </row>
    <row r="4583" customFormat="false" ht="12.8" hidden="false" customHeight="false" outlineLevel="0" collapsed="false">
      <c r="A4583" s="2" t="s">
        <v>5057</v>
      </c>
      <c r="B4583" s="2" t="s">
        <v>605</v>
      </c>
      <c r="C4583" s="0" t="s">
        <v>59</v>
      </c>
      <c r="D4583" s="0" t="s">
        <v>29</v>
      </c>
      <c r="E4583" s="0" t="s">
        <v>30</v>
      </c>
      <c r="F4583" s="0" t="s">
        <v>43</v>
      </c>
      <c r="G4583" s="0" t="s">
        <v>19</v>
      </c>
      <c r="H4583" s="0" t="s">
        <v>5059</v>
      </c>
      <c r="I4583" s="0" t="n">
        <v>1</v>
      </c>
      <c r="J4583" s="0" t="n">
        <v>1.45</v>
      </c>
      <c r="K4583" s="3" t="s">
        <v>21</v>
      </c>
      <c r="L4583" s="0" t="n">
        <f aca="false">IF(K4583="Yes",(J4583-1)*0.98,-1)</f>
        <v>0.441</v>
      </c>
      <c r="M4583" s="4" t="s">
        <v>22</v>
      </c>
      <c r="N4583" s="50" t="n">
        <v>11.68</v>
      </c>
      <c r="O4583" s="50" t="n">
        <f aca="false">N4583*L4583</f>
        <v>5.15088</v>
      </c>
      <c r="P4583" s="14" t="n">
        <f aca="false">O4583+P4582</f>
        <v>515.426138480001</v>
      </c>
    </row>
    <row r="4584" customFormat="false" ht="12.8" hidden="false" customHeight="false" outlineLevel="0" collapsed="false">
      <c r="A4584" s="2" t="s">
        <v>5060</v>
      </c>
      <c r="B4584" s="2" t="s">
        <v>445</v>
      </c>
      <c r="C4584" s="0" t="s">
        <v>230</v>
      </c>
      <c r="D4584" s="0" t="s">
        <v>16</v>
      </c>
      <c r="E4584" s="0" t="s">
        <v>147</v>
      </c>
      <c r="F4584" s="0" t="s">
        <v>18</v>
      </c>
      <c r="G4584" s="0" t="s">
        <v>19</v>
      </c>
      <c r="H4584" s="0" t="s">
        <v>5061</v>
      </c>
      <c r="I4584" s="0" t="n">
        <v>2</v>
      </c>
      <c r="J4584" s="0" t="n">
        <v>3.04</v>
      </c>
      <c r="K4584" s="3" t="s">
        <v>21</v>
      </c>
      <c r="L4584" s="0" t="n">
        <f aca="false">IF(K4584="Yes",(J4584-1)*0.98,-1)</f>
        <v>1.9992</v>
      </c>
      <c r="M4584" s="11" t="s">
        <v>62</v>
      </c>
      <c r="N4584" s="50" t="n">
        <v>11.68</v>
      </c>
      <c r="O4584" s="50" t="n">
        <f aca="false">N4584*L4584</f>
        <v>23.350656</v>
      </c>
      <c r="P4584" s="14" t="n">
        <f aca="false">O4584+P4583</f>
        <v>538.776794480001</v>
      </c>
    </row>
    <row r="4585" customFormat="false" ht="12.8" hidden="false" customHeight="false" outlineLevel="0" collapsed="false">
      <c r="A4585" s="9" t="s">
        <v>5060</v>
      </c>
      <c r="B4585" s="9" t="s">
        <v>445</v>
      </c>
      <c r="C4585" s="6" t="s">
        <v>230</v>
      </c>
      <c r="D4585" s="6" t="s">
        <v>16</v>
      </c>
      <c r="E4585" s="6" t="s">
        <v>147</v>
      </c>
      <c r="F4585" s="6" t="s">
        <v>18</v>
      </c>
      <c r="G4585" s="6" t="s">
        <v>19</v>
      </c>
      <c r="H4585" s="6" t="s">
        <v>5062</v>
      </c>
      <c r="I4585" s="0" t="n">
        <v>3</v>
      </c>
      <c r="J4585" s="6" t="n">
        <v>0</v>
      </c>
      <c r="K4585" s="6" t="s">
        <v>19</v>
      </c>
      <c r="L4585" s="0" t="n">
        <f aca="false">IF(K4585="Yes",(J4585-1)*0.98,-1)</f>
        <v>-1</v>
      </c>
      <c r="M4585" s="13" t="s">
        <v>184</v>
      </c>
      <c r="N4585" s="50" t="n">
        <v>11.68</v>
      </c>
      <c r="O4585" s="50" t="n">
        <f aca="false">N4585*L4585</f>
        <v>-11.68</v>
      </c>
      <c r="P4585" s="14" t="n">
        <f aca="false">O4585+P4584</f>
        <v>527.096794480002</v>
      </c>
    </row>
    <row r="4586" customFormat="false" ht="12.8" hidden="false" customHeight="false" outlineLevel="0" collapsed="false">
      <c r="A4586" s="9" t="s">
        <v>5060</v>
      </c>
      <c r="B4586" s="9" t="s">
        <v>445</v>
      </c>
      <c r="C4586" s="6" t="s">
        <v>230</v>
      </c>
      <c r="D4586" s="6" t="s">
        <v>16</v>
      </c>
      <c r="E4586" s="6" t="s">
        <v>147</v>
      </c>
      <c r="F4586" s="6" t="s">
        <v>18</v>
      </c>
      <c r="G4586" s="6" t="s">
        <v>19</v>
      </c>
      <c r="H4586" s="6" t="s">
        <v>5061</v>
      </c>
      <c r="I4586" s="0" t="n">
        <v>2</v>
      </c>
      <c r="J4586" s="6" t="n">
        <v>0</v>
      </c>
      <c r="K4586" s="6" t="str">
        <f aca="false">IF(I4586=1,"Yes","No")</f>
        <v>No</v>
      </c>
      <c r="L4586" s="7" t="n">
        <f aca="false">IF(K4586="Yes",(J4586-1)*0.98,-1)</f>
        <v>-1</v>
      </c>
      <c r="M4586" s="10" t="s">
        <v>53</v>
      </c>
      <c r="N4586" s="50" t="n">
        <v>11.68</v>
      </c>
      <c r="O4586" s="50" t="n">
        <f aca="false">N4586*L4586</f>
        <v>-11.68</v>
      </c>
      <c r="P4586" s="14" t="n">
        <f aca="false">O4586+P4585</f>
        <v>515.416794480002</v>
      </c>
    </row>
    <row r="4587" customFormat="false" ht="12.8" hidden="false" customHeight="false" outlineLevel="0" collapsed="false">
      <c r="A4587" s="2" t="s">
        <v>5060</v>
      </c>
      <c r="B4587" s="2" t="s">
        <v>657</v>
      </c>
      <c r="C4587" s="0" t="s">
        <v>608</v>
      </c>
      <c r="D4587" s="0" t="s">
        <v>29</v>
      </c>
      <c r="E4587" s="0" t="s">
        <v>147</v>
      </c>
      <c r="F4587" s="0" t="s">
        <v>65</v>
      </c>
      <c r="G4587" s="0" t="s">
        <v>21</v>
      </c>
      <c r="H4587" s="0" t="s">
        <v>5063</v>
      </c>
      <c r="I4587" s="0" t="n">
        <v>0</v>
      </c>
      <c r="J4587" s="0" t="n">
        <v>0</v>
      </c>
      <c r="K4587" s="3" t="s">
        <v>19</v>
      </c>
      <c r="L4587" s="0" t="n">
        <f aca="false">IF(K4587="Yes",(J4587-1)*0.98,-1)</f>
        <v>-1</v>
      </c>
      <c r="M4587" s="11" t="s">
        <v>62</v>
      </c>
      <c r="N4587" s="50" t="n">
        <v>11.68</v>
      </c>
      <c r="O4587" s="50" t="n">
        <f aca="false">N4587*L4587</f>
        <v>-11.68</v>
      </c>
      <c r="P4587" s="14" t="n">
        <f aca="false">O4587+P4586</f>
        <v>503.736794480002</v>
      </c>
    </row>
    <row r="4588" customFormat="false" ht="12.8" hidden="false" customHeight="false" outlineLevel="0" collapsed="false">
      <c r="A4588" s="2" t="s">
        <v>5060</v>
      </c>
      <c r="B4588" s="2" t="s">
        <v>438</v>
      </c>
      <c r="C4588" s="0" t="s">
        <v>430</v>
      </c>
      <c r="D4588" s="0" t="s">
        <v>42</v>
      </c>
      <c r="E4588" s="0" t="s">
        <v>147</v>
      </c>
      <c r="F4588" s="0" t="s">
        <v>65</v>
      </c>
      <c r="G4588" s="0" t="s">
        <v>21</v>
      </c>
      <c r="H4588" s="0" t="s">
        <v>5064</v>
      </c>
      <c r="I4588" s="0" t="n">
        <v>1</v>
      </c>
      <c r="J4588" s="0" t="n">
        <v>2.07</v>
      </c>
      <c r="K4588" s="3" t="str">
        <f aca="false">IF(I4588=1,"Yes","No")</f>
        <v>Yes</v>
      </c>
      <c r="L4588" s="0" t="n">
        <f aca="false">IF(K4588="Yes",(J4588-1)*0.98,-1)</f>
        <v>1.0486</v>
      </c>
      <c r="M4588" s="5" t="s">
        <v>33</v>
      </c>
      <c r="N4588" s="50" t="n">
        <v>11.68</v>
      </c>
      <c r="O4588" s="50" t="n">
        <f aca="false">N4588*L4588</f>
        <v>12.247648</v>
      </c>
      <c r="P4588" s="14" t="n">
        <f aca="false">O4588+P4587</f>
        <v>515.984442480001</v>
      </c>
    </row>
    <row r="4589" customFormat="false" ht="12.8" hidden="false" customHeight="false" outlineLevel="0" collapsed="false">
      <c r="A4589" s="2" t="s">
        <v>5060</v>
      </c>
      <c r="B4589" s="2" t="s">
        <v>438</v>
      </c>
      <c r="C4589" s="0" t="s">
        <v>430</v>
      </c>
      <c r="D4589" s="0" t="s">
        <v>42</v>
      </c>
      <c r="E4589" s="0" t="s">
        <v>147</v>
      </c>
      <c r="F4589" s="0" t="s">
        <v>65</v>
      </c>
      <c r="G4589" s="0" t="s">
        <v>21</v>
      </c>
      <c r="H4589" s="0" t="s">
        <v>5064</v>
      </c>
      <c r="I4589" s="0" t="n">
        <v>1</v>
      </c>
      <c r="J4589" s="0" t="n">
        <v>1.39</v>
      </c>
      <c r="K4589" s="3" t="s">
        <v>21</v>
      </c>
      <c r="L4589" s="0" t="n">
        <f aca="false">IF(K4589="Yes",(J4589-1)*0.98,-1)</f>
        <v>0.3822</v>
      </c>
      <c r="M4589" s="4" t="s">
        <v>22</v>
      </c>
      <c r="N4589" s="50" t="n">
        <v>11.68</v>
      </c>
      <c r="O4589" s="50" t="n">
        <f aca="false">N4589*L4589</f>
        <v>4.464096</v>
      </c>
      <c r="P4589" s="14" t="n">
        <f aca="false">O4589+P4588</f>
        <v>520.448538480002</v>
      </c>
    </row>
    <row r="4590" customFormat="false" ht="12.8" hidden="false" customHeight="false" outlineLevel="0" collapsed="false">
      <c r="A4590" s="2" t="s">
        <v>5065</v>
      </c>
      <c r="B4590" s="2" t="s">
        <v>293</v>
      </c>
      <c r="C4590" s="0" t="s">
        <v>555</v>
      </c>
      <c r="D4590" s="0" t="s">
        <v>16</v>
      </c>
      <c r="E4590" s="0" t="s">
        <v>147</v>
      </c>
      <c r="F4590" s="0" t="s">
        <v>18</v>
      </c>
      <c r="G4590" s="0" t="s">
        <v>19</v>
      </c>
      <c r="H4590" s="0" t="s">
        <v>5066</v>
      </c>
      <c r="I4590" s="0" t="n">
        <v>1</v>
      </c>
      <c r="J4590" s="0" t="n">
        <v>2.73</v>
      </c>
      <c r="K4590" s="3" t="s">
        <v>21</v>
      </c>
      <c r="L4590" s="0" t="n">
        <f aca="false">IF(K4590="Yes",(J4590-1)*0.98,-1)</f>
        <v>1.6954</v>
      </c>
      <c r="M4590" s="11" t="s">
        <v>62</v>
      </c>
      <c r="N4590" s="50" t="n">
        <v>11.68</v>
      </c>
      <c r="O4590" s="50" t="n">
        <f aca="false">N4590*L4590</f>
        <v>19.802272</v>
      </c>
      <c r="P4590" s="14" t="n">
        <f aca="false">O4590+P4589</f>
        <v>540.250810480002</v>
      </c>
    </row>
    <row r="4591" customFormat="false" ht="12.8" hidden="false" customHeight="false" outlineLevel="0" collapsed="false">
      <c r="A4591" s="9" t="s">
        <v>5065</v>
      </c>
      <c r="B4591" s="9" t="s">
        <v>293</v>
      </c>
      <c r="C4591" s="6" t="s">
        <v>555</v>
      </c>
      <c r="D4591" s="6" t="s">
        <v>16</v>
      </c>
      <c r="E4591" s="6" t="s">
        <v>147</v>
      </c>
      <c r="F4591" s="6" t="s">
        <v>18</v>
      </c>
      <c r="G4591" s="6" t="s">
        <v>19</v>
      </c>
      <c r="H4591" s="6" t="s">
        <v>5066</v>
      </c>
      <c r="I4591" s="0" t="n">
        <v>1</v>
      </c>
      <c r="J4591" s="6" t="n">
        <v>10.5</v>
      </c>
      <c r="K4591" s="6" t="str">
        <f aca="false">IF(I4591=1,"Yes","No")</f>
        <v>Yes</v>
      </c>
      <c r="L4591" s="7" t="n">
        <f aca="false">IF(K4591="Yes",(J4591-1)*0.98,-1)</f>
        <v>9.31</v>
      </c>
      <c r="M4591" s="10" t="s">
        <v>53</v>
      </c>
      <c r="N4591" s="50" t="n">
        <v>11.68</v>
      </c>
      <c r="O4591" s="50" t="n">
        <f aca="false">N4591*L4591</f>
        <v>108.7408</v>
      </c>
      <c r="P4591" s="14" t="n">
        <f aca="false">O4591+P4590</f>
        <v>648.991610480002</v>
      </c>
    </row>
    <row r="4592" customFormat="false" ht="12.8" hidden="false" customHeight="false" outlineLevel="0" collapsed="false">
      <c r="A4592" s="2" t="s">
        <v>5065</v>
      </c>
      <c r="B4592" s="2" t="s">
        <v>1185</v>
      </c>
      <c r="C4592" s="0" t="s">
        <v>332</v>
      </c>
      <c r="D4592" s="0" t="s">
        <v>16</v>
      </c>
      <c r="E4592" s="0" t="s">
        <v>87</v>
      </c>
      <c r="F4592" s="0" t="s">
        <v>18</v>
      </c>
      <c r="G4592" s="0" t="s">
        <v>21</v>
      </c>
      <c r="H4592" s="0" t="s">
        <v>5067</v>
      </c>
      <c r="I4592" s="0" t="n">
        <v>1</v>
      </c>
      <c r="J4592" s="0" t="n">
        <v>2.02</v>
      </c>
      <c r="K4592" s="3" t="s">
        <v>21</v>
      </c>
      <c r="L4592" s="0" t="n">
        <f aca="false">IF(K4592="Yes",(J4592-1)*0.98,-1)</f>
        <v>0.9996</v>
      </c>
      <c r="M4592" s="4" t="s">
        <v>22</v>
      </c>
      <c r="N4592" s="50" t="n">
        <v>11.68</v>
      </c>
      <c r="O4592" s="50" t="n">
        <f aca="false">N4592*L4592</f>
        <v>11.675328</v>
      </c>
      <c r="P4592" s="14" t="n">
        <f aca="false">O4592+P4591</f>
        <v>660.666938480002</v>
      </c>
    </row>
    <row r="4593" customFormat="false" ht="12.8" hidden="false" customHeight="false" outlineLevel="0" collapsed="false">
      <c r="A4593" s="2" t="s">
        <v>5065</v>
      </c>
      <c r="B4593" s="2" t="s">
        <v>1250</v>
      </c>
      <c r="C4593" s="6" t="s">
        <v>555</v>
      </c>
      <c r="D4593" s="6" t="s">
        <v>42</v>
      </c>
      <c r="E4593" s="6" t="s">
        <v>147</v>
      </c>
      <c r="F4593" s="6" t="s">
        <v>43</v>
      </c>
      <c r="G4593" s="6" t="s">
        <v>19</v>
      </c>
      <c r="H4593" s="6" t="s">
        <v>5068</v>
      </c>
      <c r="I4593" s="0" t="n">
        <v>4</v>
      </c>
      <c r="J4593" s="6" t="n">
        <v>0</v>
      </c>
      <c r="K4593" s="6" t="str">
        <f aca="false">IF(I4593=1, "No","Yes")</f>
        <v>Yes</v>
      </c>
      <c r="L4593" s="7" t="n">
        <f aca="false">IF(I4593=1,-J4593,0.98)</f>
        <v>0.98</v>
      </c>
      <c r="M4593" s="8" t="s">
        <v>51</v>
      </c>
      <c r="N4593" s="50" t="n">
        <v>11.68</v>
      </c>
      <c r="O4593" s="50" t="n">
        <f aca="false">N4593*L4593</f>
        <v>11.4464</v>
      </c>
      <c r="P4593" s="14" t="n">
        <f aca="false">O4593+P4592</f>
        <v>672.113338480002</v>
      </c>
    </row>
    <row r="4594" customFormat="false" ht="12.8" hidden="false" customHeight="false" outlineLevel="0" collapsed="false">
      <c r="A4594" s="2" t="s">
        <v>5065</v>
      </c>
      <c r="B4594" s="2" t="s">
        <v>1250</v>
      </c>
      <c r="C4594" s="6" t="s">
        <v>555</v>
      </c>
      <c r="D4594" s="6" t="s">
        <v>42</v>
      </c>
      <c r="E4594" s="6" t="s">
        <v>147</v>
      </c>
      <c r="F4594" s="6" t="s">
        <v>43</v>
      </c>
      <c r="G4594" s="6" t="s">
        <v>19</v>
      </c>
      <c r="H4594" s="6" t="s">
        <v>5068</v>
      </c>
      <c r="I4594" s="0" t="n">
        <v>4</v>
      </c>
      <c r="J4594" s="6" t="n">
        <v>0</v>
      </c>
      <c r="K4594" s="6" t="str">
        <f aca="false">IF(I4594=1, "No","Yes")</f>
        <v>Yes</v>
      </c>
      <c r="L4594" s="7" t="n">
        <f aca="false">IF(I4594=1,-J4594,0.98)</f>
        <v>0.98</v>
      </c>
      <c r="M4594" s="12" t="s">
        <v>128</v>
      </c>
      <c r="N4594" s="50" t="n">
        <v>11.68</v>
      </c>
      <c r="O4594" s="50" t="n">
        <f aca="false">N4594*L4594</f>
        <v>11.4464</v>
      </c>
      <c r="P4594" s="14" t="n">
        <f aca="false">O4594+P4593</f>
        <v>683.559738480002</v>
      </c>
    </row>
    <row r="4595" customFormat="false" ht="12.8" hidden="false" customHeight="false" outlineLevel="0" collapsed="false">
      <c r="A4595" s="9" t="s">
        <v>5065</v>
      </c>
      <c r="B4595" s="9" t="s">
        <v>1250</v>
      </c>
      <c r="C4595" s="6" t="s">
        <v>555</v>
      </c>
      <c r="D4595" s="6" t="s">
        <v>42</v>
      </c>
      <c r="E4595" s="6" t="s">
        <v>147</v>
      </c>
      <c r="F4595" s="6" t="s">
        <v>43</v>
      </c>
      <c r="G4595" s="6" t="s">
        <v>19</v>
      </c>
      <c r="H4595" s="6" t="s">
        <v>5069</v>
      </c>
      <c r="I4595" s="0" t="n">
        <v>0</v>
      </c>
      <c r="J4595" s="6" t="n">
        <v>0</v>
      </c>
      <c r="K4595" s="6" t="str">
        <f aca="false">IF(I4595=1,"Yes","No")</f>
        <v>No</v>
      </c>
      <c r="L4595" s="7" t="n">
        <f aca="false">IF(K4595="Yes",(J4595-1)*0.98,-1)</f>
        <v>-1</v>
      </c>
      <c r="M4595" s="10" t="s">
        <v>53</v>
      </c>
      <c r="N4595" s="50" t="n">
        <v>11.68</v>
      </c>
      <c r="O4595" s="50" t="n">
        <f aca="false">N4595*L4595</f>
        <v>-11.68</v>
      </c>
      <c r="P4595" s="14" t="n">
        <f aca="false">O4595+P4594</f>
        <v>671.879738480002</v>
      </c>
    </row>
    <row r="4596" customFormat="false" ht="12.8" hidden="false" customHeight="false" outlineLevel="0" collapsed="false">
      <c r="A4596" s="2" t="s">
        <v>5070</v>
      </c>
      <c r="B4596" s="2" t="s">
        <v>35</v>
      </c>
      <c r="C4596" s="6" t="s">
        <v>215</v>
      </c>
      <c r="D4596" s="6" t="s">
        <v>16</v>
      </c>
      <c r="E4596" s="6" t="s">
        <v>17</v>
      </c>
      <c r="F4596" s="6" t="s">
        <v>43</v>
      </c>
      <c r="G4596" s="6" t="s">
        <v>19</v>
      </c>
      <c r="H4596" s="6" t="s">
        <v>5071</v>
      </c>
      <c r="I4596" s="0" t="n">
        <v>2</v>
      </c>
      <c r="J4596" s="6" t="n">
        <v>0</v>
      </c>
      <c r="K4596" s="6" t="str">
        <f aca="false">IF(I4596=1, "No","Yes")</f>
        <v>Yes</v>
      </c>
      <c r="L4596" s="7" t="n">
        <f aca="false">IF(I4596=1,-J4596,0.98)</f>
        <v>0.98</v>
      </c>
      <c r="M4596" s="8" t="s">
        <v>51</v>
      </c>
      <c r="N4596" s="50" t="n">
        <v>11.68</v>
      </c>
      <c r="O4596" s="50" t="n">
        <f aca="false">N4596*L4596</f>
        <v>11.4464</v>
      </c>
      <c r="P4596" s="14" t="n">
        <f aca="false">O4596+P4595</f>
        <v>683.326138480002</v>
      </c>
    </row>
    <row r="4597" customFormat="false" ht="12.8" hidden="false" customHeight="false" outlineLevel="0" collapsed="false">
      <c r="A4597" s="2" t="s">
        <v>5070</v>
      </c>
      <c r="B4597" s="2" t="s">
        <v>5072</v>
      </c>
      <c r="C4597" s="0" t="s">
        <v>457</v>
      </c>
      <c r="D4597" s="0" t="s">
        <v>48</v>
      </c>
      <c r="E4597" s="0" t="s">
        <v>87</v>
      </c>
      <c r="F4597" s="0" t="s">
        <v>18</v>
      </c>
      <c r="G4597" s="0" t="s">
        <v>19</v>
      </c>
      <c r="H4597" s="0" t="s">
        <v>5073</v>
      </c>
      <c r="I4597" s="0" t="n">
        <v>1</v>
      </c>
      <c r="J4597" s="0" t="n">
        <v>2.47</v>
      </c>
      <c r="K4597" s="3" t="str">
        <f aca="false">IF(I4597=1,"Yes","No")</f>
        <v>Yes</v>
      </c>
      <c r="L4597" s="0" t="n">
        <f aca="false">IF(K4597="Yes",(J4597-1)*0.98,-1)</f>
        <v>1.4406</v>
      </c>
      <c r="M4597" s="5" t="s">
        <v>33</v>
      </c>
      <c r="N4597" s="50" t="n">
        <v>11.68</v>
      </c>
      <c r="O4597" s="50" t="n">
        <f aca="false">N4597*L4597</f>
        <v>16.826208</v>
      </c>
      <c r="P4597" s="14" t="n">
        <f aca="false">O4597+P4596</f>
        <v>700.152346480002</v>
      </c>
    </row>
    <row r="4598" customFormat="false" ht="12.8" hidden="false" customHeight="false" outlineLevel="0" collapsed="false">
      <c r="A4598" s="2" t="s">
        <v>5070</v>
      </c>
      <c r="B4598" s="2" t="s">
        <v>109</v>
      </c>
      <c r="C4598" s="0" t="s">
        <v>1094</v>
      </c>
      <c r="D4598" s="0" t="s">
        <v>37</v>
      </c>
      <c r="E4598" s="0" t="s">
        <v>17</v>
      </c>
      <c r="F4598" s="0" t="s">
        <v>65</v>
      </c>
      <c r="G4598" s="0" t="s">
        <v>21</v>
      </c>
      <c r="H4598" s="0" t="s">
        <v>5074</v>
      </c>
      <c r="I4598" s="0" t="n">
        <v>2</v>
      </c>
      <c r="J4598" s="0" t="n">
        <v>0</v>
      </c>
      <c r="K4598" s="3" t="str">
        <f aca="false">IF(I4598=1,"Yes","No")</f>
        <v>No</v>
      </c>
      <c r="L4598" s="0" t="n">
        <f aca="false">IF(K4598="Yes",(J4598-1)*0.98,-1)</f>
        <v>-1</v>
      </c>
      <c r="M4598" s="5" t="s">
        <v>33</v>
      </c>
      <c r="N4598" s="50" t="n">
        <v>11.68</v>
      </c>
      <c r="O4598" s="50" t="n">
        <f aca="false">N4598*L4598</f>
        <v>-11.68</v>
      </c>
      <c r="P4598" s="14" t="n">
        <f aca="false">O4598+P4597</f>
        <v>688.472346480002</v>
      </c>
    </row>
    <row r="4599" customFormat="false" ht="12.8" hidden="false" customHeight="false" outlineLevel="0" collapsed="false">
      <c r="A4599" s="2" t="s">
        <v>5070</v>
      </c>
      <c r="B4599" s="2" t="s">
        <v>109</v>
      </c>
      <c r="C4599" s="0" t="s">
        <v>1094</v>
      </c>
      <c r="D4599" s="0" t="s">
        <v>37</v>
      </c>
      <c r="E4599" s="0" t="s">
        <v>17</v>
      </c>
      <c r="F4599" s="0" t="s">
        <v>65</v>
      </c>
      <c r="G4599" s="0" t="s">
        <v>21</v>
      </c>
      <c r="H4599" s="0" t="s">
        <v>5074</v>
      </c>
      <c r="I4599" s="0" t="n">
        <v>2</v>
      </c>
      <c r="J4599" s="0" t="n">
        <v>2.1</v>
      </c>
      <c r="K4599" s="3" t="s">
        <v>21</v>
      </c>
      <c r="L4599" s="0" t="n">
        <f aca="false">IF(K4599="Yes",(J4599-1)*0.98,-1)</f>
        <v>1.078</v>
      </c>
      <c r="M4599" s="4" t="s">
        <v>22</v>
      </c>
      <c r="N4599" s="50" t="n">
        <v>11.68</v>
      </c>
      <c r="O4599" s="50" t="n">
        <f aca="false">N4599*L4599</f>
        <v>12.59104</v>
      </c>
      <c r="P4599" s="14" t="n">
        <f aca="false">O4599+P4598</f>
        <v>701.063386480002</v>
      </c>
    </row>
    <row r="4600" customFormat="false" ht="12.8" hidden="false" customHeight="false" outlineLevel="0" collapsed="false">
      <c r="A4600" s="9" t="s">
        <v>5075</v>
      </c>
      <c r="B4600" s="9" t="s">
        <v>23</v>
      </c>
      <c r="C4600" s="6" t="s">
        <v>495</v>
      </c>
      <c r="D4600" s="6" t="s">
        <v>42</v>
      </c>
      <c r="E4600" s="6" t="s">
        <v>147</v>
      </c>
      <c r="F4600" s="6" t="s">
        <v>43</v>
      </c>
      <c r="G4600" s="6" t="s">
        <v>19</v>
      </c>
      <c r="H4600" s="6" t="s">
        <v>5076</v>
      </c>
      <c r="I4600" s="0" t="n">
        <v>4</v>
      </c>
      <c r="J4600" s="6" t="n">
        <v>0</v>
      </c>
      <c r="K4600" s="6" t="str">
        <f aca="false">IF(I4600=1,"Yes","No")</f>
        <v>No</v>
      </c>
      <c r="L4600" s="7" t="n">
        <f aca="false">IF(K4600="Yes",(J4600-1)*0.98,-1)</f>
        <v>-1</v>
      </c>
      <c r="M4600" s="10" t="s">
        <v>53</v>
      </c>
      <c r="N4600" s="50" t="n">
        <v>11.68</v>
      </c>
      <c r="O4600" s="50" t="n">
        <f aca="false">N4600*L4600</f>
        <v>-11.68</v>
      </c>
      <c r="P4600" s="14" t="n">
        <f aca="false">O4600+P4599</f>
        <v>689.383386480002</v>
      </c>
    </row>
    <row r="4601" customFormat="false" ht="12.8" hidden="false" customHeight="false" outlineLevel="0" collapsed="false">
      <c r="A4601" s="2" t="s">
        <v>5075</v>
      </c>
      <c r="B4601" s="2" t="s">
        <v>5077</v>
      </c>
      <c r="C4601" s="0" t="s">
        <v>370</v>
      </c>
      <c r="D4601" s="0" t="s">
        <v>42</v>
      </c>
      <c r="E4601" s="0" t="s">
        <v>147</v>
      </c>
      <c r="F4601" s="0" t="s">
        <v>65</v>
      </c>
      <c r="G4601" s="0" t="s">
        <v>21</v>
      </c>
      <c r="H4601" s="0" t="s">
        <v>5078</v>
      </c>
      <c r="I4601" s="0" t="n">
        <v>1</v>
      </c>
      <c r="J4601" s="0" t="n">
        <v>1.46</v>
      </c>
      <c r="K4601" s="3" t="str">
        <f aca="false">IF(I4601=1,"Yes","No")</f>
        <v>Yes</v>
      </c>
      <c r="L4601" s="0" t="n">
        <f aca="false">IF(K4601="Yes",(J4601-1)*0.98,-1)</f>
        <v>0.4508</v>
      </c>
      <c r="M4601" s="5" t="s">
        <v>33</v>
      </c>
      <c r="N4601" s="50" t="n">
        <v>11.68</v>
      </c>
      <c r="O4601" s="50" t="n">
        <f aca="false">N4601*L4601</f>
        <v>5.265344</v>
      </c>
      <c r="P4601" s="14" t="n">
        <f aca="false">O4601+P4600</f>
        <v>694.648730480002</v>
      </c>
    </row>
    <row r="4602" customFormat="false" ht="12.8" hidden="false" customHeight="false" outlineLevel="0" collapsed="false">
      <c r="A4602" s="2" t="s">
        <v>5075</v>
      </c>
      <c r="B4602" s="2" t="s">
        <v>5077</v>
      </c>
      <c r="C4602" s="0" t="s">
        <v>370</v>
      </c>
      <c r="D4602" s="0" t="s">
        <v>42</v>
      </c>
      <c r="E4602" s="0" t="s">
        <v>147</v>
      </c>
      <c r="F4602" s="0" t="s">
        <v>65</v>
      </c>
      <c r="G4602" s="0" t="s">
        <v>21</v>
      </c>
      <c r="H4602" s="0" t="s">
        <v>5078</v>
      </c>
      <c r="I4602" s="0" t="n">
        <v>1</v>
      </c>
      <c r="J4602" s="0" t="n">
        <v>1.46</v>
      </c>
      <c r="K4602" s="3" t="s">
        <v>21</v>
      </c>
      <c r="L4602" s="0" t="n">
        <f aca="false">IF(K4602="Yes",(J4602-1)*0.98,-1)</f>
        <v>0.4508</v>
      </c>
      <c r="M4602" s="4" t="s">
        <v>22</v>
      </c>
      <c r="N4602" s="50" t="n">
        <v>11.68</v>
      </c>
      <c r="O4602" s="50" t="n">
        <f aca="false">N4602*L4602</f>
        <v>5.265344</v>
      </c>
      <c r="P4602" s="14" t="n">
        <f aca="false">O4602+P4601</f>
        <v>699.914074480002</v>
      </c>
    </row>
    <row r="4603" customFormat="false" ht="12.8" hidden="false" customHeight="false" outlineLevel="0" collapsed="false">
      <c r="A4603" s="2" t="s">
        <v>5075</v>
      </c>
      <c r="B4603" s="2" t="s">
        <v>324</v>
      </c>
      <c r="C4603" s="0" t="s">
        <v>2407</v>
      </c>
      <c r="D4603" s="0" t="s">
        <v>37</v>
      </c>
      <c r="E4603" s="0" t="s">
        <v>147</v>
      </c>
      <c r="F4603" s="0" t="s">
        <v>428</v>
      </c>
      <c r="G4603" s="0" t="s">
        <v>21</v>
      </c>
      <c r="H4603" s="0" t="s">
        <v>5079</v>
      </c>
      <c r="I4603" s="0" t="n">
        <v>1</v>
      </c>
      <c r="J4603" s="0" t="n">
        <v>4.36</v>
      </c>
      <c r="K4603" s="3" t="str">
        <f aca="false">IF(I4603=1,"Yes","No")</f>
        <v>Yes</v>
      </c>
      <c r="L4603" s="0" t="n">
        <f aca="false">IF(K4603="Yes",(J4603-1)*0.98,-1)</f>
        <v>3.2928</v>
      </c>
      <c r="M4603" s="5" t="s">
        <v>33</v>
      </c>
      <c r="N4603" s="50" t="n">
        <v>11.68</v>
      </c>
      <c r="O4603" s="50" t="n">
        <f aca="false">N4603*L4603</f>
        <v>38.459904</v>
      </c>
      <c r="P4603" s="14" t="n">
        <f aca="false">O4603+P4602</f>
        <v>738.373978480002</v>
      </c>
    </row>
    <row r="4604" customFormat="false" ht="12.8" hidden="false" customHeight="false" outlineLevel="0" collapsed="false">
      <c r="A4604" s="2" t="s">
        <v>5075</v>
      </c>
      <c r="B4604" s="2" t="s">
        <v>324</v>
      </c>
      <c r="C4604" s="0" t="s">
        <v>2407</v>
      </c>
      <c r="D4604" s="0" t="s">
        <v>37</v>
      </c>
      <c r="E4604" s="0" t="s">
        <v>147</v>
      </c>
      <c r="F4604" s="0" t="s">
        <v>428</v>
      </c>
      <c r="G4604" s="0" t="s">
        <v>21</v>
      </c>
      <c r="H4604" s="0" t="s">
        <v>5079</v>
      </c>
      <c r="I4604" s="0" t="n">
        <v>1</v>
      </c>
      <c r="J4604" s="0" t="n">
        <v>1.84</v>
      </c>
      <c r="K4604" s="3" t="s">
        <v>21</v>
      </c>
      <c r="L4604" s="0" t="n">
        <f aca="false">IF(K4604="Yes",(J4604-1)*0.98,-1)</f>
        <v>0.8232</v>
      </c>
      <c r="M4604" s="4" t="s">
        <v>22</v>
      </c>
      <c r="N4604" s="50" t="n">
        <v>11.68</v>
      </c>
      <c r="O4604" s="50" t="n">
        <f aca="false">N4604*L4604</f>
        <v>9.614976</v>
      </c>
      <c r="P4604" s="14" t="n">
        <f aca="false">O4604+P4603</f>
        <v>747.988954480002</v>
      </c>
      <c r="Q4604" s="47" t="n">
        <f aca="false">0.8*(P4604-583.95)</f>
        <v>131.231163584001</v>
      </c>
      <c r="R4604" s="47" t="n">
        <f aca="false">P4604-Q4604</f>
        <v>616.757790896</v>
      </c>
      <c r="S4604" s="47" t="n">
        <f aca="false">R4604/50</f>
        <v>12.33515581792</v>
      </c>
      <c r="T4604" s="47" t="n">
        <f aca="false">335.84+Q4604</f>
        <v>467.071163584001</v>
      </c>
      <c r="U4604" s="48" t="s">
        <v>21</v>
      </c>
    </row>
    <row r="4605" customFormat="false" ht="12.8" hidden="false" customHeight="false" outlineLevel="0" collapsed="false">
      <c r="A4605" s="2" t="s">
        <v>5080</v>
      </c>
      <c r="B4605" s="2" t="s">
        <v>480</v>
      </c>
      <c r="C4605" s="0" t="s">
        <v>271</v>
      </c>
      <c r="D4605" s="0" t="s">
        <v>16</v>
      </c>
      <c r="E4605" s="0" t="s">
        <v>147</v>
      </c>
      <c r="F4605" s="0" t="s">
        <v>65</v>
      </c>
      <c r="G4605" s="0" t="s">
        <v>21</v>
      </c>
      <c r="H4605" s="0" t="s">
        <v>5081</v>
      </c>
      <c r="I4605" s="0" t="n">
        <v>2</v>
      </c>
      <c r="J4605" s="0" t="n">
        <v>0</v>
      </c>
      <c r="K4605" s="3" t="str">
        <f aca="false">IF(I4605=1,"Yes","No")</f>
        <v>No</v>
      </c>
      <c r="L4605" s="0" t="n">
        <f aca="false">IF(K4605="Yes",(J4605-1)*0.98,-1)</f>
        <v>-1</v>
      </c>
      <c r="M4605" s="5" t="s">
        <v>33</v>
      </c>
      <c r="N4605" s="53" t="n">
        <v>12.34</v>
      </c>
      <c r="O4605" s="50" t="n">
        <f aca="false">N4605*L4605</f>
        <v>-12.34</v>
      </c>
      <c r="P4605" s="51" t="n">
        <f aca="false">R4604+O4605</f>
        <v>604.417790896</v>
      </c>
    </row>
    <row r="4606" customFormat="false" ht="12.8" hidden="false" customHeight="false" outlineLevel="0" collapsed="false">
      <c r="A4606" s="2" t="s">
        <v>5080</v>
      </c>
      <c r="B4606" s="2" t="s">
        <v>293</v>
      </c>
      <c r="C4606" s="0" t="s">
        <v>2117</v>
      </c>
      <c r="D4606" s="0" t="s">
        <v>37</v>
      </c>
      <c r="E4606" s="0" t="s">
        <v>147</v>
      </c>
      <c r="G4606" s="0" t="s">
        <v>19</v>
      </c>
      <c r="H4606" s="0" t="s">
        <v>5082</v>
      </c>
      <c r="I4606" s="0" t="n">
        <v>2</v>
      </c>
      <c r="J4606" s="0" t="n">
        <v>0</v>
      </c>
      <c r="K4606" s="3" t="str">
        <f aca="false">IF(I4606=1,"Yes","No")</f>
        <v>No</v>
      </c>
      <c r="L4606" s="0" t="n">
        <f aca="false">IF(K4606="Yes",(J4606-1)*0.98,-1)</f>
        <v>-1</v>
      </c>
      <c r="M4606" s="5" t="s">
        <v>33</v>
      </c>
      <c r="N4606" s="53" t="n">
        <v>12.34</v>
      </c>
      <c r="O4606" s="50" t="n">
        <f aca="false">N4606*L4606</f>
        <v>-12.34</v>
      </c>
      <c r="P4606" s="14" t="n">
        <f aca="false">O4606+P4605</f>
        <v>592.077790896</v>
      </c>
    </row>
    <row r="4607" customFormat="false" ht="12.8" hidden="false" customHeight="false" outlineLevel="0" collapsed="false">
      <c r="A4607" s="2" t="s">
        <v>5080</v>
      </c>
      <c r="B4607" s="2" t="s">
        <v>239</v>
      </c>
      <c r="C4607" s="6" t="s">
        <v>608</v>
      </c>
      <c r="D4607" s="6" t="s">
        <v>42</v>
      </c>
      <c r="E4607" s="6" t="s">
        <v>147</v>
      </c>
      <c r="F4607" s="6" t="s">
        <v>18</v>
      </c>
      <c r="G4607" s="6" t="s">
        <v>19</v>
      </c>
      <c r="H4607" s="6" t="s">
        <v>5083</v>
      </c>
      <c r="I4607" s="0" t="n">
        <v>0</v>
      </c>
      <c r="J4607" s="6" t="n">
        <v>0</v>
      </c>
      <c r="K4607" s="6" t="str">
        <f aca="false">IF(I4607=1, "No","Yes")</f>
        <v>Yes</v>
      </c>
      <c r="L4607" s="7" t="n">
        <f aca="false">IF(I4607=1,-J4607,0.98)</f>
        <v>0.98</v>
      </c>
      <c r="M4607" s="8" t="s">
        <v>51</v>
      </c>
      <c r="N4607" s="53" t="n">
        <v>12.34</v>
      </c>
      <c r="O4607" s="50" t="n">
        <f aca="false">N4607*L4607</f>
        <v>12.0932</v>
      </c>
      <c r="P4607" s="14" t="n">
        <f aca="false">O4607+P4606</f>
        <v>604.170990896</v>
      </c>
    </row>
    <row r="4608" customFormat="false" ht="12.8" hidden="false" customHeight="false" outlineLevel="0" collapsed="false">
      <c r="A4608" s="2" t="s">
        <v>5080</v>
      </c>
      <c r="B4608" s="2" t="s">
        <v>239</v>
      </c>
      <c r="C4608" s="6" t="s">
        <v>608</v>
      </c>
      <c r="D4608" s="6" t="s">
        <v>42</v>
      </c>
      <c r="E4608" s="6" t="s">
        <v>147</v>
      </c>
      <c r="F4608" s="6" t="s">
        <v>18</v>
      </c>
      <c r="G4608" s="6" t="s">
        <v>19</v>
      </c>
      <c r="H4608" s="6" t="s">
        <v>5083</v>
      </c>
      <c r="I4608" s="0" t="n">
        <v>0</v>
      </c>
      <c r="J4608" s="6" t="n">
        <v>0</v>
      </c>
      <c r="K4608" s="6" t="str">
        <f aca="false">IF(I4608=1, "No","Yes")</f>
        <v>Yes</v>
      </c>
      <c r="L4608" s="7" t="n">
        <f aca="false">IF(I4608=1,-J4608,0.98)</f>
        <v>0.98</v>
      </c>
      <c r="M4608" s="12" t="s">
        <v>128</v>
      </c>
      <c r="N4608" s="53" t="n">
        <v>12.34</v>
      </c>
      <c r="O4608" s="50" t="n">
        <f aca="false">N4608*L4608</f>
        <v>12.0932</v>
      </c>
      <c r="P4608" s="14" t="n">
        <f aca="false">O4608+P4607</f>
        <v>616.264190896</v>
      </c>
    </row>
    <row r="4609" customFormat="false" ht="12.8" hidden="false" customHeight="false" outlineLevel="0" collapsed="false">
      <c r="A4609" s="2" t="s">
        <v>5084</v>
      </c>
      <c r="B4609" s="2" t="s">
        <v>162</v>
      </c>
      <c r="C4609" s="0" t="s">
        <v>579</v>
      </c>
      <c r="D4609" s="0" t="s">
        <v>16</v>
      </c>
      <c r="E4609" s="0" t="s">
        <v>17</v>
      </c>
      <c r="F4609" s="0" t="s">
        <v>18</v>
      </c>
      <c r="G4609" s="0" t="s">
        <v>19</v>
      </c>
      <c r="H4609" s="0" t="s">
        <v>5085</v>
      </c>
      <c r="I4609" s="0" t="n">
        <v>1</v>
      </c>
      <c r="J4609" s="0" t="n">
        <v>1.1</v>
      </c>
      <c r="K4609" s="3" t="s">
        <v>21</v>
      </c>
      <c r="L4609" s="0" t="n">
        <f aca="false">IF(K4609="Yes",(J4609-1)*0.98,-1)</f>
        <v>0.0980000000000001</v>
      </c>
      <c r="M4609" s="4" t="s">
        <v>22</v>
      </c>
      <c r="N4609" s="53" t="n">
        <v>12.34</v>
      </c>
      <c r="O4609" s="50" t="n">
        <f aca="false">N4609*L4609</f>
        <v>1.20932</v>
      </c>
      <c r="P4609" s="14" t="n">
        <f aca="false">O4609+P4608</f>
        <v>617.473510896</v>
      </c>
    </row>
    <row r="4610" customFormat="false" ht="12.8" hidden="false" customHeight="false" outlineLevel="0" collapsed="false">
      <c r="A4610" s="2" t="s">
        <v>5084</v>
      </c>
      <c r="B4610" s="2" t="s">
        <v>331</v>
      </c>
      <c r="C4610" s="0" t="s">
        <v>1082</v>
      </c>
      <c r="D4610" s="0" t="s">
        <v>37</v>
      </c>
      <c r="E4610" s="0" t="s">
        <v>147</v>
      </c>
      <c r="G4610" s="0" t="s">
        <v>19</v>
      </c>
      <c r="H4610" s="0" t="s">
        <v>5086</v>
      </c>
      <c r="I4610" s="0" t="n">
        <v>2</v>
      </c>
      <c r="J4610" s="0" t="n">
        <v>0</v>
      </c>
      <c r="K4610" s="3" t="str">
        <f aca="false">IF(I4610=1,"Yes","No")</f>
        <v>No</v>
      </c>
      <c r="L4610" s="0" t="n">
        <f aca="false">IF(K4610="Yes",(J4610-1)*0.98,-1)</f>
        <v>-1</v>
      </c>
      <c r="M4610" s="5" t="s">
        <v>33</v>
      </c>
      <c r="N4610" s="53" t="n">
        <v>12.34</v>
      </c>
      <c r="O4610" s="50" t="n">
        <f aca="false">N4610*L4610</f>
        <v>-12.34</v>
      </c>
      <c r="P4610" s="14" t="n">
        <f aca="false">O4610+P4609</f>
        <v>605.133510896</v>
      </c>
    </row>
    <row r="4611" customFormat="false" ht="12.8" hidden="false" customHeight="false" outlineLevel="0" collapsed="false">
      <c r="A4611" s="2" t="s">
        <v>5084</v>
      </c>
      <c r="B4611" s="2" t="s">
        <v>245</v>
      </c>
      <c r="C4611" s="0" t="s">
        <v>1082</v>
      </c>
      <c r="D4611" s="0" t="s">
        <v>37</v>
      </c>
      <c r="E4611" s="0" t="s">
        <v>147</v>
      </c>
      <c r="G4611" s="0" t="s">
        <v>19</v>
      </c>
      <c r="H4611" s="0" t="s">
        <v>5087</v>
      </c>
      <c r="I4611" s="0" t="n">
        <v>1</v>
      </c>
      <c r="J4611" s="0" t="n">
        <v>2.96</v>
      </c>
      <c r="K4611" s="3" t="str">
        <f aca="false">IF(I4611=1,"Yes","No")</f>
        <v>Yes</v>
      </c>
      <c r="L4611" s="0" t="n">
        <f aca="false">IF(K4611="Yes",(J4611-1)*0.98,-1)</f>
        <v>1.9208</v>
      </c>
      <c r="M4611" s="5" t="s">
        <v>33</v>
      </c>
      <c r="N4611" s="53" t="n">
        <v>12.34</v>
      </c>
      <c r="O4611" s="50" t="n">
        <f aca="false">N4611*L4611</f>
        <v>23.702672</v>
      </c>
      <c r="P4611" s="14" t="n">
        <f aca="false">O4611+P4610</f>
        <v>628.836182896</v>
      </c>
    </row>
    <row r="4612" customFormat="false" ht="12.8" hidden="false" customHeight="false" outlineLevel="0" collapsed="false">
      <c r="A4612" s="2" t="s">
        <v>5084</v>
      </c>
      <c r="B4612" s="2" t="s">
        <v>505</v>
      </c>
      <c r="C4612" s="0" t="s">
        <v>91</v>
      </c>
      <c r="D4612" s="0" t="s">
        <v>16</v>
      </c>
      <c r="E4612" s="0" t="s">
        <v>30</v>
      </c>
      <c r="F4612" s="0" t="s">
        <v>65</v>
      </c>
      <c r="G4612" s="0" t="s">
        <v>21</v>
      </c>
      <c r="H4612" s="0" t="s">
        <v>5088</v>
      </c>
      <c r="I4612" s="0" t="n">
        <v>2</v>
      </c>
      <c r="J4612" s="0" t="n">
        <v>1.17</v>
      </c>
      <c r="K4612" s="3" t="s">
        <v>21</v>
      </c>
      <c r="L4612" s="0" t="n">
        <f aca="false">IF(K4612="Yes",(J4612-1)*0.98,-1)</f>
        <v>0.1666</v>
      </c>
      <c r="M4612" s="4" t="s">
        <v>22</v>
      </c>
      <c r="N4612" s="53" t="n">
        <v>12.34</v>
      </c>
      <c r="O4612" s="50" t="n">
        <f aca="false">N4612*L4612</f>
        <v>2.055844</v>
      </c>
      <c r="P4612" s="14" t="n">
        <f aca="false">O4612+P4611</f>
        <v>630.892026896</v>
      </c>
    </row>
    <row r="4613" customFormat="false" ht="12.8" hidden="false" customHeight="false" outlineLevel="0" collapsed="false">
      <c r="A4613" s="2" t="s">
        <v>5084</v>
      </c>
      <c r="B4613" s="2" t="s">
        <v>505</v>
      </c>
      <c r="C4613" s="6" t="s">
        <v>91</v>
      </c>
      <c r="D4613" s="6" t="s">
        <v>16</v>
      </c>
      <c r="E4613" s="6" t="s">
        <v>30</v>
      </c>
      <c r="F4613" s="6" t="s">
        <v>65</v>
      </c>
      <c r="G4613" s="6" t="s">
        <v>21</v>
      </c>
      <c r="H4613" s="6" t="s">
        <v>5089</v>
      </c>
      <c r="I4613" s="0" t="n">
        <v>0</v>
      </c>
      <c r="J4613" s="6" t="n">
        <v>0</v>
      </c>
      <c r="K4613" s="6" t="str">
        <f aca="false">IF(I4613=1, "No","Yes")</f>
        <v>Yes</v>
      </c>
      <c r="L4613" s="7" t="n">
        <f aca="false">IF(I4613=1,-J4613,0.98)</f>
        <v>0.98</v>
      </c>
      <c r="M4613" s="8" t="s">
        <v>51</v>
      </c>
      <c r="N4613" s="53" t="n">
        <v>12.34</v>
      </c>
      <c r="O4613" s="50" t="n">
        <f aca="false">N4613*L4613</f>
        <v>12.0932</v>
      </c>
      <c r="P4613" s="14" t="n">
        <f aca="false">O4613+P4612</f>
        <v>642.985226896</v>
      </c>
    </row>
    <row r="4614" customFormat="false" ht="12.8" hidden="false" customHeight="false" outlineLevel="0" collapsed="false">
      <c r="A4614" s="2" t="s">
        <v>5090</v>
      </c>
      <c r="B4614" s="2" t="s">
        <v>445</v>
      </c>
      <c r="C4614" s="0" t="s">
        <v>611</v>
      </c>
      <c r="D4614" s="0" t="s">
        <v>16</v>
      </c>
      <c r="E4614" s="0" t="s">
        <v>147</v>
      </c>
      <c r="F4614" s="0" t="s">
        <v>18</v>
      </c>
      <c r="G4614" s="0" t="s">
        <v>19</v>
      </c>
      <c r="H4614" s="0" t="s">
        <v>5091</v>
      </c>
      <c r="I4614" s="0" t="n">
        <v>0</v>
      </c>
      <c r="J4614" s="0" t="n">
        <v>0</v>
      </c>
      <c r="K4614" s="3" t="s">
        <v>19</v>
      </c>
      <c r="L4614" s="0" t="n">
        <f aca="false">IF(K4614="Yes",(J4614-1)*0.98,-1)</f>
        <v>-1</v>
      </c>
      <c r="M4614" s="11" t="s">
        <v>62</v>
      </c>
      <c r="N4614" s="53" t="n">
        <v>12.34</v>
      </c>
      <c r="O4614" s="50" t="n">
        <f aca="false">N4614*L4614</f>
        <v>-12.34</v>
      </c>
      <c r="P4614" s="14" t="n">
        <f aca="false">O4614+P4613</f>
        <v>630.645226896</v>
      </c>
    </row>
    <row r="4615" customFormat="false" ht="12.8" hidden="false" customHeight="false" outlineLevel="0" collapsed="false">
      <c r="A4615" s="9" t="s">
        <v>5090</v>
      </c>
      <c r="B4615" s="9" t="s">
        <v>445</v>
      </c>
      <c r="C4615" s="6" t="s">
        <v>611</v>
      </c>
      <c r="D4615" s="6" t="s">
        <v>16</v>
      </c>
      <c r="E4615" s="6" t="s">
        <v>147</v>
      </c>
      <c r="F4615" s="6" t="s">
        <v>18</v>
      </c>
      <c r="G4615" s="6" t="s">
        <v>19</v>
      </c>
      <c r="H4615" s="6" t="s">
        <v>5092</v>
      </c>
      <c r="I4615" s="0" t="n">
        <v>2</v>
      </c>
      <c r="J4615" s="6" t="n">
        <v>2.63</v>
      </c>
      <c r="K4615" s="6" t="s">
        <v>21</v>
      </c>
      <c r="L4615" s="0" t="n">
        <f aca="false">IF(K4615="Yes",(J4615-1)*0.98,-1)</f>
        <v>1.5974</v>
      </c>
      <c r="M4615" s="13" t="s">
        <v>184</v>
      </c>
      <c r="N4615" s="53" t="n">
        <v>12.34</v>
      </c>
      <c r="O4615" s="50" t="n">
        <f aca="false">N4615*L4615</f>
        <v>19.711916</v>
      </c>
      <c r="P4615" s="14" t="n">
        <f aca="false">O4615+P4614</f>
        <v>650.357142896</v>
      </c>
    </row>
    <row r="4616" customFormat="false" ht="12.8" hidden="false" customHeight="false" outlineLevel="0" collapsed="false">
      <c r="A4616" s="9" t="s">
        <v>5090</v>
      </c>
      <c r="B4616" s="9" t="s">
        <v>445</v>
      </c>
      <c r="C4616" s="6" t="s">
        <v>611</v>
      </c>
      <c r="D4616" s="6" t="s">
        <v>16</v>
      </c>
      <c r="E4616" s="6" t="s">
        <v>147</v>
      </c>
      <c r="F4616" s="6" t="s">
        <v>18</v>
      </c>
      <c r="G4616" s="6" t="s">
        <v>19</v>
      </c>
      <c r="H4616" s="6" t="s">
        <v>5091</v>
      </c>
      <c r="I4616" s="0" t="n">
        <v>0</v>
      </c>
      <c r="J4616" s="6" t="n">
        <v>0</v>
      </c>
      <c r="K4616" s="6" t="str">
        <f aca="false">IF(I4616=1,"Yes","No")</f>
        <v>No</v>
      </c>
      <c r="L4616" s="7" t="n">
        <f aca="false">IF(K4616="Yes",(J4616-1)*0.98,-1)</f>
        <v>-1</v>
      </c>
      <c r="M4616" s="10" t="s">
        <v>53</v>
      </c>
      <c r="N4616" s="53" t="n">
        <v>12.34</v>
      </c>
      <c r="O4616" s="50" t="n">
        <f aca="false">N4616*L4616</f>
        <v>-12.34</v>
      </c>
      <c r="P4616" s="14" t="n">
        <f aca="false">O4616+P4615</f>
        <v>638.017142896</v>
      </c>
    </row>
    <row r="4617" customFormat="false" ht="12.8" hidden="false" customHeight="false" outlineLevel="0" collapsed="false">
      <c r="A4617" s="2" t="s">
        <v>5093</v>
      </c>
      <c r="B4617" s="2" t="s">
        <v>652</v>
      </c>
      <c r="C4617" s="0" t="s">
        <v>78</v>
      </c>
      <c r="D4617" s="0" t="s">
        <v>42</v>
      </c>
      <c r="E4617" s="0" t="s">
        <v>147</v>
      </c>
      <c r="F4617" s="0" t="s">
        <v>453</v>
      </c>
      <c r="G4617" s="0" t="s">
        <v>19</v>
      </c>
      <c r="H4617" s="0" t="s">
        <v>5094</v>
      </c>
      <c r="I4617" s="0" t="n">
        <v>2</v>
      </c>
      <c r="J4617" s="0" t="n">
        <v>0</v>
      </c>
      <c r="K4617" s="3" t="str">
        <f aca="false">IF(I4617=1,"Yes","No")</f>
        <v>No</v>
      </c>
      <c r="L4617" s="0" t="n">
        <f aca="false">IF(K4617="Yes",(J4617-1)*0.98,-1)</f>
        <v>-1</v>
      </c>
      <c r="M4617" s="5" t="s">
        <v>33</v>
      </c>
      <c r="N4617" s="53" t="n">
        <v>12.34</v>
      </c>
      <c r="O4617" s="50" t="n">
        <f aca="false">N4617*L4617</f>
        <v>-12.34</v>
      </c>
      <c r="P4617" s="14" t="n">
        <f aca="false">O4617+P4616</f>
        <v>625.677142896</v>
      </c>
    </row>
    <row r="4618" customFormat="false" ht="12.8" hidden="false" customHeight="false" outlineLevel="0" collapsed="false">
      <c r="A4618" s="2" t="s">
        <v>5093</v>
      </c>
      <c r="B4618" s="2" t="s">
        <v>652</v>
      </c>
      <c r="C4618" s="0" t="s">
        <v>78</v>
      </c>
      <c r="D4618" s="0" t="s">
        <v>42</v>
      </c>
      <c r="E4618" s="0" t="s">
        <v>147</v>
      </c>
      <c r="F4618" s="0" t="s">
        <v>453</v>
      </c>
      <c r="G4618" s="0" t="s">
        <v>19</v>
      </c>
      <c r="H4618" s="0" t="s">
        <v>5095</v>
      </c>
      <c r="I4618" s="0" t="n">
        <v>3</v>
      </c>
      <c r="J4618" s="0" t="n">
        <v>0</v>
      </c>
      <c r="K4618" s="3" t="s">
        <v>19</v>
      </c>
      <c r="L4618" s="0" t="n">
        <f aca="false">IF(K4618="Yes",(J4618-1)*0.98,-1)</f>
        <v>-1</v>
      </c>
      <c r="M4618" s="11" t="s">
        <v>62</v>
      </c>
      <c r="N4618" s="53" t="n">
        <v>12.34</v>
      </c>
      <c r="O4618" s="50" t="n">
        <f aca="false">N4618*L4618</f>
        <v>-12.34</v>
      </c>
      <c r="P4618" s="14" t="n">
        <f aca="false">O4618+P4617</f>
        <v>613.337142896</v>
      </c>
    </row>
    <row r="4619" customFormat="false" ht="12.8" hidden="false" customHeight="false" outlineLevel="0" collapsed="false">
      <c r="A4619" s="2" t="s">
        <v>5096</v>
      </c>
      <c r="B4619" s="2" t="s">
        <v>142</v>
      </c>
      <c r="C4619" s="0" t="s">
        <v>1282</v>
      </c>
      <c r="D4619" s="0" t="s">
        <v>37</v>
      </c>
      <c r="E4619" s="0" t="s">
        <v>17</v>
      </c>
      <c r="F4619" s="0" t="s">
        <v>43</v>
      </c>
      <c r="G4619" s="0" t="s">
        <v>19</v>
      </c>
      <c r="H4619" s="0" t="s">
        <v>5097</v>
      </c>
      <c r="I4619" s="0" t="n">
        <v>3</v>
      </c>
      <c r="J4619" s="0" t="n">
        <v>1.93</v>
      </c>
      <c r="K4619" s="3" t="s">
        <v>21</v>
      </c>
      <c r="L4619" s="0" t="n">
        <f aca="false">IF(K4619="Yes",(J4619-1)*0.98,-1)</f>
        <v>0.9114</v>
      </c>
      <c r="M4619" s="11" t="s">
        <v>62</v>
      </c>
      <c r="N4619" s="53" t="n">
        <v>12.34</v>
      </c>
      <c r="O4619" s="50" t="n">
        <f aca="false">N4619*L4619</f>
        <v>11.246676</v>
      </c>
      <c r="P4619" s="14" t="n">
        <f aca="false">O4619+P4618</f>
        <v>624.583818896</v>
      </c>
    </row>
    <row r="4620" customFormat="false" ht="12.8" hidden="false" customHeight="false" outlineLevel="0" collapsed="false">
      <c r="A4620" s="2" t="s">
        <v>5096</v>
      </c>
      <c r="B4620" s="2" t="s">
        <v>142</v>
      </c>
      <c r="C4620" s="6" t="s">
        <v>1282</v>
      </c>
      <c r="D4620" s="6" t="s">
        <v>37</v>
      </c>
      <c r="E4620" s="6" t="s">
        <v>17</v>
      </c>
      <c r="F4620" s="6" t="s">
        <v>43</v>
      </c>
      <c r="G4620" s="6" t="s">
        <v>19</v>
      </c>
      <c r="H4620" s="6" t="s">
        <v>5098</v>
      </c>
      <c r="I4620" s="0" t="n">
        <v>0</v>
      </c>
      <c r="J4620" s="6" t="n">
        <v>0</v>
      </c>
      <c r="K4620" s="6" t="str">
        <f aca="false">IF(I4620=1, "No","Yes")</f>
        <v>Yes</v>
      </c>
      <c r="L4620" s="7" t="n">
        <f aca="false">IF(I4620=1,-J4620,0.98)</f>
        <v>0.98</v>
      </c>
      <c r="M4620" s="12" t="s">
        <v>128</v>
      </c>
      <c r="N4620" s="53" t="n">
        <v>12.34</v>
      </c>
      <c r="O4620" s="50" t="n">
        <f aca="false">N4620*L4620</f>
        <v>12.0932</v>
      </c>
      <c r="P4620" s="14" t="n">
        <f aca="false">O4620+P4619</f>
        <v>636.677018896</v>
      </c>
    </row>
    <row r="4621" customFormat="false" ht="12.8" hidden="false" customHeight="false" outlineLevel="0" collapsed="false">
      <c r="A4621" s="2" t="s">
        <v>5096</v>
      </c>
      <c r="B4621" s="2" t="s">
        <v>810</v>
      </c>
      <c r="C4621" s="0" t="s">
        <v>638</v>
      </c>
      <c r="D4621" s="0" t="s">
        <v>48</v>
      </c>
      <c r="E4621" s="0" t="s">
        <v>147</v>
      </c>
      <c r="F4621" s="0" t="s">
        <v>304</v>
      </c>
      <c r="G4621" s="0" t="s">
        <v>19</v>
      </c>
      <c r="H4621" s="0" t="s">
        <v>5099</v>
      </c>
      <c r="I4621" s="0" t="n">
        <v>3</v>
      </c>
      <c r="J4621" s="0" t="n">
        <v>1.42</v>
      </c>
      <c r="K4621" s="3" t="s">
        <v>21</v>
      </c>
      <c r="L4621" s="0" t="n">
        <f aca="false">IF(K4621="Yes",(J4621-1)*0.98,-1)</f>
        <v>0.4116</v>
      </c>
      <c r="M4621" s="4" t="s">
        <v>22</v>
      </c>
      <c r="N4621" s="53" t="n">
        <v>12.34</v>
      </c>
      <c r="O4621" s="50" t="n">
        <f aca="false">N4621*L4621</f>
        <v>5.079144</v>
      </c>
      <c r="P4621" s="14" t="n">
        <f aca="false">O4621+P4620</f>
        <v>641.756162896</v>
      </c>
    </row>
    <row r="4622" customFormat="false" ht="12.8" hidden="false" customHeight="false" outlineLevel="0" collapsed="false">
      <c r="A4622" s="2" t="s">
        <v>5100</v>
      </c>
      <c r="B4622" s="2" t="s">
        <v>324</v>
      </c>
      <c r="C4622" s="0" t="s">
        <v>248</v>
      </c>
      <c r="D4622" s="0" t="s">
        <v>42</v>
      </c>
      <c r="E4622" s="0" t="s">
        <v>147</v>
      </c>
      <c r="F4622" s="0" t="s">
        <v>65</v>
      </c>
      <c r="G4622" s="0" t="s">
        <v>21</v>
      </c>
      <c r="H4622" s="0" t="s">
        <v>5101</v>
      </c>
      <c r="I4622" s="0" t="n">
        <v>1</v>
      </c>
      <c r="J4622" s="0" t="n">
        <v>1.92</v>
      </c>
      <c r="K4622" s="3" t="str">
        <f aca="false">IF(I4622=1,"Yes","No")</f>
        <v>Yes</v>
      </c>
      <c r="L4622" s="0" t="n">
        <f aca="false">IF(K4622="Yes",(J4622-1)*0.98,-1)</f>
        <v>0.9016</v>
      </c>
      <c r="M4622" s="5" t="s">
        <v>33</v>
      </c>
      <c r="N4622" s="53" t="n">
        <v>12.34</v>
      </c>
      <c r="O4622" s="50" t="n">
        <f aca="false">N4622*L4622</f>
        <v>11.125744</v>
      </c>
      <c r="P4622" s="14" t="n">
        <f aca="false">O4622+P4621</f>
        <v>652.881906896</v>
      </c>
    </row>
    <row r="4623" customFormat="false" ht="12.8" hidden="false" customHeight="false" outlineLevel="0" collapsed="false">
      <c r="A4623" s="2" t="s">
        <v>5100</v>
      </c>
      <c r="B4623" s="2" t="s">
        <v>324</v>
      </c>
      <c r="C4623" s="0" t="s">
        <v>248</v>
      </c>
      <c r="D4623" s="0" t="s">
        <v>42</v>
      </c>
      <c r="E4623" s="0" t="s">
        <v>147</v>
      </c>
      <c r="F4623" s="0" t="s">
        <v>65</v>
      </c>
      <c r="G4623" s="0" t="s">
        <v>21</v>
      </c>
      <c r="H4623" s="0" t="s">
        <v>5101</v>
      </c>
      <c r="I4623" s="0" t="n">
        <v>1</v>
      </c>
      <c r="J4623" s="0" t="n">
        <v>1.36</v>
      </c>
      <c r="K4623" s="3" t="s">
        <v>21</v>
      </c>
      <c r="L4623" s="0" t="n">
        <f aca="false">IF(K4623="Yes",(J4623-1)*0.98,-1)</f>
        <v>0.3528</v>
      </c>
      <c r="M4623" s="4" t="s">
        <v>22</v>
      </c>
      <c r="N4623" s="53" t="n">
        <v>12.34</v>
      </c>
      <c r="O4623" s="50" t="n">
        <f aca="false">N4623*L4623</f>
        <v>4.353552</v>
      </c>
      <c r="P4623" s="14" t="n">
        <f aca="false">O4623+P4622</f>
        <v>657.235458896</v>
      </c>
    </row>
    <row r="4624" customFormat="false" ht="12.8" hidden="false" customHeight="false" outlineLevel="0" collapsed="false">
      <c r="A4624" s="2" t="s">
        <v>5102</v>
      </c>
      <c r="B4624" s="2" t="s">
        <v>1185</v>
      </c>
      <c r="C4624" s="0" t="s">
        <v>223</v>
      </c>
      <c r="D4624" s="0" t="s">
        <v>16</v>
      </c>
      <c r="E4624" s="0" t="s">
        <v>147</v>
      </c>
      <c r="F4624" s="0" t="s">
        <v>18</v>
      </c>
      <c r="G4624" s="0" t="s">
        <v>19</v>
      </c>
      <c r="H4624" s="0" t="s">
        <v>5103</v>
      </c>
      <c r="I4624" s="0" t="n">
        <v>2</v>
      </c>
      <c r="J4624" s="0" t="n">
        <v>1.59</v>
      </c>
      <c r="K4624" s="3" t="s">
        <v>21</v>
      </c>
      <c r="L4624" s="0" t="n">
        <f aca="false">IF(K4624="Yes",(J4624-1)*0.98,-1)</f>
        <v>0.5782</v>
      </c>
      <c r="M4624" s="11" t="s">
        <v>62</v>
      </c>
      <c r="N4624" s="53" t="n">
        <v>12.34</v>
      </c>
      <c r="O4624" s="50" t="n">
        <f aca="false">N4624*L4624</f>
        <v>7.134988</v>
      </c>
      <c r="P4624" s="14" t="n">
        <f aca="false">O4624+P4623</f>
        <v>664.370446896</v>
      </c>
    </row>
    <row r="4625" customFormat="false" ht="12.8" hidden="false" customHeight="false" outlineLevel="0" collapsed="false">
      <c r="A4625" s="9" t="s">
        <v>5102</v>
      </c>
      <c r="B4625" s="9" t="s">
        <v>1185</v>
      </c>
      <c r="C4625" s="6" t="s">
        <v>223</v>
      </c>
      <c r="D4625" s="6" t="s">
        <v>16</v>
      </c>
      <c r="E4625" s="6" t="s">
        <v>147</v>
      </c>
      <c r="F4625" s="6" t="s">
        <v>18</v>
      </c>
      <c r="G4625" s="6" t="s">
        <v>19</v>
      </c>
      <c r="H4625" s="6" t="s">
        <v>5103</v>
      </c>
      <c r="I4625" s="0" t="n">
        <v>2</v>
      </c>
      <c r="J4625" s="6" t="n">
        <v>0</v>
      </c>
      <c r="K4625" s="6" t="str">
        <f aca="false">IF(I4625=1,"Yes","No")</f>
        <v>No</v>
      </c>
      <c r="L4625" s="7" t="n">
        <f aca="false">IF(K4625="Yes",(J4625-1)*0.98,-1)</f>
        <v>-1</v>
      </c>
      <c r="M4625" s="10" t="s">
        <v>53</v>
      </c>
      <c r="N4625" s="53" t="n">
        <v>12.34</v>
      </c>
      <c r="O4625" s="50" t="n">
        <f aca="false">N4625*L4625</f>
        <v>-12.34</v>
      </c>
      <c r="P4625" s="14" t="n">
        <f aca="false">O4625+P4624</f>
        <v>652.030446896</v>
      </c>
    </row>
    <row r="4626" customFormat="false" ht="12.8" hidden="false" customHeight="false" outlineLevel="0" collapsed="false">
      <c r="A4626" s="2" t="s">
        <v>5104</v>
      </c>
      <c r="B4626" s="2" t="s">
        <v>252</v>
      </c>
      <c r="C4626" s="0" t="s">
        <v>1338</v>
      </c>
      <c r="D4626" s="0" t="s">
        <v>37</v>
      </c>
      <c r="E4626" s="0" t="s">
        <v>147</v>
      </c>
      <c r="G4626" s="0" t="s">
        <v>19</v>
      </c>
      <c r="H4626" s="0" t="s">
        <v>5105</v>
      </c>
      <c r="I4626" s="0" t="n">
        <v>4</v>
      </c>
      <c r="J4626" s="0" t="n">
        <v>0</v>
      </c>
      <c r="K4626" s="3" t="str">
        <f aca="false">IF(I4626=1,"Yes","No")</f>
        <v>No</v>
      </c>
      <c r="L4626" s="0" t="n">
        <f aca="false">IF(K4626="Yes",(J4626-1)*0.98,-1)</f>
        <v>-1</v>
      </c>
      <c r="M4626" s="5" t="s">
        <v>33</v>
      </c>
      <c r="N4626" s="53" t="n">
        <v>12.34</v>
      </c>
      <c r="O4626" s="50" t="n">
        <f aca="false">N4626*L4626</f>
        <v>-12.34</v>
      </c>
      <c r="P4626" s="14" t="n">
        <f aca="false">O4626+P4625</f>
        <v>639.690446896</v>
      </c>
    </row>
    <row r="4627" customFormat="false" ht="12.8" hidden="false" customHeight="false" outlineLevel="0" collapsed="false">
      <c r="A4627" s="2" t="s">
        <v>5106</v>
      </c>
      <c r="B4627" s="2" t="s">
        <v>205</v>
      </c>
      <c r="C4627" s="0" t="s">
        <v>1282</v>
      </c>
      <c r="D4627" s="0" t="s">
        <v>37</v>
      </c>
      <c r="E4627" s="0" t="s">
        <v>17</v>
      </c>
      <c r="F4627" s="0" t="s">
        <v>18</v>
      </c>
      <c r="G4627" s="0" t="s">
        <v>19</v>
      </c>
      <c r="H4627" s="0" t="s">
        <v>5107</v>
      </c>
      <c r="I4627" s="0" t="n">
        <v>4</v>
      </c>
      <c r="J4627" s="0" t="n">
        <v>0</v>
      </c>
      <c r="K4627" s="3" t="str">
        <f aca="false">IF(I4627=1,"Yes","No")</f>
        <v>No</v>
      </c>
      <c r="L4627" s="0" t="n">
        <f aca="false">IF(K4627="Yes",(J4627-1)*0.98,-1)</f>
        <v>-1</v>
      </c>
      <c r="M4627" s="5" t="s">
        <v>33</v>
      </c>
      <c r="N4627" s="53" t="n">
        <v>12.34</v>
      </c>
      <c r="O4627" s="50" t="n">
        <f aca="false">N4627*L4627</f>
        <v>-12.34</v>
      </c>
      <c r="P4627" s="14" t="n">
        <f aca="false">O4627+P4626</f>
        <v>627.350446896</v>
      </c>
    </row>
    <row r="4628" customFormat="false" ht="12.8" hidden="false" customHeight="false" outlineLevel="0" collapsed="false">
      <c r="A4628" s="2" t="s">
        <v>5106</v>
      </c>
      <c r="B4628" s="2" t="s">
        <v>237</v>
      </c>
      <c r="C4628" s="0" t="s">
        <v>230</v>
      </c>
      <c r="D4628" s="0" t="s">
        <v>42</v>
      </c>
      <c r="E4628" s="0" t="s">
        <v>147</v>
      </c>
      <c r="F4628" s="0" t="s">
        <v>65</v>
      </c>
      <c r="G4628" s="0" t="s">
        <v>21</v>
      </c>
      <c r="H4628" s="0" t="s">
        <v>5108</v>
      </c>
      <c r="I4628" s="0" t="n">
        <v>0</v>
      </c>
      <c r="J4628" s="0" t="n">
        <v>0</v>
      </c>
      <c r="K4628" s="3" t="str">
        <f aca="false">IF(I4628=1,"Yes","No")</f>
        <v>No</v>
      </c>
      <c r="L4628" s="0" t="n">
        <f aca="false">IF(K4628="Yes",(J4628-1)*0.98,-1)</f>
        <v>-1</v>
      </c>
      <c r="M4628" s="5" t="s">
        <v>33</v>
      </c>
      <c r="N4628" s="53" t="n">
        <v>12.34</v>
      </c>
      <c r="O4628" s="50" t="n">
        <f aca="false">N4628*L4628</f>
        <v>-12.34</v>
      </c>
      <c r="P4628" s="14" t="n">
        <f aca="false">O4628+P4627</f>
        <v>615.010446896</v>
      </c>
    </row>
    <row r="4629" customFormat="false" ht="12.8" hidden="false" customHeight="false" outlineLevel="0" collapsed="false">
      <c r="A4629" s="2" t="s">
        <v>5106</v>
      </c>
      <c r="B4629" s="2" t="s">
        <v>237</v>
      </c>
      <c r="C4629" s="0" t="s">
        <v>230</v>
      </c>
      <c r="D4629" s="0" t="s">
        <v>42</v>
      </c>
      <c r="E4629" s="0" t="s">
        <v>147</v>
      </c>
      <c r="F4629" s="0" t="s">
        <v>65</v>
      </c>
      <c r="G4629" s="0" t="s">
        <v>21</v>
      </c>
      <c r="H4629" s="0" t="s">
        <v>5108</v>
      </c>
      <c r="I4629" s="0" t="n">
        <v>0</v>
      </c>
      <c r="J4629" s="0" t="n">
        <v>0</v>
      </c>
      <c r="K4629" s="3" t="s">
        <v>19</v>
      </c>
      <c r="L4629" s="0" t="n">
        <f aca="false">IF(K4629="Yes",(J4629-1)*0.98,-1)</f>
        <v>-1</v>
      </c>
      <c r="M4629" s="4" t="s">
        <v>22</v>
      </c>
      <c r="N4629" s="53" t="n">
        <v>12.34</v>
      </c>
      <c r="O4629" s="50" t="n">
        <f aca="false">N4629*L4629</f>
        <v>-12.34</v>
      </c>
      <c r="P4629" s="14" t="n">
        <f aca="false">O4629+P4628</f>
        <v>602.670446896</v>
      </c>
    </row>
    <row r="4630" customFormat="false" ht="12.8" hidden="false" customHeight="false" outlineLevel="0" collapsed="false">
      <c r="A4630" s="2" t="s">
        <v>5106</v>
      </c>
      <c r="B4630" s="2" t="s">
        <v>337</v>
      </c>
      <c r="C4630" s="0" t="s">
        <v>576</v>
      </c>
      <c r="D4630" s="0" t="s">
        <v>42</v>
      </c>
      <c r="E4630" s="0" t="s">
        <v>147</v>
      </c>
      <c r="F4630" s="0" t="s">
        <v>65</v>
      </c>
      <c r="G4630" s="0" t="s">
        <v>21</v>
      </c>
      <c r="H4630" s="0" t="s">
        <v>4236</v>
      </c>
      <c r="I4630" s="0" t="n">
        <v>0</v>
      </c>
      <c r="J4630" s="0" t="n">
        <v>0</v>
      </c>
      <c r="K4630" s="3" t="str">
        <f aca="false">IF(I4630=1,"Yes","No")</f>
        <v>No</v>
      </c>
      <c r="L4630" s="0" t="n">
        <f aca="false">IF(K4630="Yes",(J4630-1)*0.98,-1)</f>
        <v>-1</v>
      </c>
      <c r="M4630" s="5" t="s">
        <v>33</v>
      </c>
      <c r="N4630" s="53" t="n">
        <v>12.34</v>
      </c>
      <c r="O4630" s="50" t="n">
        <f aca="false">N4630*L4630</f>
        <v>-12.34</v>
      </c>
      <c r="P4630" s="14" t="n">
        <f aca="false">O4630+P4629</f>
        <v>590.330446896</v>
      </c>
    </row>
    <row r="4631" customFormat="false" ht="12.8" hidden="false" customHeight="false" outlineLevel="0" collapsed="false">
      <c r="A4631" s="2" t="s">
        <v>5106</v>
      </c>
      <c r="B4631" s="2" t="s">
        <v>337</v>
      </c>
      <c r="C4631" s="0" t="s">
        <v>576</v>
      </c>
      <c r="D4631" s="0" t="s">
        <v>42</v>
      </c>
      <c r="E4631" s="0" t="s">
        <v>147</v>
      </c>
      <c r="F4631" s="0" t="s">
        <v>65</v>
      </c>
      <c r="G4631" s="0" t="s">
        <v>21</v>
      </c>
      <c r="H4631" s="0" t="s">
        <v>4236</v>
      </c>
      <c r="I4631" s="0" t="n">
        <v>0</v>
      </c>
      <c r="J4631" s="0" t="n">
        <v>0</v>
      </c>
      <c r="K4631" s="3" t="s">
        <v>19</v>
      </c>
      <c r="L4631" s="0" t="n">
        <f aca="false">IF(K4631="Yes",(J4631-1)*0.98,-1)</f>
        <v>-1</v>
      </c>
      <c r="M4631" s="4" t="s">
        <v>22</v>
      </c>
      <c r="N4631" s="53" t="n">
        <v>12.34</v>
      </c>
      <c r="O4631" s="50" t="n">
        <f aca="false">N4631*L4631</f>
        <v>-12.34</v>
      </c>
      <c r="P4631" s="14" t="n">
        <f aca="false">O4631+P4630</f>
        <v>577.990446896</v>
      </c>
    </row>
    <row r="4632" customFormat="false" ht="12.8" hidden="false" customHeight="false" outlineLevel="0" collapsed="false">
      <c r="A4632" s="2" t="s">
        <v>5109</v>
      </c>
      <c r="B4632" s="2" t="s">
        <v>96</v>
      </c>
      <c r="C4632" s="0" t="s">
        <v>639</v>
      </c>
      <c r="D4632" s="0" t="s">
        <v>16</v>
      </c>
      <c r="E4632" s="0" t="s">
        <v>147</v>
      </c>
      <c r="F4632" s="0" t="s">
        <v>65</v>
      </c>
      <c r="G4632" s="0" t="s">
        <v>21</v>
      </c>
      <c r="H4632" s="0" t="s">
        <v>5110</v>
      </c>
      <c r="I4632" s="0" t="n">
        <v>1</v>
      </c>
      <c r="J4632" s="0" t="n">
        <v>1.62</v>
      </c>
      <c r="K4632" s="3" t="str">
        <f aca="false">IF(I4632=1,"Yes","No")</f>
        <v>Yes</v>
      </c>
      <c r="L4632" s="0" t="n">
        <f aca="false">IF(K4632="Yes",(J4632-1)*0.98,-1)</f>
        <v>0.6076</v>
      </c>
      <c r="M4632" s="5" t="s">
        <v>33</v>
      </c>
      <c r="N4632" s="53" t="n">
        <v>12.34</v>
      </c>
      <c r="O4632" s="50" t="n">
        <f aca="false">N4632*L4632</f>
        <v>7.497784</v>
      </c>
      <c r="P4632" s="14" t="n">
        <f aca="false">O4632+P4631</f>
        <v>585.488230896</v>
      </c>
    </row>
    <row r="4633" customFormat="false" ht="12.8" hidden="false" customHeight="false" outlineLevel="0" collapsed="false">
      <c r="A4633" s="2" t="s">
        <v>5109</v>
      </c>
      <c r="B4633" s="2" t="s">
        <v>46</v>
      </c>
      <c r="C4633" s="0" t="s">
        <v>433</v>
      </c>
      <c r="D4633" s="0" t="s">
        <v>195</v>
      </c>
      <c r="E4633" s="0" t="s">
        <v>147</v>
      </c>
      <c r="G4633" s="0" t="s">
        <v>19</v>
      </c>
      <c r="H4633" s="0" t="s">
        <v>4963</v>
      </c>
      <c r="I4633" s="0" t="n">
        <v>1</v>
      </c>
      <c r="J4633" s="0" t="n">
        <v>1.33</v>
      </c>
      <c r="K4633" s="3" t="str">
        <f aca="false">IF(I4633=1,"Yes","No")</f>
        <v>Yes</v>
      </c>
      <c r="L4633" s="0" t="n">
        <f aca="false">IF(K4633="Yes",(J4633-1)*0.98,-1)</f>
        <v>0.3234</v>
      </c>
      <c r="M4633" s="5" t="s">
        <v>33</v>
      </c>
      <c r="N4633" s="53" t="n">
        <v>12.34</v>
      </c>
      <c r="O4633" s="50" t="n">
        <f aca="false">N4633*L4633</f>
        <v>3.990756</v>
      </c>
      <c r="P4633" s="14" t="n">
        <f aca="false">O4633+P4632</f>
        <v>589.478986896</v>
      </c>
    </row>
    <row r="4634" customFormat="false" ht="12.8" hidden="false" customHeight="false" outlineLevel="0" collapsed="false">
      <c r="A4634" s="2" t="s">
        <v>5109</v>
      </c>
      <c r="B4634" s="2" t="s">
        <v>181</v>
      </c>
      <c r="C4634" s="0" t="s">
        <v>492</v>
      </c>
      <c r="D4634" s="0" t="s">
        <v>16</v>
      </c>
      <c r="E4634" s="0" t="s">
        <v>17</v>
      </c>
      <c r="F4634" s="0" t="s">
        <v>18</v>
      </c>
      <c r="G4634" s="0" t="s">
        <v>19</v>
      </c>
      <c r="H4634" s="0" t="s">
        <v>5111</v>
      </c>
      <c r="I4634" s="0" t="n">
        <v>2</v>
      </c>
      <c r="J4634" s="0" t="n">
        <v>1.26</v>
      </c>
      <c r="K4634" s="3" t="s">
        <v>21</v>
      </c>
      <c r="L4634" s="0" t="n">
        <f aca="false">IF(K4634="Yes",(J4634-1)*0.98,-1)</f>
        <v>0.2548</v>
      </c>
      <c r="M4634" s="4" t="s">
        <v>22</v>
      </c>
      <c r="N4634" s="53" t="n">
        <v>12.34</v>
      </c>
      <c r="O4634" s="50" t="n">
        <f aca="false">N4634*L4634</f>
        <v>3.144232</v>
      </c>
      <c r="P4634" s="14" t="n">
        <f aca="false">O4634+P4633</f>
        <v>592.623218896</v>
      </c>
    </row>
    <row r="4635" customFormat="false" ht="12.8" hidden="false" customHeight="false" outlineLevel="0" collapsed="false">
      <c r="A4635" s="2" t="s">
        <v>5109</v>
      </c>
      <c r="B4635" s="2" t="s">
        <v>181</v>
      </c>
      <c r="C4635" s="0" t="s">
        <v>492</v>
      </c>
      <c r="D4635" s="0" t="s">
        <v>16</v>
      </c>
      <c r="E4635" s="0" t="s">
        <v>17</v>
      </c>
      <c r="F4635" s="0" t="s">
        <v>18</v>
      </c>
      <c r="G4635" s="0" t="s">
        <v>19</v>
      </c>
      <c r="H4635" s="0" t="s">
        <v>4116</v>
      </c>
      <c r="I4635" s="0" t="n">
        <v>3</v>
      </c>
      <c r="J4635" s="0" t="n">
        <v>1.62</v>
      </c>
      <c r="K4635" s="3" t="s">
        <v>21</v>
      </c>
      <c r="L4635" s="0" t="n">
        <f aca="false">IF(K4635="Yes",(J4635-1)*0.98,-1)</f>
        <v>0.6076</v>
      </c>
      <c r="M4635" s="11" t="s">
        <v>62</v>
      </c>
      <c r="N4635" s="53" t="n">
        <v>12.34</v>
      </c>
      <c r="O4635" s="50" t="n">
        <f aca="false">N4635*L4635</f>
        <v>7.497784</v>
      </c>
      <c r="P4635" s="14" t="n">
        <f aca="false">O4635+P4634</f>
        <v>600.121002896</v>
      </c>
    </row>
    <row r="4636" customFormat="false" ht="12.8" hidden="false" customHeight="false" outlineLevel="0" collapsed="false">
      <c r="A4636" s="2" t="s">
        <v>5112</v>
      </c>
      <c r="B4636" s="2" t="s">
        <v>170</v>
      </c>
      <c r="C4636" s="0" t="s">
        <v>125</v>
      </c>
      <c r="D4636" s="0" t="s">
        <v>16</v>
      </c>
      <c r="E4636" s="0" t="s">
        <v>30</v>
      </c>
      <c r="F4636" s="0" t="s">
        <v>43</v>
      </c>
      <c r="G4636" s="0" t="s">
        <v>19</v>
      </c>
      <c r="H4636" s="0" t="s">
        <v>5113</v>
      </c>
      <c r="I4636" s="0" t="n">
        <v>2</v>
      </c>
      <c r="J4636" s="0" t="n">
        <v>1.76</v>
      </c>
      <c r="K4636" s="3" t="s">
        <v>21</v>
      </c>
      <c r="L4636" s="0" t="n">
        <f aca="false">IF(K4636="Yes",(J4636-1)*0.98,-1)</f>
        <v>0.7448</v>
      </c>
      <c r="M4636" s="4" t="s">
        <v>22</v>
      </c>
      <c r="N4636" s="53" t="n">
        <v>12.34</v>
      </c>
      <c r="O4636" s="50" t="n">
        <f aca="false">N4636*L4636</f>
        <v>9.190832</v>
      </c>
      <c r="P4636" s="14" t="n">
        <f aca="false">O4636+P4635</f>
        <v>609.311834896</v>
      </c>
    </row>
    <row r="4637" customFormat="false" ht="12.8" hidden="false" customHeight="false" outlineLevel="0" collapsed="false">
      <c r="A4637" s="2" t="s">
        <v>5112</v>
      </c>
      <c r="B4637" s="2" t="s">
        <v>205</v>
      </c>
      <c r="C4637" s="0" t="s">
        <v>125</v>
      </c>
      <c r="D4637" s="0" t="s">
        <v>16</v>
      </c>
      <c r="E4637" s="0" t="s">
        <v>30</v>
      </c>
      <c r="F4637" s="0" t="s">
        <v>43</v>
      </c>
      <c r="G4637" s="0" t="s">
        <v>19</v>
      </c>
      <c r="H4637" s="0" t="s">
        <v>5114</v>
      </c>
      <c r="I4637" s="0" t="n">
        <v>1</v>
      </c>
      <c r="J4637" s="0" t="n">
        <v>1.38</v>
      </c>
      <c r="K4637" s="3" t="s">
        <v>21</v>
      </c>
      <c r="L4637" s="0" t="n">
        <f aca="false">IF(K4637="Yes",(J4637-1)*0.98,-1)</f>
        <v>0.3724</v>
      </c>
      <c r="M4637" s="4" t="s">
        <v>22</v>
      </c>
      <c r="N4637" s="53" t="n">
        <v>12.34</v>
      </c>
      <c r="O4637" s="50" t="n">
        <f aca="false">N4637*L4637</f>
        <v>4.595416</v>
      </c>
      <c r="P4637" s="14" t="n">
        <f aca="false">O4637+P4636</f>
        <v>613.907250896</v>
      </c>
    </row>
    <row r="4638" customFormat="false" ht="12.8" hidden="false" customHeight="false" outlineLevel="0" collapsed="false">
      <c r="A4638" s="2" t="s">
        <v>5112</v>
      </c>
      <c r="B4638" s="2" t="s">
        <v>438</v>
      </c>
      <c r="C4638" s="0" t="s">
        <v>332</v>
      </c>
      <c r="D4638" s="0" t="s">
        <v>16</v>
      </c>
      <c r="E4638" s="0" t="s">
        <v>17</v>
      </c>
      <c r="F4638" s="0" t="s">
        <v>18</v>
      </c>
      <c r="G4638" s="0" t="s">
        <v>19</v>
      </c>
      <c r="H4638" s="0" t="s">
        <v>5115</v>
      </c>
      <c r="I4638" s="0" t="n">
        <v>1</v>
      </c>
      <c r="J4638" s="0" t="n">
        <v>1</v>
      </c>
      <c r="K4638" s="3" t="s">
        <v>21</v>
      </c>
      <c r="L4638" s="0" t="n">
        <f aca="false">IF(K4638="Yes",(J4638-1)*0.98,-1)</f>
        <v>0</v>
      </c>
      <c r="M4638" s="4" t="s">
        <v>22</v>
      </c>
      <c r="N4638" s="53" t="n">
        <v>12.34</v>
      </c>
      <c r="O4638" s="50" t="n">
        <f aca="false">N4638*L4638</f>
        <v>0</v>
      </c>
      <c r="P4638" s="14" t="n">
        <f aca="false">O4638+P4637</f>
        <v>613.907250896</v>
      </c>
    </row>
    <row r="4639" customFormat="false" ht="12.8" hidden="false" customHeight="false" outlineLevel="0" collapsed="false">
      <c r="A4639" s="2" t="s">
        <v>5116</v>
      </c>
      <c r="B4639" s="2" t="s">
        <v>445</v>
      </c>
      <c r="C4639" s="0" t="s">
        <v>495</v>
      </c>
      <c r="D4639" s="0" t="s">
        <v>42</v>
      </c>
      <c r="E4639" s="0" t="s">
        <v>147</v>
      </c>
      <c r="F4639" s="0" t="s">
        <v>304</v>
      </c>
      <c r="G4639" s="0" t="s">
        <v>19</v>
      </c>
      <c r="H4639" s="0" t="s">
        <v>5117</v>
      </c>
      <c r="I4639" s="0" t="n">
        <v>3</v>
      </c>
      <c r="J4639" s="0" t="n">
        <v>0</v>
      </c>
      <c r="K4639" s="3" t="str">
        <f aca="false">IF(I4639=1,"Yes","No")</f>
        <v>No</v>
      </c>
      <c r="L4639" s="0" t="n">
        <f aca="false">IF(K4639="Yes",(J4639-1)*0.98,-1)</f>
        <v>-1</v>
      </c>
      <c r="M4639" s="5" t="s">
        <v>33</v>
      </c>
      <c r="N4639" s="53" t="n">
        <v>12.34</v>
      </c>
      <c r="O4639" s="50" t="n">
        <f aca="false">N4639*L4639</f>
        <v>-12.34</v>
      </c>
      <c r="P4639" s="14" t="n">
        <f aca="false">O4639+P4638</f>
        <v>601.567250896</v>
      </c>
    </row>
    <row r="4640" customFormat="false" ht="12.8" hidden="false" customHeight="false" outlineLevel="0" collapsed="false">
      <c r="A4640" s="2" t="s">
        <v>5116</v>
      </c>
      <c r="B4640" s="2" t="s">
        <v>109</v>
      </c>
      <c r="C4640" s="0" t="s">
        <v>495</v>
      </c>
      <c r="D4640" s="0" t="s">
        <v>29</v>
      </c>
      <c r="E4640" s="0" t="s">
        <v>147</v>
      </c>
      <c r="F4640" s="0" t="s">
        <v>65</v>
      </c>
      <c r="G4640" s="0" t="s">
        <v>21</v>
      </c>
      <c r="H4640" s="0" t="s">
        <v>5118</v>
      </c>
      <c r="I4640" s="0" t="n">
        <v>0</v>
      </c>
      <c r="J4640" s="0" t="n">
        <v>0</v>
      </c>
      <c r="K4640" s="3" t="s">
        <v>19</v>
      </c>
      <c r="L4640" s="0" t="n">
        <f aca="false">IF(K4640="Yes",(J4640-1)*0.98,-1)</f>
        <v>-1</v>
      </c>
      <c r="M4640" s="11" t="s">
        <v>62</v>
      </c>
      <c r="N4640" s="53" t="n">
        <v>12.34</v>
      </c>
      <c r="O4640" s="50" t="n">
        <f aca="false">N4640*L4640</f>
        <v>-12.34</v>
      </c>
      <c r="P4640" s="14" t="n">
        <f aca="false">O4640+P4639</f>
        <v>589.227250896</v>
      </c>
    </row>
    <row r="4641" customFormat="false" ht="12.8" hidden="false" customHeight="false" outlineLevel="0" collapsed="false">
      <c r="A4641" s="2" t="s">
        <v>5116</v>
      </c>
      <c r="B4641" s="2" t="s">
        <v>90</v>
      </c>
      <c r="C4641" s="0" t="s">
        <v>119</v>
      </c>
      <c r="D4641" s="0" t="s">
        <v>42</v>
      </c>
      <c r="E4641" s="0" t="s">
        <v>79</v>
      </c>
      <c r="F4641" s="0" t="s">
        <v>80</v>
      </c>
      <c r="G4641" s="0" t="s">
        <v>19</v>
      </c>
      <c r="H4641" s="0" t="s">
        <v>5119</v>
      </c>
      <c r="I4641" s="0" t="n">
        <v>0</v>
      </c>
      <c r="J4641" s="0" t="n">
        <v>0</v>
      </c>
      <c r="K4641" s="3" t="s">
        <v>19</v>
      </c>
      <c r="L4641" s="0" t="n">
        <f aca="false">IF(K4641="Yes",(J4641-1)*0.98,-1)</f>
        <v>-1</v>
      </c>
      <c r="M4641" s="4" t="s">
        <v>22</v>
      </c>
      <c r="N4641" s="53" t="n">
        <v>12.34</v>
      </c>
      <c r="O4641" s="50" t="n">
        <f aca="false">N4641*L4641</f>
        <v>-12.34</v>
      </c>
      <c r="P4641" s="14" t="n">
        <f aca="false">O4641+P4640</f>
        <v>576.887250896</v>
      </c>
    </row>
    <row r="4642" customFormat="false" ht="12.8" hidden="false" customHeight="false" outlineLevel="0" collapsed="false">
      <c r="A4642" s="2" t="s">
        <v>5116</v>
      </c>
      <c r="B4642" s="2" t="s">
        <v>255</v>
      </c>
      <c r="C4642" s="6" t="s">
        <v>1031</v>
      </c>
      <c r="D4642" s="6" t="s">
        <v>37</v>
      </c>
      <c r="E4642" s="6" t="s">
        <v>147</v>
      </c>
      <c r="F4642" s="6" t="s">
        <v>43</v>
      </c>
      <c r="G4642" s="6" t="s">
        <v>19</v>
      </c>
      <c r="H4642" s="6" t="s">
        <v>5120</v>
      </c>
      <c r="I4642" s="0" t="n">
        <v>1</v>
      </c>
      <c r="J4642" s="6" t="n">
        <v>7.25</v>
      </c>
      <c r="K4642" s="6" t="str">
        <f aca="false">IF(I4642=1, "No","Yes")</f>
        <v>No</v>
      </c>
      <c r="L4642" s="7" t="n">
        <f aca="false">IF(I4642=1,-J4642,0.98)</f>
        <v>-7.25</v>
      </c>
      <c r="M4642" s="8" t="s">
        <v>51</v>
      </c>
      <c r="N4642" s="53" t="n">
        <v>12.34</v>
      </c>
      <c r="O4642" s="50" t="n">
        <f aca="false">N4642*L4642</f>
        <v>-89.465</v>
      </c>
      <c r="P4642" s="14" t="n">
        <f aca="false">O4642+P4641</f>
        <v>487.422250896</v>
      </c>
    </row>
    <row r="4643" customFormat="false" ht="12.8" hidden="false" customHeight="false" outlineLevel="0" collapsed="false">
      <c r="A4643" s="2" t="s">
        <v>5116</v>
      </c>
      <c r="B4643" s="2" t="s">
        <v>400</v>
      </c>
      <c r="C4643" s="0" t="s">
        <v>1246</v>
      </c>
      <c r="D4643" s="0" t="s">
        <v>16</v>
      </c>
      <c r="E4643" s="0" t="s">
        <v>147</v>
      </c>
      <c r="F4643" s="0" t="s">
        <v>18</v>
      </c>
      <c r="G4643" s="0" t="s">
        <v>19</v>
      </c>
      <c r="H4643" s="0" t="s">
        <v>5121</v>
      </c>
      <c r="I4643" s="0" t="n">
        <v>0</v>
      </c>
      <c r="J4643" s="0" t="n">
        <v>0</v>
      </c>
      <c r="K4643" s="3" t="s">
        <v>19</v>
      </c>
      <c r="L4643" s="0" t="n">
        <f aca="false">IF(K4643="Yes",(J4643-1)*0.98,-1)</f>
        <v>-1</v>
      </c>
      <c r="M4643" s="11" t="s">
        <v>62</v>
      </c>
      <c r="N4643" s="53" t="n">
        <v>12.34</v>
      </c>
      <c r="O4643" s="50" t="n">
        <f aca="false">N4643*L4643</f>
        <v>-12.34</v>
      </c>
      <c r="P4643" s="14" t="n">
        <f aca="false">O4643+P4642</f>
        <v>475.082250896</v>
      </c>
    </row>
    <row r="4644" customFormat="false" ht="12.8" hidden="false" customHeight="false" outlineLevel="0" collapsed="false">
      <c r="A4644" s="9" t="s">
        <v>5116</v>
      </c>
      <c r="B4644" s="9" t="s">
        <v>400</v>
      </c>
      <c r="C4644" s="6" t="s">
        <v>1246</v>
      </c>
      <c r="D4644" s="6" t="s">
        <v>16</v>
      </c>
      <c r="E4644" s="6" t="s">
        <v>147</v>
      </c>
      <c r="F4644" s="6" t="s">
        <v>18</v>
      </c>
      <c r="G4644" s="6" t="s">
        <v>19</v>
      </c>
      <c r="H4644" s="6" t="s">
        <v>5121</v>
      </c>
      <c r="I4644" s="0" t="n">
        <v>0</v>
      </c>
      <c r="J4644" s="6" t="n">
        <v>0</v>
      </c>
      <c r="K4644" s="6" t="str">
        <f aca="false">IF(I4644=1,"Yes","No")</f>
        <v>No</v>
      </c>
      <c r="L4644" s="7" t="n">
        <f aca="false">IF(K4644="Yes",(J4644-1)*0.98,-1)</f>
        <v>-1</v>
      </c>
      <c r="M4644" s="10" t="s">
        <v>53</v>
      </c>
      <c r="N4644" s="53" t="n">
        <v>12.34</v>
      </c>
      <c r="O4644" s="50" t="n">
        <f aca="false">N4644*L4644</f>
        <v>-12.34</v>
      </c>
      <c r="P4644" s="14" t="n">
        <f aca="false">O4644+P4643</f>
        <v>462.742250896</v>
      </c>
    </row>
    <row r="4645" customFormat="false" ht="12.8" hidden="false" customHeight="false" outlineLevel="0" collapsed="false">
      <c r="A4645" s="2" t="s">
        <v>5122</v>
      </c>
      <c r="B4645" s="2" t="s">
        <v>239</v>
      </c>
      <c r="C4645" s="6" t="s">
        <v>223</v>
      </c>
      <c r="D4645" s="6" t="s">
        <v>42</v>
      </c>
      <c r="E4645" s="6" t="s">
        <v>147</v>
      </c>
      <c r="F4645" s="6" t="s">
        <v>43</v>
      </c>
      <c r="G4645" s="6" t="s">
        <v>19</v>
      </c>
      <c r="H4645" s="6" t="s">
        <v>5123</v>
      </c>
      <c r="I4645" s="0" t="n">
        <v>3</v>
      </c>
      <c r="J4645" s="6" t="n">
        <v>0</v>
      </c>
      <c r="K4645" s="6" t="str">
        <f aca="false">IF(I4645=1, "No","Yes")</f>
        <v>Yes</v>
      </c>
      <c r="L4645" s="7" t="n">
        <f aca="false">IF(I4645=1,-J4645,0.98)</f>
        <v>0.98</v>
      </c>
      <c r="M4645" s="8" t="s">
        <v>51</v>
      </c>
      <c r="N4645" s="53" t="n">
        <v>12.34</v>
      </c>
      <c r="O4645" s="50" t="n">
        <f aca="false">N4645*L4645</f>
        <v>12.0932</v>
      </c>
      <c r="P4645" s="14" t="n">
        <f aca="false">O4645+P4644</f>
        <v>474.835450896</v>
      </c>
    </row>
    <row r="4646" customFormat="false" ht="12.8" hidden="false" customHeight="false" outlineLevel="0" collapsed="false">
      <c r="A4646" s="9" t="s">
        <v>5122</v>
      </c>
      <c r="B4646" s="9" t="s">
        <v>239</v>
      </c>
      <c r="C4646" s="6" t="s">
        <v>223</v>
      </c>
      <c r="D4646" s="6" t="s">
        <v>42</v>
      </c>
      <c r="E4646" s="6" t="s">
        <v>147</v>
      </c>
      <c r="F4646" s="6" t="s">
        <v>43</v>
      </c>
      <c r="G4646" s="6" t="s">
        <v>19</v>
      </c>
      <c r="H4646" s="6" t="s">
        <v>5124</v>
      </c>
      <c r="I4646" s="0" t="n">
        <v>2</v>
      </c>
      <c r="J4646" s="6" t="n">
        <v>0</v>
      </c>
      <c r="K4646" s="6" t="str">
        <f aca="false">IF(I4646=1,"Yes","No")</f>
        <v>No</v>
      </c>
      <c r="L4646" s="7" t="n">
        <f aca="false">IF(K4646="Yes",(J4646-1)*0.98,-1)</f>
        <v>-1</v>
      </c>
      <c r="M4646" s="10" t="s">
        <v>53</v>
      </c>
      <c r="N4646" s="53" t="n">
        <v>12.34</v>
      </c>
      <c r="O4646" s="50" t="n">
        <f aca="false">N4646*L4646</f>
        <v>-12.34</v>
      </c>
      <c r="P4646" s="14" t="n">
        <f aca="false">O4646+P4645</f>
        <v>462.495450896</v>
      </c>
    </row>
    <row r="4647" customFormat="false" ht="12.8" hidden="false" customHeight="false" outlineLevel="0" collapsed="false">
      <c r="A4647" s="2" t="s">
        <v>5125</v>
      </c>
      <c r="B4647" s="2" t="s">
        <v>90</v>
      </c>
      <c r="C4647" s="0" t="s">
        <v>532</v>
      </c>
      <c r="D4647" s="0" t="s">
        <v>16</v>
      </c>
      <c r="E4647" s="0" t="s">
        <v>17</v>
      </c>
      <c r="F4647" s="0" t="s">
        <v>18</v>
      </c>
      <c r="G4647" s="0" t="s">
        <v>19</v>
      </c>
      <c r="H4647" s="0" t="s">
        <v>5126</v>
      </c>
      <c r="I4647" s="0" t="n">
        <v>3</v>
      </c>
      <c r="J4647" s="0" t="n">
        <v>1.08</v>
      </c>
      <c r="K4647" s="3" t="s">
        <v>21</v>
      </c>
      <c r="L4647" s="0" t="n">
        <f aca="false">IF(K4647="Yes",(J4647-1)*0.98,-1)</f>
        <v>0.0784000000000001</v>
      </c>
      <c r="M4647" s="4" t="s">
        <v>22</v>
      </c>
      <c r="N4647" s="53" t="n">
        <v>12.34</v>
      </c>
      <c r="O4647" s="50" t="n">
        <f aca="false">N4647*L4647</f>
        <v>0.967456000000001</v>
      </c>
      <c r="P4647" s="14" t="n">
        <f aca="false">O4647+P4646</f>
        <v>463.462906896</v>
      </c>
    </row>
    <row r="4648" customFormat="false" ht="12.8" hidden="false" customHeight="false" outlineLevel="0" collapsed="false">
      <c r="A4648" s="2" t="s">
        <v>5127</v>
      </c>
      <c r="B4648" s="2" t="s">
        <v>1099</v>
      </c>
      <c r="C4648" s="0" t="s">
        <v>59</v>
      </c>
      <c r="D4648" s="0" t="s">
        <v>42</v>
      </c>
      <c r="E4648" s="0" t="s">
        <v>30</v>
      </c>
      <c r="F4648" s="0" t="s">
        <v>18</v>
      </c>
      <c r="G4648" s="0" t="s">
        <v>19</v>
      </c>
      <c r="H4648" s="0" t="s">
        <v>5128</v>
      </c>
      <c r="I4648" s="0" t="n">
        <v>1</v>
      </c>
      <c r="J4648" s="0" t="n">
        <v>1.08</v>
      </c>
      <c r="K4648" s="3" t="s">
        <v>21</v>
      </c>
      <c r="L4648" s="0" t="n">
        <f aca="false">IF(K4648="Yes",(J4648-1)*0.98,-1)</f>
        <v>0.0784000000000001</v>
      </c>
      <c r="M4648" s="11" t="s">
        <v>62</v>
      </c>
      <c r="N4648" s="53" t="n">
        <v>12.34</v>
      </c>
      <c r="O4648" s="50" t="n">
        <f aca="false">N4648*L4648</f>
        <v>0.967456000000001</v>
      </c>
      <c r="P4648" s="14" t="n">
        <f aca="false">O4648+P4647</f>
        <v>464.430362896</v>
      </c>
    </row>
    <row r="4649" customFormat="false" ht="12.8" hidden="false" customHeight="false" outlineLevel="0" collapsed="false">
      <c r="A4649" s="2" t="s">
        <v>5129</v>
      </c>
      <c r="B4649" s="2" t="s">
        <v>239</v>
      </c>
      <c r="C4649" s="0" t="s">
        <v>611</v>
      </c>
      <c r="D4649" s="0" t="s">
        <v>42</v>
      </c>
      <c r="E4649" s="0" t="s">
        <v>147</v>
      </c>
      <c r="F4649" s="0" t="s">
        <v>1055</v>
      </c>
      <c r="G4649" s="0" t="s">
        <v>21</v>
      </c>
      <c r="H4649" s="0" t="s">
        <v>5130</v>
      </c>
      <c r="I4649" s="0" t="n">
        <v>2</v>
      </c>
      <c r="J4649" s="0" t="n">
        <v>1.91</v>
      </c>
      <c r="K4649" s="3" t="s">
        <v>21</v>
      </c>
      <c r="L4649" s="0" t="n">
        <f aca="false">IF(K4649="Yes",(J4649-1)*0.98,-1)</f>
        <v>0.8918</v>
      </c>
      <c r="M4649" s="4" t="s">
        <v>22</v>
      </c>
      <c r="N4649" s="53" t="n">
        <v>12.34</v>
      </c>
      <c r="O4649" s="50" t="n">
        <f aca="false">N4649*L4649</f>
        <v>11.004812</v>
      </c>
      <c r="P4649" s="14" t="n">
        <f aca="false">O4649+P4648</f>
        <v>475.435174896</v>
      </c>
    </row>
    <row r="4650" customFormat="false" ht="12.8" hidden="false" customHeight="false" outlineLevel="0" collapsed="false">
      <c r="A4650" s="2" t="s">
        <v>5131</v>
      </c>
      <c r="B4650" s="2" t="s">
        <v>205</v>
      </c>
      <c r="C4650" s="0" t="s">
        <v>68</v>
      </c>
      <c r="D4650" s="0" t="s">
        <v>29</v>
      </c>
      <c r="E4650" s="0" t="s">
        <v>147</v>
      </c>
      <c r="F4650" s="0" t="s">
        <v>65</v>
      </c>
      <c r="G4650" s="0" t="s">
        <v>21</v>
      </c>
      <c r="H4650" s="0" t="s">
        <v>5132</v>
      </c>
      <c r="I4650" s="0" t="n">
        <v>0</v>
      </c>
      <c r="J4650" s="0" t="n">
        <v>0</v>
      </c>
      <c r="K4650" s="3" t="s">
        <v>19</v>
      </c>
      <c r="L4650" s="0" t="n">
        <f aca="false">IF(K4650="Yes",(J4650-1)*0.98,-1)</f>
        <v>-1</v>
      </c>
      <c r="M4650" s="11" t="s">
        <v>62</v>
      </c>
      <c r="N4650" s="53" t="n">
        <v>12.34</v>
      </c>
      <c r="O4650" s="50" t="n">
        <f aca="false">N4650*L4650</f>
        <v>-12.34</v>
      </c>
      <c r="P4650" s="14" t="n">
        <f aca="false">O4650+P4649</f>
        <v>463.095174896</v>
      </c>
    </row>
    <row r="4651" customFormat="false" ht="12.8" hidden="false" customHeight="false" outlineLevel="0" collapsed="false">
      <c r="A4651" s="2" t="s">
        <v>5131</v>
      </c>
      <c r="B4651" s="2" t="s">
        <v>452</v>
      </c>
      <c r="C4651" s="0" t="s">
        <v>584</v>
      </c>
      <c r="D4651" s="0" t="s">
        <v>16</v>
      </c>
      <c r="E4651" s="0" t="s">
        <v>147</v>
      </c>
      <c r="F4651" s="0" t="s">
        <v>65</v>
      </c>
      <c r="G4651" s="0" t="s">
        <v>21</v>
      </c>
      <c r="H4651" s="0" t="s">
        <v>5133</v>
      </c>
      <c r="I4651" s="0" t="n">
        <v>1</v>
      </c>
      <c r="J4651" s="0" t="n">
        <v>2.29</v>
      </c>
      <c r="K4651" s="3" t="str">
        <f aca="false">IF(I4651=1,"Yes","No")</f>
        <v>Yes</v>
      </c>
      <c r="L4651" s="0" t="n">
        <f aca="false">IF(K4651="Yes",(J4651-1)*0.98,-1)</f>
        <v>1.2642</v>
      </c>
      <c r="M4651" s="5" t="s">
        <v>33</v>
      </c>
      <c r="N4651" s="53" t="n">
        <v>12.34</v>
      </c>
      <c r="O4651" s="50" t="n">
        <f aca="false">N4651*L4651</f>
        <v>15.600228</v>
      </c>
      <c r="P4651" s="14" t="n">
        <f aca="false">O4651+P4650</f>
        <v>478.695402896</v>
      </c>
    </row>
    <row r="4652" customFormat="false" ht="12.8" hidden="false" customHeight="false" outlineLevel="0" collapsed="false">
      <c r="A4652" s="2" t="s">
        <v>5134</v>
      </c>
      <c r="B4652" s="2" t="s">
        <v>142</v>
      </c>
      <c r="C4652" s="0" t="s">
        <v>457</v>
      </c>
      <c r="D4652" s="0" t="s">
        <v>16</v>
      </c>
      <c r="E4652" s="0" t="s">
        <v>17</v>
      </c>
      <c r="F4652" s="0" t="s">
        <v>18</v>
      </c>
      <c r="G4652" s="0" t="s">
        <v>19</v>
      </c>
      <c r="H4652" s="0" t="s">
        <v>5135</v>
      </c>
      <c r="I4652" s="0" t="n">
        <v>2</v>
      </c>
      <c r="J4652" s="0" t="n">
        <v>1.11</v>
      </c>
      <c r="K4652" s="3" t="s">
        <v>21</v>
      </c>
      <c r="L4652" s="0" t="n">
        <f aca="false">IF(K4652="Yes",(J4652-1)*0.98,-1)</f>
        <v>0.1078</v>
      </c>
      <c r="M4652" s="4" t="s">
        <v>22</v>
      </c>
      <c r="N4652" s="53" t="n">
        <v>12.34</v>
      </c>
      <c r="O4652" s="50" t="n">
        <f aca="false">N4652*L4652</f>
        <v>1.330252</v>
      </c>
      <c r="P4652" s="14" t="n">
        <f aca="false">O4652+P4651</f>
        <v>480.025654896</v>
      </c>
    </row>
    <row r="4653" customFormat="false" ht="12.8" hidden="false" customHeight="false" outlineLevel="0" collapsed="false">
      <c r="A4653" s="2" t="s">
        <v>5134</v>
      </c>
      <c r="B4653" s="2" t="s">
        <v>142</v>
      </c>
      <c r="C4653" s="0" t="s">
        <v>457</v>
      </c>
      <c r="D4653" s="0" t="s">
        <v>16</v>
      </c>
      <c r="E4653" s="0" t="s">
        <v>17</v>
      </c>
      <c r="F4653" s="0" t="s">
        <v>18</v>
      </c>
      <c r="G4653" s="0" t="s">
        <v>19</v>
      </c>
      <c r="H4653" s="0" t="s">
        <v>4414</v>
      </c>
      <c r="I4653" s="0" t="n">
        <v>1</v>
      </c>
      <c r="J4653" s="0" t="n">
        <v>1.42</v>
      </c>
      <c r="K4653" s="3" t="s">
        <v>21</v>
      </c>
      <c r="L4653" s="0" t="n">
        <f aca="false">IF(K4653="Yes",(J4653-1)*0.98,-1)</f>
        <v>0.4116</v>
      </c>
      <c r="M4653" s="11" t="s">
        <v>62</v>
      </c>
      <c r="N4653" s="53" t="n">
        <v>12.34</v>
      </c>
      <c r="O4653" s="50" t="n">
        <f aca="false">N4653*L4653</f>
        <v>5.079144</v>
      </c>
      <c r="P4653" s="14" t="n">
        <f aca="false">O4653+P4652</f>
        <v>485.104798896</v>
      </c>
    </row>
    <row r="4654" customFormat="false" ht="12.8" hidden="false" customHeight="false" outlineLevel="0" collapsed="false">
      <c r="A4654" s="2" t="s">
        <v>5134</v>
      </c>
      <c r="B4654" s="2" t="s">
        <v>186</v>
      </c>
      <c r="C4654" s="0" t="s">
        <v>1082</v>
      </c>
      <c r="D4654" s="0" t="s">
        <v>37</v>
      </c>
      <c r="E4654" s="0" t="s">
        <v>147</v>
      </c>
      <c r="G4654" s="0" t="s">
        <v>19</v>
      </c>
      <c r="H4654" s="0" t="s">
        <v>5136</v>
      </c>
      <c r="I4654" s="0" t="n">
        <v>3</v>
      </c>
      <c r="J4654" s="0" t="n">
        <v>0</v>
      </c>
      <c r="K4654" s="3" t="str">
        <f aca="false">IF(I4654=1,"Yes","No")</f>
        <v>No</v>
      </c>
      <c r="L4654" s="0" t="n">
        <f aca="false">IF(K4654="Yes",(J4654-1)*0.98,-1)</f>
        <v>-1</v>
      </c>
      <c r="M4654" s="5" t="s">
        <v>33</v>
      </c>
      <c r="N4654" s="53" t="n">
        <v>12.34</v>
      </c>
      <c r="O4654" s="50" t="n">
        <f aca="false">N4654*L4654</f>
        <v>-12.34</v>
      </c>
      <c r="P4654" s="14" t="n">
        <f aca="false">O4654+P4653</f>
        <v>472.764798896</v>
      </c>
    </row>
    <row r="4655" customFormat="false" ht="12.8" hidden="false" customHeight="false" outlineLevel="0" collapsed="false">
      <c r="A4655" s="2" t="s">
        <v>5137</v>
      </c>
      <c r="B4655" s="2" t="s">
        <v>296</v>
      </c>
      <c r="C4655" s="0" t="s">
        <v>327</v>
      </c>
      <c r="D4655" s="0" t="s">
        <v>16</v>
      </c>
      <c r="E4655" s="0" t="s">
        <v>17</v>
      </c>
      <c r="F4655" s="0" t="s">
        <v>304</v>
      </c>
      <c r="G4655" s="0" t="s">
        <v>19</v>
      </c>
      <c r="H4655" s="0" t="s">
        <v>5138</v>
      </c>
      <c r="I4655" s="0" t="n">
        <v>1</v>
      </c>
      <c r="J4655" s="0" t="n">
        <v>1.13</v>
      </c>
      <c r="K4655" s="3" t="s">
        <v>21</v>
      </c>
      <c r="L4655" s="0" t="n">
        <f aca="false">IF(K4655="Yes",(J4655-1)*0.98,-1)</f>
        <v>0.1274</v>
      </c>
      <c r="M4655" s="4" t="s">
        <v>22</v>
      </c>
      <c r="N4655" s="53" t="n">
        <v>12.34</v>
      </c>
      <c r="O4655" s="50" t="n">
        <f aca="false">N4655*L4655</f>
        <v>1.572116</v>
      </c>
      <c r="P4655" s="14" t="n">
        <f aca="false">O4655+P4654</f>
        <v>474.336914896</v>
      </c>
    </row>
    <row r="4656" customFormat="false" ht="12.8" hidden="false" customHeight="false" outlineLevel="0" collapsed="false">
      <c r="A4656" s="2" t="s">
        <v>5137</v>
      </c>
      <c r="B4656" s="2" t="s">
        <v>652</v>
      </c>
      <c r="C4656" s="0" t="s">
        <v>370</v>
      </c>
      <c r="D4656" s="0" t="s">
        <v>42</v>
      </c>
      <c r="E4656" s="0" t="s">
        <v>147</v>
      </c>
      <c r="F4656" s="0" t="s">
        <v>65</v>
      </c>
      <c r="G4656" s="0" t="s">
        <v>21</v>
      </c>
      <c r="H4656" s="0" t="s">
        <v>5139</v>
      </c>
      <c r="I4656" s="0" t="n">
        <v>0</v>
      </c>
      <c r="J4656" s="0" t="n">
        <v>0</v>
      </c>
      <c r="K4656" s="3" t="str">
        <f aca="false">IF(I4656=1,"Yes","No")</f>
        <v>No</v>
      </c>
      <c r="L4656" s="0" t="n">
        <f aca="false">IF(K4656="Yes",(J4656-1)*0.98,-1)</f>
        <v>-1</v>
      </c>
      <c r="M4656" s="5" t="s">
        <v>33</v>
      </c>
      <c r="N4656" s="53" t="n">
        <v>12.34</v>
      </c>
      <c r="O4656" s="50" t="n">
        <f aca="false">N4656*L4656</f>
        <v>-12.34</v>
      </c>
      <c r="P4656" s="14" t="n">
        <f aca="false">O4656+P4655</f>
        <v>461.996914896</v>
      </c>
    </row>
    <row r="4657" customFormat="false" ht="12.8" hidden="false" customHeight="false" outlineLevel="0" collapsed="false">
      <c r="A4657" s="2" t="s">
        <v>5137</v>
      </c>
      <c r="B4657" s="2" t="s">
        <v>652</v>
      </c>
      <c r="C4657" s="0" t="s">
        <v>370</v>
      </c>
      <c r="D4657" s="0" t="s">
        <v>42</v>
      </c>
      <c r="E4657" s="0" t="s">
        <v>147</v>
      </c>
      <c r="F4657" s="0" t="s">
        <v>65</v>
      </c>
      <c r="G4657" s="0" t="s">
        <v>21</v>
      </c>
      <c r="H4657" s="0" t="s">
        <v>5139</v>
      </c>
      <c r="I4657" s="0" t="n">
        <v>0</v>
      </c>
      <c r="J4657" s="0" t="n">
        <v>0</v>
      </c>
      <c r="K4657" s="3" t="s">
        <v>19</v>
      </c>
      <c r="L4657" s="0" t="n">
        <f aca="false">IF(K4657="Yes",(J4657-1)*0.98,-1)</f>
        <v>-1</v>
      </c>
      <c r="M4657" s="4" t="s">
        <v>22</v>
      </c>
      <c r="N4657" s="53" t="n">
        <v>12.34</v>
      </c>
      <c r="O4657" s="50" t="n">
        <f aca="false">N4657*L4657</f>
        <v>-12.34</v>
      </c>
      <c r="P4657" s="14" t="n">
        <f aca="false">O4657+P4656</f>
        <v>449.656914896</v>
      </c>
      <c r="Q4657" s="47" t="n">
        <v>0</v>
      </c>
      <c r="R4657" s="47" t="n">
        <f aca="false">P4657-Q4657</f>
        <v>449.656914896</v>
      </c>
      <c r="S4657" s="47" t="n">
        <f aca="false">R4657/50</f>
        <v>8.99313829792001</v>
      </c>
      <c r="T4657" s="47" t="n">
        <f aca="false">467.07+Q4657</f>
        <v>467.07</v>
      </c>
      <c r="U4657" s="54" t="s">
        <v>5948</v>
      </c>
    </row>
    <row r="4658" customFormat="false" ht="12.8" hidden="false" customHeight="false" outlineLevel="0" collapsed="false">
      <c r="A4658" s="2" t="s">
        <v>5140</v>
      </c>
      <c r="B4658" s="2" t="s">
        <v>5141</v>
      </c>
      <c r="C4658" s="6" t="s">
        <v>526</v>
      </c>
      <c r="D4658" s="6" t="s">
        <v>16</v>
      </c>
      <c r="E4658" s="6" t="s">
        <v>147</v>
      </c>
      <c r="F4658" s="6" t="s">
        <v>43</v>
      </c>
      <c r="G4658" s="6" t="s">
        <v>19</v>
      </c>
      <c r="H4658" s="6" t="s">
        <v>5142</v>
      </c>
      <c r="I4658" s="0" t="n">
        <v>3</v>
      </c>
      <c r="J4658" s="6" t="n">
        <v>0</v>
      </c>
      <c r="K4658" s="6" t="str">
        <f aca="false">IF(I4658=1, "No","Yes")</f>
        <v>Yes</v>
      </c>
      <c r="L4658" s="7" t="n">
        <f aca="false">IF(I4658=1,-J4658,0.98)</f>
        <v>0.98</v>
      </c>
      <c r="M4658" s="8" t="s">
        <v>51</v>
      </c>
      <c r="N4658" s="55" t="n">
        <v>8.99</v>
      </c>
      <c r="O4658" s="50" t="n">
        <f aca="false">N4658*L4658</f>
        <v>8.8102</v>
      </c>
      <c r="P4658" s="51" t="n">
        <f aca="false">R4657+O4658</f>
        <v>458.467114896</v>
      </c>
    </row>
    <row r="4659" customFormat="false" ht="12.8" hidden="false" customHeight="false" outlineLevel="0" collapsed="false">
      <c r="A4659" s="9" t="s">
        <v>5140</v>
      </c>
      <c r="B4659" s="9" t="s">
        <v>5141</v>
      </c>
      <c r="C4659" s="6" t="s">
        <v>526</v>
      </c>
      <c r="D4659" s="6" t="s">
        <v>16</v>
      </c>
      <c r="E4659" s="6" t="s">
        <v>147</v>
      </c>
      <c r="F4659" s="6" t="s">
        <v>43</v>
      </c>
      <c r="G4659" s="6" t="s">
        <v>19</v>
      </c>
      <c r="H4659" s="6" t="s">
        <v>5142</v>
      </c>
      <c r="I4659" s="0" t="n">
        <v>3</v>
      </c>
      <c r="J4659" s="6" t="n">
        <v>2.04</v>
      </c>
      <c r="K4659" s="6" t="s">
        <v>21</v>
      </c>
      <c r="L4659" s="0" t="n">
        <f aca="false">IF(K4659="Yes",(J4659-1)*0.98,-1)</f>
        <v>1.0192</v>
      </c>
      <c r="M4659" s="13" t="s">
        <v>184</v>
      </c>
      <c r="N4659" s="55" t="n">
        <v>8.99</v>
      </c>
      <c r="O4659" s="50" t="n">
        <f aca="false">N4659*L4659</f>
        <v>9.162608</v>
      </c>
      <c r="P4659" s="14" t="n">
        <f aca="false">O4659+P4658</f>
        <v>467.629722896</v>
      </c>
    </row>
    <row r="4660" customFormat="false" ht="12.8" hidden="false" customHeight="false" outlineLevel="0" collapsed="false">
      <c r="A4660" s="9" t="s">
        <v>5140</v>
      </c>
      <c r="B4660" s="9" t="s">
        <v>5141</v>
      </c>
      <c r="C4660" s="6" t="s">
        <v>526</v>
      </c>
      <c r="D4660" s="6" t="s">
        <v>16</v>
      </c>
      <c r="E4660" s="6" t="s">
        <v>147</v>
      </c>
      <c r="F4660" s="6" t="s">
        <v>43</v>
      </c>
      <c r="G4660" s="6" t="s">
        <v>19</v>
      </c>
      <c r="H4660" s="6" t="s">
        <v>5143</v>
      </c>
      <c r="I4660" s="0" t="n">
        <v>4</v>
      </c>
      <c r="J4660" s="6" t="n">
        <v>0</v>
      </c>
      <c r="K4660" s="6" t="str">
        <f aca="false">IF(I4660=1,"Yes","No")</f>
        <v>No</v>
      </c>
      <c r="L4660" s="7" t="n">
        <f aca="false">IF(K4660="Yes",(J4660-1)*0.98,-1)</f>
        <v>-1</v>
      </c>
      <c r="M4660" s="10" t="s">
        <v>53</v>
      </c>
      <c r="N4660" s="55" t="n">
        <v>8.99</v>
      </c>
      <c r="O4660" s="50" t="n">
        <f aca="false">N4660*L4660</f>
        <v>-8.99</v>
      </c>
      <c r="P4660" s="14" t="n">
        <f aca="false">O4660+P4659</f>
        <v>458.639722896</v>
      </c>
    </row>
    <row r="4661" customFormat="false" ht="12.8" hidden="false" customHeight="false" outlineLevel="0" collapsed="false">
      <c r="A4661" s="2" t="s">
        <v>5144</v>
      </c>
      <c r="B4661" s="2" t="s">
        <v>471</v>
      </c>
      <c r="C4661" s="6" t="s">
        <v>2105</v>
      </c>
      <c r="D4661" s="6" t="s">
        <v>37</v>
      </c>
      <c r="E4661" s="6" t="s">
        <v>147</v>
      </c>
      <c r="F4661" s="6" t="s">
        <v>43</v>
      </c>
      <c r="G4661" s="6" t="s">
        <v>19</v>
      </c>
      <c r="H4661" s="6" t="s">
        <v>5145</v>
      </c>
      <c r="I4661" s="0" t="n">
        <v>3</v>
      </c>
      <c r="J4661" s="6" t="n">
        <v>0</v>
      </c>
      <c r="K4661" s="6" t="str">
        <f aca="false">IF(I4661=1, "No","Yes")</f>
        <v>Yes</v>
      </c>
      <c r="L4661" s="7" t="n">
        <f aca="false">IF(I4661=1,-J4661,0.98)</f>
        <v>0.98</v>
      </c>
      <c r="M4661" s="8" t="s">
        <v>51</v>
      </c>
      <c r="N4661" s="55" t="n">
        <v>8.99</v>
      </c>
      <c r="O4661" s="50" t="n">
        <f aca="false">N4661*L4661</f>
        <v>8.8102</v>
      </c>
      <c r="P4661" s="14" t="n">
        <f aca="false">O4661+P4660</f>
        <v>467.449922896</v>
      </c>
    </row>
    <row r="4662" customFormat="false" ht="12.8" hidden="false" customHeight="false" outlineLevel="0" collapsed="false">
      <c r="A4662" s="2" t="s">
        <v>5144</v>
      </c>
      <c r="B4662" s="2" t="s">
        <v>5146</v>
      </c>
      <c r="C4662" s="0" t="s">
        <v>403</v>
      </c>
      <c r="D4662" s="0" t="s">
        <v>42</v>
      </c>
      <c r="E4662" s="0" t="s">
        <v>147</v>
      </c>
      <c r="F4662" s="0" t="s">
        <v>65</v>
      </c>
      <c r="G4662" s="0" t="s">
        <v>21</v>
      </c>
      <c r="H4662" s="0" t="s">
        <v>4282</v>
      </c>
      <c r="I4662" s="0" t="n">
        <v>1</v>
      </c>
      <c r="J4662" s="0" t="n">
        <v>4.51</v>
      </c>
      <c r="K4662" s="3" t="str">
        <f aca="false">IF(I4662=1,"Yes","No")</f>
        <v>Yes</v>
      </c>
      <c r="L4662" s="0" t="n">
        <f aca="false">IF(K4662="Yes",(J4662-1)*0.98,-1)</f>
        <v>3.4398</v>
      </c>
      <c r="M4662" s="5" t="s">
        <v>33</v>
      </c>
      <c r="N4662" s="55" t="n">
        <v>8.99</v>
      </c>
      <c r="O4662" s="50" t="n">
        <f aca="false">N4662*L4662</f>
        <v>30.923802</v>
      </c>
      <c r="P4662" s="14" t="n">
        <f aca="false">O4662+P4661</f>
        <v>498.373724896</v>
      </c>
    </row>
    <row r="4663" customFormat="false" ht="12.8" hidden="false" customHeight="false" outlineLevel="0" collapsed="false">
      <c r="A4663" s="2" t="s">
        <v>5144</v>
      </c>
      <c r="B4663" s="2" t="s">
        <v>5146</v>
      </c>
      <c r="C4663" s="0" t="s">
        <v>403</v>
      </c>
      <c r="D4663" s="0" t="s">
        <v>42</v>
      </c>
      <c r="E4663" s="0" t="s">
        <v>147</v>
      </c>
      <c r="F4663" s="0" t="s">
        <v>65</v>
      </c>
      <c r="G4663" s="0" t="s">
        <v>21</v>
      </c>
      <c r="H4663" s="0" t="s">
        <v>4282</v>
      </c>
      <c r="I4663" s="0" t="n">
        <v>1</v>
      </c>
      <c r="J4663" s="0" t="n">
        <v>1.85</v>
      </c>
      <c r="K4663" s="3" t="s">
        <v>21</v>
      </c>
      <c r="L4663" s="0" t="n">
        <f aca="false">IF(K4663="Yes",(J4663-1)*0.98,-1)</f>
        <v>0.833</v>
      </c>
      <c r="M4663" s="4" t="s">
        <v>22</v>
      </c>
      <c r="N4663" s="55" t="n">
        <v>8.99</v>
      </c>
      <c r="O4663" s="50" t="n">
        <f aca="false">N4663*L4663</f>
        <v>7.48867</v>
      </c>
      <c r="P4663" s="14" t="n">
        <f aca="false">O4663+P4662</f>
        <v>505.862394896</v>
      </c>
    </row>
    <row r="4664" customFormat="false" ht="12.8" hidden="false" customHeight="false" outlineLevel="0" collapsed="false">
      <c r="A4664" s="2" t="s">
        <v>5147</v>
      </c>
      <c r="B4664" s="2" t="s">
        <v>205</v>
      </c>
      <c r="C4664" s="0" t="s">
        <v>403</v>
      </c>
      <c r="D4664" s="0" t="s">
        <v>42</v>
      </c>
      <c r="E4664" s="0" t="s">
        <v>147</v>
      </c>
      <c r="F4664" s="0" t="s">
        <v>65</v>
      </c>
      <c r="G4664" s="0" t="s">
        <v>21</v>
      </c>
      <c r="H4664" s="0" t="s">
        <v>5148</v>
      </c>
      <c r="I4664" s="0" t="n">
        <v>4</v>
      </c>
      <c r="J4664" s="0" t="n">
        <v>0</v>
      </c>
      <c r="K4664" s="3" t="str">
        <f aca="false">IF(I4664=1,"Yes","No")</f>
        <v>No</v>
      </c>
      <c r="L4664" s="0" t="n">
        <f aca="false">IF(K4664="Yes",(J4664-1)*0.98,-1)</f>
        <v>-1</v>
      </c>
      <c r="M4664" s="5" t="s">
        <v>33</v>
      </c>
      <c r="N4664" s="55" t="n">
        <v>8.99</v>
      </c>
      <c r="O4664" s="50" t="n">
        <f aca="false">N4664*L4664</f>
        <v>-8.99</v>
      </c>
      <c r="P4664" s="14" t="n">
        <f aca="false">O4664+P4663</f>
        <v>496.872394896</v>
      </c>
    </row>
    <row r="4665" customFormat="false" ht="12.8" hidden="false" customHeight="false" outlineLevel="0" collapsed="false">
      <c r="A4665" s="2" t="s">
        <v>5147</v>
      </c>
      <c r="B4665" s="2" t="s">
        <v>205</v>
      </c>
      <c r="C4665" s="0" t="s">
        <v>403</v>
      </c>
      <c r="D4665" s="0" t="s">
        <v>42</v>
      </c>
      <c r="E4665" s="0" t="s">
        <v>147</v>
      </c>
      <c r="F4665" s="0" t="s">
        <v>65</v>
      </c>
      <c r="G4665" s="0" t="s">
        <v>21</v>
      </c>
      <c r="H4665" s="0" t="s">
        <v>5148</v>
      </c>
      <c r="I4665" s="0" t="n">
        <v>4</v>
      </c>
      <c r="J4665" s="0" t="n">
        <v>0</v>
      </c>
      <c r="K4665" s="3" t="s">
        <v>19</v>
      </c>
      <c r="L4665" s="0" t="n">
        <f aca="false">IF(K4665="Yes",(J4665-1)*0.98,-1)</f>
        <v>-1</v>
      </c>
      <c r="M4665" s="4" t="s">
        <v>22</v>
      </c>
      <c r="N4665" s="55" t="n">
        <v>8.99</v>
      </c>
      <c r="O4665" s="50" t="n">
        <f aca="false">N4665*L4665</f>
        <v>-8.99</v>
      </c>
      <c r="P4665" s="14" t="n">
        <f aca="false">O4665+P4664</f>
        <v>487.882394896</v>
      </c>
    </row>
    <row r="4666" customFormat="false" ht="12.8" hidden="false" customHeight="false" outlineLevel="0" collapsed="false">
      <c r="A4666" s="2" t="s">
        <v>5149</v>
      </c>
      <c r="B4666" s="2" t="s">
        <v>5150</v>
      </c>
      <c r="C4666" s="6" t="s">
        <v>248</v>
      </c>
      <c r="D4666" s="6" t="s">
        <v>42</v>
      </c>
      <c r="E4666" s="6" t="s">
        <v>147</v>
      </c>
      <c r="F4666" s="6" t="s">
        <v>18</v>
      </c>
      <c r="G4666" s="6" t="s">
        <v>19</v>
      </c>
      <c r="H4666" s="6" t="s">
        <v>5151</v>
      </c>
      <c r="I4666" s="0" t="n">
        <v>3</v>
      </c>
      <c r="J4666" s="6" t="n">
        <v>0</v>
      </c>
      <c r="K4666" s="6" t="str">
        <f aca="false">IF(I4666=1, "No","Yes")</f>
        <v>Yes</v>
      </c>
      <c r="L4666" s="7" t="n">
        <f aca="false">IF(I4666=1,-J4666,0.98)</f>
        <v>0.98</v>
      </c>
      <c r="M4666" s="8" t="s">
        <v>51</v>
      </c>
      <c r="N4666" s="55" t="n">
        <v>8.99</v>
      </c>
      <c r="O4666" s="50" t="n">
        <f aca="false">N4666*L4666</f>
        <v>8.8102</v>
      </c>
      <c r="P4666" s="14" t="n">
        <f aca="false">O4666+P4665</f>
        <v>496.692594896</v>
      </c>
    </row>
    <row r="4667" customFormat="false" ht="12.8" hidden="false" customHeight="false" outlineLevel="0" collapsed="false">
      <c r="A4667" s="2" t="s">
        <v>5149</v>
      </c>
      <c r="B4667" s="2" t="s">
        <v>124</v>
      </c>
      <c r="C4667" s="6" t="s">
        <v>1031</v>
      </c>
      <c r="D4667" s="6" t="s">
        <v>37</v>
      </c>
      <c r="E4667" s="6" t="s">
        <v>147</v>
      </c>
      <c r="F4667" s="6" t="s">
        <v>43</v>
      </c>
      <c r="G4667" s="6" t="s">
        <v>19</v>
      </c>
      <c r="H4667" s="6" t="s">
        <v>5152</v>
      </c>
      <c r="I4667" s="0" t="n">
        <v>2</v>
      </c>
      <c r="J4667" s="6" t="n">
        <v>0</v>
      </c>
      <c r="K4667" s="6" t="str">
        <f aca="false">IF(I4667=1, "No","Yes")</f>
        <v>Yes</v>
      </c>
      <c r="L4667" s="7" t="n">
        <f aca="false">IF(I4667=1,-J4667,0.98)</f>
        <v>0.98</v>
      </c>
      <c r="M4667" s="8" t="s">
        <v>51</v>
      </c>
      <c r="N4667" s="55" t="n">
        <v>8.99</v>
      </c>
      <c r="O4667" s="50" t="n">
        <f aca="false">N4667*L4667</f>
        <v>8.8102</v>
      </c>
      <c r="P4667" s="14" t="n">
        <f aca="false">O4667+P4666</f>
        <v>505.502794896</v>
      </c>
    </row>
    <row r="4668" customFormat="false" ht="12.8" hidden="false" customHeight="false" outlineLevel="0" collapsed="false">
      <c r="A4668" s="2" t="s">
        <v>5149</v>
      </c>
      <c r="B4668" s="2" t="s">
        <v>124</v>
      </c>
      <c r="C4668" s="6" t="s">
        <v>1031</v>
      </c>
      <c r="D4668" s="6" t="s">
        <v>37</v>
      </c>
      <c r="E4668" s="6" t="s">
        <v>147</v>
      </c>
      <c r="F4668" s="6" t="s">
        <v>43</v>
      </c>
      <c r="G4668" s="6" t="s">
        <v>19</v>
      </c>
      <c r="H4668" s="6" t="s">
        <v>5152</v>
      </c>
      <c r="I4668" s="0" t="n">
        <v>2</v>
      </c>
      <c r="J4668" s="6" t="n">
        <v>0</v>
      </c>
      <c r="K4668" s="6" t="str">
        <f aca="false">IF(I4668=1, "No","Yes")</f>
        <v>Yes</v>
      </c>
      <c r="L4668" s="7" t="n">
        <f aca="false">IF(I4668=1,-J4668,0.98)</f>
        <v>0.98</v>
      </c>
      <c r="M4668" s="12" t="s">
        <v>128</v>
      </c>
      <c r="N4668" s="55" t="n">
        <v>8.99</v>
      </c>
      <c r="O4668" s="50" t="n">
        <f aca="false">N4668*L4668</f>
        <v>8.8102</v>
      </c>
      <c r="P4668" s="14" t="n">
        <f aca="false">O4668+P4667</f>
        <v>514.312994896</v>
      </c>
    </row>
    <row r="4669" customFormat="false" ht="12.8" hidden="false" customHeight="false" outlineLevel="0" collapsed="false">
      <c r="A4669" s="2" t="s">
        <v>5153</v>
      </c>
      <c r="B4669" s="2" t="s">
        <v>445</v>
      </c>
      <c r="C4669" s="0" t="s">
        <v>248</v>
      </c>
      <c r="D4669" s="0" t="s">
        <v>16</v>
      </c>
      <c r="E4669" s="0" t="s">
        <v>147</v>
      </c>
      <c r="F4669" s="0" t="s">
        <v>18</v>
      </c>
      <c r="G4669" s="0" t="s">
        <v>19</v>
      </c>
      <c r="H4669" s="0" t="s">
        <v>5154</v>
      </c>
      <c r="I4669" s="0" t="n">
        <v>2</v>
      </c>
      <c r="J4669" s="0" t="n">
        <v>3.3</v>
      </c>
      <c r="K4669" s="3" t="s">
        <v>21</v>
      </c>
      <c r="L4669" s="0" t="n">
        <f aca="false">IF(K4669="Yes",(J4669-1)*0.98,-1)</f>
        <v>2.254</v>
      </c>
      <c r="M4669" s="11" t="s">
        <v>62</v>
      </c>
      <c r="N4669" s="55" t="n">
        <v>8.99</v>
      </c>
      <c r="O4669" s="50" t="n">
        <f aca="false">N4669*L4669</f>
        <v>20.26346</v>
      </c>
      <c r="P4669" s="14" t="n">
        <f aca="false">O4669+P4668</f>
        <v>534.576454896</v>
      </c>
    </row>
    <row r="4670" customFormat="false" ht="12.8" hidden="false" customHeight="false" outlineLevel="0" collapsed="false">
      <c r="A4670" s="9" t="s">
        <v>5153</v>
      </c>
      <c r="B4670" s="9" t="s">
        <v>445</v>
      </c>
      <c r="C4670" s="6" t="s">
        <v>248</v>
      </c>
      <c r="D4670" s="6" t="s">
        <v>16</v>
      </c>
      <c r="E4670" s="6" t="s">
        <v>147</v>
      </c>
      <c r="F4670" s="6" t="s">
        <v>18</v>
      </c>
      <c r="G4670" s="6" t="s">
        <v>19</v>
      </c>
      <c r="H4670" s="6" t="s">
        <v>5154</v>
      </c>
      <c r="I4670" s="0" t="n">
        <v>2</v>
      </c>
      <c r="J4670" s="6" t="n">
        <v>0</v>
      </c>
      <c r="K4670" s="6" t="str">
        <f aca="false">IF(I4670=1,"Yes","No")</f>
        <v>No</v>
      </c>
      <c r="L4670" s="7" t="n">
        <f aca="false">IF(K4670="Yes",(J4670-1)*0.98,-1)</f>
        <v>-1</v>
      </c>
      <c r="M4670" s="10" t="s">
        <v>53</v>
      </c>
      <c r="N4670" s="55" t="n">
        <v>8.99</v>
      </c>
      <c r="O4670" s="50" t="n">
        <f aca="false">N4670*L4670</f>
        <v>-8.99</v>
      </c>
      <c r="P4670" s="14" t="n">
        <f aca="false">O4670+P4669</f>
        <v>525.586454896</v>
      </c>
    </row>
    <row r="4671" customFormat="false" ht="12.8" hidden="false" customHeight="false" outlineLevel="0" collapsed="false">
      <c r="A4671" s="2" t="s">
        <v>5155</v>
      </c>
      <c r="B4671" s="2" t="s">
        <v>167</v>
      </c>
      <c r="C4671" s="0" t="s">
        <v>430</v>
      </c>
      <c r="D4671" s="0" t="s">
        <v>42</v>
      </c>
      <c r="E4671" s="0" t="s">
        <v>147</v>
      </c>
      <c r="F4671" s="0" t="s">
        <v>65</v>
      </c>
      <c r="G4671" s="0" t="s">
        <v>21</v>
      </c>
      <c r="H4671" s="0" t="s">
        <v>5156</v>
      </c>
      <c r="I4671" s="0" t="n">
        <v>3</v>
      </c>
      <c r="J4671" s="0" t="n">
        <v>0</v>
      </c>
      <c r="K4671" s="3" t="str">
        <f aca="false">IF(I4671=1,"Yes","No")</f>
        <v>No</v>
      </c>
      <c r="L4671" s="0" t="n">
        <f aca="false">IF(K4671="Yes",(J4671-1)*0.98,-1)</f>
        <v>-1</v>
      </c>
      <c r="M4671" s="5" t="s">
        <v>33</v>
      </c>
      <c r="N4671" s="55" t="n">
        <v>8.99</v>
      </c>
      <c r="O4671" s="50" t="n">
        <f aca="false">N4671*L4671</f>
        <v>-8.99</v>
      </c>
      <c r="P4671" s="14" t="n">
        <f aca="false">O4671+P4670</f>
        <v>516.596454896</v>
      </c>
    </row>
    <row r="4672" customFormat="false" ht="12.8" hidden="false" customHeight="false" outlineLevel="0" collapsed="false">
      <c r="A4672" s="2" t="s">
        <v>5155</v>
      </c>
      <c r="B4672" s="2" t="s">
        <v>167</v>
      </c>
      <c r="C4672" s="0" t="s">
        <v>430</v>
      </c>
      <c r="D4672" s="0" t="s">
        <v>42</v>
      </c>
      <c r="E4672" s="0" t="s">
        <v>147</v>
      </c>
      <c r="F4672" s="0" t="s">
        <v>65</v>
      </c>
      <c r="G4672" s="0" t="s">
        <v>21</v>
      </c>
      <c r="H4672" s="0" t="s">
        <v>5156</v>
      </c>
      <c r="I4672" s="0" t="n">
        <v>3</v>
      </c>
      <c r="J4672" s="0" t="n">
        <v>0</v>
      </c>
      <c r="K4672" s="3" t="s">
        <v>19</v>
      </c>
      <c r="L4672" s="0" t="n">
        <f aca="false">IF(K4672="Yes",(J4672-1)*0.98,-1)</f>
        <v>-1</v>
      </c>
      <c r="M4672" s="4" t="s">
        <v>22</v>
      </c>
      <c r="N4672" s="55" t="n">
        <v>8.99</v>
      </c>
      <c r="O4672" s="50" t="n">
        <f aca="false">N4672*L4672</f>
        <v>-8.99</v>
      </c>
      <c r="P4672" s="14" t="n">
        <f aca="false">O4672+P4671</f>
        <v>507.606454896</v>
      </c>
    </row>
    <row r="4673" customFormat="false" ht="12.8" hidden="false" customHeight="false" outlineLevel="0" collapsed="false">
      <c r="A4673" s="2" t="s">
        <v>5155</v>
      </c>
      <c r="B4673" s="2" t="s">
        <v>324</v>
      </c>
      <c r="C4673" s="0" t="s">
        <v>457</v>
      </c>
      <c r="D4673" s="0" t="s">
        <v>16</v>
      </c>
      <c r="E4673" s="0" t="s">
        <v>17</v>
      </c>
      <c r="F4673" s="0" t="s">
        <v>18</v>
      </c>
      <c r="G4673" s="0" t="s">
        <v>19</v>
      </c>
      <c r="H4673" s="0" t="s">
        <v>5157</v>
      </c>
      <c r="I4673" s="0" t="n">
        <v>1</v>
      </c>
      <c r="J4673" s="0" t="n">
        <v>1.09</v>
      </c>
      <c r="K4673" s="3" t="s">
        <v>21</v>
      </c>
      <c r="L4673" s="0" t="n">
        <f aca="false">IF(K4673="Yes",(J4673-1)*0.98,-1)</f>
        <v>0.0882000000000001</v>
      </c>
      <c r="M4673" s="4" t="s">
        <v>22</v>
      </c>
      <c r="N4673" s="55" t="n">
        <v>8.99</v>
      </c>
      <c r="O4673" s="50" t="n">
        <f aca="false">N4673*L4673</f>
        <v>0.792918000000001</v>
      </c>
      <c r="P4673" s="14" t="n">
        <f aca="false">O4673+P4672</f>
        <v>508.399372896</v>
      </c>
    </row>
    <row r="4674" customFormat="false" ht="12.8" hidden="false" customHeight="false" outlineLevel="0" collapsed="false">
      <c r="A4674" s="2" t="s">
        <v>5155</v>
      </c>
      <c r="B4674" s="2" t="s">
        <v>2154</v>
      </c>
      <c r="C4674" s="0" t="s">
        <v>2407</v>
      </c>
      <c r="D4674" s="0" t="s">
        <v>37</v>
      </c>
      <c r="E4674" s="0" t="s">
        <v>17</v>
      </c>
      <c r="F4674" s="0" t="s">
        <v>43</v>
      </c>
      <c r="G4674" s="0" t="s">
        <v>19</v>
      </c>
      <c r="H4674" s="0" t="s">
        <v>5158</v>
      </c>
      <c r="I4674" s="0" t="n">
        <v>3</v>
      </c>
      <c r="J4674" s="0" t="n">
        <v>1.29</v>
      </c>
      <c r="K4674" s="3" t="s">
        <v>21</v>
      </c>
      <c r="L4674" s="0" t="n">
        <f aca="false">IF(K4674="Yes",(J4674-1)*0.98,-1)</f>
        <v>0.2842</v>
      </c>
      <c r="M4674" s="11" t="s">
        <v>62</v>
      </c>
      <c r="N4674" s="55" t="n">
        <v>8.99</v>
      </c>
      <c r="O4674" s="50" t="n">
        <f aca="false">N4674*L4674</f>
        <v>2.554958</v>
      </c>
      <c r="P4674" s="14" t="n">
        <f aca="false">O4674+P4673</f>
        <v>510.954330896</v>
      </c>
    </row>
    <row r="4675" customFormat="false" ht="12.8" hidden="false" customHeight="false" outlineLevel="0" collapsed="false">
      <c r="A4675" s="2" t="s">
        <v>5155</v>
      </c>
      <c r="B4675" s="2" t="s">
        <v>625</v>
      </c>
      <c r="C4675" s="0" t="s">
        <v>734</v>
      </c>
      <c r="D4675" s="0" t="s">
        <v>42</v>
      </c>
      <c r="E4675" s="0" t="s">
        <v>147</v>
      </c>
      <c r="F4675" s="0" t="s">
        <v>65</v>
      </c>
      <c r="G4675" s="0" t="s">
        <v>21</v>
      </c>
      <c r="H4675" s="0" t="s">
        <v>5159</v>
      </c>
      <c r="I4675" s="0" t="n">
        <v>0</v>
      </c>
      <c r="J4675" s="0" t="n">
        <v>0</v>
      </c>
      <c r="K4675" s="3" t="str">
        <f aca="false">IF(I4675=1,"Yes","No")</f>
        <v>No</v>
      </c>
      <c r="L4675" s="0" t="n">
        <f aca="false">IF(K4675="Yes",(J4675-1)*0.98,-1)</f>
        <v>-1</v>
      </c>
      <c r="M4675" s="5" t="s">
        <v>33</v>
      </c>
      <c r="N4675" s="55" t="n">
        <v>8.99</v>
      </c>
      <c r="O4675" s="50" t="n">
        <f aca="false">N4675*L4675</f>
        <v>-8.99</v>
      </c>
      <c r="P4675" s="14" t="n">
        <f aca="false">O4675+P4674</f>
        <v>501.964330896</v>
      </c>
    </row>
    <row r="4676" customFormat="false" ht="12.8" hidden="false" customHeight="false" outlineLevel="0" collapsed="false">
      <c r="A4676" s="2" t="s">
        <v>5155</v>
      </c>
      <c r="B4676" s="2" t="s">
        <v>625</v>
      </c>
      <c r="C4676" s="0" t="s">
        <v>734</v>
      </c>
      <c r="D4676" s="0" t="s">
        <v>42</v>
      </c>
      <c r="E4676" s="0" t="s">
        <v>147</v>
      </c>
      <c r="F4676" s="0" t="s">
        <v>65</v>
      </c>
      <c r="G4676" s="0" t="s">
        <v>21</v>
      </c>
      <c r="H4676" s="0" t="s">
        <v>5159</v>
      </c>
      <c r="I4676" s="0" t="n">
        <v>0</v>
      </c>
      <c r="J4676" s="0" t="n">
        <v>0</v>
      </c>
      <c r="K4676" s="3" t="s">
        <v>19</v>
      </c>
      <c r="L4676" s="0" t="n">
        <f aca="false">IF(K4676="Yes",(J4676-1)*0.98,-1)</f>
        <v>-1</v>
      </c>
      <c r="M4676" s="4" t="s">
        <v>22</v>
      </c>
      <c r="N4676" s="55" t="n">
        <v>8.99</v>
      </c>
      <c r="O4676" s="50" t="n">
        <f aca="false">N4676*L4676</f>
        <v>-8.99</v>
      </c>
      <c r="P4676" s="14" t="n">
        <f aca="false">O4676+P4675</f>
        <v>492.974330896</v>
      </c>
    </row>
    <row r="4677" customFormat="false" ht="12.8" hidden="false" customHeight="false" outlineLevel="0" collapsed="false">
      <c r="A4677" s="2" t="s">
        <v>5160</v>
      </c>
      <c r="B4677" s="2" t="s">
        <v>155</v>
      </c>
      <c r="C4677" s="0" t="s">
        <v>264</v>
      </c>
      <c r="D4677" s="0" t="s">
        <v>29</v>
      </c>
      <c r="E4677" s="0" t="s">
        <v>147</v>
      </c>
      <c r="F4677" s="0" t="s">
        <v>304</v>
      </c>
      <c r="G4677" s="0" t="s">
        <v>21</v>
      </c>
      <c r="H4677" s="0" t="s">
        <v>5161</v>
      </c>
      <c r="I4677" s="0" t="n">
        <v>2</v>
      </c>
      <c r="J4677" s="0" t="n">
        <v>1.48</v>
      </c>
      <c r="K4677" s="3" t="s">
        <v>21</v>
      </c>
      <c r="L4677" s="0" t="n">
        <f aca="false">IF(K4677="Yes",(J4677-1)*0.98,-1)</f>
        <v>0.4704</v>
      </c>
      <c r="M4677" s="4" t="s">
        <v>22</v>
      </c>
      <c r="N4677" s="55" t="n">
        <v>8.99</v>
      </c>
      <c r="O4677" s="50" t="n">
        <f aca="false">N4677*L4677</f>
        <v>4.228896</v>
      </c>
      <c r="P4677" s="14" t="n">
        <f aca="false">O4677+P4676</f>
        <v>497.203226896</v>
      </c>
    </row>
    <row r="4678" customFormat="false" ht="12.8" hidden="false" customHeight="false" outlineLevel="0" collapsed="false">
      <c r="A4678" s="2" t="s">
        <v>5160</v>
      </c>
      <c r="B4678" s="2" t="s">
        <v>155</v>
      </c>
      <c r="C4678" s="0" t="s">
        <v>264</v>
      </c>
      <c r="D4678" s="0" t="s">
        <v>29</v>
      </c>
      <c r="E4678" s="0" t="s">
        <v>147</v>
      </c>
      <c r="F4678" s="0" t="s">
        <v>304</v>
      </c>
      <c r="G4678" s="0" t="s">
        <v>21</v>
      </c>
      <c r="H4678" s="0" t="s">
        <v>5162</v>
      </c>
      <c r="I4678" s="0" t="n">
        <v>3</v>
      </c>
      <c r="J4678" s="0" t="n">
        <v>2.63</v>
      </c>
      <c r="K4678" s="3" t="s">
        <v>21</v>
      </c>
      <c r="L4678" s="0" t="n">
        <f aca="false">IF(K4678="Yes",(J4678-1)*0.98,-1)</f>
        <v>1.5974</v>
      </c>
      <c r="M4678" s="11" t="s">
        <v>62</v>
      </c>
      <c r="N4678" s="55" t="n">
        <v>8.99</v>
      </c>
      <c r="O4678" s="50" t="n">
        <f aca="false">N4678*L4678</f>
        <v>14.360626</v>
      </c>
      <c r="P4678" s="14" t="n">
        <f aca="false">O4678+P4677</f>
        <v>511.563852896</v>
      </c>
    </row>
    <row r="4679" customFormat="false" ht="12.8" hidden="false" customHeight="false" outlineLevel="0" collapsed="false">
      <c r="A4679" s="2" t="s">
        <v>5160</v>
      </c>
      <c r="B4679" s="2" t="s">
        <v>113</v>
      </c>
      <c r="C4679" s="6" t="s">
        <v>15</v>
      </c>
      <c r="D4679" s="6" t="s">
        <v>42</v>
      </c>
      <c r="E4679" s="6" t="s">
        <v>147</v>
      </c>
      <c r="F4679" s="6" t="s">
        <v>43</v>
      </c>
      <c r="G4679" s="6" t="s">
        <v>19</v>
      </c>
      <c r="H4679" s="6" t="s">
        <v>5163</v>
      </c>
      <c r="I4679" s="0" t="n">
        <v>3</v>
      </c>
      <c r="J4679" s="6" t="n">
        <v>0</v>
      </c>
      <c r="K4679" s="6" t="str">
        <f aca="false">IF(I4679=1, "No","Yes")</f>
        <v>Yes</v>
      </c>
      <c r="L4679" s="7" t="n">
        <f aca="false">IF(I4679=1,-J4679,0.98)</f>
        <v>0.98</v>
      </c>
      <c r="M4679" s="8" t="s">
        <v>51</v>
      </c>
      <c r="N4679" s="55" t="n">
        <v>8.99</v>
      </c>
      <c r="O4679" s="50" t="n">
        <f aca="false">N4679*L4679</f>
        <v>8.8102</v>
      </c>
      <c r="P4679" s="14" t="n">
        <f aca="false">O4679+P4678</f>
        <v>520.374052896</v>
      </c>
    </row>
    <row r="4680" customFormat="false" ht="12.8" hidden="false" customHeight="false" outlineLevel="0" collapsed="false">
      <c r="A4680" s="9" t="s">
        <v>5160</v>
      </c>
      <c r="B4680" s="9" t="s">
        <v>113</v>
      </c>
      <c r="C4680" s="6" t="s">
        <v>15</v>
      </c>
      <c r="D4680" s="6" t="s">
        <v>42</v>
      </c>
      <c r="E4680" s="6" t="s">
        <v>147</v>
      </c>
      <c r="F4680" s="6" t="s">
        <v>43</v>
      </c>
      <c r="G4680" s="6" t="s">
        <v>19</v>
      </c>
      <c r="H4680" s="6" t="s">
        <v>5164</v>
      </c>
      <c r="I4680" s="0" t="n">
        <v>1</v>
      </c>
      <c r="J4680" s="6" t="n">
        <v>3.06</v>
      </c>
      <c r="K4680" s="6" t="str">
        <f aca="false">IF(I4680=1,"Yes","No")</f>
        <v>Yes</v>
      </c>
      <c r="L4680" s="7" t="n">
        <f aca="false">IF(K4680="Yes",(J4680-1)*0.98,-1)</f>
        <v>2.0188</v>
      </c>
      <c r="M4680" s="10" t="s">
        <v>53</v>
      </c>
      <c r="N4680" s="55" t="n">
        <v>8.99</v>
      </c>
      <c r="O4680" s="50" t="n">
        <f aca="false">N4680*L4680</f>
        <v>18.149012</v>
      </c>
      <c r="P4680" s="14" t="n">
        <f aca="false">O4680+P4679</f>
        <v>538.523064896</v>
      </c>
    </row>
    <row r="4681" customFormat="false" ht="12.8" hidden="false" customHeight="false" outlineLevel="0" collapsed="false">
      <c r="A4681" s="2" t="s">
        <v>5160</v>
      </c>
      <c r="B4681" s="2" t="s">
        <v>23</v>
      </c>
      <c r="C4681" s="0" t="s">
        <v>15</v>
      </c>
      <c r="D4681" s="0" t="s">
        <v>42</v>
      </c>
      <c r="E4681" s="0" t="s">
        <v>147</v>
      </c>
      <c r="F4681" s="0" t="s">
        <v>65</v>
      </c>
      <c r="G4681" s="0" t="s">
        <v>21</v>
      </c>
      <c r="H4681" s="0" t="s">
        <v>4627</v>
      </c>
      <c r="I4681" s="0" t="n">
        <v>4</v>
      </c>
      <c r="J4681" s="0" t="n">
        <v>0</v>
      </c>
      <c r="K4681" s="3" t="str">
        <f aca="false">IF(I4681=1,"Yes","No")</f>
        <v>No</v>
      </c>
      <c r="L4681" s="0" t="n">
        <f aca="false">IF(K4681="Yes",(J4681-1)*0.98,-1)</f>
        <v>-1</v>
      </c>
      <c r="M4681" s="5" t="s">
        <v>33</v>
      </c>
      <c r="N4681" s="55" t="n">
        <v>8.99</v>
      </c>
      <c r="O4681" s="50" t="n">
        <f aca="false">N4681*L4681</f>
        <v>-8.99</v>
      </c>
      <c r="P4681" s="14" t="n">
        <f aca="false">O4681+P4680</f>
        <v>529.533064896</v>
      </c>
    </row>
    <row r="4682" customFormat="false" ht="12.8" hidden="false" customHeight="false" outlineLevel="0" collapsed="false">
      <c r="A4682" s="2" t="s">
        <v>5160</v>
      </c>
      <c r="B4682" s="2" t="s">
        <v>23</v>
      </c>
      <c r="C4682" s="0" t="s">
        <v>15</v>
      </c>
      <c r="D4682" s="0" t="s">
        <v>42</v>
      </c>
      <c r="E4682" s="0" t="s">
        <v>147</v>
      </c>
      <c r="F4682" s="0" t="s">
        <v>65</v>
      </c>
      <c r="G4682" s="0" t="s">
        <v>21</v>
      </c>
      <c r="H4682" s="0" t="s">
        <v>4627</v>
      </c>
      <c r="I4682" s="0" t="n">
        <v>4</v>
      </c>
      <c r="J4682" s="0" t="n">
        <v>0</v>
      </c>
      <c r="K4682" s="3" t="s">
        <v>19</v>
      </c>
      <c r="L4682" s="0" t="n">
        <f aca="false">IF(K4682="Yes",(J4682-1)*0.98,-1)</f>
        <v>-1</v>
      </c>
      <c r="M4682" s="4" t="s">
        <v>22</v>
      </c>
      <c r="N4682" s="55" t="n">
        <v>8.99</v>
      </c>
      <c r="O4682" s="50" t="n">
        <f aca="false">N4682*L4682</f>
        <v>-8.99</v>
      </c>
      <c r="P4682" s="14" t="n">
        <f aca="false">O4682+P4681</f>
        <v>520.543064896</v>
      </c>
    </row>
    <row r="4683" customFormat="false" ht="12.8" hidden="false" customHeight="false" outlineLevel="0" collapsed="false">
      <c r="A4683" s="2" t="s">
        <v>5165</v>
      </c>
      <c r="B4683" s="2" t="s">
        <v>130</v>
      </c>
      <c r="C4683" s="0" t="s">
        <v>230</v>
      </c>
      <c r="D4683" s="0" t="s">
        <v>29</v>
      </c>
      <c r="E4683" s="0" t="s">
        <v>147</v>
      </c>
      <c r="F4683" s="0" t="s">
        <v>65</v>
      </c>
      <c r="G4683" s="0" t="s">
        <v>21</v>
      </c>
      <c r="H4683" s="0" t="s">
        <v>5166</v>
      </c>
      <c r="I4683" s="0" t="n">
        <v>2</v>
      </c>
      <c r="J4683" s="0" t="n">
        <v>2.88</v>
      </c>
      <c r="K4683" s="3" t="s">
        <v>21</v>
      </c>
      <c r="L4683" s="0" t="n">
        <f aca="false">IF(K4683="Yes",(J4683-1)*0.98,-1)</f>
        <v>1.8424</v>
      </c>
      <c r="M4683" s="11" t="s">
        <v>62</v>
      </c>
      <c r="N4683" s="55" t="n">
        <v>8.99</v>
      </c>
      <c r="O4683" s="50" t="n">
        <f aca="false">N4683*L4683</f>
        <v>16.563176</v>
      </c>
      <c r="P4683" s="14" t="n">
        <f aca="false">O4683+P4682</f>
        <v>537.106240896</v>
      </c>
    </row>
    <row r="4684" customFormat="false" ht="12.8" hidden="false" customHeight="false" outlineLevel="0" collapsed="false">
      <c r="A4684" s="2" t="s">
        <v>5165</v>
      </c>
      <c r="B4684" s="2" t="s">
        <v>331</v>
      </c>
      <c r="C4684" s="0" t="s">
        <v>230</v>
      </c>
      <c r="D4684" s="0" t="s">
        <v>42</v>
      </c>
      <c r="E4684" s="0" t="s">
        <v>147</v>
      </c>
      <c r="F4684" s="0" t="s">
        <v>65</v>
      </c>
      <c r="G4684" s="0" t="s">
        <v>21</v>
      </c>
      <c r="H4684" s="0" t="s">
        <v>5167</v>
      </c>
      <c r="I4684" s="0" t="n">
        <v>1</v>
      </c>
      <c r="J4684" s="0" t="n">
        <v>1.89</v>
      </c>
      <c r="K4684" s="3" t="str">
        <f aca="false">IF(I4684=1,"Yes","No")</f>
        <v>Yes</v>
      </c>
      <c r="L4684" s="0" t="n">
        <f aca="false">IF(K4684="Yes",(J4684-1)*0.98,-1)</f>
        <v>0.8722</v>
      </c>
      <c r="M4684" s="5" t="s">
        <v>33</v>
      </c>
      <c r="N4684" s="55" t="n">
        <v>8.99</v>
      </c>
      <c r="O4684" s="50" t="n">
        <f aca="false">N4684*L4684</f>
        <v>7.841078</v>
      </c>
      <c r="P4684" s="14" t="n">
        <f aca="false">O4684+P4683</f>
        <v>544.947318896</v>
      </c>
    </row>
    <row r="4685" customFormat="false" ht="12.8" hidden="false" customHeight="false" outlineLevel="0" collapsed="false">
      <c r="A4685" s="2" t="s">
        <v>5165</v>
      </c>
      <c r="B4685" s="2" t="s">
        <v>331</v>
      </c>
      <c r="C4685" s="0" t="s">
        <v>230</v>
      </c>
      <c r="D4685" s="0" t="s">
        <v>42</v>
      </c>
      <c r="E4685" s="0" t="s">
        <v>147</v>
      </c>
      <c r="F4685" s="0" t="s">
        <v>65</v>
      </c>
      <c r="G4685" s="0" t="s">
        <v>21</v>
      </c>
      <c r="H4685" s="0" t="s">
        <v>5167</v>
      </c>
      <c r="I4685" s="0" t="n">
        <v>1</v>
      </c>
      <c r="J4685" s="0" t="n">
        <v>1.18</v>
      </c>
      <c r="K4685" s="3" t="s">
        <v>21</v>
      </c>
      <c r="L4685" s="0" t="n">
        <f aca="false">IF(K4685="Yes",(J4685-1)*0.98,-1)</f>
        <v>0.1764</v>
      </c>
      <c r="M4685" s="4" t="s">
        <v>22</v>
      </c>
      <c r="N4685" s="55" t="n">
        <v>8.99</v>
      </c>
      <c r="O4685" s="50" t="n">
        <f aca="false">N4685*L4685</f>
        <v>1.585836</v>
      </c>
      <c r="P4685" s="14" t="n">
        <f aca="false">O4685+P4684</f>
        <v>546.533154896</v>
      </c>
    </row>
    <row r="4686" customFormat="false" ht="12.8" hidden="false" customHeight="false" outlineLevel="0" collapsed="false">
      <c r="A4686" s="2" t="s">
        <v>5165</v>
      </c>
      <c r="B4686" s="2" t="s">
        <v>337</v>
      </c>
      <c r="C4686" s="6" t="s">
        <v>194</v>
      </c>
      <c r="D4686" s="6" t="s">
        <v>42</v>
      </c>
      <c r="E4686" s="6" t="s">
        <v>147</v>
      </c>
      <c r="F4686" s="6" t="s">
        <v>18</v>
      </c>
      <c r="G4686" s="6" t="s">
        <v>19</v>
      </c>
      <c r="H4686" s="6" t="s">
        <v>5168</v>
      </c>
      <c r="I4686" s="0" t="n">
        <v>1</v>
      </c>
      <c r="J4686" s="6" t="n">
        <v>6.2</v>
      </c>
      <c r="K4686" s="6" t="str">
        <f aca="false">IF(I4686=1, "No","Yes")</f>
        <v>No</v>
      </c>
      <c r="L4686" s="7" t="n">
        <f aca="false">IF(I4686=1,-J4686,0.98)</f>
        <v>-6.2</v>
      </c>
      <c r="M4686" s="8" t="s">
        <v>51</v>
      </c>
      <c r="N4686" s="55" t="n">
        <v>8.99</v>
      </c>
      <c r="O4686" s="50" t="n">
        <f aca="false">N4686*L4686</f>
        <v>-55.738</v>
      </c>
      <c r="P4686" s="14" t="n">
        <f aca="false">O4686+P4685</f>
        <v>490.795154896</v>
      </c>
    </row>
    <row r="4687" customFormat="false" ht="12.8" hidden="false" customHeight="false" outlineLevel="0" collapsed="false">
      <c r="A4687" s="2" t="s">
        <v>5165</v>
      </c>
      <c r="B4687" s="2" t="s">
        <v>337</v>
      </c>
      <c r="C4687" s="6" t="s">
        <v>194</v>
      </c>
      <c r="D4687" s="6" t="s">
        <v>42</v>
      </c>
      <c r="E4687" s="6" t="s">
        <v>147</v>
      </c>
      <c r="F4687" s="6" t="s">
        <v>18</v>
      </c>
      <c r="G4687" s="6" t="s">
        <v>19</v>
      </c>
      <c r="H4687" s="6" t="s">
        <v>5168</v>
      </c>
      <c r="I4687" s="0" t="n">
        <v>1</v>
      </c>
      <c r="J4687" s="6" t="n">
        <v>6.2</v>
      </c>
      <c r="K4687" s="6" t="str">
        <f aca="false">IF(I4687=1, "No","Yes")</f>
        <v>No</v>
      </c>
      <c r="L4687" s="7" t="n">
        <f aca="false">IF(I4687=1,-J4687,0.98)</f>
        <v>-6.2</v>
      </c>
      <c r="M4687" s="12" t="s">
        <v>128</v>
      </c>
      <c r="N4687" s="55" t="n">
        <v>8.99</v>
      </c>
      <c r="O4687" s="50" t="n">
        <f aca="false">N4687*L4687</f>
        <v>-55.738</v>
      </c>
      <c r="P4687" s="14" t="n">
        <f aca="false">O4687+P4686</f>
        <v>435.057154896</v>
      </c>
    </row>
    <row r="4688" customFormat="false" ht="12.8" hidden="false" customHeight="false" outlineLevel="0" collapsed="false">
      <c r="A4688" s="9" t="s">
        <v>5169</v>
      </c>
      <c r="B4688" s="9" t="s">
        <v>14</v>
      </c>
      <c r="C4688" s="6" t="s">
        <v>584</v>
      </c>
      <c r="D4688" s="6" t="s">
        <v>16</v>
      </c>
      <c r="E4688" s="6" t="s">
        <v>147</v>
      </c>
      <c r="F4688" s="6" t="s">
        <v>18</v>
      </c>
      <c r="G4688" s="6" t="s">
        <v>19</v>
      </c>
      <c r="H4688" s="6" t="s">
        <v>5170</v>
      </c>
      <c r="I4688" s="0" t="n">
        <v>3</v>
      </c>
      <c r="J4688" s="6" t="n">
        <v>0</v>
      </c>
      <c r="K4688" s="6" t="str">
        <f aca="false">IF(I4688=1,"Yes","No")</f>
        <v>No</v>
      </c>
      <c r="L4688" s="7" t="n">
        <f aca="false">IF(K4688="Yes",(J4688-1)*0.98,-1)</f>
        <v>-1</v>
      </c>
      <c r="M4688" s="10" t="s">
        <v>53</v>
      </c>
      <c r="N4688" s="55" t="n">
        <v>8.99</v>
      </c>
      <c r="O4688" s="50" t="n">
        <f aca="false">N4688*L4688</f>
        <v>-8.99</v>
      </c>
      <c r="P4688" s="14" t="n">
        <f aca="false">O4688+P4687</f>
        <v>426.067154896</v>
      </c>
    </row>
    <row r="4689" customFormat="false" ht="12.8" hidden="false" customHeight="false" outlineLevel="0" collapsed="false">
      <c r="A4689" s="2" t="s">
        <v>5171</v>
      </c>
      <c r="B4689" s="2" t="s">
        <v>14</v>
      </c>
      <c r="C4689" s="0" t="s">
        <v>406</v>
      </c>
      <c r="D4689" s="0" t="s">
        <v>16</v>
      </c>
      <c r="E4689" s="0" t="s">
        <v>17</v>
      </c>
      <c r="F4689" s="0" t="s">
        <v>18</v>
      </c>
      <c r="G4689" s="0" t="s">
        <v>19</v>
      </c>
      <c r="H4689" s="0" t="s">
        <v>5172</v>
      </c>
      <c r="I4689" s="0" t="n">
        <v>1</v>
      </c>
      <c r="J4689" s="0" t="n">
        <v>1.04</v>
      </c>
      <c r="K4689" s="3" t="s">
        <v>21</v>
      </c>
      <c r="L4689" s="0" t="n">
        <f aca="false">IF(K4689="Yes",(J4689-1)*0.98,-1)</f>
        <v>0.0392</v>
      </c>
      <c r="M4689" s="4" t="s">
        <v>22</v>
      </c>
      <c r="N4689" s="55" t="n">
        <v>8.99</v>
      </c>
      <c r="O4689" s="50" t="n">
        <f aca="false">N4689*L4689</f>
        <v>0.352408</v>
      </c>
      <c r="P4689" s="14" t="n">
        <f aca="false">O4689+P4688</f>
        <v>426.419562896</v>
      </c>
    </row>
    <row r="4690" customFormat="false" ht="12.8" hidden="false" customHeight="false" outlineLevel="0" collapsed="false">
      <c r="A4690" s="2" t="s">
        <v>5171</v>
      </c>
      <c r="B4690" s="2" t="s">
        <v>101</v>
      </c>
      <c r="C4690" s="0" t="s">
        <v>406</v>
      </c>
      <c r="D4690" s="0" t="s">
        <v>16</v>
      </c>
      <c r="E4690" s="0" t="s">
        <v>87</v>
      </c>
      <c r="F4690" s="0" t="s">
        <v>18</v>
      </c>
      <c r="G4690" s="0" t="s">
        <v>21</v>
      </c>
      <c r="H4690" s="0" t="s">
        <v>5173</v>
      </c>
      <c r="I4690" s="0" t="n">
        <v>1</v>
      </c>
      <c r="J4690" s="0" t="n">
        <v>1.68</v>
      </c>
      <c r="K4690" s="3" t="s">
        <v>21</v>
      </c>
      <c r="L4690" s="0" t="n">
        <f aca="false">IF(K4690="Yes",(J4690-1)*0.98,-1)</f>
        <v>0.6664</v>
      </c>
      <c r="M4690" s="4" t="s">
        <v>22</v>
      </c>
      <c r="N4690" s="55" t="n">
        <v>8.99</v>
      </c>
      <c r="O4690" s="50" t="n">
        <f aca="false">N4690*L4690</f>
        <v>5.990936</v>
      </c>
      <c r="P4690" s="14" t="n">
        <f aca="false">O4690+P4689</f>
        <v>432.410498896</v>
      </c>
    </row>
    <row r="4691" customFormat="false" ht="12.8" hidden="false" customHeight="false" outlineLevel="0" collapsed="false">
      <c r="A4691" s="2" t="s">
        <v>5174</v>
      </c>
      <c r="B4691" s="2" t="s">
        <v>5175</v>
      </c>
      <c r="C4691" s="0" t="s">
        <v>311</v>
      </c>
      <c r="D4691" s="0" t="s">
        <v>42</v>
      </c>
      <c r="E4691" s="0" t="s">
        <v>79</v>
      </c>
      <c r="F4691" s="0" t="s">
        <v>80</v>
      </c>
      <c r="G4691" s="0" t="s">
        <v>19</v>
      </c>
      <c r="H4691" s="0" t="s">
        <v>5176</v>
      </c>
      <c r="I4691" s="0" t="n">
        <v>1</v>
      </c>
      <c r="J4691" s="0" t="n">
        <v>1.1</v>
      </c>
      <c r="K4691" s="3" t="s">
        <v>21</v>
      </c>
      <c r="L4691" s="0" t="n">
        <f aca="false">IF(K4691="Yes",(J4691-1)*0.98,-1)</f>
        <v>0.0980000000000001</v>
      </c>
      <c r="M4691" s="4" t="s">
        <v>22</v>
      </c>
      <c r="N4691" s="55" t="n">
        <v>8.99</v>
      </c>
      <c r="O4691" s="50" t="n">
        <f aca="false">N4691*L4691</f>
        <v>0.881020000000001</v>
      </c>
      <c r="P4691" s="14" t="n">
        <f aca="false">O4691+P4690</f>
        <v>433.291518896</v>
      </c>
    </row>
    <row r="4692" customFormat="false" ht="12.8" hidden="false" customHeight="false" outlineLevel="0" collapsed="false">
      <c r="A4692" s="2" t="s">
        <v>5174</v>
      </c>
      <c r="B4692" s="2" t="s">
        <v>280</v>
      </c>
      <c r="C4692" s="0" t="s">
        <v>1088</v>
      </c>
      <c r="D4692" s="0" t="s">
        <v>37</v>
      </c>
      <c r="E4692" s="0" t="s">
        <v>147</v>
      </c>
      <c r="G4692" s="0" t="s">
        <v>19</v>
      </c>
      <c r="H4692" s="0" t="s">
        <v>5177</v>
      </c>
      <c r="I4692" s="0" t="n">
        <v>1</v>
      </c>
      <c r="J4692" s="0" t="n">
        <v>3.02</v>
      </c>
      <c r="K4692" s="3" t="str">
        <f aca="false">IF(I4692=1,"Yes","No")</f>
        <v>Yes</v>
      </c>
      <c r="L4692" s="0" t="n">
        <f aca="false">IF(K4692="Yes",(J4692-1)*0.98,-1)</f>
        <v>1.9796</v>
      </c>
      <c r="M4692" s="5" t="s">
        <v>33</v>
      </c>
      <c r="N4692" s="55" t="n">
        <v>8.99</v>
      </c>
      <c r="O4692" s="50" t="n">
        <f aca="false">N4692*L4692</f>
        <v>17.796604</v>
      </c>
      <c r="P4692" s="14" t="n">
        <f aca="false">O4692+P4691</f>
        <v>451.088122896</v>
      </c>
    </row>
    <row r="4693" customFormat="false" ht="12.8" hidden="false" customHeight="false" outlineLevel="0" collapsed="false">
      <c r="A4693" s="2" t="s">
        <v>5178</v>
      </c>
      <c r="B4693" s="2" t="s">
        <v>310</v>
      </c>
      <c r="C4693" s="0" t="s">
        <v>382</v>
      </c>
      <c r="D4693" s="0" t="s">
        <v>29</v>
      </c>
      <c r="E4693" s="0" t="s">
        <v>147</v>
      </c>
      <c r="F4693" s="0" t="s">
        <v>43</v>
      </c>
      <c r="G4693" s="0" t="s">
        <v>19</v>
      </c>
      <c r="H4693" s="0" t="s">
        <v>5113</v>
      </c>
      <c r="I4693" s="0" t="n">
        <v>4</v>
      </c>
      <c r="J4693" s="0" t="n">
        <v>0</v>
      </c>
      <c r="K4693" s="3" t="str">
        <f aca="false">IF(I4693=1,"Yes","No")</f>
        <v>No</v>
      </c>
      <c r="L4693" s="0" t="n">
        <f aca="false">IF(K4693="Yes",(J4693-1)*0.98,-1)</f>
        <v>-1</v>
      </c>
      <c r="M4693" s="5" t="s">
        <v>33</v>
      </c>
      <c r="N4693" s="55" t="n">
        <v>8.99</v>
      </c>
      <c r="O4693" s="50" t="n">
        <f aca="false">N4693*L4693</f>
        <v>-8.99</v>
      </c>
      <c r="P4693" s="14" t="n">
        <f aca="false">O4693+P4692</f>
        <v>442.098122896</v>
      </c>
    </row>
    <row r="4694" customFormat="false" ht="12.8" hidden="false" customHeight="false" outlineLevel="0" collapsed="false">
      <c r="A4694" s="2" t="s">
        <v>5178</v>
      </c>
      <c r="B4694" s="2" t="s">
        <v>310</v>
      </c>
      <c r="C4694" s="0" t="s">
        <v>382</v>
      </c>
      <c r="D4694" s="0" t="s">
        <v>29</v>
      </c>
      <c r="E4694" s="0" t="s">
        <v>147</v>
      </c>
      <c r="F4694" s="0" t="s">
        <v>43</v>
      </c>
      <c r="G4694" s="0" t="s">
        <v>19</v>
      </c>
      <c r="H4694" s="0" t="s">
        <v>5179</v>
      </c>
      <c r="I4694" s="0" t="n">
        <v>2</v>
      </c>
      <c r="J4694" s="0" t="n">
        <v>1.15</v>
      </c>
      <c r="K4694" s="3" t="s">
        <v>21</v>
      </c>
      <c r="L4694" s="0" t="n">
        <f aca="false">IF(K4694="Yes",(J4694-1)*0.98,-1)</f>
        <v>0.147</v>
      </c>
      <c r="M4694" s="11" t="s">
        <v>62</v>
      </c>
      <c r="N4694" s="55" t="n">
        <v>8.99</v>
      </c>
      <c r="O4694" s="50" t="n">
        <f aca="false">N4694*L4694</f>
        <v>1.32153</v>
      </c>
      <c r="P4694" s="14" t="n">
        <f aca="false">O4694+P4693</f>
        <v>443.419652896</v>
      </c>
    </row>
    <row r="4695" customFormat="false" ht="12.8" hidden="false" customHeight="false" outlineLevel="0" collapsed="false">
      <c r="A4695" s="2" t="s">
        <v>5178</v>
      </c>
      <c r="B4695" s="2" t="s">
        <v>14</v>
      </c>
      <c r="C4695" s="6" t="s">
        <v>403</v>
      </c>
      <c r="D4695" s="6" t="s">
        <v>42</v>
      </c>
      <c r="E4695" s="6" t="s">
        <v>147</v>
      </c>
      <c r="F4695" s="6" t="s">
        <v>18</v>
      </c>
      <c r="G4695" s="6" t="s">
        <v>19</v>
      </c>
      <c r="H4695" s="6" t="s">
        <v>5180</v>
      </c>
      <c r="I4695" s="0" t="n">
        <v>4</v>
      </c>
      <c r="J4695" s="6" t="n">
        <v>0</v>
      </c>
      <c r="K4695" s="6" t="str">
        <f aca="false">IF(I4695=1, "No","Yes")</f>
        <v>Yes</v>
      </c>
      <c r="L4695" s="7" t="n">
        <f aca="false">IF(I4695=1,-J4695,0.98)</f>
        <v>0.98</v>
      </c>
      <c r="M4695" s="8" t="s">
        <v>51</v>
      </c>
      <c r="N4695" s="55" t="n">
        <v>8.99</v>
      </c>
      <c r="O4695" s="50" t="n">
        <f aca="false">N4695*L4695</f>
        <v>8.8102</v>
      </c>
      <c r="P4695" s="14" t="n">
        <f aca="false">O4695+P4694</f>
        <v>452.229852896</v>
      </c>
    </row>
    <row r="4696" customFormat="false" ht="12.8" hidden="false" customHeight="false" outlineLevel="0" collapsed="false">
      <c r="A4696" s="2" t="s">
        <v>5178</v>
      </c>
      <c r="B4696" s="2" t="s">
        <v>14</v>
      </c>
      <c r="C4696" s="6" t="s">
        <v>403</v>
      </c>
      <c r="D4696" s="6" t="s">
        <v>42</v>
      </c>
      <c r="E4696" s="6" t="s">
        <v>147</v>
      </c>
      <c r="F4696" s="6" t="s">
        <v>18</v>
      </c>
      <c r="G4696" s="6" t="s">
        <v>19</v>
      </c>
      <c r="H4696" s="6" t="s">
        <v>5180</v>
      </c>
      <c r="I4696" s="0" t="n">
        <v>4</v>
      </c>
      <c r="J4696" s="6" t="n">
        <v>0</v>
      </c>
      <c r="K4696" s="6" t="str">
        <f aca="false">IF(I4696=1, "No","Yes")</f>
        <v>Yes</v>
      </c>
      <c r="L4696" s="7" t="n">
        <f aca="false">IF(I4696=1,-J4696,0.98)</f>
        <v>0.98</v>
      </c>
      <c r="M4696" s="12" t="s">
        <v>128</v>
      </c>
      <c r="N4696" s="55" t="n">
        <v>8.99</v>
      </c>
      <c r="O4696" s="50" t="n">
        <f aca="false">N4696*L4696</f>
        <v>8.8102</v>
      </c>
      <c r="P4696" s="14" t="n">
        <f aca="false">O4696+P4695</f>
        <v>461.040052896</v>
      </c>
    </row>
    <row r="4697" customFormat="false" ht="12.8" hidden="false" customHeight="false" outlineLevel="0" collapsed="false">
      <c r="A4697" s="2" t="s">
        <v>5178</v>
      </c>
      <c r="B4697" s="2" t="s">
        <v>512</v>
      </c>
      <c r="C4697" s="0" t="s">
        <v>403</v>
      </c>
      <c r="D4697" s="0" t="s">
        <v>42</v>
      </c>
      <c r="E4697" s="0" t="s">
        <v>147</v>
      </c>
      <c r="F4697" s="0" t="s">
        <v>65</v>
      </c>
      <c r="G4697" s="0" t="s">
        <v>21</v>
      </c>
      <c r="H4697" s="0" t="s">
        <v>4365</v>
      </c>
      <c r="I4697" s="0" t="n">
        <v>1</v>
      </c>
      <c r="J4697" s="0" t="n">
        <v>2.2</v>
      </c>
      <c r="K4697" s="3" t="str">
        <f aca="false">IF(I4697=1,"Yes","No")</f>
        <v>Yes</v>
      </c>
      <c r="L4697" s="0" t="n">
        <f aca="false">IF(K4697="Yes",(J4697-1)*0.98,-1)</f>
        <v>1.176</v>
      </c>
      <c r="M4697" s="5" t="s">
        <v>33</v>
      </c>
      <c r="N4697" s="55" t="n">
        <v>8.99</v>
      </c>
      <c r="O4697" s="50" t="n">
        <f aca="false">N4697*L4697</f>
        <v>10.57224</v>
      </c>
      <c r="P4697" s="14" t="n">
        <f aca="false">O4697+P4696</f>
        <v>471.612292896</v>
      </c>
    </row>
    <row r="4698" customFormat="false" ht="12.8" hidden="false" customHeight="false" outlineLevel="0" collapsed="false">
      <c r="A4698" s="2" t="s">
        <v>5178</v>
      </c>
      <c r="B4698" s="2" t="s">
        <v>512</v>
      </c>
      <c r="C4698" s="0" t="s">
        <v>403</v>
      </c>
      <c r="D4698" s="0" t="s">
        <v>42</v>
      </c>
      <c r="E4698" s="0" t="s">
        <v>147</v>
      </c>
      <c r="F4698" s="0" t="s">
        <v>65</v>
      </c>
      <c r="G4698" s="0" t="s">
        <v>21</v>
      </c>
      <c r="H4698" s="0" t="s">
        <v>4365</v>
      </c>
      <c r="I4698" s="0" t="n">
        <v>1</v>
      </c>
      <c r="J4698" s="0" t="n">
        <v>1.2</v>
      </c>
      <c r="K4698" s="3" t="s">
        <v>21</v>
      </c>
      <c r="L4698" s="0" t="n">
        <f aca="false">IF(K4698="Yes",(J4698-1)*0.98,-1)</f>
        <v>0.196</v>
      </c>
      <c r="M4698" s="4" t="s">
        <v>22</v>
      </c>
      <c r="N4698" s="55" t="n">
        <v>8.99</v>
      </c>
      <c r="O4698" s="50" t="n">
        <f aca="false">N4698*L4698</f>
        <v>1.76204</v>
      </c>
      <c r="P4698" s="14" t="n">
        <f aca="false">O4698+P4697</f>
        <v>473.374332896</v>
      </c>
    </row>
    <row r="4699" customFormat="false" ht="12.8" hidden="false" customHeight="false" outlineLevel="0" collapsed="false">
      <c r="A4699" s="2" t="s">
        <v>5178</v>
      </c>
      <c r="B4699" s="2" t="s">
        <v>480</v>
      </c>
      <c r="C4699" s="6" t="s">
        <v>403</v>
      </c>
      <c r="D4699" s="6" t="s">
        <v>29</v>
      </c>
      <c r="E4699" s="6" t="s">
        <v>147</v>
      </c>
      <c r="F4699" s="6" t="s">
        <v>770</v>
      </c>
      <c r="G4699" s="6" t="s">
        <v>21</v>
      </c>
      <c r="H4699" s="6" t="s">
        <v>5181</v>
      </c>
      <c r="I4699" s="0" t="n">
        <v>3</v>
      </c>
      <c r="J4699" s="6" t="n">
        <v>0</v>
      </c>
      <c r="K4699" s="6" t="str">
        <f aca="false">IF(I4699=1, "No","Yes")</f>
        <v>Yes</v>
      </c>
      <c r="L4699" s="7" t="n">
        <f aca="false">IF(I4699=1,-J4699,0.98)</f>
        <v>0.98</v>
      </c>
      <c r="M4699" s="8" t="s">
        <v>51</v>
      </c>
      <c r="N4699" s="55" t="n">
        <v>8.99</v>
      </c>
      <c r="O4699" s="50" t="n">
        <f aca="false">N4699*L4699</f>
        <v>8.8102</v>
      </c>
      <c r="P4699" s="14" t="n">
        <f aca="false">O4699+P4698</f>
        <v>482.184532896</v>
      </c>
    </row>
    <row r="4700" customFormat="false" ht="12.8" hidden="false" customHeight="false" outlineLevel="0" collapsed="false">
      <c r="A4700" s="2" t="s">
        <v>5178</v>
      </c>
      <c r="B4700" s="2" t="s">
        <v>384</v>
      </c>
      <c r="C4700" s="0" t="s">
        <v>734</v>
      </c>
      <c r="D4700" s="0" t="s">
        <v>29</v>
      </c>
      <c r="E4700" s="0" t="s">
        <v>147</v>
      </c>
      <c r="F4700" s="0" t="s">
        <v>43</v>
      </c>
      <c r="G4700" s="0" t="s">
        <v>19</v>
      </c>
      <c r="H4700" s="0" t="s">
        <v>5182</v>
      </c>
      <c r="I4700" s="0" t="n">
        <v>1</v>
      </c>
      <c r="J4700" s="0" t="n">
        <v>1.21</v>
      </c>
      <c r="K4700" s="3" t="str">
        <f aca="false">IF(I4700=1,"Yes","No")</f>
        <v>Yes</v>
      </c>
      <c r="L4700" s="0" t="n">
        <f aca="false">IF(K4700="Yes",(J4700-1)*0.98,-1)</f>
        <v>0.2058</v>
      </c>
      <c r="M4700" s="5" t="s">
        <v>33</v>
      </c>
      <c r="N4700" s="55" t="n">
        <v>8.99</v>
      </c>
      <c r="O4700" s="50" t="n">
        <f aca="false">N4700*L4700</f>
        <v>1.850142</v>
      </c>
      <c r="P4700" s="14" t="n">
        <f aca="false">O4700+P4699</f>
        <v>484.034674896</v>
      </c>
    </row>
    <row r="4701" customFormat="false" ht="12.8" hidden="false" customHeight="false" outlineLevel="0" collapsed="false">
      <c r="A4701" s="2" t="s">
        <v>5178</v>
      </c>
      <c r="B4701" s="2" t="s">
        <v>1954</v>
      </c>
      <c r="C4701" s="0" t="s">
        <v>734</v>
      </c>
      <c r="D4701" s="0" t="s">
        <v>29</v>
      </c>
      <c r="E4701" s="0" t="s">
        <v>147</v>
      </c>
      <c r="F4701" s="0" t="s">
        <v>65</v>
      </c>
      <c r="G4701" s="0" t="s">
        <v>21</v>
      </c>
      <c r="H4701" s="0" t="s">
        <v>5183</v>
      </c>
      <c r="I4701" s="0" t="n">
        <v>2</v>
      </c>
      <c r="J4701" s="0" t="n">
        <v>2.03</v>
      </c>
      <c r="K4701" s="3" t="s">
        <v>21</v>
      </c>
      <c r="L4701" s="0" t="n">
        <f aca="false">IF(K4701="Yes",(J4701-1)*0.98,-1)</f>
        <v>1.0094</v>
      </c>
      <c r="M4701" s="11" t="s">
        <v>62</v>
      </c>
      <c r="N4701" s="55" t="n">
        <v>8.99</v>
      </c>
      <c r="O4701" s="50" t="n">
        <f aca="false">N4701*L4701</f>
        <v>9.074506</v>
      </c>
      <c r="P4701" s="14" t="n">
        <f aca="false">O4701+P4700</f>
        <v>493.109180896</v>
      </c>
    </row>
    <row r="4702" customFormat="false" ht="12.8" hidden="false" customHeight="false" outlineLevel="0" collapsed="false">
      <c r="A4702" s="2" t="s">
        <v>5184</v>
      </c>
      <c r="B4702" s="2" t="s">
        <v>456</v>
      </c>
      <c r="C4702" s="0" t="s">
        <v>15</v>
      </c>
      <c r="D4702" s="0" t="s">
        <v>29</v>
      </c>
      <c r="E4702" s="0" t="s">
        <v>147</v>
      </c>
      <c r="F4702" s="0" t="s">
        <v>43</v>
      </c>
      <c r="G4702" s="0" t="s">
        <v>19</v>
      </c>
      <c r="H4702" s="0" t="s">
        <v>5185</v>
      </c>
      <c r="I4702" s="0" t="n">
        <v>2</v>
      </c>
      <c r="J4702" s="0" t="n">
        <v>0</v>
      </c>
      <c r="K4702" s="3" t="str">
        <f aca="false">IF(I4702=1,"Yes","No")</f>
        <v>No</v>
      </c>
      <c r="L4702" s="0" t="n">
        <f aca="false">IF(K4702="Yes",(J4702-1)*0.98,-1)</f>
        <v>-1</v>
      </c>
      <c r="M4702" s="5" t="s">
        <v>33</v>
      </c>
      <c r="N4702" s="55" t="n">
        <v>8.99</v>
      </c>
      <c r="O4702" s="50" t="n">
        <f aca="false">N4702*L4702</f>
        <v>-8.99</v>
      </c>
      <c r="P4702" s="14" t="n">
        <f aca="false">O4702+P4701</f>
        <v>484.119180896</v>
      </c>
    </row>
    <row r="4703" customFormat="false" ht="12.8" hidden="false" customHeight="false" outlineLevel="0" collapsed="false">
      <c r="A4703" s="9" t="s">
        <v>5184</v>
      </c>
      <c r="B4703" s="9" t="s">
        <v>456</v>
      </c>
      <c r="C4703" s="6" t="s">
        <v>15</v>
      </c>
      <c r="D4703" s="6" t="s">
        <v>29</v>
      </c>
      <c r="E4703" s="6" t="s">
        <v>147</v>
      </c>
      <c r="F4703" s="6" t="s">
        <v>43</v>
      </c>
      <c r="G4703" s="6" t="s">
        <v>19</v>
      </c>
      <c r="H4703" s="6" t="s">
        <v>5186</v>
      </c>
      <c r="I4703" s="0" t="n">
        <v>1</v>
      </c>
      <c r="J4703" s="6" t="n">
        <v>1.24</v>
      </c>
      <c r="K4703" s="3" t="s">
        <v>21</v>
      </c>
      <c r="L4703" s="0" t="n">
        <f aca="false">IF(K4703="Yes",(J4703-1)*0.98,-1)</f>
        <v>0.2352</v>
      </c>
      <c r="M4703" s="13" t="s">
        <v>184</v>
      </c>
      <c r="N4703" s="55" t="n">
        <v>8.99</v>
      </c>
      <c r="O4703" s="50" t="n">
        <f aca="false">N4703*L4703</f>
        <v>2.114448</v>
      </c>
      <c r="P4703" s="14" t="n">
        <f aca="false">O4703+P4702</f>
        <v>486.233628896</v>
      </c>
    </row>
    <row r="4704" customFormat="false" ht="12.8" hidden="false" customHeight="false" outlineLevel="0" collapsed="false">
      <c r="A4704" s="9" t="s">
        <v>5184</v>
      </c>
      <c r="B4704" s="9" t="s">
        <v>384</v>
      </c>
      <c r="C4704" s="6" t="s">
        <v>608</v>
      </c>
      <c r="D4704" s="6" t="s">
        <v>42</v>
      </c>
      <c r="E4704" s="6" t="s">
        <v>147</v>
      </c>
      <c r="F4704" s="6" t="s">
        <v>43</v>
      </c>
      <c r="G4704" s="6" t="s">
        <v>19</v>
      </c>
      <c r="H4704" s="6" t="s">
        <v>5187</v>
      </c>
      <c r="I4704" s="0" t="n">
        <v>1</v>
      </c>
      <c r="J4704" s="6" t="n">
        <v>1.72</v>
      </c>
      <c r="K4704" s="3" t="str">
        <f aca="false">IF(I4704=1,"Yes","No")</f>
        <v>Yes</v>
      </c>
      <c r="L4704" s="7" t="n">
        <f aca="false">IF(K4704="Yes",(J4704-1)*0.98,-1)</f>
        <v>0.7056</v>
      </c>
      <c r="M4704" s="10" t="s">
        <v>53</v>
      </c>
      <c r="N4704" s="55" t="n">
        <v>8.99</v>
      </c>
      <c r="O4704" s="50" t="n">
        <f aca="false">N4704*L4704</f>
        <v>6.343344</v>
      </c>
      <c r="P4704" s="14" t="n">
        <f aca="false">O4704+P4703</f>
        <v>492.576972896</v>
      </c>
    </row>
    <row r="4705" customFormat="false" ht="12.8" hidden="false" customHeight="false" outlineLevel="0" collapsed="false">
      <c r="A4705" s="2" t="s">
        <v>5184</v>
      </c>
      <c r="B4705" s="2" t="s">
        <v>105</v>
      </c>
      <c r="C4705" s="0" t="s">
        <v>59</v>
      </c>
      <c r="D4705" s="0" t="s">
        <v>29</v>
      </c>
      <c r="E4705" s="0" t="s">
        <v>30</v>
      </c>
      <c r="F4705" s="0" t="s">
        <v>43</v>
      </c>
      <c r="G4705" s="0" t="s">
        <v>19</v>
      </c>
      <c r="H4705" s="0" t="s">
        <v>5188</v>
      </c>
      <c r="I4705" s="0" t="n">
        <v>4</v>
      </c>
      <c r="J4705" s="0" t="n">
        <v>0</v>
      </c>
      <c r="K4705" s="3" t="s">
        <v>19</v>
      </c>
      <c r="L4705" s="0" t="n">
        <f aca="false">IF(K4705="Yes",(J4705-1)*0.98,-1)</f>
        <v>-1</v>
      </c>
      <c r="M4705" s="4" t="s">
        <v>22</v>
      </c>
      <c r="N4705" s="55" t="n">
        <v>8.99</v>
      </c>
      <c r="O4705" s="50" t="n">
        <f aca="false">N4705*L4705</f>
        <v>-8.99</v>
      </c>
      <c r="P4705" s="14" t="n">
        <f aca="false">O4705+P4704</f>
        <v>483.586972896</v>
      </c>
    </row>
    <row r="4706" customFormat="false" ht="12.8" hidden="false" customHeight="false" outlineLevel="0" collapsed="false">
      <c r="A4706" s="9" t="s">
        <v>5189</v>
      </c>
      <c r="B4706" s="9" t="s">
        <v>14</v>
      </c>
      <c r="C4706" s="6" t="s">
        <v>1088</v>
      </c>
      <c r="D4706" s="6" t="s">
        <v>37</v>
      </c>
      <c r="E4706" s="6" t="s">
        <v>17</v>
      </c>
      <c r="F4706" s="6"/>
      <c r="G4706" s="6" t="s">
        <v>19</v>
      </c>
      <c r="H4706" s="6" t="s">
        <v>5190</v>
      </c>
      <c r="I4706" s="0" t="n">
        <v>3</v>
      </c>
      <c r="J4706" s="6" t="n">
        <v>0</v>
      </c>
      <c r="K4706" s="3" t="str">
        <f aca="false">IF(I4706=1,"Yes","No")</f>
        <v>No</v>
      </c>
      <c r="L4706" s="7" t="n">
        <f aca="false">IF(K4706="Yes",(J4706-1)*0.98,-1)</f>
        <v>-1</v>
      </c>
      <c r="M4706" s="10" t="s">
        <v>53</v>
      </c>
      <c r="N4706" s="55" t="n">
        <v>8.99</v>
      </c>
      <c r="O4706" s="50" t="n">
        <f aca="false">N4706*L4706</f>
        <v>-8.99</v>
      </c>
      <c r="P4706" s="14" t="n">
        <f aca="false">O4706+P4705</f>
        <v>474.596972896</v>
      </c>
    </row>
    <row r="4707" customFormat="false" ht="12.8" hidden="false" customHeight="false" outlineLevel="0" collapsed="false">
      <c r="A4707" s="2" t="s">
        <v>5189</v>
      </c>
      <c r="B4707" s="2" t="s">
        <v>71</v>
      </c>
      <c r="C4707" s="0" t="s">
        <v>611</v>
      </c>
      <c r="D4707" s="0" t="s">
        <v>42</v>
      </c>
      <c r="E4707" s="0" t="s">
        <v>147</v>
      </c>
      <c r="F4707" s="0" t="s">
        <v>453</v>
      </c>
      <c r="G4707" s="0" t="s">
        <v>19</v>
      </c>
      <c r="H4707" s="0" t="s">
        <v>5191</v>
      </c>
      <c r="I4707" s="0" t="n">
        <v>1</v>
      </c>
      <c r="J4707" s="0" t="n">
        <v>1.63</v>
      </c>
      <c r="K4707" s="3" t="str">
        <f aca="false">IF(I4707=1,"Yes","No")</f>
        <v>Yes</v>
      </c>
      <c r="L4707" s="0" t="n">
        <f aca="false">IF(K4707="Yes",(J4707-1)*0.98,-1)</f>
        <v>0.6174</v>
      </c>
      <c r="M4707" s="5" t="s">
        <v>33</v>
      </c>
      <c r="N4707" s="55" t="n">
        <v>8.99</v>
      </c>
      <c r="O4707" s="50" t="n">
        <f aca="false">N4707*L4707</f>
        <v>5.550426</v>
      </c>
      <c r="P4707" s="14" t="n">
        <f aca="false">O4707+P4706</f>
        <v>480.147398896</v>
      </c>
    </row>
    <row r="4708" customFormat="false" ht="12.8" hidden="false" customHeight="false" outlineLevel="0" collapsed="false">
      <c r="A4708" s="2" t="s">
        <v>5189</v>
      </c>
      <c r="B4708" s="2" t="s">
        <v>105</v>
      </c>
      <c r="C4708" s="6" t="s">
        <v>526</v>
      </c>
      <c r="D4708" s="6" t="s">
        <v>16</v>
      </c>
      <c r="E4708" s="6" t="s">
        <v>147</v>
      </c>
      <c r="F4708" s="6" t="s">
        <v>43</v>
      </c>
      <c r="G4708" s="6" t="s">
        <v>19</v>
      </c>
      <c r="H4708" s="6" t="s">
        <v>5192</v>
      </c>
      <c r="I4708" s="0" t="n">
        <v>3</v>
      </c>
      <c r="J4708" s="6" t="n">
        <v>0</v>
      </c>
      <c r="K4708" s="3" t="str">
        <f aca="false">IF(I4708=1, "No","Yes")</f>
        <v>Yes</v>
      </c>
      <c r="L4708" s="7" t="n">
        <f aca="false">IF(I4708=1,-J4708,0.98)</f>
        <v>0.98</v>
      </c>
      <c r="M4708" s="8" t="s">
        <v>51</v>
      </c>
      <c r="N4708" s="55" t="n">
        <v>8.99</v>
      </c>
      <c r="O4708" s="50" t="n">
        <f aca="false">N4708*L4708</f>
        <v>8.8102</v>
      </c>
      <c r="P4708" s="14" t="n">
        <f aca="false">O4708+P4707</f>
        <v>488.957598896</v>
      </c>
    </row>
    <row r="4709" customFormat="false" ht="12.8" hidden="false" customHeight="false" outlineLevel="0" collapsed="false">
      <c r="A4709" s="9" t="s">
        <v>5189</v>
      </c>
      <c r="B4709" s="9" t="s">
        <v>105</v>
      </c>
      <c r="C4709" s="6" t="s">
        <v>526</v>
      </c>
      <c r="D4709" s="6" t="s">
        <v>16</v>
      </c>
      <c r="E4709" s="6" t="s">
        <v>147</v>
      </c>
      <c r="F4709" s="6" t="s">
        <v>43</v>
      </c>
      <c r="G4709" s="6" t="s">
        <v>19</v>
      </c>
      <c r="H4709" s="6" t="s">
        <v>5192</v>
      </c>
      <c r="I4709" s="0" t="n">
        <v>3</v>
      </c>
      <c r="J4709" s="6" t="n">
        <v>0</v>
      </c>
      <c r="K4709" s="3" t="s">
        <v>19</v>
      </c>
      <c r="L4709" s="0" t="n">
        <f aca="false">IF(K4709="Yes",(J4709-1)*0.98,-1)</f>
        <v>-1</v>
      </c>
      <c r="M4709" s="13" t="s">
        <v>184</v>
      </c>
      <c r="N4709" s="55" t="n">
        <v>8.99</v>
      </c>
      <c r="O4709" s="50" t="n">
        <f aca="false">N4709*L4709</f>
        <v>-8.99</v>
      </c>
      <c r="P4709" s="14" t="n">
        <f aca="false">O4709+P4708</f>
        <v>479.967598896</v>
      </c>
    </row>
    <row r="4710" customFormat="false" ht="12.8" hidden="false" customHeight="false" outlineLevel="0" collapsed="false">
      <c r="A4710" s="9" t="s">
        <v>5189</v>
      </c>
      <c r="B4710" s="9" t="s">
        <v>105</v>
      </c>
      <c r="C4710" s="6" t="s">
        <v>526</v>
      </c>
      <c r="D4710" s="6" t="s">
        <v>16</v>
      </c>
      <c r="E4710" s="6" t="s">
        <v>147</v>
      </c>
      <c r="F4710" s="6" t="s">
        <v>43</v>
      </c>
      <c r="G4710" s="6" t="s">
        <v>19</v>
      </c>
      <c r="H4710" s="6" t="s">
        <v>5193</v>
      </c>
      <c r="I4710" s="0" t="n">
        <v>1</v>
      </c>
      <c r="J4710" s="6" t="n">
        <v>3.8</v>
      </c>
      <c r="K4710" s="3" t="str">
        <f aca="false">IF(I4710=1,"Yes","No")</f>
        <v>Yes</v>
      </c>
      <c r="L4710" s="7" t="n">
        <f aca="false">IF(K4710="Yes",(J4710-1)*0.98,-1)</f>
        <v>2.744</v>
      </c>
      <c r="M4710" s="10" t="s">
        <v>53</v>
      </c>
      <c r="N4710" s="55" t="n">
        <v>8.99</v>
      </c>
      <c r="O4710" s="50" t="n">
        <f aca="false">N4710*L4710</f>
        <v>24.66856</v>
      </c>
      <c r="P4710" s="14" t="n">
        <f aca="false">O4710+P4709</f>
        <v>504.636158896</v>
      </c>
    </row>
    <row r="4711" customFormat="false" ht="12.8" hidden="false" customHeight="false" outlineLevel="0" collapsed="false">
      <c r="A4711" s="9" t="s">
        <v>5194</v>
      </c>
      <c r="B4711" s="9" t="s">
        <v>73</v>
      </c>
      <c r="C4711" s="6" t="s">
        <v>611</v>
      </c>
      <c r="D4711" s="6" t="s">
        <v>195</v>
      </c>
      <c r="E4711" s="6" t="s">
        <v>147</v>
      </c>
      <c r="F4711" s="6" t="s">
        <v>1413</v>
      </c>
      <c r="G4711" s="6" t="s">
        <v>19</v>
      </c>
      <c r="H4711" s="6" t="s">
        <v>5195</v>
      </c>
      <c r="I4711" s="0" t="n">
        <v>1</v>
      </c>
      <c r="J4711" s="6" t="n">
        <v>2.32</v>
      </c>
      <c r="K4711" s="3" t="s">
        <v>21</v>
      </c>
      <c r="L4711" s="0" t="n">
        <f aca="false">IF(K4711="Yes",(J4711-1)*0.98,-1)</f>
        <v>1.2936</v>
      </c>
      <c r="M4711" s="13" t="s">
        <v>184</v>
      </c>
      <c r="N4711" s="55" t="n">
        <v>8.99</v>
      </c>
      <c r="O4711" s="50" t="n">
        <f aca="false">N4711*L4711</f>
        <v>11.629464</v>
      </c>
      <c r="P4711" s="14" t="n">
        <f aca="false">O4711+P4710</f>
        <v>516.265622896</v>
      </c>
    </row>
    <row r="4712" customFormat="false" ht="12.8" hidden="false" customHeight="false" outlineLevel="0" collapsed="false">
      <c r="A4712" s="2" t="s">
        <v>5196</v>
      </c>
      <c r="B4712" s="2" t="s">
        <v>888</v>
      </c>
      <c r="C4712" s="0" t="s">
        <v>1082</v>
      </c>
      <c r="D4712" s="0" t="s">
        <v>37</v>
      </c>
      <c r="E4712" s="0" t="s">
        <v>147</v>
      </c>
      <c r="G4712" s="0" t="s">
        <v>19</v>
      </c>
      <c r="H4712" s="0" t="s">
        <v>5197</v>
      </c>
      <c r="I4712" s="0" t="n">
        <v>1</v>
      </c>
      <c r="J4712" s="0" t="n">
        <v>1.34</v>
      </c>
      <c r="K4712" s="3" t="str">
        <f aca="false">IF(I4712=1,"Yes","No")</f>
        <v>Yes</v>
      </c>
      <c r="L4712" s="0" t="n">
        <f aca="false">IF(K4712="Yes",(J4712-1)*0.98,-1)</f>
        <v>0.3332</v>
      </c>
      <c r="M4712" s="5" t="s">
        <v>33</v>
      </c>
      <c r="N4712" s="55" t="n">
        <v>8.99</v>
      </c>
      <c r="O4712" s="50" t="n">
        <f aca="false">N4712*L4712</f>
        <v>2.995468</v>
      </c>
      <c r="P4712" s="14" t="n">
        <f aca="false">O4712+P4711</f>
        <v>519.261090896</v>
      </c>
    </row>
    <row r="4713" customFormat="false" ht="12.8" hidden="false" customHeight="false" outlineLevel="0" collapsed="false">
      <c r="A4713" s="2" t="s">
        <v>5198</v>
      </c>
      <c r="B4713" s="2" t="s">
        <v>146</v>
      </c>
      <c r="C4713" s="6" t="s">
        <v>1082</v>
      </c>
      <c r="D4713" s="6" t="s">
        <v>37</v>
      </c>
      <c r="E4713" s="6" t="s">
        <v>147</v>
      </c>
      <c r="F4713" s="6" t="s">
        <v>43</v>
      </c>
      <c r="G4713" s="6" t="s">
        <v>19</v>
      </c>
      <c r="H4713" s="6" t="s">
        <v>5199</v>
      </c>
      <c r="I4713" s="0" t="n">
        <v>4</v>
      </c>
      <c r="J4713" s="6" t="n">
        <v>0</v>
      </c>
      <c r="K4713" s="3" t="str">
        <f aca="false">IF(I4713=1, "No","Yes")</f>
        <v>Yes</v>
      </c>
      <c r="L4713" s="7" t="n">
        <f aca="false">IF(I4713=1,-J4713,0.98)</f>
        <v>0.98</v>
      </c>
      <c r="M4713" s="8" t="s">
        <v>51</v>
      </c>
      <c r="N4713" s="55" t="n">
        <v>8.99</v>
      </c>
      <c r="O4713" s="50" t="n">
        <f aca="false">N4713*L4713</f>
        <v>8.8102</v>
      </c>
      <c r="P4713" s="14" t="n">
        <f aca="false">O4713+P4712</f>
        <v>528.071290896</v>
      </c>
    </row>
    <row r="4714" customFormat="false" ht="12.8" hidden="false" customHeight="false" outlineLevel="0" collapsed="false">
      <c r="A4714" s="2" t="s">
        <v>5200</v>
      </c>
      <c r="B4714" s="2" t="s">
        <v>445</v>
      </c>
      <c r="C4714" s="6" t="s">
        <v>248</v>
      </c>
      <c r="D4714" s="6" t="s">
        <v>16</v>
      </c>
      <c r="E4714" s="6" t="s">
        <v>147</v>
      </c>
      <c r="F4714" s="6" t="s">
        <v>43</v>
      </c>
      <c r="G4714" s="6" t="s">
        <v>19</v>
      </c>
      <c r="H4714" s="6" t="s">
        <v>5201</v>
      </c>
      <c r="I4714" s="0" t="n">
        <v>4</v>
      </c>
      <c r="J4714" s="6" t="n">
        <v>0</v>
      </c>
      <c r="K4714" s="3" t="str">
        <f aca="false">IF(I4714=1, "No","Yes")</f>
        <v>Yes</v>
      </c>
      <c r="L4714" s="7" t="n">
        <f aca="false">IF(I4714=1,-J4714,0.98)</f>
        <v>0.98</v>
      </c>
      <c r="M4714" s="8" t="s">
        <v>51</v>
      </c>
      <c r="N4714" s="55" t="n">
        <v>8.99</v>
      </c>
      <c r="O4714" s="50" t="n">
        <f aca="false">N4714*L4714</f>
        <v>8.8102</v>
      </c>
      <c r="P4714" s="14" t="n">
        <f aca="false">O4714+P4713</f>
        <v>536.881490896</v>
      </c>
    </row>
    <row r="4715" customFormat="false" ht="12.8" hidden="false" customHeight="false" outlineLevel="0" collapsed="false">
      <c r="A4715" s="9" t="s">
        <v>5200</v>
      </c>
      <c r="B4715" s="9" t="s">
        <v>445</v>
      </c>
      <c r="C4715" s="6" t="s">
        <v>248</v>
      </c>
      <c r="D4715" s="6" t="s">
        <v>16</v>
      </c>
      <c r="E4715" s="6" t="s">
        <v>147</v>
      </c>
      <c r="F4715" s="6" t="s">
        <v>43</v>
      </c>
      <c r="G4715" s="6" t="s">
        <v>19</v>
      </c>
      <c r="H4715" s="6" t="s">
        <v>5201</v>
      </c>
      <c r="I4715" s="0" t="n">
        <v>4</v>
      </c>
      <c r="J4715" s="6" t="n">
        <v>0</v>
      </c>
      <c r="K4715" s="3" t="s">
        <v>19</v>
      </c>
      <c r="L4715" s="0" t="n">
        <f aca="false">IF(K4715="Yes",(J4715-1)*0.98,-1)</f>
        <v>-1</v>
      </c>
      <c r="M4715" s="13" t="s">
        <v>184</v>
      </c>
      <c r="N4715" s="55" t="n">
        <v>8.99</v>
      </c>
      <c r="O4715" s="50" t="n">
        <f aca="false">N4715*L4715</f>
        <v>-8.99</v>
      </c>
      <c r="P4715" s="14" t="n">
        <f aca="false">O4715+P4714</f>
        <v>527.891490896</v>
      </c>
    </row>
    <row r="4716" customFormat="false" ht="12.8" hidden="false" customHeight="false" outlineLevel="0" collapsed="false">
      <c r="A4716" s="9" t="s">
        <v>5200</v>
      </c>
      <c r="B4716" s="9" t="s">
        <v>445</v>
      </c>
      <c r="C4716" s="6" t="s">
        <v>248</v>
      </c>
      <c r="D4716" s="6" t="s">
        <v>16</v>
      </c>
      <c r="E4716" s="6" t="s">
        <v>147</v>
      </c>
      <c r="F4716" s="6" t="s">
        <v>43</v>
      </c>
      <c r="G4716" s="6" t="s">
        <v>19</v>
      </c>
      <c r="H4716" s="6" t="s">
        <v>5202</v>
      </c>
      <c r="I4716" s="0" t="n">
        <v>2</v>
      </c>
      <c r="J4716" s="6" t="n">
        <v>0</v>
      </c>
      <c r="K4716" s="3" t="str">
        <f aca="false">IF(I4716=1,"Yes","No")</f>
        <v>No</v>
      </c>
      <c r="L4716" s="7" t="n">
        <f aca="false">IF(K4716="Yes",(J4716-1)*0.98,-1)</f>
        <v>-1</v>
      </c>
      <c r="M4716" s="10" t="s">
        <v>53</v>
      </c>
      <c r="N4716" s="55" t="n">
        <v>8.99</v>
      </c>
      <c r="O4716" s="50" t="n">
        <f aca="false">N4716*L4716</f>
        <v>-8.99</v>
      </c>
      <c r="P4716" s="14" t="n">
        <f aca="false">O4716+P4715</f>
        <v>518.901490896</v>
      </c>
    </row>
    <row r="4717" customFormat="false" ht="12.8" hidden="false" customHeight="false" outlineLevel="0" collapsed="false">
      <c r="A4717" s="2" t="s">
        <v>5203</v>
      </c>
      <c r="B4717" s="2" t="s">
        <v>162</v>
      </c>
      <c r="C4717" s="6" t="s">
        <v>332</v>
      </c>
      <c r="D4717" s="6" t="s">
        <v>29</v>
      </c>
      <c r="E4717" s="6" t="s">
        <v>147</v>
      </c>
      <c r="F4717" s="6" t="s">
        <v>770</v>
      </c>
      <c r="G4717" s="6" t="s">
        <v>21</v>
      </c>
      <c r="H4717" s="6" t="s">
        <v>5204</v>
      </c>
      <c r="I4717" s="0" t="n">
        <v>4</v>
      </c>
      <c r="J4717" s="6" t="n">
        <v>0</v>
      </c>
      <c r="K4717" s="3" t="str">
        <f aca="false">IF(I4717=1, "No","Yes")</f>
        <v>Yes</v>
      </c>
      <c r="L4717" s="7" t="n">
        <f aca="false">IF(I4717=1,-J4717,0.98)</f>
        <v>0.98</v>
      </c>
      <c r="M4717" s="8" t="s">
        <v>51</v>
      </c>
      <c r="N4717" s="55" t="n">
        <v>8.99</v>
      </c>
      <c r="O4717" s="50" t="n">
        <f aca="false">N4717*L4717</f>
        <v>8.8102</v>
      </c>
      <c r="P4717" s="14" t="n">
        <f aca="false">O4717+P4716</f>
        <v>527.711690896</v>
      </c>
    </row>
    <row r="4718" customFormat="false" ht="12.8" hidden="false" customHeight="false" outlineLevel="0" collapsed="false">
      <c r="A4718" s="2" t="s">
        <v>5203</v>
      </c>
      <c r="B4718" s="2" t="s">
        <v>197</v>
      </c>
      <c r="C4718" s="0" t="s">
        <v>59</v>
      </c>
      <c r="D4718" s="0" t="s">
        <v>29</v>
      </c>
      <c r="E4718" s="0" t="s">
        <v>30</v>
      </c>
      <c r="F4718" s="0" t="s">
        <v>1055</v>
      </c>
      <c r="G4718" s="0" t="s">
        <v>21</v>
      </c>
      <c r="H4718" s="0" t="s">
        <v>5205</v>
      </c>
      <c r="I4718" s="0" t="n">
        <v>1</v>
      </c>
      <c r="J4718" s="0" t="n">
        <v>1.51</v>
      </c>
      <c r="K4718" s="3" t="s">
        <v>21</v>
      </c>
      <c r="L4718" s="0" t="n">
        <f aca="false">IF(K4718="Yes",(J4718-1)*0.98,-1)</f>
        <v>0.4998</v>
      </c>
      <c r="M4718" s="4" t="s">
        <v>22</v>
      </c>
      <c r="N4718" s="55" t="n">
        <v>8.99</v>
      </c>
      <c r="O4718" s="50" t="n">
        <f aca="false">N4718*L4718</f>
        <v>4.493202</v>
      </c>
      <c r="P4718" s="14" t="n">
        <f aca="false">O4718+P4717</f>
        <v>532.204892896</v>
      </c>
    </row>
    <row r="4719" customFormat="false" ht="12.8" hidden="false" customHeight="false" outlineLevel="0" collapsed="false">
      <c r="A4719" s="9" t="s">
        <v>5206</v>
      </c>
      <c r="B4719" s="9" t="s">
        <v>149</v>
      </c>
      <c r="C4719" s="6" t="s">
        <v>382</v>
      </c>
      <c r="D4719" s="6" t="s">
        <v>48</v>
      </c>
      <c r="E4719" s="6" t="s">
        <v>147</v>
      </c>
      <c r="F4719" s="6" t="s">
        <v>65</v>
      </c>
      <c r="G4719" s="6" t="s">
        <v>21</v>
      </c>
      <c r="H4719" s="6" t="s">
        <v>5207</v>
      </c>
      <c r="I4719" s="0" t="n">
        <v>2</v>
      </c>
      <c r="J4719" s="6" t="n">
        <v>5.6</v>
      </c>
      <c r="K4719" s="3" t="s">
        <v>21</v>
      </c>
      <c r="L4719" s="0" t="n">
        <f aca="false">IF(K4719="Yes",(J4719-1)*0.98,-1)</f>
        <v>4.508</v>
      </c>
      <c r="M4719" s="13" t="s">
        <v>184</v>
      </c>
      <c r="N4719" s="55" t="n">
        <v>8.99</v>
      </c>
      <c r="O4719" s="50" t="n">
        <f aca="false">N4719*L4719</f>
        <v>40.52692</v>
      </c>
      <c r="P4719" s="14" t="n">
        <f aca="false">O4719+P4718</f>
        <v>572.731812896</v>
      </c>
    </row>
    <row r="4720" customFormat="false" ht="12.8" hidden="false" customHeight="false" outlineLevel="0" collapsed="false">
      <c r="A4720" s="2" t="s">
        <v>5208</v>
      </c>
      <c r="B4720" s="2" t="s">
        <v>296</v>
      </c>
      <c r="C4720" s="6" t="s">
        <v>608</v>
      </c>
      <c r="D4720" s="6" t="s">
        <v>42</v>
      </c>
      <c r="E4720" s="6" t="s">
        <v>147</v>
      </c>
      <c r="F4720" s="6" t="s">
        <v>18</v>
      </c>
      <c r="G4720" s="6" t="s">
        <v>19</v>
      </c>
      <c r="H4720" s="6" t="s">
        <v>5209</v>
      </c>
      <c r="I4720" s="0" t="n">
        <v>2</v>
      </c>
      <c r="J4720" s="6" t="n">
        <v>0</v>
      </c>
      <c r="K4720" s="3" t="str">
        <f aca="false">IF(I4720=1, "No","Yes")</f>
        <v>Yes</v>
      </c>
      <c r="L4720" s="7" t="n">
        <f aca="false">IF(I4720=1,-J4720,0.98)</f>
        <v>0.98</v>
      </c>
      <c r="M4720" s="8" t="s">
        <v>51</v>
      </c>
      <c r="N4720" s="55" t="n">
        <v>8.99</v>
      </c>
      <c r="O4720" s="50" t="n">
        <f aca="false">N4720*L4720</f>
        <v>8.8102</v>
      </c>
      <c r="P4720" s="14" t="n">
        <f aca="false">O4720+P4719</f>
        <v>581.542012896</v>
      </c>
    </row>
    <row r="4721" customFormat="false" ht="12.8" hidden="false" customHeight="false" outlineLevel="0" collapsed="false">
      <c r="A4721" s="2" t="s">
        <v>5208</v>
      </c>
      <c r="B4721" s="2" t="s">
        <v>245</v>
      </c>
      <c r="C4721" s="0" t="s">
        <v>1302</v>
      </c>
      <c r="D4721" s="0" t="s">
        <v>37</v>
      </c>
      <c r="E4721" s="0" t="s">
        <v>147</v>
      </c>
      <c r="G4721" s="0" t="s">
        <v>19</v>
      </c>
      <c r="H4721" s="0" t="s">
        <v>5210</v>
      </c>
      <c r="I4721" s="0" t="n">
        <v>1</v>
      </c>
      <c r="J4721" s="0" t="n">
        <v>1.16</v>
      </c>
      <c r="K4721" s="3" t="str">
        <f aca="false">IF(I4721=1,"Yes","No")</f>
        <v>Yes</v>
      </c>
      <c r="L4721" s="0" t="n">
        <f aca="false">IF(K4721="Yes",(J4721-1)*0.98,-1)</f>
        <v>0.1568</v>
      </c>
      <c r="M4721" s="5" t="s">
        <v>33</v>
      </c>
      <c r="N4721" s="55" t="n">
        <v>8.99</v>
      </c>
      <c r="O4721" s="50" t="n">
        <f aca="false">N4721*L4721</f>
        <v>1.409632</v>
      </c>
      <c r="P4721" s="14" t="n">
        <f aca="false">O4721+P4720</f>
        <v>582.951644896</v>
      </c>
    </row>
    <row r="4722" customFormat="false" ht="12.8" hidden="false" customHeight="false" outlineLevel="0" collapsed="false">
      <c r="A4722" s="9" t="s">
        <v>5211</v>
      </c>
      <c r="B4722" s="9" t="s">
        <v>162</v>
      </c>
      <c r="C4722" s="6" t="s">
        <v>433</v>
      </c>
      <c r="D4722" s="6" t="s">
        <v>42</v>
      </c>
      <c r="E4722" s="6" t="s">
        <v>147</v>
      </c>
      <c r="F4722" s="6" t="s">
        <v>43</v>
      </c>
      <c r="G4722" s="6" t="s">
        <v>19</v>
      </c>
      <c r="H4722" s="6" t="s">
        <v>5212</v>
      </c>
      <c r="I4722" s="0" t="n">
        <v>2</v>
      </c>
      <c r="J4722" s="6" t="n">
        <v>0</v>
      </c>
      <c r="K4722" s="3" t="str">
        <f aca="false">IF(I4722=1,"Yes","No")</f>
        <v>No</v>
      </c>
      <c r="L4722" s="7" t="n">
        <f aca="false">IF(K4722="Yes",(J4722-1)*0.98,-1)</f>
        <v>-1</v>
      </c>
      <c r="M4722" s="10" t="s">
        <v>53</v>
      </c>
      <c r="N4722" s="55" t="n">
        <v>8.99</v>
      </c>
      <c r="O4722" s="50" t="n">
        <f aca="false">N4722*L4722</f>
        <v>-8.99</v>
      </c>
      <c r="P4722" s="14" t="n">
        <f aca="false">O4722+P4721</f>
        <v>573.961644896</v>
      </c>
    </row>
    <row r="4723" customFormat="false" ht="12.8" hidden="false" customHeight="false" outlineLevel="0" collapsed="false">
      <c r="A4723" s="2" t="s">
        <v>5211</v>
      </c>
      <c r="B4723" s="2" t="s">
        <v>23</v>
      </c>
      <c r="C4723" s="6" t="s">
        <v>639</v>
      </c>
      <c r="D4723" s="6" t="s">
        <v>48</v>
      </c>
      <c r="E4723" s="6" t="s">
        <v>147</v>
      </c>
      <c r="F4723" s="6" t="s">
        <v>770</v>
      </c>
      <c r="G4723" s="6" t="s">
        <v>21</v>
      </c>
      <c r="H4723" s="6" t="s">
        <v>5213</v>
      </c>
      <c r="I4723" s="0" t="n">
        <v>3</v>
      </c>
      <c r="J4723" s="6" t="n">
        <v>0</v>
      </c>
      <c r="K4723" s="3" t="str">
        <f aca="false">IF(I4723=1, "No","Yes")</f>
        <v>Yes</v>
      </c>
      <c r="L4723" s="7" t="n">
        <f aca="false">IF(I4723=1,-J4723,0.98)</f>
        <v>0.98</v>
      </c>
      <c r="M4723" s="8" t="s">
        <v>51</v>
      </c>
      <c r="N4723" s="55" t="n">
        <v>8.99</v>
      </c>
      <c r="O4723" s="50" t="n">
        <f aca="false">N4723*L4723</f>
        <v>8.8102</v>
      </c>
      <c r="P4723" s="14" t="n">
        <f aca="false">O4723+P4722</f>
        <v>582.771844896</v>
      </c>
    </row>
    <row r="4724" customFormat="false" ht="12.8" hidden="false" customHeight="false" outlineLevel="0" collapsed="false">
      <c r="A4724" s="2" t="s">
        <v>5211</v>
      </c>
      <c r="B4724" s="2" t="s">
        <v>252</v>
      </c>
      <c r="C4724" s="0" t="s">
        <v>1115</v>
      </c>
      <c r="D4724" s="0" t="s">
        <v>37</v>
      </c>
      <c r="E4724" s="0" t="s">
        <v>147</v>
      </c>
      <c r="G4724" s="0" t="s">
        <v>19</v>
      </c>
      <c r="H4724" s="0" t="s">
        <v>5082</v>
      </c>
      <c r="I4724" s="0" t="n">
        <v>4</v>
      </c>
      <c r="J4724" s="0" t="n">
        <v>0</v>
      </c>
      <c r="K4724" s="3" t="str">
        <f aca="false">IF(I4724=1,"Yes","No")</f>
        <v>No</v>
      </c>
      <c r="L4724" s="0" t="n">
        <f aca="false">IF(K4724="Yes",(J4724-1)*0.98,-1)</f>
        <v>-1</v>
      </c>
      <c r="M4724" s="5" t="s">
        <v>33</v>
      </c>
      <c r="N4724" s="55" t="n">
        <v>8.99</v>
      </c>
      <c r="O4724" s="50" t="n">
        <f aca="false">N4724*L4724</f>
        <v>-8.99</v>
      </c>
      <c r="P4724" s="14" t="n">
        <f aca="false">O4724+P4723</f>
        <v>573.781844896</v>
      </c>
    </row>
    <row r="4725" customFormat="false" ht="12.8" hidden="false" customHeight="false" outlineLevel="0" collapsed="false">
      <c r="A4725" s="2" t="s">
        <v>5214</v>
      </c>
      <c r="B4725" s="2" t="s">
        <v>155</v>
      </c>
      <c r="C4725" s="0" t="s">
        <v>1371</v>
      </c>
      <c r="D4725" s="0" t="s">
        <v>16</v>
      </c>
      <c r="E4725" s="0" t="s">
        <v>30</v>
      </c>
      <c r="F4725" s="0" t="s">
        <v>43</v>
      </c>
      <c r="G4725" s="0" t="s">
        <v>19</v>
      </c>
      <c r="H4725" s="0" t="s">
        <v>5215</v>
      </c>
      <c r="I4725" s="0" t="n">
        <v>1</v>
      </c>
      <c r="J4725" s="0" t="n">
        <v>1.28</v>
      </c>
      <c r="K4725" s="3" t="s">
        <v>21</v>
      </c>
      <c r="L4725" s="0" t="n">
        <f aca="false">IF(K4725="Yes",(J4725-1)*0.98,-1)</f>
        <v>0.2744</v>
      </c>
      <c r="M4725" s="4" t="s">
        <v>22</v>
      </c>
      <c r="N4725" s="55" t="n">
        <v>8.99</v>
      </c>
      <c r="O4725" s="50" t="n">
        <f aca="false">N4725*L4725</f>
        <v>2.466856</v>
      </c>
      <c r="P4725" s="14" t="n">
        <f aca="false">O4725+P4724</f>
        <v>576.248700896</v>
      </c>
    </row>
    <row r="4726" customFormat="false" ht="12.8" hidden="false" customHeight="false" outlineLevel="0" collapsed="false">
      <c r="A4726" s="2" t="s">
        <v>5214</v>
      </c>
      <c r="B4726" s="2" t="s">
        <v>96</v>
      </c>
      <c r="C4726" s="0" t="s">
        <v>1371</v>
      </c>
      <c r="D4726" s="0" t="s">
        <v>16</v>
      </c>
      <c r="E4726" s="0" t="s">
        <v>30</v>
      </c>
      <c r="F4726" s="0" t="s">
        <v>43</v>
      </c>
      <c r="G4726" s="0" t="s">
        <v>19</v>
      </c>
      <c r="H4726" s="0" t="s">
        <v>5216</v>
      </c>
      <c r="I4726" s="0" t="n">
        <v>1</v>
      </c>
      <c r="J4726" s="0" t="n">
        <v>1.78</v>
      </c>
      <c r="K4726" s="3" t="s">
        <v>21</v>
      </c>
      <c r="L4726" s="0" t="n">
        <f aca="false">IF(K4726="Yes",(J4726-1)*0.98,-1)</f>
        <v>0.7644</v>
      </c>
      <c r="M4726" s="4" t="s">
        <v>22</v>
      </c>
      <c r="N4726" s="55" t="n">
        <v>8.99</v>
      </c>
      <c r="O4726" s="50" t="n">
        <f aca="false">N4726*L4726</f>
        <v>6.871956</v>
      </c>
      <c r="P4726" s="14" t="n">
        <f aca="false">O4726+P4725</f>
        <v>583.120656896</v>
      </c>
    </row>
    <row r="4727" customFormat="false" ht="12.8" hidden="false" customHeight="false" outlineLevel="0" collapsed="false">
      <c r="A4727" s="2" t="s">
        <v>5214</v>
      </c>
      <c r="B4727" s="2" t="s">
        <v>421</v>
      </c>
      <c r="C4727" s="6" t="s">
        <v>555</v>
      </c>
      <c r="D4727" s="6" t="s">
        <v>42</v>
      </c>
      <c r="E4727" s="6" t="s">
        <v>147</v>
      </c>
      <c r="F4727" s="6" t="s">
        <v>18</v>
      </c>
      <c r="G4727" s="6" t="s">
        <v>19</v>
      </c>
      <c r="H4727" s="6" t="s">
        <v>5217</v>
      </c>
      <c r="I4727" s="0" t="n">
        <v>0</v>
      </c>
      <c r="J4727" s="6" t="n">
        <v>0</v>
      </c>
      <c r="K4727" s="3" t="str">
        <f aca="false">IF(I4727=1, "No","Yes")</f>
        <v>Yes</v>
      </c>
      <c r="L4727" s="7" t="n">
        <f aca="false">IF(I4727=1,-J4727,0.98)</f>
        <v>0.98</v>
      </c>
      <c r="M4727" s="8" t="s">
        <v>51</v>
      </c>
      <c r="N4727" s="55" t="n">
        <v>8.99</v>
      </c>
      <c r="O4727" s="50" t="n">
        <f aca="false">N4727*L4727</f>
        <v>8.8102</v>
      </c>
      <c r="P4727" s="14" t="n">
        <f aca="false">O4727+P4726</f>
        <v>591.930856896</v>
      </c>
    </row>
    <row r="4728" customFormat="false" ht="12.8" hidden="false" customHeight="false" outlineLevel="0" collapsed="false">
      <c r="A4728" s="2" t="s">
        <v>5214</v>
      </c>
      <c r="B4728" s="2" t="s">
        <v>400</v>
      </c>
      <c r="C4728" s="0" t="s">
        <v>555</v>
      </c>
      <c r="D4728" s="0" t="s">
        <v>42</v>
      </c>
      <c r="E4728" s="0" t="s">
        <v>147</v>
      </c>
      <c r="F4728" s="0" t="s">
        <v>453</v>
      </c>
      <c r="G4728" s="0" t="s">
        <v>19</v>
      </c>
      <c r="H4728" s="0" t="s">
        <v>5218</v>
      </c>
      <c r="I4728" s="0" t="n">
        <v>2</v>
      </c>
      <c r="J4728" s="0" t="n">
        <v>0</v>
      </c>
      <c r="K4728" s="3" t="str">
        <f aca="false">IF(I4728=1,"Yes","No")</f>
        <v>No</v>
      </c>
      <c r="L4728" s="0" t="n">
        <f aca="false">IF(K4728="Yes",(J4728-1)*0.98,-1)</f>
        <v>-1</v>
      </c>
      <c r="M4728" s="5" t="s">
        <v>33</v>
      </c>
      <c r="N4728" s="55" t="n">
        <v>8.99</v>
      </c>
      <c r="O4728" s="50" t="n">
        <f aca="false">N4728*L4728</f>
        <v>-8.99</v>
      </c>
      <c r="P4728" s="14" t="n">
        <f aca="false">O4728+P4727</f>
        <v>582.940856896</v>
      </c>
    </row>
    <row r="4729" customFormat="false" ht="12.8" hidden="false" customHeight="false" outlineLevel="0" collapsed="false">
      <c r="A4729" s="2" t="s">
        <v>5219</v>
      </c>
      <c r="B4729" s="2" t="s">
        <v>331</v>
      </c>
      <c r="C4729" s="0" t="s">
        <v>248</v>
      </c>
      <c r="D4729" s="0" t="s">
        <v>29</v>
      </c>
      <c r="E4729" s="0" t="s">
        <v>147</v>
      </c>
      <c r="F4729" s="0" t="s">
        <v>65</v>
      </c>
      <c r="G4729" s="0" t="s">
        <v>21</v>
      </c>
      <c r="H4729" s="0" t="s">
        <v>5220</v>
      </c>
      <c r="I4729" s="0" t="n">
        <v>3</v>
      </c>
      <c r="J4729" s="0" t="n">
        <v>0</v>
      </c>
      <c r="K4729" s="3" t="s">
        <v>19</v>
      </c>
      <c r="L4729" s="0" t="n">
        <f aca="false">IF(K4729="Yes",(J4729-1)*0.98,-1)</f>
        <v>-1</v>
      </c>
      <c r="M4729" s="11" t="s">
        <v>62</v>
      </c>
      <c r="N4729" s="55" t="n">
        <v>8.99</v>
      </c>
      <c r="O4729" s="50" t="n">
        <f aca="false">N4729*L4729</f>
        <v>-8.99</v>
      </c>
      <c r="P4729" s="14" t="n">
        <f aca="false">O4729+P4728</f>
        <v>573.950856896</v>
      </c>
    </row>
    <row r="4730" customFormat="false" ht="12.8" hidden="false" customHeight="false" outlineLevel="0" collapsed="false">
      <c r="A4730" s="2" t="s">
        <v>5219</v>
      </c>
      <c r="B4730" s="2" t="s">
        <v>331</v>
      </c>
      <c r="C4730" s="6" t="s">
        <v>248</v>
      </c>
      <c r="D4730" s="6" t="s">
        <v>29</v>
      </c>
      <c r="E4730" s="6" t="s">
        <v>147</v>
      </c>
      <c r="F4730" s="6" t="s">
        <v>65</v>
      </c>
      <c r="G4730" s="6" t="s">
        <v>21</v>
      </c>
      <c r="H4730" s="6" t="s">
        <v>5221</v>
      </c>
      <c r="I4730" s="0" t="n">
        <v>2</v>
      </c>
      <c r="J4730" s="6" t="n">
        <v>0</v>
      </c>
      <c r="K4730" s="3" t="str">
        <f aca="false">IF(I4730=1, "No","Yes")</f>
        <v>Yes</v>
      </c>
      <c r="L4730" s="7" t="n">
        <f aca="false">IF(I4730=1,-J4730,0.98)</f>
        <v>0.98</v>
      </c>
      <c r="M4730" s="8" t="s">
        <v>51</v>
      </c>
      <c r="N4730" s="55" t="n">
        <v>8.99</v>
      </c>
      <c r="O4730" s="50" t="n">
        <f aca="false">N4730*L4730</f>
        <v>8.8102</v>
      </c>
      <c r="P4730" s="14" t="n">
        <f aca="false">O4730+P4729</f>
        <v>582.761056896</v>
      </c>
    </row>
    <row r="4731" customFormat="false" ht="12.8" hidden="false" customHeight="false" outlineLevel="0" collapsed="false">
      <c r="A4731" s="9" t="s">
        <v>5219</v>
      </c>
      <c r="B4731" s="9" t="s">
        <v>331</v>
      </c>
      <c r="C4731" s="6" t="s">
        <v>248</v>
      </c>
      <c r="D4731" s="6" t="s">
        <v>29</v>
      </c>
      <c r="E4731" s="6" t="s">
        <v>147</v>
      </c>
      <c r="F4731" s="6" t="s">
        <v>65</v>
      </c>
      <c r="G4731" s="6" t="s">
        <v>21</v>
      </c>
      <c r="H4731" s="6" t="s">
        <v>5221</v>
      </c>
      <c r="I4731" s="0" t="n">
        <v>2</v>
      </c>
      <c r="J4731" s="6" t="n">
        <v>8.77</v>
      </c>
      <c r="K4731" s="3" t="s">
        <v>21</v>
      </c>
      <c r="L4731" s="0" t="n">
        <f aca="false">IF(K4731="Yes",(J4731-1)*0.98,-1)</f>
        <v>7.6146</v>
      </c>
      <c r="M4731" s="13" t="s">
        <v>184</v>
      </c>
      <c r="N4731" s="55" t="n">
        <v>8.99</v>
      </c>
      <c r="O4731" s="50" t="n">
        <f aca="false">N4731*L4731</f>
        <v>68.455254</v>
      </c>
      <c r="P4731" s="14" t="n">
        <f aca="false">O4731+P4730</f>
        <v>651.216310896</v>
      </c>
    </row>
    <row r="4732" customFormat="false" ht="12.8" hidden="false" customHeight="false" outlineLevel="0" collapsed="false">
      <c r="A4732" s="2" t="s">
        <v>5219</v>
      </c>
      <c r="B4732" s="2" t="s">
        <v>421</v>
      </c>
      <c r="C4732" s="0" t="s">
        <v>59</v>
      </c>
      <c r="D4732" s="0" t="s">
        <v>16</v>
      </c>
      <c r="E4732" s="0" t="s">
        <v>30</v>
      </c>
      <c r="F4732" s="0" t="s">
        <v>65</v>
      </c>
      <c r="G4732" s="0" t="s">
        <v>21</v>
      </c>
      <c r="H4732" s="0" t="s">
        <v>5222</v>
      </c>
      <c r="I4732" s="0" t="n">
        <v>0</v>
      </c>
      <c r="J4732" s="0" t="n">
        <v>0</v>
      </c>
      <c r="K4732" s="3" t="s">
        <v>19</v>
      </c>
      <c r="L4732" s="0" t="n">
        <f aca="false">IF(K4732="Yes",(J4732-1)*0.98,-1)</f>
        <v>-1</v>
      </c>
      <c r="M4732" s="4" t="s">
        <v>22</v>
      </c>
      <c r="N4732" s="55" t="n">
        <v>8.99</v>
      </c>
      <c r="O4732" s="50" t="n">
        <f aca="false">N4732*L4732</f>
        <v>-8.99</v>
      </c>
      <c r="P4732" s="14" t="n">
        <f aca="false">O4732+P4731</f>
        <v>642.226310896</v>
      </c>
    </row>
    <row r="4733" customFormat="false" ht="12.8" hidden="false" customHeight="false" outlineLevel="0" collapsed="false">
      <c r="A4733" s="2" t="s">
        <v>5223</v>
      </c>
      <c r="B4733" s="2" t="s">
        <v>310</v>
      </c>
      <c r="C4733" s="6" t="s">
        <v>403</v>
      </c>
      <c r="D4733" s="6" t="s">
        <v>42</v>
      </c>
      <c r="E4733" s="6" t="s">
        <v>147</v>
      </c>
      <c r="F4733" s="6" t="s">
        <v>18</v>
      </c>
      <c r="G4733" s="6" t="s">
        <v>19</v>
      </c>
      <c r="H4733" s="6" t="s">
        <v>5224</v>
      </c>
      <c r="I4733" s="0" t="n">
        <v>2</v>
      </c>
      <c r="J4733" s="6" t="n">
        <v>0</v>
      </c>
      <c r="K4733" s="3" t="str">
        <f aca="false">IF(I4733=1, "No","Yes")</f>
        <v>Yes</v>
      </c>
      <c r="L4733" s="7" t="n">
        <f aca="false">IF(I4733=1,-J4733,0.98)</f>
        <v>0.98</v>
      </c>
      <c r="M4733" s="8" t="s">
        <v>51</v>
      </c>
      <c r="N4733" s="55" t="n">
        <v>8.99</v>
      </c>
      <c r="O4733" s="50" t="n">
        <f aca="false">N4733*L4733</f>
        <v>8.8102</v>
      </c>
      <c r="P4733" s="14" t="n">
        <f aca="false">O4733+P4732</f>
        <v>651.036510896</v>
      </c>
    </row>
    <row r="4734" customFormat="false" ht="12.8" hidden="false" customHeight="false" outlineLevel="0" collapsed="false">
      <c r="A4734" s="2" t="s">
        <v>5225</v>
      </c>
      <c r="B4734" s="2" t="s">
        <v>375</v>
      </c>
      <c r="C4734" s="0" t="s">
        <v>406</v>
      </c>
      <c r="D4734" s="0" t="s">
        <v>16</v>
      </c>
      <c r="E4734" s="0" t="s">
        <v>79</v>
      </c>
      <c r="F4734" s="0" t="s">
        <v>80</v>
      </c>
      <c r="G4734" s="0" t="s">
        <v>19</v>
      </c>
      <c r="H4734" s="0" t="s">
        <v>5226</v>
      </c>
      <c r="I4734" s="0" t="n">
        <v>4</v>
      </c>
      <c r="J4734" s="0" t="n">
        <v>0</v>
      </c>
      <c r="K4734" s="3" t="s">
        <v>19</v>
      </c>
      <c r="L4734" s="0" t="n">
        <f aca="false">IF(K4734="Yes",(J4734-1)*0.98,-1)</f>
        <v>-1</v>
      </c>
      <c r="M4734" s="4" t="s">
        <v>22</v>
      </c>
      <c r="N4734" s="55" t="n">
        <v>8.99</v>
      </c>
      <c r="O4734" s="50" t="n">
        <f aca="false">N4734*L4734</f>
        <v>-8.99</v>
      </c>
      <c r="P4734" s="14" t="n">
        <f aca="false">O4734+P4733</f>
        <v>642.046510896</v>
      </c>
    </row>
    <row r="4735" customFormat="false" ht="12.8" hidden="false" customHeight="false" outlineLevel="0" collapsed="false">
      <c r="A4735" s="2" t="s">
        <v>5227</v>
      </c>
      <c r="B4735" s="2" t="s">
        <v>90</v>
      </c>
      <c r="C4735" s="0" t="s">
        <v>3476</v>
      </c>
      <c r="D4735" s="0" t="s">
        <v>37</v>
      </c>
      <c r="E4735" s="0" t="s">
        <v>17</v>
      </c>
      <c r="F4735" s="0" t="s">
        <v>18</v>
      </c>
      <c r="G4735" s="0" t="s">
        <v>19</v>
      </c>
      <c r="H4735" s="0" t="s">
        <v>5228</v>
      </c>
      <c r="I4735" s="0" t="n">
        <v>2</v>
      </c>
      <c r="J4735" s="0" t="n">
        <v>0</v>
      </c>
      <c r="K4735" s="3" t="str">
        <f aca="false">IF(I4735=1,"Yes","No")</f>
        <v>No</v>
      </c>
      <c r="L4735" s="0" t="n">
        <f aca="false">IF(K4735="Yes",(J4735-1)*0.98,-1)</f>
        <v>-1</v>
      </c>
      <c r="M4735" s="5" t="s">
        <v>33</v>
      </c>
      <c r="N4735" s="55" t="n">
        <v>8.99</v>
      </c>
      <c r="O4735" s="50" t="n">
        <f aca="false">N4735*L4735</f>
        <v>-8.99</v>
      </c>
      <c r="P4735" s="14" t="n">
        <f aca="false">O4735+P4734</f>
        <v>633.056510896</v>
      </c>
    </row>
    <row r="4736" customFormat="false" ht="12.8" hidden="false" customHeight="false" outlineLevel="0" collapsed="false">
      <c r="A4736" s="2" t="s">
        <v>5227</v>
      </c>
      <c r="B4736" s="2" t="s">
        <v>400</v>
      </c>
      <c r="C4736" s="0" t="s">
        <v>526</v>
      </c>
      <c r="D4736" s="0" t="s">
        <v>29</v>
      </c>
      <c r="E4736" s="0" t="s">
        <v>147</v>
      </c>
      <c r="F4736" s="0" t="s">
        <v>65</v>
      </c>
      <c r="G4736" s="0" t="s">
        <v>21</v>
      </c>
      <c r="H4736" s="0" t="s">
        <v>5229</v>
      </c>
      <c r="I4736" s="0" t="n">
        <v>1</v>
      </c>
      <c r="J4736" s="0" t="n">
        <v>2.69</v>
      </c>
      <c r="K4736" s="3" t="s">
        <v>21</v>
      </c>
      <c r="L4736" s="0" t="n">
        <f aca="false">IF(K4736="Yes",(J4736-1)*0.98,-1)</f>
        <v>1.6562</v>
      </c>
      <c r="M4736" s="11" t="s">
        <v>62</v>
      </c>
      <c r="N4736" s="55" t="n">
        <v>8.99</v>
      </c>
      <c r="O4736" s="50" t="n">
        <f aca="false">N4736*L4736</f>
        <v>14.889238</v>
      </c>
      <c r="P4736" s="14" t="n">
        <f aca="false">O4736+P4735</f>
        <v>647.945748896</v>
      </c>
    </row>
    <row r="4737" customFormat="false" ht="12.8" hidden="false" customHeight="false" outlineLevel="0" collapsed="false">
      <c r="A4737" s="2" t="s">
        <v>5227</v>
      </c>
      <c r="B4737" s="2" t="s">
        <v>400</v>
      </c>
      <c r="C4737" s="6" t="s">
        <v>526</v>
      </c>
      <c r="D4737" s="6" t="s">
        <v>29</v>
      </c>
      <c r="E4737" s="6" t="s">
        <v>147</v>
      </c>
      <c r="F4737" s="6" t="s">
        <v>65</v>
      </c>
      <c r="G4737" s="6" t="s">
        <v>21</v>
      </c>
      <c r="H4737" s="6" t="s">
        <v>5230</v>
      </c>
      <c r="I4737" s="0" t="n">
        <v>2</v>
      </c>
      <c r="J4737" s="6" t="n">
        <v>0</v>
      </c>
      <c r="K4737" s="3" t="str">
        <f aca="false">IF(I4737=1, "No","Yes")</f>
        <v>Yes</v>
      </c>
      <c r="L4737" s="7" t="n">
        <f aca="false">IF(I4737=1,-J4737,0.98)</f>
        <v>0.98</v>
      </c>
      <c r="M4737" s="8" t="s">
        <v>51</v>
      </c>
      <c r="N4737" s="55" t="n">
        <v>8.99</v>
      </c>
      <c r="O4737" s="50" t="n">
        <f aca="false">N4737*L4737</f>
        <v>8.8102</v>
      </c>
      <c r="P4737" s="14" t="n">
        <f aca="false">O4737+P4736</f>
        <v>656.755948896</v>
      </c>
    </row>
    <row r="4738" customFormat="false" ht="12.8" hidden="false" customHeight="false" outlineLevel="0" collapsed="false">
      <c r="A4738" s="9" t="s">
        <v>5227</v>
      </c>
      <c r="B4738" s="9" t="s">
        <v>400</v>
      </c>
      <c r="C4738" s="6" t="s">
        <v>526</v>
      </c>
      <c r="D4738" s="6" t="s">
        <v>29</v>
      </c>
      <c r="E4738" s="6" t="s">
        <v>147</v>
      </c>
      <c r="F4738" s="6" t="s">
        <v>65</v>
      </c>
      <c r="G4738" s="6" t="s">
        <v>21</v>
      </c>
      <c r="H4738" s="6" t="s">
        <v>5230</v>
      </c>
      <c r="I4738" s="0" t="n">
        <v>2</v>
      </c>
      <c r="J4738" s="6" t="n">
        <v>2.78</v>
      </c>
      <c r="K4738" s="3" t="s">
        <v>21</v>
      </c>
      <c r="L4738" s="0" t="n">
        <f aca="false">IF(K4738="Yes",(J4738-1)*0.98,-1)</f>
        <v>1.7444</v>
      </c>
      <c r="M4738" s="13" t="s">
        <v>184</v>
      </c>
      <c r="N4738" s="55" t="n">
        <v>8.99</v>
      </c>
      <c r="O4738" s="50" t="n">
        <f aca="false">N4738*L4738</f>
        <v>15.682156</v>
      </c>
      <c r="P4738" s="14" t="n">
        <f aca="false">O4738+P4737</f>
        <v>672.438104896</v>
      </c>
    </row>
    <row r="4739" customFormat="false" ht="12.8" hidden="false" customHeight="false" outlineLevel="0" collapsed="false">
      <c r="A4739" s="2" t="s">
        <v>5231</v>
      </c>
      <c r="B4739" s="2" t="s">
        <v>657</v>
      </c>
      <c r="C4739" s="0" t="s">
        <v>638</v>
      </c>
      <c r="D4739" s="0" t="s">
        <v>195</v>
      </c>
      <c r="E4739" s="0" t="s">
        <v>147</v>
      </c>
      <c r="G4739" s="0" t="s">
        <v>19</v>
      </c>
      <c r="H4739" s="0" t="s">
        <v>2242</v>
      </c>
      <c r="I4739" s="0" t="n">
        <v>0</v>
      </c>
      <c r="J4739" s="0" t="n">
        <v>0</v>
      </c>
      <c r="K4739" s="3" t="str">
        <f aca="false">IF(I4739=1,"Yes","No")</f>
        <v>No</v>
      </c>
      <c r="L4739" s="0" t="n">
        <f aca="false">IF(K4739="Yes",(J4739-1)*0.98,-1)</f>
        <v>-1</v>
      </c>
      <c r="M4739" s="5" t="s">
        <v>33</v>
      </c>
      <c r="N4739" s="55" t="n">
        <v>8.99</v>
      </c>
      <c r="O4739" s="50" t="n">
        <f aca="false">N4739*L4739</f>
        <v>-8.99</v>
      </c>
      <c r="P4739" s="14" t="n">
        <f aca="false">O4739+P4738</f>
        <v>663.448104896</v>
      </c>
    </row>
    <row r="4740" customFormat="false" ht="12.8" hidden="false" customHeight="false" outlineLevel="0" collapsed="false">
      <c r="A4740" s="2" t="s">
        <v>5231</v>
      </c>
      <c r="B4740" s="2" t="s">
        <v>505</v>
      </c>
      <c r="C4740" s="6" t="s">
        <v>41</v>
      </c>
      <c r="D4740" s="6" t="s">
        <v>42</v>
      </c>
      <c r="E4740" s="6" t="s">
        <v>147</v>
      </c>
      <c r="F4740" s="6" t="s">
        <v>18</v>
      </c>
      <c r="G4740" s="6" t="s">
        <v>19</v>
      </c>
      <c r="H4740" s="6" t="s">
        <v>5201</v>
      </c>
      <c r="I4740" s="0" t="n">
        <v>0</v>
      </c>
      <c r="J4740" s="6" t="n">
        <v>0</v>
      </c>
      <c r="K4740" s="3" t="str">
        <f aca="false">IF(I4740=1, "No","Yes")</f>
        <v>Yes</v>
      </c>
      <c r="L4740" s="7" t="n">
        <f aca="false">IF(I4740=1,-J4740,0.98)</f>
        <v>0.98</v>
      </c>
      <c r="M4740" s="8" t="s">
        <v>51</v>
      </c>
      <c r="N4740" s="55" t="n">
        <v>8.99</v>
      </c>
      <c r="O4740" s="50" t="n">
        <f aca="false">N4740*L4740</f>
        <v>8.8102</v>
      </c>
      <c r="P4740" s="14" t="n">
        <f aca="false">O4740+P4739</f>
        <v>672.258304896</v>
      </c>
    </row>
    <row r="4741" customFormat="false" ht="12.8" hidden="false" customHeight="false" outlineLevel="0" collapsed="false">
      <c r="A4741" s="2" t="s">
        <v>5232</v>
      </c>
      <c r="B4741" s="2" t="s">
        <v>810</v>
      </c>
      <c r="C4741" s="6" t="s">
        <v>68</v>
      </c>
      <c r="D4741" s="6" t="s">
        <v>42</v>
      </c>
      <c r="E4741" s="6" t="s">
        <v>147</v>
      </c>
      <c r="F4741" s="6" t="s">
        <v>18</v>
      </c>
      <c r="G4741" s="6" t="s">
        <v>19</v>
      </c>
      <c r="H4741" s="6" t="s">
        <v>5233</v>
      </c>
      <c r="I4741" s="0" t="n">
        <v>3</v>
      </c>
      <c r="J4741" s="6" t="n">
        <v>0</v>
      </c>
      <c r="K4741" s="3" t="str">
        <f aca="false">IF(I4741=1, "No","Yes")</f>
        <v>Yes</v>
      </c>
      <c r="L4741" s="7" t="n">
        <f aca="false">IF(I4741=1,-J4741,0.98)</f>
        <v>0.98</v>
      </c>
      <c r="M4741" s="8" t="s">
        <v>51</v>
      </c>
      <c r="N4741" s="55" t="n">
        <v>8.99</v>
      </c>
      <c r="O4741" s="50" t="n">
        <f aca="false">N4741*L4741</f>
        <v>8.8102</v>
      </c>
      <c r="P4741" s="14" t="n">
        <f aca="false">O4741+P4740</f>
        <v>681.068504896</v>
      </c>
    </row>
    <row r="4742" customFormat="false" ht="12.8" hidden="false" customHeight="false" outlineLevel="0" collapsed="false">
      <c r="A4742" s="2" t="s">
        <v>5232</v>
      </c>
      <c r="B4742" s="2" t="s">
        <v>1099</v>
      </c>
      <c r="C4742" s="0" t="s">
        <v>611</v>
      </c>
      <c r="D4742" s="0" t="s">
        <v>42</v>
      </c>
      <c r="E4742" s="0" t="s">
        <v>147</v>
      </c>
      <c r="F4742" s="0" t="s">
        <v>65</v>
      </c>
      <c r="G4742" s="0" t="s">
        <v>21</v>
      </c>
      <c r="H4742" s="0" t="s">
        <v>5234</v>
      </c>
      <c r="I4742" s="0" t="n">
        <v>1</v>
      </c>
      <c r="J4742" s="0" t="n">
        <v>2.7</v>
      </c>
      <c r="K4742" s="3" t="str">
        <f aca="false">IF(I4742=1,"Yes","No")</f>
        <v>Yes</v>
      </c>
      <c r="L4742" s="0" t="n">
        <f aca="false">IF(K4742="Yes",(J4742-1)*0.98,-1)</f>
        <v>1.666</v>
      </c>
      <c r="M4742" s="5" t="s">
        <v>33</v>
      </c>
      <c r="N4742" s="55" t="n">
        <v>8.99</v>
      </c>
      <c r="O4742" s="50" t="n">
        <f aca="false">N4742*L4742</f>
        <v>14.97734</v>
      </c>
      <c r="P4742" s="14" t="n">
        <f aca="false">O4742+P4741</f>
        <v>696.045844896</v>
      </c>
    </row>
    <row r="4743" customFormat="false" ht="12.8" hidden="false" customHeight="false" outlineLevel="0" collapsed="false">
      <c r="A4743" s="2" t="s">
        <v>5232</v>
      </c>
      <c r="B4743" s="2" t="s">
        <v>1099</v>
      </c>
      <c r="C4743" s="0" t="s">
        <v>611</v>
      </c>
      <c r="D4743" s="0" t="s">
        <v>42</v>
      </c>
      <c r="E4743" s="0" t="s">
        <v>147</v>
      </c>
      <c r="F4743" s="0" t="s">
        <v>65</v>
      </c>
      <c r="G4743" s="0" t="s">
        <v>21</v>
      </c>
      <c r="H4743" s="0" t="s">
        <v>5234</v>
      </c>
      <c r="I4743" s="0" t="n">
        <v>1</v>
      </c>
      <c r="J4743" s="0" t="n">
        <v>1.61</v>
      </c>
      <c r="K4743" s="3" t="s">
        <v>21</v>
      </c>
      <c r="L4743" s="0" t="n">
        <f aca="false">IF(K4743="Yes",(J4743-1)*0.98,-1)</f>
        <v>0.5978</v>
      </c>
      <c r="M4743" s="4" t="s">
        <v>22</v>
      </c>
      <c r="N4743" s="55" t="n">
        <v>8.99</v>
      </c>
      <c r="O4743" s="50" t="n">
        <f aca="false">N4743*L4743</f>
        <v>5.374222</v>
      </c>
      <c r="P4743" s="14" t="n">
        <f aca="false">O4743+P4742</f>
        <v>701.420066896</v>
      </c>
      <c r="Q4743" s="47" t="n">
        <f aca="false">0.8*(P4743-449.66)</f>
        <v>201.4080535168</v>
      </c>
      <c r="R4743" s="47" t="n">
        <f aca="false">P4743-Q4743</f>
        <v>500.0120133792</v>
      </c>
      <c r="S4743" s="47" t="n">
        <f aca="false">R4743/50</f>
        <v>10.000240267584</v>
      </c>
      <c r="T4743" s="47" t="n">
        <f aca="false">567.07+Q4743</f>
        <v>768.4780535168</v>
      </c>
      <c r="U4743" s="48" t="s">
        <v>21</v>
      </c>
    </row>
    <row r="4744" customFormat="false" ht="12.8" hidden="false" customHeight="false" outlineLevel="0" collapsed="false">
      <c r="A4744" s="2" t="s">
        <v>5235</v>
      </c>
      <c r="B4744" s="2" t="s">
        <v>445</v>
      </c>
      <c r="C4744" s="0" t="s">
        <v>91</v>
      </c>
      <c r="D4744" s="0" t="s">
        <v>42</v>
      </c>
      <c r="E4744" s="0" t="s">
        <v>30</v>
      </c>
      <c r="F4744" s="0" t="s">
        <v>18</v>
      </c>
      <c r="G4744" s="0" t="s">
        <v>19</v>
      </c>
      <c r="H4744" s="0" t="s">
        <v>5236</v>
      </c>
      <c r="I4744" s="0" t="n">
        <v>2</v>
      </c>
      <c r="J4744" s="0" t="n">
        <v>1.17</v>
      </c>
      <c r="K4744" s="3" t="s">
        <v>21</v>
      </c>
      <c r="L4744" s="0" t="n">
        <f aca="false">IF(K4744="Yes",(J4744-1)*0.98,-1)</f>
        <v>0.1666</v>
      </c>
      <c r="M4744" s="11" t="s">
        <v>62</v>
      </c>
      <c r="N4744" s="52" t="n">
        <v>10</v>
      </c>
      <c r="O4744" s="50" t="n">
        <f aca="false">N4744*L4744</f>
        <v>1.666</v>
      </c>
      <c r="P4744" s="51" t="n">
        <f aca="false">R4743+O4744</f>
        <v>501.6780133792</v>
      </c>
    </row>
    <row r="4745" customFormat="false" ht="12.8" hidden="false" customHeight="false" outlineLevel="0" collapsed="false">
      <c r="A4745" s="2" t="s">
        <v>5235</v>
      </c>
      <c r="B4745" s="2" t="s">
        <v>536</v>
      </c>
      <c r="C4745" s="0" t="s">
        <v>230</v>
      </c>
      <c r="D4745" s="0" t="s">
        <v>42</v>
      </c>
      <c r="E4745" s="0" t="s">
        <v>147</v>
      </c>
      <c r="F4745" s="0" t="s">
        <v>65</v>
      </c>
      <c r="G4745" s="0" t="s">
        <v>21</v>
      </c>
      <c r="H4745" s="0" t="s">
        <v>5237</v>
      </c>
      <c r="I4745" s="0" t="n">
        <v>0</v>
      </c>
      <c r="J4745" s="0" t="n">
        <v>0</v>
      </c>
      <c r="K4745" s="3" t="str">
        <f aca="false">IF(I4745=1,"Yes","No")</f>
        <v>No</v>
      </c>
      <c r="L4745" s="0" t="n">
        <f aca="false">IF(K4745="Yes",(J4745-1)*0.98,-1)</f>
        <v>-1</v>
      </c>
      <c r="M4745" s="5" t="s">
        <v>33</v>
      </c>
      <c r="N4745" s="52" t="n">
        <v>10</v>
      </c>
      <c r="O4745" s="50" t="n">
        <f aca="false">N4745*L4745</f>
        <v>-10</v>
      </c>
      <c r="P4745" s="14" t="n">
        <f aca="false">O4745+P4744</f>
        <v>491.6780133792</v>
      </c>
    </row>
    <row r="4746" customFormat="false" ht="12.8" hidden="false" customHeight="false" outlineLevel="0" collapsed="false">
      <c r="A4746" s="2" t="s">
        <v>5235</v>
      </c>
      <c r="B4746" s="2" t="s">
        <v>536</v>
      </c>
      <c r="C4746" s="0" t="s">
        <v>230</v>
      </c>
      <c r="D4746" s="0" t="s">
        <v>42</v>
      </c>
      <c r="E4746" s="0" t="s">
        <v>147</v>
      </c>
      <c r="F4746" s="0" t="s">
        <v>65</v>
      </c>
      <c r="G4746" s="0" t="s">
        <v>21</v>
      </c>
      <c r="H4746" s="0" t="s">
        <v>5237</v>
      </c>
      <c r="I4746" s="0" t="n">
        <v>0</v>
      </c>
      <c r="J4746" s="0" t="n">
        <v>0</v>
      </c>
      <c r="K4746" s="3" t="s">
        <v>19</v>
      </c>
      <c r="L4746" s="0" t="n">
        <f aca="false">IF(K4746="Yes",(J4746-1)*0.98,-1)</f>
        <v>-1</v>
      </c>
      <c r="M4746" s="4" t="s">
        <v>22</v>
      </c>
      <c r="N4746" s="52" t="n">
        <v>10</v>
      </c>
      <c r="O4746" s="50" t="n">
        <f aca="false">N4746*L4746</f>
        <v>-10</v>
      </c>
      <c r="P4746" s="14" t="n">
        <f aca="false">O4746+P4745</f>
        <v>481.6780133792</v>
      </c>
    </row>
    <row r="4747" customFormat="false" ht="12.8" hidden="false" customHeight="false" outlineLevel="0" collapsed="false">
      <c r="A4747" s="9" t="s">
        <v>5238</v>
      </c>
      <c r="B4747" s="9" t="s">
        <v>445</v>
      </c>
      <c r="C4747" s="6" t="s">
        <v>15</v>
      </c>
      <c r="D4747" s="6" t="s">
        <v>42</v>
      </c>
      <c r="E4747" s="6" t="s">
        <v>147</v>
      </c>
      <c r="F4747" s="6" t="s">
        <v>43</v>
      </c>
      <c r="G4747" s="6" t="s">
        <v>19</v>
      </c>
      <c r="H4747" s="6" t="s">
        <v>5239</v>
      </c>
      <c r="I4747" s="0" t="n">
        <v>2</v>
      </c>
      <c r="J4747" s="6" t="n">
        <v>0</v>
      </c>
      <c r="K4747" s="3" t="str">
        <f aca="false">IF(I4747=1,"Yes","No")</f>
        <v>No</v>
      </c>
      <c r="L4747" s="7" t="n">
        <f aca="false">IF(K4747="Yes",(J4747-1)*0.98,-1)</f>
        <v>-1</v>
      </c>
      <c r="M4747" s="10" t="s">
        <v>53</v>
      </c>
      <c r="N4747" s="52" t="n">
        <v>10</v>
      </c>
      <c r="O4747" s="50" t="n">
        <f aca="false">N4747*L4747</f>
        <v>-10</v>
      </c>
      <c r="P4747" s="14" t="n">
        <f aca="false">O4747+P4746</f>
        <v>471.6780133792</v>
      </c>
    </row>
    <row r="4748" customFormat="false" ht="12.8" hidden="false" customHeight="false" outlineLevel="0" collapsed="false">
      <c r="A4748" s="2" t="s">
        <v>5240</v>
      </c>
      <c r="B4748" s="2" t="s">
        <v>58</v>
      </c>
      <c r="C4748" s="0" t="s">
        <v>382</v>
      </c>
      <c r="D4748" s="0" t="s">
        <v>29</v>
      </c>
      <c r="E4748" s="0" t="s">
        <v>147</v>
      </c>
      <c r="F4748" s="0" t="s">
        <v>65</v>
      </c>
      <c r="G4748" s="0" t="s">
        <v>21</v>
      </c>
      <c r="H4748" s="0" t="s">
        <v>5241</v>
      </c>
      <c r="I4748" s="0" t="n">
        <v>3</v>
      </c>
      <c r="J4748" s="0" t="n">
        <v>0</v>
      </c>
      <c r="K4748" s="3" t="s">
        <v>19</v>
      </c>
      <c r="L4748" s="0" t="n">
        <f aca="false">IF(K4748="Yes",(J4748-1)*0.98,-1)</f>
        <v>-1</v>
      </c>
      <c r="M4748" s="11" t="s">
        <v>62</v>
      </c>
      <c r="N4748" s="52" t="n">
        <v>10</v>
      </c>
      <c r="O4748" s="50" t="n">
        <f aca="false">N4748*L4748</f>
        <v>-10</v>
      </c>
      <c r="P4748" s="14" t="n">
        <f aca="false">O4748+P4747</f>
        <v>461.6780133792</v>
      </c>
    </row>
    <row r="4749" customFormat="false" ht="12.8" hidden="false" customHeight="false" outlineLevel="0" collapsed="false">
      <c r="A4749" s="9" t="s">
        <v>5242</v>
      </c>
      <c r="B4749" s="9" t="s">
        <v>23</v>
      </c>
      <c r="C4749" s="6" t="s">
        <v>495</v>
      </c>
      <c r="D4749" s="6" t="s">
        <v>42</v>
      </c>
      <c r="E4749" s="6" t="s">
        <v>147</v>
      </c>
      <c r="F4749" s="6" t="s">
        <v>43</v>
      </c>
      <c r="G4749" s="6" t="s">
        <v>19</v>
      </c>
      <c r="H4749" s="6" t="s">
        <v>5076</v>
      </c>
      <c r="I4749" s="0" t="n">
        <v>2</v>
      </c>
      <c r="J4749" s="6" t="n">
        <v>0</v>
      </c>
      <c r="K4749" s="3" t="str">
        <f aca="false">IF(I4749=1,"Yes","No")</f>
        <v>No</v>
      </c>
      <c r="L4749" s="7" t="n">
        <f aca="false">IF(K4749="Yes",(J4749-1)*0.98,-1)</f>
        <v>-1</v>
      </c>
      <c r="M4749" s="10" t="s">
        <v>53</v>
      </c>
      <c r="N4749" s="52" t="n">
        <v>10</v>
      </c>
      <c r="O4749" s="50" t="n">
        <f aca="false">N4749*L4749</f>
        <v>-10</v>
      </c>
      <c r="P4749" s="14" t="n">
        <f aca="false">O4749+P4748</f>
        <v>451.6780133792</v>
      </c>
    </row>
    <row r="4750" customFormat="false" ht="12.8" hidden="false" customHeight="false" outlineLevel="0" collapsed="false">
      <c r="A4750" s="2" t="s">
        <v>5242</v>
      </c>
      <c r="B4750" s="2" t="s">
        <v>130</v>
      </c>
      <c r="C4750" s="0" t="s">
        <v>608</v>
      </c>
      <c r="D4750" s="0" t="s">
        <v>16</v>
      </c>
      <c r="E4750" s="0" t="s">
        <v>147</v>
      </c>
      <c r="F4750" s="0" t="s">
        <v>18</v>
      </c>
      <c r="G4750" s="0" t="s">
        <v>19</v>
      </c>
      <c r="H4750" s="0" t="s">
        <v>5243</v>
      </c>
      <c r="I4750" s="0" t="n">
        <v>3</v>
      </c>
      <c r="J4750" s="0" t="n">
        <v>1.88</v>
      </c>
      <c r="K4750" s="3" t="s">
        <v>21</v>
      </c>
      <c r="L4750" s="0" t="n">
        <f aca="false">IF(K4750="Yes",(J4750-1)*0.98,-1)</f>
        <v>0.8624</v>
      </c>
      <c r="M4750" s="11" t="s">
        <v>62</v>
      </c>
      <c r="N4750" s="52" t="n">
        <v>10</v>
      </c>
      <c r="O4750" s="50" t="n">
        <f aca="false">N4750*L4750</f>
        <v>8.624</v>
      </c>
      <c r="P4750" s="14" t="n">
        <f aca="false">O4750+P4749</f>
        <v>460.3020133792</v>
      </c>
    </row>
    <row r="4751" customFormat="false" ht="12.8" hidden="false" customHeight="false" outlineLevel="0" collapsed="false">
      <c r="A4751" s="9" t="s">
        <v>5242</v>
      </c>
      <c r="B4751" s="9" t="s">
        <v>130</v>
      </c>
      <c r="C4751" s="6" t="s">
        <v>608</v>
      </c>
      <c r="D4751" s="6" t="s">
        <v>16</v>
      </c>
      <c r="E4751" s="6" t="s">
        <v>147</v>
      </c>
      <c r="F4751" s="6" t="s">
        <v>18</v>
      </c>
      <c r="G4751" s="6" t="s">
        <v>19</v>
      </c>
      <c r="H4751" s="6" t="s">
        <v>5243</v>
      </c>
      <c r="I4751" s="0" t="n">
        <v>3</v>
      </c>
      <c r="J4751" s="6" t="n">
        <v>0</v>
      </c>
      <c r="K4751" s="3" t="str">
        <f aca="false">IF(I4751=1,"Yes","No")</f>
        <v>No</v>
      </c>
      <c r="L4751" s="7" t="n">
        <f aca="false">IF(K4751="Yes",(J4751-1)*0.98,-1)</f>
        <v>-1</v>
      </c>
      <c r="M4751" s="10" t="s">
        <v>53</v>
      </c>
      <c r="N4751" s="52" t="n">
        <v>10</v>
      </c>
      <c r="O4751" s="50" t="n">
        <f aca="false">N4751*L4751</f>
        <v>-10</v>
      </c>
      <c r="P4751" s="14" t="n">
        <f aca="false">O4751+P4750</f>
        <v>450.3020133792</v>
      </c>
    </row>
    <row r="4752" customFormat="false" ht="12.8" hidden="false" customHeight="false" outlineLevel="0" collapsed="false">
      <c r="A4752" s="2" t="s">
        <v>5242</v>
      </c>
      <c r="B4752" s="2" t="s">
        <v>77</v>
      </c>
      <c r="C4752" s="0" t="s">
        <v>734</v>
      </c>
      <c r="D4752" s="0" t="s">
        <v>16</v>
      </c>
      <c r="E4752" s="0" t="s">
        <v>147</v>
      </c>
      <c r="F4752" s="0" t="s">
        <v>65</v>
      </c>
      <c r="G4752" s="0" t="s">
        <v>21</v>
      </c>
      <c r="H4752" s="0" t="s">
        <v>5244</v>
      </c>
      <c r="I4752" s="0" t="n">
        <v>4</v>
      </c>
      <c r="J4752" s="0" t="n">
        <v>0</v>
      </c>
      <c r="K4752" s="3" t="str">
        <f aca="false">IF(I4752=1,"Yes","No")</f>
        <v>No</v>
      </c>
      <c r="L4752" s="0" t="n">
        <f aca="false">IF(K4752="Yes",(J4752-1)*0.98,-1)</f>
        <v>-1</v>
      </c>
      <c r="M4752" s="5" t="s">
        <v>33</v>
      </c>
      <c r="N4752" s="52" t="n">
        <v>10</v>
      </c>
      <c r="O4752" s="50" t="n">
        <f aca="false">N4752*L4752</f>
        <v>-10</v>
      </c>
      <c r="P4752" s="14" t="n">
        <f aca="false">O4752+P4751</f>
        <v>440.3020133792</v>
      </c>
    </row>
    <row r="4753" customFormat="false" ht="12.8" hidden="false" customHeight="false" outlineLevel="0" collapsed="false">
      <c r="A4753" s="2" t="s">
        <v>5242</v>
      </c>
      <c r="B4753" s="2" t="s">
        <v>331</v>
      </c>
      <c r="C4753" s="0" t="s">
        <v>1314</v>
      </c>
      <c r="D4753" s="0" t="s">
        <v>37</v>
      </c>
      <c r="E4753" s="0" t="s">
        <v>17</v>
      </c>
      <c r="F4753" s="0" t="s">
        <v>18</v>
      </c>
      <c r="G4753" s="0" t="s">
        <v>19</v>
      </c>
      <c r="H4753" s="0" t="s">
        <v>5245</v>
      </c>
      <c r="I4753" s="0" t="n">
        <v>1</v>
      </c>
      <c r="J4753" s="0" t="n">
        <v>2.12</v>
      </c>
      <c r="K4753" s="3" t="str">
        <f aca="false">IF(I4753=1,"Yes","No")</f>
        <v>Yes</v>
      </c>
      <c r="L4753" s="0" t="n">
        <f aca="false">IF(K4753="Yes",(J4753-1)*0.98,-1)</f>
        <v>1.0976</v>
      </c>
      <c r="M4753" s="5" t="s">
        <v>33</v>
      </c>
      <c r="N4753" s="52" t="n">
        <v>10</v>
      </c>
      <c r="O4753" s="50" t="n">
        <f aca="false">N4753*L4753</f>
        <v>10.976</v>
      </c>
      <c r="P4753" s="14" t="n">
        <f aca="false">O4753+P4752</f>
        <v>451.2780133792</v>
      </c>
    </row>
    <row r="4754" customFormat="false" ht="12.8" hidden="false" customHeight="false" outlineLevel="0" collapsed="false">
      <c r="A4754" s="2" t="s">
        <v>5242</v>
      </c>
      <c r="B4754" s="2" t="s">
        <v>237</v>
      </c>
      <c r="C4754" s="0" t="s">
        <v>1302</v>
      </c>
      <c r="D4754" s="0" t="s">
        <v>37</v>
      </c>
      <c r="E4754" s="0" t="s">
        <v>147</v>
      </c>
      <c r="G4754" s="0" t="s">
        <v>19</v>
      </c>
      <c r="H4754" s="0" t="s">
        <v>5246</v>
      </c>
      <c r="I4754" s="0" t="n">
        <v>1</v>
      </c>
      <c r="J4754" s="0" t="n">
        <v>1.49</v>
      </c>
      <c r="K4754" s="3" t="str">
        <f aca="false">IF(I4754=1,"Yes","No")</f>
        <v>Yes</v>
      </c>
      <c r="L4754" s="0" t="n">
        <f aca="false">IF(K4754="Yes",(J4754-1)*0.98,-1)</f>
        <v>0.4802</v>
      </c>
      <c r="M4754" s="5" t="s">
        <v>33</v>
      </c>
      <c r="N4754" s="52" t="n">
        <v>10</v>
      </c>
      <c r="O4754" s="50" t="n">
        <f aca="false">N4754*L4754</f>
        <v>4.802</v>
      </c>
      <c r="P4754" s="14" t="n">
        <f aca="false">O4754+P4753</f>
        <v>456.0800133792</v>
      </c>
    </row>
    <row r="4755" customFormat="false" ht="12.8" hidden="false" customHeight="false" outlineLevel="0" collapsed="false">
      <c r="A4755" s="2" t="s">
        <v>5242</v>
      </c>
      <c r="B4755" s="2" t="s">
        <v>273</v>
      </c>
      <c r="C4755" s="6" t="s">
        <v>1314</v>
      </c>
      <c r="D4755" s="6" t="s">
        <v>37</v>
      </c>
      <c r="E4755" s="6" t="s">
        <v>79</v>
      </c>
      <c r="F4755" s="6" t="s">
        <v>80</v>
      </c>
      <c r="G4755" s="6" t="s">
        <v>19</v>
      </c>
      <c r="H4755" s="6" t="s">
        <v>5247</v>
      </c>
      <c r="I4755" s="0" t="n">
        <v>4</v>
      </c>
      <c r="J4755" s="6" t="n">
        <v>0</v>
      </c>
      <c r="K4755" s="3" t="str">
        <f aca="false">IF(I4755=1, "No","Yes")</f>
        <v>Yes</v>
      </c>
      <c r="L4755" s="7" t="n">
        <f aca="false">IF(I4755=1,-J4755,0.98)</f>
        <v>0.98</v>
      </c>
      <c r="M4755" s="8" t="s">
        <v>51</v>
      </c>
      <c r="N4755" s="52" t="n">
        <v>10</v>
      </c>
      <c r="O4755" s="50" t="n">
        <f aca="false">N4755*L4755</f>
        <v>9.8</v>
      </c>
      <c r="P4755" s="14" t="n">
        <f aca="false">O4755+P4754</f>
        <v>465.8800133792</v>
      </c>
    </row>
    <row r="4756" customFormat="false" ht="12.8" hidden="false" customHeight="false" outlineLevel="0" collapsed="false">
      <c r="A4756" s="2" t="s">
        <v>5242</v>
      </c>
      <c r="B4756" s="2" t="s">
        <v>273</v>
      </c>
      <c r="C4756" s="6" t="s">
        <v>1314</v>
      </c>
      <c r="D4756" s="6" t="s">
        <v>37</v>
      </c>
      <c r="E4756" s="6" t="s">
        <v>79</v>
      </c>
      <c r="F4756" s="6" t="s">
        <v>80</v>
      </c>
      <c r="G4756" s="6" t="s">
        <v>19</v>
      </c>
      <c r="H4756" s="6" t="s">
        <v>5247</v>
      </c>
      <c r="I4756" s="0" t="n">
        <v>4</v>
      </c>
      <c r="J4756" s="6" t="n">
        <v>0</v>
      </c>
      <c r="K4756" s="3" t="str">
        <f aca="false">IF(I4756=1, "No","Yes")</f>
        <v>Yes</v>
      </c>
      <c r="L4756" s="7" t="n">
        <f aca="false">IF(I4756=1,-J4756,0.98)</f>
        <v>0.98</v>
      </c>
      <c r="M4756" s="12" t="s">
        <v>128</v>
      </c>
      <c r="N4756" s="52" t="n">
        <v>10</v>
      </c>
      <c r="O4756" s="50" t="n">
        <f aca="false">N4756*L4756</f>
        <v>9.8</v>
      </c>
      <c r="P4756" s="14" t="n">
        <f aca="false">O4756+P4755</f>
        <v>475.6800133792</v>
      </c>
    </row>
    <row r="4757" customFormat="false" ht="12.8" hidden="false" customHeight="false" outlineLevel="0" collapsed="false">
      <c r="A4757" s="2" t="s">
        <v>5248</v>
      </c>
      <c r="B4757" s="2" t="s">
        <v>5249</v>
      </c>
      <c r="C4757" s="6" t="s">
        <v>223</v>
      </c>
      <c r="D4757" s="6" t="s">
        <v>16</v>
      </c>
      <c r="E4757" s="6" t="s">
        <v>147</v>
      </c>
      <c r="F4757" s="6" t="s">
        <v>43</v>
      </c>
      <c r="G4757" s="6" t="s">
        <v>19</v>
      </c>
      <c r="H4757" s="6" t="s">
        <v>5250</v>
      </c>
      <c r="I4757" s="0" t="n">
        <v>4</v>
      </c>
      <c r="J4757" s="6" t="n">
        <v>0</v>
      </c>
      <c r="K4757" s="3" t="str">
        <f aca="false">IF(I4757=1, "No","Yes")</f>
        <v>Yes</v>
      </c>
      <c r="L4757" s="7" t="n">
        <f aca="false">IF(I4757=1,-J4757,0.98)</f>
        <v>0.98</v>
      </c>
      <c r="M4757" s="8" t="s">
        <v>51</v>
      </c>
      <c r="N4757" s="52" t="n">
        <v>10</v>
      </c>
      <c r="O4757" s="50" t="n">
        <f aca="false">N4757*L4757</f>
        <v>9.8</v>
      </c>
      <c r="P4757" s="14" t="n">
        <f aca="false">O4757+P4756</f>
        <v>485.4800133792</v>
      </c>
    </row>
    <row r="4758" customFormat="false" ht="12.8" hidden="false" customHeight="false" outlineLevel="0" collapsed="false">
      <c r="A4758" s="9" t="s">
        <v>5248</v>
      </c>
      <c r="B4758" s="9" t="s">
        <v>5249</v>
      </c>
      <c r="C4758" s="6" t="s">
        <v>223</v>
      </c>
      <c r="D4758" s="6" t="s">
        <v>16</v>
      </c>
      <c r="E4758" s="6" t="s">
        <v>147</v>
      </c>
      <c r="F4758" s="6" t="s">
        <v>43</v>
      </c>
      <c r="G4758" s="6" t="s">
        <v>19</v>
      </c>
      <c r="H4758" s="6" t="s">
        <v>5250</v>
      </c>
      <c r="I4758" s="0" t="n">
        <v>4</v>
      </c>
      <c r="J4758" s="6" t="n">
        <v>0</v>
      </c>
      <c r="K4758" s="3" t="s">
        <v>19</v>
      </c>
      <c r="L4758" s="0" t="n">
        <f aca="false">IF(K4758="Yes",(J4758-1)*0.98,-1)</f>
        <v>-1</v>
      </c>
      <c r="M4758" s="13" t="s">
        <v>184</v>
      </c>
      <c r="N4758" s="52" t="n">
        <v>10</v>
      </c>
      <c r="O4758" s="50" t="n">
        <f aca="false">N4758*L4758</f>
        <v>-10</v>
      </c>
      <c r="P4758" s="14" t="n">
        <f aca="false">O4758+P4757</f>
        <v>475.4800133792</v>
      </c>
    </row>
    <row r="4759" customFormat="false" ht="12.8" hidden="false" customHeight="false" outlineLevel="0" collapsed="false">
      <c r="A4759" s="9" t="s">
        <v>5248</v>
      </c>
      <c r="B4759" s="9" t="s">
        <v>5249</v>
      </c>
      <c r="C4759" s="6" t="s">
        <v>223</v>
      </c>
      <c r="D4759" s="6" t="s">
        <v>16</v>
      </c>
      <c r="E4759" s="6" t="s">
        <v>147</v>
      </c>
      <c r="F4759" s="6" t="s">
        <v>43</v>
      </c>
      <c r="G4759" s="6" t="s">
        <v>19</v>
      </c>
      <c r="H4759" s="6" t="s">
        <v>5251</v>
      </c>
      <c r="I4759" s="0" t="n">
        <v>2</v>
      </c>
      <c r="J4759" s="6" t="n">
        <v>0</v>
      </c>
      <c r="K4759" s="3" t="str">
        <f aca="false">IF(I4759=1,"Yes","No")</f>
        <v>No</v>
      </c>
      <c r="L4759" s="7" t="n">
        <f aca="false">IF(K4759="Yes",(J4759-1)*0.98,-1)</f>
        <v>-1</v>
      </c>
      <c r="M4759" s="10" t="s">
        <v>53</v>
      </c>
      <c r="N4759" s="52" t="n">
        <v>10</v>
      </c>
      <c r="O4759" s="50" t="n">
        <f aca="false">N4759*L4759</f>
        <v>-10</v>
      </c>
      <c r="P4759" s="14" t="n">
        <f aca="false">O4759+P4758</f>
        <v>465.4800133792</v>
      </c>
    </row>
    <row r="4760" customFormat="false" ht="12.8" hidden="false" customHeight="false" outlineLevel="0" collapsed="false">
      <c r="A4760" s="2" t="s">
        <v>5252</v>
      </c>
      <c r="B4760" s="2" t="s">
        <v>452</v>
      </c>
      <c r="C4760" s="0" t="s">
        <v>248</v>
      </c>
      <c r="D4760" s="0" t="s">
        <v>29</v>
      </c>
      <c r="E4760" s="0" t="s">
        <v>147</v>
      </c>
      <c r="F4760" s="0" t="s">
        <v>1055</v>
      </c>
      <c r="G4760" s="0" t="s">
        <v>21</v>
      </c>
      <c r="H4760" s="0" t="s">
        <v>5253</v>
      </c>
      <c r="I4760" s="0" t="n">
        <v>4</v>
      </c>
      <c r="J4760" s="0" t="n">
        <v>0</v>
      </c>
      <c r="K4760" s="3" t="s">
        <v>19</v>
      </c>
      <c r="L4760" s="0" t="n">
        <f aca="false">IF(K4760="Yes",(J4760-1)*0.98,-1)</f>
        <v>-1</v>
      </c>
      <c r="M4760" s="4" t="s">
        <v>22</v>
      </c>
      <c r="N4760" s="52" t="n">
        <v>10</v>
      </c>
      <c r="O4760" s="50" t="n">
        <f aca="false">N4760*L4760</f>
        <v>-10</v>
      </c>
      <c r="P4760" s="14" t="n">
        <f aca="false">O4760+P4759</f>
        <v>455.4800133792</v>
      </c>
    </row>
    <row r="4761" customFormat="false" ht="12.8" hidden="false" customHeight="false" outlineLevel="0" collapsed="false">
      <c r="A4761" s="2" t="s">
        <v>5254</v>
      </c>
      <c r="B4761" s="2" t="s">
        <v>5255</v>
      </c>
      <c r="C4761" s="0" t="s">
        <v>271</v>
      </c>
      <c r="D4761" s="0" t="s">
        <v>42</v>
      </c>
      <c r="E4761" s="0" t="s">
        <v>147</v>
      </c>
      <c r="F4761" s="0" t="s">
        <v>304</v>
      </c>
      <c r="G4761" s="0" t="s">
        <v>19</v>
      </c>
      <c r="H4761" s="0" t="s">
        <v>5256</v>
      </c>
      <c r="I4761" s="0" t="n">
        <v>4</v>
      </c>
      <c r="J4761" s="0" t="n">
        <v>0</v>
      </c>
      <c r="K4761" s="3" t="str">
        <f aca="false">IF(I4761=1,"Yes","No")</f>
        <v>No</v>
      </c>
      <c r="L4761" s="0" t="n">
        <f aca="false">IF(K4761="Yes",(J4761-1)*0.98,-1)</f>
        <v>-1</v>
      </c>
      <c r="M4761" s="5" t="s">
        <v>33</v>
      </c>
      <c r="N4761" s="52" t="n">
        <v>10</v>
      </c>
      <c r="O4761" s="50" t="n">
        <f aca="false">N4761*L4761</f>
        <v>-10</v>
      </c>
      <c r="P4761" s="14" t="n">
        <f aca="false">O4761+P4760</f>
        <v>445.4800133792</v>
      </c>
    </row>
    <row r="4762" customFormat="false" ht="12.8" hidden="false" customHeight="false" outlineLevel="0" collapsed="false">
      <c r="A4762" s="2" t="s">
        <v>5257</v>
      </c>
      <c r="B4762" s="2" t="s">
        <v>5258</v>
      </c>
      <c r="C4762" s="0" t="s">
        <v>639</v>
      </c>
      <c r="D4762" s="0" t="s">
        <v>16</v>
      </c>
      <c r="E4762" s="0" t="s">
        <v>147</v>
      </c>
      <c r="F4762" s="0" t="s">
        <v>18</v>
      </c>
      <c r="G4762" s="0" t="s">
        <v>19</v>
      </c>
      <c r="H4762" s="0" t="s">
        <v>5259</v>
      </c>
      <c r="I4762" s="0" t="n">
        <v>1</v>
      </c>
      <c r="J4762" s="0" t="n">
        <v>1.09</v>
      </c>
      <c r="K4762" s="3" t="s">
        <v>21</v>
      </c>
      <c r="L4762" s="0" t="n">
        <f aca="false">IF(K4762="Yes",(J4762-1)*0.98,-1)</f>
        <v>0.0882000000000001</v>
      </c>
      <c r="M4762" s="11" t="s">
        <v>62</v>
      </c>
      <c r="N4762" s="52" t="n">
        <v>10</v>
      </c>
      <c r="O4762" s="50" t="n">
        <f aca="false">N4762*L4762</f>
        <v>0.882000000000001</v>
      </c>
      <c r="P4762" s="14" t="n">
        <f aca="false">O4762+P4761</f>
        <v>446.3620133792</v>
      </c>
    </row>
    <row r="4763" customFormat="false" ht="12.8" hidden="false" customHeight="false" outlineLevel="0" collapsed="false">
      <c r="A4763" s="9" t="s">
        <v>5257</v>
      </c>
      <c r="B4763" s="9" t="s">
        <v>5258</v>
      </c>
      <c r="C4763" s="6" t="s">
        <v>639</v>
      </c>
      <c r="D4763" s="6" t="s">
        <v>16</v>
      </c>
      <c r="E4763" s="6" t="s">
        <v>147</v>
      </c>
      <c r="F4763" s="6" t="s">
        <v>18</v>
      </c>
      <c r="G4763" s="6" t="s">
        <v>19</v>
      </c>
      <c r="H4763" s="6" t="s">
        <v>5259</v>
      </c>
      <c r="I4763" s="0" t="n">
        <v>1</v>
      </c>
      <c r="J4763" s="6" t="n">
        <v>1.94</v>
      </c>
      <c r="K4763" s="3" t="str">
        <f aca="false">IF(I4763=1,"Yes","No")</f>
        <v>Yes</v>
      </c>
      <c r="L4763" s="7" t="n">
        <f aca="false">IF(K4763="Yes",(J4763-1)*0.98,-1)</f>
        <v>0.9212</v>
      </c>
      <c r="M4763" s="10" t="s">
        <v>53</v>
      </c>
      <c r="N4763" s="52" t="n">
        <v>10</v>
      </c>
      <c r="O4763" s="50" t="n">
        <f aca="false">N4763*L4763</f>
        <v>9.212</v>
      </c>
      <c r="P4763" s="14" t="n">
        <f aca="false">O4763+P4762</f>
        <v>455.5740133792</v>
      </c>
    </row>
    <row r="4764" customFormat="false" ht="12.8" hidden="false" customHeight="false" outlineLevel="0" collapsed="false">
      <c r="A4764" s="2" t="s">
        <v>5260</v>
      </c>
      <c r="B4764" s="2" t="s">
        <v>5261</v>
      </c>
      <c r="C4764" s="0" t="s">
        <v>68</v>
      </c>
      <c r="D4764" s="0" t="s">
        <v>42</v>
      </c>
      <c r="E4764" s="0" t="s">
        <v>147</v>
      </c>
      <c r="F4764" s="0" t="s">
        <v>65</v>
      </c>
      <c r="G4764" s="0" t="s">
        <v>21</v>
      </c>
      <c r="H4764" s="0" t="s">
        <v>5262</v>
      </c>
      <c r="I4764" s="0" t="n">
        <v>0</v>
      </c>
      <c r="J4764" s="0" t="n">
        <v>0</v>
      </c>
      <c r="K4764" s="3" t="str">
        <f aca="false">IF(I4764=1,"Yes","No")</f>
        <v>No</v>
      </c>
      <c r="L4764" s="0" t="n">
        <f aca="false">IF(K4764="Yes",(J4764-1)*0.98,-1)</f>
        <v>-1</v>
      </c>
      <c r="M4764" s="5" t="s">
        <v>33</v>
      </c>
      <c r="N4764" s="52" t="n">
        <v>10</v>
      </c>
      <c r="O4764" s="50" t="n">
        <f aca="false">N4764*L4764</f>
        <v>-10</v>
      </c>
      <c r="P4764" s="14" t="n">
        <f aca="false">O4764+P4763</f>
        <v>445.5740133792</v>
      </c>
    </row>
    <row r="4765" customFormat="false" ht="12.8" hidden="false" customHeight="false" outlineLevel="0" collapsed="false">
      <c r="A4765" s="2" t="s">
        <v>5260</v>
      </c>
      <c r="B4765" s="2" t="s">
        <v>5261</v>
      </c>
      <c r="C4765" s="0" t="s">
        <v>68</v>
      </c>
      <c r="D4765" s="0" t="s">
        <v>42</v>
      </c>
      <c r="E4765" s="0" t="s">
        <v>147</v>
      </c>
      <c r="F4765" s="0" t="s">
        <v>65</v>
      </c>
      <c r="G4765" s="0" t="s">
        <v>21</v>
      </c>
      <c r="H4765" s="0" t="s">
        <v>5262</v>
      </c>
      <c r="I4765" s="0" t="n">
        <v>0</v>
      </c>
      <c r="J4765" s="0" t="n">
        <v>0</v>
      </c>
      <c r="K4765" s="3" t="s">
        <v>19</v>
      </c>
      <c r="L4765" s="0" t="n">
        <f aca="false">IF(K4765="Yes",(J4765-1)*0.98,-1)</f>
        <v>-1</v>
      </c>
      <c r="M4765" s="4" t="s">
        <v>22</v>
      </c>
      <c r="N4765" s="52" t="n">
        <v>10</v>
      </c>
      <c r="O4765" s="50" t="n">
        <f aca="false">N4765*L4765</f>
        <v>-10</v>
      </c>
      <c r="P4765" s="14" t="n">
        <f aca="false">O4765+P4764</f>
        <v>435.5740133792</v>
      </c>
    </row>
    <row r="4766" customFormat="false" ht="12.8" hidden="false" customHeight="false" outlineLevel="0" collapsed="false">
      <c r="A4766" s="9" t="s">
        <v>5260</v>
      </c>
      <c r="B4766" s="9" t="s">
        <v>130</v>
      </c>
      <c r="C4766" s="6" t="s">
        <v>506</v>
      </c>
      <c r="D4766" s="6" t="s">
        <v>102</v>
      </c>
      <c r="E4766" s="6" t="s">
        <v>147</v>
      </c>
      <c r="F4766" s="6" t="s">
        <v>49</v>
      </c>
      <c r="G4766" s="6" t="s">
        <v>19</v>
      </c>
      <c r="H4766" s="6" t="s">
        <v>5263</v>
      </c>
      <c r="I4766" s="0" t="n">
        <v>2</v>
      </c>
      <c r="J4766" s="6" t="n">
        <v>0</v>
      </c>
      <c r="K4766" s="3" t="str">
        <f aca="false">IF(I4766=1,"Yes","No")</f>
        <v>No</v>
      </c>
      <c r="L4766" s="7" t="n">
        <f aca="false">IF(K4766="Yes",(J4766-1)*0.98,-1)</f>
        <v>-1</v>
      </c>
      <c r="M4766" s="10" t="s">
        <v>53</v>
      </c>
      <c r="N4766" s="52" t="n">
        <v>10</v>
      </c>
      <c r="O4766" s="50" t="n">
        <f aca="false">N4766*L4766</f>
        <v>-10</v>
      </c>
      <c r="P4766" s="14" t="n">
        <f aca="false">O4766+P4765</f>
        <v>425.5740133792</v>
      </c>
    </row>
    <row r="4767" customFormat="false" ht="12.8" hidden="false" customHeight="false" outlineLevel="0" collapsed="false">
      <c r="A4767" s="9" t="s">
        <v>5264</v>
      </c>
      <c r="B4767" s="9" t="s">
        <v>186</v>
      </c>
      <c r="C4767" s="6" t="s">
        <v>430</v>
      </c>
      <c r="D4767" s="6" t="s">
        <v>16</v>
      </c>
      <c r="E4767" s="6" t="s">
        <v>147</v>
      </c>
      <c r="F4767" s="6" t="s">
        <v>18</v>
      </c>
      <c r="G4767" s="6" t="s">
        <v>19</v>
      </c>
      <c r="H4767" s="6" t="s">
        <v>5265</v>
      </c>
      <c r="I4767" s="0" t="n">
        <v>2</v>
      </c>
      <c r="J4767" s="6" t="n">
        <v>0</v>
      </c>
      <c r="K4767" s="3" t="str">
        <f aca="false">IF(I4767=1,"Yes","No")</f>
        <v>No</v>
      </c>
      <c r="L4767" s="7" t="n">
        <f aca="false">IF(K4767="Yes",(J4767-1)*0.98,-1)</f>
        <v>-1</v>
      </c>
      <c r="M4767" s="10" t="s">
        <v>53</v>
      </c>
      <c r="N4767" s="52" t="n">
        <v>10</v>
      </c>
      <c r="O4767" s="50" t="n">
        <f aca="false">N4767*L4767</f>
        <v>-10</v>
      </c>
      <c r="P4767" s="14" t="n">
        <f aca="false">O4767+P4766</f>
        <v>415.5740133792</v>
      </c>
    </row>
    <row r="4768" customFormat="false" ht="12.8" hidden="false" customHeight="false" outlineLevel="0" collapsed="false">
      <c r="A4768" s="2" t="s">
        <v>5264</v>
      </c>
      <c r="B4768" s="2" t="s">
        <v>310</v>
      </c>
      <c r="C4768" s="0" t="s">
        <v>74</v>
      </c>
      <c r="D4768" s="0" t="s">
        <v>37</v>
      </c>
      <c r="E4768" s="0" t="s">
        <v>30</v>
      </c>
      <c r="F4768" s="0" t="s">
        <v>65</v>
      </c>
      <c r="G4768" s="0" t="s">
        <v>21</v>
      </c>
      <c r="H4768" s="0" t="s">
        <v>5266</v>
      </c>
      <c r="I4768" s="0" t="n">
        <v>0</v>
      </c>
      <c r="J4768" s="0" t="n">
        <v>0</v>
      </c>
      <c r="K4768" s="3" t="s">
        <v>19</v>
      </c>
      <c r="L4768" s="0" t="n">
        <f aca="false">IF(K4768="Yes",(J4768-1)*0.98,-1)</f>
        <v>-1</v>
      </c>
      <c r="M4768" s="4" t="s">
        <v>22</v>
      </c>
      <c r="N4768" s="52" t="n">
        <v>10</v>
      </c>
      <c r="O4768" s="50" t="n">
        <f aca="false">N4768*L4768</f>
        <v>-10</v>
      </c>
      <c r="P4768" s="14" t="n">
        <f aca="false">O4768+P4767</f>
        <v>405.5740133792</v>
      </c>
    </row>
    <row r="4769" customFormat="false" ht="12.8" hidden="false" customHeight="false" outlineLevel="0" collapsed="false">
      <c r="A4769" s="2" t="s">
        <v>5264</v>
      </c>
      <c r="B4769" s="2" t="s">
        <v>364</v>
      </c>
      <c r="C4769" s="0" t="s">
        <v>74</v>
      </c>
      <c r="D4769" s="0" t="s">
        <v>37</v>
      </c>
      <c r="E4769" s="0" t="s">
        <v>30</v>
      </c>
      <c r="F4769" s="0" t="s">
        <v>43</v>
      </c>
      <c r="G4769" s="0" t="s">
        <v>19</v>
      </c>
      <c r="H4769" s="0" t="s">
        <v>5267</v>
      </c>
      <c r="I4769" s="0" t="n">
        <v>4</v>
      </c>
      <c r="J4769" s="0" t="n">
        <v>0</v>
      </c>
      <c r="K4769" s="3" t="s">
        <v>19</v>
      </c>
      <c r="L4769" s="0" t="n">
        <f aca="false">IF(K4769="Yes",(J4769-1)*0.98,-1)</f>
        <v>-1</v>
      </c>
      <c r="M4769" s="4" t="s">
        <v>22</v>
      </c>
      <c r="N4769" s="52" t="n">
        <v>10</v>
      </c>
      <c r="O4769" s="50" t="n">
        <f aca="false">N4769*L4769</f>
        <v>-10</v>
      </c>
      <c r="P4769" s="14" t="n">
        <f aca="false">O4769+P4768</f>
        <v>395.5740133792</v>
      </c>
    </row>
    <row r="4770" customFormat="false" ht="12.8" hidden="false" customHeight="false" outlineLevel="0" collapsed="false">
      <c r="A4770" s="2" t="s">
        <v>5268</v>
      </c>
      <c r="B4770" s="2" t="s">
        <v>222</v>
      </c>
      <c r="C4770" s="0" t="s">
        <v>47</v>
      </c>
      <c r="D4770" s="0" t="s">
        <v>29</v>
      </c>
      <c r="E4770" s="0" t="s">
        <v>30</v>
      </c>
      <c r="F4770" s="0" t="s">
        <v>304</v>
      </c>
      <c r="G4770" s="0" t="s">
        <v>21</v>
      </c>
      <c r="H4770" s="0" t="s">
        <v>5269</v>
      </c>
      <c r="I4770" s="0" t="n">
        <v>1</v>
      </c>
      <c r="J4770" s="0" t="n">
        <v>1.74</v>
      </c>
      <c r="K4770" s="3" t="s">
        <v>21</v>
      </c>
      <c r="L4770" s="0" t="n">
        <f aca="false">IF(K4770="Yes",(J4770-1)*0.98,-1)</f>
        <v>0.7252</v>
      </c>
      <c r="M4770" s="4" t="s">
        <v>22</v>
      </c>
      <c r="N4770" s="52" t="n">
        <v>10</v>
      </c>
      <c r="O4770" s="50" t="n">
        <f aca="false">N4770*L4770</f>
        <v>7.252</v>
      </c>
      <c r="P4770" s="14" t="n">
        <f aca="false">O4770+P4769</f>
        <v>402.8260133792</v>
      </c>
    </row>
    <row r="4771" customFormat="false" ht="12.8" hidden="false" customHeight="false" outlineLevel="0" collapsed="false">
      <c r="A4771" s="2" t="s">
        <v>5268</v>
      </c>
      <c r="B4771" s="2" t="s">
        <v>222</v>
      </c>
      <c r="C4771" s="6" t="s">
        <v>47</v>
      </c>
      <c r="D4771" s="6" t="s">
        <v>29</v>
      </c>
      <c r="E4771" s="6" t="s">
        <v>30</v>
      </c>
      <c r="F4771" s="6" t="s">
        <v>304</v>
      </c>
      <c r="G4771" s="6" t="s">
        <v>21</v>
      </c>
      <c r="H4771" s="6" t="s">
        <v>5270</v>
      </c>
      <c r="I4771" s="0" t="n">
        <v>0</v>
      </c>
      <c r="J4771" s="6" t="n">
        <v>0</v>
      </c>
      <c r="K4771" s="3" t="str">
        <f aca="false">IF(I4771=1, "No","Yes")</f>
        <v>Yes</v>
      </c>
      <c r="L4771" s="7" t="n">
        <f aca="false">IF(I4771=1,-J4771,0.98)</f>
        <v>0.98</v>
      </c>
      <c r="M4771" s="8" t="s">
        <v>51</v>
      </c>
      <c r="N4771" s="52" t="n">
        <v>10</v>
      </c>
      <c r="O4771" s="50" t="n">
        <f aca="false">N4771*L4771</f>
        <v>9.8</v>
      </c>
      <c r="P4771" s="14" t="n">
        <f aca="false">O4771+P4770</f>
        <v>412.6260133792</v>
      </c>
    </row>
    <row r="4772" customFormat="false" ht="12.8" hidden="false" customHeight="false" outlineLevel="0" collapsed="false">
      <c r="A4772" s="2" t="s">
        <v>5268</v>
      </c>
      <c r="B4772" s="2" t="s">
        <v>331</v>
      </c>
      <c r="C4772" s="0" t="s">
        <v>256</v>
      </c>
      <c r="D4772" s="0" t="s">
        <v>16</v>
      </c>
      <c r="E4772" s="0" t="s">
        <v>17</v>
      </c>
      <c r="F4772" s="0" t="s">
        <v>18</v>
      </c>
      <c r="G4772" s="0" t="s">
        <v>19</v>
      </c>
      <c r="H4772" s="0" t="s">
        <v>2764</v>
      </c>
      <c r="I4772" s="0" t="n">
        <v>2</v>
      </c>
      <c r="J4772" s="0" t="n">
        <v>1.31</v>
      </c>
      <c r="K4772" s="3" t="s">
        <v>21</v>
      </c>
      <c r="L4772" s="0" t="n">
        <f aca="false">IF(K4772="Yes",(J4772-1)*0.98,-1)</f>
        <v>0.3038</v>
      </c>
      <c r="M4772" s="4" t="s">
        <v>22</v>
      </c>
      <c r="N4772" s="52" t="n">
        <v>10</v>
      </c>
      <c r="O4772" s="50" t="n">
        <f aca="false">N4772*L4772</f>
        <v>3.038</v>
      </c>
      <c r="P4772" s="14" t="n">
        <f aca="false">O4772+P4771</f>
        <v>415.6640133792</v>
      </c>
    </row>
    <row r="4773" customFormat="false" ht="12.8" hidden="false" customHeight="false" outlineLevel="0" collapsed="false">
      <c r="A4773" s="2" t="s">
        <v>5271</v>
      </c>
      <c r="B4773" s="2" t="s">
        <v>421</v>
      </c>
      <c r="C4773" s="6" t="s">
        <v>230</v>
      </c>
      <c r="D4773" s="6" t="s">
        <v>42</v>
      </c>
      <c r="E4773" s="6" t="s">
        <v>147</v>
      </c>
      <c r="F4773" s="6" t="s">
        <v>18</v>
      </c>
      <c r="G4773" s="6" t="s">
        <v>19</v>
      </c>
      <c r="H4773" s="6" t="s">
        <v>5272</v>
      </c>
      <c r="I4773" s="0" t="n">
        <v>4</v>
      </c>
      <c r="J4773" s="6" t="n">
        <v>0</v>
      </c>
      <c r="K4773" s="3" t="str">
        <f aca="false">IF(I4773=1, "No","Yes")</f>
        <v>Yes</v>
      </c>
      <c r="L4773" s="7" t="n">
        <f aca="false">IF(I4773=1,-J4773,0.98)</f>
        <v>0.98</v>
      </c>
      <c r="M4773" s="8" t="s">
        <v>51</v>
      </c>
      <c r="N4773" s="52" t="n">
        <v>10</v>
      </c>
      <c r="O4773" s="50" t="n">
        <f aca="false">N4773*L4773</f>
        <v>9.8</v>
      </c>
      <c r="P4773" s="14" t="n">
        <f aca="false">O4773+P4772</f>
        <v>425.4640133792</v>
      </c>
    </row>
    <row r="4774" customFormat="false" ht="12.8" hidden="false" customHeight="false" outlineLevel="0" collapsed="false">
      <c r="A4774" s="2" t="s">
        <v>5273</v>
      </c>
      <c r="B4774" s="2" t="s">
        <v>280</v>
      </c>
      <c r="C4774" s="0" t="s">
        <v>1282</v>
      </c>
      <c r="D4774" s="0" t="s">
        <v>37</v>
      </c>
      <c r="E4774" s="0" t="s">
        <v>17</v>
      </c>
      <c r="F4774" s="0" t="s">
        <v>18</v>
      </c>
      <c r="G4774" s="0" t="s">
        <v>19</v>
      </c>
      <c r="H4774" s="0" t="s">
        <v>5274</v>
      </c>
      <c r="I4774" s="0" t="n">
        <v>0</v>
      </c>
      <c r="J4774" s="0" t="n">
        <v>0</v>
      </c>
      <c r="K4774" s="3" t="str">
        <f aca="false">IF(I4774=1,"Yes","No")</f>
        <v>No</v>
      </c>
      <c r="L4774" s="0" t="n">
        <f aca="false">IF(K4774="Yes",(J4774-1)*0.98,-1)</f>
        <v>-1</v>
      </c>
      <c r="M4774" s="5" t="s">
        <v>33</v>
      </c>
      <c r="N4774" s="52" t="n">
        <v>10</v>
      </c>
      <c r="O4774" s="50" t="n">
        <f aca="false">N4774*L4774</f>
        <v>-10</v>
      </c>
      <c r="P4774" s="14" t="n">
        <f aca="false">O4774+P4773</f>
        <v>415.4640133792</v>
      </c>
    </row>
    <row r="4775" customFormat="false" ht="12.8" hidden="false" customHeight="false" outlineLevel="0" collapsed="false">
      <c r="A4775" s="2" t="s">
        <v>5275</v>
      </c>
      <c r="B4775" s="2" t="s">
        <v>96</v>
      </c>
      <c r="C4775" s="0" t="s">
        <v>532</v>
      </c>
      <c r="D4775" s="0" t="s">
        <v>42</v>
      </c>
      <c r="E4775" s="0" t="s">
        <v>79</v>
      </c>
      <c r="F4775" s="0" t="s">
        <v>80</v>
      </c>
      <c r="G4775" s="0" t="s">
        <v>19</v>
      </c>
      <c r="H4775" s="0" t="s">
        <v>5276</v>
      </c>
      <c r="I4775" s="0" t="n">
        <v>0</v>
      </c>
      <c r="J4775" s="0" t="n">
        <v>0</v>
      </c>
      <c r="K4775" s="3" t="s">
        <v>19</v>
      </c>
      <c r="L4775" s="0" t="n">
        <f aca="false">IF(K4775="Yes",(J4775-1)*0.98,-1)</f>
        <v>-1</v>
      </c>
      <c r="M4775" s="4" t="s">
        <v>22</v>
      </c>
      <c r="N4775" s="52" t="n">
        <v>10</v>
      </c>
      <c r="O4775" s="50" t="n">
        <f aca="false">N4775*L4775</f>
        <v>-10</v>
      </c>
      <c r="P4775" s="14" t="n">
        <f aca="false">O4775+P4774</f>
        <v>405.4640133792</v>
      </c>
    </row>
    <row r="4776" customFormat="false" ht="12.8" hidden="false" customHeight="false" outlineLevel="0" collapsed="false">
      <c r="A4776" s="2" t="s">
        <v>5275</v>
      </c>
      <c r="B4776" s="2" t="s">
        <v>181</v>
      </c>
      <c r="C4776" s="6" t="s">
        <v>1192</v>
      </c>
      <c r="D4776" s="6" t="s">
        <v>37</v>
      </c>
      <c r="E4776" s="6" t="s">
        <v>147</v>
      </c>
      <c r="F4776" s="6" t="s">
        <v>43</v>
      </c>
      <c r="G4776" s="6" t="s">
        <v>19</v>
      </c>
      <c r="H4776" s="6" t="s">
        <v>5277</v>
      </c>
      <c r="I4776" s="0" t="n">
        <v>2</v>
      </c>
      <c r="J4776" s="6" t="n">
        <v>0</v>
      </c>
      <c r="K4776" s="3" t="str">
        <f aca="false">IF(I4776=1, "No","Yes")</f>
        <v>Yes</v>
      </c>
      <c r="L4776" s="7" t="n">
        <f aca="false">IF(I4776=1,-J4776,0.98)</f>
        <v>0.98</v>
      </c>
      <c r="M4776" s="8" t="s">
        <v>51</v>
      </c>
      <c r="N4776" s="52" t="n">
        <v>10</v>
      </c>
      <c r="O4776" s="50" t="n">
        <f aca="false">N4776*L4776</f>
        <v>9.8</v>
      </c>
      <c r="P4776" s="14" t="n">
        <f aca="false">O4776+P4775</f>
        <v>415.2640133792</v>
      </c>
    </row>
    <row r="4777" customFormat="false" ht="12.8" hidden="false" customHeight="false" outlineLevel="0" collapsed="false">
      <c r="A4777" s="2" t="s">
        <v>5275</v>
      </c>
      <c r="B4777" s="2" t="s">
        <v>181</v>
      </c>
      <c r="C4777" s="6" t="s">
        <v>1192</v>
      </c>
      <c r="D4777" s="6" t="s">
        <v>37</v>
      </c>
      <c r="E4777" s="6" t="s">
        <v>147</v>
      </c>
      <c r="F4777" s="6" t="s">
        <v>43</v>
      </c>
      <c r="G4777" s="6" t="s">
        <v>19</v>
      </c>
      <c r="H4777" s="6" t="s">
        <v>5277</v>
      </c>
      <c r="I4777" s="0" t="n">
        <v>2</v>
      </c>
      <c r="J4777" s="6" t="n">
        <v>0</v>
      </c>
      <c r="K4777" s="3" t="str">
        <f aca="false">IF(I4777=1, "No","Yes")</f>
        <v>Yes</v>
      </c>
      <c r="L4777" s="7" t="n">
        <f aca="false">IF(I4777=1,-J4777,0.98)</f>
        <v>0.98</v>
      </c>
      <c r="M4777" s="12" t="s">
        <v>128</v>
      </c>
      <c r="N4777" s="52" t="n">
        <v>10</v>
      </c>
      <c r="O4777" s="50" t="n">
        <f aca="false">N4777*L4777</f>
        <v>9.8</v>
      </c>
      <c r="P4777" s="14" t="n">
        <f aca="false">O4777+P4776</f>
        <v>425.0640133792</v>
      </c>
    </row>
    <row r="4778" customFormat="false" ht="12.8" hidden="false" customHeight="false" outlineLevel="0" collapsed="false">
      <c r="A4778" s="2" t="s">
        <v>5278</v>
      </c>
      <c r="B4778" s="2" t="s">
        <v>222</v>
      </c>
      <c r="C4778" s="0" t="s">
        <v>78</v>
      </c>
      <c r="D4778" s="0" t="s">
        <v>42</v>
      </c>
      <c r="E4778" s="0" t="s">
        <v>147</v>
      </c>
      <c r="F4778" s="0" t="s">
        <v>65</v>
      </c>
      <c r="G4778" s="0" t="s">
        <v>21</v>
      </c>
      <c r="H4778" s="0" t="s">
        <v>5118</v>
      </c>
      <c r="I4778" s="0" t="n">
        <v>3</v>
      </c>
      <c r="J4778" s="0" t="n">
        <v>0</v>
      </c>
      <c r="K4778" s="3" t="str">
        <f aca="false">IF(I4778=1,"Yes","No")</f>
        <v>No</v>
      </c>
      <c r="L4778" s="0" t="n">
        <f aca="false">IF(K4778="Yes",(J4778-1)*0.98,-1)</f>
        <v>-1</v>
      </c>
      <c r="M4778" s="5" t="s">
        <v>33</v>
      </c>
      <c r="N4778" s="52" t="n">
        <v>10</v>
      </c>
      <c r="O4778" s="50" t="n">
        <f aca="false">N4778*L4778</f>
        <v>-10</v>
      </c>
      <c r="P4778" s="14" t="n">
        <f aca="false">O4778+P4777</f>
        <v>415.0640133792</v>
      </c>
    </row>
    <row r="4779" customFormat="false" ht="12.8" hidden="false" customHeight="false" outlineLevel="0" collapsed="false">
      <c r="A4779" s="2" t="s">
        <v>5278</v>
      </c>
      <c r="B4779" s="2" t="s">
        <v>222</v>
      </c>
      <c r="C4779" s="0" t="s">
        <v>78</v>
      </c>
      <c r="D4779" s="0" t="s">
        <v>42</v>
      </c>
      <c r="E4779" s="0" t="s">
        <v>147</v>
      </c>
      <c r="F4779" s="0" t="s">
        <v>65</v>
      </c>
      <c r="G4779" s="0" t="s">
        <v>21</v>
      </c>
      <c r="H4779" s="0" t="s">
        <v>5118</v>
      </c>
      <c r="I4779" s="0" t="n">
        <v>3</v>
      </c>
      <c r="J4779" s="0" t="n">
        <v>0</v>
      </c>
      <c r="K4779" s="3" t="s">
        <v>19</v>
      </c>
      <c r="L4779" s="0" t="n">
        <f aca="false">IF(K4779="Yes",(J4779-1)*0.98,-1)</f>
        <v>-1</v>
      </c>
      <c r="M4779" s="4" t="s">
        <v>22</v>
      </c>
      <c r="N4779" s="52" t="n">
        <v>10</v>
      </c>
      <c r="O4779" s="50" t="n">
        <f aca="false">N4779*L4779</f>
        <v>-10</v>
      </c>
      <c r="P4779" s="14" t="n">
        <f aca="false">O4779+P4778</f>
        <v>405.0640133792</v>
      </c>
    </row>
    <row r="4780" customFormat="false" ht="12.8" hidden="false" customHeight="false" outlineLevel="0" collapsed="false">
      <c r="A4780" s="2" t="s">
        <v>5279</v>
      </c>
      <c r="B4780" s="2" t="s">
        <v>71</v>
      </c>
      <c r="C4780" s="0" t="s">
        <v>15</v>
      </c>
      <c r="D4780" s="0" t="s">
        <v>29</v>
      </c>
      <c r="E4780" s="0" t="s">
        <v>147</v>
      </c>
      <c r="F4780" s="0" t="s">
        <v>65</v>
      </c>
      <c r="G4780" s="0" t="s">
        <v>21</v>
      </c>
      <c r="H4780" s="0" t="s">
        <v>5280</v>
      </c>
      <c r="I4780" s="0" t="n">
        <v>3</v>
      </c>
      <c r="J4780" s="0" t="n">
        <v>2.27</v>
      </c>
      <c r="K4780" s="3" t="s">
        <v>21</v>
      </c>
      <c r="L4780" s="0" t="n">
        <f aca="false">IF(K4780="Yes",(J4780-1)*0.98,-1)</f>
        <v>1.2446</v>
      </c>
      <c r="M4780" s="11" t="s">
        <v>62</v>
      </c>
      <c r="N4780" s="52" t="n">
        <v>10</v>
      </c>
      <c r="O4780" s="50" t="n">
        <f aca="false">N4780*L4780</f>
        <v>12.446</v>
      </c>
      <c r="P4780" s="14" t="n">
        <f aca="false">O4780+P4779</f>
        <v>417.5100133792</v>
      </c>
    </row>
    <row r="4781" customFormat="false" ht="12.8" hidden="false" customHeight="false" outlineLevel="0" collapsed="false">
      <c r="A4781" s="2" t="s">
        <v>5281</v>
      </c>
      <c r="B4781" s="2" t="s">
        <v>35</v>
      </c>
      <c r="C4781" s="0" t="s">
        <v>638</v>
      </c>
      <c r="D4781" s="0" t="s">
        <v>195</v>
      </c>
      <c r="E4781" s="0" t="s">
        <v>147</v>
      </c>
      <c r="G4781" s="0" t="s">
        <v>19</v>
      </c>
      <c r="H4781" s="0" t="s">
        <v>5282</v>
      </c>
      <c r="I4781" s="0" t="n">
        <v>4</v>
      </c>
      <c r="J4781" s="0" t="n">
        <v>0</v>
      </c>
      <c r="K4781" s="3" t="str">
        <f aca="false">IF(I4781=1,"Yes","No")</f>
        <v>No</v>
      </c>
      <c r="L4781" s="0" t="n">
        <f aca="false">IF(K4781="Yes",(J4781-1)*0.98,-1)</f>
        <v>-1</v>
      </c>
      <c r="M4781" s="5" t="s">
        <v>33</v>
      </c>
      <c r="N4781" s="52" t="n">
        <v>10</v>
      </c>
      <c r="O4781" s="50" t="n">
        <f aca="false">N4781*L4781</f>
        <v>-10</v>
      </c>
      <c r="P4781" s="14" t="n">
        <f aca="false">O4781+P4780</f>
        <v>407.5100133792</v>
      </c>
    </row>
    <row r="4782" customFormat="false" ht="12.8" hidden="false" customHeight="false" outlineLevel="0" collapsed="false">
      <c r="A4782" s="2" t="s">
        <v>5281</v>
      </c>
      <c r="B4782" s="2" t="s">
        <v>536</v>
      </c>
      <c r="C4782" s="0" t="s">
        <v>370</v>
      </c>
      <c r="D4782" s="0" t="s">
        <v>16</v>
      </c>
      <c r="E4782" s="0" t="s">
        <v>147</v>
      </c>
      <c r="F4782" s="0" t="s">
        <v>65</v>
      </c>
      <c r="G4782" s="0" t="s">
        <v>21</v>
      </c>
      <c r="H4782" s="0" t="s">
        <v>5283</v>
      </c>
      <c r="I4782" s="0" t="n">
        <v>2</v>
      </c>
      <c r="J4782" s="0" t="n">
        <v>0</v>
      </c>
      <c r="K4782" s="3" t="str">
        <f aca="false">IF(I4782=1,"Yes","No")</f>
        <v>No</v>
      </c>
      <c r="L4782" s="0" t="n">
        <f aca="false">IF(K4782="Yes",(J4782-1)*0.98,-1)</f>
        <v>-1</v>
      </c>
      <c r="M4782" s="5" t="s">
        <v>33</v>
      </c>
      <c r="N4782" s="52" t="n">
        <v>10</v>
      </c>
      <c r="O4782" s="50" t="n">
        <f aca="false">N4782*L4782</f>
        <v>-10</v>
      </c>
      <c r="P4782" s="14" t="n">
        <f aca="false">O4782+P4781</f>
        <v>397.5100133792</v>
      </c>
    </row>
    <row r="4783" customFormat="false" ht="12.8" hidden="false" customHeight="false" outlineLevel="0" collapsed="false">
      <c r="A4783" s="2" t="s">
        <v>5281</v>
      </c>
      <c r="B4783" s="2" t="s">
        <v>1250</v>
      </c>
      <c r="C4783" s="0" t="s">
        <v>495</v>
      </c>
      <c r="D4783" s="0" t="s">
        <v>29</v>
      </c>
      <c r="E4783" s="0" t="s">
        <v>147</v>
      </c>
      <c r="F4783" s="0" t="s">
        <v>65</v>
      </c>
      <c r="G4783" s="0" t="s">
        <v>21</v>
      </c>
      <c r="H4783" s="0" t="s">
        <v>5284</v>
      </c>
      <c r="I4783" s="0" t="n">
        <v>0</v>
      </c>
      <c r="J4783" s="0" t="n">
        <v>0</v>
      </c>
      <c r="K4783" s="3" t="s">
        <v>19</v>
      </c>
      <c r="L4783" s="0" t="n">
        <f aca="false">IF(K4783="Yes",(J4783-1)*0.98,-1)</f>
        <v>-1</v>
      </c>
      <c r="M4783" s="11" t="s">
        <v>62</v>
      </c>
      <c r="N4783" s="52" t="n">
        <v>10</v>
      </c>
      <c r="O4783" s="50" t="n">
        <f aca="false">N4783*L4783</f>
        <v>-10</v>
      </c>
      <c r="P4783" s="14" t="n">
        <f aca="false">O4783+P4782</f>
        <v>387.5100133792</v>
      </c>
    </row>
    <row r="4784" customFormat="false" ht="12.8" hidden="false" customHeight="false" outlineLevel="0" collapsed="false">
      <c r="A4784" s="2" t="s">
        <v>5285</v>
      </c>
      <c r="B4784" s="2" t="s">
        <v>255</v>
      </c>
      <c r="C4784" s="0" t="s">
        <v>403</v>
      </c>
      <c r="D4784" s="0" t="s">
        <v>29</v>
      </c>
      <c r="E4784" s="0" t="s">
        <v>147</v>
      </c>
      <c r="F4784" s="0" t="s">
        <v>65</v>
      </c>
      <c r="G4784" s="0" t="s">
        <v>21</v>
      </c>
      <c r="H4784" s="0" t="s">
        <v>5286</v>
      </c>
      <c r="I4784" s="0" t="n">
        <v>3</v>
      </c>
      <c r="J4784" s="0" t="n">
        <v>1.54</v>
      </c>
      <c r="K4784" s="3" t="s">
        <v>21</v>
      </c>
      <c r="L4784" s="0" t="n">
        <f aca="false">IF(K4784="Yes",(J4784-1)*0.98,-1)</f>
        <v>0.5292</v>
      </c>
      <c r="M4784" s="11" t="s">
        <v>62</v>
      </c>
      <c r="N4784" s="52" t="n">
        <v>10</v>
      </c>
      <c r="O4784" s="50" t="n">
        <f aca="false">N4784*L4784</f>
        <v>5.292</v>
      </c>
      <c r="P4784" s="14" t="n">
        <f aca="false">O4784+P4783</f>
        <v>392.8020133792</v>
      </c>
    </row>
    <row r="4785" customFormat="false" ht="12.8" hidden="false" customHeight="false" outlineLevel="0" collapsed="false">
      <c r="A4785" s="2" t="s">
        <v>5287</v>
      </c>
      <c r="B4785" s="2" t="s">
        <v>167</v>
      </c>
      <c r="C4785" s="0" t="s">
        <v>2407</v>
      </c>
      <c r="D4785" s="0" t="s">
        <v>37</v>
      </c>
      <c r="E4785" s="0" t="s">
        <v>147</v>
      </c>
      <c r="G4785" s="0" t="s">
        <v>19</v>
      </c>
      <c r="H4785" s="0" t="s">
        <v>5288</v>
      </c>
      <c r="I4785" s="0" t="n">
        <v>3</v>
      </c>
      <c r="J4785" s="0" t="n">
        <v>0</v>
      </c>
      <c r="K4785" s="3" t="str">
        <f aca="false">IF(I4785=1,"Yes","No")</f>
        <v>No</v>
      </c>
      <c r="L4785" s="0" t="n">
        <f aca="false">IF(K4785="Yes",(J4785-1)*0.98,-1)</f>
        <v>-1</v>
      </c>
      <c r="M4785" s="5" t="s">
        <v>33</v>
      </c>
      <c r="N4785" s="52" t="n">
        <v>10</v>
      </c>
      <c r="O4785" s="50" t="n">
        <f aca="false">N4785*L4785</f>
        <v>-10</v>
      </c>
      <c r="P4785" s="14" t="n">
        <f aca="false">O4785+P4784</f>
        <v>382.8020133792</v>
      </c>
    </row>
    <row r="4786" customFormat="false" ht="12.8" hidden="false" customHeight="false" outlineLevel="0" collapsed="false">
      <c r="A4786" s="2" t="s">
        <v>5289</v>
      </c>
      <c r="B4786" s="2" t="s">
        <v>193</v>
      </c>
      <c r="C4786" s="6" t="s">
        <v>294</v>
      </c>
      <c r="D4786" s="6" t="s">
        <v>16</v>
      </c>
      <c r="E4786" s="6" t="s">
        <v>17</v>
      </c>
      <c r="F4786" s="6" t="s">
        <v>43</v>
      </c>
      <c r="G4786" s="6" t="s">
        <v>19</v>
      </c>
      <c r="H4786" s="6" t="s">
        <v>5290</v>
      </c>
      <c r="I4786" s="0" t="n">
        <v>3</v>
      </c>
      <c r="J4786" s="6" t="n">
        <v>0</v>
      </c>
      <c r="K4786" s="3" t="str">
        <f aca="false">IF(I4786=1, "No","Yes")</f>
        <v>Yes</v>
      </c>
      <c r="L4786" s="7" t="n">
        <f aca="false">IF(I4786=1,-J4786,0.98)</f>
        <v>0.98</v>
      </c>
      <c r="M4786" s="8" t="s">
        <v>51</v>
      </c>
      <c r="N4786" s="52" t="n">
        <v>10</v>
      </c>
      <c r="O4786" s="50" t="n">
        <f aca="false">N4786*L4786</f>
        <v>9.8</v>
      </c>
      <c r="P4786" s="14" t="n">
        <f aca="false">O4786+P4785</f>
        <v>392.6020133792</v>
      </c>
      <c r="Q4786" s="47" t="n">
        <v>0</v>
      </c>
      <c r="R4786" s="47" t="n">
        <f aca="false">P4786-Q4786</f>
        <v>392.6020133792</v>
      </c>
      <c r="S4786" s="47" t="n">
        <f aca="false">R4786/50</f>
        <v>7.852040267584</v>
      </c>
      <c r="T4786" s="47" t="n">
        <v>768.48</v>
      </c>
      <c r="U4786" s="54" t="s">
        <v>5949</v>
      </c>
    </row>
    <row r="4787" customFormat="false" ht="12.8" hidden="false" customHeight="false" outlineLevel="0" collapsed="false">
      <c r="A4787" s="2" t="s">
        <v>5291</v>
      </c>
      <c r="B4787" s="2" t="s">
        <v>337</v>
      </c>
      <c r="C4787" s="0" t="s">
        <v>611</v>
      </c>
      <c r="D4787" s="0" t="s">
        <v>42</v>
      </c>
      <c r="E4787" s="0" t="s">
        <v>147</v>
      </c>
      <c r="F4787" s="0" t="s">
        <v>65</v>
      </c>
      <c r="G4787" s="0" t="s">
        <v>21</v>
      </c>
      <c r="H4787" s="0" t="s">
        <v>5292</v>
      </c>
      <c r="I4787" s="0" t="n">
        <v>3</v>
      </c>
      <c r="J4787" s="0" t="n">
        <v>0</v>
      </c>
      <c r="K4787" s="3" t="str">
        <f aca="false">IF(I4787=1,"Yes","No")</f>
        <v>No</v>
      </c>
      <c r="L4787" s="0" t="n">
        <f aca="false">IF(K4787="Yes",(J4787-1)*0.98,-1)</f>
        <v>-1</v>
      </c>
      <c r="M4787" s="5" t="s">
        <v>33</v>
      </c>
      <c r="N4787" s="53" t="n">
        <v>7.85</v>
      </c>
      <c r="O4787" s="50" t="n">
        <f aca="false">N4787*L4787</f>
        <v>-7.85</v>
      </c>
      <c r="P4787" s="51" t="n">
        <f aca="false">R4786+O4787</f>
        <v>384.7520133792</v>
      </c>
    </row>
    <row r="4788" customFormat="false" ht="12.8" hidden="false" customHeight="false" outlineLevel="0" collapsed="false">
      <c r="A4788" s="2" t="s">
        <v>5291</v>
      </c>
      <c r="B4788" s="2" t="s">
        <v>337</v>
      </c>
      <c r="C4788" s="0" t="s">
        <v>611</v>
      </c>
      <c r="D4788" s="0" t="s">
        <v>42</v>
      </c>
      <c r="E4788" s="0" t="s">
        <v>147</v>
      </c>
      <c r="F4788" s="0" t="s">
        <v>65</v>
      </c>
      <c r="G4788" s="0" t="s">
        <v>21</v>
      </c>
      <c r="H4788" s="0" t="s">
        <v>5292</v>
      </c>
      <c r="I4788" s="0" t="n">
        <v>3</v>
      </c>
      <c r="J4788" s="0" t="n">
        <v>0</v>
      </c>
      <c r="K4788" s="3" t="s">
        <v>19</v>
      </c>
      <c r="L4788" s="0" t="n">
        <f aca="false">IF(K4788="Yes",(J4788-1)*0.98,-1)</f>
        <v>-1</v>
      </c>
      <c r="M4788" s="4" t="s">
        <v>22</v>
      </c>
      <c r="N4788" s="53" t="n">
        <v>7.85</v>
      </c>
      <c r="O4788" s="50" t="n">
        <f aca="false">N4788*L4788</f>
        <v>-7.85</v>
      </c>
      <c r="P4788" s="14" t="n">
        <f aca="false">O4788+P4787</f>
        <v>376.9020133792</v>
      </c>
    </row>
    <row r="4789" customFormat="false" ht="12.8" hidden="false" customHeight="false" outlineLevel="0" collapsed="false">
      <c r="A4789" s="2" t="s">
        <v>5291</v>
      </c>
      <c r="B4789" s="2" t="s">
        <v>337</v>
      </c>
      <c r="C4789" s="6" t="s">
        <v>611</v>
      </c>
      <c r="D4789" s="6" t="s">
        <v>42</v>
      </c>
      <c r="E4789" s="6" t="s">
        <v>147</v>
      </c>
      <c r="F4789" s="6" t="s">
        <v>65</v>
      </c>
      <c r="G4789" s="6" t="s">
        <v>21</v>
      </c>
      <c r="H4789" s="6" t="s">
        <v>5293</v>
      </c>
      <c r="I4789" s="0" t="n">
        <v>2</v>
      </c>
      <c r="J4789" s="6" t="n">
        <v>0</v>
      </c>
      <c r="K4789" s="3" t="str">
        <f aca="false">IF(I4789=1, "No","Yes")</f>
        <v>Yes</v>
      </c>
      <c r="L4789" s="7" t="n">
        <f aca="false">IF(I4789=1,-J4789,0.98)</f>
        <v>0.98</v>
      </c>
      <c r="M4789" s="8" t="s">
        <v>51</v>
      </c>
      <c r="N4789" s="53" t="n">
        <v>7.85</v>
      </c>
      <c r="O4789" s="50" t="n">
        <f aca="false">N4789*L4789</f>
        <v>7.693</v>
      </c>
      <c r="P4789" s="14" t="n">
        <f aca="false">O4789+P4788</f>
        <v>384.5950133792</v>
      </c>
    </row>
    <row r="4790" customFormat="false" ht="12.8" hidden="false" customHeight="false" outlineLevel="0" collapsed="false">
      <c r="A4790" s="2" t="s">
        <v>5294</v>
      </c>
      <c r="B4790" s="2" t="s">
        <v>452</v>
      </c>
      <c r="C4790" s="0" t="s">
        <v>125</v>
      </c>
      <c r="D4790" s="0" t="s">
        <v>42</v>
      </c>
      <c r="E4790" s="0" t="s">
        <v>30</v>
      </c>
      <c r="F4790" s="0" t="s">
        <v>18</v>
      </c>
      <c r="G4790" s="0" t="s">
        <v>19</v>
      </c>
      <c r="H4790" s="0" t="s">
        <v>5295</v>
      </c>
      <c r="I4790" s="0" t="n">
        <v>0</v>
      </c>
      <c r="J4790" s="0" t="n">
        <v>0</v>
      </c>
      <c r="K4790" s="3" t="s">
        <v>19</v>
      </c>
      <c r="L4790" s="0" t="n">
        <f aca="false">IF(K4790="Yes",(J4790-1)*0.98,-1)</f>
        <v>-1</v>
      </c>
      <c r="M4790" s="11" t="s">
        <v>62</v>
      </c>
      <c r="N4790" s="53" t="n">
        <v>7.85</v>
      </c>
      <c r="O4790" s="50" t="n">
        <f aca="false">N4790*L4790</f>
        <v>-7.85</v>
      </c>
      <c r="P4790" s="14" t="n">
        <f aca="false">O4790+P4789</f>
        <v>376.7450133792</v>
      </c>
    </row>
    <row r="4791" customFormat="false" ht="12.8" hidden="false" customHeight="false" outlineLevel="0" collapsed="false">
      <c r="A4791" s="2" t="s">
        <v>5294</v>
      </c>
      <c r="B4791" s="2" t="s">
        <v>563</v>
      </c>
      <c r="C4791" s="0" t="s">
        <v>125</v>
      </c>
      <c r="D4791" s="0" t="s">
        <v>42</v>
      </c>
      <c r="E4791" s="0" t="s">
        <v>30</v>
      </c>
      <c r="F4791" s="0" t="s">
        <v>18</v>
      </c>
      <c r="G4791" s="0" t="s">
        <v>19</v>
      </c>
      <c r="H4791" s="0" t="s">
        <v>5296</v>
      </c>
      <c r="I4791" s="0" t="n">
        <v>2</v>
      </c>
      <c r="J4791" s="0" t="n">
        <v>3.15</v>
      </c>
      <c r="K4791" s="3" t="s">
        <v>21</v>
      </c>
      <c r="L4791" s="0" t="n">
        <f aca="false">IF(K4791="Yes",(J4791-1)*0.98,-1)</f>
        <v>2.107</v>
      </c>
      <c r="M4791" s="11" t="s">
        <v>62</v>
      </c>
      <c r="N4791" s="53" t="n">
        <v>7.85</v>
      </c>
      <c r="O4791" s="50" t="n">
        <f aca="false">N4791*L4791</f>
        <v>16.53995</v>
      </c>
      <c r="P4791" s="14" t="n">
        <f aca="false">O4791+P4790</f>
        <v>393.2849633792</v>
      </c>
    </row>
    <row r="4792" customFormat="false" ht="12.8" hidden="false" customHeight="false" outlineLevel="0" collapsed="false">
      <c r="A4792" s="2" t="s">
        <v>5297</v>
      </c>
      <c r="B4792" s="2" t="s">
        <v>162</v>
      </c>
      <c r="C4792" s="6" t="s">
        <v>433</v>
      </c>
      <c r="D4792" s="6" t="s">
        <v>48</v>
      </c>
      <c r="E4792" s="6" t="s">
        <v>147</v>
      </c>
      <c r="F4792" s="6" t="s">
        <v>43</v>
      </c>
      <c r="G4792" s="6" t="s">
        <v>19</v>
      </c>
      <c r="H4792" s="6" t="s">
        <v>5298</v>
      </c>
      <c r="I4792" s="0" t="n">
        <v>2</v>
      </c>
      <c r="J4792" s="6" t="n">
        <v>0</v>
      </c>
      <c r="K4792" s="3" t="str">
        <f aca="false">IF(I4792=1, "No","Yes")</f>
        <v>Yes</v>
      </c>
      <c r="L4792" s="7" t="n">
        <f aca="false">IF(I4792=1,-J4792,0.98)</f>
        <v>0.98</v>
      </c>
      <c r="M4792" s="8" t="s">
        <v>51</v>
      </c>
      <c r="N4792" s="53" t="n">
        <v>7.85</v>
      </c>
      <c r="O4792" s="50" t="n">
        <f aca="false">N4792*L4792</f>
        <v>7.693</v>
      </c>
      <c r="P4792" s="14" t="n">
        <f aca="false">O4792+P4791</f>
        <v>400.9779633792</v>
      </c>
    </row>
    <row r="4793" customFormat="false" ht="12.8" hidden="false" customHeight="false" outlineLevel="0" collapsed="false">
      <c r="A4793" s="9" t="s">
        <v>5297</v>
      </c>
      <c r="B4793" s="9" t="s">
        <v>162</v>
      </c>
      <c r="C4793" s="6" t="s">
        <v>433</v>
      </c>
      <c r="D4793" s="6" t="s">
        <v>48</v>
      </c>
      <c r="E4793" s="6" t="s">
        <v>147</v>
      </c>
      <c r="F4793" s="6" t="s">
        <v>43</v>
      </c>
      <c r="G4793" s="6" t="s">
        <v>19</v>
      </c>
      <c r="H4793" s="6" t="s">
        <v>5298</v>
      </c>
      <c r="I4793" s="0" t="n">
        <v>2</v>
      </c>
      <c r="J4793" s="6" t="n">
        <v>4.81</v>
      </c>
      <c r="K4793" s="3" t="s">
        <v>21</v>
      </c>
      <c r="L4793" s="0" t="n">
        <f aca="false">IF(K4793="Yes",(J4793-1)*0.98,-1)</f>
        <v>3.7338</v>
      </c>
      <c r="M4793" s="13" t="s">
        <v>184</v>
      </c>
      <c r="N4793" s="53" t="n">
        <v>7.85</v>
      </c>
      <c r="O4793" s="50" t="n">
        <f aca="false">N4793*L4793</f>
        <v>29.31033</v>
      </c>
      <c r="P4793" s="14" t="n">
        <f aca="false">O4793+P4792</f>
        <v>430.2882933792</v>
      </c>
    </row>
    <row r="4794" customFormat="false" ht="12.8" hidden="false" customHeight="false" outlineLevel="0" collapsed="false">
      <c r="A4794" s="2" t="s">
        <v>5297</v>
      </c>
      <c r="B4794" s="2" t="s">
        <v>5299</v>
      </c>
      <c r="C4794" s="6" t="s">
        <v>1115</v>
      </c>
      <c r="D4794" s="6" t="s">
        <v>37</v>
      </c>
      <c r="E4794" s="6"/>
      <c r="F4794" s="6" t="s">
        <v>65</v>
      </c>
      <c r="G4794" s="6" t="s">
        <v>21</v>
      </c>
      <c r="H4794" s="6" t="s">
        <v>5300</v>
      </c>
      <c r="I4794" s="0" t="n">
        <v>0</v>
      </c>
      <c r="J4794" s="6" t="n">
        <v>0</v>
      </c>
      <c r="K4794" s="3" t="str">
        <f aca="false">IF(I4794=1, "No","Yes")</f>
        <v>Yes</v>
      </c>
      <c r="L4794" s="7" t="n">
        <f aca="false">IF(I4794=1,-J4794,0.98)</f>
        <v>0.98</v>
      </c>
      <c r="M4794" s="12" t="s">
        <v>128</v>
      </c>
      <c r="N4794" s="53" t="n">
        <v>7.85</v>
      </c>
      <c r="O4794" s="50" t="n">
        <f aca="false">N4794*L4794</f>
        <v>7.693</v>
      </c>
      <c r="P4794" s="14" t="n">
        <f aca="false">O4794+P4793</f>
        <v>437.9812933792</v>
      </c>
    </row>
    <row r="4795" customFormat="false" ht="12.8" hidden="false" customHeight="false" outlineLevel="0" collapsed="false">
      <c r="A4795" s="2" t="s">
        <v>5301</v>
      </c>
      <c r="B4795" s="2" t="s">
        <v>27</v>
      </c>
      <c r="C4795" s="6" t="s">
        <v>492</v>
      </c>
      <c r="D4795" s="6" t="s">
        <v>48</v>
      </c>
      <c r="E4795" s="6" t="s">
        <v>17</v>
      </c>
      <c r="F4795" s="6" t="s">
        <v>18</v>
      </c>
      <c r="G4795" s="6" t="s">
        <v>19</v>
      </c>
      <c r="H4795" s="6" t="s">
        <v>5302</v>
      </c>
      <c r="I4795" s="0" t="n">
        <v>0</v>
      </c>
      <c r="J4795" s="6" t="n">
        <v>0</v>
      </c>
      <c r="K4795" s="3" t="str">
        <f aca="false">IF(I4795=1, "No","Yes")</f>
        <v>Yes</v>
      </c>
      <c r="L4795" s="7" t="n">
        <f aca="false">IF(I4795=1,-J4795,0.98)</f>
        <v>0.98</v>
      </c>
      <c r="M4795" s="8" t="s">
        <v>51</v>
      </c>
      <c r="N4795" s="53" t="n">
        <v>7.85</v>
      </c>
      <c r="O4795" s="50" t="n">
        <f aca="false">N4795*L4795</f>
        <v>7.693</v>
      </c>
      <c r="P4795" s="14" t="n">
        <f aca="false">O4795+P4794</f>
        <v>445.6742933792</v>
      </c>
    </row>
    <row r="4796" customFormat="false" ht="12.8" hidden="false" customHeight="false" outlineLevel="0" collapsed="false">
      <c r="A4796" s="9" t="s">
        <v>5301</v>
      </c>
      <c r="B4796" s="9" t="s">
        <v>27</v>
      </c>
      <c r="C4796" s="6" t="s">
        <v>492</v>
      </c>
      <c r="D4796" s="6" t="s">
        <v>48</v>
      </c>
      <c r="E4796" s="6" t="s">
        <v>17</v>
      </c>
      <c r="F4796" s="6" t="s">
        <v>18</v>
      </c>
      <c r="G4796" s="6" t="s">
        <v>19</v>
      </c>
      <c r="H4796" s="6" t="s">
        <v>5302</v>
      </c>
      <c r="I4796" s="0" t="n">
        <v>0</v>
      </c>
      <c r="J4796" s="6" t="n">
        <v>0</v>
      </c>
      <c r="K4796" s="3" t="s">
        <v>19</v>
      </c>
      <c r="L4796" s="0" t="n">
        <f aca="false">IF(K4796="Yes",(J4796-1)*0.98,-1)</f>
        <v>-1</v>
      </c>
      <c r="M4796" s="13" t="s">
        <v>184</v>
      </c>
      <c r="N4796" s="53" t="n">
        <v>7.85</v>
      </c>
      <c r="O4796" s="50" t="n">
        <f aca="false">N4796*L4796</f>
        <v>-7.85</v>
      </c>
      <c r="P4796" s="14" t="n">
        <f aca="false">O4796+P4795</f>
        <v>437.8242933792</v>
      </c>
    </row>
    <row r="4797" customFormat="false" ht="12.8" hidden="false" customHeight="false" outlineLevel="0" collapsed="false">
      <c r="A4797" s="2" t="s">
        <v>5301</v>
      </c>
      <c r="B4797" s="2" t="s">
        <v>186</v>
      </c>
      <c r="C4797" s="0" t="s">
        <v>433</v>
      </c>
      <c r="D4797" s="0" t="s">
        <v>16</v>
      </c>
      <c r="E4797" s="0" t="s">
        <v>147</v>
      </c>
      <c r="F4797" s="0" t="s">
        <v>18</v>
      </c>
      <c r="G4797" s="0" t="s">
        <v>19</v>
      </c>
      <c r="H4797" s="0" t="s">
        <v>5303</v>
      </c>
      <c r="I4797" s="0" t="n">
        <v>1</v>
      </c>
      <c r="J4797" s="0" t="n">
        <v>1.91</v>
      </c>
      <c r="K4797" s="3" t="s">
        <v>21</v>
      </c>
      <c r="L4797" s="0" t="n">
        <f aca="false">IF(K4797="Yes",(J4797-1)*0.98,-1)</f>
        <v>0.8918</v>
      </c>
      <c r="M4797" s="11" t="s">
        <v>62</v>
      </c>
      <c r="N4797" s="53" t="n">
        <v>7.85</v>
      </c>
      <c r="O4797" s="50" t="n">
        <f aca="false">N4797*L4797</f>
        <v>7.00063</v>
      </c>
      <c r="P4797" s="14" t="n">
        <f aca="false">O4797+P4796</f>
        <v>444.8249233792</v>
      </c>
    </row>
    <row r="4798" customFormat="false" ht="12.8" hidden="false" customHeight="false" outlineLevel="0" collapsed="false">
      <c r="A4798" s="9" t="s">
        <v>5301</v>
      </c>
      <c r="B4798" s="9" t="s">
        <v>186</v>
      </c>
      <c r="C4798" s="6" t="s">
        <v>433</v>
      </c>
      <c r="D4798" s="6" t="s">
        <v>16</v>
      </c>
      <c r="E4798" s="6" t="s">
        <v>147</v>
      </c>
      <c r="F4798" s="6" t="s">
        <v>18</v>
      </c>
      <c r="G4798" s="6" t="s">
        <v>19</v>
      </c>
      <c r="H4798" s="6" t="s">
        <v>5303</v>
      </c>
      <c r="I4798" s="0" t="n">
        <v>1</v>
      </c>
      <c r="J4798" s="6" t="n">
        <v>4.91</v>
      </c>
      <c r="K4798" s="3" t="str">
        <f aca="false">IF(I4798=1,"Yes","No")</f>
        <v>Yes</v>
      </c>
      <c r="L4798" s="7" t="n">
        <f aca="false">IF(K4798="Yes",(J4798-1)*0.98,-1)</f>
        <v>3.8318</v>
      </c>
      <c r="M4798" s="10" t="s">
        <v>53</v>
      </c>
      <c r="N4798" s="53" t="n">
        <v>7.85</v>
      </c>
      <c r="O4798" s="50" t="n">
        <f aca="false">N4798*L4798</f>
        <v>30.07963</v>
      </c>
      <c r="P4798" s="14" t="n">
        <f aca="false">O4798+P4797</f>
        <v>474.9045533792</v>
      </c>
    </row>
    <row r="4799" customFormat="false" ht="12.8" hidden="false" customHeight="false" outlineLevel="0" collapsed="false">
      <c r="A4799" s="2" t="s">
        <v>5301</v>
      </c>
      <c r="B4799" s="2" t="s">
        <v>255</v>
      </c>
      <c r="C4799" s="0" t="s">
        <v>492</v>
      </c>
      <c r="D4799" s="0" t="s">
        <v>42</v>
      </c>
      <c r="E4799" s="0" t="s">
        <v>79</v>
      </c>
      <c r="F4799" s="0" t="s">
        <v>80</v>
      </c>
      <c r="G4799" s="0" t="s">
        <v>19</v>
      </c>
      <c r="H4799" s="0" t="s">
        <v>5304</v>
      </c>
      <c r="I4799" s="0" t="n">
        <v>1</v>
      </c>
      <c r="J4799" s="0" t="n">
        <v>2.41</v>
      </c>
      <c r="K4799" s="3" t="s">
        <v>21</v>
      </c>
      <c r="L4799" s="0" t="n">
        <f aca="false">IF(K4799="Yes",(J4799-1)*0.98,-1)</f>
        <v>1.3818</v>
      </c>
      <c r="M4799" s="4" t="s">
        <v>22</v>
      </c>
      <c r="N4799" s="53" t="n">
        <v>7.85</v>
      </c>
      <c r="O4799" s="50" t="n">
        <f aca="false">N4799*L4799</f>
        <v>10.84713</v>
      </c>
      <c r="P4799" s="14" t="n">
        <f aca="false">O4799+P4798</f>
        <v>485.7516833792</v>
      </c>
    </row>
    <row r="4800" customFormat="false" ht="12.8" hidden="false" customHeight="false" outlineLevel="0" collapsed="false">
      <c r="A4800" s="2" t="s">
        <v>5305</v>
      </c>
      <c r="B4800" s="2" t="s">
        <v>289</v>
      </c>
      <c r="C4800" s="0" t="s">
        <v>406</v>
      </c>
      <c r="D4800" s="0" t="s">
        <v>16</v>
      </c>
      <c r="E4800" s="0" t="s">
        <v>79</v>
      </c>
      <c r="F4800" s="0" t="s">
        <v>80</v>
      </c>
      <c r="G4800" s="0" t="s">
        <v>19</v>
      </c>
      <c r="H4800" s="0" t="s">
        <v>5306</v>
      </c>
      <c r="I4800" s="0" t="n">
        <v>1</v>
      </c>
      <c r="J4800" s="0" t="n">
        <v>2.26</v>
      </c>
      <c r="K4800" s="3" t="s">
        <v>21</v>
      </c>
      <c r="L4800" s="0" t="n">
        <f aca="false">IF(K4800="Yes",(J4800-1)*0.98,-1)</f>
        <v>1.2348</v>
      </c>
      <c r="M4800" s="4" t="s">
        <v>22</v>
      </c>
      <c r="N4800" s="53" t="n">
        <v>7.85</v>
      </c>
      <c r="O4800" s="50" t="n">
        <f aca="false">N4800*L4800</f>
        <v>9.69318</v>
      </c>
      <c r="P4800" s="14" t="n">
        <f aca="false">O4800+P4799</f>
        <v>495.4448633792</v>
      </c>
    </row>
    <row r="4801" customFormat="false" ht="12.8" hidden="false" customHeight="false" outlineLevel="0" collapsed="false">
      <c r="A4801" s="2" t="s">
        <v>5307</v>
      </c>
      <c r="B4801" s="2" t="s">
        <v>159</v>
      </c>
      <c r="C4801" s="0" t="s">
        <v>271</v>
      </c>
      <c r="D4801" s="0" t="s">
        <v>29</v>
      </c>
      <c r="E4801" s="0" t="s">
        <v>147</v>
      </c>
      <c r="F4801" s="0" t="s">
        <v>428</v>
      </c>
      <c r="G4801" s="0" t="s">
        <v>21</v>
      </c>
      <c r="H4801" s="0" t="s">
        <v>5308</v>
      </c>
      <c r="I4801" s="0" t="n">
        <v>4</v>
      </c>
      <c r="J4801" s="0" t="n">
        <v>0</v>
      </c>
      <c r="K4801" s="3" t="str">
        <f aca="false">IF(I4801=1,"Yes","No")</f>
        <v>No</v>
      </c>
      <c r="L4801" s="0" t="n">
        <f aca="false">IF(K4801="Yes",(J4801-1)*0.98,-1)</f>
        <v>-1</v>
      </c>
      <c r="M4801" s="5" t="s">
        <v>33</v>
      </c>
      <c r="N4801" s="53" t="n">
        <v>7.85</v>
      </c>
      <c r="O4801" s="50" t="n">
        <f aca="false">N4801*L4801</f>
        <v>-7.85</v>
      </c>
      <c r="P4801" s="14" t="n">
        <f aca="false">O4801+P4800</f>
        <v>487.5948633792</v>
      </c>
    </row>
    <row r="4802" customFormat="false" ht="12.8" hidden="false" customHeight="false" outlineLevel="0" collapsed="false">
      <c r="A4802" s="2" t="s">
        <v>5307</v>
      </c>
      <c r="B4802" s="2" t="s">
        <v>343</v>
      </c>
      <c r="C4802" s="6" t="s">
        <v>370</v>
      </c>
      <c r="D4802" s="6" t="s">
        <v>42</v>
      </c>
      <c r="E4802" s="6" t="s">
        <v>147</v>
      </c>
      <c r="F4802" s="6" t="s">
        <v>18</v>
      </c>
      <c r="G4802" s="6" t="s">
        <v>19</v>
      </c>
      <c r="H4802" s="6" t="s">
        <v>5309</v>
      </c>
      <c r="I4802" s="0" t="n">
        <v>2</v>
      </c>
      <c r="J4802" s="6" t="n">
        <v>0</v>
      </c>
      <c r="K4802" s="3" t="str">
        <f aca="false">IF(I4802=1, "No","Yes")</f>
        <v>Yes</v>
      </c>
      <c r="L4802" s="7" t="n">
        <f aca="false">IF(I4802=1,-J4802,0.98)</f>
        <v>0.98</v>
      </c>
      <c r="M4802" s="8" t="s">
        <v>51</v>
      </c>
      <c r="N4802" s="53" t="n">
        <v>7.85</v>
      </c>
      <c r="O4802" s="50" t="n">
        <f aca="false">N4802*L4802</f>
        <v>7.693</v>
      </c>
      <c r="P4802" s="14" t="n">
        <f aca="false">O4802+P4801</f>
        <v>495.2878633792</v>
      </c>
    </row>
    <row r="4803" customFormat="false" ht="12.8" hidden="false" customHeight="false" outlineLevel="0" collapsed="false">
      <c r="A4803" s="2" t="s">
        <v>5310</v>
      </c>
      <c r="B4803" s="2" t="s">
        <v>280</v>
      </c>
      <c r="C4803" s="0" t="s">
        <v>59</v>
      </c>
      <c r="D4803" s="0" t="s">
        <v>42</v>
      </c>
      <c r="E4803" s="0" t="s">
        <v>30</v>
      </c>
      <c r="F4803" s="0" t="s">
        <v>43</v>
      </c>
      <c r="G4803" s="0" t="s">
        <v>19</v>
      </c>
      <c r="H4803" s="0" t="s">
        <v>5311</v>
      </c>
      <c r="I4803" s="0" t="n">
        <v>2</v>
      </c>
      <c r="J4803" s="0" t="n">
        <v>1.48</v>
      </c>
      <c r="K4803" s="3" t="s">
        <v>21</v>
      </c>
      <c r="L4803" s="0" t="n">
        <f aca="false">IF(K4803="Yes",(J4803-1)*0.98,-1)</f>
        <v>0.4704</v>
      </c>
      <c r="M4803" s="11" t="s">
        <v>62</v>
      </c>
      <c r="N4803" s="53" t="n">
        <v>7.85</v>
      </c>
      <c r="O4803" s="50" t="n">
        <f aca="false">N4803*L4803</f>
        <v>3.69264</v>
      </c>
      <c r="P4803" s="14" t="n">
        <f aca="false">O4803+P4802</f>
        <v>498.9805033792</v>
      </c>
    </row>
    <row r="4804" customFormat="false" ht="12.8" hidden="false" customHeight="false" outlineLevel="0" collapsed="false">
      <c r="A4804" s="2" t="s">
        <v>5312</v>
      </c>
      <c r="B4804" s="2" t="s">
        <v>90</v>
      </c>
      <c r="C4804" s="0" t="s">
        <v>78</v>
      </c>
      <c r="D4804" s="0" t="s">
        <v>29</v>
      </c>
      <c r="E4804" s="0" t="s">
        <v>147</v>
      </c>
      <c r="F4804" s="0" t="s">
        <v>65</v>
      </c>
      <c r="G4804" s="0" t="s">
        <v>21</v>
      </c>
      <c r="H4804" s="0" t="s">
        <v>5313</v>
      </c>
      <c r="I4804" s="0" t="n">
        <v>2</v>
      </c>
      <c r="J4804" s="0" t="n">
        <v>2.47</v>
      </c>
      <c r="K4804" s="3" t="s">
        <v>21</v>
      </c>
      <c r="L4804" s="0" t="n">
        <f aca="false">IF(K4804="Yes",(J4804-1)*0.98,-1)</f>
        <v>1.4406</v>
      </c>
      <c r="M4804" s="11" t="s">
        <v>62</v>
      </c>
      <c r="N4804" s="53" t="n">
        <v>7.85</v>
      </c>
      <c r="O4804" s="50" t="n">
        <f aca="false">N4804*L4804</f>
        <v>11.30871</v>
      </c>
      <c r="P4804" s="14" t="n">
        <f aca="false">O4804+P4803</f>
        <v>510.2892133792</v>
      </c>
    </row>
    <row r="4805" customFormat="false" ht="12.8" hidden="false" customHeight="false" outlineLevel="0" collapsed="false">
      <c r="A4805" s="2" t="s">
        <v>5312</v>
      </c>
      <c r="B4805" s="2" t="s">
        <v>90</v>
      </c>
      <c r="C4805" s="6" t="s">
        <v>78</v>
      </c>
      <c r="D4805" s="6" t="s">
        <v>29</v>
      </c>
      <c r="E4805" s="6" t="s">
        <v>147</v>
      </c>
      <c r="F4805" s="6" t="s">
        <v>65</v>
      </c>
      <c r="G4805" s="6" t="s">
        <v>21</v>
      </c>
      <c r="H4805" s="6" t="s">
        <v>5314</v>
      </c>
      <c r="I4805" s="0" t="n">
        <v>3</v>
      </c>
      <c r="J4805" s="6" t="n">
        <v>0</v>
      </c>
      <c r="K4805" s="3" t="str">
        <f aca="false">IF(I4805=1, "No","Yes")</f>
        <v>Yes</v>
      </c>
      <c r="L4805" s="7" t="n">
        <f aca="false">IF(I4805=1,-J4805,0.98)</f>
        <v>0.98</v>
      </c>
      <c r="M4805" s="8" t="s">
        <v>51</v>
      </c>
      <c r="N4805" s="53" t="n">
        <v>7.85</v>
      </c>
      <c r="O4805" s="50" t="n">
        <f aca="false">N4805*L4805</f>
        <v>7.693</v>
      </c>
      <c r="P4805" s="14" t="n">
        <f aca="false">O4805+P4804</f>
        <v>517.9822133792</v>
      </c>
    </row>
    <row r="4806" customFormat="false" ht="12.8" hidden="false" customHeight="false" outlineLevel="0" collapsed="false">
      <c r="A4806" s="9" t="s">
        <v>5312</v>
      </c>
      <c r="B4806" s="9" t="s">
        <v>90</v>
      </c>
      <c r="C4806" s="6" t="s">
        <v>78</v>
      </c>
      <c r="D4806" s="6" t="s">
        <v>29</v>
      </c>
      <c r="E4806" s="6" t="s">
        <v>147</v>
      </c>
      <c r="F4806" s="6" t="s">
        <v>65</v>
      </c>
      <c r="G4806" s="6" t="s">
        <v>21</v>
      </c>
      <c r="H4806" s="6" t="s">
        <v>5314</v>
      </c>
      <c r="I4806" s="0" t="n">
        <v>3</v>
      </c>
      <c r="J4806" s="6" t="n">
        <v>1.91</v>
      </c>
      <c r="K4806" s="3" t="s">
        <v>21</v>
      </c>
      <c r="L4806" s="0" t="n">
        <f aca="false">IF(K4806="Yes",(J4806-1)*0.98,-1)</f>
        <v>0.8918</v>
      </c>
      <c r="M4806" s="13" t="s">
        <v>184</v>
      </c>
      <c r="N4806" s="53" t="n">
        <v>7.85</v>
      </c>
      <c r="O4806" s="50" t="n">
        <f aca="false">N4806*L4806</f>
        <v>7.00063</v>
      </c>
      <c r="P4806" s="14" t="n">
        <f aca="false">O4806+P4805</f>
        <v>524.9828433792</v>
      </c>
    </row>
    <row r="4807" customFormat="false" ht="12.8" hidden="false" customHeight="false" outlineLevel="0" collapsed="false">
      <c r="A4807" s="2" t="s">
        <v>5315</v>
      </c>
      <c r="B4807" s="2" t="s">
        <v>186</v>
      </c>
      <c r="C4807" s="0" t="s">
        <v>179</v>
      </c>
      <c r="D4807" s="0" t="s">
        <v>16</v>
      </c>
      <c r="E4807" s="0" t="s">
        <v>147</v>
      </c>
      <c r="F4807" s="0" t="s">
        <v>18</v>
      </c>
      <c r="G4807" s="0" t="s">
        <v>19</v>
      </c>
      <c r="H4807" s="0" t="s">
        <v>5316</v>
      </c>
      <c r="I4807" s="0" t="n">
        <v>4</v>
      </c>
      <c r="J4807" s="0" t="n">
        <v>0</v>
      </c>
      <c r="K4807" s="3" t="s">
        <v>19</v>
      </c>
      <c r="L4807" s="0" t="n">
        <f aca="false">IF(K4807="Yes",(J4807-1)*0.98,-1)</f>
        <v>-1</v>
      </c>
      <c r="M4807" s="11" t="s">
        <v>62</v>
      </c>
      <c r="N4807" s="53" t="n">
        <v>7.85</v>
      </c>
      <c r="O4807" s="50" t="n">
        <f aca="false">N4807*L4807</f>
        <v>-7.85</v>
      </c>
      <c r="P4807" s="14" t="n">
        <f aca="false">O4807+P4806</f>
        <v>517.1328433792</v>
      </c>
    </row>
    <row r="4808" customFormat="false" ht="12.8" hidden="false" customHeight="false" outlineLevel="0" collapsed="false">
      <c r="A4808" s="9" t="s">
        <v>5315</v>
      </c>
      <c r="B4808" s="9" t="s">
        <v>186</v>
      </c>
      <c r="C4808" s="6" t="s">
        <v>179</v>
      </c>
      <c r="D4808" s="6" t="s">
        <v>16</v>
      </c>
      <c r="E4808" s="6" t="s">
        <v>147</v>
      </c>
      <c r="F4808" s="6" t="s">
        <v>18</v>
      </c>
      <c r="G4808" s="6" t="s">
        <v>19</v>
      </c>
      <c r="H4808" s="6" t="s">
        <v>5316</v>
      </c>
      <c r="I4808" s="0" t="n">
        <v>4</v>
      </c>
      <c r="J4808" s="6" t="n">
        <v>0</v>
      </c>
      <c r="K4808" s="3" t="str">
        <f aca="false">IF(I4808=1,"Yes","No")</f>
        <v>No</v>
      </c>
      <c r="L4808" s="7" t="n">
        <f aca="false">IF(K4808="Yes",(J4808-1)*0.98,-1)</f>
        <v>-1</v>
      </c>
      <c r="M4808" s="10" t="s">
        <v>53</v>
      </c>
      <c r="N4808" s="53" t="n">
        <v>7.85</v>
      </c>
      <c r="O4808" s="50" t="n">
        <f aca="false">N4808*L4808</f>
        <v>-7.85</v>
      </c>
      <c r="P4808" s="14" t="n">
        <f aca="false">O4808+P4807</f>
        <v>509.2828433792</v>
      </c>
    </row>
    <row r="4809" customFormat="false" ht="12.8" hidden="false" customHeight="false" outlineLevel="0" collapsed="false">
      <c r="A4809" s="2" t="s">
        <v>5315</v>
      </c>
      <c r="B4809" s="2" t="s">
        <v>96</v>
      </c>
      <c r="C4809" s="0" t="s">
        <v>68</v>
      </c>
      <c r="D4809" s="0" t="s">
        <v>195</v>
      </c>
      <c r="E4809" s="0" t="s">
        <v>147</v>
      </c>
      <c r="G4809" s="0" t="s">
        <v>19</v>
      </c>
      <c r="H4809" s="0" t="s">
        <v>5317</v>
      </c>
      <c r="I4809" s="0" t="n">
        <v>2</v>
      </c>
      <c r="J4809" s="0" t="n">
        <v>0</v>
      </c>
      <c r="K4809" s="3" t="str">
        <f aca="false">IF(I4809=1,"Yes","No")</f>
        <v>No</v>
      </c>
      <c r="L4809" s="0" t="n">
        <f aca="false">IF(K4809="Yes",(J4809-1)*0.98,-1)</f>
        <v>-1</v>
      </c>
      <c r="M4809" s="5" t="s">
        <v>33</v>
      </c>
      <c r="N4809" s="53" t="n">
        <v>7.85</v>
      </c>
      <c r="O4809" s="50" t="n">
        <f aca="false">N4809*L4809</f>
        <v>-7.85</v>
      </c>
      <c r="P4809" s="14" t="n">
        <f aca="false">O4809+P4808</f>
        <v>501.4328433792</v>
      </c>
    </row>
    <row r="4810" customFormat="false" ht="12.8" hidden="false" customHeight="false" outlineLevel="0" collapsed="false">
      <c r="A4810" s="9" t="s">
        <v>5315</v>
      </c>
      <c r="B4810" s="9" t="s">
        <v>77</v>
      </c>
      <c r="C4810" s="6" t="s">
        <v>584</v>
      </c>
      <c r="D4810" s="6" t="s">
        <v>16</v>
      </c>
      <c r="E4810" s="6" t="s">
        <v>147</v>
      </c>
      <c r="F4810" s="6" t="s">
        <v>43</v>
      </c>
      <c r="G4810" s="6" t="s">
        <v>19</v>
      </c>
      <c r="H4810" s="6" t="s">
        <v>5318</v>
      </c>
      <c r="I4810" s="0" t="n">
        <v>0</v>
      </c>
      <c r="J4810" s="6" t="n">
        <v>0</v>
      </c>
      <c r="K4810" s="3" t="str">
        <f aca="false">IF(I4810=1,"Yes","No")</f>
        <v>No</v>
      </c>
      <c r="L4810" s="7" t="n">
        <f aca="false">IF(K4810="Yes",(J4810-1)*0.98,-1)</f>
        <v>-1</v>
      </c>
      <c r="M4810" s="10" t="s">
        <v>53</v>
      </c>
      <c r="N4810" s="53" t="n">
        <v>7.85</v>
      </c>
      <c r="O4810" s="50" t="n">
        <f aca="false">N4810*L4810</f>
        <v>-7.85</v>
      </c>
      <c r="P4810" s="14" t="n">
        <f aca="false">O4810+P4809</f>
        <v>493.5828433792</v>
      </c>
    </row>
    <row r="4811" customFormat="false" ht="12.8" hidden="false" customHeight="false" outlineLevel="0" collapsed="false">
      <c r="A4811" s="2" t="s">
        <v>5315</v>
      </c>
      <c r="B4811" s="2" t="s">
        <v>159</v>
      </c>
      <c r="C4811" s="6" t="s">
        <v>68</v>
      </c>
      <c r="D4811" s="6" t="s">
        <v>102</v>
      </c>
      <c r="E4811" s="6" t="s">
        <v>147</v>
      </c>
      <c r="F4811" s="6" t="s">
        <v>65</v>
      </c>
      <c r="G4811" s="6" t="s">
        <v>21</v>
      </c>
      <c r="H4811" s="6" t="s">
        <v>5319</v>
      </c>
      <c r="I4811" s="0" t="n">
        <v>2</v>
      </c>
      <c r="J4811" s="6" t="n">
        <v>0</v>
      </c>
      <c r="K4811" s="3" t="str">
        <f aca="false">IF(I4811=1, "No","Yes")</f>
        <v>Yes</v>
      </c>
      <c r="L4811" s="7" t="n">
        <f aca="false">IF(I4811=1,-J4811,0.98)</f>
        <v>0.98</v>
      </c>
      <c r="M4811" s="8" t="s">
        <v>51</v>
      </c>
      <c r="N4811" s="53" t="n">
        <v>7.85</v>
      </c>
      <c r="O4811" s="50" t="n">
        <f aca="false">N4811*L4811</f>
        <v>7.693</v>
      </c>
      <c r="P4811" s="14" t="n">
        <f aca="false">O4811+P4810</f>
        <v>501.2758433792</v>
      </c>
    </row>
    <row r="4812" customFormat="false" ht="12.8" hidden="false" customHeight="false" outlineLevel="0" collapsed="false">
      <c r="A4812" s="9" t="s">
        <v>5315</v>
      </c>
      <c r="B4812" s="9" t="s">
        <v>159</v>
      </c>
      <c r="C4812" s="6" t="s">
        <v>68</v>
      </c>
      <c r="D4812" s="6" t="s">
        <v>102</v>
      </c>
      <c r="E4812" s="6" t="s">
        <v>147</v>
      </c>
      <c r="F4812" s="6" t="s">
        <v>65</v>
      </c>
      <c r="G4812" s="6" t="s">
        <v>21</v>
      </c>
      <c r="H4812" s="6" t="s">
        <v>5319</v>
      </c>
      <c r="I4812" s="0" t="n">
        <v>2</v>
      </c>
      <c r="J4812" s="6" t="n">
        <v>3.2</v>
      </c>
      <c r="K4812" s="3" t="s">
        <v>21</v>
      </c>
      <c r="L4812" s="0" t="n">
        <f aca="false">IF(K4812="Yes",(J4812-1)*0.98,-1)</f>
        <v>2.156</v>
      </c>
      <c r="M4812" s="13" t="s">
        <v>184</v>
      </c>
      <c r="N4812" s="53" t="n">
        <v>7.85</v>
      </c>
      <c r="O4812" s="50" t="n">
        <f aca="false">N4812*L4812</f>
        <v>16.9246</v>
      </c>
      <c r="P4812" s="14" t="n">
        <f aca="false">O4812+P4811</f>
        <v>518.2004433792</v>
      </c>
    </row>
    <row r="4813" customFormat="false" ht="12.8" hidden="false" customHeight="false" outlineLevel="0" collapsed="false">
      <c r="A4813" s="2" t="s">
        <v>5315</v>
      </c>
      <c r="B4813" s="2" t="s">
        <v>343</v>
      </c>
      <c r="C4813" s="0" t="s">
        <v>555</v>
      </c>
      <c r="D4813" s="0" t="s">
        <v>102</v>
      </c>
      <c r="E4813" s="0" t="s">
        <v>87</v>
      </c>
      <c r="F4813" s="0" t="s">
        <v>49</v>
      </c>
      <c r="G4813" s="0" t="s">
        <v>19</v>
      </c>
      <c r="H4813" s="0" t="s">
        <v>5320</v>
      </c>
      <c r="I4813" s="0" t="n">
        <v>2</v>
      </c>
      <c r="J4813" s="0" t="n">
        <v>1.17</v>
      </c>
      <c r="K4813" s="3" t="s">
        <v>21</v>
      </c>
      <c r="L4813" s="0" t="n">
        <f aca="false">IF(K4813="Yes",(J4813-1)*0.98,-1)</f>
        <v>0.1666</v>
      </c>
      <c r="M4813" s="4" t="s">
        <v>22</v>
      </c>
      <c r="N4813" s="53" t="n">
        <v>7.85</v>
      </c>
      <c r="O4813" s="50" t="n">
        <f aca="false">N4813*L4813</f>
        <v>1.30781</v>
      </c>
      <c r="P4813" s="14" t="n">
        <f aca="false">O4813+P4812</f>
        <v>519.5082533792</v>
      </c>
    </row>
    <row r="4814" customFormat="false" ht="12.8" hidden="false" customHeight="false" outlineLevel="0" collapsed="false">
      <c r="A4814" s="9" t="s">
        <v>5321</v>
      </c>
      <c r="B4814" s="9" t="s">
        <v>130</v>
      </c>
      <c r="C4814" s="6" t="s">
        <v>382</v>
      </c>
      <c r="D4814" s="6" t="s">
        <v>16</v>
      </c>
      <c r="E4814" s="6" t="s">
        <v>147</v>
      </c>
      <c r="F4814" s="6" t="s">
        <v>18</v>
      </c>
      <c r="G4814" s="6" t="s">
        <v>19</v>
      </c>
      <c r="H4814" s="6" t="s">
        <v>5322</v>
      </c>
      <c r="I4814" s="0" t="n">
        <v>2</v>
      </c>
      <c r="J4814" s="6" t="n">
        <v>0</v>
      </c>
      <c r="K4814" s="3" t="str">
        <f aca="false">IF(I4814=1,"Yes","No")</f>
        <v>No</v>
      </c>
      <c r="L4814" s="7" t="n">
        <f aca="false">IF(K4814="Yes",(J4814-1)*0.98,-1)</f>
        <v>-1</v>
      </c>
      <c r="M4814" s="10" t="s">
        <v>53</v>
      </c>
      <c r="N4814" s="53" t="n">
        <v>7.85</v>
      </c>
      <c r="O4814" s="50" t="n">
        <f aca="false">N4814*L4814</f>
        <v>-7.85</v>
      </c>
      <c r="P4814" s="14" t="n">
        <f aca="false">O4814+P4813</f>
        <v>511.6582533792</v>
      </c>
    </row>
    <row r="4815" customFormat="false" ht="12.8" hidden="false" customHeight="false" outlineLevel="0" collapsed="false">
      <c r="A4815" s="9" t="s">
        <v>5323</v>
      </c>
      <c r="B4815" s="9" t="s">
        <v>14</v>
      </c>
      <c r="C4815" s="6" t="s">
        <v>382</v>
      </c>
      <c r="D4815" s="6" t="s">
        <v>42</v>
      </c>
      <c r="E4815" s="6" t="s">
        <v>147</v>
      </c>
      <c r="F4815" s="6" t="s">
        <v>770</v>
      </c>
      <c r="G4815" s="6" t="s">
        <v>21</v>
      </c>
      <c r="H4815" s="6" t="s">
        <v>5324</v>
      </c>
      <c r="I4815" s="0" t="n">
        <v>1</v>
      </c>
      <c r="J4815" s="6" t="n">
        <v>3.4</v>
      </c>
      <c r="K4815" s="3" t="s">
        <v>21</v>
      </c>
      <c r="L4815" s="0" t="n">
        <f aca="false">IF(K4815="Yes",(J4815-1)*0.98,-1)</f>
        <v>2.352</v>
      </c>
      <c r="M4815" s="13" t="s">
        <v>184</v>
      </c>
      <c r="N4815" s="53" t="n">
        <v>7.85</v>
      </c>
      <c r="O4815" s="50" t="n">
        <f aca="false">N4815*L4815</f>
        <v>18.4632</v>
      </c>
      <c r="P4815" s="14" t="n">
        <f aca="false">O4815+P4814</f>
        <v>530.1214533792</v>
      </c>
    </row>
    <row r="4816" customFormat="false" ht="12.8" hidden="false" customHeight="false" outlineLevel="0" collapsed="false">
      <c r="A4816" s="2" t="s">
        <v>5323</v>
      </c>
      <c r="B4816" s="2" t="s">
        <v>149</v>
      </c>
      <c r="C4816" s="0" t="s">
        <v>1082</v>
      </c>
      <c r="D4816" s="0" t="s">
        <v>37</v>
      </c>
      <c r="E4816" s="0" t="s">
        <v>147</v>
      </c>
      <c r="G4816" s="0" t="s">
        <v>19</v>
      </c>
      <c r="H4816" s="0" t="s">
        <v>5325</v>
      </c>
      <c r="I4816" s="0" t="n">
        <v>2</v>
      </c>
      <c r="J4816" s="0" t="n">
        <v>0</v>
      </c>
      <c r="K4816" s="3" t="str">
        <f aca="false">IF(I4816=1,"Yes","No")</f>
        <v>No</v>
      </c>
      <c r="L4816" s="0" t="n">
        <f aca="false">IF(K4816="Yes",(J4816-1)*0.98,-1)</f>
        <v>-1</v>
      </c>
      <c r="M4816" s="5" t="s">
        <v>33</v>
      </c>
      <c r="N4816" s="53" t="n">
        <v>7.85</v>
      </c>
      <c r="O4816" s="50" t="n">
        <f aca="false">N4816*L4816</f>
        <v>-7.85</v>
      </c>
      <c r="P4816" s="14" t="n">
        <f aca="false">O4816+P4815</f>
        <v>522.2714533792</v>
      </c>
    </row>
    <row r="4817" customFormat="false" ht="12.8" hidden="false" customHeight="false" outlineLevel="0" collapsed="false">
      <c r="A4817" s="2" t="s">
        <v>5323</v>
      </c>
      <c r="B4817" s="2" t="s">
        <v>181</v>
      </c>
      <c r="C4817" s="0" t="s">
        <v>1082</v>
      </c>
      <c r="D4817" s="0" t="s">
        <v>37</v>
      </c>
      <c r="E4817" s="0" t="s">
        <v>147</v>
      </c>
      <c r="G4817" s="0" t="s">
        <v>19</v>
      </c>
      <c r="H4817" s="0" t="s">
        <v>5210</v>
      </c>
      <c r="I4817" s="0" t="n">
        <v>2</v>
      </c>
      <c r="J4817" s="0" t="n">
        <v>0</v>
      </c>
      <c r="K4817" s="3" t="str">
        <f aca="false">IF(I4817=1,"Yes","No")</f>
        <v>No</v>
      </c>
      <c r="L4817" s="0" t="n">
        <f aca="false">IF(K4817="Yes",(J4817-1)*0.98,-1)</f>
        <v>-1</v>
      </c>
      <c r="M4817" s="5" t="s">
        <v>33</v>
      </c>
      <c r="N4817" s="53" t="n">
        <v>7.85</v>
      </c>
      <c r="O4817" s="50" t="n">
        <f aca="false">N4817*L4817</f>
        <v>-7.85</v>
      </c>
      <c r="P4817" s="14" t="n">
        <f aca="false">O4817+P4816</f>
        <v>514.4214533792</v>
      </c>
    </row>
    <row r="4818" customFormat="false" ht="12.8" hidden="false" customHeight="false" outlineLevel="0" collapsed="false">
      <c r="A4818" s="2" t="s">
        <v>5323</v>
      </c>
      <c r="B4818" s="2" t="s">
        <v>280</v>
      </c>
      <c r="C4818" s="0" t="s">
        <v>1082</v>
      </c>
      <c r="D4818" s="0" t="s">
        <v>37</v>
      </c>
      <c r="E4818" s="0" t="s">
        <v>147</v>
      </c>
      <c r="G4818" s="0" t="s">
        <v>19</v>
      </c>
      <c r="H4818" s="0" t="s">
        <v>5326</v>
      </c>
      <c r="I4818" s="0" t="n">
        <v>0</v>
      </c>
      <c r="J4818" s="0" t="n">
        <v>0</v>
      </c>
      <c r="K4818" s="3" t="str">
        <f aca="false">IF(I4818=1,"Yes","No")</f>
        <v>No</v>
      </c>
      <c r="L4818" s="0" t="n">
        <f aca="false">IF(K4818="Yes",(J4818-1)*0.98,-1)</f>
        <v>-1</v>
      </c>
      <c r="M4818" s="5" t="s">
        <v>33</v>
      </c>
      <c r="N4818" s="53" t="n">
        <v>7.85</v>
      </c>
      <c r="O4818" s="50" t="n">
        <f aca="false">N4818*L4818</f>
        <v>-7.85</v>
      </c>
      <c r="P4818" s="14" t="n">
        <f aca="false">O4818+P4817</f>
        <v>506.5714533792</v>
      </c>
    </row>
    <row r="4819" customFormat="false" ht="12.8" hidden="false" customHeight="false" outlineLevel="0" collapsed="false">
      <c r="A4819" s="2" t="s">
        <v>5323</v>
      </c>
      <c r="B4819" s="2" t="s">
        <v>239</v>
      </c>
      <c r="C4819" s="0" t="s">
        <v>223</v>
      </c>
      <c r="D4819" s="0" t="s">
        <v>16</v>
      </c>
      <c r="E4819" s="0" t="s">
        <v>147</v>
      </c>
      <c r="F4819" s="0" t="s">
        <v>65</v>
      </c>
      <c r="G4819" s="0" t="s">
        <v>21</v>
      </c>
      <c r="H4819" s="0" t="s">
        <v>5327</v>
      </c>
      <c r="I4819" s="0" t="n">
        <v>2</v>
      </c>
      <c r="J4819" s="0" t="n">
        <v>0</v>
      </c>
      <c r="K4819" s="3" t="str">
        <f aca="false">IF(I4819=1,"Yes","No")</f>
        <v>No</v>
      </c>
      <c r="L4819" s="0" t="n">
        <f aca="false">IF(K4819="Yes",(J4819-1)*0.98,-1)</f>
        <v>-1</v>
      </c>
      <c r="M4819" s="5" t="s">
        <v>33</v>
      </c>
      <c r="N4819" s="53" t="n">
        <v>7.85</v>
      </c>
      <c r="O4819" s="50" t="n">
        <f aca="false">N4819*L4819</f>
        <v>-7.85</v>
      </c>
      <c r="P4819" s="14" t="n">
        <f aca="false">O4819+P4818</f>
        <v>498.7214533792</v>
      </c>
    </row>
    <row r="4820" customFormat="false" ht="12.8" hidden="false" customHeight="false" outlineLevel="0" collapsed="false">
      <c r="A4820" s="2" t="s">
        <v>5328</v>
      </c>
      <c r="B4820" s="2" t="s">
        <v>255</v>
      </c>
      <c r="C4820" s="0" t="s">
        <v>639</v>
      </c>
      <c r="D4820" s="0" t="s">
        <v>42</v>
      </c>
      <c r="E4820" s="0" t="s">
        <v>147</v>
      </c>
      <c r="F4820" s="0" t="s">
        <v>65</v>
      </c>
      <c r="G4820" s="0" t="s">
        <v>21</v>
      </c>
      <c r="H4820" s="0" t="s">
        <v>5329</v>
      </c>
      <c r="I4820" s="0" t="n">
        <v>1</v>
      </c>
      <c r="J4820" s="0" t="n">
        <v>4.02</v>
      </c>
      <c r="K4820" s="3" t="str">
        <f aca="false">IF(I4820=1,"Yes","No")</f>
        <v>Yes</v>
      </c>
      <c r="L4820" s="0" t="n">
        <f aca="false">IF(K4820="Yes",(J4820-1)*0.98,-1)</f>
        <v>2.9596</v>
      </c>
      <c r="M4820" s="5" t="s">
        <v>33</v>
      </c>
      <c r="N4820" s="53" t="n">
        <v>7.85</v>
      </c>
      <c r="O4820" s="50" t="n">
        <f aca="false">N4820*L4820</f>
        <v>23.23286</v>
      </c>
      <c r="P4820" s="14" t="n">
        <f aca="false">O4820+P4819</f>
        <v>521.9543133792</v>
      </c>
    </row>
    <row r="4821" customFormat="false" ht="12.8" hidden="false" customHeight="false" outlineLevel="0" collapsed="false">
      <c r="A4821" s="2" t="s">
        <v>5328</v>
      </c>
      <c r="B4821" s="2" t="s">
        <v>255</v>
      </c>
      <c r="C4821" s="0" t="s">
        <v>639</v>
      </c>
      <c r="D4821" s="0" t="s">
        <v>42</v>
      </c>
      <c r="E4821" s="0" t="s">
        <v>147</v>
      </c>
      <c r="F4821" s="0" t="s">
        <v>65</v>
      </c>
      <c r="G4821" s="0" t="s">
        <v>21</v>
      </c>
      <c r="H4821" s="0" t="s">
        <v>5329</v>
      </c>
      <c r="I4821" s="0" t="n">
        <v>1</v>
      </c>
      <c r="J4821" s="0" t="n">
        <v>1.72</v>
      </c>
      <c r="K4821" s="3" t="s">
        <v>21</v>
      </c>
      <c r="L4821" s="0" t="n">
        <f aca="false">IF(K4821="Yes",(J4821-1)*0.98,-1)</f>
        <v>0.7056</v>
      </c>
      <c r="M4821" s="4" t="s">
        <v>22</v>
      </c>
      <c r="N4821" s="53" t="n">
        <v>7.85</v>
      </c>
      <c r="O4821" s="50" t="n">
        <f aca="false">N4821*L4821</f>
        <v>5.53896</v>
      </c>
      <c r="P4821" s="14" t="n">
        <f aca="false">O4821+P4820</f>
        <v>527.4932733792</v>
      </c>
    </row>
    <row r="4822" customFormat="false" ht="12.8" hidden="false" customHeight="false" outlineLevel="0" collapsed="false">
      <c r="A4822" s="2" t="s">
        <v>5330</v>
      </c>
      <c r="B4822" s="2" t="s">
        <v>109</v>
      </c>
      <c r="C4822" s="6" t="s">
        <v>495</v>
      </c>
      <c r="D4822" s="6" t="s">
        <v>42</v>
      </c>
      <c r="E4822" s="6" t="s">
        <v>147</v>
      </c>
      <c r="F4822" s="6" t="s">
        <v>18</v>
      </c>
      <c r="G4822" s="6" t="s">
        <v>19</v>
      </c>
      <c r="H4822" s="6" t="s">
        <v>5331</v>
      </c>
      <c r="I4822" s="0" t="n">
        <v>2</v>
      </c>
      <c r="J4822" s="6" t="n">
        <v>0</v>
      </c>
      <c r="K4822" s="3" t="str">
        <f aca="false">IF(I4822=1, "No","Yes")</f>
        <v>Yes</v>
      </c>
      <c r="L4822" s="7" t="n">
        <f aca="false">IF(I4822=1,-J4822,0.98)</f>
        <v>0.98</v>
      </c>
      <c r="M4822" s="8" t="s">
        <v>51</v>
      </c>
      <c r="N4822" s="53" t="n">
        <v>7.85</v>
      </c>
      <c r="O4822" s="50" t="n">
        <f aca="false">N4822*L4822</f>
        <v>7.693</v>
      </c>
      <c r="P4822" s="14" t="n">
        <f aca="false">O4822+P4821</f>
        <v>535.1862733792</v>
      </c>
    </row>
    <row r="4823" customFormat="false" ht="12.8" hidden="false" customHeight="false" outlineLevel="0" collapsed="false">
      <c r="A4823" s="2" t="s">
        <v>5330</v>
      </c>
      <c r="B4823" s="2" t="s">
        <v>1099</v>
      </c>
      <c r="C4823" s="0" t="s">
        <v>59</v>
      </c>
      <c r="D4823" s="0" t="s">
        <v>29</v>
      </c>
      <c r="E4823" s="0" t="s">
        <v>30</v>
      </c>
      <c r="F4823" s="0" t="s">
        <v>43</v>
      </c>
      <c r="G4823" s="0" t="s">
        <v>19</v>
      </c>
      <c r="H4823" s="0" t="s">
        <v>5113</v>
      </c>
      <c r="I4823" s="0" t="n">
        <v>3</v>
      </c>
      <c r="J4823" s="0" t="n">
        <v>1.97</v>
      </c>
      <c r="K4823" s="3" t="s">
        <v>21</v>
      </c>
      <c r="L4823" s="0" t="n">
        <f aca="false">IF(K4823="Yes",(J4823-1)*0.98,-1)</f>
        <v>0.9506</v>
      </c>
      <c r="M4823" s="4" t="s">
        <v>22</v>
      </c>
      <c r="N4823" s="53" t="n">
        <v>7.85</v>
      </c>
      <c r="O4823" s="50" t="n">
        <f aca="false">N4823*L4823</f>
        <v>7.46221</v>
      </c>
      <c r="P4823" s="14" t="n">
        <f aca="false">O4823+P4822</f>
        <v>542.6484833792</v>
      </c>
    </row>
    <row r="4824" customFormat="false" ht="12.8" hidden="false" customHeight="false" outlineLevel="0" collapsed="false">
      <c r="A4824" s="2" t="s">
        <v>5332</v>
      </c>
      <c r="B4824" s="2" t="s">
        <v>296</v>
      </c>
      <c r="C4824" s="6" t="s">
        <v>1192</v>
      </c>
      <c r="D4824" s="6" t="s">
        <v>37</v>
      </c>
      <c r="E4824" s="6" t="s">
        <v>147</v>
      </c>
      <c r="F4824" s="6" t="s">
        <v>43</v>
      </c>
      <c r="G4824" s="6" t="s">
        <v>19</v>
      </c>
      <c r="H4824" s="6" t="s">
        <v>5333</v>
      </c>
      <c r="I4824" s="0" t="n">
        <v>4</v>
      </c>
      <c r="J4824" s="6" t="n">
        <v>0</v>
      </c>
      <c r="K4824" s="3" t="str">
        <f aca="false">IF(I4824=1, "No","Yes")</f>
        <v>Yes</v>
      </c>
      <c r="L4824" s="7" t="n">
        <f aca="false">IF(I4824=1,-J4824,0.98)</f>
        <v>0.98</v>
      </c>
      <c r="M4824" s="8" t="s">
        <v>51</v>
      </c>
      <c r="N4824" s="53" t="n">
        <v>7.85</v>
      </c>
      <c r="O4824" s="50" t="n">
        <f aca="false">N4824*L4824</f>
        <v>7.693</v>
      </c>
      <c r="P4824" s="14" t="n">
        <f aca="false">O4824+P4823</f>
        <v>550.3414833792</v>
      </c>
    </row>
    <row r="4825" customFormat="false" ht="12.8" hidden="false" customHeight="false" outlineLevel="0" collapsed="false">
      <c r="A4825" s="2" t="s">
        <v>5332</v>
      </c>
      <c r="B4825" s="2" t="s">
        <v>471</v>
      </c>
      <c r="C4825" s="0" t="s">
        <v>125</v>
      </c>
      <c r="D4825" s="0" t="s">
        <v>102</v>
      </c>
      <c r="E4825" s="0" t="s">
        <v>30</v>
      </c>
      <c r="F4825" s="0" t="s">
        <v>65</v>
      </c>
      <c r="G4825" s="0" t="s">
        <v>21</v>
      </c>
      <c r="H4825" s="0" t="s">
        <v>5334</v>
      </c>
      <c r="I4825" s="0" t="n">
        <v>4</v>
      </c>
      <c r="J4825" s="0" t="n">
        <v>0</v>
      </c>
      <c r="K4825" s="3" t="s">
        <v>19</v>
      </c>
      <c r="L4825" s="0" t="n">
        <f aca="false">IF(K4825="Yes",(J4825-1)*0.98,-1)</f>
        <v>-1</v>
      </c>
      <c r="M4825" s="4" t="s">
        <v>22</v>
      </c>
      <c r="N4825" s="53" t="n">
        <v>7.85</v>
      </c>
      <c r="O4825" s="50" t="n">
        <f aca="false">N4825*L4825</f>
        <v>-7.85</v>
      </c>
      <c r="P4825" s="14" t="n">
        <f aca="false">O4825+P4824</f>
        <v>542.4914833792</v>
      </c>
    </row>
    <row r="4826" customFormat="false" ht="12.8" hidden="false" customHeight="false" outlineLevel="0" collapsed="false">
      <c r="A4826" s="2" t="s">
        <v>5335</v>
      </c>
      <c r="B4826" s="2" t="s">
        <v>27</v>
      </c>
      <c r="C4826" s="0" t="s">
        <v>1150</v>
      </c>
      <c r="D4826" s="0" t="s">
        <v>37</v>
      </c>
      <c r="E4826" s="0" t="s">
        <v>17</v>
      </c>
      <c r="F4826" s="0" t="s">
        <v>43</v>
      </c>
      <c r="G4826" s="0" t="s">
        <v>19</v>
      </c>
      <c r="H4826" s="0" t="s">
        <v>2979</v>
      </c>
      <c r="I4826" s="0" t="n">
        <v>3</v>
      </c>
      <c r="J4826" s="0" t="n">
        <v>2.02</v>
      </c>
      <c r="K4826" s="3" t="s">
        <v>21</v>
      </c>
      <c r="L4826" s="0" t="n">
        <f aca="false">IF(K4826="Yes",(J4826-1)*0.98,-1)</f>
        <v>0.9996</v>
      </c>
      <c r="M4826" s="11" t="s">
        <v>62</v>
      </c>
      <c r="N4826" s="53" t="n">
        <v>7.85</v>
      </c>
      <c r="O4826" s="50" t="n">
        <f aca="false">N4826*L4826</f>
        <v>7.84686</v>
      </c>
      <c r="P4826" s="14" t="n">
        <f aca="false">O4826+P4825</f>
        <v>550.3383433792</v>
      </c>
    </row>
    <row r="4827" customFormat="false" ht="12.8" hidden="false" customHeight="false" outlineLevel="0" collapsed="false">
      <c r="A4827" s="2" t="s">
        <v>5335</v>
      </c>
      <c r="B4827" s="2" t="s">
        <v>27</v>
      </c>
      <c r="C4827" s="6" t="s">
        <v>1150</v>
      </c>
      <c r="D4827" s="6" t="s">
        <v>37</v>
      </c>
      <c r="E4827" s="6" t="s">
        <v>17</v>
      </c>
      <c r="F4827" s="6" t="s">
        <v>43</v>
      </c>
      <c r="G4827" s="6" t="s">
        <v>19</v>
      </c>
      <c r="H4827" s="6" t="s">
        <v>5336</v>
      </c>
      <c r="I4827" s="0" t="n">
        <v>0</v>
      </c>
      <c r="J4827" s="6" t="n">
        <v>0</v>
      </c>
      <c r="K4827" s="3" t="str">
        <f aca="false">IF(I4827=1, "No","Yes")</f>
        <v>Yes</v>
      </c>
      <c r="L4827" s="7" t="n">
        <f aca="false">IF(I4827=1,-J4827,0.98)</f>
        <v>0.98</v>
      </c>
      <c r="M4827" s="12" t="s">
        <v>128</v>
      </c>
      <c r="N4827" s="53" t="n">
        <v>7.85</v>
      </c>
      <c r="O4827" s="50" t="n">
        <f aca="false">N4827*L4827</f>
        <v>7.693</v>
      </c>
      <c r="P4827" s="14" t="n">
        <f aca="false">O4827+P4826</f>
        <v>558.0313433792</v>
      </c>
    </row>
    <row r="4828" customFormat="false" ht="12.8" hidden="false" customHeight="false" outlineLevel="0" collapsed="false">
      <c r="A4828" s="2" t="s">
        <v>5335</v>
      </c>
      <c r="B4828" s="2" t="s">
        <v>193</v>
      </c>
      <c r="C4828" s="0" t="s">
        <v>311</v>
      </c>
      <c r="D4828" s="0" t="s">
        <v>48</v>
      </c>
      <c r="E4828" s="0" t="s">
        <v>87</v>
      </c>
      <c r="F4828" s="0" t="s">
        <v>18</v>
      </c>
      <c r="G4828" s="0" t="s">
        <v>19</v>
      </c>
      <c r="H4828" s="0" t="s">
        <v>5337</v>
      </c>
      <c r="I4828" s="0" t="n">
        <v>3</v>
      </c>
      <c r="J4828" s="0" t="n">
        <v>0</v>
      </c>
      <c r="K4828" s="3" t="str">
        <f aca="false">IF(I4828=1,"Yes","No")</f>
        <v>No</v>
      </c>
      <c r="L4828" s="0" t="n">
        <f aca="false">IF(K4828="Yes",(J4828-1)*0.98,-1)</f>
        <v>-1</v>
      </c>
      <c r="M4828" s="5" t="s">
        <v>33</v>
      </c>
      <c r="N4828" s="53" t="n">
        <v>7.85</v>
      </c>
      <c r="O4828" s="50" t="n">
        <f aca="false">N4828*L4828</f>
        <v>-7.85</v>
      </c>
      <c r="P4828" s="14" t="n">
        <f aca="false">O4828+P4827</f>
        <v>550.1813433792</v>
      </c>
    </row>
    <row r="4829" customFormat="false" ht="12.8" hidden="false" customHeight="false" outlineLevel="0" collapsed="false">
      <c r="A4829" s="2" t="s">
        <v>5338</v>
      </c>
      <c r="B4829" s="2" t="s">
        <v>139</v>
      </c>
      <c r="C4829" s="0" t="s">
        <v>194</v>
      </c>
      <c r="D4829" s="0" t="s">
        <v>16</v>
      </c>
      <c r="E4829" s="0" t="s">
        <v>147</v>
      </c>
      <c r="F4829" s="0" t="s">
        <v>18</v>
      </c>
      <c r="G4829" s="0" t="s">
        <v>19</v>
      </c>
      <c r="H4829" s="0" t="s">
        <v>5339</v>
      </c>
      <c r="I4829" s="0" t="n">
        <v>1</v>
      </c>
      <c r="J4829" s="0" t="n">
        <v>1.17</v>
      </c>
      <c r="K4829" s="3" t="s">
        <v>21</v>
      </c>
      <c r="L4829" s="0" t="n">
        <f aca="false">IF(K4829="Yes",(J4829-1)*0.98,-1)</f>
        <v>0.1666</v>
      </c>
      <c r="M4829" s="11" t="s">
        <v>62</v>
      </c>
      <c r="N4829" s="53" t="n">
        <v>7.85</v>
      </c>
      <c r="O4829" s="50" t="n">
        <f aca="false">N4829*L4829</f>
        <v>1.30781</v>
      </c>
      <c r="P4829" s="14" t="n">
        <f aca="false">O4829+P4828</f>
        <v>551.4891533792</v>
      </c>
    </row>
    <row r="4830" customFormat="false" ht="12.8" hidden="false" customHeight="false" outlineLevel="0" collapsed="false">
      <c r="A4830" s="9" t="s">
        <v>5338</v>
      </c>
      <c r="B4830" s="9" t="s">
        <v>139</v>
      </c>
      <c r="C4830" s="6" t="s">
        <v>194</v>
      </c>
      <c r="D4830" s="6" t="s">
        <v>16</v>
      </c>
      <c r="E4830" s="6" t="s">
        <v>147</v>
      </c>
      <c r="F4830" s="6" t="s">
        <v>18</v>
      </c>
      <c r="G4830" s="6" t="s">
        <v>19</v>
      </c>
      <c r="H4830" s="6" t="s">
        <v>5339</v>
      </c>
      <c r="I4830" s="0" t="n">
        <v>1</v>
      </c>
      <c r="J4830" s="6" t="n">
        <v>1.95</v>
      </c>
      <c r="K4830" s="3" t="str">
        <f aca="false">IF(I4830=1,"Yes","No")</f>
        <v>Yes</v>
      </c>
      <c r="L4830" s="7" t="n">
        <f aca="false">IF(K4830="Yes",(J4830-1)*0.98,-1)</f>
        <v>0.931</v>
      </c>
      <c r="M4830" s="10" t="s">
        <v>53</v>
      </c>
      <c r="N4830" s="53" t="n">
        <v>7.85</v>
      </c>
      <c r="O4830" s="50" t="n">
        <f aca="false">N4830*L4830</f>
        <v>7.30835</v>
      </c>
      <c r="P4830" s="14" t="n">
        <f aca="false">O4830+P4829</f>
        <v>558.7975033792</v>
      </c>
    </row>
    <row r="4831" customFormat="false" ht="12.8" hidden="false" customHeight="false" outlineLevel="0" collapsed="false">
      <c r="A4831" s="2" t="s">
        <v>5338</v>
      </c>
      <c r="B4831" s="2" t="s">
        <v>90</v>
      </c>
      <c r="C4831" s="0" t="s">
        <v>194</v>
      </c>
      <c r="D4831" s="0" t="s">
        <v>16</v>
      </c>
      <c r="E4831" s="0" t="s">
        <v>147</v>
      </c>
      <c r="F4831" s="0" t="s">
        <v>18</v>
      </c>
      <c r="G4831" s="0" t="s">
        <v>19</v>
      </c>
      <c r="H4831" s="0" t="s">
        <v>5340</v>
      </c>
      <c r="I4831" s="0" t="n">
        <v>0</v>
      </c>
      <c r="J4831" s="0" t="n">
        <v>0</v>
      </c>
      <c r="K4831" s="3" t="s">
        <v>19</v>
      </c>
      <c r="L4831" s="0" t="n">
        <f aca="false">IF(K4831="Yes",(J4831-1)*0.98,-1)</f>
        <v>-1</v>
      </c>
      <c r="M4831" s="11" t="s">
        <v>62</v>
      </c>
      <c r="N4831" s="53" t="n">
        <v>7.85</v>
      </c>
      <c r="O4831" s="50" t="n">
        <f aca="false">N4831*L4831</f>
        <v>-7.85</v>
      </c>
      <c r="P4831" s="14" t="n">
        <f aca="false">O4831+P4830</f>
        <v>550.9475033792</v>
      </c>
    </row>
    <row r="4832" customFormat="false" ht="12.8" hidden="false" customHeight="false" outlineLevel="0" collapsed="false">
      <c r="A4832" s="9" t="s">
        <v>5338</v>
      </c>
      <c r="B4832" s="9" t="s">
        <v>90</v>
      </c>
      <c r="C4832" s="6" t="s">
        <v>194</v>
      </c>
      <c r="D4832" s="6" t="s">
        <v>16</v>
      </c>
      <c r="E4832" s="6" t="s">
        <v>147</v>
      </c>
      <c r="F4832" s="6" t="s">
        <v>18</v>
      </c>
      <c r="G4832" s="6" t="s">
        <v>19</v>
      </c>
      <c r="H4832" s="6" t="s">
        <v>5340</v>
      </c>
      <c r="I4832" s="0" t="n">
        <v>0</v>
      </c>
      <c r="J4832" s="6" t="n">
        <v>0</v>
      </c>
      <c r="K4832" s="3" t="str">
        <f aca="false">IF(I4832=1,"Yes","No")</f>
        <v>No</v>
      </c>
      <c r="L4832" s="7" t="n">
        <f aca="false">IF(K4832="Yes",(J4832-1)*0.98,-1)</f>
        <v>-1</v>
      </c>
      <c r="M4832" s="10" t="s">
        <v>53</v>
      </c>
      <c r="N4832" s="53" t="n">
        <v>7.85</v>
      </c>
      <c r="O4832" s="50" t="n">
        <f aca="false">N4832*L4832</f>
        <v>-7.85</v>
      </c>
      <c r="P4832" s="14" t="n">
        <f aca="false">O4832+P4831</f>
        <v>543.0975033792</v>
      </c>
    </row>
    <row r="4833" customFormat="false" ht="12.8" hidden="false" customHeight="false" outlineLevel="0" collapsed="false">
      <c r="A4833" s="2" t="s">
        <v>5341</v>
      </c>
      <c r="B4833" s="2" t="s">
        <v>101</v>
      </c>
      <c r="C4833" s="0" t="s">
        <v>611</v>
      </c>
      <c r="D4833" s="0" t="s">
        <v>16</v>
      </c>
      <c r="E4833" s="0" t="s">
        <v>87</v>
      </c>
      <c r="F4833" s="0" t="s">
        <v>152</v>
      </c>
      <c r="G4833" s="0" t="s">
        <v>19</v>
      </c>
      <c r="H4833" s="0" t="s">
        <v>5342</v>
      </c>
      <c r="I4833" s="0" t="n">
        <v>3</v>
      </c>
      <c r="J4833" s="0" t="n">
        <v>0</v>
      </c>
      <c r="K4833" s="3" t="str">
        <f aca="false">IF(I4833=1,"Yes","No")</f>
        <v>No</v>
      </c>
      <c r="L4833" s="0" t="n">
        <f aca="false">IF(K4833="Yes",(J4833-1)*0.98,-1)</f>
        <v>-1</v>
      </c>
      <c r="M4833" s="5" t="s">
        <v>33</v>
      </c>
      <c r="N4833" s="53" t="n">
        <v>7.85</v>
      </c>
      <c r="O4833" s="50" t="n">
        <f aca="false">N4833*L4833</f>
        <v>-7.85</v>
      </c>
      <c r="P4833" s="14" t="n">
        <f aca="false">O4833+P4832</f>
        <v>535.2475033792</v>
      </c>
    </row>
    <row r="4834" customFormat="false" ht="12.8" hidden="false" customHeight="false" outlineLevel="0" collapsed="false">
      <c r="A4834" s="2" t="s">
        <v>5341</v>
      </c>
      <c r="B4834" s="2" t="s">
        <v>101</v>
      </c>
      <c r="C4834" s="0" t="s">
        <v>611</v>
      </c>
      <c r="D4834" s="0" t="s">
        <v>16</v>
      </c>
      <c r="E4834" s="0" t="s">
        <v>87</v>
      </c>
      <c r="F4834" s="0" t="s">
        <v>152</v>
      </c>
      <c r="G4834" s="0" t="s">
        <v>19</v>
      </c>
      <c r="H4834" s="0" t="s">
        <v>5342</v>
      </c>
      <c r="I4834" s="0" t="n">
        <v>3</v>
      </c>
      <c r="J4834" s="0" t="n">
        <v>1.27</v>
      </c>
      <c r="K4834" s="3" t="s">
        <v>21</v>
      </c>
      <c r="L4834" s="0" t="n">
        <f aca="false">IF(K4834="Yes",(J4834-1)*0.98,-1)</f>
        <v>0.2646</v>
      </c>
      <c r="M4834" s="4" t="s">
        <v>22</v>
      </c>
      <c r="N4834" s="53" t="n">
        <v>7.85</v>
      </c>
      <c r="O4834" s="50" t="n">
        <f aca="false">N4834*L4834</f>
        <v>2.07711</v>
      </c>
      <c r="P4834" s="14" t="n">
        <f aca="false">O4834+P4833</f>
        <v>537.3246133792</v>
      </c>
    </row>
    <row r="4835" customFormat="false" ht="12.8" hidden="false" customHeight="false" outlineLevel="0" collapsed="false">
      <c r="A4835" s="2" t="s">
        <v>5341</v>
      </c>
      <c r="B4835" s="2" t="s">
        <v>101</v>
      </c>
      <c r="C4835" s="0" t="s">
        <v>611</v>
      </c>
      <c r="D4835" s="0" t="s">
        <v>16</v>
      </c>
      <c r="E4835" s="0" t="s">
        <v>87</v>
      </c>
      <c r="F4835" s="0" t="s">
        <v>152</v>
      </c>
      <c r="G4835" s="0" t="s">
        <v>19</v>
      </c>
      <c r="H4835" s="0" t="s">
        <v>5343</v>
      </c>
      <c r="I4835" s="0" t="n">
        <v>2</v>
      </c>
      <c r="J4835" s="0" t="n">
        <v>1.59</v>
      </c>
      <c r="K4835" s="3" t="s">
        <v>21</v>
      </c>
      <c r="L4835" s="0" t="n">
        <f aca="false">IF(K4835="Yes",(J4835-1)*0.98,-1)</f>
        <v>0.5782</v>
      </c>
      <c r="M4835" s="11" t="s">
        <v>62</v>
      </c>
      <c r="N4835" s="53" t="n">
        <v>7.85</v>
      </c>
      <c r="O4835" s="50" t="n">
        <f aca="false">N4835*L4835</f>
        <v>4.53887</v>
      </c>
      <c r="P4835" s="14" t="n">
        <f aca="false">O4835+P4834</f>
        <v>541.8634833792</v>
      </c>
    </row>
    <row r="4836" customFormat="false" ht="12.8" hidden="false" customHeight="false" outlineLevel="0" collapsed="false">
      <c r="A4836" s="2" t="s">
        <v>5341</v>
      </c>
      <c r="B4836" s="2" t="s">
        <v>205</v>
      </c>
      <c r="C4836" s="0" t="s">
        <v>114</v>
      </c>
      <c r="D4836" s="0" t="s">
        <v>42</v>
      </c>
      <c r="E4836" s="0" t="s">
        <v>79</v>
      </c>
      <c r="F4836" s="0" t="s">
        <v>80</v>
      </c>
      <c r="G4836" s="0" t="s">
        <v>19</v>
      </c>
      <c r="H4836" s="0" t="s">
        <v>5304</v>
      </c>
      <c r="I4836" s="0" t="n">
        <v>1</v>
      </c>
      <c r="J4836" s="0" t="n">
        <v>1.19</v>
      </c>
      <c r="K4836" s="3" t="s">
        <v>21</v>
      </c>
      <c r="L4836" s="0" t="n">
        <f aca="false">IF(K4836="Yes",(J4836-1)*0.98,-1)</f>
        <v>0.1862</v>
      </c>
      <c r="M4836" s="4" t="s">
        <v>22</v>
      </c>
      <c r="N4836" s="53" t="n">
        <v>7.85</v>
      </c>
      <c r="O4836" s="50" t="n">
        <f aca="false">N4836*L4836</f>
        <v>1.46167</v>
      </c>
      <c r="P4836" s="14" t="n">
        <f aca="false">O4836+P4835</f>
        <v>543.3251533792</v>
      </c>
    </row>
    <row r="4837" customFormat="false" ht="12.8" hidden="false" customHeight="false" outlineLevel="0" collapsed="false">
      <c r="A4837" s="2" t="s">
        <v>5344</v>
      </c>
      <c r="B4837" s="2" t="s">
        <v>35</v>
      </c>
      <c r="C4837" s="0" t="s">
        <v>150</v>
      </c>
      <c r="D4837" s="0" t="s">
        <v>16</v>
      </c>
      <c r="E4837" s="0" t="s">
        <v>17</v>
      </c>
      <c r="F4837" s="0" t="s">
        <v>18</v>
      </c>
      <c r="G4837" s="0" t="s">
        <v>19</v>
      </c>
      <c r="H4837" s="0" t="s">
        <v>5345</v>
      </c>
      <c r="I4837" s="0" t="n">
        <v>3</v>
      </c>
      <c r="J4837" s="0" t="n">
        <v>0</v>
      </c>
      <c r="K4837" s="3" t="s">
        <v>19</v>
      </c>
      <c r="L4837" s="0" t="n">
        <f aca="false">IF(K4837="Yes",(J4837-1)*0.98,-1)</f>
        <v>-1</v>
      </c>
      <c r="M4837" s="4" t="s">
        <v>22</v>
      </c>
      <c r="N4837" s="53" t="n">
        <v>7.85</v>
      </c>
      <c r="O4837" s="50" t="n">
        <f aca="false">N4837*L4837</f>
        <v>-7.85</v>
      </c>
      <c r="P4837" s="14" t="n">
        <f aca="false">O4837+P4836</f>
        <v>535.4751533792</v>
      </c>
    </row>
    <row r="4838" customFormat="false" ht="12.8" hidden="false" customHeight="false" outlineLevel="0" collapsed="false">
      <c r="A4838" s="2" t="s">
        <v>5344</v>
      </c>
      <c r="B4838" s="2" t="s">
        <v>35</v>
      </c>
      <c r="C4838" s="0" t="s">
        <v>150</v>
      </c>
      <c r="D4838" s="0" t="s">
        <v>16</v>
      </c>
      <c r="E4838" s="0" t="s">
        <v>17</v>
      </c>
      <c r="F4838" s="0" t="s">
        <v>18</v>
      </c>
      <c r="G4838" s="0" t="s">
        <v>19</v>
      </c>
      <c r="H4838" s="0" t="s">
        <v>5346</v>
      </c>
      <c r="I4838" s="0" t="n">
        <v>1</v>
      </c>
      <c r="J4838" s="0" t="n">
        <v>1.25</v>
      </c>
      <c r="K4838" s="3" t="s">
        <v>21</v>
      </c>
      <c r="L4838" s="0" t="n">
        <f aca="false">IF(K4838="Yes",(J4838-1)*0.98,-1)</f>
        <v>0.245</v>
      </c>
      <c r="M4838" s="11" t="s">
        <v>62</v>
      </c>
      <c r="N4838" s="53" t="n">
        <v>7.85</v>
      </c>
      <c r="O4838" s="50" t="n">
        <f aca="false">N4838*L4838</f>
        <v>1.92325</v>
      </c>
      <c r="P4838" s="14" t="n">
        <f aca="false">O4838+P4837</f>
        <v>537.3984033792</v>
      </c>
    </row>
    <row r="4839" customFormat="false" ht="12.8" hidden="false" customHeight="false" outlineLevel="0" collapsed="false">
      <c r="A4839" s="2" t="s">
        <v>5344</v>
      </c>
      <c r="B4839" s="2" t="s">
        <v>293</v>
      </c>
      <c r="C4839" s="0" t="s">
        <v>1378</v>
      </c>
      <c r="D4839" s="0" t="s">
        <v>37</v>
      </c>
      <c r="E4839" s="0" t="s">
        <v>147</v>
      </c>
      <c r="F4839" s="0" t="s">
        <v>1653</v>
      </c>
      <c r="G4839" s="0" t="s">
        <v>21</v>
      </c>
      <c r="H4839" s="0" t="s">
        <v>5347</v>
      </c>
      <c r="I4839" s="0" t="n">
        <v>2</v>
      </c>
      <c r="J4839" s="0" t="n">
        <v>1.59</v>
      </c>
      <c r="K4839" s="3" t="s">
        <v>21</v>
      </c>
      <c r="L4839" s="0" t="n">
        <f aca="false">IF(K4839="Yes",(J4839-1)*0.98,-1)</f>
        <v>0.5782</v>
      </c>
      <c r="M4839" s="4" t="s">
        <v>22</v>
      </c>
      <c r="N4839" s="53" t="n">
        <v>7.85</v>
      </c>
      <c r="O4839" s="50" t="n">
        <f aca="false">N4839*L4839</f>
        <v>4.53887</v>
      </c>
      <c r="P4839" s="14" t="n">
        <f aca="false">O4839+P4838</f>
        <v>541.9372733792</v>
      </c>
    </row>
    <row r="4840" customFormat="false" ht="12.8" hidden="false" customHeight="false" outlineLevel="0" collapsed="false">
      <c r="A4840" s="2" t="s">
        <v>5348</v>
      </c>
      <c r="B4840" s="2" t="s">
        <v>83</v>
      </c>
      <c r="C4840" s="0" t="s">
        <v>638</v>
      </c>
      <c r="D4840" s="0" t="s">
        <v>102</v>
      </c>
      <c r="E4840" s="0" t="s">
        <v>147</v>
      </c>
      <c r="F4840" s="0" t="s">
        <v>43</v>
      </c>
      <c r="G4840" s="0" t="s">
        <v>19</v>
      </c>
      <c r="H4840" s="0" t="s">
        <v>5349</v>
      </c>
      <c r="I4840" s="0" t="n">
        <v>2</v>
      </c>
      <c r="J4840" s="0" t="n">
        <v>3.93</v>
      </c>
      <c r="K4840" s="3" t="s">
        <v>21</v>
      </c>
      <c r="L4840" s="0" t="n">
        <f aca="false">IF(K4840="Yes",(J4840-1)*0.98,-1)</f>
        <v>2.8714</v>
      </c>
      <c r="M4840" s="11" t="s">
        <v>62</v>
      </c>
      <c r="N4840" s="53" t="n">
        <v>7.85</v>
      </c>
      <c r="O4840" s="50" t="n">
        <f aca="false">N4840*L4840</f>
        <v>22.54049</v>
      </c>
      <c r="P4840" s="14" t="n">
        <f aca="false">O4840+P4839</f>
        <v>564.4777633792</v>
      </c>
    </row>
    <row r="4841" customFormat="false" ht="12.8" hidden="false" customHeight="false" outlineLevel="0" collapsed="false">
      <c r="A4841" s="9" t="s">
        <v>5348</v>
      </c>
      <c r="B4841" s="9" t="s">
        <v>83</v>
      </c>
      <c r="C4841" s="6" t="s">
        <v>638</v>
      </c>
      <c r="D4841" s="6" t="s">
        <v>102</v>
      </c>
      <c r="E4841" s="6" t="s">
        <v>147</v>
      </c>
      <c r="F4841" s="6" t="s">
        <v>43</v>
      </c>
      <c r="G4841" s="6" t="s">
        <v>19</v>
      </c>
      <c r="H4841" s="6" t="s">
        <v>5349</v>
      </c>
      <c r="I4841" s="0" t="n">
        <v>2</v>
      </c>
      <c r="J4841" s="6" t="n">
        <v>0</v>
      </c>
      <c r="K4841" s="3" t="str">
        <f aca="false">IF(I4841=1,"Yes","No")</f>
        <v>No</v>
      </c>
      <c r="L4841" s="7" t="n">
        <f aca="false">IF(K4841="Yes",(J4841-1)*0.98,-1)</f>
        <v>-1</v>
      </c>
      <c r="M4841" s="10" t="s">
        <v>53</v>
      </c>
      <c r="N4841" s="53" t="n">
        <v>7.85</v>
      </c>
      <c r="O4841" s="50" t="n">
        <f aca="false">N4841*L4841</f>
        <v>-7.85</v>
      </c>
      <c r="P4841" s="14" t="n">
        <f aca="false">O4841+P4840</f>
        <v>556.6277633792</v>
      </c>
    </row>
    <row r="4842" customFormat="false" ht="12.8" hidden="false" customHeight="false" outlineLevel="0" collapsed="false">
      <c r="A4842" s="2" t="s">
        <v>5348</v>
      </c>
      <c r="B4842" s="2" t="s">
        <v>4393</v>
      </c>
      <c r="C4842" s="0" t="s">
        <v>406</v>
      </c>
      <c r="D4842" s="0" t="s">
        <v>16</v>
      </c>
      <c r="E4842" s="0" t="s">
        <v>17</v>
      </c>
      <c r="F4842" s="0" t="s">
        <v>18</v>
      </c>
      <c r="G4842" s="0" t="s">
        <v>19</v>
      </c>
      <c r="H4842" s="0" t="s">
        <v>5350</v>
      </c>
      <c r="I4842" s="0" t="n">
        <v>2</v>
      </c>
      <c r="J4842" s="0" t="n">
        <v>1.34</v>
      </c>
      <c r="K4842" s="3" t="s">
        <v>21</v>
      </c>
      <c r="L4842" s="0" t="n">
        <f aca="false">IF(K4842="Yes",(J4842-1)*0.98,-1)</f>
        <v>0.3332</v>
      </c>
      <c r="M4842" s="4" t="s">
        <v>22</v>
      </c>
      <c r="N4842" s="53" t="n">
        <v>7.85</v>
      </c>
      <c r="O4842" s="50" t="n">
        <f aca="false">N4842*L4842</f>
        <v>2.61562</v>
      </c>
      <c r="P4842" s="14" t="n">
        <f aca="false">O4842+P4841</f>
        <v>559.2433833792</v>
      </c>
    </row>
    <row r="4843" customFormat="false" ht="12.8" hidden="false" customHeight="false" outlineLevel="0" collapsed="false">
      <c r="A4843" s="2" t="s">
        <v>5351</v>
      </c>
      <c r="B4843" s="2" t="s">
        <v>445</v>
      </c>
      <c r="C4843" s="6" t="s">
        <v>373</v>
      </c>
      <c r="D4843" s="6" t="s">
        <v>16</v>
      </c>
      <c r="E4843" s="6" t="s">
        <v>147</v>
      </c>
      <c r="F4843" s="6" t="s">
        <v>43</v>
      </c>
      <c r="G4843" s="6" t="s">
        <v>19</v>
      </c>
      <c r="H4843" s="6" t="s">
        <v>5352</v>
      </c>
      <c r="I4843" s="0" t="n">
        <v>0</v>
      </c>
      <c r="J4843" s="6" t="n">
        <v>0</v>
      </c>
      <c r="K4843" s="3" t="str">
        <f aca="false">IF(I4843=1, "No","Yes")</f>
        <v>Yes</v>
      </c>
      <c r="L4843" s="7" t="n">
        <f aca="false">IF(I4843=1,-J4843,0.98)</f>
        <v>0.98</v>
      </c>
      <c r="M4843" s="8" t="s">
        <v>51</v>
      </c>
      <c r="N4843" s="53" t="n">
        <v>7.85</v>
      </c>
      <c r="O4843" s="50" t="n">
        <f aca="false">N4843*L4843</f>
        <v>7.693</v>
      </c>
      <c r="P4843" s="14" t="n">
        <f aca="false">O4843+P4842</f>
        <v>566.9363833792</v>
      </c>
    </row>
    <row r="4844" customFormat="false" ht="12.8" hidden="false" customHeight="false" outlineLevel="0" collapsed="false">
      <c r="A4844" s="9" t="s">
        <v>5351</v>
      </c>
      <c r="B4844" s="9" t="s">
        <v>445</v>
      </c>
      <c r="C4844" s="6" t="s">
        <v>373</v>
      </c>
      <c r="D4844" s="6" t="s">
        <v>16</v>
      </c>
      <c r="E4844" s="6" t="s">
        <v>147</v>
      </c>
      <c r="F4844" s="6" t="s">
        <v>43</v>
      </c>
      <c r="G4844" s="6" t="s">
        <v>19</v>
      </c>
      <c r="H4844" s="6" t="s">
        <v>5352</v>
      </c>
      <c r="I4844" s="0" t="n">
        <v>0</v>
      </c>
      <c r="J4844" s="6" t="n">
        <v>0</v>
      </c>
      <c r="K4844" s="3" t="s">
        <v>19</v>
      </c>
      <c r="L4844" s="0" t="n">
        <f aca="false">IF(K4844="Yes",(J4844-1)*0.98,-1)</f>
        <v>-1</v>
      </c>
      <c r="M4844" s="13" t="s">
        <v>184</v>
      </c>
      <c r="N4844" s="53" t="n">
        <v>7.85</v>
      </c>
      <c r="O4844" s="50" t="n">
        <f aca="false">N4844*L4844</f>
        <v>-7.85</v>
      </c>
      <c r="P4844" s="14" t="n">
        <f aca="false">O4844+P4843</f>
        <v>559.0863833792</v>
      </c>
    </row>
    <row r="4845" customFormat="false" ht="12.8" hidden="false" customHeight="false" outlineLevel="0" collapsed="false">
      <c r="A4845" s="9" t="s">
        <v>5351</v>
      </c>
      <c r="B4845" s="9" t="s">
        <v>445</v>
      </c>
      <c r="C4845" s="6" t="s">
        <v>373</v>
      </c>
      <c r="D4845" s="6" t="s">
        <v>16</v>
      </c>
      <c r="E4845" s="6" t="s">
        <v>147</v>
      </c>
      <c r="F4845" s="6" t="s">
        <v>43</v>
      </c>
      <c r="G4845" s="6" t="s">
        <v>19</v>
      </c>
      <c r="H4845" s="6" t="s">
        <v>5353</v>
      </c>
      <c r="I4845" s="0" t="n">
        <v>0</v>
      </c>
      <c r="J4845" s="6" t="n">
        <v>0</v>
      </c>
      <c r="K4845" s="3" t="str">
        <f aca="false">IF(I4845=1,"Yes","No")</f>
        <v>No</v>
      </c>
      <c r="L4845" s="7" t="n">
        <f aca="false">IF(K4845="Yes",(J4845-1)*0.98,-1)</f>
        <v>-1</v>
      </c>
      <c r="M4845" s="10" t="s">
        <v>53</v>
      </c>
      <c r="N4845" s="53" t="n">
        <v>7.85</v>
      </c>
      <c r="O4845" s="50" t="n">
        <f aca="false">N4845*L4845</f>
        <v>-7.85</v>
      </c>
      <c r="P4845" s="14" t="n">
        <f aca="false">O4845+P4844</f>
        <v>551.2363833792</v>
      </c>
    </row>
    <row r="4846" customFormat="false" ht="12.8" hidden="false" customHeight="false" outlineLevel="0" collapsed="false">
      <c r="A4846" s="9" t="s">
        <v>5351</v>
      </c>
      <c r="B4846" s="9" t="s">
        <v>113</v>
      </c>
      <c r="C4846" s="6" t="s">
        <v>430</v>
      </c>
      <c r="D4846" s="6" t="s">
        <v>42</v>
      </c>
      <c r="E4846" s="6" t="s">
        <v>147</v>
      </c>
      <c r="F4846" s="6" t="s">
        <v>43</v>
      </c>
      <c r="G4846" s="6" t="s">
        <v>19</v>
      </c>
      <c r="H4846" s="6" t="s">
        <v>5354</v>
      </c>
      <c r="I4846" s="0" t="n">
        <v>4</v>
      </c>
      <c r="J4846" s="6" t="n">
        <v>0</v>
      </c>
      <c r="K4846" s="3" t="str">
        <f aca="false">IF(I4846=1,"Yes","No")</f>
        <v>No</v>
      </c>
      <c r="L4846" s="7" t="n">
        <f aca="false">IF(K4846="Yes",(J4846-1)*0.98,-1)</f>
        <v>-1</v>
      </c>
      <c r="M4846" s="10" t="s">
        <v>53</v>
      </c>
      <c r="N4846" s="53" t="n">
        <v>7.85</v>
      </c>
      <c r="O4846" s="50" t="n">
        <f aca="false">N4846*L4846</f>
        <v>-7.85</v>
      </c>
      <c r="P4846" s="14" t="n">
        <f aca="false">O4846+P4845</f>
        <v>543.3863833792</v>
      </c>
    </row>
    <row r="4847" customFormat="false" ht="12.8" hidden="false" customHeight="false" outlineLevel="0" collapsed="false">
      <c r="A4847" s="2" t="s">
        <v>5351</v>
      </c>
      <c r="B4847" s="2" t="s">
        <v>46</v>
      </c>
      <c r="C4847" s="0" t="s">
        <v>406</v>
      </c>
      <c r="D4847" s="0" t="s">
        <v>48</v>
      </c>
      <c r="E4847" s="0" t="s">
        <v>87</v>
      </c>
      <c r="F4847" s="0" t="s">
        <v>18</v>
      </c>
      <c r="G4847" s="0" t="s">
        <v>21</v>
      </c>
      <c r="H4847" s="0" t="s">
        <v>5355</v>
      </c>
      <c r="I4847" s="0" t="n">
        <v>1</v>
      </c>
      <c r="J4847" s="0" t="n">
        <v>1.61</v>
      </c>
      <c r="K4847" s="3" t="s">
        <v>21</v>
      </c>
      <c r="L4847" s="0" t="n">
        <f aca="false">IF(K4847="Yes",(J4847-1)*0.98,-1)</f>
        <v>0.5978</v>
      </c>
      <c r="M4847" s="11" t="s">
        <v>62</v>
      </c>
      <c r="N4847" s="53" t="n">
        <v>7.85</v>
      </c>
      <c r="O4847" s="50" t="n">
        <f aca="false">N4847*L4847</f>
        <v>4.69273</v>
      </c>
      <c r="P4847" s="14" t="n">
        <f aca="false">O4847+P4846</f>
        <v>548.0791133792</v>
      </c>
    </row>
    <row r="4848" customFormat="false" ht="12.8" hidden="false" customHeight="false" outlineLevel="0" collapsed="false">
      <c r="A4848" s="9" t="s">
        <v>5351</v>
      </c>
      <c r="B4848" s="9" t="s">
        <v>46</v>
      </c>
      <c r="C4848" s="6" t="s">
        <v>406</v>
      </c>
      <c r="D4848" s="6" t="s">
        <v>48</v>
      </c>
      <c r="E4848" s="6" t="s">
        <v>87</v>
      </c>
      <c r="F4848" s="6" t="s">
        <v>18</v>
      </c>
      <c r="G4848" s="6" t="s">
        <v>21</v>
      </c>
      <c r="H4848" s="6" t="s">
        <v>5355</v>
      </c>
      <c r="I4848" s="0" t="n">
        <v>1</v>
      </c>
      <c r="J4848" s="6" t="n">
        <v>2.9</v>
      </c>
      <c r="K4848" s="3" t="str">
        <f aca="false">IF(I4848=1,"Yes","No")</f>
        <v>Yes</v>
      </c>
      <c r="L4848" s="7" t="n">
        <f aca="false">IF(K4848="Yes",(J4848-1)*0.98,-1)</f>
        <v>1.862</v>
      </c>
      <c r="M4848" s="10" t="s">
        <v>53</v>
      </c>
      <c r="N4848" s="53" t="n">
        <v>7.85</v>
      </c>
      <c r="O4848" s="50" t="n">
        <f aca="false">N4848*L4848</f>
        <v>14.6167</v>
      </c>
      <c r="P4848" s="14" t="n">
        <f aca="false">O4848+P4847</f>
        <v>562.6958133792</v>
      </c>
    </row>
    <row r="4849" customFormat="false" ht="12.8" hidden="false" customHeight="false" outlineLevel="0" collapsed="false">
      <c r="A4849" s="2" t="s">
        <v>5351</v>
      </c>
      <c r="B4849" s="2" t="s">
        <v>306</v>
      </c>
      <c r="C4849" s="0" t="s">
        <v>406</v>
      </c>
      <c r="D4849" s="0" t="s">
        <v>16</v>
      </c>
      <c r="E4849" s="0" t="s">
        <v>17</v>
      </c>
      <c r="F4849" s="0" t="s">
        <v>18</v>
      </c>
      <c r="G4849" s="0" t="s">
        <v>19</v>
      </c>
      <c r="H4849" s="0" t="s">
        <v>5356</v>
      </c>
      <c r="I4849" s="0" t="n">
        <v>1</v>
      </c>
      <c r="J4849" s="0" t="n">
        <v>1.19</v>
      </c>
      <c r="K4849" s="3" t="s">
        <v>21</v>
      </c>
      <c r="L4849" s="0" t="n">
        <f aca="false">IF(K4849="Yes",(J4849-1)*0.98,-1)</f>
        <v>0.1862</v>
      </c>
      <c r="M4849" s="4" t="s">
        <v>22</v>
      </c>
      <c r="N4849" s="53" t="n">
        <v>7.85</v>
      </c>
      <c r="O4849" s="50" t="n">
        <f aca="false">N4849*L4849</f>
        <v>1.46167</v>
      </c>
      <c r="P4849" s="14" t="n">
        <f aca="false">O4849+P4848</f>
        <v>564.1574833792</v>
      </c>
    </row>
    <row r="4850" customFormat="false" ht="12.8" hidden="false" customHeight="false" outlineLevel="0" collapsed="false">
      <c r="A4850" s="2" t="s">
        <v>5357</v>
      </c>
      <c r="B4850" s="2" t="s">
        <v>4435</v>
      </c>
      <c r="C4850" s="0" t="s">
        <v>532</v>
      </c>
      <c r="D4850" s="0" t="s">
        <v>48</v>
      </c>
      <c r="E4850" s="0" t="s">
        <v>17</v>
      </c>
      <c r="F4850" s="0" t="s">
        <v>65</v>
      </c>
      <c r="G4850" s="0" t="s">
        <v>21</v>
      </c>
      <c r="H4850" s="0" t="s">
        <v>5358</v>
      </c>
      <c r="I4850" s="0" t="n">
        <v>0</v>
      </c>
      <c r="J4850" s="0" t="n">
        <v>0</v>
      </c>
      <c r="K4850" s="3" t="s">
        <v>19</v>
      </c>
      <c r="L4850" s="0" t="n">
        <f aca="false">IF(K4850="Yes",(J4850-1)*0.98,-1)</f>
        <v>-1</v>
      </c>
      <c r="M4850" s="11" t="s">
        <v>62</v>
      </c>
      <c r="N4850" s="53" t="n">
        <v>7.85</v>
      </c>
      <c r="O4850" s="50" t="n">
        <f aca="false">N4850*L4850</f>
        <v>-7.85</v>
      </c>
      <c r="P4850" s="14" t="n">
        <f aca="false">O4850+P4849</f>
        <v>556.3074833792</v>
      </c>
    </row>
    <row r="4851" customFormat="false" ht="12.8" hidden="false" customHeight="false" outlineLevel="0" collapsed="false">
      <c r="A4851" s="9" t="s">
        <v>5357</v>
      </c>
      <c r="B4851" s="9" t="s">
        <v>4435</v>
      </c>
      <c r="C4851" s="6" t="s">
        <v>532</v>
      </c>
      <c r="D4851" s="6" t="s">
        <v>48</v>
      </c>
      <c r="E4851" s="6" t="s">
        <v>17</v>
      </c>
      <c r="F4851" s="6" t="s">
        <v>65</v>
      </c>
      <c r="G4851" s="6" t="s">
        <v>21</v>
      </c>
      <c r="H4851" s="6" t="s">
        <v>5358</v>
      </c>
      <c r="I4851" s="0" t="n">
        <v>0</v>
      </c>
      <c r="J4851" s="6" t="n">
        <v>0</v>
      </c>
      <c r="K4851" s="3" t="str">
        <f aca="false">IF(I4851=1,"Yes","No")</f>
        <v>No</v>
      </c>
      <c r="L4851" s="7" t="n">
        <f aca="false">IF(K4851="Yes",(J4851-1)*0.98,-1)</f>
        <v>-1</v>
      </c>
      <c r="M4851" s="10" t="s">
        <v>53</v>
      </c>
      <c r="N4851" s="53" t="n">
        <v>7.85</v>
      </c>
      <c r="O4851" s="50" t="n">
        <f aca="false">N4851*L4851</f>
        <v>-7.85</v>
      </c>
      <c r="P4851" s="14" t="n">
        <f aca="false">O4851+P4850</f>
        <v>548.4574833792</v>
      </c>
    </row>
    <row r="4852" customFormat="false" ht="12.8" hidden="false" customHeight="false" outlineLevel="0" collapsed="false">
      <c r="A4852" s="2" t="s">
        <v>5357</v>
      </c>
      <c r="B4852" s="2" t="s">
        <v>471</v>
      </c>
      <c r="C4852" s="0" t="s">
        <v>1371</v>
      </c>
      <c r="D4852" s="0" t="s">
        <v>42</v>
      </c>
      <c r="E4852" s="0" t="s">
        <v>30</v>
      </c>
      <c r="F4852" s="0" t="s">
        <v>18</v>
      </c>
      <c r="G4852" s="0" t="s">
        <v>19</v>
      </c>
      <c r="H4852" s="0" t="s">
        <v>5359</v>
      </c>
      <c r="I4852" s="0" t="n">
        <v>2</v>
      </c>
      <c r="J4852" s="0" t="n">
        <v>1.95</v>
      </c>
      <c r="K4852" s="3" t="s">
        <v>21</v>
      </c>
      <c r="L4852" s="0" t="n">
        <f aca="false">IF(K4852="Yes",(J4852-1)*0.98,-1)</f>
        <v>0.931</v>
      </c>
      <c r="M4852" s="11" t="s">
        <v>62</v>
      </c>
      <c r="N4852" s="53" t="n">
        <v>7.85</v>
      </c>
      <c r="O4852" s="50" t="n">
        <f aca="false">N4852*L4852</f>
        <v>7.30835</v>
      </c>
      <c r="P4852" s="14" t="n">
        <f aca="false">O4852+P4851</f>
        <v>555.7658333792</v>
      </c>
    </row>
    <row r="4853" customFormat="false" ht="12.8" hidden="false" customHeight="false" outlineLevel="0" collapsed="false">
      <c r="A4853" s="2" t="s">
        <v>5360</v>
      </c>
      <c r="B4853" s="2" t="s">
        <v>27</v>
      </c>
      <c r="C4853" s="0" t="s">
        <v>1082</v>
      </c>
      <c r="D4853" s="0" t="s">
        <v>37</v>
      </c>
      <c r="E4853" s="0" t="s">
        <v>147</v>
      </c>
      <c r="G4853" s="0" t="s">
        <v>19</v>
      </c>
      <c r="H4853" s="0" t="s">
        <v>5361</v>
      </c>
      <c r="I4853" s="0" t="n">
        <v>2</v>
      </c>
      <c r="J4853" s="0" t="n">
        <v>0</v>
      </c>
      <c r="K4853" s="3" t="str">
        <f aca="false">IF(I4853=1,"Yes","No")</f>
        <v>No</v>
      </c>
      <c r="L4853" s="0" t="n">
        <f aca="false">IF(K4853="Yes",(J4853-1)*0.98,-1)</f>
        <v>-1</v>
      </c>
      <c r="M4853" s="5" t="s">
        <v>33</v>
      </c>
      <c r="N4853" s="53" t="n">
        <v>7.85</v>
      </c>
      <c r="O4853" s="50" t="n">
        <f aca="false">N4853*L4853</f>
        <v>-7.85</v>
      </c>
      <c r="P4853" s="14" t="n">
        <f aca="false">O4853+P4852</f>
        <v>547.9158333792</v>
      </c>
    </row>
    <row r="4854" customFormat="false" ht="12.8" hidden="false" customHeight="false" outlineLevel="0" collapsed="false">
      <c r="A4854" s="9" t="s">
        <v>5360</v>
      </c>
      <c r="B4854" s="9" t="s">
        <v>159</v>
      </c>
      <c r="C4854" s="6" t="s">
        <v>584</v>
      </c>
      <c r="D4854" s="6" t="s">
        <v>16</v>
      </c>
      <c r="E4854" s="6" t="s">
        <v>147</v>
      </c>
      <c r="F4854" s="6" t="s">
        <v>18</v>
      </c>
      <c r="G4854" s="6" t="s">
        <v>19</v>
      </c>
      <c r="H4854" s="6" t="s">
        <v>5362</v>
      </c>
      <c r="I4854" s="0" t="n">
        <v>4</v>
      </c>
      <c r="J4854" s="6" t="n">
        <v>0</v>
      </c>
      <c r="K4854" s="3" t="s">
        <v>19</v>
      </c>
      <c r="L4854" s="0" t="n">
        <f aca="false">IF(K4854="Yes",(J4854-1)*0.98,-1)</f>
        <v>-1</v>
      </c>
      <c r="M4854" s="13" t="s">
        <v>184</v>
      </c>
      <c r="N4854" s="53" t="n">
        <v>7.85</v>
      </c>
      <c r="O4854" s="50" t="n">
        <f aca="false">N4854*L4854</f>
        <v>-7.85</v>
      </c>
      <c r="P4854" s="14" t="n">
        <f aca="false">O4854+P4853</f>
        <v>540.0658333792</v>
      </c>
    </row>
    <row r="4855" customFormat="false" ht="12.8" hidden="false" customHeight="false" outlineLevel="0" collapsed="false">
      <c r="A4855" s="9" t="s">
        <v>5360</v>
      </c>
      <c r="B4855" s="9" t="s">
        <v>159</v>
      </c>
      <c r="C4855" s="6" t="s">
        <v>584</v>
      </c>
      <c r="D4855" s="6" t="s">
        <v>16</v>
      </c>
      <c r="E4855" s="6" t="s">
        <v>147</v>
      </c>
      <c r="F4855" s="6" t="s">
        <v>18</v>
      </c>
      <c r="G4855" s="6" t="s">
        <v>19</v>
      </c>
      <c r="H4855" s="6" t="s">
        <v>5363</v>
      </c>
      <c r="I4855" s="0" t="n">
        <v>3</v>
      </c>
      <c r="J4855" s="6" t="n">
        <v>1.89</v>
      </c>
      <c r="K4855" s="3" t="s">
        <v>21</v>
      </c>
      <c r="L4855" s="0" t="n">
        <f aca="false">IF(K4855="Yes",(J4855-1)*0.98,-1)</f>
        <v>0.8722</v>
      </c>
      <c r="M4855" s="13" t="s">
        <v>184</v>
      </c>
      <c r="N4855" s="53" t="n">
        <v>7.85</v>
      </c>
      <c r="O4855" s="50" t="n">
        <f aca="false">N4855*L4855</f>
        <v>6.84677</v>
      </c>
      <c r="P4855" s="14" t="n">
        <f aca="false">O4855+P4854</f>
        <v>546.9126033792</v>
      </c>
    </row>
    <row r="4856" customFormat="false" ht="12.8" hidden="false" customHeight="false" outlineLevel="0" collapsed="false">
      <c r="A4856" s="2" t="s">
        <v>5364</v>
      </c>
      <c r="B4856" s="2" t="s">
        <v>222</v>
      </c>
      <c r="C4856" s="0" t="s">
        <v>311</v>
      </c>
      <c r="D4856" s="0" t="s">
        <v>16</v>
      </c>
      <c r="E4856" s="0" t="s">
        <v>17</v>
      </c>
      <c r="F4856" s="0" t="s">
        <v>18</v>
      </c>
      <c r="G4856" s="0" t="s">
        <v>19</v>
      </c>
      <c r="H4856" s="0" t="s">
        <v>5365</v>
      </c>
      <c r="I4856" s="0" t="n">
        <v>2</v>
      </c>
      <c r="J4856" s="0" t="n">
        <v>1.36</v>
      </c>
      <c r="K4856" s="3" t="s">
        <v>21</v>
      </c>
      <c r="L4856" s="0" t="n">
        <f aca="false">IF(K4856="Yes",(J4856-1)*0.98,-1)</f>
        <v>0.3528</v>
      </c>
      <c r="M4856" s="4" t="s">
        <v>22</v>
      </c>
      <c r="N4856" s="53" t="n">
        <v>7.85</v>
      </c>
      <c r="O4856" s="50" t="n">
        <f aca="false">N4856*L4856</f>
        <v>2.76948</v>
      </c>
      <c r="P4856" s="14" t="n">
        <f aca="false">O4856+P4855</f>
        <v>549.6820833792</v>
      </c>
    </row>
    <row r="4857" customFormat="false" ht="12.8" hidden="false" customHeight="false" outlineLevel="0" collapsed="false">
      <c r="A4857" s="2" t="s">
        <v>5364</v>
      </c>
      <c r="B4857" s="2" t="s">
        <v>222</v>
      </c>
      <c r="C4857" s="0" t="s">
        <v>311</v>
      </c>
      <c r="D4857" s="0" t="s">
        <v>16</v>
      </c>
      <c r="E4857" s="0" t="s">
        <v>17</v>
      </c>
      <c r="F4857" s="0" t="s">
        <v>18</v>
      </c>
      <c r="G4857" s="0" t="s">
        <v>19</v>
      </c>
      <c r="H4857" s="0" t="s">
        <v>5366</v>
      </c>
      <c r="I4857" s="0" t="n">
        <v>3</v>
      </c>
      <c r="J4857" s="0" t="n">
        <v>0</v>
      </c>
      <c r="K4857" s="3" t="s">
        <v>19</v>
      </c>
      <c r="L4857" s="0" t="n">
        <f aca="false">IF(K4857="Yes",(J4857-1)*0.98,-1)</f>
        <v>-1</v>
      </c>
      <c r="M4857" s="11" t="s">
        <v>62</v>
      </c>
      <c r="N4857" s="53" t="n">
        <v>7.85</v>
      </c>
      <c r="O4857" s="50" t="n">
        <f aca="false">N4857*L4857</f>
        <v>-7.85</v>
      </c>
      <c r="P4857" s="14" t="n">
        <f aca="false">O4857+P4856</f>
        <v>541.8320833792</v>
      </c>
    </row>
    <row r="4858" customFormat="false" ht="12.8" hidden="false" customHeight="false" outlineLevel="0" collapsed="false">
      <c r="A4858" s="2" t="s">
        <v>5364</v>
      </c>
      <c r="B4858" s="2" t="s">
        <v>276</v>
      </c>
      <c r="C4858" s="0" t="s">
        <v>382</v>
      </c>
      <c r="D4858" s="0" t="s">
        <v>16</v>
      </c>
      <c r="E4858" s="0" t="s">
        <v>147</v>
      </c>
      <c r="F4858" s="0" t="s">
        <v>18</v>
      </c>
      <c r="G4858" s="0" t="s">
        <v>19</v>
      </c>
      <c r="H4858" s="0" t="s">
        <v>5367</v>
      </c>
      <c r="I4858" s="0" t="n">
        <v>1</v>
      </c>
      <c r="J4858" s="0" t="n">
        <v>1.41</v>
      </c>
      <c r="K4858" s="3" t="s">
        <v>21</v>
      </c>
      <c r="L4858" s="0" t="n">
        <f aca="false">IF(K4858="Yes",(J4858-1)*0.98,-1)</f>
        <v>0.4018</v>
      </c>
      <c r="M4858" s="11" t="s">
        <v>62</v>
      </c>
      <c r="N4858" s="53" t="n">
        <v>7.85</v>
      </c>
      <c r="O4858" s="50" t="n">
        <f aca="false">N4858*L4858</f>
        <v>3.15413</v>
      </c>
      <c r="P4858" s="14" t="n">
        <f aca="false">O4858+P4857</f>
        <v>544.9862133792</v>
      </c>
    </row>
    <row r="4859" customFormat="false" ht="12.8" hidden="false" customHeight="false" outlineLevel="0" collapsed="false">
      <c r="A4859" s="9" t="s">
        <v>5364</v>
      </c>
      <c r="B4859" s="9" t="s">
        <v>276</v>
      </c>
      <c r="C4859" s="6" t="s">
        <v>382</v>
      </c>
      <c r="D4859" s="6" t="s">
        <v>16</v>
      </c>
      <c r="E4859" s="6" t="s">
        <v>147</v>
      </c>
      <c r="F4859" s="6" t="s">
        <v>18</v>
      </c>
      <c r="G4859" s="6" t="s">
        <v>19</v>
      </c>
      <c r="H4859" s="6" t="s">
        <v>5367</v>
      </c>
      <c r="I4859" s="0" t="n">
        <v>1</v>
      </c>
      <c r="J4859" s="6" t="n">
        <v>6.46</v>
      </c>
      <c r="K4859" s="3" t="str">
        <f aca="false">IF(I4859=1,"Yes","No")</f>
        <v>Yes</v>
      </c>
      <c r="L4859" s="7" t="n">
        <f aca="false">IF(K4859="Yes",(J4859-1)*0.98,-1)</f>
        <v>5.3508</v>
      </c>
      <c r="M4859" s="10" t="s">
        <v>53</v>
      </c>
      <c r="N4859" s="53" t="n">
        <v>7.85</v>
      </c>
      <c r="O4859" s="50" t="n">
        <f aca="false">N4859*L4859</f>
        <v>42.00378</v>
      </c>
      <c r="P4859" s="14" t="n">
        <f aca="false">O4859+P4858</f>
        <v>586.9899933792</v>
      </c>
    </row>
    <row r="4860" customFormat="false" ht="12.8" hidden="false" customHeight="false" outlineLevel="0" collapsed="false">
      <c r="A4860" s="2" t="s">
        <v>5368</v>
      </c>
      <c r="B4860" s="2" t="s">
        <v>186</v>
      </c>
      <c r="C4860" s="6" t="s">
        <v>359</v>
      </c>
      <c r="D4860" s="6" t="s">
        <v>16</v>
      </c>
      <c r="E4860" s="6" t="s">
        <v>17</v>
      </c>
      <c r="F4860" s="6" t="s">
        <v>43</v>
      </c>
      <c r="G4860" s="6" t="s">
        <v>19</v>
      </c>
      <c r="H4860" s="6" t="s">
        <v>5369</v>
      </c>
      <c r="I4860" s="0" t="n">
        <v>3</v>
      </c>
      <c r="J4860" s="6" t="n">
        <v>0</v>
      </c>
      <c r="K4860" s="3" t="str">
        <f aca="false">IF(I4860=1, "No","Yes")</f>
        <v>Yes</v>
      </c>
      <c r="L4860" s="7" t="n">
        <f aca="false">IF(I4860=1,-J4860,0.98)</f>
        <v>0.98</v>
      </c>
      <c r="M4860" s="8" t="s">
        <v>51</v>
      </c>
      <c r="N4860" s="53" t="n">
        <v>7.85</v>
      </c>
      <c r="O4860" s="50" t="n">
        <f aca="false">N4860*L4860</f>
        <v>7.693</v>
      </c>
      <c r="P4860" s="14" t="n">
        <f aca="false">O4860+P4859</f>
        <v>594.6829933792</v>
      </c>
    </row>
    <row r="4861" customFormat="false" ht="12.8" hidden="false" customHeight="false" outlineLevel="0" collapsed="false">
      <c r="A4861" s="9" t="s">
        <v>5368</v>
      </c>
      <c r="B4861" s="9" t="s">
        <v>96</v>
      </c>
      <c r="C4861" s="6" t="s">
        <v>248</v>
      </c>
      <c r="D4861" s="6" t="s">
        <v>42</v>
      </c>
      <c r="E4861" s="6" t="s">
        <v>147</v>
      </c>
      <c r="F4861" s="6" t="s">
        <v>43</v>
      </c>
      <c r="G4861" s="6" t="s">
        <v>19</v>
      </c>
      <c r="H4861" s="6" t="s">
        <v>5370</v>
      </c>
      <c r="I4861" s="0" t="n">
        <v>1</v>
      </c>
      <c r="J4861" s="6" t="n">
        <v>2.34</v>
      </c>
      <c r="K4861" s="3" t="str">
        <f aca="false">IF(I4861=1,"Yes","No")</f>
        <v>Yes</v>
      </c>
      <c r="L4861" s="7" t="n">
        <f aca="false">IF(K4861="Yes",(J4861-1)*0.98,-1)</f>
        <v>1.3132</v>
      </c>
      <c r="M4861" s="10" t="s">
        <v>53</v>
      </c>
      <c r="N4861" s="53" t="n">
        <v>7.85</v>
      </c>
      <c r="O4861" s="50" t="n">
        <f aca="false">N4861*L4861</f>
        <v>10.30862</v>
      </c>
      <c r="P4861" s="14" t="n">
        <f aca="false">O4861+P4860</f>
        <v>604.9916133792</v>
      </c>
    </row>
    <row r="4862" customFormat="false" ht="12.8" hidden="false" customHeight="false" outlineLevel="0" collapsed="false">
      <c r="A4862" s="2" t="s">
        <v>5368</v>
      </c>
      <c r="B4862" s="2" t="s">
        <v>135</v>
      </c>
      <c r="C4862" s="0" t="s">
        <v>359</v>
      </c>
      <c r="D4862" s="0" t="s">
        <v>42</v>
      </c>
      <c r="E4862" s="0" t="s">
        <v>87</v>
      </c>
      <c r="F4862" s="0" t="s">
        <v>18</v>
      </c>
      <c r="G4862" s="0" t="s">
        <v>21</v>
      </c>
      <c r="H4862" s="0" t="s">
        <v>5371</v>
      </c>
      <c r="I4862" s="0" t="n">
        <v>3</v>
      </c>
      <c r="J4862" s="0" t="n">
        <v>3.75</v>
      </c>
      <c r="K4862" s="3" t="s">
        <v>21</v>
      </c>
      <c r="L4862" s="0" t="n">
        <f aca="false">IF(K4862="Yes",(J4862-1)*0.98,-1)</f>
        <v>2.695</v>
      </c>
      <c r="M4862" s="11" t="s">
        <v>62</v>
      </c>
      <c r="N4862" s="53" t="n">
        <v>7.85</v>
      </c>
      <c r="O4862" s="50" t="n">
        <f aca="false">N4862*L4862</f>
        <v>21.15575</v>
      </c>
      <c r="P4862" s="14" t="n">
        <f aca="false">O4862+P4861</f>
        <v>626.1473633792</v>
      </c>
    </row>
    <row r="4863" customFormat="false" ht="12.8" hidden="false" customHeight="false" outlineLevel="0" collapsed="false">
      <c r="A4863" s="9" t="s">
        <v>5368</v>
      </c>
      <c r="B4863" s="9" t="s">
        <v>135</v>
      </c>
      <c r="C4863" s="6" t="s">
        <v>359</v>
      </c>
      <c r="D4863" s="6" t="s">
        <v>42</v>
      </c>
      <c r="E4863" s="6" t="s">
        <v>87</v>
      </c>
      <c r="F4863" s="6" t="s">
        <v>18</v>
      </c>
      <c r="G4863" s="6" t="s">
        <v>21</v>
      </c>
      <c r="H4863" s="6" t="s">
        <v>5371</v>
      </c>
      <c r="I4863" s="0" t="n">
        <v>3</v>
      </c>
      <c r="J4863" s="6" t="n">
        <v>0</v>
      </c>
      <c r="K4863" s="3" t="str">
        <f aca="false">IF(I4863=1,"Yes","No")</f>
        <v>No</v>
      </c>
      <c r="L4863" s="7" t="n">
        <f aca="false">IF(K4863="Yes",(J4863-1)*0.98,-1)</f>
        <v>-1</v>
      </c>
      <c r="M4863" s="10" t="s">
        <v>53</v>
      </c>
      <c r="N4863" s="53" t="n">
        <v>7.85</v>
      </c>
      <c r="O4863" s="50" t="n">
        <f aca="false">N4863*L4863</f>
        <v>-7.85</v>
      </c>
      <c r="P4863" s="14" t="n">
        <f aca="false">O4863+P4862</f>
        <v>618.2973633792</v>
      </c>
    </row>
    <row r="4864" customFormat="false" ht="12.8" hidden="false" customHeight="false" outlineLevel="0" collapsed="false">
      <c r="A4864" s="2" t="s">
        <v>5372</v>
      </c>
      <c r="B4864" s="2" t="s">
        <v>159</v>
      </c>
      <c r="C4864" s="0" t="s">
        <v>15</v>
      </c>
      <c r="D4864" s="0" t="s">
        <v>29</v>
      </c>
      <c r="E4864" s="0" t="s">
        <v>147</v>
      </c>
      <c r="F4864" s="0" t="s">
        <v>65</v>
      </c>
      <c r="G4864" s="0" t="s">
        <v>21</v>
      </c>
      <c r="H4864" s="0" t="s">
        <v>5373</v>
      </c>
      <c r="I4864" s="0" t="n">
        <v>3</v>
      </c>
      <c r="J4864" s="0" t="n">
        <v>1.48</v>
      </c>
      <c r="K4864" s="3" t="s">
        <v>21</v>
      </c>
      <c r="L4864" s="0" t="n">
        <f aca="false">IF(K4864="Yes",(J4864-1)*0.98,-1)</f>
        <v>0.4704</v>
      </c>
      <c r="M4864" s="11" t="s">
        <v>62</v>
      </c>
      <c r="N4864" s="53" t="n">
        <v>7.85</v>
      </c>
      <c r="O4864" s="50" t="n">
        <f aca="false">N4864*L4864</f>
        <v>3.69264</v>
      </c>
      <c r="P4864" s="14" t="n">
        <f aca="false">O4864+P4863</f>
        <v>621.9900033792</v>
      </c>
    </row>
    <row r="4865" customFormat="false" ht="12.8" hidden="false" customHeight="false" outlineLevel="0" collapsed="false">
      <c r="A4865" s="2" t="s">
        <v>5372</v>
      </c>
      <c r="B4865" s="2" t="s">
        <v>159</v>
      </c>
      <c r="C4865" s="6" t="s">
        <v>15</v>
      </c>
      <c r="D4865" s="6" t="s">
        <v>29</v>
      </c>
      <c r="E4865" s="6" t="s">
        <v>147</v>
      </c>
      <c r="F4865" s="6" t="s">
        <v>65</v>
      </c>
      <c r="G4865" s="6" t="s">
        <v>21</v>
      </c>
      <c r="H4865" s="6" t="s">
        <v>5374</v>
      </c>
      <c r="I4865" s="0" t="n">
        <v>0</v>
      </c>
      <c r="J4865" s="6" t="n">
        <v>0</v>
      </c>
      <c r="K4865" s="3" t="str">
        <f aca="false">IF(I4865=1, "No","Yes")</f>
        <v>Yes</v>
      </c>
      <c r="L4865" s="7" t="n">
        <f aca="false">IF(I4865=1,-J4865,0.98)</f>
        <v>0.98</v>
      </c>
      <c r="M4865" s="8" t="s">
        <v>51</v>
      </c>
      <c r="N4865" s="53" t="n">
        <v>7.85</v>
      </c>
      <c r="O4865" s="50" t="n">
        <f aca="false">N4865*L4865</f>
        <v>7.693</v>
      </c>
      <c r="P4865" s="14" t="n">
        <f aca="false">O4865+P4864</f>
        <v>629.6830033792</v>
      </c>
    </row>
    <row r="4866" customFormat="false" ht="12.8" hidden="false" customHeight="false" outlineLevel="0" collapsed="false">
      <c r="A4866" s="9" t="s">
        <v>5372</v>
      </c>
      <c r="B4866" s="9" t="s">
        <v>159</v>
      </c>
      <c r="C4866" s="6" t="s">
        <v>15</v>
      </c>
      <c r="D4866" s="6" t="s">
        <v>29</v>
      </c>
      <c r="E4866" s="6" t="s">
        <v>147</v>
      </c>
      <c r="F4866" s="6" t="s">
        <v>65</v>
      </c>
      <c r="G4866" s="6" t="s">
        <v>21</v>
      </c>
      <c r="H4866" s="6" t="s">
        <v>5374</v>
      </c>
      <c r="I4866" s="0" t="n">
        <v>0</v>
      </c>
      <c r="J4866" s="6" t="n">
        <v>0</v>
      </c>
      <c r="K4866" s="3" t="s">
        <v>19</v>
      </c>
      <c r="L4866" s="0" t="n">
        <f aca="false">IF(K4866="Yes",(J4866-1)*0.98,-1)</f>
        <v>-1</v>
      </c>
      <c r="M4866" s="13" t="s">
        <v>184</v>
      </c>
      <c r="N4866" s="53" t="n">
        <v>7.85</v>
      </c>
      <c r="O4866" s="50" t="n">
        <f aca="false">N4866*L4866</f>
        <v>-7.85</v>
      </c>
      <c r="P4866" s="14" t="n">
        <f aca="false">O4866+P4865</f>
        <v>621.8330033792</v>
      </c>
    </row>
    <row r="4867" customFormat="false" ht="12.8" hidden="false" customHeight="false" outlineLevel="0" collapsed="false">
      <c r="A4867" s="2" t="s">
        <v>5375</v>
      </c>
      <c r="B4867" s="2" t="s">
        <v>445</v>
      </c>
      <c r="C4867" s="0" t="s">
        <v>150</v>
      </c>
      <c r="D4867" s="0" t="s">
        <v>16</v>
      </c>
      <c r="E4867" s="0" t="s">
        <v>17</v>
      </c>
      <c r="F4867" s="0" t="s">
        <v>18</v>
      </c>
      <c r="G4867" s="0" t="s">
        <v>19</v>
      </c>
      <c r="H4867" s="0" t="s">
        <v>5376</v>
      </c>
      <c r="I4867" s="0" t="n">
        <v>4</v>
      </c>
      <c r="J4867" s="0" t="n">
        <v>0</v>
      </c>
      <c r="K4867" s="3" t="s">
        <v>19</v>
      </c>
      <c r="L4867" s="0" t="n">
        <f aca="false">IF(K4867="Yes",(J4867-1)*0.98,-1)</f>
        <v>-1</v>
      </c>
      <c r="M4867" s="4" t="s">
        <v>22</v>
      </c>
      <c r="N4867" s="53" t="n">
        <v>7.85</v>
      </c>
      <c r="O4867" s="50" t="n">
        <f aca="false">N4867*L4867</f>
        <v>-7.85</v>
      </c>
      <c r="P4867" s="14" t="n">
        <f aca="false">O4867+P4866</f>
        <v>613.9830033792</v>
      </c>
    </row>
    <row r="4868" customFormat="false" ht="12.8" hidden="false" customHeight="false" outlineLevel="0" collapsed="false">
      <c r="A4868" s="2" t="s">
        <v>5377</v>
      </c>
      <c r="B4868" s="2" t="s">
        <v>445</v>
      </c>
      <c r="C4868" s="0" t="s">
        <v>215</v>
      </c>
      <c r="D4868" s="0" t="s">
        <v>16</v>
      </c>
      <c r="E4868" s="0" t="s">
        <v>17</v>
      </c>
      <c r="F4868" s="0" t="s">
        <v>18</v>
      </c>
      <c r="G4868" s="0" t="s">
        <v>19</v>
      </c>
      <c r="H4868" s="0" t="s">
        <v>5378</v>
      </c>
      <c r="I4868" s="0" t="n">
        <v>4</v>
      </c>
      <c r="J4868" s="0" t="n">
        <v>0</v>
      </c>
      <c r="K4868" s="3" t="s">
        <v>19</v>
      </c>
      <c r="L4868" s="0" t="n">
        <f aca="false">IF(K4868="Yes",(J4868-1)*0.98,-1)</f>
        <v>-1</v>
      </c>
      <c r="M4868" s="4" t="s">
        <v>22</v>
      </c>
      <c r="N4868" s="53" t="n">
        <v>7.85</v>
      </c>
      <c r="O4868" s="50" t="n">
        <f aca="false">N4868*L4868</f>
        <v>-7.85</v>
      </c>
      <c r="P4868" s="14" t="n">
        <f aca="false">O4868+P4867</f>
        <v>606.1330033792</v>
      </c>
    </row>
    <row r="4869" customFormat="false" ht="12.8" hidden="false" customHeight="false" outlineLevel="0" collapsed="false">
      <c r="A4869" s="2" t="s">
        <v>5377</v>
      </c>
      <c r="B4869" s="2" t="s">
        <v>222</v>
      </c>
      <c r="C4869" s="0" t="s">
        <v>1338</v>
      </c>
      <c r="D4869" s="0" t="s">
        <v>37</v>
      </c>
      <c r="E4869" s="0" t="s">
        <v>17</v>
      </c>
      <c r="F4869" s="0" t="s">
        <v>43</v>
      </c>
      <c r="G4869" s="0" t="s">
        <v>19</v>
      </c>
      <c r="H4869" s="0" t="s">
        <v>5336</v>
      </c>
      <c r="I4869" s="0" t="n">
        <v>1</v>
      </c>
      <c r="J4869" s="0" t="n">
        <v>1.37</v>
      </c>
      <c r="K4869" s="3" t="s">
        <v>21</v>
      </c>
      <c r="L4869" s="0" t="n">
        <f aca="false">IF(K4869="Yes",(J4869-1)*0.98,-1)</f>
        <v>0.3626</v>
      </c>
      <c r="M4869" s="11" t="s">
        <v>62</v>
      </c>
      <c r="N4869" s="53" t="n">
        <v>7.85</v>
      </c>
      <c r="O4869" s="50" t="n">
        <f aca="false">N4869*L4869</f>
        <v>2.84641</v>
      </c>
      <c r="P4869" s="14" t="n">
        <f aca="false">O4869+P4868</f>
        <v>608.9794133792</v>
      </c>
    </row>
    <row r="4870" customFormat="false" ht="12.8" hidden="false" customHeight="false" outlineLevel="0" collapsed="false">
      <c r="A4870" s="2" t="s">
        <v>5377</v>
      </c>
      <c r="B4870" s="2" t="s">
        <v>222</v>
      </c>
      <c r="C4870" s="6" t="s">
        <v>1338</v>
      </c>
      <c r="D4870" s="6" t="s">
        <v>37</v>
      </c>
      <c r="E4870" s="6" t="s">
        <v>17</v>
      </c>
      <c r="F4870" s="6" t="s">
        <v>43</v>
      </c>
      <c r="G4870" s="6" t="s">
        <v>19</v>
      </c>
      <c r="H4870" s="6" t="s">
        <v>5379</v>
      </c>
      <c r="I4870" s="0" t="n">
        <v>0</v>
      </c>
      <c r="J4870" s="6" t="n">
        <v>0</v>
      </c>
      <c r="K4870" s="3" t="str">
        <f aca="false">IF(I4870=1, "No","Yes")</f>
        <v>Yes</v>
      </c>
      <c r="L4870" s="7" t="n">
        <f aca="false">IF(I4870=1,-J4870,0.98)</f>
        <v>0.98</v>
      </c>
      <c r="M4870" s="12" t="s">
        <v>128</v>
      </c>
      <c r="N4870" s="53" t="n">
        <v>7.85</v>
      </c>
      <c r="O4870" s="50" t="n">
        <f aca="false">N4870*L4870</f>
        <v>7.693</v>
      </c>
      <c r="P4870" s="14" t="n">
        <f aca="false">O4870+P4869</f>
        <v>616.6724133792</v>
      </c>
      <c r="Q4870" s="47" t="n">
        <f aca="false">0.8*(P4870-392.6)</f>
        <v>179.25793070336</v>
      </c>
      <c r="R4870" s="47" t="n">
        <f aca="false">P4870-Q4870</f>
        <v>437.41448267584</v>
      </c>
      <c r="S4870" s="47" t="n">
        <f aca="false">R4870/50</f>
        <v>8.7482896535168</v>
      </c>
      <c r="T4870" s="47" t="n">
        <f aca="false">768.48+Q4870</f>
        <v>947.73793070336</v>
      </c>
      <c r="U4870" s="48" t="s">
        <v>21</v>
      </c>
    </row>
    <row r="4871" customFormat="false" ht="12.8" hidden="false" customHeight="false" outlineLevel="0" collapsed="false">
      <c r="A4871" s="2" t="s">
        <v>5380</v>
      </c>
      <c r="B4871" s="2" t="s">
        <v>23</v>
      </c>
      <c r="C4871" s="0" t="s">
        <v>373</v>
      </c>
      <c r="D4871" s="0" t="s">
        <v>102</v>
      </c>
      <c r="E4871" s="0" t="s">
        <v>147</v>
      </c>
      <c r="F4871" s="0" t="s">
        <v>453</v>
      </c>
      <c r="G4871" s="0" t="s">
        <v>19</v>
      </c>
      <c r="H4871" s="0" t="s">
        <v>5381</v>
      </c>
      <c r="I4871" s="0" t="n">
        <v>2</v>
      </c>
      <c r="J4871" s="0" t="n">
        <v>1.61</v>
      </c>
      <c r="K4871" s="3" t="s">
        <v>21</v>
      </c>
      <c r="L4871" s="0" t="n">
        <f aca="false">IF(K4871="Yes",(J4871-1)*0.98,-1)</f>
        <v>0.5978</v>
      </c>
      <c r="M4871" s="4" t="s">
        <v>22</v>
      </c>
      <c r="N4871" s="50" t="n">
        <v>8.75</v>
      </c>
      <c r="O4871" s="50" t="n">
        <f aca="false">N4871*L4871</f>
        <v>5.23075</v>
      </c>
      <c r="P4871" s="51" t="n">
        <f aca="false">R4870+O4871</f>
        <v>442.64523267584</v>
      </c>
    </row>
    <row r="4872" customFormat="false" ht="12.8" hidden="false" customHeight="false" outlineLevel="0" collapsed="false">
      <c r="A4872" s="2" t="s">
        <v>5380</v>
      </c>
      <c r="B4872" s="2" t="s">
        <v>536</v>
      </c>
      <c r="C4872" s="0" t="s">
        <v>59</v>
      </c>
      <c r="D4872" s="0" t="s">
        <v>42</v>
      </c>
      <c r="E4872" s="0" t="s">
        <v>30</v>
      </c>
      <c r="F4872" s="0" t="s">
        <v>18</v>
      </c>
      <c r="G4872" s="0" t="s">
        <v>19</v>
      </c>
      <c r="H4872" s="0" t="s">
        <v>5382</v>
      </c>
      <c r="I4872" s="0" t="n">
        <v>1</v>
      </c>
      <c r="J4872" s="0" t="n">
        <v>1.59</v>
      </c>
      <c r="K4872" s="3" t="s">
        <v>21</v>
      </c>
      <c r="L4872" s="0" t="n">
        <f aca="false">IF(K4872="Yes",(J4872-1)*0.98,-1)</f>
        <v>0.5782</v>
      </c>
      <c r="M4872" s="11" t="s">
        <v>62</v>
      </c>
      <c r="N4872" s="50" t="n">
        <v>8.75</v>
      </c>
      <c r="O4872" s="50" t="n">
        <f aca="false">N4872*L4872</f>
        <v>5.05925</v>
      </c>
      <c r="P4872" s="14" t="n">
        <f aca="false">O4872+P4871</f>
        <v>447.70448267584</v>
      </c>
    </row>
    <row r="4873" customFormat="false" ht="12.8" hidden="false" customHeight="false" outlineLevel="0" collapsed="false">
      <c r="A4873" s="2" t="s">
        <v>5380</v>
      </c>
      <c r="B4873" s="2" t="s">
        <v>536</v>
      </c>
      <c r="C4873" s="6" t="s">
        <v>59</v>
      </c>
      <c r="D4873" s="6" t="s">
        <v>42</v>
      </c>
      <c r="E4873" s="6" t="s">
        <v>30</v>
      </c>
      <c r="F4873" s="6" t="s">
        <v>18</v>
      </c>
      <c r="G4873" s="6" t="s">
        <v>19</v>
      </c>
      <c r="H4873" s="6" t="s">
        <v>5383</v>
      </c>
      <c r="I4873" s="0" t="n">
        <v>0</v>
      </c>
      <c r="J4873" s="6" t="n">
        <v>0</v>
      </c>
      <c r="K4873" s="3" t="str">
        <f aca="false">IF(I4873=1, "No","Yes")</f>
        <v>Yes</v>
      </c>
      <c r="L4873" s="7" t="n">
        <f aca="false">IF(I4873=1,-J4873,0.98)</f>
        <v>0.98</v>
      </c>
      <c r="M4873" s="8" t="s">
        <v>51</v>
      </c>
      <c r="N4873" s="50" t="n">
        <v>8.75</v>
      </c>
      <c r="O4873" s="50" t="n">
        <f aca="false">N4873*L4873</f>
        <v>8.575</v>
      </c>
      <c r="P4873" s="14" t="n">
        <f aca="false">O4873+P4872</f>
        <v>456.27948267584</v>
      </c>
    </row>
    <row r="4874" customFormat="false" ht="12.8" hidden="false" customHeight="false" outlineLevel="0" collapsed="false">
      <c r="A4874" s="2" t="s">
        <v>5380</v>
      </c>
      <c r="B4874" s="2" t="s">
        <v>536</v>
      </c>
      <c r="C4874" s="6" t="s">
        <v>59</v>
      </c>
      <c r="D4874" s="6" t="s">
        <v>42</v>
      </c>
      <c r="E4874" s="6" t="s">
        <v>30</v>
      </c>
      <c r="F4874" s="6" t="s">
        <v>18</v>
      </c>
      <c r="G4874" s="6" t="s">
        <v>19</v>
      </c>
      <c r="H4874" s="6" t="s">
        <v>5383</v>
      </c>
      <c r="I4874" s="0" t="n">
        <v>0</v>
      </c>
      <c r="J4874" s="6" t="n">
        <v>0</v>
      </c>
      <c r="K4874" s="3" t="str">
        <f aca="false">IF(I4874=1, "No","Yes")</f>
        <v>Yes</v>
      </c>
      <c r="L4874" s="7" t="n">
        <f aca="false">IF(I4874=1,-J4874,0.98)</f>
        <v>0.98</v>
      </c>
      <c r="M4874" s="12" t="s">
        <v>128</v>
      </c>
      <c r="N4874" s="50" t="n">
        <v>8.75</v>
      </c>
      <c r="O4874" s="50" t="n">
        <f aca="false">N4874*L4874</f>
        <v>8.575</v>
      </c>
      <c r="P4874" s="14" t="n">
        <f aca="false">O4874+P4873</f>
        <v>464.85448267584</v>
      </c>
    </row>
    <row r="4875" customFormat="false" ht="12.8" hidden="false" customHeight="false" outlineLevel="0" collapsed="false">
      <c r="A4875" s="2" t="s">
        <v>5384</v>
      </c>
      <c r="B4875" s="2" t="s">
        <v>445</v>
      </c>
      <c r="C4875" s="0" t="s">
        <v>2117</v>
      </c>
      <c r="D4875" s="0" t="s">
        <v>37</v>
      </c>
      <c r="E4875" s="0" t="s">
        <v>17</v>
      </c>
      <c r="F4875" s="0" t="s">
        <v>18</v>
      </c>
      <c r="G4875" s="0" t="s">
        <v>19</v>
      </c>
      <c r="H4875" s="0" t="s">
        <v>5385</v>
      </c>
      <c r="I4875" s="0" t="n">
        <v>4</v>
      </c>
      <c r="J4875" s="0" t="n">
        <v>0</v>
      </c>
      <c r="K4875" s="3" t="str">
        <f aca="false">IF(I4875=1,"Yes","No")</f>
        <v>No</v>
      </c>
      <c r="L4875" s="0" t="n">
        <f aca="false">IF(K4875="Yes",(J4875-1)*0.98,-1)</f>
        <v>-1</v>
      </c>
      <c r="M4875" s="5" t="s">
        <v>33</v>
      </c>
      <c r="N4875" s="50" t="n">
        <v>8.75</v>
      </c>
      <c r="O4875" s="50" t="n">
        <f aca="false">N4875*L4875</f>
        <v>-8.75</v>
      </c>
      <c r="P4875" s="14" t="n">
        <f aca="false">O4875+P4874</f>
        <v>456.10448267584</v>
      </c>
    </row>
    <row r="4876" customFormat="false" ht="12.8" hidden="false" customHeight="false" outlineLevel="0" collapsed="false">
      <c r="A4876" s="2" t="s">
        <v>5384</v>
      </c>
      <c r="B4876" s="2" t="s">
        <v>71</v>
      </c>
      <c r="C4876" s="0" t="s">
        <v>218</v>
      </c>
      <c r="D4876" s="0" t="s">
        <v>16</v>
      </c>
      <c r="E4876" s="0" t="s">
        <v>17</v>
      </c>
      <c r="F4876" s="0" t="s">
        <v>18</v>
      </c>
      <c r="G4876" s="0" t="s">
        <v>19</v>
      </c>
      <c r="H4876" s="0" t="s">
        <v>5386</v>
      </c>
      <c r="I4876" s="0" t="n">
        <v>4</v>
      </c>
      <c r="J4876" s="0" t="n">
        <v>0</v>
      </c>
      <c r="K4876" s="3" t="s">
        <v>19</v>
      </c>
      <c r="L4876" s="0" t="n">
        <f aca="false">IF(K4876="Yes",(J4876-1)*0.98,-1)</f>
        <v>-1</v>
      </c>
      <c r="M4876" s="4" t="s">
        <v>22</v>
      </c>
      <c r="N4876" s="50" t="n">
        <v>8.75</v>
      </c>
      <c r="O4876" s="50" t="n">
        <f aca="false">N4876*L4876</f>
        <v>-8.75</v>
      </c>
      <c r="P4876" s="14" t="n">
        <f aca="false">O4876+P4875</f>
        <v>447.35448267584</v>
      </c>
    </row>
    <row r="4877" customFormat="false" ht="12.8" hidden="false" customHeight="false" outlineLevel="0" collapsed="false">
      <c r="A4877" s="2" t="s">
        <v>5387</v>
      </c>
      <c r="B4877" s="2" t="s">
        <v>657</v>
      </c>
      <c r="C4877" s="0" t="s">
        <v>2117</v>
      </c>
      <c r="D4877" s="0" t="s">
        <v>37</v>
      </c>
      <c r="E4877" s="0" t="s">
        <v>147</v>
      </c>
      <c r="G4877" s="0" t="s">
        <v>19</v>
      </c>
      <c r="H4877" s="0" t="s">
        <v>4947</v>
      </c>
      <c r="I4877" s="0" t="n">
        <v>1</v>
      </c>
      <c r="J4877" s="0" t="n">
        <v>3.8</v>
      </c>
      <c r="K4877" s="3" t="str">
        <f aca="false">IF(I4877=1,"Yes","No")</f>
        <v>Yes</v>
      </c>
      <c r="L4877" s="0" t="n">
        <f aca="false">IF(K4877="Yes",(J4877-1)*0.98,-1)</f>
        <v>2.744</v>
      </c>
      <c r="M4877" s="5" t="s">
        <v>33</v>
      </c>
      <c r="N4877" s="50" t="n">
        <v>8.75</v>
      </c>
      <c r="O4877" s="50" t="n">
        <f aca="false">N4877*L4877</f>
        <v>24.01</v>
      </c>
      <c r="P4877" s="14" t="n">
        <f aca="false">O4877+P4876</f>
        <v>471.36448267584</v>
      </c>
    </row>
    <row r="4878" customFormat="false" ht="12.8" hidden="false" customHeight="false" outlineLevel="0" collapsed="false">
      <c r="A4878" s="2" t="s">
        <v>5387</v>
      </c>
      <c r="B4878" s="2" t="s">
        <v>289</v>
      </c>
      <c r="C4878" s="0" t="s">
        <v>492</v>
      </c>
      <c r="D4878" s="0" t="s">
        <v>16</v>
      </c>
      <c r="E4878" s="0" t="s">
        <v>79</v>
      </c>
      <c r="F4878" s="0" t="s">
        <v>80</v>
      </c>
      <c r="G4878" s="0" t="s">
        <v>19</v>
      </c>
      <c r="H4878" s="0" t="s">
        <v>5388</v>
      </c>
      <c r="I4878" s="0" t="n">
        <v>1</v>
      </c>
      <c r="J4878" s="0" t="n">
        <v>1.51</v>
      </c>
      <c r="K4878" s="3" t="s">
        <v>21</v>
      </c>
      <c r="L4878" s="0" t="n">
        <f aca="false">IF(K4878="Yes",(J4878-1)*0.98,-1)</f>
        <v>0.4998</v>
      </c>
      <c r="M4878" s="4" t="s">
        <v>22</v>
      </c>
      <c r="N4878" s="50" t="n">
        <v>8.75</v>
      </c>
      <c r="O4878" s="50" t="n">
        <f aca="false">N4878*L4878</f>
        <v>4.37325</v>
      </c>
      <c r="P4878" s="14" t="n">
        <f aca="false">O4878+P4877</f>
        <v>475.73773267584</v>
      </c>
    </row>
    <row r="4879" customFormat="false" ht="12.8" hidden="false" customHeight="false" outlineLevel="0" collapsed="false">
      <c r="A4879" s="2" t="s">
        <v>5387</v>
      </c>
      <c r="B4879" s="2" t="s">
        <v>280</v>
      </c>
      <c r="C4879" s="0" t="s">
        <v>430</v>
      </c>
      <c r="D4879" s="0" t="s">
        <v>42</v>
      </c>
      <c r="E4879" s="0" t="s">
        <v>147</v>
      </c>
      <c r="F4879" s="0" t="s">
        <v>65</v>
      </c>
      <c r="G4879" s="0" t="s">
        <v>21</v>
      </c>
      <c r="H4879" s="0" t="s">
        <v>5389</v>
      </c>
      <c r="I4879" s="0" t="n">
        <v>0</v>
      </c>
      <c r="J4879" s="0" t="n">
        <v>0</v>
      </c>
      <c r="K4879" s="3" t="str">
        <f aca="false">IF(I4879=1,"Yes","No")</f>
        <v>No</v>
      </c>
      <c r="L4879" s="0" t="n">
        <f aca="false">IF(K4879="Yes",(J4879-1)*0.98,-1)</f>
        <v>-1</v>
      </c>
      <c r="M4879" s="5" t="s">
        <v>33</v>
      </c>
      <c r="N4879" s="50" t="n">
        <v>8.75</v>
      </c>
      <c r="O4879" s="50" t="n">
        <f aca="false">N4879*L4879</f>
        <v>-8.75</v>
      </c>
      <c r="P4879" s="14" t="n">
        <f aca="false">O4879+P4878</f>
        <v>466.98773267584</v>
      </c>
    </row>
    <row r="4880" customFormat="false" ht="12.8" hidden="false" customHeight="false" outlineLevel="0" collapsed="false">
      <c r="A4880" s="2" t="s">
        <v>5387</v>
      </c>
      <c r="B4880" s="2" t="s">
        <v>280</v>
      </c>
      <c r="C4880" s="0" t="s">
        <v>430</v>
      </c>
      <c r="D4880" s="0" t="s">
        <v>42</v>
      </c>
      <c r="E4880" s="0" t="s">
        <v>147</v>
      </c>
      <c r="F4880" s="0" t="s">
        <v>65</v>
      </c>
      <c r="G4880" s="0" t="s">
        <v>21</v>
      </c>
      <c r="H4880" s="0" t="s">
        <v>5389</v>
      </c>
      <c r="I4880" s="0" t="n">
        <v>0</v>
      </c>
      <c r="J4880" s="0" t="n">
        <v>0</v>
      </c>
      <c r="K4880" s="3" t="s">
        <v>19</v>
      </c>
      <c r="L4880" s="0" t="n">
        <f aca="false">IF(K4880="Yes",(J4880-1)*0.98,-1)</f>
        <v>-1</v>
      </c>
      <c r="M4880" s="4" t="s">
        <v>22</v>
      </c>
      <c r="N4880" s="50" t="n">
        <v>8.75</v>
      </c>
      <c r="O4880" s="50" t="n">
        <f aca="false">N4880*L4880</f>
        <v>-8.75</v>
      </c>
      <c r="P4880" s="14" t="n">
        <f aca="false">O4880+P4879</f>
        <v>458.23773267584</v>
      </c>
    </row>
    <row r="4881" customFormat="false" ht="12.8" hidden="false" customHeight="false" outlineLevel="0" collapsed="false">
      <c r="A4881" s="2" t="s">
        <v>5390</v>
      </c>
      <c r="B4881" s="2" t="s">
        <v>162</v>
      </c>
      <c r="C4881" s="0" t="s">
        <v>56</v>
      </c>
      <c r="D4881" s="0" t="s">
        <v>16</v>
      </c>
      <c r="E4881" s="0" t="s">
        <v>17</v>
      </c>
      <c r="F4881" s="0" t="s">
        <v>103</v>
      </c>
      <c r="G4881" s="0" t="s">
        <v>19</v>
      </c>
      <c r="H4881" s="0" t="s">
        <v>5391</v>
      </c>
      <c r="I4881" s="0" t="n">
        <v>2</v>
      </c>
      <c r="J4881" s="0" t="n">
        <v>2.46</v>
      </c>
      <c r="K4881" s="3" t="s">
        <v>21</v>
      </c>
      <c r="L4881" s="0" t="n">
        <f aca="false">IF(K4881="Yes",(J4881-1)*0.98,-1)</f>
        <v>1.4308</v>
      </c>
      <c r="M4881" s="11" t="s">
        <v>62</v>
      </c>
      <c r="N4881" s="50" t="n">
        <v>8.75</v>
      </c>
      <c r="O4881" s="50" t="n">
        <f aca="false">N4881*L4881</f>
        <v>12.5195</v>
      </c>
      <c r="P4881" s="14" t="n">
        <f aca="false">O4881+P4880</f>
        <v>470.75723267584</v>
      </c>
    </row>
    <row r="4882" customFormat="false" ht="12.8" hidden="false" customHeight="false" outlineLevel="0" collapsed="false">
      <c r="A4882" s="9" t="s">
        <v>5390</v>
      </c>
      <c r="B4882" s="9" t="s">
        <v>162</v>
      </c>
      <c r="C4882" s="6" t="s">
        <v>56</v>
      </c>
      <c r="D4882" s="6" t="s">
        <v>16</v>
      </c>
      <c r="E4882" s="6" t="s">
        <v>17</v>
      </c>
      <c r="F4882" s="6" t="s">
        <v>103</v>
      </c>
      <c r="G4882" s="6" t="s">
        <v>19</v>
      </c>
      <c r="H4882" s="6" t="s">
        <v>5391</v>
      </c>
      <c r="I4882" s="0" t="n">
        <v>2</v>
      </c>
      <c r="J4882" s="6" t="n">
        <v>0</v>
      </c>
      <c r="K4882" s="3" t="str">
        <f aca="false">IF(I4882=1,"Yes","No")</f>
        <v>No</v>
      </c>
      <c r="L4882" s="7" t="n">
        <f aca="false">IF(K4882="Yes",(J4882-1)*0.98,-1)</f>
        <v>-1</v>
      </c>
      <c r="M4882" s="10" t="s">
        <v>53</v>
      </c>
      <c r="N4882" s="50" t="n">
        <v>8.75</v>
      </c>
      <c r="O4882" s="50" t="n">
        <f aca="false">N4882*L4882</f>
        <v>-8.75</v>
      </c>
      <c r="P4882" s="14" t="n">
        <f aca="false">O4882+P4881</f>
        <v>462.00723267584</v>
      </c>
    </row>
    <row r="4883" customFormat="false" ht="12.8" hidden="false" customHeight="false" outlineLevel="0" collapsed="false">
      <c r="A4883" s="2" t="s">
        <v>5390</v>
      </c>
      <c r="B4883" s="2" t="s">
        <v>306</v>
      </c>
      <c r="C4883" s="0" t="s">
        <v>56</v>
      </c>
      <c r="D4883" s="0" t="s">
        <v>16</v>
      </c>
      <c r="E4883" s="0" t="s">
        <v>87</v>
      </c>
      <c r="F4883" s="0" t="s">
        <v>18</v>
      </c>
      <c r="G4883" s="0" t="s">
        <v>19</v>
      </c>
      <c r="H4883" s="0" t="s">
        <v>5392</v>
      </c>
      <c r="I4883" s="0" t="n">
        <v>2</v>
      </c>
      <c r="J4883" s="0" t="n">
        <v>1.35</v>
      </c>
      <c r="K4883" s="3" t="s">
        <v>21</v>
      </c>
      <c r="L4883" s="0" t="n">
        <f aca="false">IF(K4883="Yes",(J4883-1)*0.98,-1)</f>
        <v>0.343</v>
      </c>
      <c r="M4883" s="4" t="s">
        <v>22</v>
      </c>
      <c r="N4883" s="50" t="n">
        <v>8.75</v>
      </c>
      <c r="O4883" s="50" t="n">
        <f aca="false">N4883*L4883</f>
        <v>3.00125</v>
      </c>
      <c r="P4883" s="14" t="n">
        <f aca="false">O4883+P4882</f>
        <v>465.00848267584</v>
      </c>
    </row>
    <row r="4884" customFormat="false" ht="12.8" hidden="false" customHeight="false" outlineLevel="0" collapsed="false">
      <c r="A4884" s="2" t="s">
        <v>5390</v>
      </c>
      <c r="B4884" s="2" t="s">
        <v>289</v>
      </c>
      <c r="C4884" s="0" t="s">
        <v>734</v>
      </c>
      <c r="D4884" s="0" t="s">
        <v>29</v>
      </c>
      <c r="E4884" s="0" t="s">
        <v>147</v>
      </c>
      <c r="F4884" s="0" t="s">
        <v>428</v>
      </c>
      <c r="G4884" s="0" t="s">
        <v>21</v>
      </c>
      <c r="H4884" s="0" t="s">
        <v>1876</v>
      </c>
      <c r="I4884" s="0" t="n">
        <v>2</v>
      </c>
      <c r="J4884" s="0" t="n">
        <v>0</v>
      </c>
      <c r="K4884" s="3" t="str">
        <f aca="false">IF(I4884=1,"Yes","No")</f>
        <v>No</v>
      </c>
      <c r="L4884" s="0" t="n">
        <f aca="false">IF(K4884="Yes",(J4884-1)*0.98,-1)</f>
        <v>-1</v>
      </c>
      <c r="M4884" s="5" t="s">
        <v>33</v>
      </c>
      <c r="N4884" s="50" t="n">
        <v>8.75</v>
      </c>
      <c r="O4884" s="50" t="n">
        <f aca="false">N4884*L4884</f>
        <v>-8.75</v>
      </c>
      <c r="P4884" s="14" t="n">
        <f aca="false">O4884+P4883</f>
        <v>456.25848267584</v>
      </c>
    </row>
    <row r="4885" customFormat="false" ht="12.8" hidden="false" customHeight="false" outlineLevel="0" collapsed="false">
      <c r="A4885" s="9" t="s">
        <v>5390</v>
      </c>
      <c r="B4885" s="9" t="s">
        <v>239</v>
      </c>
      <c r="C4885" s="6" t="s">
        <v>91</v>
      </c>
      <c r="D4885" s="6" t="s">
        <v>42</v>
      </c>
      <c r="E4885" s="6" t="s">
        <v>30</v>
      </c>
      <c r="F4885" s="6" t="s">
        <v>770</v>
      </c>
      <c r="G4885" s="6" t="s">
        <v>21</v>
      </c>
      <c r="H4885" s="6" t="s">
        <v>5393</v>
      </c>
      <c r="I4885" s="0" t="n">
        <v>4</v>
      </c>
      <c r="J4885" s="6" t="n">
        <v>0</v>
      </c>
      <c r="K4885" s="3" t="str">
        <f aca="false">IF(I4885=1,"Yes","No")</f>
        <v>No</v>
      </c>
      <c r="L4885" s="7" t="n">
        <f aca="false">IF(K4885="Yes",(J4885-1)*0.98,-1)</f>
        <v>-1</v>
      </c>
      <c r="M4885" s="10" t="s">
        <v>53</v>
      </c>
      <c r="N4885" s="50" t="n">
        <v>8.75</v>
      </c>
      <c r="O4885" s="50" t="n">
        <f aca="false">N4885*L4885</f>
        <v>-8.75</v>
      </c>
      <c r="P4885" s="14" t="n">
        <f aca="false">O4885+P4884</f>
        <v>447.50848267584</v>
      </c>
    </row>
    <row r="4886" customFormat="false" ht="12.8" hidden="false" customHeight="false" outlineLevel="0" collapsed="false">
      <c r="A4886" s="2" t="s">
        <v>5394</v>
      </c>
      <c r="B4886" s="2" t="s">
        <v>289</v>
      </c>
      <c r="C4886" s="0" t="s">
        <v>86</v>
      </c>
      <c r="D4886" s="0" t="s">
        <v>16</v>
      </c>
      <c r="E4886" s="0" t="s">
        <v>79</v>
      </c>
      <c r="F4886" s="0" t="s">
        <v>80</v>
      </c>
      <c r="G4886" s="0" t="s">
        <v>19</v>
      </c>
      <c r="H4886" s="0" t="s">
        <v>5395</v>
      </c>
      <c r="I4886" s="0" t="n">
        <v>1</v>
      </c>
      <c r="J4886" s="0" t="n">
        <v>1.16</v>
      </c>
      <c r="K4886" s="3" t="s">
        <v>21</v>
      </c>
      <c r="L4886" s="0" t="n">
        <f aca="false">IF(K4886="Yes",(J4886-1)*0.98,-1)</f>
        <v>0.1568</v>
      </c>
      <c r="M4886" s="4" t="s">
        <v>22</v>
      </c>
      <c r="N4886" s="50" t="n">
        <v>8.75</v>
      </c>
      <c r="O4886" s="50" t="n">
        <f aca="false">N4886*L4886</f>
        <v>1.372</v>
      </c>
      <c r="P4886" s="14" t="n">
        <f aca="false">O4886+P4885</f>
        <v>448.88048267584</v>
      </c>
    </row>
    <row r="4887" customFormat="false" ht="12.8" hidden="false" customHeight="false" outlineLevel="0" collapsed="false">
      <c r="A4887" s="2" t="s">
        <v>5394</v>
      </c>
      <c r="B4887" s="2" t="s">
        <v>289</v>
      </c>
      <c r="C4887" s="0" t="s">
        <v>86</v>
      </c>
      <c r="D4887" s="0" t="s">
        <v>16</v>
      </c>
      <c r="E4887" s="0" t="s">
        <v>79</v>
      </c>
      <c r="F4887" s="0" t="s">
        <v>80</v>
      </c>
      <c r="G4887" s="0" t="s">
        <v>19</v>
      </c>
      <c r="H4887" s="0" t="s">
        <v>5396</v>
      </c>
      <c r="I4887" s="0" t="n">
        <v>3</v>
      </c>
      <c r="J4887" s="0" t="n">
        <v>1.39</v>
      </c>
      <c r="K4887" s="3" t="s">
        <v>21</v>
      </c>
      <c r="L4887" s="0" t="n">
        <f aca="false">IF(K4887="Yes",(J4887-1)*0.98,-1)</f>
        <v>0.3822</v>
      </c>
      <c r="M4887" s="11" t="s">
        <v>62</v>
      </c>
      <c r="N4887" s="50" t="n">
        <v>8.75</v>
      </c>
      <c r="O4887" s="50" t="n">
        <f aca="false">N4887*L4887</f>
        <v>3.34425</v>
      </c>
      <c r="P4887" s="14" t="n">
        <f aca="false">O4887+P4886</f>
        <v>452.22473267584</v>
      </c>
    </row>
    <row r="4888" customFormat="false" ht="12.8" hidden="false" customHeight="false" outlineLevel="0" collapsed="false">
      <c r="A4888" s="2" t="s">
        <v>5397</v>
      </c>
      <c r="B4888" s="2" t="s">
        <v>5398</v>
      </c>
      <c r="C4888" s="0" t="s">
        <v>24</v>
      </c>
      <c r="D4888" s="0" t="s">
        <v>16</v>
      </c>
      <c r="E4888" s="0" t="s">
        <v>17</v>
      </c>
      <c r="F4888" s="0" t="s">
        <v>18</v>
      </c>
      <c r="G4888" s="0" t="s">
        <v>19</v>
      </c>
      <c r="H4888" s="0" t="s">
        <v>5399</v>
      </c>
      <c r="I4888" s="0" t="n">
        <v>2</v>
      </c>
      <c r="J4888" s="0" t="n">
        <v>1.05</v>
      </c>
      <c r="K4888" s="3" t="s">
        <v>21</v>
      </c>
      <c r="L4888" s="0" t="n">
        <f aca="false">IF(K4888="Yes",(J4888-1)*0.98,-1)</f>
        <v>0.049</v>
      </c>
      <c r="M4888" s="4" t="s">
        <v>22</v>
      </c>
      <c r="N4888" s="50" t="n">
        <v>8.75</v>
      </c>
      <c r="O4888" s="50" t="n">
        <f aca="false">N4888*L4888</f>
        <v>0.42875</v>
      </c>
      <c r="P4888" s="14" t="n">
        <f aca="false">O4888+P4887</f>
        <v>452.65348267584</v>
      </c>
    </row>
    <row r="4889" customFormat="false" ht="12.8" hidden="false" customHeight="false" outlineLevel="0" collapsed="false">
      <c r="A4889" s="2" t="s">
        <v>5400</v>
      </c>
      <c r="B4889" s="2" t="s">
        <v>124</v>
      </c>
      <c r="C4889" s="0" t="s">
        <v>78</v>
      </c>
      <c r="D4889" s="0" t="s">
        <v>16</v>
      </c>
      <c r="E4889" s="0" t="s">
        <v>17</v>
      </c>
      <c r="F4889" s="0" t="s">
        <v>18</v>
      </c>
      <c r="G4889" s="0" t="s">
        <v>19</v>
      </c>
      <c r="H4889" s="0" t="s">
        <v>5401</v>
      </c>
      <c r="I4889" s="0" t="n">
        <v>1</v>
      </c>
      <c r="J4889" s="0" t="n">
        <v>1.17</v>
      </c>
      <c r="K4889" s="3" t="s">
        <v>21</v>
      </c>
      <c r="L4889" s="0" t="n">
        <f aca="false">IF(K4889="Yes",(J4889-1)*0.98,-1)</f>
        <v>0.1666</v>
      </c>
      <c r="M4889" s="4" t="s">
        <v>22</v>
      </c>
      <c r="N4889" s="50" t="n">
        <v>8.75</v>
      </c>
      <c r="O4889" s="50" t="n">
        <f aca="false">N4889*L4889</f>
        <v>1.45775</v>
      </c>
      <c r="P4889" s="14" t="n">
        <f aca="false">O4889+P4888</f>
        <v>454.11123267584</v>
      </c>
    </row>
    <row r="4890" customFormat="false" ht="12.8" hidden="false" customHeight="false" outlineLevel="0" collapsed="false">
      <c r="A4890" s="2" t="s">
        <v>5402</v>
      </c>
      <c r="B4890" s="2" t="s">
        <v>23</v>
      </c>
      <c r="C4890" s="0" t="s">
        <v>373</v>
      </c>
      <c r="D4890" s="0" t="s">
        <v>195</v>
      </c>
      <c r="E4890" s="0" t="s">
        <v>147</v>
      </c>
      <c r="G4890" s="0" t="s">
        <v>19</v>
      </c>
      <c r="H4890" s="0" t="s">
        <v>5403</v>
      </c>
      <c r="I4890" s="0" t="n">
        <v>1</v>
      </c>
      <c r="J4890" s="0" t="n">
        <v>1.8</v>
      </c>
      <c r="K4890" s="3" t="str">
        <f aca="false">IF(I4890=1,"Yes","No")</f>
        <v>Yes</v>
      </c>
      <c r="L4890" s="0" t="n">
        <f aca="false">IF(K4890="Yes",(J4890-1)*0.98,-1)</f>
        <v>0.784</v>
      </c>
      <c r="M4890" s="5" t="s">
        <v>33</v>
      </c>
      <c r="N4890" s="50" t="n">
        <v>8.75</v>
      </c>
      <c r="O4890" s="50" t="n">
        <f aca="false">N4890*L4890</f>
        <v>6.86</v>
      </c>
      <c r="P4890" s="14" t="n">
        <f aca="false">O4890+P4889</f>
        <v>460.97123267584</v>
      </c>
    </row>
    <row r="4891" customFormat="false" ht="12.8" hidden="false" customHeight="false" outlineLevel="0" collapsed="false">
      <c r="A4891" s="2" t="s">
        <v>5402</v>
      </c>
      <c r="B4891" s="2" t="s">
        <v>810</v>
      </c>
      <c r="C4891" s="0" t="s">
        <v>373</v>
      </c>
      <c r="D4891" s="0" t="s">
        <v>195</v>
      </c>
      <c r="E4891" s="0" t="s">
        <v>147</v>
      </c>
      <c r="G4891" s="0" t="s">
        <v>19</v>
      </c>
      <c r="H4891" s="0" t="s">
        <v>5404</v>
      </c>
      <c r="I4891" s="0" t="n">
        <v>1</v>
      </c>
      <c r="J4891" s="0" t="n">
        <v>2</v>
      </c>
      <c r="K4891" s="3" t="str">
        <f aca="false">IF(I4891=1,"Yes","No")</f>
        <v>Yes</v>
      </c>
      <c r="L4891" s="0" t="n">
        <f aca="false">IF(K4891="Yes",(J4891-1)*0.98,-1)</f>
        <v>0.98</v>
      </c>
      <c r="M4891" s="5" t="s">
        <v>33</v>
      </c>
      <c r="N4891" s="50" t="n">
        <v>8.75</v>
      </c>
      <c r="O4891" s="50" t="n">
        <f aca="false">N4891*L4891</f>
        <v>8.575</v>
      </c>
      <c r="P4891" s="14" t="n">
        <f aca="false">O4891+P4890</f>
        <v>469.54623267584</v>
      </c>
    </row>
    <row r="4892" customFormat="false" ht="12.8" hidden="false" customHeight="false" outlineLevel="0" collapsed="false">
      <c r="A4892" s="2" t="s">
        <v>5402</v>
      </c>
      <c r="B4892" s="2" t="s">
        <v>888</v>
      </c>
      <c r="C4892" s="0" t="s">
        <v>1031</v>
      </c>
      <c r="D4892" s="0" t="s">
        <v>37</v>
      </c>
      <c r="E4892" s="0" t="s">
        <v>147</v>
      </c>
      <c r="G4892" s="0" t="s">
        <v>19</v>
      </c>
      <c r="H4892" s="0" t="s">
        <v>5405</v>
      </c>
      <c r="I4892" s="0" t="n">
        <v>4</v>
      </c>
      <c r="J4892" s="0" t="n">
        <v>0</v>
      </c>
      <c r="K4892" s="3" t="str">
        <f aca="false">IF(I4892=1,"Yes","No")</f>
        <v>No</v>
      </c>
      <c r="L4892" s="0" t="n">
        <f aca="false">IF(K4892="Yes",(J4892-1)*0.98,-1)</f>
        <v>-1</v>
      </c>
      <c r="M4892" s="5" t="s">
        <v>33</v>
      </c>
      <c r="N4892" s="50" t="n">
        <v>8.75</v>
      </c>
      <c r="O4892" s="50" t="n">
        <f aca="false">N4892*L4892</f>
        <v>-8.75</v>
      </c>
      <c r="P4892" s="14" t="n">
        <f aca="false">O4892+P4891</f>
        <v>460.79623267584</v>
      </c>
    </row>
    <row r="4893" customFormat="false" ht="12.8" hidden="false" customHeight="false" outlineLevel="0" collapsed="false">
      <c r="A4893" s="2" t="s">
        <v>5406</v>
      </c>
      <c r="B4893" s="2" t="s">
        <v>445</v>
      </c>
      <c r="C4893" s="0" t="s">
        <v>311</v>
      </c>
      <c r="D4893" s="0" t="s">
        <v>16</v>
      </c>
      <c r="E4893" s="0" t="s">
        <v>17</v>
      </c>
      <c r="F4893" s="0" t="s">
        <v>18</v>
      </c>
      <c r="G4893" s="0" t="s">
        <v>19</v>
      </c>
      <c r="H4893" s="0" t="s">
        <v>5407</v>
      </c>
      <c r="I4893" s="0" t="n">
        <v>2</v>
      </c>
      <c r="J4893" s="0" t="n">
        <v>2.21</v>
      </c>
      <c r="K4893" s="3" t="s">
        <v>21</v>
      </c>
      <c r="L4893" s="0" t="n">
        <f aca="false">IF(K4893="Yes",(J4893-1)*0.98,-1)</f>
        <v>1.1858</v>
      </c>
      <c r="M4893" s="4" t="s">
        <v>22</v>
      </c>
      <c r="N4893" s="50" t="n">
        <v>8.75</v>
      </c>
      <c r="O4893" s="50" t="n">
        <f aca="false">N4893*L4893</f>
        <v>10.37575</v>
      </c>
      <c r="P4893" s="14" t="n">
        <f aca="false">O4893+P4892</f>
        <v>471.17198267584</v>
      </c>
    </row>
    <row r="4894" customFormat="false" ht="12.8" hidden="false" customHeight="false" outlineLevel="0" collapsed="false">
      <c r="A4894" s="2" t="s">
        <v>5406</v>
      </c>
      <c r="B4894" s="2" t="s">
        <v>4672</v>
      </c>
      <c r="C4894" s="0" t="s">
        <v>311</v>
      </c>
      <c r="D4894" s="0" t="s">
        <v>16</v>
      </c>
      <c r="E4894" s="0" t="s">
        <v>87</v>
      </c>
      <c r="F4894" s="0" t="s">
        <v>18</v>
      </c>
      <c r="G4894" s="0" t="s">
        <v>21</v>
      </c>
      <c r="H4894" s="0" t="s">
        <v>4181</v>
      </c>
      <c r="I4894" s="0" t="n">
        <v>4</v>
      </c>
      <c r="J4894" s="0" t="n">
        <v>0</v>
      </c>
      <c r="K4894" s="3" t="s">
        <v>19</v>
      </c>
      <c r="L4894" s="0" t="n">
        <f aca="false">IF(K4894="Yes",(J4894-1)*0.98,-1)</f>
        <v>-1</v>
      </c>
      <c r="M4894" s="4" t="s">
        <v>22</v>
      </c>
      <c r="N4894" s="50" t="n">
        <v>8.75</v>
      </c>
      <c r="O4894" s="50" t="n">
        <f aca="false">N4894*L4894</f>
        <v>-8.75</v>
      </c>
      <c r="P4894" s="14" t="n">
        <f aca="false">O4894+P4893</f>
        <v>462.42198267584</v>
      </c>
    </row>
    <row r="4895" customFormat="false" ht="12.8" hidden="false" customHeight="false" outlineLevel="0" collapsed="false">
      <c r="A4895" s="2" t="s">
        <v>5406</v>
      </c>
      <c r="B4895" s="2" t="s">
        <v>146</v>
      </c>
      <c r="C4895" s="0" t="s">
        <v>1031</v>
      </c>
      <c r="D4895" s="0" t="s">
        <v>37</v>
      </c>
      <c r="E4895" s="0" t="s">
        <v>17</v>
      </c>
      <c r="F4895" s="0" t="s">
        <v>65</v>
      </c>
      <c r="G4895" s="0" t="s">
        <v>21</v>
      </c>
      <c r="H4895" s="0" t="s">
        <v>4429</v>
      </c>
      <c r="I4895" s="0" t="n">
        <v>4</v>
      </c>
      <c r="J4895" s="0" t="n">
        <v>0</v>
      </c>
      <c r="K4895" s="3" t="str">
        <f aca="false">IF(I4895=1,"Yes","No")</f>
        <v>No</v>
      </c>
      <c r="L4895" s="0" t="n">
        <f aca="false">IF(K4895="Yes",(J4895-1)*0.98,-1)</f>
        <v>-1</v>
      </c>
      <c r="M4895" s="5" t="s">
        <v>33</v>
      </c>
      <c r="N4895" s="50" t="n">
        <v>8.75</v>
      </c>
      <c r="O4895" s="50" t="n">
        <f aca="false">N4895*L4895</f>
        <v>-8.75</v>
      </c>
      <c r="P4895" s="14" t="n">
        <f aca="false">O4895+P4894</f>
        <v>453.67198267584</v>
      </c>
    </row>
    <row r="4896" customFormat="false" ht="12.8" hidden="false" customHeight="false" outlineLevel="0" collapsed="false">
      <c r="A4896" s="2" t="s">
        <v>5406</v>
      </c>
      <c r="B4896" s="2" t="s">
        <v>146</v>
      </c>
      <c r="C4896" s="0" t="s">
        <v>1031</v>
      </c>
      <c r="D4896" s="0" t="s">
        <v>37</v>
      </c>
      <c r="E4896" s="0" t="s">
        <v>17</v>
      </c>
      <c r="F4896" s="0" t="s">
        <v>65</v>
      </c>
      <c r="G4896" s="0" t="s">
        <v>21</v>
      </c>
      <c r="H4896" s="0" t="s">
        <v>4429</v>
      </c>
      <c r="I4896" s="0" t="n">
        <v>4</v>
      </c>
      <c r="J4896" s="0" t="n">
        <v>2.1</v>
      </c>
      <c r="K4896" s="3" t="s">
        <v>21</v>
      </c>
      <c r="L4896" s="0" t="n">
        <f aca="false">IF(K4896="Yes",(J4896-1)*0.98,-1)</f>
        <v>1.078</v>
      </c>
      <c r="M4896" s="4" t="s">
        <v>22</v>
      </c>
      <c r="N4896" s="50" t="n">
        <v>8.75</v>
      </c>
      <c r="O4896" s="50" t="n">
        <f aca="false">N4896*L4896</f>
        <v>9.4325</v>
      </c>
      <c r="P4896" s="14" t="n">
        <f aca="false">O4896+P4895</f>
        <v>463.10448267584</v>
      </c>
    </row>
    <row r="4897" customFormat="false" ht="12.8" hidden="false" customHeight="false" outlineLevel="0" collapsed="false">
      <c r="A4897" s="2" t="s">
        <v>5408</v>
      </c>
      <c r="B4897" s="2" t="s">
        <v>222</v>
      </c>
      <c r="C4897" s="0" t="s">
        <v>608</v>
      </c>
      <c r="D4897" s="0" t="s">
        <v>16</v>
      </c>
      <c r="E4897" s="0" t="s">
        <v>147</v>
      </c>
      <c r="F4897" s="0" t="s">
        <v>18</v>
      </c>
      <c r="G4897" s="0" t="s">
        <v>19</v>
      </c>
      <c r="H4897" s="0" t="s">
        <v>5409</v>
      </c>
      <c r="I4897" s="0" t="n">
        <v>3</v>
      </c>
      <c r="J4897" s="0" t="n">
        <v>2.36</v>
      </c>
      <c r="K4897" s="3" t="s">
        <v>21</v>
      </c>
      <c r="L4897" s="0" t="n">
        <f aca="false">IF(K4897="Yes",(J4897-1)*0.98,-1)</f>
        <v>1.3328</v>
      </c>
      <c r="M4897" s="11" t="s">
        <v>62</v>
      </c>
      <c r="N4897" s="50" t="n">
        <v>8.75</v>
      </c>
      <c r="O4897" s="50" t="n">
        <f aca="false">N4897*L4897</f>
        <v>11.662</v>
      </c>
      <c r="P4897" s="14" t="n">
        <f aca="false">O4897+P4896</f>
        <v>474.76648267584</v>
      </c>
    </row>
    <row r="4898" customFormat="false" ht="12.8" hidden="false" customHeight="false" outlineLevel="0" collapsed="false">
      <c r="A4898" s="9" t="s">
        <v>5408</v>
      </c>
      <c r="B4898" s="9" t="s">
        <v>222</v>
      </c>
      <c r="C4898" s="6" t="s">
        <v>608</v>
      </c>
      <c r="D4898" s="6" t="s">
        <v>16</v>
      </c>
      <c r="E4898" s="6" t="s">
        <v>147</v>
      </c>
      <c r="F4898" s="6" t="s">
        <v>18</v>
      </c>
      <c r="G4898" s="6" t="s">
        <v>19</v>
      </c>
      <c r="H4898" s="6" t="s">
        <v>5410</v>
      </c>
      <c r="I4898" s="0" t="n">
        <v>0</v>
      </c>
      <c r="J4898" s="6" t="n">
        <v>0</v>
      </c>
      <c r="K4898" s="3" t="s">
        <v>19</v>
      </c>
      <c r="L4898" s="0" t="n">
        <f aca="false">IF(K4898="Yes",(J4898-1)*0.98,-1)</f>
        <v>-1</v>
      </c>
      <c r="M4898" s="13" t="s">
        <v>184</v>
      </c>
      <c r="N4898" s="50" t="n">
        <v>8.75</v>
      </c>
      <c r="O4898" s="50" t="n">
        <f aca="false">N4898*L4898</f>
        <v>-8.75</v>
      </c>
      <c r="P4898" s="14" t="n">
        <f aca="false">O4898+P4897</f>
        <v>466.01648267584</v>
      </c>
    </row>
    <row r="4899" customFormat="false" ht="12.8" hidden="false" customHeight="false" outlineLevel="0" collapsed="false">
      <c r="A4899" s="9" t="s">
        <v>5408</v>
      </c>
      <c r="B4899" s="9" t="s">
        <v>222</v>
      </c>
      <c r="C4899" s="6" t="s">
        <v>608</v>
      </c>
      <c r="D4899" s="6" t="s">
        <v>16</v>
      </c>
      <c r="E4899" s="6" t="s">
        <v>147</v>
      </c>
      <c r="F4899" s="6" t="s">
        <v>18</v>
      </c>
      <c r="G4899" s="6" t="s">
        <v>19</v>
      </c>
      <c r="H4899" s="6" t="s">
        <v>5409</v>
      </c>
      <c r="I4899" s="0" t="n">
        <v>3</v>
      </c>
      <c r="J4899" s="6" t="n">
        <v>0</v>
      </c>
      <c r="K4899" s="3" t="str">
        <f aca="false">IF(I4899=1,"Yes","No")</f>
        <v>No</v>
      </c>
      <c r="L4899" s="7" t="n">
        <f aca="false">IF(K4899="Yes",(J4899-1)*0.98,-1)</f>
        <v>-1</v>
      </c>
      <c r="M4899" s="10" t="s">
        <v>53</v>
      </c>
      <c r="N4899" s="50" t="n">
        <v>8.75</v>
      </c>
      <c r="O4899" s="50" t="n">
        <f aca="false">N4899*L4899</f>
        <v>-8.75</v>
      </c>
      <c r="P4899" s="14" t="n">
        <f aca="false">O4899+P4898</f>
        <v>457.26648267584</v>
      </c>
    </row>
    <row r="4900" customFormat="false" ht="12.8" hidden="false" customHeight="false" outlineLevel="0" collapsed="false">
      <c r="A4900" s="2" t="s">
        <v>5411</v>
      </c>
      <c r="B4900" s="2" t="s">
        <v>162</v>
      </c>
      <c r="C4900" s="0" t="s">
        <v>56</v>
      </c>
      <c r="D4900" s="0" t="s">
        <v>16</v>
      </c>
      <c r="E4900" s="0" t="s">
        <v>17</v>
      </c>
      <c r="F4900" s="0" t="s">
        <v>18</v>
      </c>
      <c r="G4900" s="0" t="s">
        <v>19</v>
      </c>
      <c r="H4900" s="0" t="s">
        <v>5412</v>
      </c>
      <c r="I4900" s="0" t="n">
        <v>2</v>
      </c>
      <c r="J4900" s="0" t="n">
        <v>1.16</v>
      </c>
      <c r="K4900" s="3" t="s">
        <v>21</v>
      </c>
      <c r="L4900" s="0" t="n">
        <f aca="false">IF(K4900="Yes",(J4900-1)*0.98,-1)</f>
        <v>0.1568</v>
      </c>
      <c r="M4900" s="4" t="s">
        <v>22</v>
      </c>
      <c r="N4900" s="50" t="n">
        <v>8.75</v>
      </c>
      <c r="O4900" s="50" t="n">
        <f aca="false">N4900*L4900</f>
        <v>1.372</v>
      </c>
      <c r="P4900" s="14" t="n">
        <f aca="false">O4900+P4899</f>
        <v>458.63848267584</v>
      </c>
    </row>
    <row r="4901" customFormat="false" ht="12.8" hidden="false" customHeight="false" outlineLevel="0" collapsed="false">
      <c r="A4901" s="2" t="s">
        <v>5411</v>
      </c>
      <c r="B4901" s="2" t="s">
        <v>364</v>
      </c>
      <c r="C4901" s="0" t="s">
        <v>271</v>
      </c>
      <c r="D4901" s="0" t="s">
        <v>42</v>
      </c>
      <c r="E4901" s="0" t="s">
        <v>147</v>
      </c>
      <c r="F4901" s="0" t="s">
        <v>304</v>
      </c>
      <c r="G4901" s="0" t="s">
        <v>19</v>
      </c>
      <c r="H4901" s="0" t="s">
        <v>5413</v>
      </c>
      <c r="I4901" s="0" t="n">
        <v>3</v>
      </c>
      <c r="J4901" s="0" t="n">
        <v>0</v>
      </c>
      <c r="K4901" s="3" t="str">
        <f aca="false">IF(I4901=1,"Yes","No")</f>
        <v>No</v>
      </c>
      <c r="L4901" s="0" t="n">
        <f aca="false">IF(K4901="Yes",(J4901-1)*0.98,-1)</f>
        <v>-1</v>
      </c>
      <c r="M4901" s="5" t="s">
        <v>33</v>
      </c>
      <c r="N4901" s="50" t="n">
        <v>8.75</v>
      </c>
      <c r="O4901" s="50" t="n">
        <f aca="false">N4901*L4901</f>
        <v>-8.75</v>
      </c>
      <c r="P4901" s="14" t="n">
        <f aca="false">O4901+P4900</f>
        <v>449.88848267584</v>
      </c>
    </row>
    <row r="4902" customFormat="false" ht="12.8" hidden="false" customHeight="false" outlineLevel="0" collapsed="false">
      <c r="A4902" s="2" t="s">
        <v>5414</v>
      </c>
      <c r="B4902" s="2" t="s">
        <v>113</v>
      </c>
      <c r="C4902" s="0" t="s">
        <v>225</v>
      </c>
      <c r="D4902" s="0" t="s">
        <v>16</v>
      </c>
      <c r="E4902" s="0" t="s">
        <v>17</v>
      </c>
      <c r="F4902" s="0" t="s">
        <v>18</v>
      </c>
      <c r="G4902" s="0" t="s">
        <v>19</v>
      </c>
      <c r="H4902" s="0" t="s">
        <v>5392</v>
      </c>
      <c r="I4902" s="0" t="n">
        <v>3</v>
      </c>
      <c r="J4902" s="0" t="n">
        <v>0</v>
      </c>
      <c r="K4902" s="3" t="s">
        <v>19</v>
      </c>
      <c r="L4902" s="0" t="n">
        <f aca="false">IF(K4902="Yes",(J4902-1)*0.98,-1)</f>
        <v>-1</v>
      </c>
      <c r="M4902" s="4" t="s">
        <v>22</v>
      </c>
      <c r="N4902" s="50" t="n">
        <v>8.75</v>
      </c>
      <c r="O4902" s="50" t="n">
        <f aca="false">N4902*L4902</f>
        <v>-8.75</v>
      </c>
      <c r="P4902" s="14" t="n">
        <f aca="false">O4902+P4901</f>
        <v>441.13848267584</v>
      </c>
    </row>
    <row r="4903" customFormat="false" ht="12.8" hidden="false" customHeight="false" outlineLevel="0" collapsed="false">
      <c r="A4903" s="2" t="s">
        <v>5414</v>
      </c>
      <c r="B4903" s="2" t="s">
        <v>113</v>
      </c>
      <c r="C4903" s="0" t="s">
        <v>225</v>
      </c>
      <c r="D4903" s="0" t="s">
        <v>16</v>
      </c>
      <c r="E4903" s="0" t="s">
        <v>17</v>
      </c>
      <c r="F4903" s="0" t="s">
        <v>18</v>
      </c>
      <c r="G4903" s="0" t="s">
        <v>19</v>
      </c>
      <c r="H4903" s="0" t="s">
        <v>4116</v>
      </c>
      <c r="I4903" s="0" t="n">
        <v>1</v>
      </c>
      <c r="J4903" s="0" t="n">
        <v>2.18</v>
      </c>
      <c r="K4903" s="3" t="s">
        <v>21</v>
      </c>
      <c r="L4903" s="0" t="n">
        <f aca="false">IF(K4903="Yes",(J4903-1)*0.98,-1)</f>
        <v>1.1564</v>
      </c>
      <c r="M4903" s="11" t="s">
        <v>62</v>
      </c>
      <c r="N4903" s="50" t="n">
        <v>8.75</v>
      </c>
      <c r="O4903" s="50" t="n">
        <f aca="false">N4903*L4903</f>
        <v>10.1185</v>
      </c>
      <c r="P4903" s="14" t="n">
        <f aca="false">O4903+P4902</f>
        <v>451.25698267584</v>
      </c>
    </row>
    <row r="4904" customFormat="false" ht="12.8" hidden="false" customHeight="false" outlineLevel="0" collapsed="false">
      <c r="A4904" s="2" t="s">
        <v>5415</v>
      </c>
      <c r="B4904" s="2" t="s">
        <v>4739</v>
      </c>
      <c r="C4904" s="6" t="s">
        <v>297</v>
      </c>
      <c r="D4904" s="6" t="s">
        <v>16</v>
      </c>
      <c r="E4904" s="6" t="s">
        <v>17</v>
      </c>
      <c r="F4904" s="6" t="s">
        <v>43</v>
      </c>
      <c r="G4904" s="6" t="s">
        <v>19</v>
      </c>
      <c r="H4904" s="6" t="s">
        <v>5416</v>
      </c>
      <c r="I4904" s="0" t="n">
        <v>3</v>
      </c>
      <c r="J4904" s="6" t="n">
        <v>0</v>
      </c>
      <c r="K4904" s="3" t="str">
        <f aca="false">IF(I4904=1, "No","Yes")</f>
        <v>Yes</v>
      </c>
      <c r="L4904" s="7" t="n">
        <f aca="false">IF(I4904=1,-J4904,0.98)</f>
        <v>0.98</v>
      </c>
      <c r="M4904" s="8" t="s">
        <v>51</v>
      </c>
      <c r="N4904" s="50" t="n">
        <v>8.75</v>
      </c>
      <c r="O4904" s="50" t="n">
        <f aca="false">N4904*L4904</f>
        <v>8.575</v>
      </c>
      <c r="P4904" s="14" t="n">
        <f aca="false">O4904+P4903</f>
        <v>459.83198267584</v>
      </c>
    </row>
    <row r="4905" customFormat="false" ht="12.8" hidden="false" customHeight="false" outlineLevel="0" collapsed="false">
      <c r="A4905" s="2" t="s">
        <v>5415</v>
      </c>
      <c r="B4905" s="2" t="s">
        <v>162</v>
      </c>
      <c r="C4905" s="0" t="s">
        <v>457</v>
      </c>
      <c r="D4905" s="0" t="s">
        <v>16</v>
      </c>
      <c r="E4905" s="0" t="s">
        <v>17</v>
      </c>
      <c r="F4905" s="0" t="s">
        <v>18</v>
      </c>
      <c r="G4905" s="0" t="s">
        <v>19</v>
      </c>
      <c r="H4905" s="0" t="s">
        <v>4937</v>
      </c>
      <c r="I4905" s="0" t="n">
        <v>1</v>
      </c>
      <c r="J4905" s="0" t="n">
        <v>1.66</v>
      </c>
      <c r="K4905" s="3" t="s">
        <v>21</v>
      </c>
      <c r="L4905" s="0" t="n">
        <f aca="false">IF(K4905="Yes",(J4905-1)*0.98,-1)</f>
        <v>0.6468</v>
      </c>
      <c r="M4905" s="4" t="s">
        <v>22</v>
      </c>
      <c r="N4905" s="50" t="n">
        <v>8.75</v>
      </c>
      <c r="O4905" s="50" t="n">
        <f aca="false">N4905*L4905</f>
        <v>5.6595</v>
      </c>
      <c r="P4905" s="14" t="n">
        <f aca="false">O4905+P4904</f>
        <v>465.49148267584</v>
      </c>
    </row>
    <row r="4906" customFormat="false" ht="12.8" hidden="false" customHeight="false" outlineLevel="0" collapsed="false">
      <c r="A4906" s="2" t="s">
        <v>5415</v>
      </c>
      <c r="B4906" s="2" t="s">
        <v>810</v>
      </c>
      <c r="C4906" s="0" t="s">
        <v>223</v>
      </c>
      <c r="D4906" s="0" t="s">
        <v>16</v>
      </c>
      <c r="E4906" s="0" t="s">
        <v>147</v>
      </c>
      <c r="F4906" s="0" t="s">
        <v>18</v>
      </c>
      <c r="G4906" s="0" t="s">
        <v>19</v>
      </c>
      <c r="H4906" s="0" t="s">
        <v>5417</v>
      </c>
      <c r="I4906" s="0" t="n">
        <v>3</v>
      </c>
      <c r="J4906" s="0" t="n">
        <v>1.57</v>
      </c>
      <c r="K4906" s="3" t="s">
        <v>21</v>
      </c>
      <c r="L4906" s="0" t="n">
        <f aca="false">IF(K4906="Yes",(J4906-1)*0.98,-1)</f>
        <v>0.5586</v>
      </c>
      <c r="M4906" s="11" t="s">
        <v>62</v>
      </c>
      <c r="N4906" s="50" t="n">
        <v>8.75</v>
      </c>
      <c r="O4906" s="50" t="n">
        <f aca="false">N4906*L4906</f>
        <v>4.88775</v>
      </c>
      <c r="P4906" s="14" t="n">
        <f aca="false">O4906+P4905</f>
        <v>470.37923267584</v>
      </c>
    </row>
    <row r="4907" customFormat="false" ht="12.8" hidden="false" customHeight="false" outlineLevel="0" collapsed="false">
      <c r="A4907" s="9" t="s">
        <v>5415</v>
      </c>
      <c r="B4907" s="9" t="s">
        <v>810</v>
      </c>
      <c r="C4907" s="6" t="s">
        <v>223</v>
      </c>
      <c r="D4907" s="6" t="s">
        <v>16</v>
      </c>
      <c r="E4907" s="6" t="s">
        <v>147</v>
      </c>
      <c r="F4907" s="6" t="s">
        <v>18</v>
      </c>
      <c r="G4907" s="6" t="s">
        <v>19</v>
      </c>
      <c r="H4907" s="6" t="s">
        <v>5418</v>
      </c>
      <c r="I4907" s="0" t="n">
        <v>0</v>
      </c>
      <c r="J4907" s="6" t="n">
        <v>0</v>
      </c>
      <c r="K4907" s="3" t="s">
        <v>19</v>
      </c>
      <c r="L4907" s="0" t="n">
        <f aca="false">IF(K4907="Yes",(J4907-1)*0.98,-1)</f>
        <v>-1</v>
      </c>
      <c r="M4907" s="13" t="s">
        <v>184</v>
      </c>
      <c r="N4907" s="50" t="n">
        <v>8.75</v>
      </c>
      <c r="O4907" s="50" t="n">
        <f aca="false">N4907*L4907</f>
        <v>-8.75</v>
      </c>
      <c r="P4907" s="14" t="n">
        <f aca="false">O4907+P4906</f>
        <v>461.62923267584</v>
      </c>
    </row>
    <row r="4908" customFormat="false" ht="12.8" hidden="false" customHeight="false" outlineLevel="0" collapsed="false">
      <c r="A4908" s="9" t="s">
        <v>5415</v>
      </c>
      <c r="B4908" s="9" t="s">
        <v>810</v>
      </c>
      <c r="C4908" s="6" t="s">
        <v>223</v>
      </c>
      <c r="D4908" s="6" t="s">
        <v>16</v>
      </c>
      <c r="E4908" s="6" t="s">
        <v>147</v>
      </c>
      <c r="F4908" s="6" t="s">
        <v>18</v>
      </c>
      <c r="G4908" s="6" t="s">
        <v>19</v>
      </c>
      <c r="H4908" s="6" t="s">
        <v>5417</v>
      </c>
      <c r="I4908" s="0" t="n">
        <v>3</v>
      </c>
      <c r="J4908" s="6" t="n">
        <v>0</v>
      </c>
      <c r="K4908" s="3" t="str">
        <f aca="false">IF(I4908=1,"Yes","No")</f>
        <v>No</v>
      </c>
      <c r="L4908" s="7" t="n">
        <f aca="false">IF(K4908="Yes",(J4908-1)*0.98,-1)</f>
        <v>-1</v>
      </c>
      <c r="M4908" s="10" t="s">
        <v>53</v>
      </c>
      <c r="N4908" s="50" t="n">
        <v>8.75</v>
      </c>
      <c r="O4908" s="50" t="n">
        <f aca="false">N4908*L4908</f>
        <v>-8.75</v>
      </c>
      <c r="P4908" s="14" t="n">
        <f aca="false">O4908+P4907</f>
        <v>452.87923267584</v>
      </c>
    </row>
    <row r="4909" customFormat="false" ht="12.8" hidden="false" customHeight="false" outlineLevel="0" collapsed="false">
      <c r="A4909" s="2" t="s">
        <v>5415</v>
      </c>
      <c r="B4909" s="2" t="s">
        <v>364</v>
      </c>
      <c r="C4909" s="0" t="s">
        <v>495</v>
      </c>
      <c r="D4909" s="0" t="s">
        <v>16</v>
      </c>
      <c r="E4909" s="0" t="s">
        <v>147</v>
      </c>
      <c r="F4909" s="0" t="s">
        <v>18</v>
      </c>
      <c r="G4909" s="0" t="s">
        <v>19</v>
      </c>
      <c r="H4909" s="0" t="s">
        <v>5419</v>
      </c>
      <c r="I4909" s="0" t="n">
        <v>3</v>
      </c>
      <c r="J4909" s="0" t="n">
        <v>1.08</v>
      </c>
      <c r="K4909" s="3" t="s">
        <v>21</v>
      </c>
      <c r="L4909" s="0" t="n">
        <f aca="false">IF(K4909="Yes",(J4909-1)*0.98,-1)</f>
        <v>0.0784000000000001</v>
      </c>
      <c r="M4909" s="11" t="s">
        <v>62</v>
      </c>
      <c r="N4909" s="50" t="n">
        <v>8.75</v>
      </c>
      <c r="O4909" s="50" t="n">
        <f aca="false">N4909*L4909</f>
        <v>0.686000000000001</v>
      </c>
      <c r="P4909" s="14" t="n">
        <f aca="false">O4909+P4908</f>
        <v>453.56523267584</v>
      </c>
    </row>
    <row r="4910" customFormat="false" ht="12.8" hidden="false" customHeight="false" outlineLevel="0" collapsed="false">
      <c r="A4910" s="9" t="s">
        <v>5415</v>
      </c>
      <c r="B4910" s="9" t="s">
        <v>364</v>
      </c>
      <c r="C4910" s="6" t="s">
        <v>495</v>
      </c>
      <c r="D4910" s="6" t="s">
        <v>16</v>
      </c>
      <c r="E4910" s="6" t="s">
        <v>147</v>
      </c>
      <c r="F4910" s="6" t="s">
        <v>18</v>
      </c>
      <c r="G4910" s="6" t="s">
        <v>19</v>
      </c>
      <c r="H4910" s="6" t="s">
        <v>5419</v>
      </c>
      <c r="I4910" s="0" t="n">
        <v>3</v>
      </c>
      <c r="J4910" s="6" t="n">
        <v>0</v>
      </c>
      <c r="K4910" s="3" t="str">
        <f aca="false">IF(I4910=1,"Yes","No")</f>
        <v>No</v>
      </c>
      <c r="L4910" s="7" t="n">
        <f aca="false">IF(K4910="Yes",(J4910-1)*0.98,-1)</f>
        <v>-1</v>
      </c>
      <c r="M4910" s="10" t="s">
        <v>53</v>
      </c>
      <c r="N4910" s="50" t="n">
        <v>8.75</v>
      </c>
      <c r="O4910" s="50" t="n">
        <f aca="false">N4910*L4910</f>
        <v>-8.75</v>
      </c>
      <c r="P4910" s="14" t="n">
        <f aca="false">O4910+P4909</f>
        <v>444.81523267584</v>
      </c>
    </row>
    <row r="4911" customFormat="false" ht="12.8" hidden="false" customHeight="false" outlineLevel="0" collapsed="false">
      <c r="A4911" s="2" t="s">
        <v>5420</v>
      </c>
      <c r="B4911" s="2" t="s">
        <v>310</v>
      </c>
      <c r="C4911" s="6" t="s">
        <v>1302</v>
      </c>
      <c r="D4911" s="6" t="s">
        <v>37</v>
      </c>
      <c r="E4911" s="6" t="s">
        <v>147</v>
      </c>
      <c r="F4911" s="6" t="s">
        <v>43</v>
      </c>
      <c r="G4911" s="6" t="s">
        <v>19</v>
      </c>
      <c r="H4911" s="6" t="s">
        <v>5421</v>
      </c>
      <c r="I4911" s="0" t="n">
        <v>0</v>
      </c>
      <c r="J4911" s="6" t="n">
        <v>0</v>
      </c>
      <c r="K4911" s="3" t="str">
        <f aca="false">IF(I4911=1, "No","Yes")</f>
        <v>Yes</v>
      </c>
      <c r="L4911" s="7" t="n">
        <f aca="false">IF(I4911=1,-J4911,0.98)</f>
        <v>0.98</v>
      </c>
      <c r="M4911" s="8" t="s">
        <v>51</v>
      </c>
      <c r="N4911" s="50" t="n">
        <v>8.75</v>
      </c>
      <c r="O4911" s="50" t="n">
        <f aca="false">N4911*L4911</f>
        <v>8.575</v>
      </c>
      <c r="P4911" s="14" t="n">
        <f aca="false">O4911+P4910</f>
        <v>453.39023267584</v>
      </c>
    </row>
    <row r="4912" customFormat="false" ht="12.8" hidden="false" customHeight="false" outlineLevel="0" collapsed="false">
      <c r="A4912" s="2" t="s">
        <v>5420</v>
      </c>
      <c r="B4912" s="2" t="s">
        <v>310</v>
      </c>
      <c r="C4912" s="6" t="s">
        <v>1302</v>
      </c>
      <c r="D4912" s="6" t="s">
        <v>37</v>
      </c>
      <c r="E4912" s="6" t="s">
        <v>147</v>
      </c>
      <c r="F4912" s="6" t="s">
        <v>43</v>
      </c>
      <c r="G4912" s="6" t="s">
        <v>19</v>
      </c>
      <c r="H4912" s="6" t="s">
        <v>5421</v>
      </c>
      <c r="I4912" s="0" t="n">
        <v>0</v>
      </c>
      <c r="J4912" s="6" t="n">
        <v>0</v>
      </c>
      <c r="K4912" s="3" t="str">
        <f aca="false">IF(I4912=1, "No","Yes")</f>
        <v>Yes</v>
      </c>
      <c r="L4912" s="7" t="n">
        <f aca="false">IF(I4912=1,-J4912,0.98)</f>
        <v>0.98</v>
      </c>
      <c r="M4912" s="12" t="s">
        <v>128</v>
      </c>
      <c r="N4912" s="50" t="n">
        <v>8.75</v>
      </c>
      <c r="O4912" s="50" t="n">
        <f aca="false">N4912*L4912</f>
        <v>8.575</v>
      </c>
      <c r="P4912" s="14" t="n">
        <f aca="false">O4912+P4911</f>
        <v>461.96523267584</v>
      </c>
    </row>
    <row r="4913" customFormat="false" ht="12.8" hidden="false" customHeight="false" outlineLevel="0" collapsed="false">
      <c r="A4913" s="2" t="s">
        <v>5420</v>
      </c>
      <c r="B4913" s="2" t="s">
        <v>293</v>
      </c>
      <c r="C4913" s="0" t="s">
        <v>332</v>
      </c>
      <c r="D4913" s="0" t="s">
        <v>16</v>
      </c>
      <c r="E4913" s="0" t="s">
        <v>79</v>
      </c>
      <c r="F4913" s="0" t="s">
        <v>80</v>
      </c>
      <c r="G4913" s="0" t="s">
        <v>19</v>
      </c>
      <c r="H4913" s="0" t="s">
        <v>5422</v>
      </c>
      <c r="I4913" s="0" t="n">
        <v>0</v>
      </c>
      <c r="J4913" s="0" t="n">
        <v>0</v>
      </c>
      <c r="K4913" s="3" t="s">
        <v>19</v>
      </c>
      <c r="L4913" s="0" t="n">
        <f aca="false">IF(K4913="Yes",(J4913-1)*0.98,-1)</f>
        <v>-1</v>
      </c>
      <c r="M4913" s="4" t="s">
        <v>22</v>
      </c>
      <c r="N4913" s="50" t="n">
        <v>8.75</v>
      </c>
      <c r="O4913" s="50" t="n">
        <f aca="false">N4913*L4913</f>
        <v>-8.75</v>
      </c>
      <c r="P4913" s="14" t="n">
        <f aca="false">O4913+P4912</f>
        <v>453.21523267584</v>
      </c>
    </row>
    <row r="4914" customFormat="false" ht="12.8" hidden="false" customHeight="false" outlineLevel="0" collapsed="false">
      <c r="A4914" s="2" t="s">
        <v>5423</v>
      </c>
      <c r="B4914" s="2" t="s">
        <v>289</v>
      </c>
      <c r="C4914" s="0" t="s">
        <v>131</v>
      </c>
      <c r="D4914" s="0" t="s">
        <v>16</v>
      </c>
      <c r="E4914" s="0" t="s">
        <v>17</v>
      </c>
      <c r="F4914" s="0" t="s">
        <v>18</v>
      </c>
      <c r="G4914" s="0" t="s">
        <v>19</v>
      </c>
      <c r="H4914" s="0" t="s">
        <v>2764</v>
      </c>
      <c r="I4914" s="0" t="n">
        <v>2</v>
      </c>
      <c r="J4914" s="0" t="n">
        <v>2.1</v>
      </c>
      <c r="K4914" s="3" t="s">
        <v>21</v>
      </c>
      <c r="L4914" s="0" t="n">
        <f aca="false">IF(K4914="Yes",(J4914-1)*0.98,-1)</f>
        <v>1.078</v>
      </c>
      <c r="M4914" s="4" t="s">
        <v>22</v>
      </c>
      <c r="N4914" s="50" t="n">
        <v>8.75</v>
      </c>
      <c r="O4914" s="50" t="n">
        <f aca="false">N4914*L4914</f>
        <v>9.4325</v>
      </c>
      <c r="P4914" s="14" t="n">
        <f aca="false">O4914+P4913</f>
        <v>462.64773267584</v>
      </c>
    </row>
    <row r="4915" customFormat="false" ht="12.8" hidden="false" customHeight="false" outlineLevel="0" collapsed="false">
      <c r="A4915" s="2" t="s">
        <v>5423</v>
      </c>
      <c r="B4915" s="2" t="s">
        <v>289</v>
      </c>
      <c r="C4915" s="0" t="s">
        <v>131</v>
      </c>
      <c r="D4915" s="0" t="s">
        <v>16</v>
      </c>
      <c r="E4915" s="0" t="s">
        <v>17</v>
      </c>
      <c r="F4915" s="0" t="s">
        <v>18</v>
      </c>
      <c r="G4915" s="0" t="s">
        <v>19</v>
      </c>
      <c r="H4915" s="0" t="s">
        <v>5424</v>
      </c>
      <c r="I4915" s="0" t="n">
        <v>3</v>
      </c>
      <c r="J4915" s="0" t="n">
        <v>0</v>
      </c>
      <c r="K4915" s="3" t="s">
        <v>19</v>
      </c>
      <c r="L4915" s="0" t="n">
        <f aca="false">IF(K4915="Yes",(J4915-1)*0.98,-1)</f>
        <v>-1</v>
      </c>
      <c r="M4915" s="11" t="s">
        <v>62</v>
      </c>
      <c r="N4915" s="50" t="n">
        <v>8.75</v>
      </c>
      <c r="O4915" s="50" t="n">
        <f aca="false">N4915*L4915</f>
        <v>-8.75</v>
      </c>
      <c r="P4915" s="14" t="n">
        <f aca="false">O4915+P4914</f>
        <v>453.89773267584</v>
      </c>
    </row>
    <row r="4916" customFormat="false" ht="12.8" hidden="false" customHeight="false" outlineLevel="0" collapsed="false">
      <c r="A4916" s="2" t="s">
        <v>5423</v>
      </c>
      <c r="B4916" s="2" t="s">
        <v>280</v>
      </c>
      <c r="C4916" s="0" t="s">
        <v>359</v>
      </c>
      <c r="D4916" s="0" t="s">
        <v>42</v>
      </c>
      <c r="E4916" s="0" t="s">
        <v>79</v>
      </c>
      <c r="F4916" s="0" t="s">
        <v>80</v>
      </c>
      <c r="G4916" s="0" t="s">
        <v>19</v>
      </c>
      <c r="H4916" s="0" t="s">
        <v>5425</v>
      </c>
      <c r="I4916" s="0" t="n">
        <v>1</v>
      </c>
      <c r="J4916" s="0" t="n">
        <v>1.33</v>
      </c>
      <c r="K4916" s="3" t="s">
        <v>21</v>
      </c>
      <c r="L4916" s="0" t="n">
        <f aca="false">IF(K4916="Yes",(J4916-1)*0.98,-1)</f>
        <v>0.3234</v>
      </c>
      <c r="M4916" s="4" t="s">
        <v>22</v>
      </c>
      <c r="N4916" s="50" t="n">
        <v>8.75</v>
      </c>
      <c r="O4916" s="50" t="n">
        <f aca="false">N4916*L4916</f>
        <v>2.82975</v>
      </c>
      <c r="P4916" s="14" t="n">
        <f aca="false">O4916+P4915</f>
        <v>456.72748267584</v>
      </c>
    </row>
    <row r="4917" customFormat="false" ht="12.8" hidden="false" customHeight="false" outlineLevel="0" collapsed="false">
      <c r="A4917" s="2" t="s">
        <v>5426</v>
      </c>
      <c r="B4917" s="2" t="s">
        <v>4822</v>
      </c>
      <c r="C4917" s="0" t="s">
        <v>114</v>
      </c>
      <c r="D4917" s="0" t="s">
        <v>42</v>
      </c>
      <c r="E4917" s="0" t="s">
        <v>17</v>
      </c>
      <c r="F4917" s="0" t="s">
        <v>65</v>
      </c>
      <c r="G4917" s="0" t="s">
        <v>21</v>
      </c>
      <c r="H4917" s="0" t="s">
        <v>5427</v>
      </c>
      <c r="I4917" s="0" t="n">
        <v>2</v>
      </c>
      <c r="J4917" s="0" t="n">
        <v>1.72</v>
      </c>
      <c r="K4917" s="3" t="s">
        <v>21</v>
      </c>
      <c r="L4917" s="0" t="n">
        <f aca="false">IF(K4917="Yes",(J4917-1)*0.98,-1)</f>
        <v>0.7056</v>
      </c>
      <c r="M4917" s="11" t="s">
        <v>62</v>
      </c>
      <c r="N4917" s="50" t="n">
        <v>8.75</v>
      </c>
      <c r="O4917" s="50" t="n">
        <f aca="false">N4917*L4917</f>
        <v>6.174</v>
      </c>
      <c r="P4917" s="14" t="n">
        <f aca="false">O4917+P4916</f>
        <v>462.90148267584</v>
      </c>
    </row>
    <row r="4918" customFormat="false" ht="12.8" hidden="false" customHeight="false" outlineLevel="0" collapsed="false">
      <c r="A4918" s="2" t="s">
        <v>5426</v>
      </c>
      <c r="B4918" s="2" t="s">
        <v>4822</v>
      </c>
      <c r="C4918" s="6" t="s">
        <v>114</v>
      </c>
      <c r="D4918" s="6" t="s">
        <v>42</v>
      </c>
      <c r="E4918" s="6" t="s">
        <v>17</v>
      </c>
      <c r="F4918" s="6" t="s">
        <v>65</v>
      </c>
      <c r="G4918" s="6" t="s">
        <v>21</v>
      </c>
      <c r="H4918" s="6" t="s">
        <v>5428</v>
      </c>
      <c r="I4918" s="0" t="n">
        <v>3</v>
      </c>
      <c r="J4918" s="6" t="n">
        <v>0</v>
      </c>
      <c r="K4918" s="3" t="str">
        <f aca="false">IF(I4918=1, "No","Yes")</f>
        <v>Yes</v>
      </c>
      <c r="L4918" s="7" t="n">
        <f aca="false">IF(I4918=1,-J4918,0.98)</f>
        <v>0.98</v>
      </c>
      <c r="M4918" s="8" t="s">
        <v>51</v>
      </c>
      <c r="N4918" s="50" t="n">
        <v>8.75</v>
      </c>
      <c r="O4918" s="50" t="n">
        <f aca="false">N4918*L4918</f>
        <v>8.575</v>
      </c>
      <c r="P4918" s="14" t="n">
        <f aca="false">O4918+P4917</f>
        <v>471.47648267584</v>
      </c>
    </row>
    <row r="4919" customFormat="false" ht="12.8" hidden="false" customHeight="false" outlineLevel="0" collapsed="false">
      <c r="A4919" s="9" t="s">
        <v>5426</v>
      </c>
      <c r="B4919" s="9" t="s">
        <v>4822</v>
      </c>
      <c r="C4919" s="6" t="s">
        <v>114</v>
      </c>
      <c r="D4919" s="6" t="s">
        <v>42</v>
      </c>
      <c r="E4919" s="6" t="s">
        <v>17</v>
      </c>
      <c r="F4919" s="6" t="s">
        <v>65</v>
      </c>
      <c r="G4919" s="6" t="s">
        <v>21</v>
      </c>
      <c r="H4919" s="6" t="s">
        <v>5428</v>
      </c>
      <c r="I4919" s="0" t="n">
        <v>3</v>
      </c>
      <c r="J4919" s="6" t="n">
        <v>0</v>
      </c>
      <c r="K4919" s="3" t="s">
        <v>19</v>
      </c>
      <c r="L4919" s="0" t="n">
        <f aca="false">IF(K4919="Yes",(J4919-1)*0.98,-1)</f>
        <v>-1</v>
      </c>
      <c r="M4919" s="13" t="s">
        <v>184</v>
      </c>
      <c r="N4919" s="50" t="n">
        <v>8.75</v>
      </c>
      <c r="O4919" s="50" t="n">
        <f aca="false">N4919*L4919</f>
        <v>-8.75</v>
      </c>
      <c r="P4919" s="14" t="n">
        <f aca="false">O4919+P4918</f>
        <v>462.72648267584</v>
      </c>
    </row>
    <row r="4920" customFormat="false" ht="12.8" hidden="false" customHeight="false" outlineLevel="0" collapsed="false">
      <c r="A4920" s="9" t="s">
        <v>5426</v>
      </c>
      <c r="B4920" s="9" t="s">
        <v>4822</v>
      </c>
      <c r="C4920" s="6" t="s">
        <v>114</v>
      </c>
      <c r="D4920" s="6" t="s">
        <v>42</v>
      </c>
      <c r="E4920" s="6" t="s">
        <v>17</v>
      </c>
      <c r="F4920" s="6" t="s">
        <v>65</v>
      </c>
      <c r="G4920" s="6" t="s">
        <v>21</v>
      </c>
      <c r="H4920" s="6" t="s">
        <v>5427</v>
      </c>
      <c r="I4920" s="0" t="n">
        <v>2</v>
      </c>
      <c r="J4920" s="6" t="n">
        <v>0</v>
      </c>
      <c r="K4920" s="3" t="str">
        <f aca="false">IF(I4920=1,"Yes","No")</f>
        <v>No</v>
      </c>
      <c r="L4920" s="7" t="n">
        <f aca="false">IF(K4920="Yes",(J4920-1)*0.98,-1)</f>
        <v>-1</v>
      </c>
      <c r="M4920" s="10" t="s">
        <v>53</v>
      </c>
      <c r="N4920" s="50" t="n">
        <v>8.75</v>
      </c>
      <c r="O4920" s="50" t="n">
        <f aca="false">N4920*L4920</f>
        <v>-8.75</v>
      </c>
      <c r="P4920" s="14" t="n">
        <f aca="false">O4920+P4919</f>
        <v>453.97648267584</v>
      </c>
    </row>
    <row r="4921" customFormat="false" ht="12.8" hidden="false" customHeight="false" outlineLevel="0" collapsed="false">
      <c r="A4921" s="2" t="s">
        <v>5426</v>
      </c>
      <c r="B4921" s="2" t="s">
        <v>471</v>
      </c>
      <c r="C4921" s="6" t="s">
        <v>59</v>
      </c>
      <c r="D4921" s="6" t="s">
        <v>16</v>
      </c>
      <c r="E4921" s="6" t="s">
        <v>30</v>
      </c>
      <c r="F4921" s="6" t="s">
        <v>18</v>
      </c>
      <c r="G4921" s="6" t="s">
        <v>19</v>
      </c>
      <c r="H4921" s="6" t="s">
        <v>5429</v>
      </c>
      <c r="I4921" s="0" t="n">
        <v>0</v>
      </c>
      <c r="J4921" s="6" t="n">
        <v>0</v>
      </c>
      <c r="K4921" s="3" t="str">
        <f aca="false">IF(I4921=1, "No","Yes")</f>
        <v>Yes</v>
      </c>
      <c r="L4921" s="7" t="n">
        <f aca="false">IF(I4921=1,-J4921,0.98)</f>
        <v>0.98</v>
      </c>
      <c r="M4921" s="8" t="s">
        <v>51</v>
      </c>
      <c r="N4921" s="50" t="n">
        <v>8.75</v>
      </c>
      <c r="O4921" s="50" t="n">
        <f aca="false">N4921*L4921</f>
        <v>8.575</v>
      </c>
      <c r="P4921" s="14" t="n">
        <f aca="false">O4921+P4920</f>
        <v>462.55148267584</v>
      </c>
    </row>
    <row r="4922" customFormat="false" ht="12.8" hidden="false" customHeight="false" outlineLevel="0" collapsed="false">
      <c r="A4922" s="2" t="s">
        <v>5430</v>
      </c>
      <c r="B4922" s="2" t="s">
        <v>245</v>
      </c>
      <c r="C4922" s="0" t="s">
        <v>91</v>
      </c>
      <c r="D4922" s="0" t="s">
        <v>29</v>
      </c>
      <c r="E4922" s="0" t="s">
        <v>30</v>
      </c>
      <c r="F4922" s="0" t="s">
        <v>770</v>
      </c>
      <c r="G4922" s="0" t="s">
        <v>21</v>
      </c>
      <c r="H4922" s="0" t="s">
        <v>5431</v>
      </c>
      <c r="I4922" s="0" t="n">
        <v>4</v>
      </c>
      <c r="J4922" s="0" t="n">
        <v>0</v>
      </c>
      <c r="K4922" s="3" t="s">
        <v>19</v>
      </c>
      <c r="L4922" s="0" t="n">
        <f aca="false">IF(K4922="Yes",(J4922-1)*0.98,-1)</f>
        <v>-1</v>
      </c>
      <c r="M4922" s="11" t="s">
        <v>62</v>
      </c>
      <c r="N4922" s="50" t="n">
        <v>8.75</v>
      </c>
      <c r="O4922" s="50" t="n">
        <f aca="false">N4922*L4922</f>
        <v>-8.75</v>
      </c>
      <c r="P4922" s="14" t="n">
        <f aca="false">O4922+P4921</f>
        <v>453.80148267584</v>
      </c>
    </row>
    <row r="4923" customFormat="false" ht="12.8" hidden="false" customHeight="false" outlineLevel="0" collapsed="false">
      <c r="A4923" s="2" t="s">
        <v>5432</v>
      </c>
      <c r="B4923" s="2" t="s">
        <v>5433</v>
      </c>
      <c r="C4923" s="0" t="s">
        <v>311</v>
      </c>
      <c r="D4923" s="0" t="s">
        <v>16</v>
      </c>
      <c r="E4923" s="0" t="s">
        <v>17</v>
      </c>
      <c r="F4923" s="0" t="s">
        <v>18</v>
      </c>
      <c r="G4923" s="0" t="s">
        <v>19</v>
      </c>
      <c r="H4923" s="0" t="s">
        <v>5434</v>
      </c>
      <c r="I4923" s="0" t="n">
        <v>0</v>
      </c>
      <c r="J4923" s="0" t="n">
        <v>0</v>
      </c>
      <c r="K4923" s="3" t="s">
        <v>19</v>
      </c>
      <c r="L4923" s="0" t="n">
        <f aca="false">IF(K4923="Yes",(J4923-1)*0.98,-1)</f>
        <v>-1</v>
      </c>
      <c r="M4923" s="4" t="s">
        <v>22</v>
      </c>
      <c r="N4923" s="50" t="n">
        <v>8.75</v>
      </c>
      <c r="O4923" s="50" t="n">
        <f aca="false">N4923*L4923</f>
        <v>-8.75</v>
      </c>
      <c r="P4923" s="14" t="n">
        <f aca="false">O4923+P4922</f>
        <v>445.05148267584</v>
      </c>
    </row>
    <row r="4924" customFormat="false" ht="12.8" hidden="false" customHeight="false" outlineLevel="0" collapsed="false">
      <c r="A4924" s="2" t="s">
        <v>5435</v>
      </c>
      <c r="B4924" s="2" t="s">
        <v>46</v>
      </c>
      <c r="C4924" s="0" t="s">
        <v>435</v>
      </c>
      <c r="D4924" s="0" t="s">
        <v>102</v>
      </c>
      <c r="E4924" s="0" t="s">
        <v>87</v>
      </c>
      <c r="F4924" s="0" t="s">
        <v>18</v>
      </c>
      <c r="G4924" s="0" t="s">
        <v>19</v>
      </c>
      <c r="H4924" s="0" t="s">
        <v>5436</v>
      </c>
      <c r="I4924" s="0" t="n">
        <v>4</v>
      </c>
      <c r="J4924" s="0" t="n">
        <v>0</v>
      </c>
      <c r="K4924" s="3" t="str">
        <f aca="false">IF(I4924=1,"Yes","No")</f>
        <v>No</v>
      </c>
      <c r="L4924" s="0" t="n">
        <f aca="false">IF(K4924="Yes",(J4924-1)*0.98,-1)</f>
        <v>-1</v>
      </c>
      <c r="M4924" s="5" t="s">
        <v>33</v>
      </c>
      <c r="N4924" s="50" t="n">
        <v>8.75</v>
      </c>
      <c r="O4924" s="50" t="n">
        <f aca="false">N4924*L4924</f>
        <v>-8.75</v>
      </c>
      <c r="P4924" s="14" t="n">
        <f aca="false">O4924+P4923</f>
        <v>436.30148267584</v>
      </c>
    </row>
    <row r="4925" customFormat="false" ht="12.8" hidden="false" customHeight="false" outlineLevel="0" collapsed="false">
      <c r="A4925" s="2" t="s">
        <v>5435</v>
      </c>
      <c r="B4925" s="2" t="s">
        <v>1006</v>
      </c>
      <c r="C4925" s="0" t="s">
        <v>74</v>
      </c>
      <c r="D4925" s="0" t="s">
        <v>37</v>
      </c>
      <c r="E4925" s="0" t="s">
        <v>30</v>
      </c>
      <c r="F4925" s="0" t="s">
        <v>43</v>
      </c>
      <c r="G4925" s="0" t="s">
        <v>19</v>
      </c>
      <c r="H4925" s="0" t="s">
        <v>5437</v>
      </c>
      <c r="I4925" s="0" t="n">
        <v>2</v>
      </c>
      <c r="J4925" s="0" t="n">
        <v>1.25</v>
      </c>
      <c r="K4925" s="3" t="s">
        <v>21</v>
      </c>
      <c r="L4925" s="0" t="n">
        <f aca="false">IF(K4925="Yes",(J4925-1)*0.98,-1)</f>
        <v>0.245</v>
      </c>
      <c r="M4925" s="4" t="s">
        <v>22</v>
      </c>
      <c r="N4925" s="50" t="n">
        <v>8.75</v>
      </c>
      <c r="O4925" s="50" t="n">
        <f aca="false">N4925*L4925</f>
        <v>2.14375</v>
      </c>
      <c r="P4925" s="14" t="n">
        <f aca="false">O4925+P4924</f>
        <v>438.44523267584</v>
      </c>
    </row>
    <row r="4926" customFormat="false" ht="12.8" hidden="false" customHeight="false" outlineLevel="0" collapsed="false">
      <c r="A4926" s="2" t="s">
        <v>5438</v>
      </c>
      <c r="B4926" s="2" t="s">
        <v>124</v>
      </c>
      <c r="C4926" s="0" t="s">
        <v>225</v>
      </c>
      <c r="D4926" s="0" t="s">
        <v>16</v>
      </c>
      <c r="E4926" s="0" t="s">
        <v>17</v>
      </c>
      <c r="F4926" s="0" t="s">
        <v>18</v>
      </c>
      <c r="G4926" s="0" t="s">
        <v>19</v>
      </c>
      <c r="H4926" s="0" t="s">
        <v>5439</v>
      </c>
      <c r="I4926" s="0" t="n">
        <v>1</v>
      </c>
      <c r="J4926" s="0" t="n">
        <v>1.12</v>
      </c>
      <c r="K4926" s="3" t="s">
        <v>21</v>
      </c>
      <c r="L4926" s="0" t="n">
        <f aca="false">IF(K4926="Yes",(J4926-1)*0.98,-1)</f>
        <v>0.1176</v>
      </c>
      <c r="M4926" s="4" t="s">
        <v>22</v>
      </c>
      <c r="N4926" s="50" t="n">
        <v>8.75</v>
      </c>
      <c r="O4926" s="50" t="n">
        <f aca="false">N4926*L4926</f>
        <v>1.029</v>
      </c>
      <c r="P4926" s="14" t="n">
        <f aca="false">O4926+P4925</f>
        <v>439.47423267584</v>
      </c>
    </row>
    <row r="4927" customFormat="false" ht="12.8" hidden="false" customHeight="false" outlineLevel="0" collapsed="false">
      <c r="A4927" s="2" t="s">
        <v>5440</v>
      </c>
      <c r="B4927" s="2" t="s">
        <v>14</v>
      </c>
      <c r="C4927" s="0" t="s">
        <v>271</v>
      </c>
      <c r="D4927" s="0" t="s">
        <v>16</v>
      </c>
      <c r="E4927" s="0" t="s">
        <v>147</v>
      </c>
      <c r="F4927" s="0" t="s">
        <v>18</v>
      </c>
      <c r="G4927" s="0" t="s">
        <v>19</v>
      </c>
      <c r="H4927" s="0" t="s">
        <v>5441</v>
      </c>
      <c r="I4927" s="0" t="n">
        <v>0</v>
      </c>
      <c r="J4927" s="0" t="n">
        <v>0</v>
      </c>
      <c r="K4927" s="3" t="s">
        <v>19</v>
      </c>
      <c r="L4927" s="0" t="n">
        <f aca="false">IF(K4927="Yes",(J4927-1)*0.98,-1)</f>
        <v>-1</v>
      </c>
      <c r="M4927" s="11" t="s">
        <v>62</v>
      </c>
      <c r="N4927" s="50" t="n">
        <v>8.75</v>
      </c>
      <c r="O4927" s="50" t="n">
        <f aca="false">N4927*L4927</f>
        <v>-8.75</v>
      </c>
      <c r="P4927" s="14" t="n">
        <f aca="false">O4927+P4926</f>
        <v>430.72423267584</v>
      </c>
    </row>
    <row r="4928" customFormat="false" ht="12.8" hidden="false" customHeight="false" outlineLevel="0" collapsed="false">
      <c r="A4928" s="9" t="s">
        <v>5440</v>
      </c>
      <c r="B4928" s="9" t="s">
        <v>14</v>
      </c>
      <c r="C4928" s="6" t="s">
        <v>271</v>
      </c>
      <c r="D4928" s="6" t="s">
        <v>16</v>
      </c>
      <c r="E4928" s="6" t="s">
        <v>147</v>
      </c>
      <c r="F4928" s="6" t="s">
        <v>18</v>
      </c>
      <c r="G4928" s="6" t="s">
        <v>19</v>
      </c>
      <c r="H4928" s="6" t="s">
        <v>5441</v>
      </c>
      <c r="I4928" s="0" t="n">
        <v>0</v>
      </c>
      <c r="J4928" s="6" t="n">
        <v>0</v>
      </c>
      <c r="K4928" s="3" t="str">
        <f aca="false">IF(I4928=1,"Yes","No")</f>
        <v>No</v>
      </c>
      <c r="L4928" s="7" t="n">
        <f aca="false">IF(K4928="Yes",(J4928-1)*0.98,-1)</f>
        <v>-1</v>
      </c>
      <c r="M4928" s="10" t="s">
        <v>53</v>
      </c>
      <c r="N4928" s="50" t="n">
        <v>8.75</v>
      </c>
      <c r="O4928" s="50" t="n">
        <f aca="false">N4928*L4928</f>
        <v>-8.75</v>
      </c>
      <c r="P4928" s="14" t="n">
        <f aca="false">O4928+P4927</f>
        <v>421.97423267584</v>
      </c>
    </row>
    <row r="4929" customFormat="false" ht="12.8" hidden="false" customHeight="false" outlineLevel="0" collapsed="false">
      <c r="A4929" s="2" t="s">
        <v>5440</v>
      </c>
      <c r="B4929" s="2" t="s">
        <v>146</v>
      </c>
      <c r="C4929" s="0" t="s">
        <v>3476</v>
      </c>
      <c r="D4929" s="0" t="s">
        <v>37</v>
      </c>
      <c r="E4929" s="0" t="s">
        <v>147</v>
      </c>
      <c r="F4929" s="0" t="s">
        <v>770</v>
      </c>
      <c r="G4929" s="0" t="s">
        <v>21</v>
      </c>
      <c r="H4929" s="0" t="s">
        <v>5442</v>
      </c>
      <c r="I4929" s="0" t="n">
        <v>1</v>
      </c>
      <c r="J4929" s="0" t="n">
        <v>1.48</v>
      </c>
      <c r="K4929" s="3" t="s">
        <v>21</v>
      </c>
      <c r="L4929" s="0" t="n">
        <f aca="false">IF(K4929="Yes",(J4929-1)*0.98,-1)</f>
        <v>0.4704</v>
      </c>
      <c r="M4929" s="4" t="s">
        <v>22</v>
      </c>
      <c r="N4929" s="50" t="n">
        <v>8.75</v>
      </c>
      <c r="O4929" s="50" t="n">
        <f aca="false">N4929*L4929</f>
        <v>4.116</v>
      </c>
      <c r="P4929" s="14" t="n">
        <f aca="false">O4929+P4928</f>
        <v>426.09023267584</v>
      </c>
    </row>
    <row r="4930" customFormat="false" ht="12.8" hidden="false" customHeight="false" outlineLevel="0" collapsed="false">
      <c r="A4930" s="2" t="s">
        <v>5440</v>
      </c>
      <c r="B4930" s="2" t="s">
        <v>146</v>
      </c>
      <c r="C4930" s="0" t="s">
        <v>3476</v>
      </c>
      <c r="D4930" s="0" t="s">
        <v>37</v>
      </c>
      <c r="E4930" s="0" t="s">
        <v>147</v>
      </c>
      <c r="F4930" s="0" t="s">
        <v>770</v>
      </c>
      <c r="G4930" s="0" t="s">
        <v>21</v>
      </c>
      <c r="H4930" s="0" t="s">
        <v>5443</v>
      </c>
      <c r="I4930" s="0" t="n">
        <v>2</v>
      </c>
      <c r="J4930" s="0" t="n">
        <v>2.08</v>
      </c>
      <c r="K4930" s="3" t="s">
        <v>21</v>
      </c>
      <c r="L4930" s="0" t="n">
        <f aca="false">IF(K4930="Yes",(J4930-1)*0.98,-1)</f>
        <v>1.0584</v>
      </c>
      <c r="M4930" s="11" t="s">
        <v>62</v>
      </c>
      <c r="N4930" s="50" t="n">
        <v>8.75</v>
      </c>
      <c r="O4930" s="50" t="n">
        <f aca="false">N4930*L4930</f>
        <v>9.261</v>
      </c>
      <c r="P4930" s="14" t="n">
        <f aca="false">O4930+P4929</f>
        <v>435.35123267584</v>
      </c>
    </row>
    <row r="4931" customFormat="false" ht="12.8" hidden="false" customHeight="false" outlineLevel="0" collapsed="false">
      <c r="A4931" s="2" t="s">
        <v>5440</v>
      </c>
      <c r="B4931" s="2" t="s">
        <v>146</v>
      </c>
      <c r="C4931" s="6" t="s">
        <v>3476</v>
      </c>
      <c r="D4931" s="6" t="s">
        <v>37</v>
      </c>
      <c r="E4931" s="6" t="s">
        <v>147</v>
      </c>
      <c r="F4931" s="6" t="s">
        <v>770</v>
      </c>
      <c r="G4931" s="6" t="s">
        <v>21</v>
      </c>
      <c r="H4931" s="6" t="s">
        <v>5444</v>
      </c>
      <c r="I4931" s="0" t="n">
        <v>4</v>
      </c>
      <c r="J4931" s="6" t="n">
        <v>0</v>
      </c>
      <c r="K4931" s="3" t="str">
        <f aca="false">IF(I4931=1, "No","Yes")</f>
        <v>Yes</v>
      </c>
      <c r="L4931" s="7" t="n">
        <f aca="false">IF(I4931=1,-J4931,0.98)</f>
        <v>0.98</v>
      </c>
      <c r="M4931" s="8" t="s">
        <v>51</v>
      </c>
      <c r="N4931" s="50" t="n">
        <v>8.75</v>
      </c>
      <c r="O4931" s="50" t="n">
        <f aca="false">N4931*L4931</f>
        <v>8.575</v>
      </c>
      <c r="P4931" s="14" t="n">
        <f aca="false">O4931+P4930</f>
        <v>443.92623267584</v>
      </c>
    </row>
    <row r="4932" customFormat="false" ht="12.8" hidden="false" customHeight="false" outlineLevel="0" collapsed="false">
      <c r="A4932" s="9" t="s">
        <v>5440</v>
      </c>
      <c r="B4932" s="9" t="s">
        <v>146</v>
      </c>
      <c r="C4932" s="6" t="s">
        <v>3476</v>
      </c>
      <c r="D4932" s="6" t="s">
        <v>37</v>
      </c>
      <c r="E4932" s="6" t="s">
        <v>147</v>
      </c>
      <c r="F4932" s="6" t="s">
        <v>770</v>
      </c>
      <c r="G4932" s="6" t="s">
        <v>21</v>
      </c>
      <c r="H4932" s="6" t="s">
        <v>5443</v>
      </c>
      <c r="I4932" s="0" t="n">
        <v>2</v>
      </c>
      <c r="J4932" s="6" t="n">
        <v>0</v>
      </c>
      <c r="K4932" s="3" t="str">
        <f aca="false">IF(I4932=1,"Yes","No")</f>
        <v>No</v>
      </c>
      <c r="L4932" s="7" t="n">
        <f aca="false">IF(K4932="Yes",(J4932-1)*0.98,-1)</f>
        <v>-1</v>
      </c>
      <c r="M4932" s="10" t="s">
        <v>53</v>
      </c>
      <c r="N4932" s="50" t="n">
        <v>8.75</v>
      </c>
      <c r="O4932" s="50" t="n">
        <f aca="false">N4932*L4932</f>
        <v>-8.75</v>
      </c>
      <c r="P4932" s="14" t="n">
        <f aca="false">O4932+P4931</f>
        <v>435.17623267584</v>
      </c>
    </row>
    <row r="4933" customFormat="false" ht="12.8" hidden="false" customHeight="false" outlineLevel="0" collapsed="false">
      <c r="A4933" s="2" t="s">
        <v>5440</v>
      </c>
      <c r="B4933" s="2" t="s">
        <v>109</v>
      </c>
      <c r="C4933" s="6" t="s">
        <v>495</v>
      </c>
      <c r="D4933" s="6" t="s">
        <v>42</v>
      </c>
      <c r="E4933" s="6" t="s">
        <v>147</v>
      </c>
      <c r="F4933" s="6" t="s">
        <v>43</v>
      </c>
      <c r="G4933" s="6" t="s">
        <v>19</v>
      </c>
      <c r="H4933" s="6" t="s">
        <v>5445</v>
      </c>
      <c r="I4933" s="0" t="n">
        <v>3</v>
      </c>
      <c r="J4933" s="6" t="n">
        <v>0</v>
      </c>
      <c r="K4933" s="3" t="str">
        <f aca="false">IF(I4933=1, "No","Yes")</f>
        <v>Yes</v>
      </c>
      <c r="L4933" s="7" t="n">
        <f aca="false">IF(I4933=1,-J4933,0.98)</f>
        <v>0.98</v>
      </c>
      <c r="M4933" s="8" t="s">
        <v>51</v>
      </c>
      <c r="N4933" s="50" t="n">
        <v>8.75</v>
      </c>
      <c r="O4933" s="50" t="n">
        <f aca="false">N4933*L4933</f>
        <v>8.575</v>
      </c>
      <c r="P4933" s="14" t="n">
        <f aca="false">O4933+P4932</f>
        <v>443.75123267584</v>
      </c>
    </row>
    <row r="4934" customFormat="false" ht="12.8" hidden="false" customHeight="false" outlineLevel="0" collapsed="false">
      <c r="A4934" s="9" t="s">
        <v>5440</v>
      </c>
      <c r="B4934" s="9" t="s">
        <v>109</v>
      </c>
      <c r="C4934" s="6" t="s">
        <v>495</v>
      </c>
      <c r="D4934" s="6" t="s">
        <v>42</v>
      </c>
      <c r="E4934" s="6" t="s">
        <v>147</v>
      </c>
      <c r="F4934" s="6" t="s">
        <v>43</v>
      </c>
      <c r="G4934" s="6" t="s">
        <v>19</v>
      </c>
      <c r="H4934" s="6" t="s">
        <v>5446</v>
      </c>
      <c r="I4934" s="0" t="n">
        <v>2</v>
      </c>
      <c r="J4934" s="6" t="n">
        <v>0</v>
      </c>
      <c r="K4934" s="3" t="str">
        <f aca="false">IF(I4934=1,"Yes","No")</f>
        <v>No</v>
      </c>
      <c r="L4934" s="7" t="n">
        <f aca="false">IF(K4934="Yes",(J4934-1)*0.98,-1)</f>
        <v>-1</v>
      </c>
      <c r="M4934" s="10" t="s">
        <v>53</v>
      </c>
      <c r="N4934" s="50" t="n">
        <v>8.75</v>
      </c>
      <c r="O4934" s="50" t="n">
        <f aca="false">N4934*L4934</f>
        <v>-8.75</v>
      </c>
      <c r="P4934" s="14" t="n">
        <f aca="false">O4934+P4933</f>
        <v>435.00123267584</v>
      </c>
    </row>
    <row r="4935" customFormat="false" ht="12.8" hidden="false" customHeight="false" outlineLevel="0" collapsed="false">
      <c r="A4935" s="2" t="s">
        <v>5447</v>
      </c>
      <c r="B4935" s="2" t="s">
        <v>113</v>
      </c>
      <c r="C4935" s="0" t="s">
        <v>1082</v>
      </c>
      <c r="D4935" s="0" t="s">
        <v>37</v>
      </c>
      <c r="E4935" s="0" t="s">
        <v>147</v>
      </c>
      <c r="F4935" s="0" t="s">
        <v>770</v>
      </c>
      <c r="G4935" s="0" t="s">
        <v>21</v>
      </c>
      <c r="H4935" s="0" t="s">
        <v>5448</v>
      </c>
      <c r="I4935" s="0" t="n">
        <v>2</v>
      </c>
      <c r="J4935" s="0" t="n">
        <v>1.69</v>
      </c>
      <c r="K4935" s="3" t="s">
        <v>21</v>
      </c>
      <c r="L4935" s="0" t="n">
        <f aca="false">IF(K4935="Yes",(J4935-1)*0.98,-1)</f>
        <v>0.6762</v>
      </c>
      <c r="M4935" s="11" t="s">
        <v>62</v>
      </c>
      <c r="N4935" s="50" t="n">
        <v>8.75</v>
      </c>
      <c r="O4935" s="50" t="n">
        <f aca="false">N4935*L4935</f>
        <v>5.91675</v>
      </c>
      <c r="P4935" s="14" t="n">
        <f aca="false">O4935+P4934</f>
        <v>440.91798267584</v>
      </c>
    </row>
    <row r="4936" customFormat="false" ht="12.8" hidden="false" customHeight="false" outlineLevel="0" collapsed="false">
      <c r="A4936" s="9" t="s">
        <v>5447</v>
      </c>
      <c r="B4936" s="9" t="s">
        <v>113</v>
      </c>
      <c r="C4936" s="6" t="s">
        <v>1082</v>
      </c>
      <c r="D4936" s="6" t="s">
        <v>37</v>
      </c>
      <c r="E4936" s="6" t="s">
        <v>147</v>
      </c>
      <c r="F4936" s="6" t="s">
        <v>770</v>
      </c>
      <c r="G4936" s="6" t="s">
        <v>21</v>
      </c>
      <c r="H4936" s="6" t="s">
        <v>5448</v>
      </c>
      <c r="I4936" s="0" t="n">
        <v>2</v>
      </c>
      <c r="J4936" s="6" t="n">
        <v>0</v>
      </c>
      <c r="K4936" s="3" t="str">
        <f aca="false">IF(I4936=1,"Yes","No")</f>
        <v>No</v>
      </c>
      <c r="L4936" s="7" t="n">
        <f aca="false">IF(K4936="Yes",(J4936-1)*0.98,-1)</f>
        <v>-1</v>
      </c>
      <c r="M4936" s="10" t="s">
        <v>53</v>
      </c>
      <c r="N4936" s="50" t="n">
        <v>8.75</v>
      </c>
      <c r="O4936" s="50" t="n">
        <f aca="false">N4936*L4936</f>
        <v>-8.75</v>
      </c>
      <c r="P4936" s="14" t="n">
        <f aca="false">O4936+P4935</f>
        <v>432.16798267584</v>
      </c>
    </row>
    <row r="4937" customFormat="false" ht="12.8" hidden="false" customHeight="false" outlineLevel="0" collapsed="false">
      <c r="A4937" s="2" t="s">
        <v>5447</v>
      </c>
      <c r="B4937" s="2" t="s">
        <v>364</v>
      </c>
      <c r="C4937" s="0" t="s">
        <v>15</v>
      </c>
      <c r="D4937" s="0" t="s">
        <v>16</v>
      </c>
      <c r="E4937" s="0" t="s">
        <v>147</v>
      </c>
      <c r="F4937" s="0" t="s">
        <v>65</v>
      </c>
      <c r="G4937" s="0" t="s">
        <v>21</v>
      </c>
      <c r="H4937" s="0" t="s">
        <v>5449</v>
      </c>
      <c r="I4937" s="0" t="n">
        <v>1</v>
      </c>
      <c r="J4937" s="0" t="n">
        <v>4.9</v>
      </c>
      <c r="K4937" s="3" t="str">
        <f aca="false">IF(I4937=1,"Yes","No")</f>
        <v>Yes</v>
      </c>
      <c r="L4937" s="0" t="n">
        <f aca="false">IF(K4937="Yes",(J4937-1)*0.98,-1)</f>
        <v>3.822</v>
      </c>
      <c r="M4937" s="5" t="s">
        <v>33</v>
      </c>
      <c r="N4937" s="50" t="n">
        <v>8.75</v>
      </c>
      <c r="O4937" s="50" t="n">
        <f aca="false">N4937*L4937</f>
        <v>33.4425</v>
      </c>
      <c r="P4937" s="14" t="n">
        <f aca="false">O4937+P4936</f>
        <v>465.61048267584</v>
      </c>
    </row>
    <row r="4938" customFormat="false" ht="12.8" hidden="false" customHeight="false" outlineLevel="0" collapsed="false">
      <c r="A4938" s="2" t="s">
        <v>5447</v>
      </c>
      <c r="B4938" s="2" t="s">
        <v>245</v>
      </c>
      <c r="C4938" s="0" t="s">
        <v>256</v>
      </c>
      <c r="D4938" s="0" t="s">
        <v>42</v>
      </c>
      <c r="E4938" s="0" t="s">
        <v>79</v>
      </c>
      <c r="F4938" s="0" t="s">
        <v>80</v>
      </c>
      <c r="G4938" s="0" t="s">
        <v>19</v>
      </c>
      <c r="H4938" s="0" t="s">
        <v>5450</v>
      </c>
      <c r="I4938" s="0" t="n">
        <v>0</v>
      </c>
      <c r="J4938" s="0" t="n">
        <v>0</v>
      </c>
      <c r="K4938" s="3" t="s">
        <v>19</v>
      </c>
      <c r="L4938" s="0" t="n">
        <f aca="false">IF(K4938="Yes",(J4938-1)*0.98,-1)</f>
        <v>-1</v>
      </c>
      <c r="M4938" s="4" t="s">
        <v>22</v>
      </c>
      <c r="N4938" s="50" t="n">
        <v>8.75</v>
      </c>
      <c r="O4938" s="50" t="n">
        <f aca="false">N4938*L4938</f>
        <v>-8.75</v>
      </c>
      <c r="P4938" s="14" t="n">
        <f aca="false">O4938+P4937</f>
        <v>456.86048267584</v>
      </c>
    </row>
    <row r="4939" customFormat="false" ht="12.8" hidden="false" customHeight="false" outlineLevel="0" collapsed="false">
      <c r="A4939" s="9" t="s">
        <v>5447</v>
      </c>
      <c r="B4939" s="9" t="s">
        <v>245</v>
      </c>
      <c r="C4939" s="6" t="s">
        <v>256</v>
      </c>
      <c r="D4939" s="6" t="s">
        <v>42</v>
      </c>
      <c r="E4939" s="6" t="s">
        <v>79</v>
      </c>
      <c r="F4939" s="6" t="s">
        <v>80</v>
      </c>
      <c r="G4939" s="6" t="s">
        <v>19</v>
      </c>
      <c r="H4939" s="6" t="s">
        <v>5451</v>
      </c>
      <c r="I4939" s="0" t="n">
        <v>1</v>
      </c>
      <c r="J4939" s="6" t="n">
        <v>19.5</v>
      </c>
      <c r="K4939" s="3" t="str">
        <f aca="false">IF(I4939=1,"Yes","No")</f>
        <v>Yes</v>
      </c>
      <c r="L4939" s="7" t="n">
        <f aca="false">IF(K4939="Yes",(J4939-1)*0.98,-1)</f>
        <v>18.13</v>
      </c>
      <c r="M4939" s="10" t="s">
        <v>53</v>
      </c>
      <c r="N4939" s="50" t="n">
        <v>8.75</v>
      </c>
      <c r="O4939" s="50" t="n">
        <f aca="false">N4939*L4939</f>
        <v>158.6375</v>
      </c>
      <c r="P4939" s="14" t="n">
        <f aca="false">O4939+P4938</f>
        <v>615.49798267584</v>
      </c>
    </row>
    <row r="4940" customFormat="false" ht="12.8" hidden="false" customHeight="false" outlineLevel="0" collapsed="false">
      <c r="A4940" s="2" t="s">
        <v>5452</v>
      </c>
      <c r="B4940" s="2" t="s">
        <v>162</v>
      </c>
      <c r="C4940" s="0" t="s">
        <v>259</v>
      </c>
      <c r="D4940" s="0" t="s">
        <v>16</v>
      </c>
      <c r="E4940" s="0" t="s">
        <v>17</v>
      </c>
      <c r="F4940" s="0" t="s">
        <v>18</v>
      </c>
      <c r="G4940" s="0" t="s">
        <v>19</v>
      </c>
      <c r="H4940" s="0" t="s">
        <v>5453</v>
      </c>
      <c r="I4940" s="0" t="n">
        <v>1</v>
      </c>
      <c r="J4940" s="0" t="n">
        <v>1.31</v>
      </c>
      <c r="K4940" s="3" t="s">
        <v>21</v>
      </c>
      <c r="L4940" s="0" t="n">
        <f aca="false">IF(K4940="Yes",(J4940-1)*0.98,-1)</f>
        <v>0.3038</v>
      </c>
      <c r="M4940" s="4" t="s">
        <v>22</v>
      </c>
      <c r="N4940" s="50" t="n">
        <v>8.75</v>
      </c>
      <c r="O4940" s="50" t="n">
        <f aca="false">N4940*L4940</f>
        <v>2.65825</v>
      </c>
      <c r="P4940" s="14" t="n">
        <f aca="false">O4940+P4939</f>
        <v>618.15623267584</v>
      </c>
    </row>
    <row r="4941" customFormat="false" ht="12.8" hidden="false" customHeight="false" outlineLevel="0" collapsed="false">
      <c r="A4941" s="2" t="s">
        <v>5452</v>
      </c>
      <c r="B4941" s="2" t="s">
        <v>162</v>
      </c>
      <c r="C4941" s="0" t="s">
        <v>259</v>
      </c>
      <c r="D4941" s="0" t="s">
        <v>16</v>
      </c>
      <c r="E4941" s="0" t="s">
        <v>17</v>
      </c>
      <c r="F4941" s="0" t="s">
        <v>18</v>
      </c>
      <c r="G4941" s="0" t="s">
        <v>19</v>
      </c>
      <c r="H4941" s="0" t="s">
        <v>5454</v>
      </c>
      <c r="I4941" s="0" t="n">
        <v>2</v>
      </c>
      <c r="J4941" s="0" t="n">
        <v>1.34</v>
      </c>
      <c r="K4941" s="3" t="s">
        <v>21</v>
      </c>
      <c r="L4941" s="0" t="n">
        <f aca="false">IF(K4941="Yes",(J4941-1)*0.98,-1)</f>
        <v>0.3332</v>
      </c>
      <c r="M4941" s="11" t="s">
        <v>62</v>
      </c>
      <c r="N4941" s="50" t="n">
        <v>8.75</v>
      </c>
      <c r="O4941" s="50" t="n">
        <f aca="false">N4941*L4941</f>
        <v>2.9155</v>
      </c>
      <c r="P4941" s="14" t="n">
        <f aca="false">O4941+P4940</f>
        <v>621.07173267584</v>
      </c>
    </row>
    <row r="4942" customFormat="false" ht="12.8" hidden="false" customHeight="false" outlineLevel="0" collapsed="false">
      <c r="A4942" s="2" t="s">
        <v>5452</v>
      </c>
      <c r="B4942" s="2" t="s">
        <v>149</v>
      </c>
      <c r="C4942" s="6" t="s">
        <v>74</v>
      </c>
      <c r="D4942" s="6" t="s">
        <v>37</v>
      </c>
      <c r="E4942" s="6" t="s">
        <v>30</v>
      </c>
      <c r="F4942" s="6" t="s">
        <v>31</v>
      </c>
      <c r="G4942" s="6" t="s">
        <v>19</v>
      </c>
      <c r="H4942" s="6" t="s">
        <v>5455</v>
      </c>
      <c r="I4942" s="0" t="n">
        <v>2</v>
      </c>
      <c r="J4942" s="6" t="n">
        <v>0</v>
      </c>
      <c r="K4942" s="3" t="str">
        <f aca="false">IF(I4942=1, "No","Yes")</f>
        <v>Yes</v>
      </c>
      <c r="L4942" s="7" t="n">
        <f aca="false">IF(I4942=1,-J4942,0.98)</f>
        <v>0.98</v>
      </c>
      <c r="M4942" s="8" t="s">
        <v>51</v>
      </c>
      <c r="N4942" s="50" t="n">
        <v>8.75</v>
      </c>
      <c r="O4942" s="50" t="n">
        <f aca="false">N4942*L4942</f>
        <v>8.575</v>
      </c>
      <c r="P4942" s="14" t="n">
        <f aca="false">O4942+P4941</f>
        <v>629.64673267584</v>
      </c>
    </row>
    <row r="4943" customFormat="false" ht="12.8" hidden="false" customHeight="false" outlineLevel="0" collapsed="false">
      <c r="A4943" s="2" t="s">
        <v>5452</v>
      </c>
      <c r="B4943" s="2" t="s">
        <v>149</v>
      </c>
      <c r="C4943" s="6" t="s">
        <v>74</v>
      </c>
      <c r="D4943" s="6" t="s">
        <v>37</v>
      </c>
      <c r="E4943" s="6" t="s">
        <v>30</v>
      </c>
      <c r="F4943" s="6" t="s">
        <v>31</v>
      </c>
      <c r="G4943" s="6" t="s">
        <v>19</v>
      </c>
      <c r="H4943" s="6" t="s">
        <v>5455</v>
      </c>
      <c r="I4943" s="0" t="n">
        <v>2</v>
      </c>
      <c r="J4943" s="6" t="n">
        <v>0</v>
      </c>
      <c r="K4943" s="3" t="str">
        <f aca="false">IF(I4943=1, "No","Yes")</f>
        <v>Yes</v>
      </c>
      <c r="L4943" s="7" t="n">
        <f aca="false">IF(I4943=1,-J4943,0.98)</f>
        <v>0.98</v>
      </c>
      <c r="M4943" s="12" t="s">
        <v>128</v>
      </c>
      <c r="N4943" s="50" t="n">
        <v>8.75</v>
      </c>
      <c r="O4943" s="50" t="n">
        <f aca="false">N4943*L4943</f>
        <v>8.575</v>
      </c>
      <c r="P4943" s="14" t="n">
        <f aca="false">O4943+P4942</f>
        <v>638.22173267584</v>
      </c>
    </row>
    <row r="4944" customFormat="false" ht="12.8" hidden="false" customHeight="false" outlineLevel="0" collapsed="false">
      <c r="A4944" s="9" t="s">
        <v>5452</v>
      </c>
      <c r="B4944" s="9" t="s">
        <v>149</v>
      </c>
      <c r="C4944" s="6" t="s">
        <v>74</v>
      </c>
      <c r="D4944" s="6" t="s">
        <v>37</v>
      </c>
      <c r="E4944" s="6" t="s">
        <v>30</v>
      </c>
      <c r="F4944" s="6" t="s">
        <v>31</v>
      </c>
      <c r="G4944" s="6" t="s">
        <v>19</v>
      </c>
      <c r="H4944" s="6" t="s">
        <v>5456</v>
      </c>
      <c r="I4944" s="0" t="n">
        <v>4</v>
      </c>
      <c r="J4944" s="6" t="n">
        <v>0</v>
      </c>
      <c r="K4944" s="3" t="str">
        <f aca="false">IF(I4944=1,"Yes","No")</f>
        <v>No</v>
      </c>
      <c r="L4944" s="7" t="n">
        <f aca="false">IF(K4944="Yes",(J4944-1)*0.98,-1)</f>
        <v>-1</v>
      </c>
      <c r="M4944" s="10" t="s">
        <v>53</v>
      </c>
      <c r="N4944" s="50" t="n">
        <v>8.75</v>
      </c>
      <c r="O4944" s="50" t="n">
        <f aca="false">N4944*L4944</f>
        <v>-8.75</v>
      </c>
      <c r="P4944" s="14" t="n">
        <f aca="false">O4944+P4943</f>
        <v>629.47173267584</v>
      </c>
    </row>
    <row r="4945" customFormat="false" ht="12.8" hidden="false" customHeight="false" outlineLevel="0" collapsed="false">
      <c r="A4945" s="2" t="s">
        <v>5452</v>
      </c>
      <c r="B4945" s="2" t="s">
        <v>77</v>
      </c>
      <c r="C4945" s="0" t="s">
        <v>74</v>
      </c>
      <c r="D4945" s="0" t="s">
        <v>37</v>
      </c>
      <c r="E4945" s="0" t="s">
        <v>30</v>
      </c>
      <c r="F4945" s="0" t="s">
        <v>65</v>
      </c>
      <c r="G4945" s="0" t="s">
        <v>21</v>
      </c>
      <c r="H4945" s="0" t="s">
        <v>4398</v>
      </c>
      <c r="I4945" s="0" t="n">
        <v>1</v>
      </c>
      <c r="J4945" s="0" t="n">
        <v>2.66</v>
      </c>
      <c r="K4945" s="3" t="s">
        <v>21</v>
      </c>
      <c r="L4945" s="0" t="n">
        <f aca="false">IF(K4945="Yes",(J4945-1)*0.98,-1)</f>
        <v>1.6268</v>
      </c>
      <c r="M4945" s="4" t="s">
        <v>22</v>
      </c>
      <c r="N4945" s="50" t="n">
        <v>8.75</v>
      </c>
      <c r="O4945" s="50" t="n">
        <f aca="false">N4945*L4945</f>
        <v>14.2345</v>
      </c>
      <c r="P4945" s="14" t="n">
        <f aca="false">O4945+P4944</f>
        <v>643.70623267584</v>
      </c>
    </row>
    <row r="4946" customFormat="false" ht="12.8" hidden="false" customHeight="false" outlineLevel="0" collapsed="false">
      <c r="A4946" s="2" t="s">
        <v>5452</v>
      </c>
      <c r="B4946" s="2" t="s">
        <v>252</v>
      </c>
      <c r="C4946" s="0" t="s">
        <v>74</v>
      </c>
      <c r="D4946" s="0" t="s">
        <v>37</v>
      </c>
      <c r="E4946" s="0" t="s">
        <v>30</v>
      </c>
      <c r="F4946" s="0" t="s">
        <v>43</v>
      </c>
      <c r="G4946" s="0" t="s">
        <v>19</v>
      </c>
      <c r="H4946" s="0" t="s">
        <v>5457</v>
      </c>
      <c r="I4946" s="0" t="n">
        <v>1</v>
      </c>
      <c r="J4946" s="0" t="n">
        <v>1.36</v>
      </c>
      <c r="K4946" s="3" t="s">
        <v>21</v>
      </c>
      <c r="L4946" s="0" t="n">
        <f aca="false">IF(K4946="Yes",(J4946-1)*0.98,-1)</f>
        <v>0.3528</v>
      </c>
      <c r="M4946" s="4" t="s">
        <v>22</v>
      </c>
      <c r="N4946" s="50" t="n">
        <v>8.75</v>
      </c>
      <c r="O4946" s="50" t="n">
        <f aca="false">N4946*L4946</f>
        <v>3.087</v>
      </c>
      <c r="P4946" s="14" t="n">
        <f aca="false">O4946+P4945</f>
        <v>646.79323267584</v>
      </c>
    </row>
    <row r="4947" customFormat="false" ht="12.8" hidden="false" customHeight="false" outlineLevel="0" collapsed="false">
      <c r="A4947" s="2" t="s">
        <v>5452</v>
      </c>
      <c r="B4947" s="2" t="s">
        <v>245</v>
      </c>
      <c r="C4947" s="0" t="s">
        <v>74</v>
      </c>
      <c r="D4947" s="0" t="s">
        <v>37</v>
      </c>
      <c r="E4947" s="0" t="s">
        <v>30</v>
      </c>
      <c r="F4947" s="0" t="s">
        <v>65</v>
      </c>
      <c r="G4947" s="0" t="s">
        <v>21</v>
      </c>
      <c r="H4947" s="0" t="s">
        <v>5458</v>
      </c>
      <c r="I4947" s="0" t="n">
        <v>4</v>
      </c>
      <c r="J4947" s="0" t="n">
        <v>0</v>
      </c>
      <c r="K4947" s="3" t="s">
        <v>19</v>
      </c>
      <c r="L4947" s="0" t="n">
        <f aca="false">IF(K4947="Yes",(J4947-1)*0.98,-1)</f>
        <v>-1</v>
      </c>
      <c r="M4947" s="4" t="s">
        <v>22</v>
      </c>
      <c r="N4947" s="50" t="n">
        <v>8.75</v>
      </c>
      <c r="O4947" s="50" t="n">
        <f aca="false">N4947*L4947</f>
        <v>-8.75</v>
      </c>
      <c r="P4947" s="14" t="n">
        <f aca="false">O4947+P4946</f>
        <v>638.04323267584</v>
      </c>
    </row>
    <row r="4948" customFormat="false" ht="12.8" hidden="false" customHeight="false" outlineLevel="0" collapsed="false">
      <c r="A4948" s="2" t="s">
        <v>5452</v>
      </c>
      <c r="B4948" s="2" t="s">
        <v>245</v>
      </c>
      <c r="C4948" s="0" t="s">
        <v>74</v>
      </c>
      <c r="D4948" s="0" t="s">
        <v>37</v>
      </c>
      <c r="E4948" s="0" t="s">
        <v>30</v>
      </c>
      <c r="F4948" s="0" t="s">
        <v>65</v>
      </c>
      <c r="G4948" s="0" t="s">
        <v>21</v>
      </c>
      <c r="H4948" s="0" t="s">
        <v>5459</v>
      </c>
      <c r="I4948" s="0" t="n">
        <v>3</v>
      </c>
      <c r="J4948" s="0" t="n">
        <v>5.5</v>
      </c>
      <c r="K4948" s="3" t="s">
        <v>21</v>
      </c>
      <c r="L4948" s="0" t="n">
        <f aca="false">IF(K4948="Yes",(J4948-1)*0.98,-1)</f>
        <v>4.41</v>
      </c>
      <c r="M4948" s="11" t="s">
        <v>62</v>
      </c>
      <c r="N4948" s="50" t="n">
        <v>8.75</v>
      </c>
      <c r="O4948" s="50" t="n">
        <f aca="false">N4948*L4948</f>
        <v>38.5875</v>
      </c>
      <c r="P4948" s="14" t="n">
        <f aca="false">O4948+P4947</f>
        <v>676.63073267584</v>
      </c>
    </row>
    <row r="4949" customFormat="false" ht="12.8" hidden="false" customHeight="false" outlineLevel="0" collapsed="false">
      <c r="A4949" s="2" t="s">
        <v>5452</v>
      </c>
      <c r="B4949" s="2" t="s">
        <v>239</v>
      </c>
      <c r="C4949" s="0" t="s">
        <v>74</v>
      </c>
      <c r="D4949" s="0" t="s">
        <v>37</v>
      </c>
      <c r="E4949" s="0" t="s">
        <v>30</v>
      </c>
      <c r="F4949" s="0" t="s">
        <v>65</v>
      </c>
      <c r="G4949" s="0" t="s">
        <v>21</v>
      </c>
      <c r="H4949" s="0" t="s">
        <v>2171</v>
      </c>
      <c r="I4949" s="0" t="s">
        <v>133</v>
      </c>
      <c r="J4949" s="0" t="n">
        <v>0</v>
      </c>
      <c r="K4949" s="3" t="s">
        <v>19</v>
      </c>
      <c r="L4949" s="0" t="n">
        <f aca="false">IF(K4949="Yes",(J4949-1)*0.98,-1)</f>
        <v>-1</v>
      </c>
      <c r="M4949" s="4" t="s">
        <v>22</v>
      </c>
      <c r="N4949" s="50" t="n">
        <v>8.75</v>
      </c>
      <c r="O4949" s="50" t="n">
        <f aca="false">N4949*L4949</f>
        <v>-8.75</v>
      </c>
      <c r="P4949" s="14" t="n">
        <f aca="false">O4949+P4948</f>
        <v>667.88073267584</v>
      </c>
    </row>
    <row r="4950" customFormat="false" ht="12.8" hidden="false" customHeight="false" outlineLevel="0" collapsed="false">
      <c r="A4950" s="2" t="s">
        <v>5452</v>
      </c>
      <c r="B4950" s="2" t="s">
        <v>239</v>
      </c>
      <c r="C4950" s="0" t="s">
        <v>74</v>
      </c>
      <c r="D4950" s="0" t="s">
        <v>37</v>
      </c>
      <c r="E4950" s="0" t="s">
        <v>30</v>
      </c>
      <c r="F4950" s="0" t="s">
        <v>65</v>
      </c>
      <c r="G4950" s="0" t="s">
        <v>21</v>
      </c>
      <c r="H4950" s="0" t="s">
        <v>5460</v>
      </c>
      <c r="I4950" s="0" t="n">
        <v>4</v>
      </c>
      <c r="J4950" s="0" t="n">
        <v>0</v>
      </c>
      <c r="K4950" s="3" t="s">
        <v>19</v>
      </c>
      <c r="L4950" s="0" t="n">
        <f aca="false">IF(K4950="Yes",(J4950-1)*0.98,-1)</f>
        <v>-1</v>
      </c>
      <c r="M4950" s="11" t="s">
        <v>62</v>
      </c>
      <c r="N4950" s="50" t="n">
        <v>8.75</v>
      </c>
      <c r="O4950" s="50" t="n">
        <f aca="false">N4950*L4950</f>
        <v>-8.75</v>
      </c>
      <c r="P4950" s="14" t="n">
        <f aca="false">O4950+P4949</f>
        <v>659.13073267584</v>
      </c>
    </row>
    <row r="4951" customFormat="false" ht="12.8" hidden="false" customHeight="false" outlineLevel="0" collapsed="false">
      <c r="A4951" s="2" t="s">
        <v>5461</v>
      </c>
      <c r="B4951" s="2" t="s">
        <v>4739</v>
      </c>
      <c r="C4951" s="0" t="s">
        <v>47</v>
      </c>
      <c r="D4951" s="0" t="s">
        <v>42</v>
      </c>
      <c r="E4951" s="0" t="s">
        <v>30</v>
      </c>
      <c r="F4951" s="0" t="s">
        <v>18</v>
      </c>
      <c r="G4951" s="0" t="s">
        <v>19</v>
      </c>
      <c r="H4951" s="0" t="s">
        <v>5462</v>
      </c>
      <c r="I4951" s="0" t="n">
        <v>2</v>
      </c>
      <c r="J4951" s="0" t="n">
        <v>1.46</v>
      </c>
      <c r="K4951" s="3" t="s">
        <v>21</v>
      </c>
      <c r="L4951" s="0" t="n">
        <f aca="false">IF(K4951="Yes",(J4951-1)*0.98,-1)</f>
        <v>0.4508</v>
      </c>
      <c r="M4951" s="11" t="s">
        <v>62</v>
      </c>
      <c r="N4951" s="50" t="n">
        <v>8.75</v>
      </c>
      <c r="O4951" s="50" t="n">
        <f aca="false">N4951*L4951</f>
        <v>3.9445</v>
      </c>
      <c r="P4951" s="14" t="n">
        <f aca="false">O4951+P4950</f>
        <v>663.07523267584</v>
      </c>
    </row>
    <row r="4952" customFormat="false" ht="12.8" hidden="false" customHeight="false" outlineLevel="0" collapsed="false">
      <c r="A4952" s="2" t="s">
        <v>5461</v>
      </c>
      <c r="B4952" s="2" t="s">
        <v>4739</v>
      </c>
      <c r="C4952" s="6" t="s">
        <v>47</v>
      </c>
      <c r="D4952" s="6" t="s">
        <v>42</v>
      </c>
      <c r="E4952" s="6" t="s">
        <v>30</v>
      </c>
      <c r="F4952" s="6" t="s">
        <v>18</v>
      </c>
      <c r="G4952" s="6" t="s">
        <v>19</v>
      </c>
      <c r="H4952" s="6" t="s">
        <v>5463</v>
      </c>
      <c r="I4952" s="0" t="n">
        <v>3</v>
      </c>
      <c r="J4952" s="6" t="n">
        <v>0</v>
      </c>
      <c r="K4952" s="3" t="str">
        <f aca="false">IF(I4952=1, "No","Yes")</f>
        <v>Yes</v>
      </c>
      <c r="L4952" s="7" t="n">
        <f aca="false">IF(I4952=1,-J4952,0.98)</f>
        <v>0.98</v>
      </c>
      <c r="M4952" s="8" t="s">
        <v>51</v>
      </c>
      <c r="N4952" s="50" t="n">
        <v>8.75</v>
      </c>
      <c r="O4952" s="50" t="n">
        <f aca="false">N4952*L4952</f>
        <v>8.575</v>
      </c>
      <c r="P4952" s="14" t="n">
        <f aca="false">O4952+P4951</f>
        <v>671.65023267584</v>
      </c>
    </row>
    <row r="4953" customFormat="false" ht="12.8" hidden="false" customHeight="false" outlineLevel="0" collapsed="false">
      <c r="A4953" s="2" t="s">
        <v>5461</v>
      </c>
      <c r="B4953" s="2" t="s">
        <v>4739</v>
      </c>
      <c r="C4953" s="6" t="s">
        <v>47</v>
      </c>
      <c r="D4953" s="6" t="s">
        <v>42</v>
      </c>
      <c r="E4953" s="6" t="s">
        <v>30</v>
      </c>
      <c r="F4953" s="6" t="s">
        <v>18</v>
      </c>
      <c r="G4953" s="6" t="s">
        <v>19</v>
      </c>
      <c r="H4953" s="6" t="s">
        <v>5463</v>
      </c>
      <c r="I4953" s="0" t="n">
        <v>3</v>
      </c>
      <c r="J4953" s="6" t="n">
        <v>0</v>
      </c>
      <c r="K4953" s="3" t="str">
        <f aca="false">IF(I4953=1, "No","Yes")</f>
        <v>Yes</v>
      </c>
      <c r="L4953" s="7" t="n">
        <f aca="false">IF(I4953=1,-J4953,0.98)</f>
        <v>0.98</v>
      </c>
      <c r="M4953" s="12" t="s">
        <v>128</v>
      </c>
      <c r="N4953" s="50" t="n">
        <v>8.75</v>
      </c>
      <c r="O4953" s="50" t="n">
        <f aca="false">N4953*L4953</f>
        <v>8.575</v>
      </c>
      <c r="P4953" s="14" t="n">
        <f aca="false">O4953+P4952</f>
        <v>680.22523267584</v>
      </c>
    </row>
    <row r="4954" customFormat="false" ht="12.8" hidden="false" customHeight="false" outlineLevel="0" collapsed="false">
      <c r="A4954" s="2" t="s">
        <v>5461</v>
      </c>
      <c r="B4954" s="2" t="s">
        <v>480</v>
      </c>
      <c r="C4954" s="0" t="s">
        <v>332</v>
      </c>
      <c r="D4954" s="0" t="s">
        <v>16</v>
      </c>
      <c r="E4954" s="0" t="s">
        <v>87</v>
      </c>
      <c r="F4954" s="0" t="s">
        <v>18</v>
      </c>
      <c r="G4954" s="0" t="s">
        <v>21</v>
      </c>
      <c r="H4954" s="0" t="s">
        <v>5464</v>
      </c>
      <c r="I4954" s="0" t="n">
        <v>4</v>
      </c>
      <c r="J4954" s="0" t="n">
        <v>0</v>
      </c>
      <c r="K4954" s="3" t="s">
        <v>19</v>
      </c>
      <c r="L4954" s="0" t="n">
        <f aca="false">IF(K4954="Yes",(J4954-1)*0.98,-1)</f>
        <v>-1</v>
      </c>
      <c r="M4954" s="4" t="s">
        <v>22</v>
      </c>
      <c r="N4954" s="50" t="n">
        <v>8.75</v>
      </c>
      <c r="O4954" s="50" t="n">
        <f aca="false">N4954*L4954</f>
        <v>-8.75</v>
      </c>
      <c r="P4954" s="14" t="n">
        <f aca="false">O4954+P4953</f>
        <v>671.47523267584</v>
      </c>
    </row>
    <row r="4955" customFormat="false" ht="12.8" hidden="false" customHeight="false" outlineLevel="0" collapsed="false">
      <c r="A4955" s="2" t="s">
        <v>5461</v>
      </c>
      <c r="B4955" s="2" t="s">
        <v>245</v>
      </c>
      <c r="C4955" s="0" t="s">
        <v>125</v>
      </c>
      <c r="D4955" s="0" t="s">
        <v>42</v>
      </c>
      <c r="E4955" s="0" t="s">
        <v>30</v>
      </c>
      <c r="F4955" s="0" t="s">
        <v>18</v>
      </c>
      <c r="G4955" s="0" t="s">
        <v>19</v>
      </c>
      <c r="H4955" s="0" t="s">
        <v>5465</v>
      </c>
      <c r="I4955" s="0" t="n">
        <v>2</v>
      </c>
      <c r="J4955" s="0" t="n">
        <v>1.23</v>
      </c>
      <c r="K4955" s="3" t="s">
        <v>21</v>
      </c>
      <c r="L4955" s="0" t="n">
        <f aca="false">IF(K4955="Yes",(J4955-1)*0.98,-1)</f>
        <v>0.2254</v>
      </c>
      <c r="M4955" s="11" t="s">
        <v>62</v>
      </c>
      <c r="N4955" s="50" t="n">
        <v>8.75</v>
      </c>
      <c r="O4955" s="50" t="n">
        <f aca="false">N4955*L4955</f>
        <v>1.97225</v>
      </c>
      <c r="P4955" s="14" t="n">
        <f aca="false">O4955+P4954</f>
        <v>673.44748267584</v>
      </c>
    </row>
    <row r="4956" customFormat="false" ht="12.8" hidden="false" customHeight="false" outlineLevel="0" collapsed="false">
      <c r="A4956" s="2" t="s">
        <v>5466</v>
      </c>
      <c r="B4956" s="2" t="s">
        <v>55</v>
      </c>
      <c r="C4956" s="0" t="s">
        <v>373</v>
      </c>
      <c r="D4956" s="0" t="s">
        <v>16</v>
      </c>
      <c r="E4956" s="0" t="s">
        <v>147</v>
      </c>
      <c r="F4956" s="0" t="s">
        <v>18</v>
      </c>
      <c r="G4956" s="0" t="s">
        <v>19</v>
      </c>
      <c r="H4956" s="0" t="s">
        <v>5467</v>
      </c>
      <c r="I4956" s="0" t="n">
        <v>3</v>
      </c>
      <c r="J4956" s="0" t="n">
        <v>1.57</v>
      </c>
      <c r="K4956" s="3" t="s">
        <v>21</v>
      </c>
      <c r="L4956" s="0" t="n">
        <f aca="false">IF(K4956="Yes",(J4956-1)*0.98,-1)</f>
        <v>0.5586</v>
      </c>
      <c r="M4956" s="11" t="s">
        <v>62</v>
      </c>
      <c r="N4956" s="50" t="n">
        <v>8.75</v>
      </c>
      <c r="O4956" s="50" t="n">
        <f aca="false">N4956*L4956</f>
        <v>4.88775</v>
      </c>
      <c r="P4956" s="14" t="n">
        <f aca="false">O4956+P4955</f>
        <v>678.33523267584</v>
      </c>
    </row>
    <row r="4957" customFormat="false" ht="12.8" hidden="false" customHeight="false" outlineLevel="0" collapsed="false">
      <c r="A4957" s="9" t="s">
        <v>5466</v>
      </c>
      <c r="B4957" s="9" t="s">
        <v>55</v>
      </c>
      <c r="C4957" s="6" t="s">
        <v>373</v>
      </c>
      <c r="D4957" s="6" t="s">
        <v>16</v>
      </c>
      <c r="E4957" s="6" t="s">
        <v>147</v>
      </c>
      <c r="F4957" s="6" t="s">
        <v>18</v>
      </c>
      <c r="G4957" s="6" t="s">
        <v>19</v>
      </c>
      <c r="H4957" s="6" t="s">
        <v>5467</v>
      </c>
      <c r="I4957" s="0" t="n">
        <v>3</v>
      </c>
      <c r="J4957" s="6" t="n">
        <v>0</v>
      </c>
      <c r="K4957" s="3" t="str">
        <f aca="false">IF(I4957=1,"Yes","No")</f>
        <v>No</v>
      </c>
      <c r="L4957" s="7" t="n">
        <f aca="false">IF(K4957="Yes",(J4957-1)*0.98,-1)</f>
        <v>-1</v>
      </c>
      <c r="M4957" s="10" t="s">
        <v>53</v>
      </c>
      <c r="N4957" s="50" t="n">
        <v>8.75</v>
      </c>
      <c r="O4957" s="50" t="n">
        <f aca="false">N4957*L4957</f>
        <v>-8.75</v>
      </c>
      <c r="P4957" s="14" t="n">
        <f aca="false">O4957+P4956</f>
        <v>669.58523267584</v>
      </c>
    </row>
    <row r="4958" customFormat="false" ht="12.8" hidden="false" customHeight="false" outlineLevel="0" collapsed="false">
      <c r="A4958" s="2" t="s">
        <v>5468</v>
      </c>
      <c r="B4958" s="2" t="s">
        <v>157</v>
      </c>
      <c r="C4958" s="0" t="s">
        <v>230</v>
      </c>
      <c r="D4958" s="0" t="s">
        <v>42</v>
      </c>
      <c r="E4958" s="0" t="s">
        <v>79</v>
      </c>
      <c r="F4958" s="0" t="s">
        <v>80</v>
      </c>
      <c r="G4958" s="0" t="s">
        <v>19</v>
      </c>
      <c r="H4958" s="0" t="s">
        <v>5469</v>
      </c>
      <c r="I4958" s="0" t="n">
        <v>3</v>
      </c>
      <c r="J4958" s="0" t="n">
        <v>2.82</v>
      </c>
      <c r="K4958" s="3" t="s">
        <v>21</v>
      </c>
      <c r="L4958" s="0" t="n">
        <f aca="false">IF(K4958="Yes",(J4958-1)*0.98,-1)</f>
        <v>1.7836</v>
      </c>
      <c r="M4958" s="4" t="s">
        <v>22</v>
      </c>
      <c r="N4958" s="50" t="n">
        <v>8.75</v>
      </c>
      <c r="O4958" s="50" t="n">
        <f aca="false">N4958*L4958</f>
        <v>15.6065</v>
      </c>
      <c r="P4958" s="14" t="n">
        <f aca="false">O4958+P4957</f>
        <v>685.19173267584</v>
      </c>
      <c r="Q4958" s="47" t="n">
        <f aca="false">0.8*(P4958-437.41)</f>
        <v>198.225386140672</v>
      </c>
      <c r="R4958" s="47" t="n">
        <f aca="false">P4958-Q4958</f>
        <v>486.966346535168</v>
      </c>
      <c r="S4958" s="47" t="n">
        <f aca="false">R4958/50</f>
        <v>9.73932693070336</v>
      </c>
      <c r="T4958" s="47" t="n">
        <f aca="false">947.74+Q4958</f>
        <v>1145.96538614067</v>
      </c>
      <c r="U4958" s="48" t="s">
        <v>21</v>
      </c>
    </row>
    <row r="4959" customFormat="false" ht="12.8" hidden="false" customHeight="false" outlineLevel="0" collapsed="false">
      <c r="A4959" s="2" t="s">
        <v>5470</v>
      </c>
      <c r="B4959" s="2" t="s">
        <v>113</v>
      </c>
      <c r="C4959" s="0" t="s">
        <v>114</v>
      </c>
      <c r="D4959" s="0" t="s">
        <v>16</v>
      </c>
      <c r="E4959" s="0" t="s">
        <v>17</v>
      </c>
      <c r="F4959" s="0" t="s">
        <v>18</v>
      </c>
      <c r="G4959" s="0" t="s">
        <v>19</v>
      </c>
      <c r="H4959" s="0" t="s">
        <v>5471</v>
      </c>
      <c r="I4959" s="0" t="n">
        <v>1</v>
      </c>
      <c r="J4959" s="0" t="n">
        <v>1.07</v>
      </c>
      <c r="K4959" s="3" t="s">
        <v>21</v>
      </c>
      <c r="L4959" s="0" t="n">
        <f aca="false">IF(K4959="Yes",(J4959-1)*0.98,-1)</f>
        <v>0.0686000000000001</v>
      </c>
      <c r="M4959" s="4" t="s">
        <v>22</v>
      </c>
      <c r="N4959" s="50" t="n">
        <v>9.74</v>
      </c>
      <c r="O4959" s="50" t="n">
        <f aca="false">N4959*L4959</f>
        <v>0.668164000000001</v>
      </c>
      <c r="P4959" s="51" t="n">
        <f aca="false">R4958+O4959</f>
        <v>487.634510535168</v>
      </c>
    </row>
    <row r="4960" customFormat="false" ht="12.8" hidden="false" customHeight="false" outlineLevel="0" collapsed="false">
      <c r="A4960" s="2" t="s">
        <v>5470</v>
      </c>
      <c r="B4960" s="2" t="s">
        <v>162</v>
      </c>
      <c r="C4960" s="0" t="s">
        <v>773</v>
      </c>
      <c r="D4960" s="0" t="s">
        <v>16</v>
      </c>
      <c r="E4960" s="0" t="s">
        <v>17</v>
      </c>
      <c r="F4960" s="0" t="s">
        <v>18</v>
      </c>
      <c r="G4960" s="0" t="s">
        <v>19</v>
      </c>
      <c r="H4960" s="0" t="s">
        <v>5472</v>
      </c>
      <c r="I4960" s="0" t="n">
        <v>0</v>
      </c>
      <c r="J4960" s="0" t="n">
        <v>0</v>
      </c>
      <c r="K4960" s="3" t="s">
        <v>19</v>
      </c>
      <c r="L4960" s="0" t="n">
        <f aca="false">IF(K4960="Yes",(J4960-1)*0.98,-1)</f>
        <v>-1</v>
      </c>
      <c r="M4960" s="4" t="s">
        <v>22</v>
      </c>
      <c r="N4960" s="50" t="n">
        <v>9.74</v>
      </c>
      <c r="O4960" s="50" t="n">
        <f aca="false">N4960*L4960</f>
        <v>-9.74</v>
      </c>
      <c r="P4960" s="14" t="n">
        <f aca="false">O4960+P4959</f>
        <v>477.894510535168</v>
      </c>
    </row>
    <row r="4961" customFormat="false" ht="12.8" hidden="false" customHeight="false" outlineLevel="0" collapsed="false">
      <c r="A4961" s="2" t="s">
        <v>5470</v>
      </c>
      <c r="B4961" s="2" t="s">
        <v>296</v>
      </c>
      <c r="C4961" s="0" t="s">
        <v>91</v>
      </c>
      <c r="D4961" s="0" t="s">
        <v>16</v>
      </c>
      <c r="E4961" s="0" t="s">
        <v>30</v>
      </c>
      <c r="F4961" s="0" t="s">
        <v>43</v>
      </c>
      <c r="G4961" s="0" t="s">
        <v>19</v>
      </c>
      <c r="H4961" s="0" t="s">
        <v>5473</v>
      </c>
      <c r="I4961" s="0" t="n">
        <v>0</v>
      </c>
      <c r="J4961" s="0" t="n">
        <v>0</v>
      </c>
      <c r="K4961" s="3" t="s">
        <v>19</v>
      </c>
      <c r="L4961" s="0" t="n">
        <f aca="false">IF(K4961="Yes",(J4961-1)*0.98,-1)</f>
        <v>-1</v>
      </c>
      <c r="M4961" s="4" t="s">
        <v>22</v>
      </c>
      <c r="N4961" s="50" t="n">
        <v>9.74</v>
      </c>
      <c r="O4961" s="50" t="n">
        <f aca="false">N4961*L4961</f>
        <v>-9.74</v>
      </c>
      <c r="P4961" s="14" t="n">
        <f aca="false">O4961+P4960</f>
        <v>468.154510535168</v>
      </c>
    </row>
    <row r="4962" customFormat="false" ht="12.8" hidden="false" customHeight="false" outlineLevel="0" collapsed="false">
      <c r="A4962" s="2" t="s">
        <v>5474</v>
      </c>
      <c r="B4962" s="2" t="s">
        <v>139</v>
      </c>
      <c r="C4962" s="0" t="s">
        <v>495</v>
      </c>
      <c r="D4962" s="0" t="s">
        <v>42</v>
      </c>
      <c r="E4962" s="0" t="s">
        <v>147</v>
      </c>
      <c r="F4962" s="0" t="s">
        <v>304</v>
      </c>
      <c r="G4962" s="0" t="s">
        <v>19</v>
      </c>
      <c r="H4962" s="0" t="s">
        <v>5475</v>
      </c>
      <c r="I4962" s="0" t="n">
        <v>2</v>
      </c>
      <c r="J4962" s="0" t="n">
        <v>0</v>
      </c>
      <c r="K4962" s="3" t="str">
        <f aca="false">IF(I4962=1,"Yes","No")</f>
        <v>No</v>
      </c>
      <c r="L4962" s="0" t="n">
        <f aca="false">IF(K4962="Yes",(J4962-1)*0.98,-1)</f>
        <v>-1</v>
      </c>
      <c r="M4962" s="5" t="s">
        <v>33</v>
      </c>
      <c r="N4962" s="50" t="n">
        <v>9.74</v>
      </c>
      <c r="O4962" s="50" t="n">
        <f aca="false">N4962*L4962</f>
        <v>-9.74</v>
      </c>
      <c r="P4962" s="14" t="n">
        <f aca="false">O4962+P4961</f>
        <v>458.414510535168</v>
      </c>
    </row>
    <row r="4963" customFormat="false" ht="12.8" hidden="false" customHeight="false" outlineLevel="0" collapsed="false">
      <c r="A4963" s="2" t="s">
        <v>5474</v>
      </c>
      <c r="B4963" s="2" t="s">
        <v>130</v>
      </c>
      <c r="C4963" s="0" t="s">
        <v>495</v>
      </c>
      <c r="D4963" s="0" t="s">
        <v>42</v>
      </c>
      <c r="E4963" s="0" t="s">
        <v>147</v>
      </c>
      <c r="F4963" s="0" t="s">
        <v>31</v>
      </c>
      <c r="G4963" s="0" t="s">
        <v>19</v>
      </c>
      <c r="H4963" s="0" t="s">
        <v>5476</v>
      </c>
      <c r="I4963" s="0" t="n">
        <v>1</v>
      </c>
      <c r="J4963" s="0" t="n">
        <v>1.94</v>
      </c>
      <c r="K4963" s="3" t="str">
        <f aca="false">IF(I4963=1,"Yes","No")</f>
        <v>Yes</v>
      </c>
      <c r="L4963" s="0" t="n">
        <f aca="false">IF(K4963="Yes",(J4963-1)*0.98,-1)</f>
        <v>0.9212</v>
      </c>
      <c r="M4963" s="5" t="s">
        <v>33</v>
      </c>
      <c r="N4963" s="50" t="n">
        <v>9.74</v>
      </c>
      <c r="O4963" s="50" t="n">
        <f aca="false">N4963*L4963</f>
        <v>8.972488</v>
      </c>
      <c r="P4963" s="14" t="n">
        <f aca="false">O4963+P4962</f>
        <v>467.386998535168</v>
      </c>
    </row>
    <row r="4964" customFormat="false" ht="12.8" hidden="false" customHeight="false" outlineLevel="0" collapsed="false">
      <c r="A4964" s="2" t="s">
        <v>5474</v>
      </c>
      <c r="B4964" s="2" t="s">
        <v>130</v>
      </c>
      <c r="C4964" s="0" t="s">
        <v>495</v>
      </c>
      <c r="D4964" s="0" t="s">
        <v>42</v>
      </c>
      <c r="E4964" s="0" t="s">
        <v>147</v>
      </c>
      <c r="F4964" s="0" t="s">
        <v>31</v>
      </c>
      <c r="G4964" s="0" t="s">
        <v>19</v>
      </c>
      <c r="H4964" s="0" t="s">
        <v>5476</v>
      </c>
      <c r="I4964" s="0" t="n">
        <v>1</v>
      </c>
      <c r="J4964" s="0" t="n">
        <v>1.31</v>
      </c>
      <c r="K4964" s="3" t="s">
        <v>21</v>
      </c>
      <c r="L4964" s="0" t="n">
        <f aca="false">IF(K4964="Yes",(J4964-1)*0.98,-1)</f>
        <v>0.3038</v>
      </c>
      <c r="M4964" s="4" t="s">
        <v>22</v>
      </c>
      <c r="N4964" s="50" t="n">
        <v>9.74</v>
      </c>
      <c r="O4964" s="50" t="n">
        <f aca="false">N4964*L4964</f>
        <v>2.959012</v>
      </c>
      <c r="P4964" s="14" t="n">
        <f aca="false">O4964+P4963</f>
        <v>470.346010535168</v>
      </c>
    </row>
    <row r="4965" customFormat="false" ht="12.8" hidden="false" customHeight="false" outlineLevel="0" collapsed="false">
      <c r="A4965" s="2" t="s">
        <v>5474</v>
      </c>
      <c r="B4965" s="2" t="s">
        <v>130</v>
      </c>
      <c r="C4965" s="6" t="s">
        <v>495</v>
      </c>
      <c r="D4965" s="6" t="s">
        <v>42</v>
      </c>
      <c r="E4965" s="6" t="s">
        <v>147</v>
      </c>
      <c r="F4965" s="6" t="s">
        <v>31</v>
      </c>
      <c r="G4965" s="6" t="s">
        <v>19</v>
      </c>
      <c r="H4965" s="6" t="s">
        <v>5477</v>
      </c>
      <c r="I4965" s="0" t="n">
        <v>0</v>
      </c>
      <c r="J4965" s="6" t="n">
        <v>0</v>
      </c>
      <c r="K4965" s="3" t="str">
        <f aca="false">IF(I4965=1, "No","Yes")</f>
        <v>Yes</v>
      </c>
      <c r="L4965" s="7" t="n">
        <f aca="false">IF(I4965=1,-J4965,0.98)</f>
        <v>0.98</v>
      </c>
      <c r="M4965" s="8" t="s">
        <v>51</v>
      </c>
      <c r="N4965" s="50" t="n">
        <v>9.74</v>
      </c>
      <c r="O4965" s="50" t="n">
        <f aca="false">N4965*L4965</f>
        <v>9.5452</v>
      </c>
      <c r="P4965" s="14" t="n">
        <f aca="false">O4965+P4964</f>
        <v>479.891210535168</v>
      </c>
    </row>
    <row r="4966" customFormat="false" ht="12.8" hidden="false" customHeight="false" outlineLevel="0" collapsed="false">
      <c r="A4966" s="9" t="s">
        <v>5478</v>
      </c>
      <c r="B4966" s="9" t="s">
        <v>170</v>
      </c>
      <c r="C4966" s="6" t="s">
        <v>576</v>
      </c>
      <c r="D4966" s="6" t="s">
        <v>16</v>
      </c>
      <c r="E4966" s="6" t="s">
        <v>147</v>
      </c>
      <c r="F4966" s="6" t="s">
        <v>43</v>
      </c>
      <c r="G4966" s="6" t="s">
        <v>19</v>
      </c>
      <c r="H4966" s="6" t="s">
        <v>5479</v>
      </c>
      <c r="I4966" s="0" t="n">
        <v>2</v>
      </c>
      <c r="J4966" s="6" t="n">
        <v>0</v>
      </c>
      <c r="K4966" s="3" t="str">
        <f aca="false">IF(I4966=1,"Yes","No")</f>
        <v>No</v>
      </c>
      <c r="L4966" s="7" t="n">
        <f aca="false">IF(K4966="Yes",(J4966-1)*0.98,-1)</f>
        <v>-1</v>
      </c>
      <c r="M4966" s="10" t="s">
        <v>53</v>
      </c>
      <c r="N4966" s="50" t="n">
        <v>9.74</v>
      </c>
      <c r="O4966" s="50" t="n">
        <f aca="false">N4966*L4966</f>
        <v>-9.74</v>
      </c>
      <c r="P4966" s="14" t="n">
        <f aca="false">O4966+P4965</f>
        <v>470.151210535168</v>
      </c>
    </row>
    <row r="4967" customFormat="false" ht="12.8" hidden="false" customHeight="false" outlineLevel="0" collapsed="false">
      <c r="A4967" s="2" t="s">
        <v>5478</v>
      </c>
      <c r="B4967" s="2" t="s">
        <v>239</v>
      </c>
      <c r="C4967" s="0" t="s">
        <v>74</v>
      </c>
      <c r="D4967" s="0" t="s">
        <v>37</v>
      </c>
      <c r="E4967" s="0" t="s">
        <v>30</v>
      </c>
      <c r="F4967" s="0" t="s">
        <v>65</v>
      </c>
      <c r="G4967" s="0" t="s">
        <v>21</v>
      </c>
      <c r="H4967" s="0" t="s">
        <v>5480</v>
      </c>
      <c r="I4967" s="0" t="n">
        <v>2</v>
      </c>
      <c r="J4967" s="0" t="n">
        <v>1.8</v>
      </c>
      <c r="K4967" s="3" t="s">
        <v>21</v>
      </c>
      <c r="L4967" s="0" t="n">
        <f aca="false">IF(K4967="Yes",(J4967-1)*0.98,-1)</f>
        <v>0.784</v>
      </c>
      <c r="M4967" s="4" t="s">
        <v>22</v>
      </c>
      <c r="N4967" s="50" t="n">
        <v>9.74</v>
      </c>
      <c r="O4967" s="50" t="n">
        <f aca="false">N4967*L4967</f>
        <v>7.63616</v>
      </c>
      <c r="P4967" s="14" t="n">
        <f aca="false">O4967+P4966</f>
        <v>477.787370535168</v>
      </c>
    </row>
    <row r="4968" customFormat="false" ht="12.8" hidden="false" customHeight="false" outlineLevel="0" collapsed="false">
      <c r="A4968" s="2" t="s">
        <v>5478</v>
      </c>
      <c r="B4968" s="2" t="s">
        <v>239</v>
      </c>
      <c r="C4968" s="0" t="s">
        <v>74</v>
      </c>
      <c r="D4968" s="0" t="s">
        <v>37</v>
      </c>
      <c r="E4968" s="0" t="s">
        <v>30</v>
      </c>
      <c r="F4968" s="0" t="s">
        <v>65</v>
      </c>
      <c r="G4968" s="0" t="s">
        <v>21</v>
      </c>
      <c r="H4968" s="0" t="s">
        <v>5481</v>
      </c>
      <c r="I4968" s="0" t="n">
        <v>0</v>
      </c>
      <c r="J4968" s="0" t="n">
        <v>0</v>
      </c>
      <c r="K4968" s="3" t="s">
        <v>19</v>
      </c>
      <c r="L4968" s="0" t="n">
        <f aca="false">IF(K4968="Yes",(J4968-1)*0.98,-1)</f>
        <v>-1</v>
      </c>
      <c r="M4968" s="11" t="s">
        <v>62</v>
      </c>
      <c r="N4968" s="50" t="n">
        <v>9.74</v>
      </c>
      <c r="O4968" s="50" t="n">
        <f aca="false">N4968*L4968</f>
        <v>-9.74</v>
      </c>
      <c r="P4968" s="14" t="n">
        <f aca="false">O4968+P4967</f>
        <v>468.047370535168</v>
      </c>
    </row>
    <row r="4969" customFormat="false" ht="12.8" hidden="false" customHeight="false" outlineLevel="0" collapsed="false">
      <c r="A4969" s="2" t="s">
        <v>5482</v>
      </c>
      <c r="B4969" s="2" t="s">
        <v>135</v>
      </c>
      <c r="C4969" s="0" t="s">
        <v>294</v>
      </c>
      <c r="D4969" s="0" t="s">
        <v>42</v>
      </c>
      <c r="E4969" s="0" t="s">
        <v>87</v>
      </c>
      <c r="F4969" s="0" t="s">
        <v>316</v>
      </c>
      <c r="G4969" s="0" t="s">
        <v>21</v>
      </c>
      <c r="H4969" s="0" t="s">
        <v>5483</v>
      </c>
      <c r="I4969" s="0" t="n">
        <v>2</v>
      </c>
      <c r="J4969" s="0" t="n">
        <v>4.23</v>
      </c>
      <c r="K4969" s="3" t="s">
        <v>21</v>
      </c>
      <c r="L4969" s="0" t="n">
        <f aca="false">IF(K4969="Yes",(J4969-1)*0.98,-1)</f>
        <v>3.1654</v>
      </c>
      <c r="M4969" s="4" t="s">
        <v>22</v>
      </c>
      <c r="N4969" s="50" t="n">
        <v>9.74</v>
      </c>
      <c r="O4969" s="50" t="n">
        <f aca="false">N4969*L4969</f>
        <v>30.830996</v>
      </c>
      <c r="P4969" s="14" t="n">
        <f aca="false">O4969+P4968</f>
        <v>498.878366535168</v>
      </c>
    </row>
    <row r="4970" customFormat="false" ht="12.8" hidden="false" customHeight="false" outlineLevel="0" collapsed="false">
      <c r="A4970" s="2" t="s">
        <v>5482</v>
      </c>
      <c r="B4970" s="2" t="s">
        <v>512</v>
      </c>
      <c r="C4970" s="0" t="s">
        <v>74</v>
      </c>
      <c r="D4970" s="0" t="s">
        <v>37</v>
      </c>
      <c r="E4970" s="0" t="s">
        <v>30</v>
      </c>
      <c r="F4970" s="0" t="s">
        <v>43</v>
      </c>
      <c r="G4970" s="0" t="s">
        <v>19</v>
      </c>
      <c r="H4970" s="0" t="s">
        <v>5484</v>
      </c>
      <c r="I4970" s="0" t="n">
        <v>1</v>
      </c>
      <c r="J4970" s="0" t="n">
        <v>1.42</v>
      </c>
      <c r="K4970" s="3" t="s">
        <v>21</v>
      </c>
      <c r="L4970" s="0" t="n">
        <f aca="false">IF(K4970="Yes",(J4970-1)*0.98,-1)</f>
        <v>0.4116</v>
      </c>
      <c r="M4970" s="4" t="s">
        <v>22</v>
      </c>
      <c r="N4970" s="50" t="n">
        <v>9.74</v>
      </c>
      <c r="O4970" s="50" t="n">
        <f aca="false">N4970*L4970</f>
        <v>4.008984</v>
      </c>
      <c r="P4970" s="14" t="n">
        <f aca="false">O4970+P4969</f>
        <v>502.887350535168</v>
      </c>
    </row>
    <row r="4971" customFormat="false" ht="12.8" hidden="false" customHeight="false" outlineLevel="0" collapsed="false">
      <c r="A4971" s="2" t="s">
        <v>5482</v>
      </c>
      <c r="B4971" s="2" t="s">
        <v>181</v>
      </c>
      <c r="C4971" s="0" t="s">
        <v>150</v>
      </c>
      <c r="D4971" s="0" t="s">
        <v>16</v>
      </c>
      <c r="E4971" s="0" t="s">
        <v>79</v>
      </c>
      <c r="F4971" s="0" t="s">
        <v>80</v>
      </c>
      <c r="G4971" s="0" t="s">
        <v>19</v>
      </c>
      <c r="H4971" s="0" t="s">
        <v>5485</v>
      </c>
      <c r="I4971" s="0" t="n">
        <v>1</v>
      </c>
      <c r="J4971" s="0" t="n">
        <v>1.48</v>
      </c>
      <c r="K4971" s="3" t="s">
        <v>21</v>
      </c>
      <c r="L4971" s="0" t="n">
        <f aca="false">IF(K4971="Yes",(J4971-1)*0.98,-1)</f>
        <v>0.4704</v>
      </c>
      <c r="M4971" s="4" t="s">
        <v>22</v>
      </c>
      <c r="N4971" s="50" t="n">
        <v>9.74</v>
      </c>
      <c r="O4971" s="50" t="n">
        <f aca="false">N4971*L4971</f>
        <v>4.581696</v>
      </c>
      <c r="P4971" s="14" t="n">
        <f aca="false">O4971+P4970</f>
        <v>507.469046535168</v>
      </c>
    </row>
    <row r="4972" customFormat="false" ht="12.8" hidden="false" customHeight="false" outlineLevel="0" collapsed="false">
      <c r="A4972" s="2" t="s">
        <v>5482</v>
      </c>
      <c r="B4972" s="2" t="s">
        <v>245</v>
      </c>
      <c r="C4972" s="0" t="s">
        <v>1371</v>
      </c>
      <c r="D4972" s="0" t="s">
        <v>16</v>
      </c>
      <c r="E4972" s="0" t="s">
        <v>30</v>
      </c>
      <c r="F4972" s="0" t="s">
        <v>65</v>
      </c>
      <c r="G4972" s="0" t="s">
        <v>21</v>
      </c>
      <c r="H4972" s="0" t="s">
        <v>5486</v>
      </c>
      <c r="I4972" s="0" t="n">
        <v>0</v>
      </c>
      <c r="J4972" s="0" t="n">
        <v>0</v>
      </c>
      <c r="K4972" s="3" t="s">
        <v>19</v>
      </c>
      <c r="L4972" s="0" t="n">
        <f aca="false">IF(K4972="Yes",(J4972-1)*0.98,-1)</f>
        <v>-1</v>
      </c>
      <c r="M4972" s="4" t="s">
        <v>22</v>
      </c>
      <c r="N4972" s="50" t="n">
        <v>9.74</v>
      </c>
      <c r="O4972" s="50" t="n">
        <f aca="false">N4972*L4972</f>
        <v>-9.74</v>
      </c>
      <c r="P4972" s="14" t="n">
        <f aca="false">O4972+P4971</f>
        <v>497.729046535168</v>
      </c>
    </row>
    <row r="4973" customFormat="false" ht="12.8" hidden="false" customHeight="false" outlineLevel="0" collapsed="false">
      <c r="A4973" s="2" t="s">
        <v>5487</v>
      </c>
      <c r="B4973" s="2" t="s">
        <v>1396</v>
      </c>
      <c r="C4973" s="0" t="s">
        <v>1192</v>
      </c>
      <c r="D4973" s="0" t="s">
        <v>37</v>
      </c>
      <c r="E4973" s="0" t="s">
        <v>17</v>
      </c>
      <c r="F4973" s="0" t="s">
        <v>43</v>
      </c>
      <c r="G4973" s="0" t="s">
        <v>19</v>
      </c>
      <c r="H4973" s="0" t="s">
        <v>5488</v>
      </c>
      <c r="I4973" s="0" t="n">
        <v>0</v>
      </c>
      <c r="J4973" s="0" t="n">
        <v>0</v>
      </c>
      <c r="K4973" s="3" t="s">
        <v>19</v>
      </c>
      <c r="L4973" s="0" t="n">
        <f aca="false">IF(K4973="Yes",(J4973-1)*0.98,-1)</f>
        <v>-1</v>
      </c>
      <c r="M4973" s="11" t="s">
        <v>62</v>
      </c>
      <c r="N4973" s="50" t="n">
        <v>9.74</v>
      </c>
      <c r="O4973" s="50" t="n">
        <f aca="false">N4973*L4973</f>
        <v>-9.74</v>
      </c>
      <c r="P4973" s="14" t="n">
        <f aca="false">O4973+P4972</f>
        <v>487.989046535168</v>
      </c>
    </row>
    <row r="4974" customFormat="false" ht="12.8" hidden="false" customHeight="false" outlineLevel="0" collapsed="false">
      <c r="A4974" s="2" t="s">
        <v>5487</v>
      </c>
      <c r="B4974" s="2" t="s">
        <v>915</v>
      </c>
      <c r="C4974" s="0" t="s">
        <v>218</v>
      </c>
      <c r="D4974" s="0" t="s">
        <v>16</v>
      </c>
      <c r="E4974" s="0" t="s">
        <v>17</v>
      </c>
      <c r="F4974" s="0" t="s">
        <v>18</v>
      </c>
      <c r="G4974" s="0" t="s">
        <v>19</v>
      </c>
      <c r="H4974" s="0" t="s">
        <v>5489</v>
      </c>
      <c r="I4974" s="0" t="n">
        <v>1</v>
      </c>
      <c r="J4974" s="0" t="n">
        <v>1.18</v>
      </c>
      <c r="K4974" s="3" t="s">
        <v>21</v>
      </c>
      <c r="L4974" s="0" t="n">
        <f aca="false">IF(K4974="Yes",(J4974-1)*0.98,-1)</f>
        <v>0.1764</v>
      </c>
      <c r="M4974" s="4" t="s">
        <v>22</v>
      </c>
      <c r="N4974" s="50" t="n">
        <v>9.74</v>
      </c>
      <c r="O4974" s="50" t="n">
        <f aca="false">N4974*L4974</f>
        <v>1.718136</v>
      </c>
      <c r="P4974" s="14" t="n">
        <f aca="false">O4974+P4973</f>
        <v>489.707182535168</v>
      </c>
    </row>
    <row r="4975" customFormat="false" ht="12.8" hidden="false" customHeight="false" outlineLevel="0" collapsed="false">
      <c r="A4975" s="2" t="s">
        <v>5487</v>
      </c>
      <c r="B4975" s="2" t="s">
        <v>915</v>
      </c>
      <c r="C4975" s="0" t="s">
        <v>218</v>
      </c>
      <c r="D4975" s="0" t="s">
        <v>16</v>
      </c>
      <c r="E4975" s="0" t="s">
        <v>17</v>
      </c>
      <c r="F4975" s="0" t="s">
        <v>18</v>
      </c>
      <c r="G4975" s="0" t="s">
        <v>19</v>
      </c>
      <c r="H4975" s="0" t="s">
        <v>5490</v>
      </c>
      <c r="I4975" s="0" t="n">
        <v>0</v>
      </c>
      <c r="J4975" s="0" t="n">
        <v>0</v>
      </c>
      <c r="K4975" s="3" t="s">
        <v>19</v>
      </c>
      <c r="L4975" s="0" t="n">
        <f aca="false">IF(K4975="Yes",(J4975-1)*0.98,-1)</f>
        <v>-1</v>
      </c>
      <c r="M4975" s="11" t="s">
        <v>62</v>
      </c>
      <c r="N4975" s="50" t="n">
        <v>9.74</v>
      </c>
      <c r="O4975" s="50" t="n">
        <f aca="false">N4975*L4975</f>
        <v>-9.74</v>
      </c>
      <c r="P4975" s="14" t="n">
        <f aca="false">O4975+P4974</f>
        <v>479.967182535168</v>
      </c>
    </row>
    <row r="4976" customFormat="false" ht="12.8" hidden="false" customHeight="false" outlineLevel="0" collapsed="false">
      <c r="A4976" s="2" t="s">
        <v>5487</v>
      </c>
      <c r="B4976" s="2" t="s">
        <v>124</v>
      </c>
      <c r="C4976" s="0" t="s">
        <v>357</v>
      </c>
      <c r="D4976" s="0" t="s">
        <v>16</v>
      </c>
      <c r="E4976" s="0" t="s">
        <v>79</v>
      </c>
      <c r="F4976" s="0" t="s">
        <v>80</v>
      </c>
      <c r="G4976" s="0" t="s">
        <v>19</v>
      </c>
      <c r="H4976" s="0" t="s">
        <v>5491</v>
      </c>
      <c r="I4976" s="0" t="n">
        <v>1</v>
      </c>
      <c r="J4976" s="0" t="n">
        <v>1.7</v>
      </c>
      <c r="K4976" s="3" t="s">
        <v>21</v>
      </c>
      <c r="L4976" s="0" t="n">
        <f aca="false">IF(K4976="Yes",(J4976-1)*0.98,-1)</f>
        <v>0.686</v>
      </c>
      <c r="M4976" s="4" t="s">
        <v>22</v>
      </c>
      <c r="N4976" s="50" t="n">
        <v>9.74</v>
      </c>
      <c r="O4976" s="50" t="n">
        <f aca="false">N4976*L4976</f>
        <v>6.68164</v>
      </c>
      <c r="P4976" s="14" t="n">
        <f aca="false">O4976+P4975</f>
        <v>486.648822535168</v>
      </c>
    </row>
    <row r="4977" customFormat="false" ht="12.8" hidden="false" customHeight="false" outlineLevel="0" collapsed="false">
      <c r="A4977" s="2" t="s">
        <v>5492</v>
      </c>
      <c r="B4977" s="2" t="s">
        <v>142</v>
      </c>
      <c r="C4977" s="0" t="s">
        <v>131</v>
      </c>
      <c r="D4977" s="0" t="s">
        <v>16</v>
      </c>
      <c r="E4977" s="0" t="s">
        <v>87</v>
      </c>
      <c r="F4977" s="0" t="s">
        <v>18</v>
      </c>
      <c r="G4977" s="0" t="s">
        <v>21</v>
      </c>
      <c r="H4977" s="0" t="s">
        <v>5493</v>
      </c>
      <c r="I4977" s="0" t="n">
        <v>2</v>
      </c>
      <c r="J4977" s="0" t="n">
        <v>1.45</v>
      </c>
      <c r="K4977" s="3" t="s">
        <v>21</v>
      </c>
      <c r="L4977" s="0" t="n">
        <f aca="false">IF(K4977="Yes",(J4977-1)*0.98,-1)</f>
        <v>0.441</v>
      </c>
      <c r="M4977" s="4" t="s">
        <v>22</v>
      </c>
      <c r="N4977" s="50" t="n">
        <v>9.74</v>
      </c>
      <c r="O4977" s="50" t="n">
        <f aca="false">N4977*L4977</f>
        <v>4.29534</v>
      </c>
      <c r="P4977" s="14" t="n">
        <f aca="false">O4977+P4976</f>
        <v>490.944162535168</v>
      </c>
    </row>
    <row r="4978" customFormat="false" ht="12.8" hidden="false" customHeight="false" outlineLevel="0" collapsed="false">
      <c r="A4978" s="2" t="s">
        <v>5492</v>
      </c>
      <c r="B4978" s="2" t="s">
        <v>113</v>
      </c>
      <c r="C4978" s="0" t="s">
        <v>59</v>
      </c>
      <c r="D4978" s="0" t="s">
        <v>42</v>
      </c>
      <c r="E4978" s="0" t="s">
        <v>30</v>
      </c>
      <c r="F4978" s="0" t="s">
        <v>18</v>
      </c>
      <c r="G4978" s="0" t="s">
        <v>19</v>
      </c>
      <c r="H4978" s="0" t="s">
        <v>5494</v>
      </c>
      <c r="I4978" s="0" t="n">
        <v>0</v>
      </c>
      <c r="J4978" s="0" t="n">
        <v>0</v>
      </c>
      <c r="K4978" s="3" t="s">
        <v>19</v>
      </c>
      <c r="L4978" s="0" t="n">
        <f aca="false">IF(K4978="Yes",(J4978-1)*0.98,-1)</f>
        <v>-1</v>
      </c>
      <c r="M4978" s="11" t="s">
        <v>62</v>
      </c>
      <c r="N4978" s="50" t="n">
        <v>9.74</v>
      </c>
      <c r="O4978" s="50" t="n">
        <f aca="false">N4978*L4978</f>
        <v>-9.74</v>
      </c>
      <c r="P4978" s="14" t="n">
        <f aca="false">O4978+P4977</f>
        <v>481.204162535168</v>
      </c>
    </row>
    <row r="4979" customFormat="false" ht="12.8" hidden="false" customHeight="false" outlineLevel="0" collapsed="false">
      <c r="A4979" s="2" t="s">
        <v>5492</v>
      </c>
      <c r="B4979" s="2" t="s">
        <v>113</v>
      </c>
      <c r="C4979" s="6" t="s">
        <v>59</v>
      </c>
      <c r="D4979" s="6" t="s">
        <v>42</v>
      </c>
      <c r="E4979" s="6" t="s">
        <v>30</v>
      </c>
      <c r="F4979" s="6" t="s">
        <v>18</v>
      </c>
      <c r="G4979" s="6" t="s">
        <v>19</v>
      </c>
      <c r="H4979" s="6" t="s">
        <v>5495</v>
      </c>
      <c r="I4979" s="0" t="n">
        <v>4</v>
      </c>
      <c r="J4979" s="6" t="n">
        <v>0</v>
      </c>
      <c r="K4979" s="3" t="str">
        <f aca="false">IF(I4979=1, "No","Yes")</f>
        <v>Yes</v>
      </c>
      <c r="L4979" s="7" t="n">
        <f aca="false">IF(I4979=1,-J4979,0.98)</f>
        <v>0.98</v>
      </c>
      <c r="M4979" s="8" t="s">
        <v>51</v>
      </c>
      <c r="N4979" s="50" t="n">
        <v>9.74</v>
      </c>
      <c r="O4979" s="50" t="n">
        <f aca="false">N4979*L4979</f>
        <v>9.5452</v>
      </c>
      <c r="P4979" s="14" t="n">
        <f aca="false">O4979+P4978</f>
        <v>490.749362535168</v>
      </c>
    </row>
    <row r="4980" customFormat="false" ht="12.8" hidden="false" customHeight="false" outlineLevel="0" collapsed="false">
      <c r="A4980" s="2" t="s">
        <v>5492</v>
      </c>
      <c r="B4980" s="2" t="s">
        <v>113</v>
      </c>
      <c r="C4980" s="6" t="s">
        <v>59</v>
      </c>
      <c r="D4980" s="6" t="s">
        <v>42</v>
      </c>
      <c r="E4980" s="6" t="s">
        <v>30</v>
      </c>
      <c r="F4980" s="6" t="s">
        <v>18</v>
      </c>
      <c r="G4980" s="6" t="s">
        <v>19</v>
      </c>
      <c r="H4980" s="6" t="s">
        <v>5495</v>
      </c>
      <c r="I4980" s="0" t="n">
        <v>4</v>
      </c>
      <c r="J4980" s="6" t="n">
        <v>0</v>
      </c>
      <c r="K4980" s="3" t="str">
        <f aca="false">IF(I4980=1, "No","Yes")</f>
        <v>Yes</v>
      </c>
      <c r="L4980" s="7" t="n">
        <f aca="false">IF(I4980=1,-J4980,0.98)</f>
        <v>0.98</v>
      </c>
      <c r="M4980" s="12" t="s">
        <v>128</v>
      </c>
      <c r="N4980" s="50" t="n">
        <v>9.74</v>
      </c>
      <c r="O4980" s="50" t="n">
        <f aca="false">N4980*L4980</f>
        <v>9.5452</v>
      </c>
      <c r="P4980" s="14" t="n">
        <f aca="false">O4980+P4979</f>
        <v>500.294562535168</v>
      </c>
    </row>
    <row r="4981" customFormat="false" ht="12.8" hidden="false" customHeight="false" outlineLevel="0" collapsed="false">
      <c r="A4981" s="2" t="s">
        <v>5492</v>
      </c>
      <c r="B4981" s="2" t="s">
        <v>239</v>
      </c>
      <c r="C4981" s="0" t="s">
        <v>1371</v>
      </c>
      <c r="D4981" s="0" t="s">
        <v>42</v>
      </c>
      <c r="E4981" s="0" t="s">
        <v>30</v>
      </c>
      <c r="F4981" s="0" t="s">
        <v>18</v>
      </c>
      <c r="G4981" s="0" t="s">
        <v>19</v>
      </c>
      <c r="H4981" s="0" t="s">
        <v>5496</v>
      </c>
      <c r="I4981" s="0" t="n">
        <v>2</v>
      </c>
      <c r="J4981" s="0" t="n">
        <v>1.5</v>
      </c>
      <c r="K4981" s="3" t="s">
        <v>21</v>
      </c>
      <c r="L4981" s="0" t="n">
        <f aca="false">IF(K4981="Yes",(J4981-1)*0.98,-1)</f>
        <v>0.49</v>
      </c>
      <c r="M4981" s="11" t="s">
        <v>62</v>
      </c>
      <c r="N4981" s="50" t="n">
        <v>9.74</v>
      </c>
      <c r="O4981" s="50" t="n">
        <f aca="false">N4981*L4981</f>
        <v>4.7726</v>
      </c>
      <c r="P4981" s="14" t="n">
        <f aca="false">O4981+P4980</f>
        <v>505.067162535168</v>
      </c>
    </row>
    <row r="4982" customFormat="false" ht="12.8" hidden="false" customHeight="false" outlineLevel="0" collapsed="false">
      <c r="A4982" s="2" t="s">
        <v>5497</v>
      </c>
      <c r="B4982" s="2" t="s">
        <v>149</v>
      </c>
      <c r="C4982" s="0" t="s">
        <v>56</v>
      </c>
      <c r="D4982" s="0" t="s">
        <v>42</v>
      </c>
      <c r="E4982" s="0" t="s">
        <v>79</v>
      </c>
      <c r="F4982" s="0" t="s">
        <v>80</v>
      </c>
      <c r="G4982" s="0" t="s">
        <v>19</v>
      </c>
      <c r="H4982" s="0" t="s">
        <v>5498</v>
      </c>
      <c r="I4982" s="0" t="n">
        <v>3</v>
      </c>
      <c r="J4982" s="0" t="n">
        <v>1.09</v>
      </c>
      <c r="K4982" s="3" t="s">
        <v>21</v>
      </c>
      <c r="L4982" s="0" t="n">
        <f aca="false">IF(K4982="Yes",(J4982-1)*0.98,-1)</f>
        <v>0.0882000000000001</v>
      </c>
      <c r="M4982" s="4" t="s">
        <v>22</v>
      </c>
      <c r="N4982" s="50" t="n">
        <v>9.74</v>
      </c>
      <c r="O4982" s="50" t="n">
        <f aca="false">N4982*L4982</f>
        <v>0.859068000000001</v>
      </c>
      <c r="P4982" s="14" t="n">
        <f aca="false">O4982+P4981</f>
        <v>505.926230535168</v>
      </c>
    </row>
    <row r="4983" customFormat="false" ht="12.8" hidden="false" customHeight="false" outlineLevel="0" collapsed="false">
      <c r="A4983" s="2" t="s">
        <v>5497</v>
      </c>
      <c r="B4983" s="2" t="s">
        <v>375</v>
      </c>
      <c r="C4983" s="0" t="s">
        <v>1371</v>
      </c>
      <c r="D4983" s="0" t="s">
        <v>42</v>
      </c>
      <c r="E4983" s="0" t="s">
        <v>30</v>
      </c>
      <c r="F4983" s="0" t="s">
        <v>43</v>
      </c>
      <c r="G4983" s="0" t="s">
        <v>19</v>
      </c>
      <c r="H4983" s="0" t="s">
        <v>5499</v>
      </c>
      <c r="I4983" s="0" t="n">
        <v>0</v>
      </c>
      <c r="J4983" s="0" t="n">
        <v>0</v>
      </c>
      <c r="K4983" s="3" t="s">
        <v>19</v>
      </c>
      <c r="L4983" s="0" t="n">
        <f aca="false">IF(K4983="Yes",(J4983-1)*0.98,-1)</f>
        <v>-1</v>
      </c>
      <c r="M4983" s="11" t="s">
        <v>62</v>
      </c>
      <c r="N4983" s="50" t="n">
        <v>9.74</v>
      </c>
      <c r="O4983" s="50" t="n">
        <f aca="false">N4983*L4983</f>
        <v>-9.74</v>
      </c>
      <c r="P4983" s="14" t="n">
        <f aca="false">O4983+P4982</f>
        <v>496.186230535168</v>
      </c>
    </row>
    <row r="4984" customFormat="false" ht="12.8" hidden="false" customHeight="false" outlineLevel="0" collapsed="false">
      <c r="A4984" s="2" t="s">
        <v>5500</v>
      </c>
      <c r="B4984" s="2" t="s">
        <v>139</v>
      </c>
      <c r="C4984" s="0" t="s">
        <v>24</v>
      </c>
      <c r="D4984" s="0" t="s">
        <v>16</v>
      </c>
      <c r="E4984" s="0" t="s">
        <v>17</v>
      </c>
      <c r="F4984" s="0" t="s">
        <v>18</v>
      </c>
      <c r="G4984" s="0" t="s">
        <v>19</v>
      </c>
      <c r="H4984" s="0" t="s">
        <v>4542</v>
      </c>
      <c r="I4984" s="0" t="n">
        <v>2</v>
      </c>
      <c r="J4984" s="0" t="n">
        <v>1.08</v>
      </c>
      <c r="K4984" s="3" t="s">
        <v>21</v>
      </c>
      <c r="L4984" s="0" t="n">
        <f aca="false">IF(K4984="Yes",(J4984-1)*0.98,-1)</f>
        <v>0.0784000000000001</v>
      </c>
      <c r="M4984" s="4" t="s">
        <v>22</v>
      </c>
      <c r="N4984" s="50" t="n">
        <v>9.74</v>
      </c>
      <c r="O4984" s="50" t="n">
        <f aca="false">N4984*L4984</f>
        <v>0.763616000000001</v>
      </c>
      <c r="P4984" s="14" t="n">
        <f aca="false">O4984+P4983</f>
        <v>496.949846535168</v>
      </c>
    </row>
    <row r="4985" customFormat="false" ht="12.8" hidden="false" customHeight="false" outlineLevel="0" collapsed="false">
      <c r="A4985" s="2" t="s">
        <v>5500</v>
      </c>
      <c r="B4985" s="2" t="s">
        <v>170</v>
      </c>
      <c r="C4985" s="0" t="s">
        <v>24</v>
      </c>
      <c r="D4985" s="0" t="s">
        <v>48</v>
      </c>
      <c r="E4985" s="0" t="s">
        <v>87</v>
      </c>
      <c r="F4985" s="0" t="s">
        <v>18</v>
      </c>
      <c r="G4985" s="0" t="s">
        <v>21</v>
      </c>
      <c r="H4985" s="0" t="s">
        <v>5501</v>
      </c>
      <c r="I4985" s="0" t="n">
        <v>2</v>
      </c>
      <c r="J4985" s="0" t="n">
        <v>1.77</v>
      </c>
      <c r="K4985" s="3" t="s">
        <v>21</v>
      </c>
      <c r="L4985" s="0" t="n">
        <f aca="false">IF(K4985="Yes",(J4985-1)*0.98,-1)</f>
        <v>0.7546</v>
      </c>
      <c r="M4985" s="4" t="s">
        <v>22</v>
      </c>
      <c r="N4985" s="50" t="n">
        <v>9.74</v>
      </c>
      <c r="O4985" s="50" t="n">
        <f aca="false">N4985*L4985</f>
        <v>7.349804</v>
      </c>
      <c r="P4985" s="14" t="n">
        <f aca="false">O4985+P4984</f>
        <v>504.299650535168</v>
      </c>
    </row>
    <row r="4986" customFormat="false" ht="12.8" hidden="false" customHeight="false" outlineLevel="0" collapsed="false">
      <c r="A4986" s="2" t="s">
        <v>5500</v>
      </c>
      <c r="B4986" s="2" t="s">
        <v>101</v>
      </c>
      <c r="C4986" s="0" t="s">
        <v>74</v>
      </c>
      <c r="D4986" s="0" t="s">
        <v>37</v>
      </c>
      <c r="E4986" s="0" t="s">
        <v>30</v>
      </c>
      <c r="F4986" s="0" t="s">
        <v>43</v>
      </c>
      <c r="G4986" s="0" t="s">
        <v>19</v>
      </c>
      <c r="H4986" s="0" t="s">
        <v>5502</v>
      </c>
      <c r="I4986" s="0" t="n">
        <v>2</v>
      </c>
      <c r="J4986" s="0" t="n">
        <v>1.05</v>
      </c>
      <c r="K4986" s="3" t="s">
        <v>21</v>
      </c>
      <c r="L4986" s="0" t="n">
        <f aca="false">IF(K4986="Yes",(J4986-1)*0.98,-1)</f>
        <v>0.049</v>
      </c>
      <c r="M4986" s="4" t="s">
        <v>22</v>
      </c>
      <c r="N4986" s="50" t="n">
        <v>9.74</v>
      </c>
      <c r="O4986" s="50" t="n">
        <f aca="false">N4986*L4986</f>
        <v>0.47726</v>
      </c>
      <c r="P4986" s="14" t="n">
        <f aca="false">O4986+P4985</f>
        <v>504.776910535168</v>
      </c>
    </row>
    <row r="4987" customFormat="false" ht="12.8" hidden="false" customHeight="false" outlineLevel="0" collapsed="false">
      <c r="A4987" s="2" t="s">
        <v>5500</v>
      </c>
      <c r="B4987" s="2" t="s">
        <v>252</v>
      </c>
      <c r="C4987" s="0" t="s">
        <v>91</v>
      </c>
      <c r="D4987" s="0" t="s">
        <v>29</v>
      </c>
      <c r="E4987" s="0" t="s">
        <v>30</v>
      </c>
      <c r="F4987" s="0" t="s">
        <v>18</v>
      </c>
      <c r="G4987" s="0" t="s">
        <v>19</v>
      </c>
      <c r="H4987" s="0" t="s">
        <v>5503</v>
      </c>
      <c r="I4987" s="0" t="n">
        <v>2</v>
      </c>
      <c r="J4987" s="0" t="n">
        <v>1.42</v>
      </c>
      <c r="K4987" s="3" t="s">
        <v>21</v>
      </c>
      <c r="L4987" s="0" t="n">
        <f aca="false">IF(K4987="Yes",(J4987-1)*0.98,-1)</f>
        <v>0.4116</v>
      </c>
      <c r="M4987" s="4" t="s">
        <v>22</v>
      </c>
      <c r="N4987" s="50" t="n">
        <v>9.74</v>
      </c>
      <c r="O4987" s="50" t="n">
        <f aca="false">N4987*L4987</f>
        <v>4.008984</v>
      </c>
      <c r="P4987" s="14" t="n">
        <f aca="false">O4987+P4986</f>
        <v>508.785894535168</v>
      </c>
    </row>
    <row r="4988" customFormat="false" ht="12.8" hidden="false" customHeight="false" outlineLevel="0" collapsed="false">
      <c r="A4988" s="2" t="s">
        <v>5500</v>
      </c>
      <c r="B4988" s="2" t="s">
        <v>245</v>
      </c>
      <c r="C4988" s="0" t="s">
        <v>91</v>
      </c>
      <c r="D4988" s="0" t="s">
        <v>42</v>
      </c>
      <c r="E4988" s="0" t="s">
        <v>30</v>
      </c>
      <c r="F4988" s="0" t="s">
        <v>18</v>
      </c>
      <c r="G4988" s="0" t="s">
        <v>19</v>
      </c>
      <c r="H4988" s="0" t="s">
        <v>5504</v>
      </c>
      <c r="I4988" s="0" t="n">
        <v>3</v>
      </c>
      <c r="J4988" s="0" t="n">
        <v>1.65</v>
      </c>
      <c r="K4988" s="3" t="s">
        <v>21</v>
      </c>
      <c r="L4988" s="0" t="n">
        <f aca="false">IF(K4988="Yes",(J4988-1)*0.98,-1)</f>
        <v>0.637</v>
      </c>
      <c r="M4988" s="11" t="s">
        <v>62</v>
      </c>
      <c r="N4988" s="50" t="n">
        <v>9.74</v>
      </c>
      <c r="O4988" s="50" t="n">
        <f aca="false">N4988*L4988</f>
        <v>6.20438</v>
      </c>
      <c r="P4988" s="14" t="n">
        <f aca="false">O4988+P4987</f>
        <v>514.990274535168</v>
      </c>
    </row>
    <row r="4989" customFormat="false" ht="12.8" hidden="false" customHeight="false" outlineLevel="0" collapsed="false">
      <c r="A4989" s="2" t="s">
        <v>5505</v>
      </c>
      <c r="B4989" s="2" t="s">
        <v>149</v>
      </c>
      <c r="C4989" s="0" t="s">
        <v>435</v>
      </c>
      <c r="D4989" s="0" t="s">
        <v>195</v>
      </c>
      <c r="E4989" s="0" t="s">
        <v>17</v>
      </c>
      <c r="F4989" s="0" t="s">
        <v>18</v>
      </c>
      <c r="G4989" s="0" t="s">
        <v>19</v>
      </c>
      <c r="H4989" s="0" t="s">
        <v>5506</v>
      </c>
      <c r="I4989" s="0" t="n">
        <v>4</v>
      </c>
      <c r="J4989" s="0" t="n">
        <v>0</v>
      </c>
      <c r="K4989" s="3" t="s">
        <v>19</v>
      </c>
      <c r="L4989" s="0" t="n">
        <f aca="false">IF(K4989="Yes",(J4989-1)*0.98,-1)</f>
        <v>-1</v>
      </c>
      <c r="M4989" s="4" t="s">
        <v>22</v>
      </c>
      <c r="N4989" s="50" t="n">
        <v>9.74</v>
      </c>
      <c r="O4989" s="50" t="n">
        <f aca="false">N4989*L4989</f>
        <v>-9.74</v>
      </c>
      <c r="P4989" s="14" t="n">
        <f aca="false">O4989+P4988</f>
        <v>505.250274535168</v>
      </c>
    </row>
    <row r="4990" customFormat="false" ht="12.8" hidden="false" customHeight="false" outlineLevel="0" collapsed="false">
      <c r="A4990" s="2" t="s">
        <v>5505</v>
      </c>
      <c r="B4990" s="2" t="s">
        <v>149</v>
      </c>
      <c r="C4990" s="0" t="s">
        <v>435</v>
      </c>
      <c r="D4990" s="0" t="s">
        <v>195</v>
      </c>
      <c r="E4990" s="0" t="s">
        <v>17</v>
      </c>
      <c r="F4990" s="0" t="s">
        <v>18</v>
      </c>
      <c r="G4990" s="0" t="s">
        <v>19</v>
      </c>
      <c r="H4990" s="0" t="s">
        <v>5507</v>
      </c>
      <c r="I4990" s="0" t="n">
        <v>2</v>
      </c>
      <c r="J4990" s="0" t="n">
        <v>1.81</v>
      </c>
      <c r="K4990" s="3" t="s">
        <v>21</v>
      </c>
      <c r="L4990" s="0" t="n">
        <f aca="false">IF(K4990="Yes",(J4990-1)*0.98,-1)</f>
        <v>0.7938</v>
      </c>
      <c r="M4990" s="11" t="s">
        <v>62</v>
      </c>
      <c r="N4990" s="50" t="n">
        <v>9.74</v>
      </c>
      <c r="O4990" s="50" t="n">
        <f aca="false">N4990*L4990</f>
        <v>7.731612</v>
      </c>
      <c r="P4990" s="14" t="n">
        <f aca="false">O4990+P4989</f>
        <v>512.981886535168</v>
      </c>
    </row>
    <row r="4991" customFormat="false" ht="12.8" hidden="false" customHeight="false" outlineLevel="0" collapsed="false">
      <c r="A4991" s="2" t="s">
        <v>5505</v>
      </c>
      <c r="B4991" s="2" t="s">
        <v>512</v>
      </c>
      <c r="C4991" s="0" t="s">
        <v>74</v>
      </c>
      <c r="D4991" s="0" t="s">
        <v>37</v>
      </c>
      <c r="E4991" s="0" t="s">
        <v>30</v>
      </c>
      <c r="G4991" s="0" t="s">
        <v>19</v>
      </c>
      <c r="H4991" s="0" t="s">
        <v>5508</v>
      </c>
      <c r="I4991" s="0" t="n">
        <v>1</v>
      </c>
      <c r="J4991" s="0" t="n">
        <v>1.13</v>
      </c>
      <c r="K4991" s="3" t="s">
        <v>21</v>
      </c>
      <c r="L4991" s="0" t="n">
        <f aca="false">IF(K4991="Yes",(J4991-1)*0.98,-1)</f>
        <v>0.1274</v>
      </c>
      <c r="M4991" s="11" t="s">
        <v>62</v>
      </c>
      <c r="N4991" s="50" t="n">
        <v>9.74</v>
      </c>
      <c r="O4991" s="50" t="n">
        <f aca="false">N4991*L4991</f>
        <v>1.240876</v>
      </c>
      <c r="P4991" s="14" t="n">
        <f aca="false">O4991+P4990</f>
        <v>514.222762535168</v>
      </c>
    </row>
    <row r="4992" customFormat="false" ht="12.8" hidden="false" customHeight="false" outlineLevel="0" collapsed="false">
      <c r="A4992" s="2" t="s">
        <v>5509</v>
      </c>
      <c r="B4992" s="2" t="s">
        <v>5510</v>
      </c>
      <c r="C4992" s="0" t="s">
        <v>1094</v>
      </c>
      <c r="D4992" s="0" t="s">
        <v>37</v>
      </c>
      <c r="E4992" s="0" t="s">
        <v>17</v>
      </c>
      <c r="G4992" s="0" t="s">
        <v>19</v>
      </c>
      <c r="H4992" s="0" t="s">
        <v>5511</v>
      </c>
      <c r="I4992" s="0" t="n">
        <v>1</v>
      </c>
      <c r="J4992" s="0" t="n">
        <v>1.26</v>
      </c>
      <c r="K4992" s="3" t="s">
        <v>21</v>
      </c>
      <c r="L4992" s="0" t="n">
        <f aca="false">IF(K4992="Yes",(J4992-1)*0.98,-1)</f>
        <v>0.2548</v>
      </c>
      <c r="M4992" s="11" t="s">
        <v>62</v>
      </c>
      <c r="N4992" s="50" t="n">
        <v>9.74</v>
      </c>
      <c r="O4992" s="50" t="n">
        <f aca="false">N4992*L4992</f>
        <v>2.481752</v>
      </c>
      <c r="P4992" s="14" t="n">
        <f aca="false">O4992+P4991</f>
        <v>516.704514535168</v>
      </c>
    </row>
    <row r="4993" customFormat="false" ht="12.8" hidden="false" customHeight="false" outlineLevel="0" collapsed="false">
      <c r="A4993" s="2" t="s">
        <v>5509</v>
      </c>
      <c r="B4993" s="2" t="s">
        <v>5510</v>
      </c>
      <c r="C4993" s="6" t="s">
        <v>1094</v>
      </c>
      <c r="D4993" s="6" t="s">
        <v>37</v>
      </c>
      <c r="E4993" s="6" t="s">
        <v>17</v>
      </c>
      <c r="F4993" s="6"/>
      <c r="G4993" s="6" t="s">
        <v>19</v>
      </c>
      <c r="H4993" s="6" t="s">
        <v>5512</v>
      </c>
      <c r="I4993" s="0" t="n">
        <v>0</v>
      </c>
      <c r="J4993" s="6" t="n">
        <v>0</v>
      </c>
      <c r="K4993" s="3" t="str">
        <f aca="false">IF(I4993=1, "No","Yes")</f>
        <v>Yes</v>
      </c>
      <c r="L4993" s="7" t="n">
        <f aca="false">IF(I4993=1,-J4993,0.98)</f>
        <v>0.98</v>
      </c>
      <c r="M4993" s="12" t="s">
        <v>128</v>
      </c>
      <c r="N4993" s="50" t="n">
        <v>9.74</v>
      </c>
      <c r="O4993" s="50" t="n">
        <f aca="false">N4993*L4993</f>
        <v>9.5452</v>
      </c>
      <c r="P4993" s="14" t="n">
        <f aca="false">O4993+P4992</f>
        <v>526.249714535168</v>
      </c>
    </row>
    <row r="4994" customFormat="false" ht="12.8" hidden="false" customHeight="false" outlineLevel="0" collapsed="false">
      <c r="A4994" s="9" t="s">
        <v>5509</v>
      </c>
      <c r="B4994" s="9" t="s">
        <v>5510</v>
      </c>
      <c r="C4994" s="6" t="s">
        <v>1094</v>
      </c>
      <c r="D4994" s="6" t="s">
        <v>37</v>
      </c>
      <c r="E4994" s="6" t="s">
        <v>17</v>
      </c>
      <c r="F4994" s="6"/>
      <c r="G4994" s="6" t="s">
        <v>19</v>
      </c>
      <c r="H4994" s="6" t="s">
        <v>5511</v>
      </c>
      <c r="I4994" s="0" t="n">
        <v>1</v>
      </c>
      <c r="J4994" s="6" t="n">
        <v>2.68</v>
      </c>
      <c r="K4994" s="3" t="str">
        <f aca="false">IF(I4994=1,"Yes","No")</f>
        <v>Yes</v>
      </c>
      <c r="L4994" s="7" t="n">
        <f aca="false">IF(K4994="Yes",(J4994-1)*0.98,-1)</f>
        <v>1.6464</v>
      </c>
      <c r="M4994" s="10" t="s">
        <v>53</v>
      </c>
      <c r="N4994" s="50" t="n">
        <v>9.74</v>
      </c>
      <c r="O4994" s="50" t="n">
        <f aca="false">N4994*L4994</f>
        <v>16.035936</v>
      </c>
      <c r="P4994" s="14" t="n">
        <f aca="false">O4994+P4993</f>
        <v>542.285650535168</v>
      </c>
    </row>
    <row r="4995" customFormat="false" ht="12.8" hidden="false" customHeight="false" outlineLevel="0" collapsed="false">
      <c r="A4995" s="2" t="s">
        <v>5509</v>
      </c>
      <c r="B4995" s="2" t="s">
        <v>4518</v>
      </c>
      <c r="C4995" s="0" t="s">
        <v>457</v>
      </c>
      <c r="D4995" s="0" t="s">
        <v>16</v>
      </c>
      <c r="E4995" s="0" t="s">
        <v>17</v>
      </c>
      <c r="F4995" s="0" t="s">
        <v>18</v>
      </c>
      <c r="G4995" s="0" t="s">
        <v>19</v>
      </c>
      <c r="H4995" s="0" t="s">
        <v>5513</v>
      </c>
      <c r="I4995" s="0" t="n">
        <v>2</v>
      </c>
      <c r="J4995" s="0" t="n">
        <v>1.16</v>
      </c>
      <c r="K4995" s="3" t="s">
        <v>21</v>
      </c>
      <c r="L4995" s="0" t="n">
        <f aca="false">IF(K4995="Yes",(J4995-1)*0.98,-1)</f>
        <v>0.1568</v>
      </c>
      <c r="M4995" s="4" t="s">
        <v>22</v>
      </c>
      <c r="N4995" s="50" t="n">
        <v>9.74</v>
      </c>
      <c r="O4995" s="50" t="n">
        <f aca="false">N4995*L4995</f>
        <v>1.527232</v>
      </c>
      <c r="P4995" s="14" t="n">
        <f aca="false">O4995+P4994</f>
        <v>543.812882535168</v>
      </c>
    </row>
    <row r="4996" customFormat="false" ht="12.8" hidden="false" customHeight="false" outlineLevel="0" collapsed="false">
      <c r="A4996" s="2" t="s">
        <v>5514</v>
      </c>
      <c r="B4996" s="2" t="s">
        <v>186</v>
      </c>
      <c r="C4996" s="0" t="s">
        <v>215</v>
      </c>
      <c r="D4996" s="0" t="s">
        <v>16</v>
      </c>
      <c r="E4996" s="0" t="s">
        <v>17</v>
      </c>
      <c r="F4996" s="0" t="s">
        <v>103</v>
      </c>
      <c r="G4996" s="0" t="s">
        <v>19</v>
      </c>
      <c r="H4996" s="0" t="s">
        <v>5515</v>
      </c>
      <c r="I4996" s="0" t="n">
        <v>1</v>
      </c>
      <c r="J4996" s="0" t="n">
        <v>3.35</v>
      </c>
      <c r="K4996" s="3" t="s">
        <v>21</v>
      </c>
      <c r="L4996" s="0" t="n">
        <f aca="false">IF(K4996="Yes",(J4996-1)*0.98,-1)</f>
        <v>2.303</v>
      </c>
      <c r="M4996" s="11" t="s">
        <v>62</v>
      </c>
      <c r="N4996" s="50" t="n">
        <v>9.74</v>
      </c>
      <c r="O4996" s="50" t="n">
        <f aca="false">N4996*L4996</f>
        <v>22.43122</v>
      </c>
      <c r="P4996" s="14" t="n">
        <f aca="false">O4996+P4995</f>
        <v>566.244102535168</v>
      </c>
    </row>
    <row r="4997" customFormat="false" ht="12.8" hidden="false" customHeight="false" outlineLevel="0" collapsed="false">
      <c r="A4997" s="9" t="s">
        <v>5514</v>
      </c>
      <c r="B4997" s="9" t="s">
        <v>186</v>
      </c>
      <c r="C4997" s="6" t="s">
        <v>215</v>
      </c>
      <c r="D4997" s="6" t="s">
        <v>16</v>
      </c>
      <c r="E4997" s="6" t="s">
        <v>17</v>
      </c>
      <c r="F4997" s="6" t="s">
        <v>103</v>
      </c>
      <c r="G4997" s="6" t="s">
        <v>19</v>
      </c>
      <c r="H4997" s="6" t="s">
        <v>5515</v>
      </c>
      <c r="I4997" s="0" t="n">
        <v>1</v>
      </c>
      <c r="J4997" s="6" t="n">
        <v>20</v>
      </c>
      <c r="K4997" s="3" t="str">
        <f aca="false">IF(I4997=1,"Yes","No")</f>
        <v>Yes</v>
      </c>
      <c r="L4997" s="7" t="n">
        <f aca="false">IF(K4997="Yes",(J4997-1)*0.98,-1)</f>
        <v>18.62</v>
      </c>
      <c r="M4997" s="10" t="s">
        <v>53</v>
      </c>
      <c r="N4997" s="50" t="n">
        <v>9.74</v>
      </c>
      <c r="O4997" s="50" t="n">
        <f aca="false">N4997*L4997</f>
        <v>181.3588</v>
      </c>
      <c r="P4997" s="14" t="n">
        <f aca="false">O4997+P4996</f>
        <v>747.602902535168</v>
      </c>
    </row>
    <row r="4998" customFormat="false" ht="12.8" hidden="false" customHeight="false" outlineLevel="0" collapsed="false">
      <c r="A4998" s="2" t="s">
        <v>5516</v>
      </c>
      <c r="B4998" s="2" t="s">
        <v>445</v>
      </c>
      <c r="C4998" s="6" t="s">
        <v>271</v>
      </c>
      <c r="D4998" s="6" t="s">
        <v>16</v>
      </c>
      <c r="E4998" s="6" t="s">
        <v>17</v>
      </c>
      <c r="F4998" s="6" t="s">
        <v>43</v>
      </c>
      <c r="G4998" s="6" t="s">
        <v>19</v>
      </c>
      <c r="H4998" s="6" t="s">
        <v>5517</v>
      </c>
      <c r="I4998" s="0" t="n">
        <v>1</v>
      </c>
      <c r="J4998" s="6" t="n">
        <v>3.69</v>
      </c>
      <c r="K4998" s="3" t="str">
        <f aca="false">IF(I4998=1, "No","Yes")</f>
        <v>No</v>
      </c>
      <c r="L4998" s="7" t="n">
        <f aca="false">IF(I4998=1,-J4998,0.98)</f>
        <v>-3.69</v>
      </c>
      <c r="M4998" s="8" t="s">
        <v>51</v>
      </c>
      <c r="N4998" s="50" t="n">
        <v>9.74</v>
      </c>
      <c r="O4998" s="50" t="n">
        <f aca="false">N4998*L4998</f>
        <v>-35.9406</v>
      </c>
      <c r="P4998" s="14" t="n">
        <f aca="false">O4998+P4997</f>
        <v>711.662302535168</v>
      </c>
    </row>
    <row r="4999" customFormat="false" ht="12.8" hidden="false" customHeight="false" outlineLevel="0" collapsed="false">
      <c r="A4999" s="2" t="s">
        <v>5518</v>
      </c>
      <c r="B4999" s="2" t="s">
        <v>926</v>
      </c>
      <c r="C4999" s="0" t="s">
        <v>150</v>
      </c>
      <c r="D4999" s="0" t="s">
        <v>16</v>
      </c>
      <c r="E4999" s="0" t="s">
        <v>17</v>
      </c>
      <c r="F4999" s="0" t="s">
        <v>18</v>
      </c>
      <c r="G4999" s="0" t="s">
        <v>19</v>
      </c>
      <c r="H4999" s="0" t="s">
        <v>5519</v>
      </c>
      <c r="I4999" s="0" t="n">
        <v>3</v>
      </c>
      <c r="J4999" s="0" t="n">
        <v>0</v>
      </c>
      <c r="K4999" s="3" t="s">
        <v>19</v>
      </c>
      <c r="L4999" s="0" t="n">
        <f aca="false">IF(K4999="Yes",(J4999-1)*0.98,-1)</f>
        <v>-1</v>
      </c>
      <c r="M4999" s="4" t="s">
        <v>22</v>
      </c>
      <c r="N4999" s="50" t="n">
        <v>9.74</v>
      </c>
      <c r="O4999" s="50" t="n">
        <f aca="false">N4999*L4999</f>
        <v>-9.74</v>
      </c>
      <c r="P4999" s="14" t="n">
        <f aca="false">O4999+P4998</f>
        <v>701.922302535168</v>
      </c>
    </row>
    <row r="5000" customFormat="false" ht="12.8" hidden="false" customHeight="false" outlineLevel="0" collapsed="false">
      <c r="A5000" s="2" t="s">
        <v>5518</v>
      </c>
      <c r="B5000" s="2" t="s">
        <v>239</v>
      </c>
      <c r="C5000" s="0" t="s">
        <v>74</v>
      </c>
      <c r="D5000" s="0" t="s">
        <v>37</v>
      </c>
      <c r="E5000" s="0" t="s">
        <v>30</v>
      </c>
      <c r="F5000" s="0" t="s">
        <v>43</v>
      </c>
      <c r="G5000" s="0" t="s">
        <v>19</v>
      </c>
      <c r="H5000" s="0" t="s">
        <v>5520</v>
      </c>
      <c r="I5000" s="0" t="n">
        <v>1</v>
      </c>
      <c r="J5000" s="0" t="n">
        <v>1.1</v>
      </c>
      <c r="K5000" s="3" t="s">
        <v>21</v>
      </c>
      <c r="L5000" s="0" t="n">
        <f aca="false">IF(K5000="Yes",(J5000-1)*0.98,-1)</f>
        <v>0.0980000000000001</v>
      </c>
      <c r="M5000" s="4" t="s">
        <v>22</v>
      </c>
      <c r="N5000" s="50" t="n">
        <v>9.74</v>
      </c>
      <c r="O5000" s="50" t="n">
        <f aca="false">N5000*L5000</f>
        <v>0.954520000000001</v>
      </c>
      <c r="P5000" s="14" t="n">
        <f aca="false">O5000+P4999</f>
        <v>702.876822535168</v>
      </c>
    </row>
    <row r="5001" customFormat="false" ht="12.8" hidden="false" customHeight="false" outlineLevel="0" collapsed="false">
      <c r="A5001" s="2" t="s">
        <v>5518</v>
      </c>
      <c r="B5001" s="2" t="s">
        <v>239</v>
      </c>
      <c r="C5001" s="0" t="s">
        <v>74</v>
      </c>
      <c r="D5001" s="0" t="s">
        <v>37</v>
      </c>
      <c r="E5001" s="0" t="s">
        <v>30</v>
      </c>
      <c r="F5001" s="0" t="s">
        <v>43</v>
      </c>
      <c r="G5001" s="0" t="s">
        <v>19</v>
      </c>
      <c r="H5001" s="0" t="s">
        <v>5521</v>
      </c>
      <c r="I5001" s="0" t="n">
        <v>2</v>
      </c>
      <c r="J5001" s="0" t="n">
        <v>1.48</v>
      </c>
      <c r="K5001" s="3" t="s">
        <v>21</v>
      </c>
      <c r="L5001" s="0" t="n">
        <f aca="false">IF(K5001="Yes",(J5001-1)*0.98,-1)</f>
        <v>0.4704</v>
      </c>
      <c r="M5001" s="11" t="s">
        <v>62</v>
      </c>
      <c r="N5001" s="50" t="n">
        <v>9.74</v>
      </c>
      <c r="O5001" s="50" t="n">
        <f aca="false">N5001*L5001</f>
        <v>4.581696</v>
      </c>
      <c r="P5001" s="14" t="n">
        <f aca="false">O5001+P5000</f>
        <v>707.458518535168</v>
      </c>
    </row>
    <row r="5002" customFormat="false" ht="12.8" hidden="false" customHeight="false" outlineLevel="0" collapsed="false">
      <c r="A5002" s="2" t="s">
        <v>5518</v>
      </c>
      <c r="B5002" s="2" t="s">
        <v>239</v>
      </c>
      <c r="C5002" s="6" t="s">
        <v>74</v>
      </c>
      <c r="D5002" s="6" t="s">
        <v>37</v>
      </c>
      <c r="E5002" s="6" t="s">
        <v>30</v>
      </c>
      <c r="F5002" s="6" t="s">
        <v>43</v>
      </c>
      <c r="G5002" s="6" t="s">
        <v>19</v>
      </c>
      <c r="H5002" s="6" t="s">
        <v>5522</v>
      </c>
      <c r="I5002" s="0" t="n">
        <v>0</v>
      </c>
      <c r="J5002" s="6" t="n">
        <v>0</v>
      </c>
      <c r="K5002" s="3" t="str">
        <f aca="false">IF(I5002=1, "No","Yes")</f>
        <v>Yes</v>
      </c>
      <c r="L5002" s="7" t="n">
        <f aca="false">IF(I5002=1,-J5002,0.98)</f>
        <v>0.98</v>
      </c>
      <c r="M5002" s="12" t="s">
        <v>128</v>
      </c>
      <c r="N5002" s="50" t="n">
        <v>9.74</v>
      </c>
      <c r="O5002" s="50" t="n">
        <f aca="false">N5002*L5002</f>
        <v>9.5452</v>
      </c>
      <c r="P5002" s="14" t="n">
        <f aca="false">O5002+P5001</f>
        <v>717.003718535168</v>
      </c>
    </row>
    <row r="5003" customFormat="false" ht="12.8" hidden="false" customHeight="false" outlineLevel="0" collapsed="false">
      <c r="A5003" s="9" t="s">
        <v>5518</v>
      </c>
      <c r="B5003" s="9" t="s">
        <v>239</v>
      </c>
      <c r="C5003" s="6" t="s">
        <v>74</v>
      </c>
      <c r="D5003" s="6" t="s">
        <v>37</v>
      </c>
      <c r="E5003" s="6" t="s">
        <v>30</v>
      </c>
      <c r="F5003" s="6" t="s">
        <v>43</v>
      </c>
      <c r="G5003" s="6" t="s">
        <v>19</v>
      </c>
      <c r="H5003" s="6" t="s">
        <v>5521</v>
      </c>
      <c r="I5003" s="0" t="n">
        <v>2</v>
      </c>
      <c r="J5003" s="6" t="n">
        <v>0</v>
      </c>
      <c r="K5003" s="3" t="str">
        <f aca="false">IF(I5003=1,"Yes","No")</f>
        <v>No</v>
      </c>
      <c r="L5003" s="7" t="n">
        <f aca="false">IF(K5003="Yes",(J5003-1)*0.98,-1)</f>
        <v>-1</v>
      </c>
      <c r="M5003" s="10" t="s">
        <v>53</v>
      </c>
      <c r="N5003" s="50" t="n">
        <v>9.74</v>
      </c>
      <c r="O5003" s="50" t="n">
        <f aca="false">N5003*L5003</f>
        <v>-9.74</v>
      </c>
      <c r="P5003" s="14" t="n">
        <f aca="false">O5003+P5002</f>
        <v>707.263718535168</v>
      </c>
    </row>
    <row r="5004" customFormat="false" ht="12.8" hidden="false" customHeight="false" outlineLevel="0" collapsed="false">
      <c r="A5004" s="2" t="s">
        <v>5523</v>
      </c>
      <c r="B5004" s="2" t="s">
        <v>445</v>
      </c>
      <c r="C5004" s="0" t="s">
        <v>1341</v>
      </c>
      <c r="D5004" s="0" t="s">
        <v>37</v>
      </c>
      <c r="E5004" s="0" t="s">
        <v>17</v>
      </c>
      <c r="F5004" s="0" t="s">
        <v>18</v>
      </c>
      <c r="G5004" s="0" t="s">
        <v>19</v>
      </c>
      <c r="H5004" s="0" t="s">
        <v>5524</v>
      </c>
      <c r="I5004" s="0" t="n">
        <v>2</v>
      </c>
      <c r="J5004" s="0" t="n">
        <v>0</v>
      </c>
      <c r="K5004" s="3" t="str">
        <f aca="false">IF(I5004=1,"Yes","No")</f>
        <v>No</v>
      </c>
      <c r="L5004" s="0" t="n">
        <f aca="false">IF(K5004="Yes",(J5004-1)*0.98,-1)</f>
        <v>-1</v>
      </c>
      <c r="M5004" s="5" t="s">
        <v>33</v>
      </c>
      <c r="N5004" s="50" t="n">
        <v>9.74</v>
      </c>
      <c r="O5004" s="50" t="n">
        <f aca="false">N5004*L5004</f>
        <v>-9.74</v>
      </c>
      <c r="P5004" s="14" t="n">
        <f aca="false">O5004+P5003</f>
        <v>697.523718535168</v>
      </c>
    </row>
    <row r="5005" customFormat="false" ht="12.8" hidden="false" customHeight="false" outlineLevel="0" collapsed="false">
      <c r="A5005" s="2" t="s">
        <v>5523</v>
      </c>
      <c r="B5005" s="2" t="s">
        <v>71</v>
      </c>
      <c r="C5005" s="6" t="s">
        <v>1341</v>
      </c>
      <c r="D5005" s="6" t="s">
        <v>37</v>
      </c>
      <c r="E5005" s="6" t="s">
        <v>79</v>
      </c>
      <c r="F5005" s="6" t="s">
        <v>80</v>
      </c>
      <c r="G5005" s="6" t="s">
        <v>19</v>
      </c>
      <c r="H5005" s="6" t="s">
        <v>5525</v>
      </c>
      <c r="I5005" s="0" t="n">
        <v>2</v>
      </c>
      <c r="J5005" s="6" t="n">
        <v>0</v>
      </c>
      <c r="K5005" s="3" t="str">
        <f aca="false">IF(I5005=1, "No","Yes")</f>
        <v>Yes</v>
      </c>
      <c r="L5005" s="7" t="n">
        <f aca="false">IF(I5005=1,-J5005,0.98)</f>
        <v>0.98</v>
      </c>
      <c r="M5005" s="8" t="s">
        <v>51</v>
      </c>
      <c r="N5005" s="50" t="n">
        <v>9.74</v>
      </c>
      <c r="O5005" s="50" t="n">
        <f aca="false">N5005*L5005</f>
        <v>9.5452</v>
      </c>
      <c r="P5005" s="14" t="n">
        <f aca="false">O5005+P5004</f>
        <v>707.068918535168</v>
      </c>
    </row>
    <row r="5006" customFormat="false" ht="12.8" hidden="false" customHeight="false" outlineLevel="0" collapsed="false">
      <c r="A5006" s="2" t="s">
        <v>5523</v>
      </c>
      <c r="B5006" s="2" t="s">
        <v>888</v>
      </c>
      <c r="C5006" s="0" t="s">
        <v>119</v>
      </c>
      <c r="D5006" s="0" t="s">
        <v>42</v>
      </c>
      <c r="E5006" s="0" t="s">
        <v>79</v>
      </c>
      <c r="F5006" s="0" t="s">
        <v>80</v>
      </c>
      <c r="G5006" s="0" t="s">
        <v>19</v>
      </c>
      <c r="H5006" s="0" t="s">
        <v>5526</v>
      </c>
      <c r="I5006" s="0" t="n">
        <v>3</v>
      </c>
      <c r="J5006" s="0" t="n">
        <v>1.79</v>
      </c>
      <c r="K5006" s="3" t="s">
        <v>21</v>
      </c>
      <c r="L5006" s="0" t="n">
        <f aca="false">IF(K5006="Yes",(J5006-1)*0.98,-1)</f>
        <v>0.7742</v>
      </c>
      <c r="M5006" s="4" t="s">
        <v>22</v>
      </c>
      <c r="N5006" s="50" t="n">
        <v>9.74</v>
      </c>
      <c r="O5006" s="50" t="n">
        <f aca="false">N5006*L5006</f>
        <v>7.540708</v>
      </c>
      <c r="P5006" s="14" t="n">
        <f aca="false">O5006+P5005</f>
        <v>714.609626535168</v>
      </c>
    </row>
    <row r="5007" customFormat="false" ht="12.8" hidden="false" customHeight="false" outlineLevel="0" collapsed="false">
      <c r="A5007" s="2" t="s">
        <v>5527</v>
      </c>
      <c r="B5007" s="2" t="s">
        <v>113</v>
      </c>
      <c r="C5007" s="0" t="s">
        <v>78</v>
      </c>
      <c r="D5007" s="0" t="s">
        <v>16</v>
      </c>
      <c r="E5007" s="0" t="s">
        <v>17</v>
      </c>
      <c r="F5007" s="0" t="s">
        <v>18</v>
      </c>
      <c r="G5007" s="0" t="s">
        <v>19</v>
      </c>
      <c r="H5007" s="0" t="s">
        <v>5528</v>
      </c>
      <c r="I5007" s="0" t="n">
        <v>1</v>
      </c>
      <c r="J5007" s="0" t="n">
        <v>1.1</v>
      </c>
      <c r="K5007" s="3" t="s">
        <v>21</v>
      </c>
      <c r="L5007" s="0" t="n">
        <f aca="false">IF(K5007="Yes",(J5007-1)*0.98,-1)</f>
        <v>0.0980000000000001</v>
      </c>
      <c r="M5007" s="4" t="s">
        <v>22</v>
      </c>
      <c r="N5007" s="50" t="n">
        <v>9.74</v>
      </c>
      <c r="O5007" s="50" t="n">
        <f aca="false">N5007*L5007</f>
        <v>0.954520000000001</v>
      </c>
      <c r="P5007" s="14" t="n">
        <f aca="false">O5007+P5006</f>
        <v>715.564146535168</v>
      </c>
    </row>
    <row r="5008" customFormat="false" ht="12.8" hidden="false" customHeight="false" outlineLevel="0" collapsed="false">
      <c r="A5008" s="2" t="s">
        <v>5527</v>
      </c>
      <c r="B5008" s="2" t="s">
        <v>113</v>
      </c>
      <c r="C5008" s="0" t="s">
        <v>78</v>
      </c>
      <c r="D5008" s="0" t="s">
        <v>16</v>
      </c>
      <c r="E5008" s="0" t="s">
        <v>17</v>
      </c>
      <c r="F5008" s="0" t="s">
        <v>18</v>
      </c>
      <c r="G5008" s="0" t="s">
        <v>19</v>
      </c>
      <c r="H5008" s="0" t="s">
        <v>5529</v>
      </c>
      <c r="I5008" s="0" t="n">
        <v>0</v>
      </c>
      <c r="J5008" s="0" t="n">
        <v>0</v>
      </c>
      <c r="K5008" s="3" t="s">
        <v>19</v>
      </c>
      <c r="L5008" s="0" t="n">
        <f aca="false">IF(K5008="Yes",(J5008-1)*0.98,-1)</f>
        <v>-1</v>
      </c>
      <c r="M5008" s="11" t="s">
        <v>62</v>
      </c>
      <c r="N5008" s="50" t="n">
        <v>9.74</v>
      </c>
      <c r="O5008" s="50" t="n">
        <f aca="false">N5008*L5008</f>
        <v>-9.74</v>
      </c>
      <c r="P5008" s="14" t="n">
        <f aca="false">O5008+P5007</f>
        <v>705.824146535168</v>
      </c>
    </row>
    <row r="5009" customFormat="false" ht="12.8" hidden="false" customHeight="false" outlineLevel="0" collapsed="false">
      <c r="A5009" s="2" t="s">
        <v>5527</v>
      </c>
      <c r="B5009" s="2" t="s">
        <v>46</v>
      </c>
      <c r="C5009" s="0" t="s">
        <v>15</v>
      </c>
      <c r="D5009" s="0" t="s">
        <v>16</v>
      </c>
      <c r="E5009" s="0" t="s">
        <v>17</v>
      </c>
      <c r="F5009" s="0" t="s">
        <v>18</v>
      </c>
      <c r="G5009" s="0" t="s">
        <v>19</v>
      </c>
      <c r="H5009" s="0" t="s">
        <v>5530</v>
      </c>
      <c r="I5009" s="0" t="n">
        <v>1</v>
      </c>
      <c r="J5009" s="0" t="n">
        <v>1.04</v>
      </c>
      <c r="K5009" s="3" t="s">
        <v>21</v>
      </c>
      <c r="L5009" s="0" t="n">
        <f aca="false">IF(K5009="Yes",(J5009-1)*0.98,-1)</f>
        <v>0.0392</v>
      </c>
      <c r="M5009" s="4" t="s">
        <v>22</v>
      </c>
      <c r="N5009" s="50" t="n">
        <v>9.74</v>
      </c>
      <c r="O5009" s="50" t="n">
        <f aca="false">N5009*L5009</f>
        <v>0.381808</v>
      </c>
      <c r="P5009" s="14" t="n">
        <f aca="false">O5009+P5008</f>
        <v>706.205954535168</v>
      </c>
    </row>
    <row r="5010" customFormat="false" ht="12.8" hidden="false" customHeight="false" outlineLevel="0" collapsed="false">
      <c r="A5010" s="2" t="s">
        <v>5527</v>
      </c>
      <c r="B5010" s="2" t="s">
        <v>657</v>
      </c>
      <c r="C5010" s="0" t="s">
        <v>15</v>
      </c>
      <c r="D5010" s="0" t="s">
        <v>42</v>
      </c>
      <c r="E5010" s="0" t="s">
        <v>79</v>
      </c>
      <c r="F5010" s="0" t="s">
        <v>80</v>
      </c>
      <c r="G5010" s="0" t="s">
        <v>19</v>
      </c>
      <c r="H5010" s="0" t="s">
        <v>5531</v>
      </c>
      <c r="I5010" s="0" t="n">
        <v>4</v>
      </c>
      <c r="J5010" s="0" t="n">
        <v>0</v>
      </c>
      <c r="K5010" s="3" t="s">
        <v>19</v>
      </c>
      <c r="L5010" s="0" t="n">
        <f aca="false">IF(K5010="Yes",(J5010-1)*0.98,-1)</f>
        <v>-1</v>
      </c>
      <c r="M5010" s="4" t="s">
        <v>22</v>
      </c>
      <c r="N5010" s="50" t="n">
        <v>9.74</v>
      </c>
      <c r="O5010" s="50" t="n">
        <f aca="false">N5010*L5010</f>
        <v>-9.74</v>
      </c>
      <c r="P5010" s="14" t="n">
        <f aca="false">O5010+P5009</f>
        <v>696.465954535168</v>
      </c>
    </row>
    <row r="5011" customFormat="false" ht="12.8" hidden="false" customHeight="false" outlineLevel="0" collapsed="false">
      <c r="A5011" s="2" t="s">
        <v>5527</v>
      </c>
      <c r="B5011" s="2" t="s">
        <v>471</v>
      </c>
      <c r="C5011" s="0" t="s">
        <v>74</v>
      </c>
      <c r="D5011" s="0" t="s">
        <v>37</v>
      </c>
      <c r="E5011" s="0" t="s">
        <v>30</v>
      </c>
      <c r="F5011" s="0" t="s">
        <v>65</v>
      </c>
      <c r="G5011" s="0" t="s">
        <v>21</v>
      </c>
      <c r="H5011" s="0" t="s">
        <v>5532</v>
      </c>
      <c r="I5011" s="0" t="n">
        <v>2</v>
      </c>
      <c r="J5011" s="0" t="n">
        <v>1.42</v>
      </c>
      <c r="K5011" s="3" t="s">
        <v>21</v>
      </c>
      <c r="L5011" s="0" t="n">
        <f aca="false">IF(K5011="Yes",(J5011-1)*0.98,-1)</f>
        <v>0.4116</v>
      </c>
      <c r="M5011" s="4" t="s">
        <v>22</v>
      </c>
      <c r="N5011" s="50" t="n">
        <v>9.74</v>
      </c>
      <c r="O5011" s="50" t="n">
        <f aca="false">N5011*L5011</f>
        <v>4.008984</v>
      </c>
      <c r="P5011" s="14" t="n">
        <f aca="false">O5011+P5010</f>
        <v>700.474938535168</v>
      </c>
    </row>
    <row r="5012" customFormat="false" ht="12.8" hidden="false" customHeight="false" outlineLevel="0" collapsed="false">
      <c r="A5012" s="2" t="s">
        <v>5533</v>
      </c>
      <c r="B5012" s="2" t="s">
        <v>5534</v>
      </c>
      <c r="C5012" s="0" t="s">
        <v>1338</v>
      </c>
      <c r="D5012" s="0" t="s">
        <v>37</v>
      </c>
      <c r="E5012" s="0" t="s">
        <v>17</v>
      </c>
      <c r="F5012" s="0" t="s">
        <v>18</v>
      </c>
      <c r="G5012" s="0" t="s">
        <v>19</v>
      </c>
      <c r="H5012" s="0" t="s">
        <v>5535</v>
      </c>
      <c r="I5012" s="0" t="n">
        <v>4</v>
      </c>
      <c r="J5012" s="0" t="n">
        <v>0</v>
      </c>
      <c r="K5012" s="3" t="str">
        <f aca="false">IF(I5012=1,"Yes","No")</f>
        <v>No</v>
      </c>
      <c r="L5012" s="0" t="n">
        <f aca="false">IF(K5012="Yes",(J5012-1)*0.98,-1)</f>
        <v>-1</v>
      </c>
      <c r="M5012" s="5" t="s">
        <v>33</v>
      </c>
      <c r="N5012" s="50" t="n">
        <v>9.74</v>
      </c>
      <c r="O5012" s="50" t="n">
        <f aca="false">N5012*L5012</f>
        <v>-9.74</v>
      </c>
      <c r="P5012" s="14" t="n">
        <f aca="false">O5012+P5011</f>
        <v>690.734938535168</v>
      </c>
    </row>
    <row r="5013" customFormat="false" ht="12.8" hidden="false" customHeight="false" outlineLevel="0" collapsed="false">
      <c r="A5013" s="2" t="s">
        <v>5533</v>
      </c>
      <c r="B5013" s="2" t="s">
        <v>5534</v>
      </c>
      <c r="C5013" s="6" t="s">
        <v>1338</v>
      </c>
      <c r="D5013" s="6" t="s">
        <v>37</v>
      </c>
      <c r="E5013" s="6" t="s">
        <v>17</v>
      </c>
      <c r="F5013" s="6" t="s">
        <v>18</v>
      </c>
      <c r="G5013" s="6" t="s">
        <v>19</v>
      </c>
      <c r="H5013" s="6" t="s">
        <v>5536</v>
      </c>
      <c r="I5013" s="0" t="n">
        <v>3</v>
      </c>
      <c r="J5013" s="6" t="n">
        <v>0</v>
      </c>
      <c r="K5013" s="3" t="str">
        <f aca="false">IF(I5013=1, "No","Yes")</f>
        <v>Yes</v>
      </c>
      <c r="L5013" s="7" t="n">
        <f aca="false">IF(I5013=1,-J5013,0.98)</f>
        <v>0.98</v>
      </c>
      <c r="M5013" s="8" t="s">
        <v>51</v>
      </c>
      <c r="N5013" s="50" t="n">
        <v>9.74</v>
      </c>
      <c r="O5013" s="50" t="n">
        <f aca="false">N5013*L5013</f>
        <v>9.5452</v>
      </c>
      <c r="P5013" s="14" t="n">
        <f aca="false">O5013+P5012</f>
        <v>700.280138535168</v>
      </c>
    </row>
    <row r="5014" customFormat="false" ht="12.8" hidden="false" customHeight="false" outlineLevel="0" collapsed="false">
      <c r="A5014" s="9" t="s">
        <v>5533</v>
      </c>
      <c r="B5014" s="9" t="s">
        <v>5534</v>
      </c>
      <c r="C5014" s="6" t="s">
        <v>1338</v>
      </c>
      <c r="D5014" s="6" t="s">
        <v>37</v>
      </c>
      <c r="E5014" s="6" t="s">
        <v>17</v>
      </c>
      <c r="F5014" s="6" t="s">
        <v>18</v>
      </c>
      <c r="G5014" s="6" t="s">
        <v>19</v>
      </c>
      <c r="H5014" s="6" t="s">
        <v>5536</v>
      </c>
      <c r="I5014" s="0" t="n">
        <v>3</v>
      </c>
      <c r="J5014" s="6" t="n">
        <v>0</v>
      </c>
      <c r="K5014" s="3" t="s">
        <v>19</v>
      </c>
      <c r="L5014" s="0" t="n">
        <f aca="false">IF(K5014="Yes",(J5014-1)*0.98,-1)</f>
        <v>-1</v>
      </c>
      <c r="M5014" s="13" t="s">
        <v>184</v>
      </c>
      <c r="N5014" s="50" t="n">
        <v>9.74</v>
      </c>
      <c r="O5014" s="50" t="n">
        <f aca="false">N5014*L5014</f>
        <v>-9.74</v>
      </c>
      <c r="P5014" s="14" t="n">
        <f aca="false">O5014+P5013</f>
        <v>690.540138535168</v>
      </c>
    </row>
    <row r="5015" customFormat="false" ht="12.8" hidden="false" customHeight="false" outlineLevel="0" collapsed="false">
      <c r="A5015" s="2" t="s">
        <v>5533</v>
      </c>
      <c r="B5015" s="2" t="s">
        <v>5537</v>
      </c>
      <c r="C5015" s="0" t="s">
        <v>56</v>
      </c>
      <c r="D5015" s="0" t="s">
        <v>42</v>
      </c>
      <c r="E5015" s="0" t="s">
        <v>17</v>
      </c>
      <c r="F5015" s="0" t="s">
        <v>316</v>
      </c>
      <c r="G5015" s="0" t="s">
        <v>21</v>
      </c>
      <c r="H5015" s="0" t="s">
        <v>5538</v>
      </c>
      <c r="I5015" s="0" t="n">
        <v>2</v>
      </c>
      <c r="J5015" s="0" t="n">
        <v>1.64</v>
      </c>
      <c r="K5015" s="3" t="s">
        <v>21</v>
      </c>
      <c r="L5015" s="0" t="n">
        <f aca="false">IF(K5015="Yes",(J5015-1)*0.98,-1)</f>
        <v>0.6272</v>
      </c>
      <c r="M5015" s="11" t="s">
        <v>62</v>
      </c>
      <c r="N5015" s="50" t="n">
        <v>9.74</v>
      </c>
      <c r="O5015" s="50" t="n">
        <f aca="false">N5015*L5015</f>
        <v>6.108928</v>
      </c>
      <c r="P5015" s="14" t="n">
        <f aca="false">O5015+P5014</f>
        <v>696.649066535168</v>
      </c>
    </row>
    <row r="5016" customFormat="false" ht="12.8" hidden="false" customHeight="false" outlineLevel="0" collapsed="false">
      <c r="A5016" s="2" t="s">
        <v>5539</v>
      </c>
      <c r="B5016" s="2" t="s">
        <v>897</v>
      </c>
      <c r="C5016" s="0" t="s">
        <v>1094</v>
      </c>
      <c r="D5016" s="0" t="s">
        <v>37</v>
      </c>
      <c r="E5016" s="0" t="s">
        <v>87</v>
      </c>
      <c r="F5016" s="0" t="s">
        <v>18</v>
      </c>
      <c r="G5016" s="0" t="s">
        <v>19</v>
      </c>
      <c r="H5016" s="0" t="s">
        <v>5540</v>
      </c>
      <c r="I5016" s="0" t="n">
        <v>1</v>
      </c>
      <c r="J5016" s="0" t="n">
        <v>1.74</v>
      </c>
      <c r="K5016" s="3" t="s">
        <v>21</v>
      </c>
      <c r="L5016" s="0" t="n">
        <f aca="false">IF(K5016="Yes",(J5016-1)*0.98,-1)</f>
        <v>0.7252</v>
      </c>
      <c r="M5016" s="4" t="s">
        <v>22</v>
      </c>
      <c r="N5016" s="50" t="n">
        <v>9.74</v>
      </c>
      <c r="O5016" s="50" t="n">
        <f aca="false">N5016*L5016</f>
        <v>7.063448</v>
      </c>
      <c r="P5016" s="14" t="n">
        <f aca="false">O5016+P5015</f>
        <v>703.712514535168</v>
      </c>
    </row>
    <row r="5017" customFormat="false" ht="12.8" hidden="false" customHeight="false" outlineLevel="0" collapsed="false">
      <c r="A5017" s="2" t="s">
        <v>5539</v>
      </c>
      <c r="B5017" s="2" t="s">
        <v>55</v>
      </c>
      <c r="C5017" s="6" t="s">
        <v>359</v>
      </c>
      <c r="D5017" s="6" t="s">
        <v>16</v>
      </c>
      <c r="E5017" s="6" t="s">
        <v>17</v>
      </c>
      <c r="F5017" s="6" t="s">
        <v>43</v>
      </c>
      <c r="G5017" s="6" t="s">
        <v>19</v>
      </c>
      <c r="H5017" s="6" t="s">
        <v>5541</v>
      </c>
      <c r="I5017" s="0" t="n">
        <v>3</v>
      </c>
      <c r="J5017" s="6" t="n">
        <v>0</v>
      </c>
      <c r="K5017" s="3" t="str">
        <f aca="false">IF(I5017=1, "No","Yes")</f>
        <v>Yes</v>
      </c>
      <c r="L5017" s="7" t="n">
        <f aca="false">IF(I5017=1,-J5017,0.98)</f>
        <v>0.98</v>
      </c>
      <c r="M5017" s="8" t="s">
        <v>51</v>
      </c>
      <c r="N5017" s="50" t="n">
        <v>9.74</v>
      </c>
      <c r="O5017" s="50" t="n">
        <f aca="false">N5017*L5017</f>
        <v>9.5452</v>
      </c>
      <c r="P5017" s="14" t="n">
        <f aca="false">O5017+P5016</f>
        <v>713.257714535168</v>
      </c>
    </row>
    <row r="5018" customFormat="false" ht="12.8" hidden="false" customHeight="false" outlineLevel="0" collapsed="false">
      <c r="A5018" s="2" t="s">
        <v>5539</v>
      </c>
      <c r="B5018" s="2" t="s">
        <v>364</v>
      </c>
      <c r="C5018" s="0" t="s">
        <v>359</v>
      </c>
      <c r="D5018" s="0" t="s">
        <v>16</v>
      </c>
      <c r="E5018" s="0" t="s">
        <v>17</v>
      </c>
      <c r="F5018" s="0" t="s">
        <v>18</v>
      </c>
      <c r="G5018" s="0" t="s">
        <v>19</v>
      </c>
      <c r="H5018" s="0" t="s">
        <v>4281</v>
      </c>
      <c r="I5018" s="0" t="n">
        <v>3</v>
      </c>
      <c r="J5018" s="0" t="n">
        <v>1.14</v>
      </c>
      <c r="K5018" s="3" t="s">
        <v>21</v>
      </c>
      <c r="L5018" s="0" t="n">
        <f aca="false">IF(K5018="Yes",(J5018-1)*0.98,-1)</f>
        <v>0.1372</v>
      </c>
      <c r="M5018" s="4" t="s">
        <v>22</v>
      </c>
      <c r="N5018" s="50" t="n">
        <v>9.74</v>
      </c>
      <c r="O5018" s="50" t="n">
        <f aca="false">N5018*L5018</f>
        <v>1.336328</v>
      </c>
      <c r="P5018" s="14" t="n">
        <f aca="false">O5018+P5017</f>
        <v>714.594042535168</v>
      </c>
    </row>
    <row r="5019" customFormat="false" ht="12.8" hidden="false" customHeight="false" outlineLevel="0" collapsed="false">
      <c r="A5019" s="2" t="s">
        <v>5539</v>
      </c>
      <c r="B5019" s="2" t="s">
        <v>364</v>
      </c>
      <c r="C5019" s="0" t="s">
        <v>359</v>
      </c>
      <c r="D5019" s="0" t="s">
        <v>16</v>
      </c>
      <c r="E5019" s="0" t="s">
        <v>17</v>
      </c>
      <c r="F5019" s="0" t="s">
        <v>18</v>
      </c>
      <c r="G5019" s="0" t="s">
        <v>19</v>
      </c>
      <c r="H5019" s="0" t="s">
        <v>5542</v>
      </c>
      <c r="I5019" s="0" t="n">
        <v>1</v>
      </c>
      <c r="J5019" s="0" t="n">
        <v>1.26</v>
      </c>
      <c r="K5019" s="3" t="s">
        <v>21</v>
      </c>
      <c r="L5019" s="0" t="n">
        <f aca="false">IF(K5019="Yes",(J5019-1)*0.98,-1)</f>
        <v>0.2548</v>
      </c>
      <c r="M5019" s="11" t="s">
        <v>62</v>
      </c>
      <c r="N5019" s="50" t="n">
        <v>9.74</v>
      </c>
      <c r="O5019" s="50" t="n">
        <f aca="false">N5019*L5019</f>
        <v>2.481752</v>
      </c>
      <c r="P5019" s="14" t="n">
        <f aca="false">O5019+P5018</f>
        <v>717.075794535168</v>
      </c>
    </row>
    <row r="5020" customFormat="false" ht="12.8" hidden="false" customHeight="false" outlineLevel="0" collapsed="false">
      <c r="A5020" s="2" t="s">
        <v>5539</v>
      </c>
      <c r="B5020" s="2" t="s">
        <v>364</v>
      </c>
      <c r="C5020" s="6" t="s">
        <v>359</v>
      </c>
      <c r="D5020" s="6" t="s">
        <v>16</v>
      </c>
      <c r="E5020" s="6" t="s">
        <v>17</v>
      </c>
      <c r="F5020" s="6" t="s">
        <v>18</v>
      </c>
      <c r="G5020" s="6" t="s">
        <v>19</v>
      </c>
      <c r="H5020" s="6" t="s">
        <v>5543</v>
      </c>
      <c r="I5020" s="0" t="n">
        <v>4</v>
      </c>
      <c r="J5020" s="6" t="n">
        <v>0</v>
      </c>
      <c r="K5020" s="3" t="str">
        <f aca="false">IF(I5020=1, "No","Yes")</f>
        <v>Yes</v>
      </c>
      <c r="L5020" s="7" t="n">
        <f aca="false">IF(I5020=1,-J5020,0.98)</f>
        <v>0.98</v>
      </c>
      <c r="M5020" s="12" t="s">
        <v>128</v>
      </c>
      <c r="N5020" s="50" t="n">
        <v>9.74</v>
      </c>
      <c r="O5020" s="50" t="n">
        <f aca="false">N5020*L5020</f>
        <v>9.5452</v>
      </c>
      <c r="P5020" s="14" t="n">
        <f aca="false">O5020+P5019</f>
        <v>726.620994535168</v>
      </c>
    </row>
    <row r="5021" customFormat="false" ht="12.8" hidden="false" customHeight="false" outlineLevel="0" collapsed="false">
      <c r="A5021" s="2" t="s">
        <v>5539</v>
      </c>
      <c r="B5021" s="2" t="s">
        <v>245</v>
      </c>
      <c r="C5021" s="0" t="s">
        <v>59</v>
      </c>
      <c r="D5021" s="0" t="s">
        <v>42</v>
      </c>
      <c r="E5021" s="0" t="s">
        <v>30</v>
      </c>
      <c r="F5021" s="0" t="s">
        <v>18</v>
      </c>
      <c r="G5021" s="0" t="s">
        <v>19</v>
      </c>
      <c r="H5021" s="0" t="s">
        <v>5544</v>
      </c>
      <c r="I5021" s="0" t="n">
        <v>3</v>
      </c>
      <c r="J5021" s="0" t="n">
        <v>1.27</v>
      </c>
      <c r="K5021" s="3" t="s">
        <v>21</v>
      </c>
      <c r="L5021" s="0" t="n">
        <f aca="false">IF(K5021="Yes",(J5021-1)*0.98,-1)</f>
        <v>0.2646</v>
      </c>
      <c r="M5021" s="11" t="s">
        <v>62</v>
      </c>
      <c r="N5021" s="50" t="n">
        <v>9.74</v>
      </c>
      <c r="O5021" s="50" t="n">
        <f aca="false">N5021*L5021</f>
        <v>2.577204</v>
      </c>
      <c r="P5021" s="14" t="n">
        <f aca="false">O5021+P5020</f>
        <v>729.198198535168</v>
      </c>
    </row>
    <row r="5022" customFormat="false" ht="12.8" hidden="false" customHeight="false" outlineLevel="0" collapsed="false">
      <c r="A5022" s="2" t="s">
        <v>5545</v>
      </c>
      <c r="B5022" s="2" t="s">
        <v>94</v>
      </c>
      <c r="C5022" s="0" t="s">
        <v>773</v>
      </c>
      <c r="D5022" s="0" t="s">
        <v>16</v>
      </c>
      <c r="E5022" s="0" t="s">
        <v>17</v>
      </c>
      <c r="F5022" s="0" t="s">
        <v>18</v>
      </c>
      <c r="G5022" s="0" t="s">
        <v>19</v>
      </c>
      <c r="H5022" s="0" t="s">
        <v>4934</v>
      </c>
      <c r="I5022" s="0" t="n">
        <v>1</v>
      </c>
      <c r="J5022" s="0" t="n">
        <v>1.06</v>
      </c>
      <c r="K5022" s="3" t="s">
        <v>21</v>
      </c>
      <c r="L5022" s="0" t="n">
        <f aca="false">IF(K5022="Yes",(J5022-1)*0.98,-1)</f>
        <v>0.0588000000000001</v>
      </c>
      <c r="M5022" s="4" t="s">
        <v>22</v>
      </c>
      <c r="N5022" s="50" t="n">
        <v>9.74</v>
      </c>
      <c r="O5022" s="50" t="n">
        <f aca="false">N5022*L5022</f>
        <v>0.572712000000001</v>
      </c>
      <c r="P5022" s="14" t="n">
        <f aca="false">O5022+P5021</f>
        <v>729.770910535168</v>
      </c>
    </row>
    <row r="5023" customFormat="false" ht="12.8" hidden="false" customHeight="false" outlineLevel="0" collapsed="false">
      <c r="A5023" s="2" t="s">
        <v>5545</v>
      </c>
      <c r="B5023" s="2" t="s">
        <v>94</v>
      </c>
      <c r="C5023" s="0" t="s">
        <v>773</v>
      </c>
      <c r="D5023" s="0" t="s">
        <v>16</v>
      </c>
      <c r="E5023" s="0" t="s">
        <v>17</v>
      </c>
      <c r="F5023" s="0" t="s">
        <v>18</v>
      </c>
      <c r="G5023" s="0" t="s">
        <v>19</v>
      </c>
      <c r="H5023" s="0" t="s">
        <v>5546</v>
      </c>
      <c r="I5023" s="0" t="n">
        <v>2</v>
      </c>
      <c r="J5023" s="0" t="n">
        <v>5.04</v>
      </c>
      <c r="K5023" s="3" t="s">
        <v>21</v>
      </c>
      <c r="L5023" s="0" t="n">
        <f aca="false">IF(K5023="Yes",(J5023-1)*0.98,-1)</f>
        <v>3.9592</v>
      </c>
      <c r="M5023" s="11" t="s">
        <v>62</v>
      </c>
      <c r="N5023" s="50" t="n">
        <v>9.74</v>
      </c>
      <c r="O5023" s="50" t="n">
        <f aca="false">N5023*L5023</f>
        <v>38.562608</v>
      </c>
      <c r="P5023" s="14" t="n">
        <f aca="false">O5023+P5022</f>
        <v>768.333518535168</v>
      </c>
    </row>
    <row r="5024" customFormat="false" ht="12.8" hidden="false" customHeight="false" outlineLevel="0" collapsed="false">
      <c r="A5024" s="2" t="s">
        <v>5547</v>
      </c>
      <c r="B5024" s="2" t="s">
        <v>926</v>
      </c>
      <c r="C5024" s="6" t="s">
        <v>1341</v>
      </c>
      <c r="D5024" s="6" t="s">
        <v>37</v>
      </c>
      <c r="E5024" s="6" t="s">
        <v>87</v>
      </c>
      <c r="F5024" s="6" t="s">
        <v>1413</v>
      </c>
      <c r="G5024" s="6" t="s">
        <v>19</v>
      </c>
      <c r="H5024" s="6" t="s">
        <v>5548</v>
      </c>
      <c r="I5024" s="0" t="n">
        <v>4</v>
      </c>
      <c r="J5024" s="6" t="n">
        <v>0</v>
      </c>
      <c r="K5024" s="3" t="str">
        <f aca="false">IF(I5024=1, "No","Yes")</f>
        <v>Yes</v>
      </c>
      <c r="L5024" s="7" t="n">
        <f aca="false">IF(I5024=1,-J5024,0.98)</f>
        <v>0.98</v>
      </c>
      <c r="M5024" s="8" t="s">
        <v>51</v>
      </c>
      <c r="N5024" s="50" t="n">
        <v>9.74</v>
      </c>
      <c r="O5024" s="50" t="n">
        <f aca="false">N5024*L5024</f>
        <v>9.5452</v>
      </c>
      <c r="P5024" s="14" t="n">
        <f aca="false">O5024+P5023</f>
        <v>777.878718535168</v>
      </c>
    </row>
    <row r="5025" customFormat="false" ht="12.8" hidden="false" customHeight="false" outlineLevel="0" collapsed="false">
      <c r="A5025" s="2" t="s">
        <v>5547</v>
      </c>
      <c r="B5025" s="2" t="s">
        <v>83</v>
      </c>
      <c r="C5025" s="0" t="s">
        <v>264</v>
      </c>
      <c r="D5025" s="0" t="s">
        <v>42</v>
      </c>
      <c r="E5025" s="0" t="s">
        <v>17</v>
      </c>
      <c r="F5025" s="0" t="s">
        <v>31</v>
      </c>
      <c r="G5025" s="0" t="s">
        <v>19</v>
      </c>
      <c r="H5025" s="0" t="s">
        <v>5549</v>
      </c>
      <c r="I5025" s="0" t="n">
        <v>2</v>
      </c>
      <c r="J5025" s="0" t="n">
        <v>0</v>
      </c>
      <c r="K5025" s="3" t="str">
        <f aca="false">IF(I5025=1,"Yes","No")</f>
        <v>No</v>
      </c>
      <c r="L5025" s="0" t="n">
        <f aca="false">IF(K5025="Yes",(J5025-1)*0.98,-1)</f>
        <v>-1</v>
      </c>
      <c r="M5025" s="5" t="s">
        <v>33</v>
      </c>
      <c r="N5025" s="50" t="n">
        <v>9.74</v>
      </c>
      <c r="O5025" s="50" t="n">
        <f aca="false">N5025*L5025</f>
        <v>-9.74</v>
      </c>
      <c r="P5025" s="14" t="n">
        <f aca="false">O5025+P5024</f>
        <v>768.138718535168</v>
      </c>
    </row>
    <row r="5026" customFormat="false" ht="12.8" hidden="false" customHeight="false" outlineLevel="0" collapsed="false">
      <c r="A5026" s="2" t="s">
        <v>5547</v>
      </c>
      <c r="B5026" s="2" t="s">
        <v>83</v>
      </c>
      <c r="C5026" s="0" t="s">
        <v>264</v>
      </c>
      <c r="D5026" s="0" t="s">
        <v>42</v>
      </c>
      <c r="E5026" s="0" t="s">
        <v>17</v>
      </c>
      <c r="F5026" s="0" t="s">
        <v>31</v>
      </c>
      <c r="G5026" s="0" t="s">
        <v>19</v>
      </c>
      <c r="H5026" s="0" t="s">
        <v>5549</v>
      </c>
      <c r="I5026" s="0" t="n">
        <v>2</v>
      </c>
      <c r="J5026" s="0" t="n">
        <v>1.46</v>
      </c>
      <c r="K5026" s="3" t="s">
        <v>21</v>
      </c>
      <c r="L5026" s="0" t="n">
        <f aca="false">IF(K5026="Yes",(J5026-1)*0.98,-1)</f>
        <v>0.4508</v>
      </c>
      <c r="M5026" s="4" t="s">
        <v>22</v>
      </c>
      <c r="N5026" s="50" t="n">
        <v>9.74</v>
      </c>
      <c r="O5026" s="50" t="n">
        <f aca="false">N5026*L5026</f>
        <v>4.390792</v>
      </c>
      <c r="P5026" s="14" t="n">
        <f aca="false">O5026+P5025</f>
        <v>772.529510535168</v>
      </c>
    </row>
    <row r="5027" customFormat="false" ht="12.8" hidden="false" customHeight="false" outlineLevel="0" collapsed="false">
      <c r="A5027" s="2" t="s">
        <v>5547</v>
      </c>
      <c r="B5027" s="2" t="s">
        <v>162</v>
      </c>
      <c r="C5027" s="0" t="s">
        <v>259</v>
      </c>
      <c r="D5027" s="0" t="s">
        <v>16</v>
      </c>
      <c r="E5027" s="0" t="s">
        <v>87</v>
      </c>
      <c r="F5027" s="0" t="s">
        <v>18</v>
      </c>
      <c r="G5027" s="0" t="s">
        <v>21</v>
      </c>
      <c r="H5027" s="0" t="s">
        <v>5550</v>
      </c>
      <c r="I5027" s="0" t="n">
        <v>4</v>
      </c>
      <c r="J5027" s="0" t="n">
        <v>0</v>
      </c>
      <c r="K5027" s="3" t="s">
        <v>19</v>
      </c>
      <c r="L5027" s="0" t="n">
        <f aca="false">IF(K5027="Yes",(J5027-1)*0.98,-1)</f>
        <v>-1</v>
      </c>
      <c r="M5027" s="4" t="s">
        <v>22</v>
      </c>
      <c r="N5027" s="50" t="n">
        <v>9.74</v>
      </c>
      <c r="O5027" s="50" t="n">
        <f aca="false">N5027*L5027</f>
        <v>-9.74</v>
      </c>
      <c r="P5027" s="14" t="n">
        <f aca="false">O5027+P5026</f>
        <v>762.789510535168</v>
      </c>
    </row>
    <row r="5028" customFormat="false" ht="12.8" hidden="false" customHeight="false" outlineLevel="0" collapsed="false">
      <c r="A5028" s="2" t="s">
        <v>5547</v>
      </c>
      <c r="B5028" s="2" t="s">
        <v>96</v>
      </c>
      <c r="C5028" s="0" t="s">
        <v>1341</v>
      </c>
      <c r="D5028" s="0" t="s">
        <v>37</v>
      </c>
      <c r="E5028" s="0" t="s">
        <v>17</v>
      </c>
      <c r="F5028" s="0" t="s">
        <v>43</v>
      </c>
      <c r="G5028" s="0" t="s">
        <v>19</v>
      </c>
      <c r="H5028" s="0" t="s">
        <v>5551</v>
      </c>
      <c r="I5028" s="0" t="n">
        <v>2</v>
      </c>
      <c r="J5028" s="0" t="n">
        <v>1.44</v>
      </c>
      <c r="K5028" s="3" t="s">
        <v>21</v>
      </c>
      <c r="L5028" s="0" t="n">
        <f aca="false">IF(K5028="Yes",(J5028-1)*0.98,-1)</f>
        <v>0.4312</v>
      </c>
      <c r="M5028" s="11" t="s">
        <v>62</v>
      </c>
      <c r="N5028" s="50" t="n">
        <v>9.74</v>
      </c>
      <c r="O5028" s="50" t="n">
        <f aca="false">N5028*L5028</f>
        <v>4.199888</v>
      </c>
      <c r="P5028" s="14" t="n">
        <f aca="false">O5028+P5027</f>
        <v>766.989398535168</v>
      </c>
    </row>
    <row r="5029" customFormat="false" ht="12.8" hidden="false" customHeight="false" outlineLevel="0" collapsed="false">
      <c r="A5029" s="2" t="s">
        <v>5547</v>
      </c>
      <c r="B5029" s="2" t="s">
        <v>96</v>
      </c>
      <c r="C5029" s="6" t="s">
        <v>1341</v>
      </c>
      <c r="D5029" s="6" t="s">
        <v>37</v>
      </c>
      <c r="E5029" s="6" t="s">
        <v>17</v>
      </c>
      <c r="F5029" s="6" t="s">
        <v>43</v>
      </c>
      <c r="G5029" s="6" t="s">
        <v>19</v>
      </c>
      <c r="H5029" s="6" t="s">
        <v>5552</v>
      </c>
      <c r="I5029" s="0" t="n">
        <v>4</v>
      </c>
      <c r="J5029" s="6" t="n">
        <v>0</v>
      </c>
      <c r="K5029" s="3" t="str">
        <f aca="false">IF(I5029=1, "No","Yes")</f>
        <v>Yes</v>
      </c>
      <c r="L5029" s="7" t="n">
        <f aca="false">IF(I5029=1,-J5029,0.98)</f>
        <v>0.98</v>
      </c>
      <c r="M5029" s="12" t="s">
        <v>128</v>
      </c>
      <c r="N5029" s="50" t="n">
        <v>9.74</v>
      </c>
      <c r="O5029" s="50" t="n">
        <f aca="false">N5029*L5029</f>
        <v>9.5452</v>
      </c>
      <c r="P5029" s="14" t="n">
        <f aca="false">O5029+P5028</f>
        <v>776.534598535168</v>
      </c>
    </row>
    <row r="5030" customFormat="false" ht="12.8" hidden="false" customHeight="false" outlineLevel="0" collapsed="false">
      <c r="A5030" s="2" t="s">
        <v>5553</v>
      </c>
      <c r="B5030" s="2" t="s">
        <v>71</v>
      </c>
      <c r="C5030" s="0" t="s">
        <v>194</v>
      </c>
      <c r="D5030" s="0" t="s">
        <v>195</v>
      </c>
      <c r="E5030" s="0" t="s">
        <v>17</v>
      </c>
      <c r="G5030" s="0" t="s">
        <v>19</v>
      </c>
      <c r="H5030" s="0" t="s">
        <v>3661</v>
      </c>
      <c r="I5030" s="0" t="n">
        <v>3</v>
      </c>
      <c r="J5030" s="0" t="n">
        <v>0</v>
      </c>
      <c r="K5030" s="3" t="str">
        <f aca="false">IF(I5030=1,"Yes","No")</f>
        <v>No</v>
      </c>
      <c r="L5030" s="0" t="n">
        <f aca="false">IF(K5030="Yes",(J5030-1)*0.98,-1)</f>
        <v>-1</v>
      </c>
      <c r="M5030" s="5" t="s">
        <v>33</v>
      </c>
      <c r="N5030" s="50" t="n">
        <v>9.74</v>
      </c>
      <c r="O5030" s="50" t="n">
        <f aca="false">N5030*L5030</f>
        <v>-9.74</v>
      </c>
      <c r="P5030" s="14" t="n">
        <f aca="false">O5030+P5029</f>
        <v>766.794598535168</v>
      </c>
    </row>
    <row r="5031" customFormat="false" ht="12.8" hidden="false" customHeight="false" outlineLevel="0" collapsed="false">
      <c r="A5031" s="9" t="s">
        <v>5553</v>
      </c>
      <c r="B5031" s="9" t="s">
        <v>71</v>
      </c>
      <c r="C5031" s="6" t="s">
        <v>194</v>
      </c>
      <c r="D5031" s="6" t="s">
        <v>195</v>
      </c>
      <c r="E5031" s="6" t="s">
        <v>17</v>
      </c>
      <c r="F5031" s="6"/>
      <c r="G5031" s="6" t="s">
        <v>19</v>
      </c>
      <c r="H5031" s="6" t="s">
        <v>2684</v>
      </c>
      <c r="I5031" s="0" t="n">
        <v>1</v>
      </c>
      <c r="J5031" s="6" t="n">
        <v>3.85</v>
      </c>
      <c r="K5031" s="3" t="s">
        <v>21</v>
      </c>
      <c r="L5031" s="0" t="n">
        <f aca="false">IF(K5031="Yes",(J5031-1)*0.98,-1)</f>
        <v>2.793</v>
      </c>
      <c r="M5031" s="13" t="s">
        <v>184</v>
      </c>
      <c r="N5031" s="50" t="n">
        <v>9.74</v>
      </c>
      <c r="O5031" s="50" t="n">
        <f aca="false">N5031*L5031</f>
        <v>27.20382</v>
      </c>
      <c r="P5031" s="14" t="n">
        <f aca="false">O5031+P5030</f>
        <v>793.998418535168</v>
      </c>
    </row>
    <row r="5032" customFormat="false" ht="12.8" hidden="false" customHeight="false" outlineLevel="0" collapsed="false">
      <c r="A5032" s="2" t="s">
        <v>5553</v>
      </c>
      <c r="B5032" s="2" t="s">
        <v>77</v>
      </c>
      <c r="C5032" s="0" t="s">
        <v>74</v>
      </c>
      <c r="D5032" s="0" t="s">
        <v>37</v>
      </c>
      <c r="E5032" s="0" t="s">
        <v>30</v>
      </c>
      <c r="F5032" s="0" t="s">
        <v>65</v>
      </c>
      <c r="G5032" s="0" t="s">
        <v>21</v>
      </c>
      <c r="H5032" s="0" t="s">
        <v>5554</v>
      </c>
      <c r="I5032" s="0" t="n">
        <v>2</v>
      </c>
      <c r="J5032" s="0" t="n">
        <v>1.22</v>
      </c>
      <c r="K5032" s="3" t="s">
        <v>21</v>
      </c>
      <c r="L5032" s="0" t="n">
        <f aca="false">IF(K5032="Yes",(J5032-1)*0.98,-1)</f>
        <v>0.2156</v>
      </c>
      <c r="M5032" s="4" t="s">
        <v>22</v>
      </c>
      <c r="N5032" s="50" t="n">
        <v>9.74</v>
      </c>
      <c r="O5032" s="50" t="n">
        <f aca="false">N5032*L5032</f>
        <v>2.099944</v>
      </c>
      <c r="P5032" s="14" t="n">
        <f aca="false">O5032+P5031</f>
        <v>796.098362535168</v>
      </c>
    </row>
    <row r="5033" customFormat="false" ht="12.8" hidden="false" customHeight="false" outlineLevel="0" collapsed="false">
      <c r="A5033" s="2" t="s">
        <v>5553</v>
      </c>
      <c r="B5033" s="2" t="s">
        <v>193</v>
      </c>
      <c r="C5033" s="0" t="s">
        <v>125</v>
      </c>
      <c r="D5033" s="0" t="s">
        <v>42</v>
      </c>
      <c r="E5033" s="0" t="s">
        <v>30</v>
      </c>
      <c r="F5033" s="0" t="s">
        <v>18</v>
      </c>
      <c r="G5033" s="0" t="s">
        <v>19</v>
      </c>
      <c r="H5033" s="0" t="s">
        <v>5555</v>
      </c>
      <c r="I5033" s="0" t="n">
        <v>2</v>
      </c>
      <c r="J5033" s="0" t="n">
        <v>1.14</v>
      </c>
      <c r="K5033" s="3" t="s">
        <v>21</v>
      </c>
      <c r="L5033" s="0" t="n">
        <f aca="false">IF(K5033="Yes",(J5033-1)*0.98,-1)</f>
        <v>0.1372</v>
      </c>
      <c r="M5033" s="11" t="s">
        <v>62</v>
      </c>
      <c r="N5033" s="50" t="n">
        <v>9.74</v>
      </c>
      <c r="O5033" s="50" t="n">
        <f aca="false">N5033*L5033</f>
        <v>1.336328</v>
      </c>
      <c r="P5033" s="14" t="n">
        <f aca="false">O5033+P5032</f>
        <v>797.434690535168</v>
      </c>
    </row>
    <row r="5034" customFormat="false" ht="12.8" hidden="false" customHeight="false" outlineLevel="0" collapsed="false">
      <c r="A5034" s="2" t="s">
        <v>5553</v>
      </c>
      <c r="B5034" s="2" t="s">
        <v>193</v>
      </c>
      <c r="C5034" s="6" t="s">
        <v>125</v>
      </c>
      <c r="D5034" s="6" t="s">
        <v>42</v>
      </c>
      <c r="E5034" s="6" t="s">
        <v>30</v>
      </c>
      <c r="F5034" s="6" t="s">
        <v>18</v>
      </c>
      <c r="G5034" s="6" t="s">
        <v>19</v>
      </c>
      <c r="H5034" s="6" t="s">
        <v>5556</v>
      </c>
      <c r="I5034" s="0" t="n">
        <v>1</v>
      </c>
      <c r="J5034" s="6" t="n">
        <v>4.06</v>
      </c>
      <c r="K5034" s="3" t="str">
        <f aca="false">IF(I5034=1, "No","Yes")</f>
        <v>No</v>
      </c>
      <c r="L5034" s="7" t="n">
        <f aca="false">IF(I5034=1,-J5034,0.98)</f>
        <v>-4.06</v>
      </c>
      <c r="M5034" s="8" t="s">
        <v>51</v>
      </c>
      <c r="N5034" s="50" t="n">
        <v>9.74</v>
      </c>
      <c r="O5034" s="50" t="n">
        <f aca="false">N5034*L5034</f>
        <v>-39.5444</v>
      </c>
      <c r="P5034" s="14" t="n">
        <f aca="false">O5034+P5033</f>
        <v>757.890290535168</v>
      </c>
    </row>
    <row r="5035" customFormat="false" ht="12.8" hidden="false" customHeight="false" outlineLevel="0" collapsed="false">
      <c r="A5035" s="2" t="s">
        <v>5553</v>
      </c>
      <c r="B5035" s="2" t="s">
        <v>471</v>
      </c>
      <c r="C5035" s="0" t="s">
        <v>74</v>
      </c>
      <c r="D5035" s="0" t="s">
        <v>37</v>
      </c>
      <c r="E5035" s="0" t="s">
        <v>30</v>
      </c>
      <c r="F5035" s="0" t="s">
        <v>43</v>
      </c>
      <c r="G5035" s="0" t="s">
        <v>19</v>
      </c>
      <c r="H5035" s="0" t="s">
        <v>5557</v>
      </c>
      <c r="I5035" s="0" t="n">
        <v>1</v>
      </c>
      <c r="J5035" s="0" t="n">
        <v>1.04</v>
      </c>
      <c r="K5035" s="3" t="s">
        <v>21</v>
      </c>
      <c r="L5035" s="0" t="n">
        <f aca="false">IF(K5035="Yes",(J5035-1)*0.98,-1)</f>
        <v>0.0392</v>
      </c>
      <c r="M5035" s="4" t="s">
        <v>22</v>
      </c>
      <c r="N5035" s="50" t="n">
        <v>9.74</v>
      </c>
      <c r="O5035" s="50" t="n">
        <f aca="false">N5035*L5035</f>
        <v>0.381808</v>
      </c>
      <c r="P5035" s="14" t="n">
        <f aca="false">O5035+P5034</f>
        <v>758.272098535168</v>
      </c>
    </row>
    <row r="5036" customFormat="false" ht="12.8" hidden="false" customHeight="false" outlineLevel="0" collapsed="false">
      <c r="A5036" s="2" t="s">
        <v>5553</v>
      </c>
      <c r="B5036" s="2" t="s">
        <v>410</v>
      </c>
      <c r="C5036" s="0" t="s">
        <v>74</v>
      </c>
      <c r="D5036" s="0" t="s">
        <v>37</v>
      </c>
      <c r="E5036" s="0" t="s">
        <v>30</v>
      </c>
      <c r="F5036" s="0" t="s">
        <v>65</v>
      </c>
      <c r="G5036" s="0" t="s">
        <v>21</v>
      </c>
      <c r="H5036" s="0" t="s">
        <v>5558</v>
      </c>
      <c r="I5036" s="0" t="n">
        <v>2</v>
      </c>
      <c r="J5036" s="0" t="n">
        <v>1.26</v>
      </c>
      <c r="K5036" s="3" t="s">
        <v>21</v>
      </c>
      <c r="L5036" s="0" t="n">
        <f aca="false">IF(K5036="Yes",(J5036-1)*0.98,-1)</f>
        <v>0.2548</v>
      </c>
      <c r="M5036" s="4" t="s">
        <v>22</v>
      </c>
      <c r="N5036" s="50" t="n">
        <v>9.74</v>
      </c>
      <c r="O5036" s="50" t="n">
        <f aca="false">N5036*L5036</f>
        <v>2.481752</v>
      </c>
      <c r="P5036" s="14" t="n">
        <f aca="false">O5036+P5035</f>
        <v>760.753850535168</v>
      </c>
    </row>
    <row r="5037" customFormat="false" ht="12.8" hidden="false" customHeight="false" outlineLevel="0" collapsed="false">
      <c r="A5037" s="2" t="s">
        <v>5559</v>
      </c>
      <c r="B5037" s="2" t="s">
        <v>5560</v>
      </c>
      <c r="C5037" s="0" t="s">
        <v>68</v>
      </c>
      <c r="D5037" s="0" t="s">
        <v>42</v>
      </c>
      <c r="E5037" s="0" t="s">
        <v>79</v>
      </c>
      <c r="F5037" s="0" t="s">
        <v>80</v>
      </c>
      <c r="G5037" s="0" t="s">
        <v>19</v>
      </c>
      <c r="H5037" s="0" t="s">
        <v>5561</v>
      </c>
      <c r="I5037" s="0" t="n">
        <v>1</v>
      </c>
      <c r="J5037" s="0" t="n">
        <v>1.97</v>
      </c>
      <c r="K5037" s="3" t="s">
        <v>21</v>
      </c>
      <c r="L5037" s="0" t="n">
        <f aca="false">IF(K5037="Yes",(J5037-1)*0.98,-1)</f>
        <v>0.9506</v>
      </c>
      <c r="M5037" s="4" t="s">
        <v>22</v>
      </c>
      <c r="N5037" s="50" t="n">
        <v>9.74</v>
      </c>
      <c r="O5037" s="50" t="n">
        <f aca="false">N5037*L5037</f>
        <v>9.258844</v>
      </c>
      <c r="P5037" s="14" t="n">
        <f aca="false">O5037+P5036</f>
        <v>770.012694535168</v>
      </c>
    </row>
    <row r="5038" customFormat="false" ht="12.8" hidden="false" customHeight="false" outlineLevel="0" collapsed="false">
      <c r="A5038" s="9" t="s">
        <v>5559</v>
      </c>
      <c r="B5038" s="9" t="s">
        <v>4579</v>
      </c>
      <c r="C5038" s="6" t="s">
        <v>68</v>
      </c>
      <c r="D5038" s="6" t="s">
        <v>48</v>
      </c>
      <c r="E5038" s="6" t="s">
        <v>87</v>
      </c>
      <c r="F5038" s="6" t="s">
        <v>18</v>
      </c>
      <c r="G5038" s="6" t="s">
        <v>21</v>
      </c>
      <c r="H5038" s="6" t="s">
        <v>4370</v>
      </c>
      <c r="I5038" s="0" t="n">
        <v>1</v>
      </c>
      <c r="J5038" s="6" t="n">
        <v>2.12</v>
      </c>
      <c r="K5038" s="3" t="str">
        <f aca="false">IF(I5038=1,"Yes","No")</f>
        <v>Yes</v>
      </c>
      <c r="L5038" s="7" t="n">
        <f aca="false">IF(K5038="Yes",(J5038-1)*0.98,-1)</f>
        <v>1.0976</v>
      </c>
      <c r="M5038" s="10" t="s">
        <v>53</v>
      </c>
      <c r="N5038" s="50" t="n">
        <v>9.74</v>
      </c>
      <c r="O5038" s="50" t="n">
        <f aca="false">N5038*L5038</f>
        <v>10.690624</v>
      </c>
      <c r="P5038" s="14" t="n">
        <f aca="false">O5038+P5037</f>
        <v>780.703318535168</v>
      </c>
    </row>
    <row r="5039" customFormat="false" ht="12.8" hidden="false" customHeight="false" outlineLevel="0" collapsed="false">
      <c r="A5039" s="2" t="s">
        <v>5559</v>
      </c>
      <c r="B5039" s="2" t="s">
        <v>471</v>
      </c>
      <c r="C5039" s="0" t="s">
        <v>59</v>
      </c>
      <c r="D5039" s="0" t="s">
        <v>48</v>
      </c>
      <c r="E5039" s="0" t="s">
        <v>30</v>
      </c>
      <c r="F5039" s="0" t="s">
        <v>65</v>
      </c>
      <c r="G5039" s="0" t="s">
        <v>21</v>
      </c>
      <c r="H5039" s="0" t="s">
        <v>5562</v>
      </c>
      <c r="I5039" s="0" t="n">
        <v>1</v>
      </c>
      <c r="J5039" s="0" t="n">
        <v>1.65</v>
      </c>
      <c r="K5039" s="3" t="s">
        <v>21</v>
      </c>
      <c r="L5039" s="0" t="n">
        <f aca="false">IF(K5039="Yes",(J5039-1)*0.98,-1)</f>
        <v>0.637</v>
      </c>
      <c r="M5039" s="4" t="s">
        <v>22</v>
      </c>
      <c r="N5039" s="50" t="n">
        <v>9.74</v>
      </c>
      <c r="O5039" s="50" t="n">
        <f aca="false">N5039*L5039</f>
        <v>6.20438</v>
      </c>
      <c r="P5039" s="14" t="n">
        <f aca="false">O5039+P5038</f>
        <v>786.907698535168</v>
      </c>
    </row>
    <row r="5040" customFormat="false" ht="12.8" hidden="false" customHeight="false" outlineLevel="0" collapsed="false">
      <c r="A5040" s="2" t="s">
        <v>5563</v>
      </c>
      <c r="B5040" s="2" t="s">
        <v>471</v>
      </c>
      <c r="C5040" s="0" t="s">
        <v>59</v>
      </c>
      <c r="D5040" s="0" t="s">
        <v>29</v>
      </c>
      <c r="E5040" s="0" t="s">
        <v>30</v>
      </c>
      <c r="F5040" s="0" t="s">
        <v>43</v>
      </c>
      <c r="G5040" s="0" t="s">
        <v>19</v>
      </c>
      <c r="H5040" s="0" t="s">
        <v>5564</v>
      </c>
      <c r="I5040" s="0" t="n">
        <v>1</v>
      </c>
      <c r="J5040" s="0" t="n">
        <v>1.05</v>
      </c>
      <c r="K5040" s="3" t="s">
        <v>21</v>
      </c>
      <c r="L5040" s="0" t="n">
        <f aca="false">IF(K5040="Yes",(J5040-1)*0.98,-1)</f>
        <v>0.049</v>
      </c>
      <c r="M5040" s="4" t="s">
        <v>22</v>
      </c>
      <c r="N5040" s="50" t="n">
        <v>9.74</v>
      </c>
      <c r="O5040" s="50" t="n">
        <f aca="false">N5040*L5040</f>
        <v>0.47726</v>
      </c>
      <c r="P5040" s="14" t="n">
        <f aca="false">O5040+P5039</f>
        <v>787.384958535168</v>
      </c>
    </row>
    <row r="5041" customFormat="false" ht="12.8" hidden="false" customHeight="false" outlineLevel="0" collapsed="false">
      <c r="A5041" s="2" t="s">
        <v>5563</v>
      </c>
      <c r="B5041" s="2" t="s">
        <v>471</v>
      </c>
      <c r="C5041" s="0" t="s">
        <v>59</v>
      </c>
      <c r="D5041" s="0" t="s">
        <v>29</v>
      </c>
      <c r="E5041" s="0" t="s">
        <v>30</v>
      </c>
      <c r="F5041" s="0" t="s">
        <v>43</v>
      </c>
      <c r="G5041" s="0" t="s">
        <v>19</v>
      </c>
      <c r="H5041" s="0" t="s">
        <v>5565</v>
      </c>
      <c r="I5041" s="0" t="n">
        <v>2</v>
      </c>
      <c r="J5041" s="0" t="n">
        <v>1.26</v>
      </c>
      <c r="K5041" s="3" t="s">
        <v>21</v>
      </c>
      <c r="L5041" s="0" t="n">
        <f aca="false">IF(K5041="Yes",(J5041-1)*0.98,-1)</f>
        <v>0.2548</v>
      </c>
      <c r="M5041" s="11" t="s">
        <v>62</v>
      </c>
      <c r="N5041" s="50" t="n">
        <v>9.74</v>
      </c>
      <c r="O5041" s="50" t="n">
        <f aca="false">N5041*L5041</f>
        <v>2.481752</v>
      </c>
      <c r="P5041" s="14" t="n">
        <f aca="false">O5041+P5040</f>
        <v>789.866710535168</v>
      </c>
    </row>
    <row r="5042" customFormat="false" ht="12.8" hidden="false" customHeight="false" outlineLevel="0" collapsed="false">
      <c r="A5042" s="2" t="s">
        <v>5566</v>
      </c>
      <c r="B5042" s="2" t="s">
        <v>885</v>
      </c>
      <c r="C5042" s="0" t="s">
        <v>327</v>
      </c>
      <c r="D5042" s="0" t="s">
        <v>16</v>
      </c>
      <c r="E5042" s="0" t="s">
        <v>87</v>
      </c>
      <c r="F5042" s="0" t="s">
        <v>18</v>
      </c>
      <c r="G5042" s="0" t="s">
        <v>21</v>
      </c>
      <c r="H5042" s="0" t="s">
        <v>5464</v>
      </c>
      <c r="I5042" s="0" t="n">
        <v>3</v>
      </c>
      <c r="J5042" s="0" t="n">
        <v>0</v>
      </c>
      <c r="K5042" s="3" t="s">
        <v>19</v>
      </c>
      <c r="L5042" s="0" t="n">
        <f aca="false">IF(K5042="Yes",(J5042-1)*0.98,-1)</f>
        <v>-1</v>
      </c>
      <c r="M5042" s="4" t="s">
        <v>22</v>
      </c>
      <c r="N5042" s="50" t="n">
        <v>9.74</v>
      </c>
      <c r="O5042" s="50" t="n">
        <f aca="false">N5042*L5042</f>
        <v>-9.74</v>
      </c>
      <c r="P5042" s="14" t="n">
        <f aca="false">O5042+P5041</f>
        <v>780.126710535168</v>
      </c>
    </row>
    <row r="5043" customFormat="false" ht="12.8" hidden="false" customHeight="false" outlineLevel="0" collapsed="false">
      <c r="A5043" s="2" t="s">
        <v>5566</v>
      </c>
      <c r="B5043" s="2" t="s">
        <v>885</v>
      </c>
      <c r="C5043" s="0" t="s">
        <v>327</v>
      </c>
      <c r="D5043" s="0" t="s">
        <v>16</v>
      </c>
      <c r="E5043" s="0" t="s">
        <v>87</v>
      </c>
      <c r="F5043" s="0" t="s">
        <v>18</v>
      </c>
      <c r="G5043" s="0" t="s">
        <v>21</v>
      </c>
      <c r="H5043" s="0" t="s">
        <v>5567</v>
      </c>
      <c r="I5043" s="0" t="n">
        <v>2</v>
      </c>
      <c r="J5043" s="0" t="n">
        <v>2.74</v>
      </c>
      <c r="K5043" s="3" t="s">
        <v>21</v>
      </c>
      <c r="L5043" s="0" t="n">
        <f aca="false">IF(K5043="Yes",(J5043-1)*0.98,-1)</f>
        <v>1.7052</v>
      </c>
      <c r="M5043" s="11" t="s">
        <v>62</v>
      </c>
      <c r="N5043" s="50" t="n">
        <v>9.74</v>
      </c>
      <c r="O5043" s="50" t="n">
        <f aca="false">N5043*L5043</f>
        <v>16.608648</v>
      </c>
      <c r="P5043" s="14" t="n">
        <f aca="false">O5043+P5042</f>
        <v>796.735358535168</v>
      </c>
    </row>
    <row r="5044" customFormat="false" ht="12.8" hidden="false" customHeight="false" outlineLevel="0" collapsed="false">
      <c r="A5044" s="9" t="s">
        <v>5566</v>
      </c>
      <c r="B5044" s="9" t="s">
        <v>885</v>
      </c>
      <c r="C5044" s="6" t="s">
        <v>327</v>
      </c>
      <c r="D5044" s="6" t="s">
        <v>16</v>
      </c>
      <c r="E5044" s="6" t="s">
        <v>87</v>
      </c>
      <c r="F5044" s="6" t="s">
        <v>18</v>
      </c>
      <c r="G5044" s="6" t="s">
        <v>21</v>
      </c>
      <c r="H5044" s="6" t="s">
        <v>5567</v>
      </c>
      <c r="I5044" s="0" t="n">
        <v>2</v>
      </c>
      <c r="J5044" s="6" t="n">
        <v>0</v>
      </c>
      <c r="K5044" s="3" t="str">
        <f aca="false">IF(I5044=1,"Yes","No")</f>
        <v>No</v>
      </c>
      <c r="L5044" s="7" t="n">
        <f aca="false">IF(K5044="Yes",(J5044-1)*0.98,-1)</f>
        <v>-1</v>
      </c>
      <c r="M5044" s="10" t="s">
        <v>53</v>
      </c>
      <c r="N5044" s="50" t="n">
        <v>9.74</v>
      </c>
      <c r="O5044" s="50" t="n">
        <f aca="false">N5044*L5044</f>
        <v>-9.74</v>
      </c>
      <c r="P5044" s="14" t="n">
        <f aca="false">O5044+P5043</f>
        <v>786.995358535168</v>
      </c>
    </row>
    <row r="5045" customFormat="false" ht="12.8" hidden="false" customHeight="false" outlineLevel="0" collapsed="false">
      <c r="A5045" s="2" t="s">
        <v>5566</v>
      </c>
      <c r="B5045" s="2" t="s">
        <v>139</v>
      </c>
      <c r="C5045" s="0" t="s">
        <v>47</v>
      </c>
      <c r="D5045" s="0" t="s">
        <v>42</v>
      </c>
      <c r="E5045" s="0" t="s">
        <v>30</v>
      </c>
      <c r="F5045" s="0" t="s">
        <v>43</v>
      </c>
      <c r="G5045" s="0" t="s">
        <v>19</v>
      </c>
      <c r="H5045" s="0" t="s">
        <v>5568</v>
      </c>
      <c r="I5045" s="0" t="n">
        <v>0</v>
      </c>
      <c r="J5045" s="0" t="n">
        <v>0</v>
      </c>
      <c r="K5045" s="3" t="s">
        <v>19</v>
      </c>
      <c r="L5045" s="0" t="n">
        <f aca="false">IF(K5045="Yes",(J5045-1)*0.98,-1)</f>
        <v>-1</v>
      </c>
      <c r="M5045" s="11" t="s">
        <v>62</v>
      </c>
      <c r="N5045" s="50" t="n">
        <v>9.74</v>
      </c>
      <c r="O5045" s="50" t="n">
        <f aca="false">N5045*L5045</f>
        <v>-9.74</v>
      </c>
      <c r="P5045" s="14" t="n">
        <f aca="false">O5045+P5044</f>
        <v>777.255358535168</v>
      </c>
    </row>
    <row r="5046" customFormat="false" ht="12.8" hidden="false" customHeight="false" outlineLevel="0" collapsed="false">
      <c r="A5046" s="2" t="s">
        <v>5566</v>
      </c>
      <c r="B5046" s="2" t="s">
        <v>14</v>
      </c>
      <c r="C5046" s="0" t="s">
        <v>47</v>
      </c>
      <c r="D5046" s="0" t="s">
        <v>48</v>
      </c>
      <c r="E5046" s="0" t="s">
        <v>30</v>
      </c>
      <c r="F5046" s="0" t="s">
        <v>65</v>
      </c>
      <c r="G5046" s="0" t="s">
        <v>21</v>
      </c>
      <c r="H5046" s="0" t="s">
        <v>4354</v>
      </c>
      <c r="I5046" s="0" t="n">
        <v>1</v>
      </c>
      <c r="J5046" s="0" t="n">
        <v>1.46</v>
      </c>
      <c r="K5046" s="3" t="s">
        <v>21</v>
      </c>
      <c r="L5046" s="0" t="n">
        <f aca="false">IF(K5046="Yes",(J5046-1)*0.98,-1)</f>
        <v>0.4508</v>
      </c>
      <c r="M5046" s="4" t="s">
        <v>22</v>
      </c>
      <c r="N5046" s="50" t="n">
        <v>9.74</v>
      </c>
      <c r="O5046" s="50" t="n">
        <f aca="false">N5046*L5046</f>
        <v>4.390792</v>
      </c>
      <c r="P5046" s="14" t="n">
        <f aca="false">O5046+P5045</f>
        <v>781.646150535168</v>
      </c>
      <c r="Q5046" s="47" t="n">
        <f aca="false">0.8*(P5046-486.97)</f>
        <v>235.740920428135</v>
      </c>
      <c r="R5046" s="47" t="n">
        <f aca="false">P5046-Q5046</f>
        <v>545.905230107034</v>
      </c>
      <c r="S5046" s="47" t="n">
        <f aca="false">R5046/50</f>
        <v>10.9181046021407</v>
      </c>
      <c r="T5046" s="47" t="n">
        <f aca="false">1145.97+Q5046</f>
        <v>1381.71092042813</v>
      </c>
      <c r="U5046" s="48" t="s">
        <v>21</v>
      </c>
    </row>
    <row r="5047" customFormat="false" ht="12.8" hidden="false" customHeight="false" outlineLevel="0" collapsed="false">
      <c r="A5047" s="2" t="s">
        <v>5569</v>
      </c>
      <c r="B5047" s="2" t="s">
        <v>885</v>
      </c>
      <c r="C5047" s="0" t="s">
        <v>24</v>
      </c>
      <c r="D5047" s="0" t="s">
        <v>16</v>
      </c>
      <c r="E5047" s="0" t="s">
        <v>17</v>
      </c>
      <c r="F5047" s="0" t="s">
        <v>18</v>
      </c>
      <c r="G5047" s="0" t="s">
        <v>19</v>
      </c>
      <c r="H5047" s="0" t="s">
        <v>5570</v>
      </c>
      <c r="I5047" s="0" t="n">
        <v>1</v>
      </c>
      <c r="J5047" s="0" t="n">
        <v>1.52</v>
      </c>
      <c r="K5047" s="3" t="s">
        <v>21</v>
      </c>
      <c r="L5047" s="0" t="n">
        <f aca="false">IF(K5047="Yes",(J5047-1)*0.98,-1)</f>
        <v>0.5096</v>
      </c>
      <c r="M5047" s="4" t="s">
        <v>22</v>
      </c>
      <c r="N5047" s="50" t="n">
        <v>10.92</v>
      </c>
      <c r="O5047" s="50" t="n">
        <f aca="false">N5047*L5047</f>
        <v>5.564832</v>
      </c>
      <c r="P5047" s="51" t="n">
        <f aca="false">R5046+O5047</f>
        <v>551.470062107034</v>
      </c>
    </row>
    <row r="5048" customFormat="false" ht="12.8" hidden="false" customHeight="false" outlineLevel="0" collapsed="false">
      <c r="A5048" s="2" t="s">
        <v>5569</v>
      </c>
      <c r="B5048" s="2" t="s">
        <v>885</v>
      </c>
      <c r="C5048" s="0" t="s">
        <v>24</v>
      </c>
      <c r="D5048" s="0" t="s">
        <v>16</v>
      </c>
      <c r="E5048" s="0" t="s">
        <v>17</v>
      </c>
      <c r="F5048" s="0" t="s">
        <v>18</v>
      </c>
      <c r="G5048" s="0" t="s">
        <v>19</v>
      </c>
      <c r="H5048" s="0" t="s">
        <v>5571</v>
      </c>
      <c r="I5048" s="0" t="n">
        <v>0</v>
      </c>
      <c r="J5048" s="0" t="n">
        <v>0</v>
      </c>
      <c r="K5048" s="3" t="s">
        <v>19</v>
      </c>
      <c r="L5048" s="0" t="n">
        <f aca="false">IF(K5048="Yes",(J5048-1)*0.98,-1)</f>
        <v>-1</v>
      </c>
      <c r="M5048" s="11" t="s">
        <v>62</v>
      </c>
      <c r="N5048" s="50" t="n">
        <v>10.92</v>
      </c>
      <c r="O5048" s="50" t="n">
        <f aca="false">N5048*L5048</f>
        <v>-10.92</v>
      </c>
      <c r="P5048" s="14" t="n">
        <f aca="false">O5048+P5047</f>
        <v>540.550062107034</v>
      </c>
    </row>
    <row r="5049" customFormat="false" ht="12.8" hidden="false" customHeight="false" outlineLevel="0" collapsed="false">
      <c r="A5049" s="2" t="s">
        <v>5569</v>
      </c>
      <c r="B5049" s="2" t="s">
        <v>83</v>
      </c>
      <c r="C5049" s="0" t="s">
        <v>179</v>
      </c>
      <c r="D5049" s="0" t="s">
        <v>102</v>
      </c>
      <c r="E5049" s="0" t="s">
        <v>17</v>
      </c>
      <c r="F5049" s="0" t="s">
        <v>929</v>
      </c>
      <c r="G5049" s="0" t="s">
        <v>19</v>
      </c>
      <c r="H5049" s="0" t="s">
        <v>5572</v>
      </c>
      <c r="I5049" s="0" t="n">
        <v>1</v>
      </c>
      <c r="J5049" s="0" t="n">
        <v>1.1</v>
      </c>
      <c r="K5049" s="3" t="s">
        <v>21</v>
      </c>
      <c r="L5049" s="0" t="n">
        <f aca="false">IF(K5049="Yes",(J5049-1)*0.98,-1)</f>
        <v>0.0980000000000001</v>
      </c>
      <c r="M5049" s="4" t="s">
        <v>22</v>
      </c>
      <c r="N5049" s="50" t="n">
        <v>10.92</v>
      </c>
      <c r="O5049" s="50" t="n">
        <f aca="false">N5049*L5049</f>
        <v>1.07016</v>
      </c>
      <c r="P5049" s="14" t="n">
        <f aca="false">O5049+P5048</f>
        <v>541.620222107034</v>
      </c>
    </row>
    <row r="5050" customFormat="false" ht="12.8" hidden="false" customHeight="false" outlineLevel="0" collapsed="false">
      <c r="A5050" s="2" t="s">
        <v>5569</v>
      </c>
      <c r="B5050" s="2" t="s">
        <v>14</v>
      </c>
      <c r="C5050" s="0" t="s">
        <v>359</v>
      </c>
      <c r="D5050" s="0" t="s">
        <v>16</v>
      </c>
      <c r="E5050" s="0" t="s">
        <v>17</v>
      </c>
      <c r="F5050" s="0" t="s">
        <v>18</v>
      </c>
      <c r="G5050" s="0" t="s">
        <v>19</v>
      </c>
      <c r="H5050" s="0" t="s">
        <v>5489</v>
      </c>
      <c r="I5050" s="0" t="n">
        <v>2</v>
      </c>
      <c r="J5050" s="0" t="n">
        <v>1.2</v>
      </c>
      <c r="K5050" s="3" t="s">
        <v>21</v>
      </c>
      <c r="L5050" s="0" t="n">
        <f aca="false">IF(K5050="Yes",(J5050-1)*0.98,-1)</f>
        <v>0.196</v>
      </c>
      <c r="M5050" s="4" t="s">
        <v>22</v>
      </c>
      <c r="N5050" s="50" t="n">
        <v>10.92</v>
      </c>
      <c r="O5050" s="50" t="n">
        <f aca="false">N5050*L5050</f>
        <v>2.14032</v>
      </c>
      <c r="P5050" s="14" t="n">
        <f aca="false">O5050+P5049</f>
        <v>543.760542107034</v>
      </c>
    </row>
    <row r="5051" customFormat="false" ht="12.8" hidden="false" customHeight="false" outlineLevel="0" collapsed="false">
      <c r="A5051" s="2" t="s">
        <v>5569</v>
      </c>
      <c r="B5051" s="2" t="s">
        <v>14</v>
      </c>
      <c r="C5051" s="0" t="s">
        <v>359</v>
      </c>
      <c r="D5051" s="0" t="s">
        <v>16</v>
      </c>
      <c r="E5051" s="0" t="s">
        <v>17</v>
      </c>
      <c r="F5051" s="0" t="s">
        <v>18</v>
      </c>
      <c r="G5051" s="0" t="s">
        <v>19</v>
      </c>
      <c r="H5051" s="0" t="s">
        <v>5573</v>
      </c>
      <c r="I5051" s="0" t="n">
        <v>1</v>
      </c>
      <c r="J5051" s="0" t="n">
        <v>1.39</v>
      </c>
      <c r="K5051" s="3" t="s">
        <v>21</v>
      </c>
      <c r="L5051" s="0" t="n">
        <f aca="false">IF(K5051="Yes",(J5051-1)*0.98,-1)</f>
        <v>0.3822</v>
      </c>
      <c r="M5051" s="11" t="s">
        <v>62</v>
      </c>
      <c r="N5051" s="50" t="n">
        <v>10.92</v>
      </c>
      <c r="O5051" s="50" t="n">
        <f aca="false">N5051*L5051</f>
        <v>4.173624</v>
      </c>
      <c r="P5051" s="14" t="n">
        <f aca="false">O5051+P5050</f>
        <v>547.934166107034</v>
      </c>
    </row>
    <row r="5052" customFormat="false" ht="12.8" hidden="false" customHeight="false" outlineLevel="0" collapsed="false">
      <c r="A5052" s="2" t="s">
        <v>5574</v>
      </c>
      <c r="B5052" s="2" t="s">
        <v>5575</v>
      </c>
      <c r="C5052" s="0" t="s">
        <v>78</v>
      </c>
      <c r="D5052" s="0" t="s">
        <v>42</v>
      </c>
      <c r="E5052" s="0" t="s">
        <v>79</v>
      </c>
      <c r="F5052" s="0" t="s">
        <v>80</v>
      </c>
      <c r="G5052" s="0" t="s">
        <v>19</v>
      </c>
      <c r="H5052" s="0" t="s">
        <v>5576</v>
      </c>
      <c r="I5052" s="0" t="n">
        <v>1</v>
      </c>
      <c r="J5052" s="0" t="n">
        <v>2.91</v>
      </c>
      <c r="K5052" s="3" t="s">
        <v>21</v>
      </c>
      <c r="L5052" s="0" t="n">
        <f aca="false">IF(K5052="Yes",(J5052-1)*0.98,-1)</f>
        <v>1.8718</v>
      </c>
      <c r="M5052" s="4" t="s">
        <v>22</v>
      </c>
      <c r="N5052" s="50" t="n">
        <v>10.92</v>
      </c>
      <c r="O5052" s="50" t="n">
        <f aca="false">N5052*L5052</f>
        <v>20.440056</v>
      </c>
      <c r="P5052" s="14" t="n">
        <f aca="false">O5052+P5051</f>
        <v>568.374222107034</v>
      </c>
    </row>
    <row r="5053" customFormat="false" ht="12.8" hidden="false" customHeight="false" outlineLevel="0" collapsed="false">
      <c r="A5053" s="2" t="s">
        <v>5577</v>
      </c>
      <c r="B5053" s="2" t="s">
        <v>252</v>
      </c>
      <c r="C5053" s="0" t="s">
        <v>59</v>
      </c>
      <c r="D5053" s="0" t="s">
        <v>42</v>
      </c>
      <c r="E5053" s="0" t="s">
        <v>30</v>
      </c>
      <c r="F5053" s="0" t="s">
        <v>43</v>
      </c>
      <c r="G5053" s="0" t="s">
        <v>19</v>
      </c>
      <c r="H5053" s="0" t="s">
        <v>5578</v>
      </c>
      <c r="I5053" s="0" t="n">
        <v>0</v>
      </c>
      <c r="J5053" s="0" t="n">
        <v>0</v>
      </c>
      <c r="K5053" s="3" t="s">
        <v>19</v>
      </c>
      <c r="L5053" s="0" t="n">
        <f aca="false">IF(K5053="Yes",(J5053-1)*0.98,-1)</f>
        <v>-1</v>
      </c>
      <c r="M5053" s="11" t="s">
        <v>62</v>
      </c>
      <c r="N5053" s="50" t="n">
        <v>10.92</v>
      </c>
      <c r="O5053" s="50" t="n">
        <f aca="false">N5053*L5053</f>
        <v>-10.92</v>
      </c>
      <c r="P5053" s="14" t="n">
        <f aca="false">O5053+P5052</f>
        <v>557.454222107034</v>
      </c>
    </row>
    <row r="5054" customFormat="false" ht="12.8" hidden="false" customHeight="false" outlineLevel="0" collapsed="false">
      <c r="A5054" s="2" t="s">
        <v>5579</v>
      </c>
      <c r="B5054" s="2" t="s">
        <v>193</v>
      </c>
      <c r="C5054" s="0" t="s">
        <v>74</v>
      </c>
      <c r="D5054" s="0" t="s">
        <v>37</v>
      </c>
      <c r="E5054" s="0" t="s">
        <v>30</v>
      </c>
      <c r="F5054" s="0" t="s">
        <v>65</v>
      </c>
      <c r="G5054" s="0" t="s">
        <v>21</v>
      </c>
      <c r="H5054" s="0" t="s">
        <v>5532</v>
      </c>
      <c r="I5054" s="0" t="n">
        <v>2</v>
      </c>
      <c r="J5054" s="0" t="n">
        <v>2.32</v>
      </c>
      <c r="K5054" s="3" t="s">
        <v>21</v>
      </c>
      <c r="L5054" s="0" t="n">
        <f aca="false">IF(K5054="Yes",(J5054-1)*0.98,-1)</f>
        <v>1.2936</v>
      </c>
      <c r="M5054" s="4" t="s">
        <v>22</v>
      </c>
      <c r="N5054" s="50" t="n">
        <v>10.92</v>
      </c>
      <c r="O5054" s="50" t="n">
        <f aca="false">N5054*L5054</f>
        <v>14.126112</v>
      </c>
      <c r="P5054" s="14" t="n">
        <f aca="false">O5054+P5053</f>
        <v>571.580334107034</v>
      </c>
    </row>
    <row r="5055" customFormat="false" ht="12.8" hidden="false" customHeight="false" outlineLevel="0" collapsed="false">
      <c r="A5055" s="2" t="s">
        <v>5579</v>
      </c>
      <c r="B5055" s="2" t="s">
        <v>331</v>
      </c>
      <c r="C5055" s="0" t="s">
        <v>91</v>
      </c>
      <c r="D5055" s="0" t="s">
        <v>42</v>
      </c>
      <c r="E5055" s="0" t="s">
        <v>30</v>
      </c>
      <c r="F5055" s="0" t="s">
        <v>18</v>
      </c>
      <c r="G5055" s="0" t="s">
        <v>19</v>
      </c>
      <c r="H5055" s="0" t="s">
        <v>5580</v>
      </c>
      <c r="I5055" s="0" t="n">
        <v>0</v>
      </c>
      <c r="J5055" s="0" t="n">
        <v>0</v>
      </c>
      <c r="K5055" s="3" t="s">
        <v>19</v>
      </c>
      <c r="L5055" s="0" t="n">
        <f aca="false">IF(K5055="Yes",(J5055-1)*0.98,-1)</f>
        <v>-1</v>
      </c>
      <c r="M5055" s="11" t="s">
        <v>62</v>
      </c>
      <c r="N5055" s="50" t="n">
        <v>10.92</v>
      </c>
      <c r="O5055" s="50" t="n">
        <f aca="false">N5055*L5055</f>
        <v>-10.92</v>
      </c>
      <c r="P5055" s="14" t="n">
        <f aca="false">O5055+P5054</f>
        <v>560.660334107034</v>
      </c>
    </row>
    <row r="5056" customFormat="false" ht="12.8" hidden="false" customHeight="false" outlineLevel="0" collapsed="false">
      <c r="A5056" s="9" t="s">
        <v>5581</v>
      </c>
      <c r="B5056" s="9" t="s">
        <v>94</v>
      </c>
      <c r="C5056" s="6" t="s">
        <v>259</v>
      </c>
      <c r="D5056" s="6" t="s">
        <v>42</v>
      </c>
      <c r="E5056" s="6" t="s">
        <v>17</v>
      </c>
      <c r="F5056" s="6" t="s">
        <v>304</v>
      </c>
      <c r="G5056" s="6" t="s">
        <v>19</v>
      </c>
      <c r="H5056" s="6" t="s">
        <v>3623</v>
      </c>
      <c r="I5056" s="0" t="n">
        <v>1</v>
      </c>
      <c r="J5056" s="6" t="n">
        <v>3.15</v>
      </c>
      <c r="K5056" s="3" t="str">
        <f aca="false">IF(I5056=1,"Yes","No")</f>
        <v>Yes</v>
      </c>
      <c r="L5056" s="7" t="n">
        <f aca="false">IF(K5056="Yes",(J5056-1)*0.98,-1)</f>
        <v>2.107</v>
      </c>
      <c r="M5056" s="10" t="s">
        <v>53</v>
      </c>
      <c r="N5056" s="50" t="n">
        <v>10.92</v>
      </c>
      <c r="O5056" s="50" t="n">
        <f aca="false">N5056*L5056</f>
        <v>23.00844</v>
      </c>
      <c r="P5056" s="14" t="n">
        <f aca="false">O5056+P5055</f>
        <v>583.668774107034</v>
      </c>
    </row>
    <row r="5057" customFormat="false" ht="12.8" hidden="false" customHeight="false" outlineLevel="0" collapsed="false">
      <c r="A5057" s="2" t="s">
        <v>5581</v>
      </c>
      <c r="B5057" s="2" t="s">
        <v>445</v>
      </c>
      <c r="C5057" s="0" t="s">
        <v>259</v>
      </c>
      <c r="D5057" s="0" t="s">
        <v>16</v>
      </c>
      <c r="E5057" s="0" t="s">
        <v>17</v>
      </c>
      <c r="F5057" s="0" t="s">
        <v>18</v>
      </c>
      <c r="G5057" s="0" t="s">
        <v>19</v>
      </c>
      <c r="H5057" s="0" t="s">
        <v>5582</v>
      </c>
      <c r="I5057" s="0" t="n">
        <v>1</v>
      </c>
      <c r="J5057" s="0" t="n">
        <v>1.16</v>
      </c>
      <c r="K5057" s="3" t="s">
        <v>21</v>
      </c>
      <c r="L5057" s="0" t="n">
        <f aca="false">IF(K5057="Yes",(J5057-1)*0.98,-1)</f>
        <v>0.1568</v>
      </c>
      <c r="M5057" s="4" t="s">
        <v>22</v>
      </c>
      <c r="N5057" s="50" t="n">
        <v>10.92</v>
      </c>
      <c r="O5057" s="50" t="n">
        <f aca="false">N5057*L5057</f>
        <v>1.712256</v>
      </c>
      <c r="P5057" s="14" t="n">
        <f aca="false">O5057+P5056</f>
        <v>585.381030107034</v>
      </c>
    </row>
    <row r="5058" customFormat="false" ht="12.8" hidden="false" customHeight="false" outlineLevel="0" collapsed="false">
      <c r="A5058" s="2" t="s">
        <v>5581</v>
      </c>
      <c r="B5058" s="2" t="s">
        <v>77</v>
      </c>
      <c r="C5058" s="6" t="s">
        <v>125</v>
      </c>
      <c r="D5058" s="6" t="s">
        <v>16</v>
      </c>
      <c r="E5058" s="6" t="s">
        <v>30</v>
      </c>
      <c r="F5058" s="6" t="s">
        <v>18</v>
      </c>
      <c r="G5058" s="6" t="s">
        <v>19</v>
      </c>
      <c r="H5058" s="6" t="s">
        <v>5583</v>
      </c>
      <c r="I5058" s="0" t="n">
        <v>2</v>
      </c>
      <c r="J5058" s="6" t="n">
        <v>0</v>
      </c>
      <c r="K5058" s="3" t="str">
        <f aca="false">IF(I5058=1, "No","Yes")</f>
        <v>Yes</v>
      </c>
      <c r="L5058" s="7" t="n">
        <f aca="false">IF(I5058=1,-J5058,0.98)</f>
        <v>0.98</v>
      </c>
      <c r="M5058" s="8" t="s">
        <v>51</v>
      </c>
      <c r="N5058" s="50" t="n">
        <v>10.92</v>
      </c>
      <c r="O5058" s="50" t="n">
        <f aca="false">N5058*L5058</f>
        <v>10.7016</v>
      </c>
      <c r="P5058" s="14" t="n">
        <f aca="false">O5058+P5057</f>
        <v>596.082630107034</v>
      </c>
    </row>
    <row r="5059" customFormat="false" ht="12.8" hidden="false" customHeight="false" outlineLevel="0" collapsed="false">
      <c r="A5059" s="2" t="s">
        <v>5581</v>
      </c>
      <c r="B5059" s="2" t="s">
        <v>77</v>
      </c>
      <c r="C5059" s="6" t="s">
        <v>125</v>
      </c>
      <c r="D5059" s="6" t="s">
        <v>16</v>
      </c>
      <c r="E5059" s="6" t="s">
        <v>30</v>
      </c>
      <c r="F5059" s="6" t="s">
        <v>18</v>
      </c>
      <c r="G5059" s="6" t="s">
        <v>19</v>
      </c>
      <c r="H5059" s="6" t="s">
        <v>5583</v>
      </c>
      <c r="I5059" s="0" t="n">
        <v>2</v>
      </c>
      <c r="J5059" s="6" t="n">
        <v>0</v>
      </c>
      <c r="K5059" s="3" t="str">
        <f aca="false">IF(I5059=1, "No","Yes")</f>
        <v>Yes</v>
      </c>
      <c r="L5059" s="7" t="n">
        <f aca="false">IF(I5059=1,-J5059,0.98)</f>
        <v>0.98</v>
      </c>
      <c r="M5059" s="12" t="s">
        <v>128</v>
      </c>
      <c r="N5059" s="50" t="n">
        <v>10.92</v>
      </c>
      <c r="O5059" s="50" t="n">
        <f aca="false">N5059*L5059</f>
        <v>10.7016</v>
      </c>
      <c r="P5059" s="14" t="n">
        <f aca="false">O5059+P5058</f>
        <v>606.784230107034</v>
      </c>
    </row>
    <row r="5060" customFormat="false" ht="12.8" hidden="false" customHeight="false" outlineLevel="0" collapsed="false">
      <c r="A5060" s="2" t="s">
        <v>5584</v>
      </c>
      <c r="B5060" s="2" t="s">
        <v>135</v>
      </c>
      <c r="C5060" s="0" t="s">
        <v>256</v>
      </c>
      <c r="D5060" s="0" t="s">
        <v>16</v>
      </c>
      <c r="E5060" s="0" t="s">
        <v>17</v>
      </c>
      <c r="F5060" s="0" t="s">
        <v>18</v>
      </c>
      <c r="G5060" s="0" t="s">
        <v>19</v>
      </c>
      <c r="H5060" s="0" t="s">
        <v>5585</v>
      </c>
      <c r="I5060" s="0" t="n">
        <v>4</v>
      </c>
      <c r="J5060" s="0" t="n">
        <v>0</v>
      </c>
      <c r="K5060" s="3" t="s">
        <v>19</v>
      </c>
      <c r="L5060" s="0" t="n">
        <f aca="false">IF(K5060="Yes",(J5060-1)*0.98,-1)</f>
        <v>-1</v>
      </c>
      <c r="M5060" s="4" t="s">
        <v>22</v>
      </c>
      <c r="N5060" s="50" t="n">
        <v>10.92</v>
      </c>
      <c r="O5060" s="50" t="n">
        <f aca="false">N5060*L5060</f>
        <v>-10.92</v>
      </c>
      <c r="P5060" s="14" t="n">
        <f aca="false">O5060+P5059</f>
        <v>595.864230107034</v>
      </c>
    </row>
    <row r="5061" customFormat="false" ht="12.8" hidden="false" customHeight="false" outlineLevel="0" collapsed="false">
      <c r="A5061" s="2" t="s">
        <v>5584</v>
      </c>
      <c r="B5061" s="2" t="s">
        <v>135</v>
      </c>
      <c r="C5061" s="0" t="s">
        <v>256</v>
      </c>
      <c r="D5061" s="0" t="s">
        <v>16</v>
      </c>
      <c r="E5061" s="0" t="s">
        <v>17</v>
      </c>
      <c r="F5061" s="0" t="s">
        <v>18</v>
      </c>
      <c r="G5061" s="0" t="s">
        <v>19</v>
      </c>
      <c r="H5061" s="0" t="s">
        <v>5586</v>
      </c>
      <c r="I5061" s="0" t="n">
        <v>0</v>
      </c>
      <c r="J5061" s="0" t="n">
        <v>0</v>
      </c>
      <c r="K5061" s="3" t="s">
        <v>19</v>
      </c>
      <c r="L5061" s="0" t="n">
        <f aca="false">IF(K5061="Yes",(J5061-1)*0.98,-1)</f>
        <v>-1</v>
      </c>
      <c r="M5061" s="11" t="s">
        <v>62</v>
      </c>
      <c r="N5061" s="50" t="n">
        <v>10.92</v>
      </c>
      <c r="O5061" s="50" t="n">
        <f aca="false">N5061*L5061</f>
        <v>-10.92</v>
      </c>
      <c r="P5061" s="14" t="n">
        <f aca="false">O5061+P5060</f>
        <v>584.944230107034</v>
      </c>
    </row>
    <row r="5062" customFormat="false" ht="12.8" hidden="false" customHeight="false" outlineLevel="0" collapsed="false">
      <c r="A5062" s="2" t="s">
        <v>5584</v>
      </c>
      <c r="B5062" s="2" t="s">
        <v>245</v>
      </c>
      <c r="C5062" s="0" t="s">
        <v>74</v>
      </c>
      <c r="D5062" s="0" t="s">
        <v>37</v>
      </c>
      <c r="E5062" s="0" t="s">
        <v>30</v>
      </c>
      <c r="F5062" s="0" t="s">
        <v>770</v>
      </c>
      <c r="G5062" s="0" t="s">
        <v>21</v>
      </c>
      <c r="H5062" s="0" t="s">
        <v>5587</v>
      </c>
      <c r="I5062" s="0" t="n">
        <v>0</v>
      </c>
      <c r="J5062" s="0" t="n">
        <v>0</v>
      </c>
      <c r="K5062" s="3" t="s">
        <v>19</v>
      </c>
      <c r="L5062" s="0" t="n">
        <f aca="false">IF(K5062="Yes",(J5062-1)*0.98,-1)</f>
        <v>-1</v>
      </c>
      <c r="M5062" s="11" t="s">
        <v>62</v>
      </c>
      <c r="N5062" s="50" t="n">
        <v>10.92</v>
      </c>
      <c r="O5062" s="50" t="n">
        <f aca="false">N5062*L5062</f>
        <v>-10.92</v>
      </c>
      <c r="P5062" s="14" t="n">
        <f aca="false">O5062+P5061</f>
        <v>574.024230107034</v>
      </c>
    </row>
    <row r="5063" customFormat="false" ht="12.8" hidden="false" customHeight="false" outlineLevel="0" collapsed="false">
      <c r="A5063" s="9" t="s">
        <v>5584</v>
      </c>
      <c r="B5063" s="9" t="s">
        <v>245</v>
      </c>
      <c r="C5063" s="6" t="s">
        <v>74</v>
      </c>
      <c r="D5063" s="6" t="s">
        <v>37</v>
      </c>
      <c r="E5063" s="6" t="s">
        <v>30</v>
      </c>
      <c r="F5063" s="6" t="s">
        <v>770</v>
      </c>
      <c r="G5063" s="6" t="s">
        <v>21</v>
      </c>
      <c r="H5063" s="6" t="s">
        <v>5587</v>
      </c>
      <c r="I5063" s="0" t="n">
        <v>0</v>
      </c>
      <c r="J5063" s="6" t="n">
        <v>0</v>
      </c>
      <c r="K5063" s="3" t="str">
        <f aca="false">IF(I5063=1,"Yes","No")</f>
        <v>No</v>
      </c>
      <c r="L5063" s="7" t="n">
        <f aca="false">IF(K5063="Yes",(J5063-1)*0.98,-1)</f>
        <v>-1</v>
      </c>
      <c r="M5063" s="10" t="s">
        <v>53</v>
      </c>
      <c r="N5063" s="50" t="n">
        <v>10.92</v>
      </c>
      <c r="O5063" s="50" t="n">
        <f aca="false">N5063*L5063</f>
        <v>-10.92</v>
      </c>
      <c r="P5063" s="14" t="n">
        <f aca="false">O5063+P5062</f>
        <v>563.104230107034</v>
      </c>
    </row>
    <row r="5064" customFormat="false" ht="12.8" hidden="false" customHeight="false" outlineLevel="0" collapsed="false">
      <c r="A5064" s="2" t="s">
        <v>5584</v>
      </c>
      <c r="B5064" s="2" t="s">
        <v>239</v>
      </c>
      <c r="C5064" s="0" t="s">
        <v>74</v>
      </c>
      <c r="D5064" s="0" t="s">
        <v>37</v>
      </c>
      <c r="E5064" s="0" t="s">
        <v>30</v>
      </c>
      <c r="F5064" s="0" t="s">
        <v>43</v>
      </c>
      <c r="G5064" s="0" t="s">
        <v>19</v>
      </c>
      <c r="H5064" s="0" t="s">
        <v>5588</v>
      </c>
      <c r="I5064" s="0" t="n">
        <v>3</v>
      </c>
      <c r="J5064" s="0" t="n">
        <v>1.15</v>
      </c>
      <c r="K5064" s="3" t="s">
        <v>21</v>
      </c>
      <c r="L5064" s="0" t="n">
        <f aca="false">IF(K5064="Yes",(J5064-1)*0.98,-1)</f>
        <v>0.147</v>
      </c>
      <c r="M5064" s="4" t="s">
        <v>22</v>
      </c>
      <c r="N5064" s="50" t="n">
        <v>10.92</v>
      </c>
      <c r="O5064" s="50" t="n">
        <f aca="false">N5064*L5064</f>
        <v>1.60524</v>
      </c>
      <c r="P5064" s="14" t="n">
        <f aca="false">O5064+P5063</f>
        <v>564.709470107034</v>
      </c>
    </row>
    <row r="5065" customFormat="false" ht="12.8" hidden="false" customHeight="false" outlineLevel="0" collapsed="false">
      <c r="A5065" s="2" t="s">
        <v>5584</v>
      </c>
      <c r="B5065" s="2" t="s">
        <v>1185</v>
      </c>
      <c r="C5065" s="0" t="s">
        <v>74</v>
      </c>
      <c r="D5065" s="0" t="s">
        <v>37</v>
      </c>
      <c r="E5065" s="0" t="s">
        <v>30</v>
      </c>
      <c r="F5065" s="0" t="s">
        <v>65</v>
      </c>
      <c r="G5065" s="0" t="s">
        <v>21</v>
      </c>
      <c r="H5065" s="0" t="s">
        <v>5589</v>
      </c>
      <c r="I5065" s="0" t="n">
        <v>0</v>
      </c>
      <c r="J5065" s="0" t="n">
        <v>0</v>
      </c>
      <c r="K5065" s="3" t="s">
        <v>19</v>
      </c>
      <c r="L5065" s="0" t="n">
        <f aca="false">IF(K5065="Yes",(J5065-1)*0.98,-1)</f>
        <v>-1</v>
      </c>
      <c r="M5065" s="4" t="s">
        <v>22</v>
      </c>
      <c r="N5065" s="50" t="n">
        <v>10.92</v>
      </c>
      <c r="O5065" s="50" t="n">
        <f aca="false">N5065*L5065</f>
        <v>-10.92</v>
      </c>
      <c r="P5065" s="14" t="n">
        <f aca="false">O5065+P5064</f>
        <v>553.789470107034</v>
      </c>
    </row>
    <row r="5066" customFormat="false" ht="12.8" hidden="false" customHeight="false" outlineLevel="0" collapsed="false">
      <c r="A5066" s="2" t="s">
        <v>5584</v>
      </c>
      <c r="B5066" s="2" t="s">
        <v>1250</v>
      </c>
      <c r="C5066" s="0" t="s">
        <v>28</v>
      </c>
      <c r="D5066" s="0" t="s">
        <v>42</v>
      </c>
      <c r="E5066" s="0" t="s">
        <v>30</v>
      </c>
      <c r="F5066" s="0" t="s">
        <v>43</v>
      </c>
      <c r="G5066" s="0" t="s">
        <v>19</v>
      </c>
      <c r="H5066" s="0" t="s">
        <v>5590</v>
      </c>
      <c r="I5066" s="0" t="n">
        <v>0</v>
      </c>
      <c r="J5066" s="0" t="n">
        <v>0</v>
      </c>
      <c r="K5066" s="3" t="s">
        <v>19</v>
      </c>
      <c r="L5066" s="0" t="n">
        <f aca="false">IF(K5066="Yes",(J5066-1)*0.98,-1)</f>
        <v>-1</v>
      </c>
      <c r="M5066" s="11" t="s">
        <v>62</v>
      </c>
      <c r="N5066" s="50" t="n">
        <v>10.92</v>
      </c>
      <c r="O5066" s="50" t="n">
        <f aca="false">N5066*L5066</f>
        <v>-10.92</v>
      </c>
      <c r="P5066" s="14" t="n">
        <f aca="false">O5066+P5065</f>
        <v>542.869470107034</v>
      </c>
    </row>
    <row r="5067" customFormat="false" ht="12.8" hidden="false" customHeight="false" outlineLevel="0" collapsed="false">
      <c r="A5067" s="9" t="s">
        <v>5584</v>
      </c>
      <c r="B5067" s="9" t="s">
        <v>1250</v>
      </c>
      <c r="C5067" s="6" t="s">
        <v>28</v>
      </c>
      <c r="D5067" s="6" t="s">
        <v>42</v>
      </c>
      <c r="E5067" s="6" t="s">
        <v>30</v>
      </c>
      <c r="F5067" s="6" t="s">
        <v>43</v>
      </c>
      <c r="G5067" s="6" t="s">
        <v>19</v>
      </c>
      <c r="H5067" s="6" t="s">
        <v>5591</v>
      </c>
      <c r="I5067" s="0" t="n">
        <v>0</v>
      </c>
      <c r="J5067" s="6" t="n">
        <v>0</v>
      </c>
      <c r="K5067" s="3" t="s">
        <v>19</v>
      </c>
      <c r="L5067" s="0" t="n">
        <f aca="false">IF(K5067="Yes",(J5067-1)*0.98,-1)</f>
        <v>-1</v>
      </c>
      <c r="M5067" s="13" t="s">
        <v>184</v>
      </c>
      <c r="N5067" s="50" t="n">
        <v>10.92</v>
      </c>
      <c r="O5067" s="50" t="n">
        <f aca="false">N5067*L5067</f>
        <v>-10.92</v>
      </c>
      <c r="P5067" s="14" t="n">
        <f aca="false">O5067+P5066</f>
        <v>531.949470107034</v>
      </c>
    </row>
    <row r="5068" customFormat="false" ht="12.8" hidden="false" customHeight="false" outlineLevel="0" collapsed="false">
      <c r="A5068" s="2" t="s">
        <v>5592</v>
      </c>
      <c r="B5068" s="2" t="s">
        <v>5261</v>
      </c>
      <c r="C5068" s="6" t="s">
        <v>773</v>
      </c>
      <c r="D5068" s="6" t="s">
        <v>102</v>
      </c>
      <c r="E5068" s="6" t="s">
        <v>87</v>
      </c>
      <c r="F5068" s="6" t="s">
        <v>65</v>
      </c>
      <c r="G5068" s="6" t="s">
        <v>21</v>
      </c>
      <c r="H5068" s="6" t="s">
        <v>5593</v>
      </c>
      <c r="I5068" s="0" t="n">
        <v>3</v>
      </c>
      <c r="J5068" s="6" t="n">
        <v>0</v>
      </c>
      <c r="K5068" s="3" t="str">
        <f aca="false">IF(I5068=1, "No","Yes")</f>
        <v>Yes</v>
      </c>
      <c r="L5068" s="7" t="n">
        <f aca="false">IF(I5068=1,-J5068,0.98)</f>
        <v>0.98</v>
      </c>
      <c r="M5068" s="8" t="s">
        <v>51</v>
      </c>
      <c r="N5068" s="50" t="n">
        <v>10.92</v>
      </c>
      <c r="O5068" s="50" t="n">
        <f aca="false">N5068*L5068</f>
        <v>10.7016</v>
      </c>
      <c r="P5068" s="14" t="n">
        <f aca="false">O5068+P5067</f>
        <v>542.651070107034</v>
      </c>
    </row>
    <row r="5069" customFormat="false" ht="12.8" hidden="false" customHeight="false" outlineLevel="0" collapsed="false">
      <c r="A5069" s="9" t="s">
        <v>5592</v>
      </c>
      <c r="B5069" s="9" t="s">
        <v>5261</v>
      </c>
      <c r="C5069" s="6" t="s">
        <v>773</v>
      </c>
      <c r="D5069" s="6" t="s">
        <v>102</v>
      </c>
      <c r="E5069" s="6" t="s">
        <v>87</v>
      </c>
      <c r="F5069" s="6" t="s">
        <v>65</v>
      </c>
      <c r="G5069" s="6" t="s">
        <v>21</v>
      </c>
      <c r="H5069" s="6" t="s">
        <v>5593</v>
      </c>
      <c r="I5069" s="0" t="n">
        <v>3</v>
      </c>
      <c r="J5069" s="6" t="n">
        <v>2.28</v>
      </c>
      <c r="K5069" s="3" t="s">
        <v>21</v>
      </c>
      <c r="L5069" s="0" t="n">
        <f aca="false">IF(K5069="Yes",(J5069-1)*0.98,-1)</f>
        <v>1.2544</v>
      </c>
      <c r="M5069" s="13" t="s">
        <v>184</v>
      </c>
      <c r="N5069" s="50" t="n">
        <v>10.92</v>
      </c>
      <c r="O5069" s="50" t="n">
        <f aca="false">N5069*L5069</f>
        <v>13.698048</v>
      </c>
      <c r="P5069" s="14" t="n">
        <f aca="false">O5069+P5068</f>
        <v>556.349118107034</v>
      </c>
    </row>
    <row r="5070" customFormat="false" ht="12.8" hidden="false" customHeight="false" outlineLevel="0" collapsed="false">
      <c r="A5070" s="2" t="s">
        <v>5592</v>
      </c>
      <c r="B5070" s="2" t="s">
        <v>1250</v>
      </c>
      <c r="C5070" s="0" t="s">
        <v>59</v>
      </c>
      <c r="D5070" s="0" t="s">
        <v>48</v>
      </c>
      <c r="E5070" s="0" t="s">
        <v>30</v>
      </c>
      <c r="F5070" s="0" t="s">
        <v>65</v>
      </c>
      <c r="G5070" s="0" t="s">
        <v>21</v>
      </c>
      <c r="H5070" s="0" t="s">
        <v>5594</v>
      </c>
      <c r="I5070" s="0" t="n">
        <v>0</v>
      </c>
      <c r="J5070" s="0" t="n">
        <v>0</v>
      </c>
      <c r="K5070" s="3" t="s">
        <v>19</v>
      </c>
      <c r="L5070" s="0" t="n">
        <f aca="false">IF(K5070="Yes",(J5070-1)*0.98,-1)</f>
        <v>-1</v>
      </c>
      <c r="M5070" s="4" t="s">
        <v>22</v>
      </c>
      <c r="N5070" s="50" t="n">
        <v>10.92</v>
      </c>
      <c r="O5070" s="50" t="n">
        <f aca="false">N5070*L5070</f>
        <v>-10.92</v>
      </c>
      <c r="P5070" s="14" t="n">
        <f aca="false">O5070+P5069</f>
        <v>545.429118107034</v>
      </c>
    </row>
    <row r="5071" customFormat="false" ht="12.8" hidden="false" customHeight="false" outlineLevel="0" collapsed="false">
      <c r="A5071" s="9" t="s">
        <v>5592</v>
      </c>
      <c r="B5071" s="9" t="s">
        <v>1250</v>
      </c>
      <c r="C5071" s="6" t="s">
        <v>59</v>
      </c>
      <c r="D5071" s="6" t="s">
        <v>48</v>
      </c>
      <c r="E5071" s="6" t="s">
        <v>30</v>
      </c>
      <c r="F5071" s="6" t="s">
        <v>65</v>
      </c>
      <c r="G5071" s="6" t="s">
        <v>21</v>
      </c>
      <c r="H5071" s="6" t="s">
        <v>5595</v>
      </c>
      <c r="I5071" s="0" t="n">
        <v>0</v>
      </c>
      <c r="J5071" s="6" t="n">
        <v>0</v>
      </c>
      <c r="K5071" s="3" t="str">
        <f aca="false">IF(I5071=1,"Yes","No")</f>
        <v>No</v>
      </c>
      <c r="L5071" s="7" t="n">
        <f aca="false">IF(K5071="Yes",(J5071-1)*0.98,-1)</f>
        <v>-1</v>
      </c>
      <c r="M5071" s="10" t="s">
        <v>53</v>
      </c>
      <c r="N5071" s="50" t="n">
        <v>10.92</v>
      </c>
      <c r="O5071" s="50" t="n">
        <f aca="false">N5071*L5071</f>
        <v>-10.92</v>
      </c>
      <c r="P5071" s="14" t="n">
        <f aca="false">O5071+P5070</f>
        <v>534.509118107034</v>
      </c>
    </row>
    <row r="5072" customFormat="false" ht="12.8" hidden="false" customHeight="false" outlineLevel="0" collapsed="false">
      <c r="A5072" s="9" t="s">
        <v>5592</v>
      </c>
      <c r="B5072" s="9" t="s">
        <v>1250</v>
      </c>
      <c r="C5072" s="6" t="s">
        <v>59</v>
      </c>
      <c r="D5072" s="6" t="s">
        <v>48</v>
      </c>
      <c r="E5072" s="6" t="s">
        <v>30</v>
      </c>
      <c r="F5072" s="6" t="s">
        <v>65</v>
      </c>
      <c r="G5072" s="6" t="s">
        <v>21</v>
      </c>
      <c r="H5072" s="6" t="s">
        <v>5596</v>
      </c>
      <c r="I5072" s="0" t="n">
        <v>1</v>
      </c>
      <c r="J5072" s="6" t="n">
        <v>14.5</v>
      </c>
      <c r="K5072" s="3" t="str">
        <f aca="false">IF(I5072=1,"Yes","No")</f>
        <v>Yes</v>
      </c>
      <c r="L5072" s="7" t="n">
        <f aca="false">IF(K5072="Yes",(J5072-1)*0.98,-1)</f>
        <v>13.23</v>
      </c>
      <c r="M5072" s="10" t="s">
        <v>53</v>
      </c>
      <c r="N5072" s="50" t="n">
        <v>10.92</v>
      </c>
      <c r="O5072" s="50" t="n">
        <f aca="false">N5072*L5072</f>
        <v>144.4716</v>
      </c>
      <c r="P5072" s="14" t="n">
        <f aca="false">O5072+P5071</f>
        <v>678.980718107034</v>
      </c>
    </row>
    <row r="5073" customFormat="false" ht="12.8" hidden="false" customHeight="false" outlineLevel="0" collapsed="false">
      <c r="A5073" s="2" t="s">
        <v>5597</v>
      </c>
      <c r="B5073" s="2" t="s">
        <v>810</v>
      </c>
      <c r="C5073" s="0" t="s">
        <v>327</v>
      </c>
      <c r="D5073" s="0" t="s">
        <v>16</v>
      </c>
      <c r="E5073" s="0" t="s">
        <v>17</v>
      </c>
      <c r="F5073" s="0" t="s">
        <v>18</v>
      </c>
      <c r="G5073" s="0" t="s">
        <v>19</v>
      </c>
      <c r="H5073" s="0" t="s">
        <v>5513</v>
      </c>
      <c r="I5073" s="0" t="n">
        <v>2</v>
      </c>
      <c r="J5073" s="0" t="n">
        <v>1.51</v>
      </c>
      <c r="K5073" s="3" t="s">
        <v>21</v>
      </c>
      <c r="L5073" s="0" t="n">
        <f aca="false">IF(K5073="Yes",(J5073-1)*0.98,-1)</f>
        <v>0.4998</v>
      </c>
      <c r="M5073" s="4" t="s">
        <v>22</v>
      </c>
      <c r="N5073" s="50" t="n">
        <v>10.92</v>
      </c>
      <c r="O5073" s="50" t="n">
        <f aca="false">N5073*L5073</f>
        <v>5.457816</v>
      </c>
      <c r="P5073" s="14" t="n">
        <f aca="false">O5073+P5072</f>
        <v>684.438534107034</v>
      </c>
    </row>
    <row r="5074" customFormat="false" ht="12.8" hidden="false" customHeight="false" outlineLevel="0" collapsed="false">
      <c r="A5074" s="2" t="s">
        <v>5597</v>
      </c>
      <c r="B5074" s="2" t="s">
        <v>135</v>
      </c>
      <c r="C5074" s="0" t="s">
        <v>230</v>
      </c>
      <c r="D5074" s="0" t="s">
        <v>42</v>
      </c>
      <c r="E5074" s="0" t="s">
        <v>79</v>
      </c>
      <c r="F5074" s="0" t="s">
        <v>80</v>
      </c>
      <c r="G5074" s="0" t="s">
        <v>19</v>
      </c>
      <c r="H5074" s="0" t="s">
        <v>5598</v>
      </c>
      <c r="I5074" s="0" t="n">
        <v>2</v>
      </c>
      <c r="J5074" s="0" t="n">
        <v>1.79</v>
      </c>
      <c r="K5074" s="3" t="s">
        <v>21</v>
      </c>
      <c r="L5074" s="0" t="n">
        <f aca="false">IF(K5074="Yes",(J5074-1)*0.98,-1)</f>
        <v>0.7742</v>
      </c>
      <c r="M5074" s="4" t="s">
        <v>22</v>
      </c>
      <c r="N5074" s="50" t="n">
        <v>10.92</v>
      </c>
      <c r="O5074" s="50" t="n">
        <f aca="false">N5074*L5074</f>
        <v>8.454264</v>
      </c>
      <c r="P5074" s="14" t="n">
        <f aca="false">O5074+P5073</f>
        <v>692.892798107034</v>
      </c>
    </row>
    <row r="5075" customFormat="false" ht="12.8" hidden="false" customHeight="false" outlineLevel="0" collapsed="false">
      <c r="A5075" s="9" t="s">
        <v>5597</v>
      </c>
      <c r="B5075" s="9" t="s">
        <v>135</v>
      </c>
      <c r="C5075" s="6" t="s">
        <v>230</v>
      </c>
      <c r="D5075" s="6" t="s">
        <v>42</v>
      </c>
      <c r="E5075" s="6" t="s">
        <v>79</v>
      </c>
      <c r="F5075" s="6" t="s">
        <v>80</v>
      </c>
      <c r="G5075" s="6" t="s">
        <v>19</v>
      </c>
      <c r="H5075" s="6" t="s">
        <v>5599</v>
      </c>
      <c r="I5075" s="0" t="n">
        <v>4</v>
      </c>
      <c r="J5075" s="6" t="n">
        <v>0</v>
      </c>
      <c r="K5075" s="3" t="str">
        <f aca="false">IF(I5075=1,"Yes","No")</f>
        <v>No</v>
      </c>
      <c r="L5075" s="7" t="n">
        <f aca="false">IF(K5075="Yes",(J5075-1)*0.98,-1)</f>
        <v>-1</v>
      </c>
      <c r="M5075" s="10" t="s">
        <v>53</v>
      </c>
      <c r="N5075" s="50" t="n">
        <v>10.92</v>
      </c>
      <c r="O5075" s="50" t="n">
        <f aca="false">N5075*L5075</f>
        <v>-10.92</v>
      </c>
      <c r="P5075" s="14" t="n">
        <f aca="false">O5075+P5074</f>
        <v>681.972798107034</v>
      </c>
    </row>
    <row r="5076" customFormat="false" ht="12.8" hidden="false" customHeight="false" outlineLevel="0" collapsed="false">
      <c r="A5076" s="2" t="s">
        <v>5600</v>
      </c>
      <c r="B5076" s="2" t="s">
        <v>222</v>
      </c>
      <c r="C5076" s="6" t="s">
        <v>114</v>
      </c>
      <c r="D5076" s="6" t="s">
        <v>16</v>
      </c>
      <c r="E5076" s="6" t="s">
        <v>17</v>
      </c>
      <c r="F5076" s="6" t="s">
        <v>43</v>
      </c>
      <c r="G5076" s="6" t="s">
        <v>19</v>
      </c>
      <c r="H5076" s="6" t="s">
        <v>5601</v>
      </c>
      <c r="I5076" s="0" t="n">
        <v>4</v>
      </c>
      <c r="J5076" s="6" t="n">
        <v>0</v>
      </c>
      <c r="K5076" s="3" t="str">
        <f aca="false">IF(I5076=1, "No","Yes")</f>
        <v>Yes</v>
      </c>
      <c r="L5076" s="7" t="n">
        <f aca="false">IF(I5076=1,-J5076,0.98)</f>
        <v>0.98</v>
      </c>
      <c r="M5076" s="8" t="s">
        <v>51</v>
      </c>
      <c r="N5076" s="50" t="n">
        <v>10.92</v>
      </c>
      <c r="O5076" s="50" t="n">
        <f aca="false">N5076*L5076</f>
        <v>10.7016</v>
      </c>
      <c r="P5076" s="14" t="n">
        <f aca="false">O5076+P5075</f>
        <v>692.674398107034</v>
      </c>
    </row>
    <row r="5077" customFormat="false" ht="12.8" hidden="false" customHeight="false" outlineLevel="0" collapsed="false">
      <c r="A5077" s="2" t="s">
        <v>5600</v>
      </c>
      <c r="B5077" s="2" t="s">
        <v>222</v>
      </c>
      <c r="C5077" s="6" t="s">
        <v>114</v>
      </c>
      <c r="D5077" s="6" t="s">
        <v>16</v>
      </c>
      <c r="E5077" s="6" t="s">
        <v>17</v>
      </c>
      <c r="F5077" s="6" t="s">
        <v>43</v>
      </c>
      <c r="G5077" s="6" t="s">
        <v>19</v>
      </c>
      <c r="H5077" s="6" t="s">
        <v>5601</v>
      </c>
      <c r="I5077" s="0" t="n">
        <v>4</v>
      </c>
      <c r="J5077" s="6" t="n">
        <v>0</v>
      </c>
      <c r="K5077" s="3" t="str">
        <f aca="false">IF(I5077=1, "No","Yes")</f>
        <v>Yes</v>
      </c>
      <c r="L5077" s="7" t="n">
        <f aca="false">IF(I5077=1,-J5077,0.98)</f>
        <v>0.98</v>
      </c>
      <c r="M5077" s="12" t="s">
        <v>128</v>
      </c>
      <c r="N5077" s="50" t="n">
        <v>10.92</v>
      </c>
      <c r="O5077" s="50" t="n">
        <f aca="false">N5077*L5077</f>
        <v>10.7016</v>
      </c>
      <c r="P5077" s="14" t="n">
        <f aca="false">O5077+P5076</f>
        <v>703.375998107034</v>
      </c>
    </row>
    <row r="5078" customFormat="false" ht="12.8" hidden="false" customHeight="false" outlineLevel="0" collapsed="false">
      <c r="A5078" s="2" t="s">
        <v>5600</v>
      </c>
      <c r="B5078" s="2" t="s">
        <v>14</v>
      </c>
      <c r="C5078" s="6" t="s">
        <v>125</v>
      </c>
      <c r="D5078" s="6" t="s">
        <v>16</v>
      </c>
      <c r="E5078" s="6" t="s">
        <v>30</v>
      </c>
      <c r="F5078" s="6" t="s">
        <v>18</v>
      </c>
      <c r="G5078" s="6" t="s">
        <v>19</v>
      </c>
      <c r="H5078" s="6" t="s">
        <v>5602</v>
      </c>
      <c r="I5078" s="0" t="n">
        <v>2</v>
      </c>
      <c r="J5078" s="6" t="n">
        <v>0</v>
      </c>
      <c r="K5078" s="3" t="str">
        <f aca="false">IF(I5078=1, "No","Yes")</f>
        <v>Yes</v>
      </c>
      <c r="L5078" s="7" t="n">
        <f aca="false">IF(I5078=1,-J5078,0.98)</f>
        <v>0.98</v>
      </c>
      <c r="M5078" s="8" t="s">
        <v>51</v>
      </c>
      <c r="N5078" s="50" t="n">
        <v>10.92</v>
      </c>
      <c r="O5078" s="50" t="n">
        <f aca="false">N5078*L5078</f>
        <v>10.7016</v>
      </c>
      <c r="P5078" s="14" t="n">
        <f aca="false">O5078+P5077</f>
        <v>714.077598107034</v>
      </c>
    </row>
    <row r="5079" customFormat="false" ht="12.8" hidden="false" customHeight="false" outlineLevel="0" collapsed="false">
      <c r="A5079" s="2" t="s">
        <v>5600</v>
      </c>
      <c r="B5079" s="2" t="s">
        <v>14</v>
      </c>
      <c r="C5079" s="6" t="s">
        <v>125</v>
      </c>
      <c r="D5079" s="6" t="s">
        <v>16</v>
      </c>
      <c r="E5079" s="6" t="s">
        <v>30</v>
      </c>
      <c r="F5079" s="6" t="s">
        <v>18</v>
      </c>
      <c r="G5079" s="6" t="s">
        <v>19</v>
      </c>
      <c r="H5079" s="6" t="s">
        <v>5602</v>
      </c>
      <c r="I5079" s="0" t="n">
        <v>2</v>
      </c>
      <c r="J5079" s="6" t="n">
        <v>0</v>
      </c>
      <c r="K5079" s="3" t="str">
        <f aca="false">IF(I5079=1, "No","Yes")</f>
        <v>Yes</v>
      </c>
      <c r="L5079" s="7" t="n">
        <f aca="false">IF(I5079=1,-J5079,0.98)</f>
        <v>0.98</v>
      </c>
      <c r="M5079" s="12" t="s">
        <v>128</v>
      </c>
      <c r="N5079" s="50" t="n">
        <v>10.92</v>
      </c>
      <c r="O5079" s="50" t="n">
        <f aca="false">N5079*L5079</f>
        <v>10.7016</v>
      </c>
      <c r="P5079" s="14" t="n">
        <f aca="false">O5079+P5078</f>
        <v>724.779198107034</v>
      </c>
    </row>
    <row r="5080" customFormat="false" ht="12.8" hidden="false" customHeight="false" outlineLevel="0" collapsed="false">
      <c r="A5080" s="2" t="s">
        <v>5600</v>
      </c>
      <c r="B5080" s="2" t="s">
        <v>480</v>
      </c>
      <c r="C5080" s="0" t="s">
        <v>125</v>
      </c>
      <c r="D5080" s="0" t="s">
        <v>42</v>
      </c>
      <c r="E5080" s="0" t="s">
        <v>30</v>
      </c>
      <c r="F5080" s="0" t="s">
        <v>43</v>
      </c>
      <c r="G5080" s="0" t="s">
        <v>19</v>
      </c>
      <c r="H5080" s="0" t="s">
        <v>5603</v>
      </c>
      <c r="I5080" s="0" t="n">
        <v>2</v>
      </c>
      <c r="J5080" s="0" t="n">
        <v>1.19</v>
      </c>
      <c r="K5080" s="3" t="s">
        <v>21</v>
      </c>
      <c r="L5080" s="0" t="n">
        <f aca="false">IF(K5080="Yes",(J5080-1)*0.98,-1)</f>
        <v>0.1862</v>
      </c>
      <c r="M5080" s="11" t="s">
        <v>62</v>
      </c>
      <c r="N5080" s="50" t="n">
        <v>10.92</v>
      </c>
      <c r="O5080" s="50" t="n">
        <f aca="false">N5080*L5080</f>
        <v>2.033304</v>
      </c>
      <c r="P5080" s="14" t="n">
        <f aca="false">O5080+P5079</f>
        <v>726.812502107034</v>
      </c>
    </row>
    <row r="5081" customFormat="false" ht="12.8" hidden="false" customHeight="false" outlineLevel="0" collapsed="false">
      <c r="A5081" s="9" t="s">
        <v>5600</v>
      </c>
      <c r="B5081" s="9" t="s">
        <v>480</v>
      </c>
      <c r="C5081" s="6" t="s">
        <v>125</v>
      </c>
      <c r="D5081" s="6" t="s">
        <v>42</v>
      </c>
      <c r="E5081" s="6" t="s">
        <v>30</v>
      </c>
      <c r="F5081" s="6" t="s">
        <v>43</v>
      </c>
      <c r="G5081" s="6" t="s">
        <v>19</v>
      </c>
      <c r="H5081" s="6" t="s">
        <v>5604</v>
      </c>
      <c r="I5081" s="0" t="n">
        <v>3</v>
      </c>
      <c r="J5081" s="6" t="n">
        <v>0</v>
      </c>
      <c r="K5081" s="3" t="s">
        <v>19</v>
      </c>
      <c r="L5081" s="0" t="n">
        <f aca="false">IF(K5081="Yes",(J5081-1)*0.98,-1)</f>
        <v>-1</v>
      </c>
      <c r="M5081" s="13" t="s">
        <v>184</v>
      </c>
      <c r="N5081" s="50" t="n">
        <v>10.92</v>
      </c>
      <c r="O5081" s="50" t="n">
        <f aca="false">N5081*L5081</f>
        <v>-10.92</v>
      </c>
      <c r="P5081" s="14" t="n">
        <f aca="false">O5081+P5080</f>
        <v>715.892502107034</v>
      </c>
    </row>
    <row r="5082" customFormat="false" ht="12.8" hidden="false" customHeight="false" outlineLevel="0" collapsed="false">
      <c r="A5082" s="2" t="s">
        <v>5600</v>
      </c>
      <c r="B5082" s="2" t="s">
        <v>1185</v>
      </c>
      <c r="C5082" s="6" t="s">
        <v>59</v>
      </c>
      <c r="D5082" s="6" t="s">
        <v>16</v>
      </c>
      <c r="E5082" s="6" t="s">
        <v>30</v>
      </c>
      <c r="F5082" s="6" t="s">
        <v>65</v>
      </c>
      <c r="G5082" s="6" t="s">
        <v>21</v>
      </c>
      <c r="H5082" s="6" t="s">
        <v>4699</v>
      </c>
      <c r="I5082" s="0" t="n">
        <v>2</v>
      </c>
      <c r="J5082" s="6" t="n">
        <v>0</v>
      </c>
      <c r="K5082" s="3" t="str">
        <f aca="false">IF(I5082=1, "No","Yes")</f>
        <v>Yes</v>
      </c>
      <c r="L5082" s="7" t="n">
        <f aca="false">IF(I5082=1,-J5082,0.98)</f>
        <v>0.98</v>
      </c>
      <c r="M5082" s="8" t="s">
        <v>51</v>
      </c>
      <c r="N5082" s="50" t="n">
        <v>10.92</v>
      </c>
      <c r="O5082" s="50" t="n">
        <f aca="false">N5082*L5082</f>
        <v>10.7016</v>
      </c>
      <c r="P5082" s="14" t="n">
        <f aca="false">O5082+P5081</f>
        <v>726.594102107034</v>
      </c>
    </row>
    <row r="5083" customFormat="false" ht="12.8" hidden="false" customHeight="false" outlineLevel="0" collapsed="false">
      <c r="A5083" s="2" t="s">
        <v>5605</v>
      </c>
      <c r="B5083" s="2" t="s">
        <v>2615</v>
      </c>
      <c r="C5083" s="0" t="s">
        <v>15</v>
      </c>
      <c r="D5083" s="0" t="s">
        <v>16</v>
      </c>
      <c r="E5083" s="0" t="s">
        <v>17</v>
      </c>
      <c r="F5083" s="0" t="s">
        <v>18</v>
      </c>
      <c r="G5083" s="0" t="s">
        <v>19</v>
      </c>
      <c r="H5083" s="0" t="s">
        <v>5606</v>
      </c>
      <c r="I5083" s="0" t="n">
        <v>1</v>
      </c>
      <c r="J5083" s="0" t="n">
        <v>1.08</v>
      </c>
      <c r="K5083" s="3" t="s">
        <v>21</v>
      </c>
      <c r="L5083" s="0" t="n">
        <f aca="false">IF(K5083="Yes",(J5083-1)*0.98,-1)</f>
        <v>0.0784000000000001</v>
      </c>
      <c r="M5083" s="4" t="s">
        <v>22</v>
      </c>
      <c r="N5083" s="50" t="n">
        <v>10.92</v>
      </c>
      <c r="O5083" s="50" t="n">
        <f aca="false">N5083*L5083</f>
        <v>0.856128000000001</v>
      </c>
      <c r="P5083" s="14" t="n">
        <f aca="false">O5083+P5082</f>
        <v>727.450230107034</v>
      </c>
    </row>
    <row r="5084" customFormat="false" ht="12.8" hidden="false" customHeight="false" outlineLevel="0" collapsed="false">
      <c r="A5084" s="2" t="s">
        <v>5607</v>
      </c>
      <c r="B5084" s="2" t="s">
        <v>410</v>
      </c>
      <c r="C5084" s="0" t="s">
        <v>74</v>
      </c>
      <c r="D5084" s="0" t="s">
        <v>37</v>
      </c>
      <c r="E5084" s="0" t="s">
        <v>30</v>
      </c>
      <c r="F5084" s="0" t="s">
        <v>65</v>
      </c>
      <c r="G5084" s="0" t="s">
        <v>21</v>
      </c>
      <c r="H5084" s="0" t="s">
        <v>5266</v>
      </c>
      <c r="I5084" s="0" t="n">
        <v>0</v>
      </c>
      <c r="J5084" s="0" t="n">
        <v>0</v>
      </c>
      <c r="K5084" s="3" t="s">
        <v>19</v>
      </c>
      <c r="L5084" s="0" t="n">
        <f aca="false">IF(K5084="Yes",(J5084-1)*0.98,-1)</f>
        <v>-1</v>
      </c>
      <c r="M5084" s="4" t="s">
        <v>22</v>
      </c>
      <c r="N5084" s="50" t="n">
        <v>10.92</v>
      </c>
      <c r="O5084" s="50" t="n">
        <f aca="false">N5084*L5084</f>
        <v>-10.92</v>
      </c>
      <c r="P5084" s="14" t="n">
        <f aca="false">O5084+P5083</f>
        <v>716.530230107034</v>
      </c>
    </row>
    <row r="5085" customFormat="false" ht="12.8" hidden="false" customHeight="false" outlineLevel="0" collapsed="false">
      <c r="A5085" s="2" t="s">
        <v>5608</v>
      </c>
      <c r="B5085" s="2" t="s">
        <v>897</v>
      </c>
      <c r="C5085" s="0" t="s">
        <v>24</v>
      </c>
      <c r="D5085" s="0" t="s">
        <v>16</v>
      </c>
      <c r="E5085" s="0" t="s">
        <v>17</v>
      </c>
      <c r="F5085" s="0" t="s">
        <v>18</v>
      </c>
      <c r="G5085" s="0" t="s">
        <v>19</v>
      </c>
      <c r="H5085" s="0" t="s">
        <v>5609</v>
      </c>
      <c r="I5085" s="0" t="n">
        <v>1</v>
      </c>
      <c r="J5085" s="0" t="n">
        <v>1.32</v>
      </c>
      <c r="K5085" s="3" t="s">
        <v>21</v>
      </c>
      <c r="L5085" s="0" t="n">
        <f aca="false">IF(K5085="Yes",(J5085-1)*0.98,-1)</f>
        <v>0.3136</v>
      </c>
      <c r="M5085" s="4" t="s">
        <v>22</v>
      </c>
      <c r="N5085" s="50" t="n">
        <v>10.92</v>
      </c>
      <c r="O5085" s="50" t="n">
        <f aca="false">N5085*L5085</f>
        <v>3.424512</v>
      </c>
      <c r="P5085" s="14" t="n">
        <f aca="false">O5085+P5084</f>
        <v>719.954742107034</v>
      </c>
    </row>
    <row r="5086" customFormat="false" ht="12.8" hidden="false" customHeight="false" outlineLevel="0" collapsed="false">
      <c r="A5086" s="2" t="s">
        <v>5608</v>
      </c>
      <c r="B5086" s="2" t="s">
        <v>14</v>
      </c>
      <c r="C5086" s="0" t="s">
        <v>24</v>
      </c>
      <c r="D5086" s="0" t="s">
        <v>48</v>
      </c>
      <c r="E5086" s="0" t="s">
        <v>87</v>
      </c>
      <c r="F5086" s="0" t="s">
        <v>18</v>
      </c>
      <c r="G5086" s="0" t="s">
        <v>19</v>
      </c>
      <c r="H5086" s="0" t="s">
        <v>5610</v>
      </c>
      <c r="I5086" s="0" t="n">
        <v>3</v>
      </c>
      <c r="J5086" s="0" t="n">
        <v>0</v>
      </c>
      <c r="K5086" s="3" t="str">
        <f aca="false">IF(I5086=1,"Yes","No")</f>
        <v>No</v>
      </c>
      <c r="L5086" s="0" t="n">
        <f aca="false">IF(K5086="Yes",(J5086-1)*0.98,-1)</f>
        <v>-1</v>
      </c>
      <c r="M5086" s="5" t="s">
        <v>33</v>
      </c>
      <c r="N5086" s="50" t="n">
        <v>10.92</v>
      </c>
      <c r="O5086" s="50" t="n">
        <f aca="false">N5086*L5086</f>
        <v>-10.92</v>
      </c>
      <c r="P5086" s="14" t="n">
        <f aca="false">O5086+P5085</f>
        <v>709.034742107034</v>
      </c>
    </row>
    <row r="5087" customFormat="false" ht="12.8" hidden="false" customHeight="false" outlineLevel="0" collapsed="false">
      <c r="A5087" s="2" t="s">
        <v>5608</v>
      </c>
      <c r="B5087" s="2" t="s">
        <v>14</v>
      </c>
      <c r="C5087" s="0" t="s">
        <v>24</v>
      </c>
      <c r="D5087" s="0" t="s">
        <v>48</v>
      </c>
      <c r="E5087" s="0" t="s">
        <v>87</v>
      </c>
      <c r="F5087" s="0" t="s">
        <v>18</v>
      </c>
      <c r="G5087" s="0" t="s">
        <v>19</v>
      </c>
      <c r="H5087" s="0" t="s">
        <v>5610</v>
      </c>
      <c r="I5087" s="0" t="n">
        <v>3</v>
      </c>
      <c r="J5087" s="0" t="n">
        <v>0</v>
      </c>
      <c r="K5087" s="3" t="s">
        <v>19</v>
      </c>
      <c r="L5087" s="0" t="n">
        <f aca="false">IF(K5087="Yes",(J5087-1)*0.98,-1)</f>
        <v>-1</v>
      </c>
      <c r="M5087" s="4" t="s">
        <v>22</v>
      </c>
      <c r="N5087" s="50" t="n">
        <v>10.92</v>
      </c>
      <c r="O5087" s="50" t="n">
        <f aca="false">N5087*L5087</f>
        <v>-10.92</v>
      </c>
      <c r="P5087" s="14" t="n">
        <f aca="false">O5087+P5086</f>
        <v>698.114742107034</v>
      </c>
    </row>
    <row r="5088" customFormat="false" ht="12.8" hidden="false" customHeight="false" outlineLevel="0" collapsed="false">
      <c r="A5088" s="2" t="s">
        <v>5611</v>
      </c>
      <c r="B5088" s="2" t="s">
        <v>77</v>
      </c>
      <c r="C5088" s="0" t="s">
        <v>74</v>
      </c>
      <c r="D5088" s="0" t="s">
        <v>37</v>
      </c>
      <c r="E5088" s="0" t="s">
        <v>30</v>
      </c>
      <c r="G5088" s="0" t="s">
        <v>19</v>
      </c>
      <c r="H5088" s="0" t="s">
        <v>5612</v>
      </c>
      <c r="I5088" s="0" t="n">
        <v>2</v>
      </c>
      <c r="J5088" s="0" t="n">
        <v>1.64</v>
      </c>
      <c r="K5088" s="3" t="s">
        <v>21</v>
      </c>
      <c r="L5088" s="0" t="n">
        <f aca="false">IF(K5088="Yes",(J5088-1)*0.98,-1)</f>
        <v>0.6272</v>
      </c>
      <c r="M5088" s="11" t="s">
        <v>62</v>
      </c>
      <c r="N5088" s="50" t="n">
        <v>10.92</v>
      </c>
      <c r="O5088" s="50" t="n">
        <f aca="false">N5088*L5088</f>
        <v>6.849024</v>
      </c>
      <c r="P5088" s="14" t="n">
        <f aca="false">O5088+P5087</f>
        <v>704.963766107034</v>
      </c>
    </row>
    <row r="5089" customFormat="false" ht="12.8" hidden="false" customHeight="false" outlineLevel="0" collapsed="false">
      <c r="A5089" s="2" t="s">
        <v>5611</v>
      </c>
      <c r="B5089" s="2" t="s">
        <v>252</v>
      </c>
      <c r="C5089" s="0" t="s">
        <v>74</v>
      </c>
      <c r="D5089" s="0" t="s">
        <v>37</v>
      </c>
      <c r="E5089" s="0" t="s">
        <v>30</v>
      </c>
      <c r="F5089" s="0" t="s">
        <v>43</v>
      </c>
      <c r="G5089" s="0" t="s">
        <v>19</v>
      </c>
      <c r="H5089" s="0" t="s">
        <v>5613</v>
      </c>
      <c r="I5089" s="0" t="n">
        <v>2</v>
      </c>
      <c r="J5089" s="0" t="n">
        <v>1.19</v>
      </c>
      <c r="K5089" s="3" t="s">
        <v>21</v>
      </c>
      <c r="L5089" s="0" t="n">
        <f aca="false">IF(K5089="Yes",(J5089-1)*0.98,-1)</f>
        <v>0.1862</v>
      </c>
      <c r="M5089" s="4" t="s">
        <v>22</v>
      </c>
      <c r="N5089" s="50" t="n">
        <v>10.92</v>
      </c>
      <c r="O5089" s="50" t="n">
        <f aca="false">N5089*L5089</f>
        <v>2.033304</v>
      </c>
      <c r="P5089" s="14" t="n">
        <f aca="false">O5089+P5088</f>
        <v>706.997070107034</v>
      </c>
    </row>
    <row r="5090" customFormat="false" ht="12.8" hidden="false" customHeight="false" outlineLevel="0" collapsed="false">
      <c r="A5090" s="2" t="s">
        <v>5611</v>
      </c>
      <c r="B5090" s="2" t="s">
        <v>280</v>
      </c>
      <c r="C5090" s="0" t="s">
        <v>91</v>
      </c>
      <c r="D5090" s="0" t="s">
        <v>42</v>
      </c>
      <c r="E5090" s="0" t="s">
        <v>30</v>
      </c>
      <c r="F5090" s="0" t="s">
        <v>43</v>
      </c>
      <c r="G5090" s="0" t="s">
        <v>19</v>
      </c>
      <c r="H5090" s="0" t="s">
        <v>5614</v>
      </c>
      <c r="I5090" s="0" t="n">
        <v>0</v>
      </c>
      <c r="J5090" s="0" t="n">
        <v>0</v>
      </c>
      <c r="K5090" s="3" t="s">
        <v>19</v>
      </c>
      <c r="L5090" s="0" t="n">
        <f aca="false">IF(K5090="Yes",(J5090-1)*0.98,-1)</f>
        <v>-1</v>
      </c>
      <c r="M5090" s="11" t="s">
        <v>62</v>
      </c>
      <c r="N5090" s="50" t="n">
        <v>10.92</v>
      </c>
      <c r="O5090" s="50" t="n">
        <f aca="false">N5090*L5090</f>
        <v>-10.92</v>
      </c>
      <c r="P5090" s="14" t="n">
        <f aca="false">O5090+P5089</f>
        <v>696.077070107034</v>
      </c>
    </row>
    <row r="5091" customFormat="false" ht="12.8" hidden="false" customHeight="false" outlineLevel="0" collapsed="false">
      <c r="A5091" s="9" t="s">
        <v>5615</v>
      </c>
      <c r="B5091" s="9" t="s">
        <v>926</v>
      </c>
      <c r="C5091" s="6" t="s">
        <v>1371</v>
      </c>
      <c r="D5091" s="6" t="s">
        <v>16</v>
      </c>
      <c r="E5091" s="6" t="s">
        <v>87</v>
      </c>
      <c r="F5091" s="6" t="s">
        <v>18</v>
      </c>
      <c r="G5091" s="6" t="s">
        <v>21</v>
      </c>
      <c r="H5091" s="6" t="s">
        <v>5616</v>
      </c>
      <c r="I5091" s="0" t="n">
        <v>4</v>
      </c>
      <c r="J5091" s="6" t="n">
        <v>0</v>
      </c>
      <c r="K5091" s="3" t="str">
        <f aca="false">IF(I5091=1,"Yes","No")</f>
        <v>No</v>
      </c>
      <c r="L5091" s="7" t="n">
        <f aca="false">IF(K5091="Yes",(J5091-1)*0.98,-1)</f>
        <v>-1</v>
      </c>
      <c r="M5091" s="10" t="s">
        <v>53</v>
      </c>
      <c r="N5091" s="50" t="n">
        <v>10.92</v>
      </c>
      <c r="O5091" s="50" t="n">
        <f aca="false">N5091*L5091</f>
        <v>-10.92</v>
      </c>
      <c r="P5091" s="14" t="n">
        <f aca="false">O5091+P5090</f>
        <v>685.157070107034</v>
      </c>
    </row>
    <row r="5092" customFormat="false" ht="12.8" hidden="false" customHeight="false" outlineLevel="0" collapsed="false">
      <c r="A5092" s="2" t="s">
        <v>5615</v>
      </c>
      <c r="B5092" s="2" t="s">
        <v>252</v>
      </c>
      <c r="C5092" s="0" t="s">
        <v>59</v>
      </c>
      <c r="D5092" s="0" t="s">
        <v>42</v>
      </c>
      <c r="E5092" s="0" t="s">
        <v>30</v>
      </c>
      <c r="F5092" s="0" t="s">
        <v>18</v>
      </c>
      <c r="G5092" s="0" t="s">
        <v>19</v>
      </c>
      <c r="H5092" s="0" t="s">
        <v>5617</v>
      </c>
      <c r="I5092" s="0" t="n">
        <v>4</v>
      </c>
      <c r="J5092" s="0" t="n">
        <v>0</v>
      </c>
      <c r="K5092" s="3" t="s">
        <v>19</v>
      </c>
      <c r="L5092" s="0" t="n">
        <f aca="false">IF(K5092="Yes",(J5092-1)*0.98,-1)</f>
        <v>-1</v>
      </c>
      <c r="M5092" s="11" t="s">
        <v>62</v>
      </c>
      <c r="N5092" s="50" t="n">
        <v>10.92</v>
      </c>
      <c r="O5092" s="50" t="n">
        <f aca="false">N5092*L5092</f>
        <v>-10.92</v>
      </c>
      <c r="P5092" s="14" t="n">
        <f aca="false">O5092+P5091</f>
        <v>674.237070107034</v>
      </c>
    </row>
    <row r="5093" customFormat="false" ht="12.8" hidden="false" customHeight="false" outlineLevel="0" collapsed="false">
      <c r="A5093" s="2" t="s">
        <v>5615</v>
      </c>
      <c r="B5093" s="2" t="s">
        <v>252</v>
      </c>
      <c r="C5093" s="6" t="s">
        <v>59</v>
      </c>
      <c r="D5093" s="6" t="s">
        <v>42</v>
      </c>
      <c r="E5093" s="6" t="s">
        <v>30</v>
      </c>
      <c r="F5093" s="6" t="s">
        <v>18</v>
      </c>
      <c r="G5093" s="6" t="s">
        <v>19</v>
      </c>
      <c r="H5093" s="6" t="s">
        <v>5618</v>
      </c>
      <c r="I5093" s="0" t="n">
        <v>3</v>
      </c>
      <c r="J5093" s="6" t="n">
        <v>0</v>
      </c>
      <c r="K5093" s="3" t="str">
        <f aca="false">IF(I5093=1, "No","Yes")</f>
        <v>Yes</v>
      </c>
      <c r="L5093" s="7" t="n">
        <f aca="false">IF(I5093=1,-J5093,0.98)</f>
        <v>0.98</v>
      </c>
      <c r="M5093" s="8" t="s">
        <v>51</v>
      </c>
      <c r="N5093" s="50" t="n">
        <v>10.92</v>
      </c>
      <c r="O5093" s="50" t="n">
        <f aca="false">N5093*L5093</f>
        <v>10.7016</v>
      </c>
      <c r="P5093" s="14" t="n">
        <f aca="false">O5093+P5092</f>
        <v>684.938670107034</v>
      </c>
    </row>
    <row r="5094" customFormat="false" ht="12.8" hidden="false" customHeight="false" outlineLevel="0" collapsed="false">
      <c r="A5094" s="2" t="s">
        <v>5619</v>
      </c>
      <c r="B5094" s="2" t="s">
        <v>130</v>
      </c>
      <c r="C5094" s="0" t="s">
        <v>1341</v>
      </c>
      <c r="D5094" s="0" t="s">
        <v>37</v>
      </c>
      <c r="E5094" s="0" t="s">
        <v>17</v>
      </c>
      <c r="F5094" s="0" t="s">
        <v>18</v>
      </c>
      <c r="G5094" s="0" t="s">
        <v>19</v>
      </c>
      <c r="H5094" s="0" t="s">
        <v>5620</v>
      </c>
      <c r="I5094" s="0" t="n">
        <v>2</v>
      </c>
      <c r="J5094" s="0" t="n">
        <v>0</v>
      </c>
      <c r="K5094" s="3" t="str">
        <f aca="false">IF(I5094=1,"Yes","No")</f>
        <v>No</v>
      </c>
      <c r="L5094" s="0" t="n">
        <f aca="false">IF(K5094="Yes",(J5094-1)*0.98,-1)</f>
        <v>-1</v>
      </c>
      <c r="M5094" s="5" t="s">
        <v>33</v>
      </c>
      <c r="N5094" s="50" t="n">
        <v>10.92</v>
      </c>
      <c r="O5094" s="50" t="n">
        <f aca="false">N5094*L5094</f>
        <v>-10.92</v>
      </c>
      <c r="P5094" s="14" t="n">
        <f aca="false">O5094+P5093</f>
        <v>674.018670107034</v>
      </c>
    </row>
    <row r="5095" customFormat="false" ht="12.8" hidden="false" customHeight="false" outlineLevel="0" collapsed="false">
      <c r="A5095" s="2" t="s">
        <v>5621</v>
      </c>
      <c r="B5095" s="2" t="s">
        <v>94</v>
      </c>
      <c r="C5095" s="0" t="s">
        <v>47</v>
      </c>
      <c r="D5095" s="0" t="s">
        <v>42</v>
      </c>
      <c r="E5095" s="0" t="s">
        <v>79</v>
      </c>
      <c r="F5095" s="0" t="s">
        <v>80</v>
      </c>
      <c r="G5095" s="0" t="s">
        <v>19</v>
      </c>
      <c r="H5095" s="0" t="s">
        <v>5622</v>
      </c>
      <c r="I5095" s="0" t="n">
        <v>2</v>
      </c>
      <c r="J5095" s="0" t="n">
        <v>1.62</v>
      </c>
      <c r="K5095" s="3" t="s">
        <v>21</v>
      </c>
      <c r="L5095" s="0" t="n">
        <f aca="false">IF(K5095="Yes",(J5095-1)*0.98,-1)</f>
        <v>0.6076</v>
      </c>
      <c r="M5095" s="4" t="s">
        <v>22</v>
      </c>
      <c r="N5095" s="50" t="n">
        <v>10.92</v>
      </c>
      <c r="O5095" s="50" t="n">
        <f aca="false">N5095*L5095</f>
        <v>6.634992</v>
      </c>
      <c r="P5095" s="14" t="n">
        <f aca="false">O5095+P5094</f>
        <v>680.653662107034</v>
      </c>
    </row>
    <row r="5096" customFormat="false" ht="12.8" hidden="false" customHeight="false" outlineLevel="0" collapsed="false">
      <c r="A5096" s="2" t="s">
        <v>5621</v>
      </c>
      <c r="B5096" s="2" t="s">
        <v>46</v>
      </c>
      <c r="C5096" s="0" t="s">
        <v>264</v>
      </c>
      <c r="D5096" s="0" t="s">
        <v>16</v>
      </c>
      <c r="E5096" s="0" t="s">
        <v>87</v>
      </c>
      <c r="F5096" s="0" t="s">
        <v>18</v>
      </c>
      <c r="G5096" s="0" t="s">
        <v>21</v>
      </c>
      <c r="H5096" s="0" t="s">
        <v>5623</v>
      </c>
      <c r="I5096" s="0" t="n">
        <v>3</v>
      </c>
      <c r="J5096" s="0" t="n">
        <v>0</v>
      </c>
      <c r="K5096" s="3" t="s">
        <v>19</v>
      </c>
      <c r="L5096" s="0" t="n">
        <f aca="false">IF(K5096="Yes",(J5096-1)*0.98,-1)</f>
        <v>-1</v>
      </c>
      <c r="M5096" s="4" t="s">
        <v>22</v>
      </c>
      <c r="N5096" s="50" t="n">
        <v>10.92</v>
      </c>
      <c r="O5096" s="50" t="n">
        <f aca="false">N5096*L5096</f>
        <v>-10.92</v>
      </c>
      <c r="P5096" s="14" t="n">
        <f aca="false">O5096+P5095</f>
        <v>669.733662107034</v>
      </c>
    </row>
    <row r="5097" customFormat="false" ht="12.8" hidden="false" customHeight="false" outlineLevel="0" collapsed="false">
      <c r="A5097" s="2" t="s">
        <v>5624</v>
      </c>
      <c r="B5097" s="2" t="s">
        <v>170</v>
      </c>
      <c r="C5097" s="0" t="s">
        <v>248</v>
      </c>
      <c r="D5097" s="0" t="s">
        <v>16</v>
      </c>
      <c r="E5097" s="0" t="s">
        <v>17</v>
      </c>
      <c r="F5097" s="0" t="s">
        <v>18</v>
      </c>
      <c r="G5097" s="0" t="s">
        <v>19</v>
      </c>
      <c r="H5097" s="0" t="s">
        <v>5625</v>
      </c>
      <c r="I5097" s="0" t="n">
        <v>0</v>
      </c>
      <c r="J5097" s="0" t="n">
        <v>0</v>
      </c>
      <c r="K5097" s="3" t="s">
        <v>19</v>
      </c>
      <c r="L5097" s="0" t="n">
        <f aca="false">IF(K5097="Yes",(J5097-1)*0.98,-1)</f>
        <v>-1</v>
      </c>
      <c r="M5097" s="4" t="s">
        <v>22</v>
      </c>
      <c r="N5097" s="50" t="n">
        <v>10.92</v>
      </c>
      <c r="O5097" s="50" t="n">
        <f aca="false">N5097*L5097</f>
        <v>-10.92</v>
      </c>
      <c r="P5097" s="14" t="n">
        <f aca="false">O5097+P5096</f>
        <v>658.813662107035</v>
      </c>
    </row>
    <row r="5098" customFormat="false" ht="12.8" hidden="false" customHeight="false" outlineLevel="0" collapsed="false">
      <c r="A5098" s="2" t="s">
        <v>5624</v>
      </c>
      <c r="B5098" s="2" t="s">
        <v>186</v>
      </c>
      <c r="C5098" s="0" t="s">
        <v>114</v>
      </c>
      <c r="D5098" s="0" t="s">
        <v>16</v>
      </c>
      <c r="E5098" s="0" t="s">
        <v>17</v>
      </c>
      <c r="F5098" s="0" t="s">
        <v>18</v>
      </c>
      <c r="G5098" s="0" t="s">
        <v>19</v>
      </c>
      <c r="H5098" s="0" t="s">
        <v>5528</v>
      </c>
      <c r="I5098" s="0" t="n">
        <v>1</v>
      </c>
      <c r="J5098" s="0" t="n">
        <v>1.11</v>
      </c>
      <c r="K5098" s="3" t="s">
        <v>21</v>
      </c>
      <c r="L5098" s="0" t="n">
        <f aca="false">IF(K5098="Yes",(J5098-1)*0.98,-1)</f>
        <v>0.1078</v>
      </c>
      <c r="M5098" s="4" t="s">
        <v>22</v>
      </c>
      <c r="N5098" s="50" t="n">
        <v>10.92</v>
      </c>
      <c r="O5098" s="50" t="n">
        <f aca="false">N5098*L5098</f>
        <v>1.177176</v>
      </c>
      <c r="P5098" s="14" t="n">
        <f aca="false">O5098+P5097</f>
        <v>659.990838107035</v>
      </c>
    </row>
    <row r="5099" customFormat="false" ht="12.8" hidden="false" customHeight="false" outlineLevel="0" collapsed="false">
      <c r="A5099" s="2" t="s">
        <v>5626</v>
      </c>
      <c r="B5099" s="2" t="s">
        <v>1396</v>
      </c>
      <c r="C5099" s="0" t="s">
        <v>86</v>
      </c>
      <c r="D5099" s="0" t="s">
        <v>16</v>
      </c>
      <c r="E5099" s="0" t="s">
        <v>17</v>
      </c>
      <c r="F5099" s="0" t="s">
        <v>1055</v>
      </c>
      <c r="G5099" s="0" t="s">
        <v>21</v>
      </c>
      <c r="H5099" s="0" t="s">
        <v>5627</v>
      </c>
      <c r="I5099" s="0" t="n">
        <v>1</v>
      </c>
      <c r="J5099" s="0" t="n">
        <v>1.12</v>
      </c>
      <c r="K5099" s="3" t="s">
        <v>21</v>
      </c>
      <c r="L5099" s="0" t="n">
        <f aca="false">IF(K5099="Yes",(J5099-1)*0.98,-1)</f>
        <v>0.1176</v>
      </c>
      <c r="M5099" s="4" t="s">
        <v>22</v>
      </c>
      <c r="N5099" s="50" t="n">
        <v>10.92</v>
      </c>
      <c r="O5099" s="50" t="n">
        <f aca="false">N5099*L5099</f>
        <v>1.284192</v>
      </c>
      <c r="P5099" s="14" t="n">
        <f aca="false">O5099+P5098</f>
        <v>661.275030107035</v>
      </c>
    </row>
    <row r="5100" customFormat="false" ht="12.8" hidden="false" customHeight="false" outlineLevel="0" collapsed="false">
      <c r="A5100" s="2" t="s">
        <v>5626</v>
      </c>
      <c r="B5100" s="2" t="s">
        <v>445</v>
      </c>
      <c r="C5100" s="0" t="s">
        <v>59</v>
      </c>
      <c r="D5100" s="0" t="s">
        <v>42</v>
      </c>
      <c r="E5100" s="0" t="s">
        <v>30</v>
      </c>
      <c r="F5100" s="0" t="s">
        <v>18</v>
      </c>
      <c r="G5100" s="0" t="s">
        <v>19</v>
      </c>
      <c r="H5100" s="0" t="s">
        <v>5628</v>
      </c>
      <c r="I5100" s="0" t="n">
        <v>2</v>
      </c>
      <c r="J5100" s="0" t="n">
        <v>1.24</v>
      </c>
      <c r="K5100" s="3" t="s">
        <v>21</v>
      </c>
      <c r="L5100" s="0" t="n">
        <f aca="false">IF(K5100="Yes",(J5100-1)*0.98,-1)</f>
        <v>0.2352</v>
      </c>
      <c r="M5100" s="11" t="s">
        <v>62</v>
      </c>
      <c r="N5100" s="50" t="n">
        <v>10.92</v>
      </c>
      <c r="O5100" s="50" t="n">
        <f aca="false">N5100*L5100</f>
        <v>2.568384</v>
      </c>
      <c r="P5100" s="14" t="n">
        <f aca="false">O5100+P5099</f>
        <v>663.843414107035</v>
      </c>
    </row>
    <row r="5101" customFormat="false" ht="12.8" hidden="false" customHeight="false" outlineLevel="0" collapsed="false">
      <c r="A5101" s="2" t="s">
        <v>5626</v>
      </c>
      <c r="B5101" s="2" t="s">
        <v>146</v>
      </c>
      <c r="C5101" s="0" t="s">
        <v>86</v>
      </c>
      <c r="D5101" s="0" t="s">
        <v>16</v>
      </c>
      <c r="E5101" s="0" t="s">
        <v>17</v>
      </c>
      <c r="F5101" s="0" t="s">
        <v>18</v>
      </c>
      <c r="G5101" s="0" t="s">
        <v>19</v>
      </c>
      <c r="H5101" s="0" t="s">
        <v>5629</v>
      </c>
      <c r="I5101" s="0" t="n">
        <v>1</v>
      </c>
      <c r="J5101" s="0" t="n">
        <v>1.06</v>
      </c>
      <c r="K5101" s="3" t="s">
        <v>21</v>
      </c>
      <c r="L5101" s="0" t="n">
        <f aca="false">IF(K5101="Yes",(J5101-1)*0.98,-1)</f>
        <v>0.0588000000000001</v>
      </c>
      <c r="M5101" s="4" t="s">
        <v>22</v>
      </c>
      <c r="N5101" s="50" t="n">
        <v>10.92</v>
      </c>
      <c r="O5101" s="50" t="n">
        <f aca="false">N5101*L5101</f>
        <v>0.642096000000001</v>
      </c>
      <c r="P5101" s="14" t="n">
        <f aca="false">O5101+P5100</f>
        <v>664.485510107035</v>
      </c>
    </row>
    <row r="5102" customFormat="false" ht="12.8" hidden="false" customHeight="false" outlineLevel="0" collapsed="false">
      <c r="A5102" s="2" t="s">
        <v>5626</v>
      </c>
      <c r="B5102" s="2" t="s">
        <v>146</v>
      </c>
      <c r="C5102" s="0" t="s">
        <v>86</v>
      </c>
      <c r="D5102" s="0" t="s">
        <v>16</v>
      </c>
      <c r="E5102" s="0" t="s">
        <v>17</v>
      </c>
      <c r="F5102" s="0" t="s">
        <v>18</v>
      </c>
      <c r="G5102" s="0" t="s">
        <v>19</v>
      </c>
      <c r="H5102" s="0" t="s">
        <v>5630</v>
      </c>
      <c r="I5102" s="0" t="n">
        <v>0</v>
      </c>
      <c r="J5102" s="0" t="n">
        <v>0</v>
      </c>
      <c r="K5102" s="3" t="s">
        <v>19</v>
      </c>
      <c r="L5102" s="0" t="n">
        <f aca="false">IF(K5102="Yes",(J5102-1)*0.98,-1)</f>
        <v>-1</v>
      </c>
      <c r="M5102" s="11" t="s">
        <v>62</v>
      </c>
      <c r="N5102" s="50" t="n">
        <v>10.92</v>
      </c>
      <c r="O5102" s="50" t="n">
        <f aca="false">N5102*L5102</f>
        <v>-10.92</v>
      </c>
      <c r="P5102" s="14" t="n">
        <f aca="false">O5102+P5101</f>
        <v>653.565510107035</v>
      </c>
    </row>
    <row r="5103" customFormat="false" ht="12.8" hidden="false" customHeight="false" outlineLevel="0" collapsed="false">
      <c r="A5103" s="2" t="s">
        <v>5631</v>
      </c>
      <c r="B5103" s="2" t="s">
        <v>5632</v>
      </c>
      <c r="C5103" s="0" t="s">
        <v>359</v>
      </c>
      <c r="D5103" s="0" t="s">
        <v>16</v>
      </c>
      <c r="E5103" s="0" t="s">
        <v>17</v>
      </c>
      <c r="F5103" s="0" t="s">
        <v>18</v>
      </c>
      <c r="G5103" s="0" t="s">
        <v>19</v>
      </c>
      <c r="H5103" s="0" t="s">
        <v>5633</v>
      </c>
      <c r="I5103" s="0" t="n">
        <v>1</v>
      </c>
      <c r="J5103" s="0" t="n">
        <v>1.05</v>
      </c>
      <c r="K5103" s="3" t="s">
        <v>21</v>
      </c>
      <c r="L5103" s="0" t="n">
        <f aca="false">IF(K5103="Yes",(J5103-1)*0.98,-1)</f>
        <v>0.049</v>
      </c>
      <c r="M5103" s="4" t="s">
        <v>22</v>
      </c>
      <c r="N5103" s="50" t="n">
        <v>10.92</v>
      </c>
      <c r="O5103" s="50" t="n">
        <f aca="false">N5103*L5103</f>
        <v>0.53508</v>
      </c>
      <c r="P5103" s="14" t="n">
        <f aca="false">O5103+P5102</f>
        <v>654.100590107035</v>
      </c>
    </row>
    <row r="5104" customFormat="false" ht="12.8" hidden="false" customHeight="false" outlineLevel="0" collapsed="false">
      <c r="A5104" s="2" t="s">
        <v>5631</v>
      </c>
      <c r="B5104" s="2" t="s">
        <v>5632</v>
      </c>
      <c r="C5104" s="0" t="s">
        <v>359</v>
      </c>
      <c r="D5104" s="0" t="s">
        <v>16</v>
      </c>
      <c r="E5104" s="0" t="s">
        <v>17</v>
      </c>
      <c r="F5104" s="0" t="s">
        <v>18</v>
      </c>
      <c r="G5104" s="0" t="s">
        <v>19</v>
      </c>
      <c r="H5104" s="0" t="s">
        <v>5634</v>
      </c>
      <c r="I5104" s="0" t="n">
        <v>3</v>
      </c>
      <c r="J5104" s="0" t="n">
        <v>0</v>
      </c>
      <c r="K5104" s="3" t="s">
        <v>19</v>
      </c>
      <c r="L5104" s="0" t="n">
        <f aca="false">IF(K5104="Yes",(J5104-1)*0.98,-1)</f>
        <v>-1</v>
      </c>
      <c r="M5104" s="11" t="s">
        <v>62</v>
      </c>
      <c r="N5104" s="50" t="n">
        <v>10.92</v>
      </c>
      <c r="O5104" s="50" t="n">
        <f aca="false">N5104*L5104</f>
        <v>-10.92</v>
      </c>
      <c r="P5104" s="14" t="n">
        <f aca="false">O5104+P5103</f>
        <v>643.180590107035</v>
      </c>
    </row>
    <row r="5105" customFormat="false" ht="12.8" hidden="false" customHeight="false" outlineLevel="0" collapsed="false">
      <c r="A5105" s="2" t="s">
        <v>5631</v>
      </c>
      <c r="B5105" s="2" t="s">
        <v>4679</v>
      </c>
      <c r="C5105" s="0" t="s">
        <v>110</v>
      </c>
      <c r="D5105" s="0" t="s">
        <v>16</v>
      </c>
      <c r="E5105" s="0" t="s">
        <v>17</v>
      </c>
      <c r="F5105" s="0" t="s">
        <v>18</v>
      </c>
      <c r="G5105" s="0" t="s">
        <v>19</v>
      </c>
      <c r="H5105" s="0" t="s">
        <v>2974</v>
      </c>
      <c r="I5105" s="0" t="n">
        <v>4</v>
      </c>
      <c r="J5105" s="0" t="n">
        <v>0</v>
      </c>
      <c r="K5105" s="3" t="s">
        <v>19</v>
      </c>
      <c r="L5105" s="0" t="n">
        <f aca="false">IF(K5105="Yes",(J5105-1)*0.98,-1)</f>
        <v>-1</v>
      </c>
      <c r="M5105" s="4" t="s">
        <v>22</v>
      </c>
      <c r="N5105" s="50" t="n">
        <v>10.92</v>
      </c>
      <c r="O5105" s="50" t="n">
        <f aca="false">N5105*L5105</f>
        <v>-10.92</v>
      </c>
      <c r="P5105" s="14" t="n">
        <f aca="false">O5105+P5104</f>
        <v>632.260590107035</v>
      </c>
    </row>
    <row r="5106" customFormat="false" ht="12.8" hidden="false" customHeight="false" outlineLevel="0" collapsed="false">
      <c r="A5106" s="2" t="s">
        <v>5631</v>
      </c>
      <c r="B5106" s="2" t="s">
        <v>4679</v>
      </c>
      <c r="C5106" s="0" t="s">
        <v>110</v>
      </c>
      <c r="D5106" s="0" t="s">
        <v>16</v>
      </c>
      <c r="E5106" s="0" t="s">
        <v>17</v>
      </c>
      <c r="F5106" s="0" t="s">
        <v>18</v>
      </c>
      <c r="G5106" s="0" t="s">
        <v>19</v>
      </c>
      <c r="H5106" s="0" t="s">
        <v>4718</v>
      </c>
      <c r="I5106" s="0" t="s">
        <v>133</v>
      </c>
      <c r="J5106" s="0" t="n">
        <v>0</v>
      </c>
      <c r="K5106" s="3" t="s">
        <v>19</v>
      </c>
      <c r="L5106" s="0" t="n">
        <f aca="false">IF(K5106="Yes",(J5106-1)*0.98,-1)</f>
        <v>-1</v>
      </c>
      <c r="M5106" s="11" t="s">
        <v>62</v>
      </c>
      <c r="N5106" s="50" t="n">
        <v>10.92</v>
      </c>
      <c r="O5106" s="50" t="n">
        <f aca="false">N5106*L5106</f>
        <v>-10.92</v>
      </c>
      <c r="P5106" s="14" t="n">
        <f aca="false">O5106+P5105</f>
        <v>621.340590107035</v>
      </c>
    </row>
    <row r="5107" customFormat="false" ht="12.8" hidden="false" customHeight="false" outlineLevel="0" collapsed="false">
      <c r="A5107" s="2" t="s">
        <v>5631</v>
      </c>
      <c r="B5107" s="2" t="s">
        <v>94</v>
      </c>
      <c r="C5107" s="0" t="s">
        <v>119</v>
      </c>
      <c r="D5107" s="0" t="s">
        <v>16</v>
      </c>
      <c r="E5107" s="0" t="s">
        <v>17</v>
      </c>
      <c r="F5107" s="0" t="s">
        <v>18</v>
      </c>
      <c r="G5107" s="0" t="s">
        <v>19</v>
      </c>
      <c r="H5107" s="0" t="s">
        <v>5635</v>
      </c>
      <c r="I5107" s="0" t="n">
        <v>1</v>
      </c>
      <c r="J5107" s="0" t="n">
        <v>1.3</v>
      </c>
      <c r="K5107" s="3" t="s">
        <v>21</v>
      </c>
      <c r="L5107" s="0" t="n">
        <f aca="false">IF(K5107="Yes",(J5107-1)*0.98,-1)</f>
        <v>0.294</v>
      </c>
      <c r="M5107" s="4" t="s">
        <v>22</v>
      </c>
      <c r="N5107" s="50" t="n">
        <v>10.92</v>
      </c>
      <c r="O5107" s="50" t="n">
        <f aca="false">N5107*L5107</f>
        <v>3.21048</v>
      </c>
      <c r="P5107" s="14" t="n">
        <f aca="false">O5107+P5106</f>
        <v>624.551070107035</v>
      </c>
    </row>
    <row r="5108" customFormat="false" ht="12.8" hidden="false" customHeight="false" outlineLevel="0" collapsed="false">
      <c r="A5108" s="2" t="s">
        <v>5631</v>
      </c>
      <c r="B5108" s="2" t="s">
        <v>55</v>
      </c>
      <c r="C5108" s="0" t="s">
        <v>56</v>
      </c>
      <c r="D5108" s="0" t="s">
        <v>16</v>
      </c>
      <c r="E5108" s="0" t="s">
        <v>17</v>
      </c>
      <c r="F5108" s="0" t="s">
        <v>18</v>
      </c>
      <c r="G5108" s="0" t="s">
        <v>19</v>
      </c>
      <c r="H5108" s="0" t="s">
        <v>5636</v>
      </c>
      <c r="I5108" s="0" t="n">
        <v>0</v>
      </c>
      <c r="J5108" s="0" t="n">
        <v>0</v>
      </c>
      <c r="K5108" s="3" t="s">
        <v>19</v>
      </c>
      <c r="L5108" s="0" t="n">
        <f aca="false">IF(K5108="Yes",(J5108-1)*0.98,-1)</f>
        <v>-1</v>
      </c>
      <c r="M5108" s="4" t="s">
        <v>22</v>
      </c>
      <c r="N5108" s="50" t="n">
        <v>10.92</v>
      </c>
      <c r="O5108" s="50" t="n">
        <f aca="false">N5108*L5108</f>
        <v>-10.92</v>
      </c>
      <c r="P5108" s="14" t="n">
        <f aca="false">O5108+P5107</f>
        <v>613.631070107035</v>
      </c>
    </row>
    <row r="5109" customFormat="false" ht="12.8" hidden="false" customHeight="false" outlineLevel="0" collapsed="false">
      <c r="A5109" s="2" t="s">
        <v>5631</v>
      </c>
      <c r="B5109" s="2" t="s">
        <v>4491</v>
      </c>
      <c r="C5109" s="6" t="s">
        <v>215</v>
      </c>
      <c r="D5109" s="6" t="s">
        <v>16</v>
      </c>
      <c r="E5109" s="6" t="s">
        <v>17</v>
      </c>
      <c r="F5109" s="6" t="s">
        <v>43</v>
      </c>
      <c r="G5109" s="6" t="s">
        <v>19</v>
      </c>
      <c r="H5109" s="6" t="s">
        <v>5637</v>
      </c>
      <c r="I5109" s="0" t="n">
        <v>4</v>
      </c>
      <c r="J5109" s="6" t="n">
        <v>0</v>
      </c>
      <c r="K5109" s="3" t="str">
        <f aca="false">IF(I5109=1, "No","Yes")</f>
        <v>Yes</v>
      </c>
      <c r="L5109" s="7" t="n">
        <f aca="false">IF(I5109=1,-J5109,0.98)</f>
        <v>0.98</v>
      </c>
      <c r="M5109" s="8" t="s">
        <v>51</v>
      </c>
      <c r="N5109" s="50" t="n">
        <v>10.92</v>
      </c>
      <c r="O5109" s="50" t="n">
        <f aca="false">N5109*L5109</f>
        <v>10.7016</v>
      </c>
      <c r="P5109" s="14" t="n">
        <f aca="false">O5109+P5108</f>
        <v>624.332670107035</v>
      </c>
    </row>
    <row r="5110" customFormat="false" ht="12.8" hidden="false" customHeight="false" outlineLevel="0" collapsed="false">
      <c r="A5110" s="2" t="s">
        <v>5631</v>
      </c>
      <c r="B5110" s="2" t="s">
        <v>5638</v>
      </c>
      <c r="C5110" s="0" t="s">
        <v>56</v>
      </c>
      <c r="D5110" s="0" t="s">
        <v>16</v>
      </c>
      <c r="E5110" s="0" t="s">
        <v>87</v>
      </c>
      <c r="F5110" s="0" t="s">
        <v>18</v>
      </c>
      <c r="G5110" s="0" t="s">
        <v>21</v>
      </c>
      <c r="H5110" s="0" t="s">
        <v>5639</v>
      </c>
      <c r="I5110" s="0" t="n">
        <v>1</v>
      </c>
      <c r="J5110" s="0" t="n">
        <v>1.96</v>
      </c>
      <c r="K5110" s="3" t="s">
        <v>21</v>
      </c>
      <c r="L5110" s="0" t="n">
        <f aca="false">IF(K5110="Yes",(J5110-1)*0.98,-1)</f>
        <v>0.9408</v>
      </c>
      <c r="M5110" s="4" t="s">
        <v>22</v>
      </c>
      <c r="N5110" s="50" t="n">
        <v>10.92</v>
      </c>
      <c r="O5110" s="50" t="n">
        <f aca="false">N5110*L5110</f>
        <v>10.273536</v>
      </c>
      <c r="P5110" s="14" t="n">
        <f aca="false">O5110+P5109</f>
        <v>634.606206107035</v>
      </c>
    </row>
    <row r="5111" customFormat="false" ht="12.8" hidden="false" customHeight="false" outlineLevel="0" collapsed="false">
      <c r="A5111" s="9" t="s">
        <v>5631</v>
      </c>
      <c r="B5111" s="9" t="s">
        <v>5640</v>
      </c>
      <c r="C5111" s="6" t="s">
        <v>56</v>
      </c>
      <c r="D5111" s="6" t="s">
        <v>42</v>
      </c>
      <c r="E5111" s="6" t="s">
        <v>87</v>
      </c>
      <c r="F5111" s="6" t="s">
        <v>65</v>
      </c>
      <c r="G5111" s="6" t="s">
        <v>21</v>
      </c>
      <c r="H5111" s="6" t="s">
        <v>5641</v>
      </c>
      <c r="I5111" s="0" t="n">
        <v>1</v>
      </c>
      <c r="J5111" s="6" t="n">
        <v>1.79</v>
      </c>
      <c r="K5111" s="3" t="s">
        <v>21</v>
      </c>
      <c r="L5111" s="0" t="n">
        <f aca="false">IF(K5111="Yes",(J5111-1)*0.98,-1)</f>
        <v>0.7742</v>
      </c>
      <c r="M5111" s="13" t="s">
        <v>184</v>
      </c>
      <c r="N5111" s="50" t="n">
        <v>10.92</v>
      </c>
      <c r="O5111" s="50" t="n">
        <f aca="false">N5111*L5111</f>
        <v>8.454264</v>
      </c>
      <c r="P5111" s="14" t="n">
        <f aca="false">O5111+P5110</f>
        <v>643.060470107035</v>
      </c>
    </row>
    <row r="5112" customFormat="false" ht="12.8" hidden="false" customHeight="false" outlineLevel="0" collapsed="false">
      <c r="A5112" s="2" t="s">
        <v>5631</v>
      </c>
      <c r="B5112" s="2" t="s">
        <v>512</v>
      </c>
      <c r="C5112" s="0" t="s">
        <v>225</v>
      </c>
      <c r="D5112" s="0" t="s">
        <v>42</v>
      </c>
      <c r="E5112" s="0" t="s">
        <v>79</v>
      </c>
      <c r="F5112" s="0" t="s">
        <v>80</v>
      </c>
      <c r="G5112" s="0" t="s">
        <v>19</v>
      </c>
      <c r="H5112" s="0" t="s">
        <v>5642</v>
      </c>
      <c r="I5112" s="0" t="n">
        <v>1</v>
      </c>
      <c r="J5112" s="0" t="n">
        <v>1.83</v>
      </c>
      <c r="K5112" s="3" t="s">
        <v>21</v>
      </c>
      <c r="L5112" s="0" t="n">
        <f aca="false">IF(K5112="Yes",(J5112-1)*0.98,-1)</f>
        <v>0.8134</v>
      </c>
      <c r="M5112" s="4" t="s">
        <v>22</v>
      </c>
      <c r="N5112" s="50" t="n">
        <v>10.92</v>
      </c>
      <c r="O5112" s="50" t="n">
        <f aca="false">N5112*L5112</f>
        <v>8.882328</v>
      </c>
      <c r="P5112" s="14" t="n">
        <f aca="false">O5112+P5111</f>
        <v>651.942798107035</v>
      </c>
    </row>
    <row r="5113" customFormat="false" ht="12.8" hidden="false" customHeight="false" outlineLevel="0" collapsed="false">
      <c r="A5113" s="2" t="s">
        <v>5643</v>
      </c>
      <c r="B5113" s="2" t="s">
        <v>885</v>
      </c>
      <c r="C5113" s="0" t="s">
        <v>1031</v>
      </c>
      <c r="D5113" s="0" t="s">
        <v>37</v>
      </c>
      <c r="E5113" s="0" t="s">
        <v>87</v>
      </c>
      <c r="F5113" s="0" t="s">
        <v>18</v>
      </c>
      <c r="G5113" s="0" t="s">
        <v>19</v>
      </c>
      <c r="H5113" s="0" t="s">
        <v>5644</v>
      </c>
      <c r="I5113" s="0" t="n">
        <v>1</v>
      </c>
      <c r="J5113" s="0" t="n">
        <v>2.06</v>
      </c>
      <c r="K5113" s="3" t="s">
        <v>21</v>
      </c>
      <c r="L5113" s="0" t="n">
        <f aca="false">IF(K5113="Yes",(J5113-1)*0.98,-1)</f>
        <v>1.0388</v>
      </c>
      <c r="M5113" s="4" t="s">
        <v>22</v>
      </c>
      <c r="N5113" s="50" t="n">
        <v>10.92</v>
      </c>
      <c r="O5113" s="50" t="n">
        <f aca="false">N5113*L5113</f>
        <v>11.343696</v>
      </c>
      <c r="P5113" s="14" t="n">
        <f aca="false">O5113+P5112</f>
        <v>663.286494107035</v>
      </c>
    </row>
    <row r="5114" customFormat="false" ht="12.8" hidden="false" customHeight="false" outlineLevel="0" collapsed="false">
      <c r="A5114" s="9" t="s">
        <v>5643</v>
      </c>
      <c r="B5114" s="9" t="s">
        <v>139</v>
      </c>
      <c r="C5114" s="6" t="s">
        <v>1302</v>
      </c>
      <c r="D5114" s="6" t="s">
        <v>37</v>
      </c>
      <c r="E5114" s="6" t="s">
        <v>87</v>
      </c>
      <c r="F5114" s="6"/>
      <c r="G5114" s="6" t="s">
        <v>19</v>
      </c>
      <c r="H5114" s="6" t="s">
        <v>2829</v>
      </c>
      <c r="I5114" s="0" t="n">
        <v>1</v>
      </c>
      <c r="J5114" s="6" t="n">
        <v>1.44</v>
      </c>
      <c r="K5114" s="3" t="str">
        <f aca="false">IF(I5114=1,"Yes","No")</f>
        <v>Yes</v>
      </c>
      <c r="L5114" s="7" t="n">
        <f aca="false">IF(K5114="Yes",(J5114-1)*0.98,-1)</f>
        <v>0.4312</v>
      </c>
      <c r="M5114" s="10" t="s">
        <v>53</v>
      </c>
      <c r="N5114" s="50" t="n">
        <v>10.92</v>
      </c>
      <c r="O5114" s="50" t="n">
        <f aca="false">N5114*L5114</f>
        <v>4.708704</v>
      </c>
      <c r="P5114" s="14" t="n">
        <f aca="false">O5114+P5113</f>
        <v>667.995198107035</v>
      </c>
    </row>
    <row r="5115" customFormat="false" ht="12.8" hidden="false" customHeight="false" outlineLevel="0" collapsed="false">
      <c r="A5115" s="2" t="s">
        <v>5643</v>
      </c>
      <c r="B5115" s="2" t="s">
        <v>142</v>
      </c>
      <c r="C5115" s="6" t="s">
        <v>131</v>
      </c>
      <c r="D5115" s="6" t="s">
        <v>195</v>
      </c>
      <c r="E5115" s="6" t="s">
        <v>87</v>
      </c>
      <c r="F5115" s="6" t="s">
        <v>18</v>
      </c>
      <c r="G5115" s="6" t="s">
        <v>19</v>
      </c>
      <c r="H5115" s="6" t="s">
        <v>5645</v>
      </c>
      <c r="I5115" s="0" t="n">
        <v>3</v>
      </c>
      <c r="J5115" s="6" t="n">
        <v>0</v>
      </c>
      <c r="K5115" s="3" t="str">
        <f aca="false">IF(I5115=1, "No","Yes")</f>
        <v>Yes</v>
      </c>
      <c r="L5115" s="7" t="n">
        <f aca="false">IF(I5115=1,-J5115,0.98)</f>
        <v>0.98</v>
      </c>
      <c r="M5115" s="8" t="s">
        <v>51</v>
      </c>
      <c r="N5115" s="50" t="n">
        <v>10.92</v>
      </c>
      <c r="O5115" s="50" t="n">
        <f aca="false">N5115*L5115</f>
        <v>10.7016</v>
      </c>
      <c r="P5115" s="14" t="n">
        <f aca="false">O5115+P5114</f>
        <v>678.696798107035</v>
      </c>
    </row>
    <row r="5116" customFormat="false" ht="12.8" hidden="false" customHeight="false" outlineLevel="0" collapsed="false">
      <c r="A5116" s="9" t="s">
        <v>5643</v>
      </c>
      <c r="B5116" s="9" t="s">
        <v>142</v>
      </c>
      <c r="C5116" s="6" t="s">
        <v>131</v>
      </c>
      <c r="D5116" s="6" t="s">
        <v>195</v>
      </c>
      <c r="E5116" s="6" t="s">
        <v>87</v>
      </c>
      <c r="F5116" s="6" t="s">
        <v>18</v>
      </c>
      <c r="G5116" s="6" t="s">
        <v>19</v>
      </c>
      <c r="H5116" s="6" t="s">
        <v>5646</v>
      </c>
      <c r="I5116" s="0" t="n">
        <v>2</v>
      </c>
      <c r="J5116" s="6" t="n">
        <v>0</v>
      </c>
      <c r="K5116" s="3" t="str">
        <f aca="false">IF(I5116=1,"Yes","No")</f>
        <v>No</v>
      </c>
      <c r="L5116" s="7" t="n">
        <f aca="false">IF(K5116="Yes",(J5116-1)*0.98,-1)</f>
        <v>-1</v>
      </c>
      <c r="M5116" s="10" t="s">
        <v>53</v>
      </c>
      <c r="N5116" s="50" t="n">
        <v>10.92</v>
      </c>
      <c r="O5116" s="50" t="n">
        <f aca="false">N5116*L5116</f>
        <v>-10.92</v>
      </c>
      <c r="P5116" s="14" t="n">
        <f aca="false">O5116+P5115</f>
        <v>667.776798107035</v>
      </c>
    </row>
    <row r="5117" customFormat="false" ht="12.8" hidden="false" customHeight="false" outlineLevel="0" collapsed="false">
      <c r="A5117" s="2" t="s">
        <v>5643</v>
      </c>
      <c r="B5117" s="2" t="s">
        <v>46</v>
      </c>
      <c r="C5117" s="6" t="s">
        <v>131</v>
      </c>
      <c r="D5117" s="6" t="s">
        <v>195</v>
      </c>
      <c r="E5117" s="6" t="s">
        <v>87</v>
      </c>
      <c r="F5117" s="6"/>
      <c r="G5117" s="6" t="s">
        <v>19</v>
      </c>
      <c r="H5117" s="6" t="s">
        <v>5647</v>
      </c>
      <c r="I5117" s="0" t="n">
        <v>3</v>
      </c>
      <c r="J5117" s="6" t="n">
        <v>0</v>
      </c>
      <c r="K5117" s="3" t="str">
        <f aca="false">IF(I5117=1, "No","Yes")</f>
        <v>Yes</v>
      </c>
      <c r="L5117" s="7" t="n">
        <f aca="false">IF(I5117=1,-J5117,0.98)</f>
        <v>0.98</v>
      </c>
      <c r="M5117" s="8" t="s">
        <v>51</v>
      </c>
      <c r="N5117" s="50" t="n">
        <v>10.92</v>
      </c>
      <c r="O5117" s="50" t="n">
        <f aca="false">N5117*L5117</f>
        <v>10.7016</v>
      </c>
      <c r="P5117" s="14" t="n">
        <f aca="false">O5117+P5116</f>
        <v>678.478398107035</v>
      </c>
    </row>
    <row r="5118" customFormat="false" ht="12.8" hidden="false" customHeight="false" outlineLevel="0" collapsed="false">
      <c r="A5118" s="9" t="s">
        <v>5643</v>
      </c>
      <c r="B5118" s="9" t="s">
        <v>46</v>
      </c>
      <c r="C5118" s="6" t="s">
        <v>131</v>
      </c>
      <c r="D5118" s="6" t="s">
        <v>195</v>
      </c>
      <c r="E5118" s="6" t="s">
        <v>87</v>
      </c>
      <c r="F5118" s="6"/>
      <c r="G5118" s="6" t="s">
        <v>19</v>
      </c>
      <c r="H5118" s="6" t="s">
        <v>5648</v>
      </c>
      <c r="I5118" s="0" t="n">
        <v>2</v>
      </c>
      <c r="J5118" s="6" t="n">
        <v>0</v>
      </c>
      <c r="K5118" s="3" t="str">
        <f aca="false">IF(I5118=1,"Yes","No")</f>
        <v>No</v>
      </c>
      <c r="L5118" s="7" t="n">
        <f aca="false">IF(K5118="Yes",(J5118-1)*0.98,-1)</f>
        <v>-1</v>
      </c>
      <c r="M5118" s="10" t="s">
        <v>53</v>
      </c>
      <c r="N5118" s="50" t="n">
        <v>10.92</v>
      </c>
      <c r="O5118" s="50" t="n">
        <f aca="false">N5118*L5118</f>
        <v>-10.92</v>
      </c>
      <c r="P5118" s="14" t="n">
        <f aca="false">O5118+P5117</f>
        <v>667.558398107035</v>
      </c>
    </row>
    <row r="5119" customFormat="false" ht="12.8" hidden="false" customHeight="false" outlineLevel="0" collapsed="false">
      <c r="A5119" s="2" t="s">
        <v>5643</v>
      </c>
      <c r="B5119" s="2" t="s">
        <v>109</v>
      </c>
      <c r="C5119" s="0" t="s">
        <v>1031</v>
      </c>
      <c r="D5119" s="0" t="s">
        <v>37</v>
      </c>
      <c r="E5119" s="0" t="s">
        <v>17</v>
      </c>
      <c r="G5119" s="0" t="s">
        <v>19</v>
      </c>
      <c r="H5119" s="0" t="s">
        <v>5649</v>
      </c>
      <c r="I5119" s="0" t="n">
        <v>2</v>
      </c>
      <c r="J5119" s="0" t="n">
        <v>1.37</v>
      </c>
      <c r="K5119" s="3" t="s">
        <v>21</v>
      </c>
      <c r="L5119" s="0" t="n">
        <f aca="false">IF(K5119="Yes",(J5119-1)*0.98,-1)</f>
        <v>0.3626</v>
      </c>
      <c r="M5119" s="11" t="s">
        <v>62</v>
      </c>
      <c r="N5119" s="50" t="n">
        <v>10.92</v>
      </c>
      <c r="O5119" s="50" t="n">
        <f aca="false">N5119*L5119</f>
        <v>3.959592</v>
      </c>
      <c r="P5119" s="14" t="n">
        <f aca="false">O5119+P5118</f>
        <v>671.517990107035</v>
      </c>
    </row>
    <row r="5120" customFormat="false" ht="12.8" hidden="false" customHeight="false" outlineLevel="0" collapsed="false">
      <c r="A5120" s="9" t="s">
        <v>5643</v>
      </c>
      <c r="B5120" s="9" t="s">
        <v>109</v>
      </c>
      <c r="C5120" s="6" t="s">
        <v>1031</v>
      </c>
      <c r="D5120" s="6" t="s">
        <v>37</v>
      </c>
      <c r="E5120" s="6" t="s">
        <v>17</v>
      </c>
      <c r="F5120" s="6"/>
      <c r="G5120" s="6" t="s">
        <v>19</v>
      </c>
      <c r="H5120" s="6" t="s">
        <v>5649</v>
      </c>
      <c r="I5120" s="0" t="n">
        <v>2</v>
      </c>
      <c r="J5120" s="6" t="n">
        <v>0</v>
      </c>
      <c r="K5120" s="3" t="str">
        <f aca="false">IF(I5120=1,"Yes","No")</f>
        <v>No</v>
      </c>
      <c r="L5120" s="7" t="n">
        <f aca="false">IF(K5120="Yes",(J5120-1)*0.98,-1)</f>
        <v>-1</v>
      </c>
      <c r="M5120" s="10" t="s">
        <v>53</v>
      </c>
      <c r="N5120" s="50" t="n">
        <v>10.92</v>
      </c>
      <c r="O5120" s="50" t="n">
        <f aca="false">N5120*L5120</f>
        <v>-10.92</v>
      </c>
      <c r="P5120" s="14" t="n">
        <f aca="false">O5120+P5119</f>
        <v>660.597990107035</v>
      </c>
    </row>
    <row r="5121" customFormat="false" ht="12.8" hidden="false" customHeight="false" outlineLevel="0" collapsed="false">
      <c r="A5121" s="2" t="s">
        <v>5643</v>
      </c>
      <c r="B5121" s="2" t="s">
        <v>205</v>
      </c>
      <c r="C5121" s="0" t="s">
        <v>59</v>
      </c>
      <c r="D5121" s="0" t="s">
        <v>42</v>
      </c>
      <c r="E5121" s="0" t="s">
        <v>30</v>
      </c>
      <c r="F5121" s="0" t="s">
        <v>18</v>
      </c>
      <c r="G5121" s="0" t="s">
        <v>19</v>
      </c>
      <c r="H5121" s="0" t="s">
        <v>5650</v>
      </c>
      <c r="I5121" s="0" t="n">
        <v>3</v>
      </c>
      <c r="J5121" s="0" t="n">
        <v>1.59</v>
      </c>
      <c r="K5121" s="3" t="s">
        <v>21</v>
      </c>
      <c r="L5121" s="0" t="n">
        <f aca="false">IF(K5121="Yes",(J5121-1)*0.98,-1)</f>
        <v>0.5782</v>
      </c>
      <c r="M5121" s="11" t="s">
        <v>62</v>
      </c>
      <c r="N5121" s="50" t="n">
        <v>10.92</v>
      </c>
      <c r="O5121" s="50" t="n">
        <f aca="false">N5121*L5121</f>
        <v>6.313944</v>
      </c>
      <c r="P5121" s="14" t="n">
        <f aca="false">O5121+P5120</f>
        <v>666.911934107035</v>
      </c>
    </row>
    <row r="5122" customFormat="false" ht="12.8" hidden="false" customHeight="false" outlineLevel="0" collapsed="false">
      <c r="A5122" s="2" t="s">
        <v>5643</v>
      </c>
      <c r="B5122" s="2" t="s">
        <v>205</v>
      </c>
      <c r="C5122" s="6" t="s">
        <v>59</v>
      </c>
      <c r="D5122" s="6" t="s">
        <v>42</v>
      </c>
      <c r="E5122" s="6" t="s">
        <v>30</v>
      </c>
      <c r="F5122" s="6" t="s">
        <v>18</v>
      </c>
      <c r="G5122" s="6" t="s">
        <v>19</v>
      </c>
      <c r="H5122" s="6" t="s">
        <v>5651</v>
      </c>
      <c r="I5122" s="0" t="n">
        <v>1</v>
      </c>
      <c r="J5122" s="6" t="n">
        <v>7.8</v>
      </c>
      <c r="K5122" s="3" t="str">
        <f aca="false">IF(I5122=1, "No","Yes")</f>
        <v>No</v>
      </c>
      <c r="L5122" s="7" t="n">
        <f aca="false">IF(I5122=1,-J5122,0.98)</f>
        <v>-7.8</v>
      </c>
      <c r="M5122" s="8" t="s">
        <v>51</v>
      </c>
      <c r="N5122" s="50" t="n">
        <v>10.92</v>
      </c>
      <c r="O5122" s="50" t="n">
        <f aca="false">N5122*L5122</f>
        <v>-85.176</v>
      </c>
      <c r="P5122" s="14" t="n">
        <f aca="false">O5122+P5121</f>
        <v>581.735934107035</v>
      </c>
    </row>
    <row r="5123" customFormat="false" ht="12.8" hidden="false" customHeight="false" outlineLevel="0" collapsed="false">
      <c r="A5123" s="2" t="s">
        <v>5643</v>
      </c>
      <c r="B5123" s="2" t="s">
        <v>205</v>
      </c>
      <c r="C5123" s="6" t="s">
        <v>59</v>
      </c>
      <c r="D5123" s="6" t="s">
        <v>42</v>
      </c>
      <c r="E5123" s="6" t="s">
        <v>30</v>
      </c>
      <c r="F5123" s="6" t="s">
        <v>18</v>
      </c>
      <c r="G5123" s="6" t="s">
        <v>19</v>
      </c>
      <c r="H5123" s="6" t="s">
        <v>5651</v>
      </c>
      <c r="I5123" s="0" t="n">
        <v>1</v>
      </c>
      <c r="J5123" s="6" t="n">
        <v>7.8</v>
      </c>
      <c r="K5123" s="3" t="str">
        <f aca="false">IF(I5123=1, "No","Yes")</f>
        <v>No</v>
      </c>
      <c r="L5123" s="7" t="n">
        <f aca="false">IF(I5123=1,-J5123,0.98)</f>
        <v>-7.8</v>
      </c>
      <c r="M5123" s="12" t="s">
        <v>128</v>
      </c>
      <c r="N5123" s="50" t="n">
        <v>10.92</v>
      </c>
      <c r="O5123" s="50" t="n">
        <f aca="false">N5123*L5123</f>
        <v>-85.176</v>
      </c>
      <c r="P5123" s="14" t="n">
        <f aca="false">O5123+P5122</f>
        <v>496.559934107035</v>
      </c>
    </row>
    <row r="5124" customFormat="false" ht="12.8" hidden="false" customHeight="false" outlineLevel="0" collapsed="false">
      <c r="A5124" s="2" t="s">
        <v>5643</v>
      </c>
      <c r="B5124" s="2" t="s">
        <v>527</v>
      </c>
      <c r="C5124" s="6" t="s">
        <v>59</v>
      </c>
      <c r="D5124" s="6" t="s">
        <v>16</v>
      </c>
      <c r="E5124" s="6" t="s">
        <v>30</v>
      </c>
      <c r="F5124" s="6" t="s">
        <v>18</v>
      </c>
      <c r="G5124" s="6" t="s">
        <v>19</v>
      </c>
      <c r="H5124" s="6" t="s">
        <v>5652</v>
      </c>
      <c r="I5124" s="0" t="n">
        <v>2</v>
      </c>
      <c r="J5124" s="6" t="n">
        <v>0</v>
      </c>
      <c r="K5124" s="3" t="str">
        <f aca="false">IF(I5124=1, "No","Yes")</f>
        <v>Yes</v>
      </c>
      <c r="L5124" s="7" t="n">
        <f aca="false">IF(I5124=1,-J5124,0.98)</f>
        <v>0.98</v>
      </c>
      <c r="M5124" s="8" t="s">
        <v>51</v>
      </c>
      <c r="N5124" s="50" t="n">
        <v>10.92</v>
      </c>
      <c r="O5124" s="50" t="n">
        <f aca="false">N5124*L5124</f>
        <v>10.7016</v>
      </c>
      <c r="P5124" s="14" t="n">
        <f aca="false">O5124+P5123</f>
        <v>507.261534107035</v>
      </c>
    </row>
    <row r="5125" customFormat="false" ht="12.8" hidden="false" customHeight="false" outlineLevel="0" collapsed="false">
      <c r="A5125" s="2" t="s">
        <v>5643</v>
      </c>
      <c r="B5125" s="2" t="s">
        <v>527</v>
      </c>
      <c r="C5125" s="6" t="s">
        <v>59</v>
      </c>
      <c r="D5125" s="6" t="s">
        <v>16</v>
      </c>
      <c r="E5125" s="6" t="s">
        <v>30</v>
      </c>
      <c r="F5125" s="6" t="s">
        <v>18</v>
      </c>
      <c r="G5125" s="6" t="s">
        <v>19</v>
      </c>
      <c r="H5125" s="6" t="s">
        <v>5652</v>
      </c>
      <c r="I5125" s="0" t="n">
        <v>2</v>
      </c>
      <c r="J5125" s="6" t="n">
        <v>0</v>
      </c>
      <c r="K5125" s="3" t="str">
        <f aca="false">IF(I5125=1, "No","Yes")</f>
        <v>Yes</v>
      </c>
      <c r="L5125" s="7" t="n">
        <f aca="false">IF(I5125=1,-J5125,0.98)</f>
        <v>0.98</v>
      </c>
      <c r="M5125" s="12" t="s">
        <v>128</v>
      </c>
      <c r="N5125" s="50" t="n">
        <v>10.92</v>
      </c>
      <c r="O5125" s="50" t="n">
        <f aca="false">N5125*L5125</f>
        <v>10.7016</v>
      </c>
      <c r="P5125" s="14" t="n">
        <f aca="false">O5125+P5124</f>
        <v>517.963134107035</v>
      </c>
    </row>
    <row r="5126" customFormat="false" ht="12.8" hidden="false" customHeight="false" outlineLevel="0" collapsed="false">
      <c r="A5126" s="2" t="s">
        <v>5653</v>
      </c>
      <c r="B5126" s="2" t="s">
        <v>113</v>
      </c>
      <c r="C5126" s="0" t="s">
        <v>1302</v>
      </c>
      <c r="D5126" s="0" t="s">
        <v>37</v>
      </c>
      <c r="E5126" s="0" t="s">
        <v>17</v>
      </c>
      <c r="G5126" s="0" t="s">
        <v>19</v>
      </c>
      <c r="H5126" s="0" t="s">
        <v>5654</v>
      </c>
      <c r="I5126" s="0" t="s">
        <v>133</v>
      </c>
      <c r="J5126" s="0" t="n">
        <v>0</v>
      </c>
      <c r="K5126" s="3" t="s">
        <v>19</v>
      </c>
      <c r="L5126" s="0" t="n">
        <f aca="false">IF(K5126="Yes",(J5126-1)*0.98,-1)</f>
        <v>-1</v>
      </c>
      <c r="M5126" s="11" t="s">
        <v>62</v>
      </c>
      <c r="N5126" s="50" t="n">
        <v>10.92</v>
      </c>
      <c r="O5126" s="50" t="n">
        <f aca="false">N5126*L5126</f>
        <v>-10.92</v>
      </c>
      <c r="P5126" s="14" t="n">
        <f aca="false">O5126+P5125</f>
        <v>507.043134107035</v>
      </c>
    </row>
    <row r="5127" customFormat="false" ht="12.8" hidden="false" customHeight="false" outlineLevel="0" collapsed="false">
      <c r="A5127" s="2" t="s">
        <v>5653</v>
      </c>
      <c r="B5127" s="2" t="s">
        <v>113</v>
      </c>
      <c r="C5127" s="6" t="s">
        <v>1302</v>
      </c>
      <c r="D5127" s="6" t="s">
        <v>37</v>
      </c>
      <c r="E5127" s="6" t="s">
        <v>17</v>
      </c>
      <c r="F5127" s="6"/>
      <c r="G5127" s="6" t="s">
        <v>19</v>
      </c>
      <c r="H5127" s="6" t="s">
        <v>3747</v>
      </c>
      <c r="I5127" s="0" t="n">
        <v>0</v>
      </c>
      <c r="J5127" s="6" t="n">
        <v>0</v>
      </c>
      <c r="K5127" s="3" t="str">
        <f aca="false">IF(I5127=1, "No","Yes")</f>
        <v>Yes</v>
      </c>
      <c r="L5127" s="7" t="n">
        <f aca="false">IF(I5127=1,-J5127,0.98)</f>
        <v>0.98</v>
      </c>
      <c r="M5127" s="12" t="s">
        <v>128</v>
      </c>
      <c r="N5127" s="50" t="n">
        <v>10.92</v>
      </c>
      <c r="O5127" s="50" t="n">
        <f aca="false">N5127*L5127</f>
        <v>10.7016</v>
      </c>
      <c r="P5127" s="14" t="n">
        <f aca="false">O5127+P5126</f>
        <v>517.744734107035</v>
      </c>
    </row>
    <row r="5128" customFormat="false" ht="12.8" hidden="false" customHeight="false" outlineLevel="0" collapsed="false">
      <c r="A5128" s="9" t="s">
        <v>5653</v>
      </c>
      <c r="B5128" s="9" t="s">
        <v>113</v>
      </c>
      <c r="C5128" s="6" t="s">
        <v>1302</v>
      </c>
      <c r="D5128" s="6" t="s">
        <v>37</v>
      </c>
      <c r="E5128" s="6" t="s">
        <v>17</v>
      </c>
      <c r="F5128" s="6"/>
      <c r="G5128" s="6" t="s">
        <v>19</v>
      </c>
      <c r="H5128" s="6" t="s">
        <v>5654</v>
      </c>
      <c r="I5128" s="0" t="s">
        <v>133</v>
      </c>
      <c r="J5128" s="6" t="n">
        <v>0</v>
      </c>
      <c r="K5128" s="3" t="str">
        <f aca="false">IF(I5128=1,"Yes","No")</f>
        <v>No</v>
      </c>
      <c r="L5128" s="7" t="n">
        <f aca="false">IF(K5128="Yes",(J5128-1)*0.98,-1)</f>
        <v>-1</v>
      </c>
      <c r="M5128" s="10" t="s">
        <v>53</v>
      </c>
      <c r="N5128" s="50" t="n">
        <v>10.92</v>
      </c>
      <c r="O5128" s="50" t="n">
        <f aca="false">N5128*L5128</f>
        <v>-10.92</v>
      </c>
      <c r="P5128" s="14" t="n">
        <f aca="false">O5128+P5127</f>
        <v>506.824734107035</v>
      </c>
    </row>
    <row r="5129" customFormat="false" ht="12.8" hidden="false" customHeight="false" outlineLevel="0" collapsed="false">
      <c r="A5129" s="2" t="s">
        <v>5653</v>
      </c>
      <c r="B5129" s="2" t="s">
        <v>23</v>
      </c>
      <c r="C5129" s="0" t="s">
        <v>1302</v>
      </c>
      <c r="D5129" s="0" t="s">
        <v>37</v>
      </c>
      <c r="E5129" s="0" t="s">
        <v>87</v>
      </c>
      <c r="G5129" s="0" t="s">
        <v>19</v>
      </c>
      <c r="H5129" s="0" t="s">
        <v>5655</v>
      </c>
      <c r="I5129" s="0" t="n">
        <v>1</v>
      </c>
      <c r="J5129" s="0" t="n">
        <v>2.07</v>
      </c>
      <c r="K5129" s="3" t="s">
        <v>21</v>
      </c>
      <c r="L5129" s="0" t="n">
        <f aca="false">IF(K5129="Yes",(J5129-1)*0.98,-1)</f>
        <v>1.0486</v>
      </c>
      <c r="M5129" s="11" t="s">
        <v>62</v>
      </c>
      <c r="N5129" s="50" t="n">
        <v>10.92</v>
      </c>
      <c r="O5129" s="50" t="n">
        <f aca="false">N5129*L5129</f>
        <v>11.450712</v>
      </c>
      <c r="P5129" s="14" t="n">
        <f aca="false">O5129+P5128</f>
        <v>518.275446107035</v>
      </c>
    </row>
    <row r="5130" customFormat="false" ht="12.8" hidden="false" customHeight="false" outlineLevel="0" collapsed="false">
      <c r="A5130" s="2" t="s">
        <v>5653</v>
      </c>
      <c r="B5130" s="2" t="s">
        <v>23</v>
      </c>
      <c r="C5130" s="6" t="s">
        <v>1302</v>
      </c>
      <c r="D5130" s="6" t="s">
        <v>37</v>
      </c>
      <c r="E5130" s="6" t="s">
        <v>87</v>
      </c>
      <c r="F5130" s="6"/>
      <c r="G5130" s="6" t="s">
        <v>19</v>
      </c>
      <c r="H5130" s="6" t="s">
        <v>5656</v>
      </c>
      <c r="I5130" s="0" t="n">
        <v>3</v>
      </c>
      <c r="J5130" s="6" t="n">
        <v>0</v>
      </c>
      <c r="K5130" s="3" t="str">
        <f aca="false">IF(I5130=1, "No","Yes")</f>
        <v>Yes</v>
      </c>
      <c r="L5130" s="7" t="n">
        <f aca="false">IF(I5130=1,-J5130,0.98)</f>
        <v>0.98</v>
      </c>
      <c r="M5130" s="8" t="s">
        <v>51</v>
      </c>
      <c r="N5130" s="50" t="n">
        <v>10.92</v>
      </c>
      <c r="O5130" s="50" t="n">
        <f aca="false">N5130*L5130</f>
        <v>10.7016</v>
      </c>
      <c r="P5130" s="14" t="n">
        <f aca="false">O5130+P5129</f>
        <v>528.977046107035</v>
      </c>
    </row>
    <row r="5131" customFormat="false" ht="12.8" hidden="false" customHeight="false" outlineLevel="0" collapsed="false">
      <c r="A5131" s="9" t="s">
        <v>5653</v>
      </c>
      <c r="B5131" s="9" t="s">
        <v>23</v>
      </c>
      <c r="C5131" s="6" t="s">
        <v>1302</v>
      </c>
      <c r="D5131" s="6" t="s">
        <v>37</v>
      </c>
      <c r="E5131" s="6" t="s">
        <v>87</v>
      </c>
      <c r="F5131" s="6"/>
      <c r="G5131" s="6" t="s">
        <v>19</v>
      </c>
      <c r="H5131" s="6" t="s">
        <v>5655</v>
      </c>
      <c r="I5131" s="0" t="n">
        <v>1</v>
      </c>
      <c r="J5131" s="6" t="n">
        <v>8.34</v>
      </c>
      <c r="K5131" s="3" t="str">
        <f aca="false">IF(I5131=1,"Yes","No")</f>
        <v>Yes</v>
      </c>
      <c r="L5131" s="7" t="n">
        <f aca="false">IF(K5131="Yes",(J5131-1)*0.98,-1)</f>
        <v>7.1932</v>
      </c>
      <c r="M5131" s="10" t="s">
        <v>53</v>
      </c>
      <c r="N5131" s="50" t="n">
        <v>10.92</v>
      </c>
      <c r="O5131" s="50" t="n">
        <f aca="false">N5131*L5131</f>
        <v>78.549744</v>
      </c>
      <c r="P5131" s="14" t="n">
        <f aca="false">O5131+P5130</f>
        <v>607.526790107035</v>
      </c>
    </row>
    <row r="5132" customFormat="false" ht="12.8" hidden="false" customHeight="false" outlineLevel="0" collapsed="false">
      <c r="A5132" s="2" t="s">
        <v>5653</v>
      </c>
      <c r="B5132" s="2" t="s">
        <v>376</v>
      </c>
      <c r="C5132" s="0" t="s">
        <v>1371</v>
      </c>
      <c r="D5132" s="0" t="s">
        <v>42</v>
      </c>
      <c r="E5132" s="0" t="s">
        <v>30</v>
      </c>
      <c r="F5132" s="0" t="s">
        <v>18</v>
      </c>
      <c r="G5132" s="0" t="s">
        <v>19</v>
      </c>
      <c r="H5132" s="0" t="s">
        <v>5657</v>
      </c>
      <c r="I5132" s="0" t="n">
        <v>2</v>
      </c>
      <c r="J5132" s="0" t="n">
        <v>1.38</v>
      </c>
      <c r="K5132" s="3" t="s">
        <v>21</v>
      </c>
      <c r="L5132" s="0" t="n">
        <f aca="false">IF(K5132="Yes",(J5132-1)*0.98,-1)</f>
        <v>0.3724</v>
      </c>
      <c r="M5132" s="11" t="s">
        <v>62</v>
      </c>
      <c r="N5132" s="50" t="n">
        <v>10.92</v>
      </c>
      <c r="O5132" s="50" t="n">
        <f aca="false">N5132*L5132</f>
        <v>4.066608</v>
      </c>
      <c r="P5132" s="14" t="n">
        <f aca="false">O5132+P5131</f>
        <v>611.593398107035</v>
      </c>
    </row>
    <row r="5133" customFormat="false" ht="12.8" hidden="false" customHeight="false" outlineLevel="0" collapsed="false">
      <c r="A5133" s="2" t="s">
        <v>5658</v>
      </c>
      <c r="B5133" s="2" t="s">
        <v>885</v>
      </c>
      <c r="C5133" s="0" t="s">
        <v>1031</v>
      </c>
      <c r="D5133" s="0" t="s">
        <v>37</v>
      </c>
      <c r="E5133" s="0" t="s">
        <v>87</v>
      </c>
      <c r="F5133" s="0" t="s">
        <v>18</v>
      </c>
      <c r="G5133" s="0" t="s">
        <v>21</v>
      </c>
      <c r="H5133" s="0" t="s">
        <v>5659</v>
      </c>
      <c r="I5133" s="0" t="n">
        <v>1</v>
      </c>
      <c r="J5133" s="0" t="n">
        <v>1.66</v>
      </c>
      <c r="K5133" s="3" t="s">
        <v>21</v>
      </c>
      <c r="L5133" s="0" t="n">
        <f aca="false">IF(K5133="Yes",(J5133-1)*0.98,-1)</f>
        <v>0.6468</v>
      </c>
      <c r="M5133" s="11" t="s">
        <v>62</v>
      </c>
      <c r="N5133" s="50" t="n">
        <v>10.92</v>
      </c>
      <c r="O5133" s="50" t="n">
        <f aca="false">N5133*L5133</f>
        <v>7.063056</v>
      </c>
      <c r="P5133" s="14" t="n">
        <f aca="false">O5133+P5132</f>
        <v>618.656454107035</v>
      </c>
    </row>
    <row r="5134" customFormat="false" ht="12.8" hidden="false" customHeight="false" outlineLevel="0" collapsed="false">
      <c r="A5134" s="9" t="s">
        <v>5658</v>
      </c>
      <c r="B5134" s="9" t="s">
        <v>885</v>
      </c>
      <c r="C5134" s="6" t="s">
        <v>1031</v>
      </c>
      <c r="D5134" s="6" t="s">
        <v>37</v>
      </c>
      <c r="E5134" s="6" t="s">
        <v>87</v>
      </c>
      <c r="F5134" s="6" t="s">
        <v>18</v>
      </c>
      <c r="G5134" s="6" t="s">
        <v>21</v>
      </c>
      <c r="H5134" s="6" t="s">
        <v>5659</v>
      </c>
      <c r="I5134" s="0" t="n">
        <v>1</v>
      </c>
      <c r="J5134" s="6" t="n">
        <v>4.5</v>
      </c>
      <c r="K5134" s="3" t="str">
        <f aca="false">IF(I5134=1,"Yes","No")</f>
        <v>Yes</v>
      </c>
      <c r="L5134" s="7" t="n">
        <f aca="false">IF(K5134="Yes",(J5134-1)*0.98,-1)</f>
        <v>3.43</v>
      </c>
      <c r="M5134" s="10" t="s">
        <v>53</v>
      </c>
      <c r="N5134" s="50" t="n">
        <v>10.92</v>
      </c>
      <c r="O5134" s="50" t="n">
        <f aca="false">N5134*L5134</f>
        <v>37.4556</v>
      </c>
      <c r="P5134" s="14" t="n">
        <f aca="false">O5134+P5133</f>
        <v>656.112054107035</v>
      </c>
    </row>
    <row r="5135" customFormat="false" ht="12.8" hidden="false" customHeight="false" outlineLevel="0" collapsed="false">
      <c r="A5135" s="2" t="s">
        <v>5658</v>
      </c>
      <c r="B5135" s="2" t="s">
        <v>113</v>
      </c>
      <c r="C5135" s="0" t="s">
        <v>1302</v>
      </c>
      <c r="D5135" s="0" t="s">
        <v>37</v>
      </c>
      <c r="E5135" s="0" t="s">
        <v>87</v>
      </c>
      <c r="F5135" s="0" t="s">
        <v>18</v>
      </c>
      <c r="G5135" s="0" t="s">
        <v>19</v>
      </c>
      <c r="H5135" s="0" t="s">
        <v>5660</v>
      </c>
      <c r="I5135" s="0" t="n">
        <v>2</v>
      </c>
      <c r="J5135" s="0" t="n">
        <v>1.53</v>
      </c>
      <c r="K5135" s="3" t="s">
        <v>21</v>
      </c>
      <c r="L5135" s="0" t="n">
        <f aca="false">IF(K5135="Yes",(J5135-1)*0.98,-1)</f>
        <v>0.5194</v>
      </c>
      <c r="M5135" s="4" t="s">
        <v>22</v>
      </c>
      <c r="N5135" s="50" t="n">
        <v>10.92</v>
      </c>
      <c r="O5135" s="50" t="n">
        <f aca="false">N5135*L5135</f>
        <v>5.671848</v>
      </c>
      <c r="P5135" s="14" t="n">
        <f aca="false">O5135+P5134</f>
        <v>661.783902107035</v>
      </c>
    </row>
    <row r="5136" customFormat="false" ht="12.8" hidden="false" customHeight="false" outlineLevel="0" collapsed="false">
      <c r="A5136" s="2" t="s">
        <v>5658</v>
      </c>
      <c r="B5136" s="2" t="s">
        <v>23</v>
      </c>
      <c r="C5136" s="0" t="s">
        <v>1302</v>
      </c>
      <c r="D5136" s="0" t="s">
        <v>37</v>
      </c>
      <c r="E5136" s="0" t="s">
        <v>17</v>
      </c>
      <c r="G5136" s="0" t="s">
        <v>19</v>
      </c>
      <c r="H5136" s="0" t="s">
        <v>5661</v>
      </c>
      <c r="I5136" s="0" t="n">
        <v>2</v>
      </c>
      <c r="J5136" s="0" t="n">
        <v>2.52</v>
      </c>
      <c r="K5136" s="3" t="s">
        <v>21</v>
      </c>
      <c r="L5136" s="0" t="n">
        <f aca="false">IF(K5136="Yes",(J5136-1)*0.98,-1)</f>
        <v>1.4896</v>
      </c>
      <c r="M5136" s="11" t="s">
        <v>62</v>
      </c>
      <c r="N5136" s="50" t="n">
        <v>10.92</v>
      </c>
      <c r="O5136" s="50" t="n">
        <f aca="false">N5136*L5136</f>
        <v>16.266432</v>
      </c>
      <c r="P5136" s="14" t="n">
        <f aca="false">O5136+P5135</f>
        <v>678.050334107035</v>
      </c>
    </row>
    <row r="5137" customFormat="false" ht="12.8" hidden="false" customHeight="false" outlineLevel="0" collapsed="false">
      <c r="A5137" s="9" t="s">
        <v>5658</v>
      </c>
      <c r="B5137" s="9" t="s">
        <v>23</v>
      </c>
      <c r="C5137" s="6" t="s">
        <v>1302</v>
      </c>
      <c r="D5137" s="6" t="s">
        <v>37</v>
      </c>
      <c r="E5137" s="6" t="s">
        <v>17</v>
      </c>
      <c r="F5137" s="6"/>
      <c r="G5137" s="6" t="s">
        <v>19</v>
      </c>
      <c r="H5137" s="6" t="s">
        <v>5661</v>
      </c>
      <c r="I5137" s="0" t="n">
        <v>2</v>
      </c>
      <c r="J5137" s="6" t="n">
        <v>0</v>
      </c>
      <c r="K5137" s="3" t="str">
        <f aca="false">IF(I5137=1,"Yes","No")</f>
        <v>No</v>
      </c>
      <c r="L5137" s="7" t="n">
        <f aca="false">IF(K5137="Yes",(J5137-1)*0.98,-1)</f>
        <v>-1</v>
      </c>
      <c r="M5137" s="10" t="s">
        <v>53</v>
      </c>
      <c r="N5137" s="50" t="n">
        <v>10.92</v>
      </c>
      <c r="O5137" s="50" t="n">
        <f aca="false">N5137*L5137</f>
        <v>-10.92</v>
      </c>
      <c r="P5137" s="14" t="n">
        <f aca="false">O5137+P5136</f>
        <v>667.130334107035</v>
      </c>
    </row>
    <row r="5138" customFormat="false" ht="12.8" hidden="false" customHeight="false" outlineLevel="0" collapsed="false">
      <c r="A5138" s="2" t="s">
        <v>5658</v>
      </c>
      <c r="B5138" s="2" t="s">
        <v>71</v>
      </c>
      <c r="C5138" s="0" t="s">
        <v>218</v>
      </c>
      <c r="D5138" s="0" t="s">
        <v>16</v>
      </c>
      <c r="E5138" s="0" t="s">
        <v>17</v>
      </c>
      <c r="F5138" s="0" t="s">
        <v>18</v>
      </c>
      <c r="G5138" s="0" t="s">
        <v>19</v>
      </c>
      <c r="H5138" s="0" t="s">
        <v>5662</v>
      </c>
      <c r="I5138" s="0" t="n">
        <v>1</v>
      </c>
      <c r="J5138" s="0" t="n">
        <v>1.04</v>
      </c>
      <c r="K5138" s="3" t="s">
        <v>21</v>
      </c>
      <c r="L5138" s="0" t="n">
        <f aca="false">IF(K5138="Yes",(J5138-1)*0.98,-1)</f>
        <v>0.0392</v>
      </c>
      <c r="M5138" s="4" t="s">
        <v>22</v>
      </c>
      <c r="N5138" s="50" t="n">
        <v>10.92</v>
      </c>
      <c r="O5138" s="50" t="n">
        <f aca="false">N5138*L5138</f>
        <v>0.428064</v>
      </c>
      <c r="P5138" s="14" t="n">
        <f aca="false">O5138+P5137</f>
        <v>667.558398107035</v>
      </c>
    </row>
    <row r="5139" customFormat="false" ht="12.8" hidden="false" customHeight="false" outlineLevel="0" collapsed="false">
      <c r="A5139" s="2" t="s">
        <v>5663</v>
      </c>
      <c r="B5139" s="2" t="s">
        <v>94</v>
      </c>
      <c r="C5139" s="0" t="s">
        <v>150</v>
      </c>
      <c r="D5139" s="0" t="s">
        <v>16</v>
      </c>
      <c r="E5139" s="0" t="s">
        <v>17</v>
      </c>
      <c r="F5139" s="0" t="s">
        <v>18</v>
      </c>
      <c r="G5139" s="0" t="s">
        <v>19</v>
      </c>
      <c r="H5139" s="0" t="s">
        <v>5664</v>
      </c>
      <c r="I5139" s="0" t="n">
        <v>1</v>
      </c>
      <c r="J5139" s="0" t="n">
        <v>1.29</v>
      </c>
      <c r="K5139" s="3" t="s">
        <v>21</v>
      </c>
      <c r="L5139" s="0" t="n">
        <f aca="false">IF(K5139="Yes",(J5139-1)*0.98,-1)</f>
        <v>0.2842</v>
      </c>
      <c r="M5139" s="4" t="s">
        <v>22</v>
      </c>
      <c r="N5139" s="50" t="n">
        <v>10.92</v>
      </c>
      <c r="O5139" s="50" t="n">
        <f aca="false">N5139*L5139</f>
        <v>3.103464</v>
      </c>
      <c r="P5139" s="14" t="n">
        <f aca="false">O5139+P5138</f>
        <v>670.661862107035</v>
      </c>
    </row>
    <row r="5140" customFormat="false" ht="12.8" hidden="false" customHeight="false" outlineLevel="0" collapsed="false">
      <c r="A5140" s="2" t="s">
        <v>5663</v>
      </c>
      <c r="B5140" s="2" t="s">
        <v>94</v>
      </c>
      <c r="C5140" s="0" t="s">
        <v>150</v>
      </c>
      <c r="D5140" s="0" t="s">
        <v>16</v>
      </c>
      <c r="E5140" s="0" t="s">
        <v>17</v>
      </c>
      <c r="F5140" s="0" t="s">
        <v>18</v>
      </c>
      <c r="G5140" s="0" t="s">
        <v>19</v>
      </c>
      <c r="H5140" s="0" t="s">
        <v>5665</v>
      </c>
      <c r="I5140" s="0" t="n">
        <v>0</v>
      </c>
      <c r="J5140" s="0" t="n">
        <v>0</v>
      </c>
      <c r="K5140" s="3" t="s">
        <v>19</v>
      </c>
      <c r="L5140" s="0" t="n">
        <f aca="false">IF(K5140="Yes",(J5140-1)*0.98,-1)</f>
        <v>-1</v>
      </c>
      <c r="M5140" s="11" t="s">
        <v>62</v>
      </c>
      <c r="N5140" s="50" t="n">
        <v>10.92</v>
      </c>
      <c r="O5140" s="50" t="n">
        <f aca="false">N5140*L5140</f>
        <v>-10.92</v>
      </c>
      <c r="P5140" s="14" t="n">
        <f aca="false">O5140+P5139</f>
        <v>659.741862107035</v>
      </c>
      <c r="Q5140" s="47" t="n">
        <f aca="false">0.8*(P5140-545.91)</f>
        <v>91.0654896856279</v>
      </c>
      <c r="R5140" s="47" t="n">
        <v>500</v>
      </c>
      <c r="S5140" s="47" t="n">
        <f aca="false">R5140/50</f>
        <v>10</v>
      </c>
      <c r="T5140" s="47" t="n">
        <v>1541.46</v>
      </c>
      <c r="U5140" s="48" t="s">
        <v>21</v>
      </c>
      <c r="V5140" s="51" t="n">
        <f aca="false">T5140+68.68</f>
        <v>1610.14</v>
      </c>
    </row>
    <row r="5141" customFormat="false" ht="12.8" hidden="false" customHeight="false" outlineLevel="0" collapsed="false">
      <c r="A5141" s="2" t="s">
        <v>5666</v>
      </c>
      <c r="B5141" s="2" t="s">
        <v>55</v>
      </c>
      <c r="C5141" s="0" t="s">
        <v>24</v>
      </c>
      <c r="D5141" s="0" t="s">
        <v>48</v>
      </c>
      <c r="E5141" s="0" t="s">
        <v>87</v>
      </c>
      <c r="F5141" s="0" t="s">
        <v>18</v>
      </c>
      <c r="G5141" s="0" t="s">
        <v>21</v>
      </c>
      <c r="H5141" s="0" t="s">
        <v>5667</v>
      </c>
      <c r="I5141" s="0" t="s">
        <v>133</v>
      </c>
      <c r="J5141" s="0" t="n">
        <v>0</v>
      </c>
      <c r="K5141" s="3" t="s">
        <v>19</v>
      </c>
      <c r="L5141" s="0" t="n">
        <f aca="false">IF(K5141="Yes",(J5141-1)*0.98,-1)</f>
        <v>-1</v>
      </c>
      <c r="M5141" s="4" t="s">
        <v>22</v>
      </c>
      <c r="N5141" s="50" t="n">
        <v>10</v>
      </c>
      <c r="O5141" s="50" t="n">
        <f aca="false">N5141*L5141</f>
        <v>-10</v>
      </c>
      <c r="P5141" s="51" t="n">
        <f aca="false">R5140+O5141</f>
        <v>490</v>
      </c>
    </row>
    <row r="5142" customFormat="false" ht="12.8" hidden="false" customHeight="false" outlineLevel="0" collapsed="false">
      <c r="A5142" s="2" t="s">
        <v>5668</v>
      </c>
      <c r="B5142" s="2" t="s">
        <v>1396</v>
      </c>
      <c r="C5142" s="0" t="s">
        <v>248</v>
      </c>
      <c r="D5142" s="0" t="s">
        <v>16</v>
      </c>
      <c r="E5142" s="0" t="s">
        <v>17</v>
      </c>
      <c r="F5142" s="0" t="s">
        <v>18</v>
      </c>
      <c r="G5142" s="0" t="s">
        <v>19</v>
      </c>
      <c r="H5142" s="0" t="s">
        <v>4539</v>
      </c>
      <c r="I5142" s="0" t="n">
        <v>4</v>
      </c>
      <c r="J5142" s="0" t="n">
        <v>0</v>
      </c>
      <c r="K5142" s="3" t="s">
        <v>19</v>
      </c>
      <c r="L5142" s="0" t="n">
        <f aca="false">IF(K5142="Yes",(J5142-1)*0.98,-1)</f>
        <v>-1</v>
      </c>
      <c r="M5142" s="4" t="s">
        <v>22</v>
      </c>
      <c r="N5142" s="50" t="n">
        <v>10</v>
      </c>
      <c r="O5142" s="50" t="n">
        <f aca="false">N5142*L5142</f>
        <v>-10</v>
      </c>
      <c r="P5142" s="14" t="n">
        <f aca="false">O5142+P5141</f>
        <v>480</v>
      </c>
    </row>
    <row r="5143" customFormat="false" ht="12.8" hidden="false" customHeight="false" outlineLevel="0" collapsed="false">
      <c r="A5143" s="2" t="s">
        <v>5668</v>
      </c>
      <c r="B5143" s="2" t="s">
        <v>1396</v>
      </c>
      <c r="C5143" s="0" t="s">
        <v>248</v>
      </c>
      <c r="D5143" s="0" t="s">
        <v>16</v>
      </c>
      <c r="E5143" s="0" t="s">
        <v>17</v>
      </c>
      <c r="F5143" s="0" t="s">
        <v>18</v>
      </c>
      <c r="G5143" s="0" t="s">
        <v>19</v>
      </c>
      <c r="H5143" s="0" t="s">
        <v>5669</v>
      </c>
      <c r="I5143" s="0" t="n">
        <v>0</v>
      </c>
      <c r="J5143" s="0" t="n">
        <v>0</v>
      </c>
      <c r="K5143" s="3" t="s">
        <v>19</v>
      </c>
      <c r="L5143" s="0" t="n">
        <f aca="false">IF(K5143="Yes",(J5143-1)*0.98,-1)</f>
        <v>-1</v>
      </c>
      <c r="M5143" s="11" t="s">
        <v>62</v>
      </c>
      <c r="N5143" s="50" t="n">
        <v>10</v>
      </c>
      <c r="O5143" s="50" t="n">
        <f aca="false">N5143*L5143</f>
        <v>-10</v>
      </c>
      <c r="P5143" s="14" t="n">
        <f aca="false">O5143+P5142</f>
        <v>470</v>
      </c>
    </row>
    <row r="5144" customFormat="false" ht="12.8" hidden="false" customHeight="false" outlineLevel="0" collapsed="false">
      <c r="A5144" s="2" t="s">
        <v>5668</v>
      </c>
      <c r="B5144" s="2" t="s">
        <v>94</v>
      </c>
      <c r="C5144" s="0" t="s">
        <v>1192</v>
      </c>
      <c r="D5144" s="0" t="s">
        <v>37</v>
      </c>
      <c r="E5144" s="0" t="s">
        <v>87</v>
      </c>
      <c r="F5144" s="0" t="s">
        <v>298</v>
      </c>
      <c r="G5144" s="0" t="s">
        <v>19</v>
      </c>
      <c r="H5144" s="0" t="s">
        <v>5670</v>
      </c>
      <c r="I5144" s="0" t="n">
        <v>2</v>
      </c>
      <c r="J5144" s="0" t="n">
        <v>1.96</v>
      </c>
      <c r="K5144" s="3" t="s">
        <v>21</v>
      </c>
      <c r="L5144" s="0" t="n">
        <f aca="false">IF(K5144="Yes",(J5144-1)*0.98,-1)</f>
        <v>0.9408</v>
      </c>
      <c r="M5144" s="11" t="s">
        <v>62</v>
      </c>
      <c r="N5144" s="50" t="n">
        <v>10</v>
      </c>
      <c r="O5144" s="50" t="n">
        <f aca="false">N5144*L5144</f>
        <v>9.408</v>
      </c>
      <c r="P5144" s="14" t="n">
        <f aca="false">O5144+P5143</f>
        <v>479.408</v>
      </c>
    </row>
    <row r="5145" customFormat="false" ht="12.8" hidden="false" customHeight="false" outlineLevel="0" collapsed="false">
      <c r="A5145" s="2" t="s">
        <v>5668</v>
      </c>
      <c r="B5145" s="2" t="s">
        <v>94</v>
      </c>
      <c r="C5145" s="6" t="s">
        <v>1192</v>
      </c>
      <c r="D5145" s="6" t="s">
        <v>37</v>
      </c>
      <c r="E5145" s="6" t="s">
        <v>87</v>
      </c>
      <c r="F5145" s="6" t="s">
        <v>298</v>
      </c>
      <c r="G5145" s="6" t="s">
        <v>19</v>
      </c>
      <c r="H5145" s="6" t="s">
        <v>5671</v>
      </c>
      <c r="I5145" s="0" t="n">
        <v>3</v>
      </c>
      <c r="J5145" s="6" t="n">
        <v>0</v>
      </c>
      <c r="K5145" s="3" t="str">
        <f aca="false">IF(I5145=1, "No","Yes")</f>
        <v>Yes</v>
      </c>
      <c r="L5145" s="7" t="n">
        <f aca="false">IF(I5145=1,-J5145,0.98)</f>
        <v>0.98</v>
      </c>
      <c r="M5145" s="8" t="s">
        <v>51</v>
      </c>
      <c r="N5145" s="50" t="n">
        <v>10</v>
      </c>
      <c r="O5145" s="50" t="n">
        <f aca="false">N5145*L5145</f>
        <v>9.8</v>
      </c>
      <c r="P5145" s="14" t="n">
        <f aca="false">O5145+P5144</f>
        <v>489.208</v>
      </c>
    </row>
    <row r="5146" customFormat="false" ht="12.8" hidden="false" customHeight="false" outlineLevel="0" collapsed="false">
      <c r="A5146" s="9" t="s">
        <v>5668</v>
      </c>
      <c r="B5146" s="9" t="s">
        <v>94</v>
      </c>
      <c r="C5146" s="6" t="s">
        <v>1192</v>
      </c>
      <c r="D5146" s="6" t="s">
        <v>37</v>
      </c>
      <c r="E5146" s="6" t="s">
        <v>87</v>
      </c>
      <c r="F5146" s="6" t="s">
        <v>298</v>
      </c>
      <c r="G5146" s="6" t="s">
        <v>19</v>
      </c>
      <c r="H5146" s="6" t="s">
        <v>5670</v>
      </c>
      <c r="I5146" s="0" t="n">
        <v>2</v>
      </c>
      <c r="J5146" s="6" t="n">
        <v>0</v>
      </c>
      <c r="K5146" s="3" t="str">
        <f aca="false">IF(I5146=1,"Yes","No")</f>
        <v>No</v>
      </c>
      <c r="L5146" s="7" t="n">
        <f aca="false">IF(K5146="Yes",(J5146-1)*0.98,-1)</f>
        <v>-1</v>
      </c>
      <c r="M5146" s="10" t="s">
        <v>53</v>
      </c>
      <c r="N5146" s="50" t="n">
        <v>10</v>
      </c>
      <c r="O5146" s="50" t="n">
        <f aca="false">N5146*L5146</f>
        <v>-10</v>
      </c>
      <c r="P5146" s="14" t="n">
        <f aca="false">O5146+P5145</f>
        <v>479.208</v>
      </c>
    </row>
    <row r="5147" customFormat="false" ht="12.8" hidden="false" customHeight="false" outlineLevel="0" collapsed="false">
      <c r="A5147" s="2" t="s">
        <v>5668</v>
      </c>
      <c r="B5147" s="2" t="s">
        <v>130</v>
      </c>
      <c r="C5147" s="6" t="s">
        <v>1371</v>
      </c>
      <c r="D5147" s="6" t="s">
        <v>42</v>
      </c>
      <c r="E5147" s="6" t="s">
        <v>30</v>
      </c>
      <c r="F5147" s="6" t="s">
        <v>18</v>
      </c>
      <c r="G5147" s="6" t="s">
        <v>19</v>
      </c>
      <c r="H5147" s="6" t="s">
        <v>5672</v>
      </c>
      <c r="I5147" s="0" t="n">
        <v>3</v>
      </c>
      <c r="J5147" s="6" t="n">
        <v>0</v>
      </c>
      <c r="K5147" s="3" t="str">
        <f aca="false">IF(I5147=1, "No","Yes")</f>
        <v>Yes</v>
      </c>
      <c r="L5147" s="7" t="n">
        <f aca="false">IF(I5147=1,-J5147,0.98)</f>
        <v>0.98</v>
      </c>
      <c r="M5147" s="8" t="s">
        <v>51</v>
      </c>
      <c r="N5147" s="50" t="n">
        <v>10</v>
      </c>
      <c r="O5147" s="50" t="n">
        <f aca="false">N5147*L5147</f>
        <v>9.8</v>
      </c>
      <c r="P5147" s="14" t="n">
        <f aca="false">O5147+P5146</f>
        <v>489.008</v>
      </c>
    </row>
    <row r="5148" customFormat="false" ht="12.8" hidden="false" customHeight="false" outlineLevel="0" collapsed="false">
      <c r="A5148" s="2" t="s">
        <v>5673</v>
      </c>
      <c r="B5148" s="2" t="s">
        <v>139</v>
      </c>
      <c r="C5148" s="0" t="s">
        <v>47</v>
      </c>
      <c r="D5148" s="0" t="s">
        <v>42</v>
      </c>
      <c r="E5148" s="0" t="s">
        <v>30</v>
      </c>
      <c r="F5148" s="0" t="s">
        <v>43</v>
      </c>
      <c r="G5148" s="0" t="s">
        <v>19</v>
      </c>
      <c r="H5148" s="0" t="s">
        <v>5674</v>
      </c>
      <c r="I5148" s="0" t="n">
        <v>0</v>
      </c>
      <c r="J5148" s="0" t="n">
        <v>0</v>
      </c>
      <c r="K5148" s="3" t="s">
        <v>19</v>
      </c>
      <c r="L5148" s="0" t="n">
        <f aca="false">IF(K5148="Yes",(J5148-1)*0.98,-1)</f>
        <v>-1</v>
      </c>
      <c r="M5148" s="11" t="s">
        <v>62</v>
      </c>
      <c r="N5148" s="50" t="n">
        <v>10</v>
      </c>
      <c r="O5148" s="50" t="n">
        <f aca="false">N5148*L5148</f>
        <v>-10</v>
      </c>
      <c r="P5148" s="14" t="n">
        <f aca="false">O5148+P5147</f>
        <v>479.008</v>
      </c>
    </row>
    <row r="5149" customFormat="false" ht="12.8" hidden="false" customHeight="false" outlineLevel="0" collapsed="false">
      <c r="A5149" s="2" t="s">
        <v>5673</v>
      </c>
      <c r="B5149" s="2" t="s">
        <v>170</v>
      </c>
      <c r="C5149" s="0" t="s">
        <v>47</v>
      </c>
      <c r="D5149" s="0" t="s">
        <v>42</v>
      </c>
      <c r="E5149" s="0" t="s">
        <v>30</v>
      </c>
      <c r="F5149" s="0" t="s">
        <v>43</v>
      </c>
      <c r="G5149" s="0" t="s">
        <v>19</v>
      </c>
      <c r="H5149" s="0" t="s">
        <v>5675</v>
      </c>
      <c r="I5149" s="0" t="n">
        <v>4</v>
      </c>
      <c r="J5149" s="0" t="n">
        <v>0</v>
      </c>
      <c r="K5149" s="3" t="s">
        <v>19</v>
      </c>
      <c r="L5149" s="0" t="n">
        <f aca="false">IF(K5149="Yes",(J5149-1)*0.98,-1)</f>
        <v>-1</v>
      </c>
      <c r="M5149" s="11" t="s">
        <v>62</v>
      </c>
      <c r="N5149" s="50" t="n">
        <v>10</v>
      </c>
      <c r="O5149" s="50" t="n">
        <f aca="false">N5149*L5149</f>
        <v>-10</v>
      </c>
      <c r="P5149" s="14" t="n">
        <f aca="false">O5149+P5148</f>
        <v>469.008</v>
      </c>
    </row>
    <row r="5150" customFormat="false" ht="12.8" hidden="false" customHeight="false" outlineLevel="0" collapsed="false">
      <c r="A5150" s="9" t="s">
        <v>5673</v>
      </c>
      <c r="B5150" s="9" t="s">
        <v>170</v>
      </c>
      <c r="C5150" s="6" t="s">
        <v>47</v>
      </c>
      <c r="D5150" s="6" t="s">
        <v>42</v>
      </c>
      <c r="E5150" s="6" t="s">
        <v>30</v>
      </c>
      <c r="F5150" s="6" t="s">
        <v>43</v>
      </c>
      <c r="G5150" s="6" t="s">
        <v>19</v>
      </c>
      <c r="H5150" s="6" t="s">
        <v>5676</v>
      </c>
      <c r="I5150" s="0" t="n">
        <v>2</v>
      </c>
      <c r="J5150" s="6" t="n">
        <v>2.58</v>
      </c>
      <c r="K5150" s="3" t="s">
        <v>21</v>
      </c>
      <c r="L5150" s="0" t="n">
        <f aca="false">IF(K5150="Yes",(J5150-1)*0.98,-1)</f>
        <v>1.5484</v>
      </c>
      <c r="M5150" s="13" t="s">
        <v>184</v>
      </c>
      <c r="N5150" s="50" t="n">
        <v>10</v>
      </c>
      <c r="O5150" s="50" t="n">
        <f aca="false">N5150*L5150</f>
        <v>15.484</v>
      </c>
      <c r="P5150" s="14" t="n">
        <f aca="false">O5150+P5149</f>
        <v>484.492</v>
      </c>
    </row>
    <row r="5151" customFormat="false" ht="12.8" hidden="false" customHeight="false" outlineLevel="0" collapsed="false">
      <c r="A5151" s="2" t="s">
        <v>5677</v>
      </c>
      <c r="B5151" s="2" t="s">
        <v>135</v>
      </c>
      <c r="C5151" s="0" t="s">
        <v>47</v>
      </c>
      <c r="D5151" s="0" t="s">
        <v>42</v>
      </c>
      <c r="E5151" s="0" t="s">
        <v>30</v>
      </c>
      <c r="F5151" s="0" t="s">
        <v>18</v>
      </c>
      <c r="G5151" s="0" t="s">
        <v>19</v>
      </c>
      <c r="H5151" s="0" t="s">
        <v>5678</v>
      </c>
      <c r="I5151" s="0" t="n">
        <v>0</v>
      </c>
      <c r="J5151" s="0" t="n">
        <v>0</v>
      </c>
      <c r="K5151" s="3" t="s">
        <v>19</v>
      </c>
      <c r="L5151" s="0" t="n">
        <f aca="false">IF(K5151="Yes",(J5151-1)*0.98,-1)</f>
        <v>-1</v>
      </c>
      <c r="M5151" s="11" t="s">
        <v>62</v>
      </c>
      <c r="N5151" s="50" t="n">
        <v>10</v>
      </c>
      <c r="O5151" s="50" t="n">
        <f aca="false">N5151*L5151</f>
        <v>-10</v>
      </c>
      <c r="P5151" s="14" t="n">
        <f aca="false">O5151+P5150</f>
        <v>474.492</v>
      </c>
    </row>
    <row r="5152" customFormat="false" ht="12.8" hidden="false" customHeight="false" outlineLevel="0" collapsed="false">
      <c r="A5152" s="2" t="s">
        <v>5679</v>
      </c>
      <c r="B5152" s="2" t="s">
        <v>445</v>
      </c>
      <c r="C5152" s="0" t="s">
        <v>1371</v>
      </c>
      <c r="D5152" s="0" t="s">
        <v>42</v>
      </c>
      <c r="E5152" s="0" t="s">
        <v>30</v>
      </c>
      <c r="F5152" s="0" t="s">
        <v>18</v>
      </c>
      <c r="G5152" s="0" t="s">
        <v>19</v>
      </c>
      <c r="H5152" s="0" t="s">
        <v>5680</v>
      </c>
      <c r="I5152" s="0" t="n">
        <v>0</v>
      </c>
      <c r="J5152" s="0" t="n">
        <v>0</v>
      </c>
      <c r="K5152" s="3" t="s">
        <v>19</v>
      </c>
      <c r="L5152" s="0" t="n">
        <f aca="false">IF(K5152="Yes",(J5152-1)*0.98,-1)</f>
        <v>-1</v>
      </c>
      <c r="M5152" s="11" t="s">
        <v>62</v>
      </c>
      <c r="N5152" s="50" t="n">
        <v>10</v>
      </c>
      <c r="O5152" s="50" t="n">
        <f aca="false">N5152*L5152</f>
        <v>-10</v>
      </c>
      <c r="P5152" s="14" t="n">
        <f aca="false">O5152+P5151</f>
        <v>464.492</v>
      </c>
    </row>
    <row r="5153" customFormat="false" ht="12.8" hidden="false" customHeight="false" outlineLevel="0" collapsed="false">
      <c r="A5153" s="2" t="s">
        <v>5679</v>
      </c>
      <c r="B5153" s="2" t="s">
        <v>14</v>
      </c>
      <c r="C5153" s="0" t="s">
        <v>78</v>
      </c>
      <c r="D5153" s="0" t="s">
        <v>16</v>
      </c>
      <c r="E5153" s="0" t="s">
        <v>17</v>
      </c>
      <c r="F5153" s="0" t="s">
        <v>18</v>
      </c>
      <c r="G5153" s="0" t="s">
        <v>19</v>
      </c>
      <c r="H5153" s="0" t="s">
        <v>5681</v>
      </c>
      <c r="I5153" s="0" t="n">
        <v>2</v>
      </c>
      <c r="J5153" s="0" t="n">
        <v>1.16</v>
      </c>
      <c r="K5153" s="3" t="s">
        <v>21</v>
      </c>
      <c r="L5153" s="0" t="n">
        <f aca="false">IF(K5153="Yes",(J5153-1)*0.98,-1)</f>
        <v>0.1568</v>
      </c>
      <c r="M5153" s="4" t="s">
        <v>22</v>
      </c>
      <c r="N5153" s="50" t="n">
        <v>10</v>
      </c>
      <c r="O5153" s="50" t="n">
        <f aca="false">N5153*L5153</f>
        <v>1.568</v>
      </c>
      <c r="P5153" s="14" t="n">
        <f aca="false">O5153+P5152</f>
        <v>466.06</v>
      </c>
    </row>
    <row r="5154" customFormat="false" ht="12.8" hidden="false" customHeight="false" outlineLevel="0" collapsed="false">
      <c r="A5154" s="2" t="s">
        <v>5679</v>
      </c>
      <c r="B5154" s="2" t="s">
        <v>331</v>
      </c>
      <c r="C5154" s="0" t="s">
        <v>125</v>
      </c>
      <c r="D5154" s="0" t="s">
        <v>29</v>
      </c>
      <c r="E5154" s="0" t="s">
        <v>30</v>
      </c>
      <c r="F5154" s="0" t="s">
        <v>43</v>
      </c>
      <c r="G5154" s="0" t="s">
        <v>19</v>
      </c>
      <c r="H5154" s="0" t="s">
        <v>5682</v>
      </c>
      <c r="I5154" s="0" t="n">
        <v>0</v>
      </c>
      <c r="J5154" s="0" t="n">
        <v>0</v>
      </c>
      <c r="K5154" s="3" t="s">
        <v>19</v>
      </c>
      <c r="L5154" s="0" t="n">
        <f aca="false">IF(K5154="Yes",(J5154-1)*0.98,-1)</f>
        <v>-1</v>
      </c>
      <c r="M5154" s="4" t="s">
        <v>22</v>
      </c>
      <c r="N5154" s="50" t="n">
        <v>10</v>
      </c>
      <c r="O5154" s="50" t="n">
        <f aca="false">N5154*L5154</f>
        <v>-10</v>
      </c>
      <c r="P5154" s="14" t="n">
        <f aca="false">O5154+P5153</f>
        <v>456.06</v>
      </c>
    </row>
    <row r="5155" customFormat="false" ht="12.8" hidden="false" customHeight="false" outlineLevel="0" collapsed="false">
      <c r="A5155" s="2" t="s">
        <v>5679</v>
      </c>
      <c r="B5155" s="2" t="s">
        <v>331</v>
      </c>
      <c r="C5155" s="0" t="s">
        <v>125</v>
      </c>
      <c r="D5155" s="0" t="s">
        <v>29</v>
      </c>
      <c r="E5155" s="0" t="s">
        <v>30</v>
      </c>
      <c r="F5155" s="0" t="s">
        <v>43</v>
      </c>
      <c r="G5155" s="0" t="s">
        <v>19</v>
      </c>
      <c r="H5155" s="0" t="s">
        <v>5618</v>
      </c>
      <c r="I5155" s="0" t="n">
        <v>2</v>
      </c>
      <c r="J5155" s="0" t="n">
        <v>1.71</v>
      </c>
      <c r="K5155" s="3" t="s">
        <v>21</v>
      </c>
      <c r="L5155" s="0" t="n">
        <f aca="false">IF(K5155="Yes",(J5155-1)*0.98,-1)</f>
        <v>0.6958</v>
      </c>
      <c r="M5155" s="11" t="s">
        <v>62</v>
      </c>
      <c r="N5155" s="50" t="n">
        <v>10</v>
      </c>
      <c r="O5155" s="50" t="n">
        <f aca="false">N5155*L5155</f>
        <v>6.958</v>
      </c>
      <c r="P5155" s="14" t="n">
        <f aca="false">O5155+P5154</f>
        <v>463.018</v>
      </c>
    </row>
    <row r="5156" customFormat="false" ht="12.8" hidden="false" customHeight="false" outlineLevel="0" collapsed="false">
      <c r="A5156" s="2" t="s">
        <v>5683</v>
      </c>
      <c r="B5156" s="2" t="s">
        <v>512</v>
      </c>
      <c r="C5156" s="0" t="s">
        <v>74</v>
      </c>
      <c r="D5156" s="0" t="s">
        <v>37</v>
      </c>
      <c r="E5156" s="0" t="s">
        <v>30</v>
      </c>
      <c r="F5156" s="0" t="s">
        <v>65</v>
      </c>
      <c r="G5156" s="0" t="s">
        <v>21</v>
      </c>
      <c r="H5156" s="0" t="s">
        <v>5684</v>
      </c>
      <c r="I5156" s="0" t="n">
        <v>1</v>
      </c>
      <c r="J5156" s="0" t="n">
        <v>1.29</v>
      </c>
      <c r="K5156" s="3" t="s">
        <v>21</v>
      </c>
      <c r="L5156" s="0" t="n">
        <f aca="false">IF(K5156="Yes",(J5156-1)*0.98,-1)</f>
        <v>0.2842</v>
      </c>
      <c r="M5156" s="4" t="s">
        <v>22</v>
      </c>
      <c r="N5156" s="50" t="n">
        <v>10</v>
      </c>
      <c r="O5156" s="50" t="n">
        <f aca="false">N5156*L5156</f>
        <v>2.842</v>
      </c>
      <c r="P5156" s="14" t="n">
        <f aca="false">O5156+P5155</f>
        <v>465.86</v>
      </c>
    </row>
    <row r="5157" customFormat="false" ht="12.8" hidden="false" customHeight="false" outlineLevel="0" collapsed="false">
      <c r="A5157" s="2" t="s">
        <v>5683</v>
      </c>
      <c r="B5157" s="2" t="s">
        <v>512</v>
      </c>
      <c r="C5157" s="0" t="s">
        <v>74</v>
      </c>
      <c r="D5157" s="0" t="s">
        <v>37</v>
      </c>
      <c r="E5157" s="0" t="s">
        <v>30</v>
      </c>
      <c r="F5157" s="0" t="s">
        <v>65</v>
      </c>
      <c r="G5157" s="0" t="s">
        <v>21</v>
      </c>
      <c r="H5157" s="0" t="s">
        <v>5484</v>
      </c>
      <c r="I5157" s="0" t="n">
        <v>2</v>
      </c>
      <c r="J5157" s="0" t="n">
        <v>1.63</v>
      </c>
      <c r="K5157" s="3" t="s">
        <v>21</v>
      </c>
      <c r="L5157" s="0" t="n">
        <f aca="false">IF(K5157="Yes",(J5157-1)*0.98,-1)</f>
        <v>0.6174</v>
      </c>
      <c r="M5157" s="11" t="s">
        <v>62</v>
      </c>
      <c r="N5157" s="50" t="n">
        <v>10</v>
      </c>
      <c r="O5157" s="50" t="n">
        <f aca="false">N5157*L5157</f>
        <v>6.174</v>
      </c>
      <c r="P5157" s="14" t="n">
        <f aca="false">O5157+P5156</f>
        <v>472.034</v>
      </c>
    </row>
    <row r="5158" customFormat="false" ht="12.8" hidden="false" customHeight="false" outlineLevel="0" collapsed="false">
      <c r="A5158" s="2" t="s">
        <v>5683</v>
      </c>
      <c r="B5158" s="2" t="s">
        <v>252</v>
      </c>
      <c r="C5158" s="0" t="s">
        <v>59</v>
      </c>
      <c r="D5158" s="0" t="s">
        <v>42</v>
      </c>
      <c r="E5158" s="0" t="s">
        <v>30</v>
      </c>
      <c r="F5158" s="0" t="s">
        <v>18</v>
      </c>
      <c r="G5158" s="0" t="s">
        <v>19</v>
      </c>
      <c r="H5158" s="0" t="s">
        <v>5685</v>
      </c>
      <c r="I5158" s="0" t="n">
        <v>0</v>
      </c>
      <c r="J5158" s="0" t="n">
        <v>0</v>
      </c>
      <c r="K5158" s="3" t="s">
        <v>19</v>
      </c>
      <c r="L5158" s="0" t="n">
        <f aca="false">IF(K5158="Yes",(J5158-1)*0.98,-1)</f>
        <v>-1</v>
      </c>
      <c r="M5158" s="11" t="s">
        <v>62</v>
      </c>
      <c r="N5158" s="50" t="n">
        <v>10</v>
      </c>
      <c r="O5158" s="50" t="n">
        <f aca="false">N5158*L5158</f>
        <v>-10</v>
      </c>
      <c r="P5158" s="14" t="n">
        <f aca="false">O5158+P5157</f>
        <v>462.034</v>
      </c>
    </row>
    <row r="5159" customFormat="false" ht="12.8" hidden="false" customHeight="false" outlineLevel="0" collapsed="false">
      <c r="A5159" s="2" t="s">
        <v>5683</v>
      </c>
      <c r="B5159" s="2" t="s">
        <v>280</v>
      </c>
      <c r="C5159" s="0" t="s">
        <v>74</v>
      </c>
      <c r="D5159" s="0" t="s">
        <v>37</v>
      </c>
      <c r="E5159" s="0" t="s">
        <v>30</v>
      </c>
      <c r="F5159" s="0" t="s">
        <v>65</v>
      </c>
      <c r="G5159" s="0" t="s">
        <v>21</v>
      </c>
      <c r="H5159" s="0" t="s">
        <v>5686</v>
      </c>
      <c r="I5159" s="0" t="n">
        <v>2</v>
      </c>
      <c r="J5159" s="0" t="n">
        <v>1.73</v>
      </c>
      <c r="K5159" s="3" t="s">
        <v>21</v>
      </c>
      <c r="L5159" s="0" t="n">
        <f aca="false">IF(K5159="Yes",(J5159-1)*0.98,-1)</f>
        <v>0.7154</v>
      </c>
      <c r="M5159" s="4" t="s">
        <v>22</v>
      </c>
      <c r="N5159" s="50" t="n">
        <v>10</v>
      </c>
      <c r="O5159" s="50" t="n">
        <f aca="false">N5159*L5159</f>
        <v>7.154</v>
      </c>
      <c r="P5159" s="14" t="n">
        <f aca="false">O5159+P5158</f>
        <v>469.188</v>
      </c>
    </row>
    <row r="5160" customFormat="false" ht="12.8" hidden="false" customHeight="false" outlineLevel="0" collapsed="false">
      <c r="A5160" s="2" t="s">
        <v>5683</v>
      </c>
      <c r="B5160" s="2" t="s">
        <v>343</v>
      </c>
      <c r="C5160" s="0" t="s">
        <v>74</v>
      </c>
      <c r="D5160" s="0" t="s">
        <v>37</v>
      </c>
      <c r="E5160" s="0" t="s">
        <v>30</v>
      </c>
      <c r="F5160" s="0" t="s">
        <v>43</v>
      </c>
      <c r="G5160" s="0" t="s">
        <v>19</v>
      </c>
      <c r="H5160" s="0" t="s">
        <v>5687</v>
      </c>
      <c r="I5160" s="0" t="n">
        <v>0</v>
      </c>
      <c r="J5160" s="0" t="n">
        <v>0</v>
      </c>
      <c r="K5160" s="3" t="s">
        <v>19</v>
      </c>
      <c r="L5160" s="0" t="n">
        <f aca="false">IF(K5160="Yes",(J5160-1)*0.98,-1)</f>
        <v>-1</v>
      </c>
      <c r="M5160" s="4" t="s">
        <v>22</v>
      </c>
      <c r="N5160" s="50" t="n">
        <v>10</v>
      </c>
      <c r="O5160" s="50" t="n">
        <f aca="false">N5160*L5160</f>
        <v>-10</v>
      </c>
      <c r="P5160" s="14" t="n">
        <f aca="false">O5160+P5159</f>
        <v>459.188</v>
      </c>
    </row>
    <row r="5161" customFormat="false" ht="12.8" hidden="false" customHeight="false" outlineLevel="0" collapsed="false">
      <c r="A5161" s="2" t="s">
        <v>5683</v>
      </c>
      <c r="B5161" s="2" t="s">
        <v>343</v>
      </c>
      <c r="C5161" s="0" t="s">
        <v>74</v>
      </c>
      <c r="D5161" s="0" t="s">
        <v>37</v>
      </c>
      <c r="E5161" s="0" t="s">
        <v>30</v>
      </c>
      <c r="F5161" s="0" t="s">
        <v>43</v>
      </c>
      <c r="G5161" s="0" t="s">
        <v>19</v>
      </c>
      <c r="H5161" s="0" t="s">
        <v>5688</v>
      </c>
      <c r="I5161" s="0" t="n">
        <v>2</v>
      </c>
      <c r="J5161" s="0" t="n">
        <v>1.31</v>
      </c>
      <c r="K5161" s="3" t="s">
        <v>21</v>
      </c>
      <c r="L5161" s="0" t="n">
        <f aca="false">IF(K5161="Yes",(J5161-1)*0.98,-1)</f>
        <v>0.3038</v>
      </c>
      <c r="M5161" s="11" t="s">
        <v>62</v>
      </c>
      <c r="N5161" s="50" t="n">
        <v>10</v>
      </c>
      <c r="O5161" s="50" t="n">
        <f aca="false">N5161*L5161</f>
        <v>3.038</v>
      </c>
      <c r="P5161" s="14" t="n">
        <f aca="false">O5161+P5160</f>
        <v>462.226</v>
      </c>
    </row>
    <row r="5162" customFormat="false" ht="12.8" hidden="false" customHeight="false" outlineLevel="0" collapsed="false">
      <c r="A5162" s="9" t="s">
        <v>5683</v>
      </c>
      <c r="B5162" s="9" t="s">
        <v>343</v>
      </c>
      <c r="C5162" s="6" t="s">
        <v>74</v>
      </c>
      <c r="D5162" s="6" t="s">
        <v>37</v>
      </c>
      <c r="E5162" s="6" t="s">
        <v>30</v>
      </c>
      <c r="F5162" s="6" t="s">
        <v>43</v>
      </c>
      <c r="G5162" s="6" t="s">
        <v>19</v>
      </c>
      <c r="H5162" s="6" t="s">
        <v>5688</v>
      </c>
      <c r="I5162" s="0" t="n">
        <v>2</v>
      </c>
      <c r="J5162" s="6" t="n">
        <v>0</v>
      </c>
      <c r="K5162" s="3" t="str">
        <f aca="false">IF(I5162=1,"Yes","No")</f>
        <v>No</v>
      </c>
      <c r="L5162" s="7" t="n">
        <f aca="false">IF(K5162="Yes",(J5162-1)*0.98,-1)</f>
        <v>-1</v>
      </c>
      <c r="M5162" s="10" t="s">
        <v>53</v>
      </c>
      <c r="N5162" s="50" t="n">
        <v>10</v>
      </c>
      <c r="O5162" s="50" t="n">
        <f aca="false">N5162*L5162</f>
        <v>-10</v>
      </c>
      <c r="P5162" s="14" t="n">
        <f aca="false">O5162+P5161</f>
        <v>452.226</v>
      </c>
    </row>
    <row r="5163" customFormat="false" ht="12.8" hidden="false" customHeight="false" outlineLevel="0" collapsed="false">
      <c r="A5163" s="2" t="s">
        <v>5689</v>
      </c>
      <c r="B5163" s="2" t="s">
        <v>5690</v>
      </c>
      <c r="C5163" s="0" t="s">
        <v>1371</v>
      </c>
      <c r="D5163" s="0" t="s">
        <v>42</v>
      </c>
      <c r="E5163" s="0" t="s">
        <v>30</v>
      </c>
      <c r="F5163" s="0" t="s">
        <v>316</v>
      </c>
      <c r="G5163" s="0" t="s">
        <v>19</v>
      </c>
      <c r="H5163" s="0" t="s">
        <v>5691</v>
      </c>
      <c r="I5163" s="0" t="n">
        <v>1</v>
      </c>
      <c r="J5163" s="0" t="n">
        <v>1.33</v>
      </c>
      <c r="K5163" s="3" t="s">
        <v>21</v>
      </c>
      <c r="L5163" s="0" t="n">
        <f aca="false">IF(K5163="Yes",(J5163-1)*0.98,-1)</f>
        <v>0.3234</v>
      </c>
      <c r="M5163" s="4" t="s">
        <v>22</v>
      </c>
      <c r="N5163" s="50" t="n">
        <v>10</v>
      </c>
      <c r="O5163" s="50" t="n">
        <f aca="false">N5163*L5163</f>
        <v>3.234</v>
      </c>
      <c r="P5163" s="14" t="n">
        <f aca="false">O5163+P5162</f>
        <v>455.46</v>
      </c>
    </row>
    <row r="5164" customFormat="false" ht="12.8" hidden="false" customHeight="false" outlineLevel="0" collapsed="false">
      <c r="A5164" s="2" t="s">
        <v>5689</v>
      </c>
      <c r="B5164" s="2" t="s">
        <v>885</v>
      </c>
      <c r="C5164" s="0" t="s">
        <v>225</v>
      </c>
      <c r="D5164" s="0" t="s">
        <v>16</v>
      </c>
      <c r="E5164" s="0" t="s">
        <v>17</v>
      </c>
      <c r="F5164" s="0" t="s">
        <v>18</v>
      </c>
      <c r="G5164" s="0" t="s">
        <v>19</v>
      </c>
      <c r="H5164" s="0" t="s">
        <v>5692</v>
      </c>
      <c r="I5164" s="0" t="n">
        <v>1</v>
      </c>
      <c r="J5164" s="0" t="n">
        <v>1.15</v>
      </c>
      <c r="K5164" s="3" t="s">
        <v>21</v>
      </c>
      <c r="L5164" s="0" t="n">
        <f aca="false">IF(K5164="Yes",(J5164-1)*0.98,-1)</f>
        <v>0.147</v>
      </c>
      <c r="M5164" s="4" t="s">
        <v>22</v>
      </c>
      <c r="N5164" s="50" t="n">
        <v>10</v>
      </c>
      <c r="O5164" s="50" t="n">
        <f aca="false">N5164*L5164</f>
        <v>1.47</v>
      </c>
      <c r="P5164" s="14" t="n">
        <f aca="false">O5164+P5163</f>
        <v>456.93</v>
      </c>
    </row>
    <row r="5165" customFormat="false" ht="12.8" hidden="false" customHeight="false" outlineLevel="0" collapsed="false">
      <c r="A5165" s="2" t="s">
        <v>5689</v>
      </c>
      <c r="B5165" s="2" t="s">
        <v>5693</v>
      </c>
      <c r="C5165" s="0" t="s">
        <v>1371</v>
      </c>
      <c r="D5165" s="0" t="s">
        <v>16</v>
      </c>
      <c r="E5165" s="0" t="s">
        <v>17</v>
      </c>
      <c r="F5165" s="0" t="s">
        <v>18</v>
      </c>
      <c r="G5165" s="0" t="s">
        <v>19</v>
      </c>
      <c r="H5165" s="0" t="s">
        <v>5694</v>
      </c>
      <c r="I5165" s="0" t="n">
        <v>2</v>
      </c>
      <c r="J5165" s="0" t="n">
        <v>1.24</v>
      </c>
      <c r="K5165" s="3" t="s">
        <v>21</v>
      </c>
      <c r="L5165" s="0" t="n">
        <f aca="false">IF(K5165="Yes",(J5165-1)*0.98,-1)</f>
        <v>0.2352</v>
      </c>
      <c r="M5165" s="4" t="s">
        <v>22</v>
      </c>
      <c r="N5165" s="50" t="n">
        <v>10</v>
      </c>
      <c r="O5165" s="50" t="n">
        <f aca="false">N5165*L5165</f>
        <v>2.352</v>
      </c>
      <c r="P5165" s="14" t="n">
        <f aca="false">O5165+P5164</f>
        <v>459.282</v>
      </c>
    </row>
    <row r="5166" customFormat="false" ht="12.8" hidden="false" customHeight="false" outlineLevel="0" collapsed="false">
      <c r="A5166" s="2" t="s">
        <v>5689</v>
      </c>
      <c r="B5166" s="2" t="s">
        <v>5693</v>
      </c>
      <c r="C5166" s="0" t="s">
        <v>1371</v>
      </c>
      <c r="D5166" s="0" t="s">
        <v>16</v>
      </c>
      <c r="E5166" s="0" t="s">
        <v>17</v>
      </c>
      <c r="F5166" s="0" t="s">
        <v>18</v>
      </c>
      <c r="G5166" s="0" t="s">
        <v>19</v>
      </c>
      <c r="H5166" s="0" t="s">
        <v>4942</v>
      </c>
      <c r="I5166" s="0" t="n">
        <v>0</v>
      </c>
      <c r="J5166" s="0" t="n">
        <v>0</v>
      </c>
      <c r="K5166" s="3" t="s">
        <v>19</v>
      </c>
      <c r="L5166" s="0" t="n">
        <f aca="false">IF(K5166="Yes",(J5166-1)*0.98,-1)</f>
        <v>-1</v>
      </c>
      <c r="M5166" s="11" t="s">
        <v>62</v>
      </c>
      <c r="N5166" s="50" t="n">
        <v>10</v>
      </c>
      <c r="O5166" s="50" t="n">
        <f aca="false">N5166*L5166</f>
        <v>-10</v>
      </c>
      <c r="P5166" s="14" t="n">
        <f aca="false">O5166+P5165</f>
        <v>449.282</v>
      </c>
    </row>
    <row r="5167" customFormat="false" ht="12.8" hidden="false" customHeight="false" outlineLevel="0" collapsed="false">
      <c r="A5167" s="2" t="s">
        <v>5689</v>
      </c>
      <c r="B5167" s="2" t="s">
        <v>5695</v>
      </c>
      <c r="C5167" s="0" t="s">
        <v>1371</v>
      </c>
      <c r="D5167" s="0" t="s">
        <v>16</v>
      </c>
      <c r="E5167" s="0" t="s">
        <v>17</v>
      </c>
      <c r="F5167" s="0" t="s">
        <v>18</v>
      </c>
      <c r="G5167" s="0" t="s">
        <v>19</v>
      </c>
      <c r="H5167" s="0" t="s">
        <v>5696</v>
      </c>
      <c r="I5167" s="0" t="n">
        <v>1</v>
      </c>
      <c r="J5167" s="0" t="n">
        <v>1.2</v>
      </c>
      <c r="K5167" s="3" t="s">
        <v>21</v>
      </c>
      <c r="L5167" s="0" t="n">
        <f aca="false">IF(K5167="Yes",(J5167-1)*0.98,-1)</f>
        <v>0.196</v>
      </c>
      <c r="M5167" s="4" t="s">
        <v>22</v>
      </c>
      <c r="N5167" s="50" t="n">
        <v>10</v>
      </c>
      <c r="O5167" s="50" t="n">
        <f aca="false">N5167*L5167</f>
        <v>1.96</v>
      </c>
      <c r="P5167" s="14" t="n">
        <f aca="false">O5167+P5166</f>
        <v>451.242</v>
      </c>
    </row>
    <row r="5168" customFormat="false" ht="12.8" hidden="false" customHeight="false" outlineLevel="0" collapsed="false">
      <c r="A5168" s="2" t="s">
        <v>5689</v>
      </c>
      <c r="B5168" s="2" t="s">
        <v>5695</v>
      </c>
      <c r="C5168" s="0" t="s">
        <v>1371</v>
      </c>
      <c r="D5168" s="0" t="s">
        <v>16</v>
      </c>
      <c r="E5168" s="0" t="s">
        <v>17</v>
      </c>
      <c r="F5168" s="0" t="s">
        <v>18</v>
      </c>
      <c r="G5168" s="0" t="s">
        <v>19</v>
      </c>
      <c r="H5168" s="0" t="s">
        <v>5697</v>
      </c>
      <c r="I5168" s="0" t="n">
        <v>2</v>
      </c>
      <c r="J5168" s="0" t="n">
        <v>1.36</v>
      </c>
      <c r="K5168" s="3" t="s">
        <v>21</v>
      </c>
      <c r="L5168" s="0" t="n">
        <f aca="false">IF(K5168="Yes",(J5168-1)*0.98,-1)</f>
        <v>0.3528</v>
      </c>
      <c r="M5168" s="11" t="s">
        <v>62</v>
      </c>
      <c r="N5168" s="50" t="n">
        <v>10</v>
      </c>
      <c r="O5168" s="50" t="n">
        <f aca="false">N5168*L5168</f>
        <v>3.528</v>
      </c>
      <c r="P5168" s="14" t="n">
        <f aca="false">O5168+P5167</f>
        <v>454.77</v>
      </c>
    </row>
    <row r="5169" customFormat="false" ht="12.8" hidden="false" customHeight="false" outlineLevel="0" collapsed="false">
      <c r="A5169" s="2" t="s">
        <v>5698</v>
      </c>
      <c r="B5169" s="2" t="s">
        <v>130</v>
      </c>
      <c r="C5169" s="0" t="s">
        <v>28</v>
      </c>
      <c r="D5169" s="0" t="s">
        <v>42</v>
      </c>
      <c r="E5169" s="0" t="s">
        <v>30</v>
      </c>
      <c r="F5169" s="0" t="s">
        <v>43</v>
      </c>
      <c r="G5169" s="0" t="s">
        <v>19</v>
      </c>
      <c r="H5169" s="0" t="s">
        <v>5699</v>
      </c>
      <c r="I5169" s="0" t="n">
        <v>1</v>
      </c>
      <c r="J5169" s="0" t="n">
        <v>3.75</v>
      </c>
      <c r="K5169" s="3" t="s">
        <v>21</v>
      </c>
      <c r="L5169" s="0" t="n">
        <f aca="false">IF(K5169="Yes",(J5169-1)*0.98,-1)</f>
        <v>2.695</v>
      </c>
      <c r="M5169" s="11" t="s">
        <v>62</v>
      </c>
      <c r="N5169" s="50" t="n">
        <v>10</v>
      </c>
      <c r="O5169" s="50" t="n">
        <f aca="false">N5169*L5169</f>
        <v>26.95</v>
      </c>
      <c r="P5169" s="14" t="n">
        <f aca="false">O5169+P5168</f>
        <v>481.72</v>
      </c>
    </row>
    <row r="5170" customFormat="false" ht="12.8" hidden="false" customHeight="false" outlineLevel="0" collapsed="false">
      <c r="A5170" s="2" t="s">
        <v>5698</v>
      </c>
      <c r="B5170" s="2" t="s">
        <v>157</v>
      </c>
      <c r="C5170" s="6" t="s">
        <v>28</v>
      </c>
      <c r="D5170" s="6" t="s">
        <v>29</v>
      </c>
      <c r="E5170" s="6" t="s">
        <v>30</v>
      </c>
      <c r="F5170" s="6" t="s">
        <v>65</v>
      </c>
      <c r="G5170" s="6" t="s">
        <v>21</v>
      </c>
      <c r="H5170" s="6" t="s">
        <v>5700</v>
      </c>
      <c r="I5170" s="0" t="n">
        <v>2</v>
      </c>
      <c r="J5170" s="6" t="n">
        <v>0</v>
      </c>
      <c r="K5170" s="3" t="str">
        <f aca="false">IF(I5170=1, "No","Yes")</f>
        <v>Yes</v>
      </c>
      <c r="L5170" s="7" t="n">
        <f aca="false">IF(I5170=1,-J5170,0.98)</f>
        <v>0.98</v>
      </c>
      <c r="M5170" s="12" t="s">
        <v>128</v>
      </c>
      <c r="N5170" s="50" t="n">
        <v>10</v>
      </c>
      <c r="O5170" s="50" t="n">
        <f aca="false">N5170*L5170</f>
        <v>9.8</v>
      </c>
      <c r="P5170" s="14" t="n">
        <f aca="false">O5170+P5169</f>
        <v>491.52</v>
      </c>
    </row>
    <row r="5171" customFormat="false" ht="12.8" hidden="false" customHeight="false" outlineLevel="0" collapsed="false">
      <c r="A5171" s="9" t="s">
        <v>5698</v>
      </c>
      <c r="B5171" s="9" t="s">
        <v>157</v>
      </c>
      <c r="C5171" s="6" t="s">
        <v>28</v>
      </c>
      <c r="D5171" s="6" t="s">
        <v>29</v>
      </c>
      <c r="E5171" s="6" t="s">
        <v>30</v>
      </c>
      <c r="F5171" s="6" t="s">
        <v>65</v>
      </c>
      <c r="G5171" s="6" t="s">
        <v>21</v>
      </c>
      <c r="H5171" s="6" t="s">
        <v>5700</v>
      </c>
      <c r="I5171" s="0" t="n">
        <v>2</v>
      </c>
      <c r="J5171" s="6" t="n">
        <v>4.2</v>
      </c>
      <c r="K5171" s="3" t="s">
        <v>21</v>
      </c>
      <c r="L5171" s="0" t="n">
        <f aca="false">IF(K5171="Yes",(J5171-1)*0.98,-1)</f>
        <v>3.136</v>
      </c>
      <c r="M5171" s="13" t="s">
        <v>184</v>
      </c>
      <c r="N5171" s="50" t="n">
        <v>10</v>
      </c>
      <c r="O5171" s="50" t="n">
        <f aca="false">N5171*L5171</f>
        <v>31.36</v>
      </c>
      <c r="P5171" s="14" t="n">
        <f aca="false">O5171+P5170</f>
        <v>522.88</v>
      </c>
    </row>
    <row r="5172" customFormat="false" ht="12.8" hidden="false" customHeight="false" outlineLevel="0" collapsed="false">
      <c r="A5172" s="2" t="s">
        <v>5701</v>
      </c>
      <c r="B5172" s="2" t="s">
        <v>445</v>
      </c>
      <c r="C5172" s="0" t="s">
        <v>259</v>
      </c>
      <c r="D5172" s="0" t="s">
        <v>16</v>
      </c>
      <c r="E5172" s="0" t="s">
        <v>17</v>
      </c>
      <c r="F5172" s="0" t="s">
        <v>18</v>
      </c>
      <c r="G5172" s="0" t="s">
        <v>19</v>
      </c>
      <c r="H5172" s="0" t="s">
        <v>5702</v>
      </c>
      <c r="I5172" s="0" t="n">
        <v>1</v>
      </c>
      <c r="J5172" s="0" t="n">
        <v>1.15</v>
      </c>
      <c r="K5172" s="3" t="s">
        <v>21</v>
      </c>
      <c r="L5172" s="0" t="n">
        <f aca="false">IF(K5172="Yes",(J5172-1)*0.98,-1)</f>
        <v>0.147</v>
      </c>
      <c r="M5172" s="4" t="s">
        <v>22</v>
      </c>
      <c r="N5172" s="50" t="n">
        <v>10</v>
      </c>
      <c r="O5172" s="50" t="n">
        <f aca="false">N5172*L5172</f>
        <v>1.47</v>
      </c>
      <c r="P5172" s="14" t="n">
        <f aca="false">O5172+P5171</f>
        <v>524.35</v>
      </c>
    </row>
    <row r="5173" customFormat="false" ht="12.8" hidden="false" customHeight="false" outlineLevel="0" collapsed="false">
      <c r="A5173" s="2" t="s">
        <v>5701</v>
      </c>
      <c r="B5173" s="2" t="s">
        <v>445</v>
      </c>
      <c r="C5173" s="0" t="s">
        <v>259</v>
      </c>
      <c r="D5173" s="0" t="s">
        <v>16</v>
      </c>
      <c r="E5173" s="0" t="s">
        <v>17</v>
      </c>
      <c r="F5173" s="0" t="s">
        <v>18</v>
      </c>
      <c r="G5173" s="0" t="s">
        <v>19</v>
      </c>
      <c r="H5173" s="0" t="s">
        <v>5703</v>
      </c>
      <c r="I5173" s="0" t="n">
        <v>3</v>
      </c>
      <c r="J5173" s="0" t="n">
        <v>2.24</v>
      </c>
      <c r="K5173" s="3" t="s">
        <v>21</v>
      </c>
      <c r="L5173" s="0" t="n">
        <f aca="false">IF(K5173="Yes",(J5173-1)*0.98,-1)</f>
        <v>1.2152</v>
      </c>
      <c r="M5173" s="11" t="s">
        <v>62</v>
      </c>
      <c r="N5173" s="50" t="n">
        <v>10</v>
      </c>
      <c r="O5173" s="50" t="n">
        <f aca="false">N5173*L5173</f>
        <v>12.152</v>
      </c>
      <c r="P5173" s="14" t="n">
        <f aca="false">O5173+P5172</f>
        <v>536.502</v>
      </c>
    </row>
    <row r="5174" customFormat="false" ht="12.8" hidden="false" customHeight="false" outlineLevel="0" collapsed="false">
      <c r="A5174" s="2" t="s">
        <v>5704</v>
      </c>
      <c r="B5174" s="2" t="s">
        <v>77</v>
      </c>
      <c r="C5174" s="6" t="s">
        <v>91</v>
      </c>
      <c r="D5174" s="6" t="s">
        <v>29</v>
      </c>
      <c r="E5174" s="6" t="s">
        <v>30</v>
      </c>
      <c r="F5174" s="6" t="s">
        <v>65</v>
      </c>
      <c r="G5174" s="6" t="s">
        <v>21</v>
      </c>
      <c r="H5174" s="6" t="s">
        <v>5705</v>
      </c>
      <c r="I5174" s="0" t="n">
        <v>0</v>
      </c>
      <c r="J5174" s="6" t="n">
        <v>0</v>
      </c>
      <c r="K5174" s="3" t="str">
        <f aca="false">IF(I5174=1, "No","Yes")</f>
        <v>Yes</v>
      </c>
      <c r="L5174" s="7" t="n">
        <f aca="false">IF(I5174=1,-J5174,0.98)</f>
        <v>0.98</v>
      </c>
      <c r="M5174" s="12" t="s">
        <v>128</v>
      </c>
      <c r="N5174" s="50" t="n">
        <v>10</v>
      </c>
      <c r="O5174" s="50" t="n">
        <f aca="false">N5174*L5174</f>
        <v>9.8</v>
      </c>
      <c r="P5174" s="14" t="n">
        <f aca="false">O5174+P5173</f>
        <v>546.302</v>
      </c>
    </row>
    <row r="5175" customFormat="false" ht="12.8" hidden="false" customHeight="false" outlineLevel="0" collapsed="false">
      <c r="A5175" s="9" t="s">
        <v>5704</v>
      </c>
      <c r="B5175" s="9" t="s">
        <v>77</v>
      </c>
      <c r="C5175" s="6" t="s">
        <v>91</v>
      </c>
      <c r="D5175" s="6" t="s">
        <v>29</v>
      </c>
      <c r="E5175" s="6" t="s">
        <v>30</v>
      </c>
      <c r="F5175" s="6" t="s">
        <v>65</v>
      </c>
      <c r="G5175" s="6" t="s">
        <v>21</v>
      </c>
      <c r="H5175" s="6" t="s">
        <v>5705</v>
      </c>
      <c r="I5175" s="0" t="n">
        <v>0</v>
      </c>
      <c r="J5175" s="6" t="n">
        <v>0</v>
      </c>
      <c r="K5175" s="3" t="s">
        <v>19</v>
      </c>
      <c r="L5175" s="0" t="n">
        <f aca="false">IF(K5175="Yes",(J5175-1)*0.98,-1)</f>
        <v>-1</v>
      </c>
      <c r="M5175" s="13" t="s">
        <v>184</v>
      </c>
      <c r="N5175" s="50" t="n">
        <v>10</v>
      </c>
      <c r="O5175" s="50" t="n">
        <f aca="false">N5175*L5175</f>
        <v>-10</v>
      </c>
      <c r="P5175" s="14" t="n">
        <f aca="false">O5175+P5174</f>
        <v>536.302</v>
      </c>
    </row>
    <row r="5176" customFormat="false" ht="12.8" hidden="false" customHeight="false" outlineLevel="0" collapsed="false">
      <c r="A5176" s="2" t="s">
        <v>5706</v>
      </c>
      <c r="B5176" s="2" t="s">
        <v>331</v>
      </c>
      <c r="C5176" s="0" t="s">
        <v>125</v>
      </c>
      <c r="D5176" s="0" t="s">
        <v>42</v>
      </c>
      <c r="E5176" s="0" t="s">
        <v>30</v>
      </c>
      <c r="F5176" s="0" t="s">
        <v>43</v>
      </c>
      <c r="G5176" s="0" t="s">
        <v>19</v>
      </c>
      <c r="H5176" s="0" t="s">
        <v>5707</v>
      </c>
      <c r="I5176" s="0" t="n">
        <v>3</v>
      </c>
      <c r="J5176" s="0" t="n">
        <v>2.84</v>
      </c>
      <c r="K5176" s="3" t="s">
        <v>21</v>
      </c>
      <c r="L5176" s="0" t="n">
        <f aca="false">IF(K5176="Yes",(J5176-1)*0.98,-1)</f>
        <v>1.8032</v>
      </c>
      <c r="M5176" s="11" t="s">
        <v>62</v>
      </c>
      <c r="N5176" s="50" t="n">
        <v>10</v>
      </c>
      <c r="O5176" s="50" t="n">
        <f aca="false">N5176*L5176</f>
        <v>18.032</v>
      </c>
      <c r="P5176" s="14" t="n">
        <f aca="false">O5176+P5175</f>
        <v>554.334</v>
      </c>
    </row>
    <row r="5177" customFormat="false" ht="12.8" hidden="false" customHeight="false" outlineLevel="0" collapsed="false">
      <c r="A5177" s="2" t="s">
        <v>5706</v>
      </c>
      <c r="B5177" s="2" t="s">
        <v>331</v>
      </c>
      <c r="C5177" s="6" t="s">
        <v>125</v>
      </c>
      <c r="D5177" s="6" t="s">
        <v>42</v>
      </c>
      <c r="E5177" s="6" t="s">
        <v>30</v>
      </c>
      <c r="F5177" s="6" t="s">
        <v>43</v>
      </c>
      <c r="G5177" s="6" t="s">
        <v>19</v>
      </c>
      <c r="H5177" s="6" t="s">
        <v>5708</v>
      </c>
      <c r="I5177" s="0" t="n">
        <v>1</v>
      </c>
      <c r="J5177" s="6" t="n">
        <v>2.36</v>
      </c>
      <c r="K5177" s="3" t="str">
        <f aca="false">IF(I5177=1, "No","Yes")</f>
        <v>No</v>
      </c>
      <c r="L5177" s="7" t="n">
        <f aca="false">IF(I5177=1,-J5177,0.98)</f>
        <v>-2.36</v>
      </c>
      <c r="M5177" s="12" t="s">
        <v>128</v>
      </c>
      <c r="N5177" s="50" t="n">
        <v>10</v>
      </c>
      <c r="O5177" s="50" t="n">
        <f aca="false">N5177*L5177</f>
        <v>-23.6</v>
      </c>
      <c r="P5177" s="14" t="n">
        <f aca="false">O5177+P5176</f>
        <v>530.734</v>
      </c>
    </row>
    <row r="5178" customFormat="false" ht="12.8" hidden="false" customHeight="false" outlineLevel="0" collapsed="false">
      <c r="A5178" s="9" t="s">
        <v>5706</v>
      </c>
      <c r="B5178" s="9" t="s">
        <v>331</v>
      </c>
      <c r="C5178" s="6" t="s">
        <v>125</v>
      </c>
      <c r="D5178" s="6" t="s">
        <v>42</v>
      </c>
      <c r="E5178" s="6" t="s">
        <v>30</v>
      </c>
      <c r="F5178" s="6" t="s">
        <v>43</v>
      </c>
      <c r="G5178" s="6" t="s">
        <v>19</v>
      </c>
      <c r="H5178" s="6" t="s">
        <v>5708</v>
      </c>
      <c r="I5178" s="0" t="n">
        <v>1</v>
      </c>
      <c r="J5178" s="6" t="n">
        <v>1.28</v>
      </c>
      <c r="K5178" s="3" t="s">
        <v>21</v>
      </c>
      <c r="L5178" s="0" t="n">
        <f aca="false">IF(K5178="Yes",(J5178-1)*0.98,-1)</f>
        <v>0.2744</v>
      </c>
      <c r="M5178" s="13" t="s">
        <v>184</v>
      </c>
      <c r="N5178" s="50" t="n">
        <v>10</v>
      </c>
      <c r="O5178" s="50" t="n">
        <f aca="false">N5178*L5178</f>
        <v>2.744</v>
      </c>
      <c r="P5178" s="14" t="n">
        <f aca="false">O5178+P5177</f>
        <v>533.478</v>
      </c>
    </row>
    <row r="5179" customFormat="false" ht="12.8" hidden="false" customHeight="false" outlineLevel="0" collapsed="false">
      <c r="A5179" s="2" t="s">
        <v>5709</v>
      </c>
      <c r="B5179" s="2" t="s">
        <v>46</v>
      </c>
      <c r="C5179" s="0" t="s">
        <v>56</v>
      </c>
      <c r="D5179" s="0" t="s">
        <v>102</v>
      </c>
      <c r="E5179" s="0" t="s">
        <v>17</v>
      </c>
      <c r="F5179" s="0" t="s">
        <v>103</v>
      </c>
      <c r="G5179" s="0" t="s">
        <v>19</v>
      </c>
      <c r="H5179" s="0" t="s">
        <v>5710</v>
      </c>
      <c r="I5179" s="0" t="n">
        <v>2</v>
      </c>
      <c r="J5179" s="0" t="n">
        <v>3.4</v>
      </c>
      <c r="K5179" s="3" t="s">
        <v>21</v>
      </c>
      <c r="L5179" s="0" t="n">
        <f aca="false">IF(K5179="Yes",(J5179-1)*0.98,-1)</f>
        <v>2.352</v>
      </c>
      <c r="M5179" s="4" t="s">
        <v>22</v>
      </c>
      <c r="N5179" s="50" t="n">
        <v>10</v>
      </c>
      <c r="O5179" s="50" t="n">
        <f aca="false">N5179*L5179</f>
        <v>23.52</v>
      </c>
      <c r="P5179" s="14" t="n">
        <f aca="false">O5179+P5178</f>
        <v>556.998</v>
      </c>
    </row>
    <row r="5180" customFormat="false" ht="12.8" hidden="false" customHeight="false" outlineLevel="0" collapsed="false">
      <c r="A5180" s="2" t="s">
        <v>5709</v>
      </c>
      <c r="B5180" s="2" t="s">
        <v>157</v>
      </c>
      <c r="C5180" s="0" t="s">
        <v>47</v>
      </c>
      <c r="D5180" s="0" t="s">
        <v>42</v>
      </c>
      <c r="E5180" s="0" t="s">
        <v>30</v>
      </c>
      <c r="F5180" s="0" t="s">
        <v>18</v>
      </c>
      <c r="G5180" s="0" t="s">
        <v>19</v>
      </c>
      <c r="H5180" s="0" t="s">
        <v>5711</v>
      </c>
      <c r="I5180" s="0" t="n">
        <v>2</v>
      </c>
      <c r="J5180" s="0" t="n">
        <v>1.43</v>
      </c>
      <c r="K5180" s="3" t="s">
        <v>21</v>
      </c>
      <c r="L5180" s="0" t="n">
        <f aca="false">IF(K5180="Yes",(J5180-1)*0.98,-1)</f>
        <v>0.4214</v>
      </c>
      <c r="M5180" s="11" t="s">
        <v>62</v>
      </c>
      <c r="N5180" s="50" t="n">
        <v>10</v>
      </c>
      <c r="O5180" s="50" t="n">
        <f aca="false">N5180*L5180</f>
        <v>4.214</v>
      </c>
      <c r="P5180" s="14" t="n">
        <f aca="false">O5180+P5179</f>
        <v>561.212</v>
      </c>
    </row>
    <row r="5181" customFormat="false" ht="12.8" hidden="false" customHeight="false" outlineLevel="0" collapsed="false">
      <c r="A5181" s="2" t="s">
        <v>5709</v>
      </c>
      <c r="B5181" s="2" t="s">
        <v>157</v>
      </c>
      <c r="C5181" s="6" t="s">
        <v>47</v>
      </c>
      <c r="D5181" s="6" t="s">
        <v>42</v>
      </c>
      <c r="E5181" s="6" t="s">
        <v>30</v>
      </c>
      <c r="F5181" s="6" t="s">
        <v>18</v>
      </c>
      <c r="G5181" s="6" t="s">
        <v>19</v>
      </c>
      <c r="H5181" s="6" t="s">
        <v>5712</v>
      </c>
      <c r="I5181" s="0" t="n">
        <v>4</v>
      </c>
      <c r="J5181" s="6" t="n">
        <v>0</v>
      </c>
      <c r="K5181" s="3" t="str">
        <f aca="false">IF(I5181=1, "No","Yes")</f>
        <v>Yes</v>
      </c>
      <c r="L5181" s="7" t="n">
        <f aca="false">IF(I5181=1,-J5181,0.98)</f>
        <v>0.98</v>
      </c>
      <c r="M5181" s="8" t="s">
        <v>51</v>
      </c>
      <c r="N5181" s="50" t="n">
        <v>10</v>
      </c>
      <c r="O5181" s="50" t="n">
        <f aca="false">N5181*L5181</f>
        <v>9.8</v>
      </c>
      <c r="P5181" s="14" t="n">
        <f aca="false">O5181+P5180</f>
        <v>571.012</v>
      </c>
    </row>
    <row r="5182" customFormat="false" ht="12.8" hidden="false" customHeight="false" outlineLevel="0" collapsed="false">
      <c r="A5182" s="2" t="s">
        <v>5709</v>
      </c>
      <c r="B5182" s="2" t="s">
        <v>109</v>
      </c>
      <c r="C5182" s="0" t="s">
        <v>359</v>
      </c>
      <c r="D5182" s="0" t="s">
        <v>42</v>
      </c>
      <c r="E5182" s="0" t="s">
        <v>79</v>
      </c>
      <c r="F5182" s="0" t="s">
        <v>80</v>
      </c>
      <c r="G5182" s="0" t="s">
        <v>19</v>
      </c>
      <c r="H5182" s="0" t="s">
        <v>5713</v>
      </c>
      <c r="I5182" s="0" t="n">
        <v>3</v>
      </c>
      <c r="J5182" s="0" t="n">
        <v>0</v>
      </c>
      <c r="K5182" s="3" t="s">
        <v>19</v>
      </c>
      <c r="L5182" s="0" t="n">
        <f aca="false">IF(K5182="Yes",(J5182-1)*0.98,-1)</f>
        <v>-1</v>
      </c>
      <c r="M5182" s="4" t="s">
        <v>22</v>
      </c>
      <c r="N5182" s="50" t="n">
        <v>10</v>
      </c>
      <c r="O5182" s="50" t="n">
        <f aca="false">N5182*L5182</f>
        <v>-10</v>
      </c>
      <c r="P5182" s="14" t="n">
        <f aca="false">O5182+P5181</f>
        <v>561.012</v>
      </c>
    </row>
    <row r="5183" customFormat="false" ht="12.8" hidden="false" customHeight="false" outlineLevel="0" collapsed="false">
      <c r="A5183" s="2" t="s">
        <v>5709</v>
      </c>
      <c r="B5183" s="2" t="s">
        <v>324</v>
      </c>
      <c r="C5183" s="0" t="s">
        <v>74</v>
      </c>
      <c r="D5183" s="0" t="s">
        <v>37</v>
      </c>
      <c r="E5183" s="0" t="s">
        <v>30</v>
      </c>
      <c r="F5183" s="0" t="s">
        <v>43</v>
      </c>
      <c r="G5183" s="0" t="s">
        <v>19</v>
      </c>
      <c r="H5183" s="0" t="s">
        <v>5714</v>
      </c>
      <c r="I5183" s="0" t="n">
        <v>2</v>
      </c>
      <c r="J5183" s="0" t="n">
        <v>2.2</v>
      </c>
      <c r="K5183" s="3" t="s">
        <v>21</v>
      </c>
      <c r="L5183" s="0" t="n">
        <f aca="false">IF(K5183="Yes",(J5183-1)*0.98,-1)</f>
        <v>1.176</v>
      </c>
      <c r="M5183" s="4" t="s">
        <v>22</v>
      </c>
      <c r="N5183" s="50" t="n">
        <v>10</v>
      </c>
      <c r="O5183" s="50" t="n">
        <f aca="false">N5183*L5183</f>
        <v>11.76</v>
      </c>
      <c r="P5183" s="14" t="n">
        <f aca="false">O5183+P5182</f>
        <v>572.772</v>
      </c>
    </row>
    <row r="5184" customFormat="false" ht="12.8" hidden="false" customHeight="false" outlineLevel="0" collapsed="false">
      <c r="A5184" s="2" t="s">
        <v>5709</v>
      </c>
      <c r="B5184" s="2" t="s">
        <v>324</v>
      </c>
      <c r="C5184" s="0" t="s">
        <v>74</v>
      </c>
      <c r="D5184" s="0" t="s">
        <v>37</v>
      </c>
      <c r="E5184" s="0" t="s">
        <v>30</v>
      </c>
      <c r="F5184" s="0" t="s">
        <v>43</v>
      </c>
      <c r="G5184" s="0" t="s">
        <v>19</v>
      </c>
      <c r="H5184" s="0" t="s">
        <v>5715</v>
      </c>
      <c r="I5184" s="0" t="n">
        <v>1</v>
      </c>
      <c r="J5184" s="0" t="n">
        <v>1.67</v>
      </c>
      <c r="K5184" s="3" t="s">
        <v>21</v>
      </c>
      <c r="L5184" s="0" t="n">
        <f aca="false">IF(K5184="Yes",(J5184-1)*0.98,-1)</f>
        <v>0.6566</v>
      </c>
      <c r="M5184" s="11" t="s">
        <v>62</v>
      </c>
      <c r="N5184" s="50" t="n">
        <v>10</v>
      </c>
      <c r="O5184" s="50" t="n">
        <f aca="false">N5184*L5184</f>
        <v>6.566</v>
      </c>
      <c r="P5184" s="14" t="n">
        <f aca="false">O5184+P5183</f>
        <v>579.338</v>
      </c>
    </row>
    <row r="5185" customFormat="false" ht="12.8" hidden="false" customHeight="false" outlineLevel="0" collapsed="false">
      <c r="A5185" s="9" t="s">
        <v>5709</v>
      </c>
      <c r="B5185" s="9" t="s">
        <v>324</v>
      </c>
      <c r="C5185" s="6" t="s">
        <v>74</v>
      </c>
      <c r="D5185" s="6" t="s">
        <v>37</v>
      </c>
      <c r="E5185" s="6" t="s">
        <v>30</v>
      </c>
      <c r="F5185" s="6" t="s">
        <v>43</v>
      </c>
      <c r="G5185" s="6" t="s">
        <v>19</v>
      </c>
      <c r="H5185" s="6" t="s">
        <v>5715</v>
      </c>
      <c r="I5185" s="0" t="n">
        <v>1</v>
      </c>
      <c r="J5185" s="6" t="n">
        <v>4.4</v>
      </c>
      <c r="K5185" s="3" t="str">
        <f aca="false">IF(I5185=1,"Yes","No")</f>
        <v>Yes</v>
      </c>
      <c r="L5185" s="7" t="n">
        <f aca="false">IF(K5185="Yes",(J5185-1)*0.98,-1)</f>
        <v>3.332</v>
      </c>
      <c r="M5185" s="10" t="s">
        <v>53</v>
      </c>
      <c r="N5185" s="50" t="n">
        <v>10</v>
      </c>
      <c r="O5185" s="50" t="n">
        <f aca="false">N5185*L5185</f>
        <v>33.32</v>
      </c>
      <c r="P5185" s="14" t="n">
        <f aca="false">O5185+P5184</f>
        <v>612.658</v>
      </c>
    </row>
    <row r="5186" customFormat="false" ht="12.8" hidden="false" customHeight="false" outlineLevel="0" collapsed="false">
      <c r="A5186" s="2" t="s">
        <v>5716</v>
      </c>
      <c r="B5186" s="2" t="s">
        <v>5717</v>
      </c>
      <c r="C5186" s="0" t="s">
        <v>110</v>
      </c>
      <c r="D5186" s="0" t="s">
        <v>16</v>
      </c>
      <c r="E5186" s="0" t="s">
        <v>17</v>
      </c>
      <c r="F5186" s="0" t="s">
        <v>18</v>
      </c>
      <c r="G5186" s="0" t="s">
        <v>19</v>
      </c>
      <c r="H5186" s="0" t="s">
        <v>5718</v>
      </c>
      <c r="I5186" s="0" t="n">
        <v>3</v>
      </c>
      <c r="J5186" s="0" t="n">
        <v>0</v>
      </c>
      <c r="K5186" s="3" t="s">
        <v>19</v>
      </c>
      <c r="L5186" s="0" t="n">
        <f aca="false">IF(K5186="Yes",(J5186-1)*0.98,-1)</f>
        <v>-1</v>
      </c>
      <c r="M5186" s="4" t="s">
        <v>22</v>
      </c>
      <c r="N5186" s="50" t="n">
        <v>10</v>
      </c>
      <c r="O5186" s="50" t="n">
        <f aca="false">N5186*L5186</f>
        <v>-10</v>
      </c>
      <c r="P5186" s="14" t="n">
        <f aca="false">O5186+P5185</f>
        <v>602.658</v>
      </c>
    </row>
    <row r="5187" customFormat="false" ht="12.8" hidden="false" customHeight="false" outlineLevel="0" collapsed="false">
      <c r="A5187" s="2" t="s">
        <v>5719</v>
      </c>
      <c r="B5187" s="2" t="s">
        <v>94</v>
      </c>
      <c r="C5187" s="0" t="s">
        <v>78</v>
      </c>
      <c r="D5187" s="0" t="s">
        <v>16</v>
      </c>
      <c r="E5187" s="0" t="s">
        <v>17</v>
      </c>
      <c r="F5187" s="0" t="s">
        <v>18</v>
      </c>
      <c r="G5187" s="0" t="s">
        <v>19</v>
      </c>
      <c r="H5187" s="0" t="s">
        <v>5720</v>
      </c>
      <c r="I5187" s="0" t="n">
        <v>1</v>
      </c>
      <c r="J5187" s="0" t="n">
        <v>1.07</v>
      </c>
      <c r="K5187" s="3" t="s">
        <v>21</v>
      </c>
      <c r="L5187" s="0" t="n">
        <f aca="false">IF(K5187="Yes",(J5187-1)*0.98,-1)</f>
        <v>0.0686000000000001</v>
      </c>
      <c r="M5187" s="4" t="s">
        <v>22</v>
      </c>
      <c r="N5187" s="50" t="n">
        <v>10</v>
      </c>
      <c r="O5187" s="50" t="n">
        <f aca="false">N5187*L5187</f>
        <v>0.686000000000001</v>
      </c>
      <c r="P5187" s="14" t="n">
        <f aca="false">O5187+P5186</f>
        <v>603.344</v>
      </c>
    </row>
    <row r="5188" customFormat="false" ht="12.8" hidden="false" customHeight="false" outlineLevel="0" collapsed="false">
      <c r="A5188" s="2" t="s">
        <v>5719</v>
      </c>
      <c r="B5188" s="2" t="s">
        <v>94</v>
      </c>
      <c r="C5188" s="0" t="s">
        <v>78</v>
      </c>
      <c r="D5188" s="0" t="s">
        <v>16</v>
      </c>
      <c r="E5188" s="0" t="s">
        <v>17</v>
      </c>
      <c r="F5188" s="0" t="s">
        <v>18</v>
      </c>
      <c r="G5188" s="0" t="s">
        <v>19</v>
      </c>
      <c r="H5188" s="0" t="s">
        <v>5721</v>
      </c>
      <c r="I5188" s="0" t="n">
        <v>0</v>
      </c>
      <c r="J5188" s="0" t="n">
        <v>0</v>
      </c>
      <c r="K5188" s="3" t="s">
        <v>19</v>
      </c>
      <c r="L5188" s="0" t="n">
        <f aca="false">IF(K5188="Yes",(J5188-1)*0.98,-1)</f>
        <v>-1</v>
      </c>
      <c r="M5188" s="11" t="s">
        <v>62</v>
      </c>
      <c r="N5188" s="50" t="n">
        <v>10</v>
      </c>
      <c r="O5188" s="50" t="n">
        <f aca="false">N5188*L5188</f>
        <v>-10</v>
      </c>
      <c r="P5188" s="14" t="n">
        <f aca="false">O5188+P5187</f>
        <v>593.344</v>
      </c>
    </row>
    <row r="5189" customFormat="false" ht="12.8" hidden="false" customHeight="false" outlineLevel="0" collapsed="false">
      <c r="A5189" s="2" t="s">
        <v>5719</v>
      </c>
      <c r="B5189" s="2" t="s">
        <v>35</v>
      </c>
      <c r="C5189" s="0" t="s">
        <v>1094</v>
      </c>
      <c r="D5189" s="0" t="s">
        <v>37</v>
      </c>
      <c r="E5189" s="0" t="s">
        <v>17</v>
      </c>
      <c r="F5189" s="0" t="s">
        <v>43</v>
      </c>
      <c r="G5189" s="0" t="s">
        <v>19</v>
      </c>
      <c r="H5189" s="0" t="s">
        <v>5722</v>
      </c>
      <c r="I5189" s="0" t="n">
        <v>3</v>
      </c>
      <c r="J5189" s="0" t="n">
        <v>2.42</v>
      </c>
      <c r="K5189" s="3" t="s">
        <v>21</v>
      </c>
      <c r="L5189" s="0" t="n">
        <f aca="false">IF(K5189="Yes",(J5189-1)*0.98,-1)</f>
        <v>1.3916</v>
      </c>
      <c r="M5189" s="11" t="s">
        <v>62</v>
      </c>
      <c r="N5189" s="50" t="n">
        <v>10</v>
      </c>
      <c r="O5189" s="50" t="n">
        <f aca="false">N5189*L5189</f>
        <v>13.916</v>
      </c>
      <c r="P5189" s="14" t="n">
        <f aca="false">O5189+P5188</f>
        <v>607.26</v>
      </c>
    </row>
    <row r="5190" customFormat="false" ht="12.8" hidden="false" customHeight="false" outlineLevel="0" collapsed="false">
      <c r="A5190" s="2" t="s">
        <v>5719</v>
      </c>
      <c r="B5190" s="2" t="s">
        <v>35</v>
      </c>
      <c r="C5190" s="0" t="s">
        <v>1094</v>
      </c>
      <c r="D5190" s="0" t="s">
        <v>37</v>
      </c>
      <c r="E5190" s="0" t="s">
        <v>17</v>
      </c>
      <c r="F5190" s="0" t="s">
        <v>43</v>
      </c>
      <c r="G5190" s="0" t="s">
        <v>19</v>
      </c>
      <c r="H5190" s="0" t="s">
        <v>5723</v>
      </c>
      <c r="I5190" s="0" t="n">
        <v>1</v>
      </c>
      <c r="J5190" s="0" t="n">
        <v>1.42</v>
      </c>
      <c r="K5190" s="3" t="s">
        <v>21</v>
      </c>
      <c r="L5190" s="0" t="n">
        <f aca="false">IF(K5190="Yes",(J5190-1)*0.98,-1)</f>
        <v>0.4116</v>
      </c>
      <c r="M5190" s="11" t="s">
        <v>62</v>
      </c>
      <c r="N5190" s="50" t="n">
        <v>10</v>
      </c>
      <c r="O5190" s="50" t="n">
        <f aca="false">N5190*L5190</f>
        <v>4.116</v>
      </c>
      <c r="P5190" s="14" t="n">
        <f aca="false">O5190+P5189</f>
        <v>611.376</v>
      </c>
    </row>
    <row r="5191" customFormat="false" ht="12.8" hidden="false" customHeight="false" outlineLevel="0" collapsed="false">
      <c r="A5191" s="2" t="s">
        <v>5719</v>
      </c>
      <c r="B5191" s="2" t="s">
        <v>124</v>
      </c>
      <c r="C5191" s="0" t="s">
        <v>297</v>
      </c>
      <c r="D5191" s="0" t="s">
        <v>42</v>
      </c>
      <c r="E5191" s="0" t="s">
        <v>79</v>
      </c>
      <c r="F5191" s="0" t="s">
        <v>80</v>
      </c>
      <c r="G5191" s="0" t="s">
        <v>19</v>
      </c>
      <c r="H5191" s="0" t="s">
        <v>5724</v>
      </c>
      <c r="I5191" s="0" t="n">
        <v>2</v>
      </c>
      <c r="J5191" s="0" t="n">
        <v>1.36</v>
      </c>
      <c r="K5191" s="3" t="s">
        <v>21</v>
      </c>
      <c r="L5191" s="0" t="n">
        <f aca="false">IF(K5191="Yes",(J5191-1)*0.98,-1)</f>
        <v>0.3528</v>
      </c>
      <c r="M5191" s="4" t="s">
        <v>22</v>
      </c>
      <c r="N5191" s="50" t="n">
        <v>10</v>
      </c>
      <c r="O5191" s="50" t="n">
        <f aca="false">N5191*L5191</f>
        <v>3.528</v>
      </c>
      <c r="P5191" s="14" t="n">
        <f aca="false">O5191+P5190</f>
        <v>614.904</v>
      </c>
    </row>
    <row r="5192" customFormat="false" ht="12.8" hidden="false" customHeight="false" outlineLevel="0" collapsed="false">
      <c r="A5192" s="2" t="s">
        <v>5725</v>
      </c>
      <c r="B5192" s="2" t="s">
        <v>167</v>
      </c>
      <c r="C5192" s="0" t="s">
        <v>24</v>
      </c>
      <c r="D5192" s="0" t="s">
        <v>42</v>
      </c>
      <c r="E5192" s="0" t="s">
        <v>79</v>
      </c>
      <c r="F5192" s="0" t="s">
        <v>80</v>
      </c>
      <c r="G5192" s="0" t="s">
        <v>19</v>
      </c>
      <c r="H5192" s="0" t="s">
        <v>5726</v>
      </c>
      <c r="I5192" s="0" t="n">
        <v>1</v>
      </c>
      <c r="J5192" s="0" t="n">
        <v>1.18</v>
      </c>
      <c r="K5192" s="3" t="s">
        <v>21</v>
      </c>
      <c r="L5192" s="0" t="n">
        <f aca="false">IF(K5192="Yes",(J5192-1)*0.98,-1)</f>
        <v>0.1764</v>
      </c>
      <c r="M5192" s="4" t="s">
        <v>22</v>
      </c>
      <c r="N5192" s="50" t="n">
        <v>10</v>
      </c>
      <c r="O5192" s="50" t="n">
        <f aca="false">N5192*L5192</f>
        <v>1.764</v>
      </c>
      <c r="P5192" s="14" t="n">
        <f aca="false">O5192+P5191</f>
        <v>616.668</v>
      </c>
    </row>
    <row r="5193" customFormat="false" ht="12.8" hidden="false" customHeight="false" outlineLevel="0" collapsed="false">
      <c r="A5193" s="2" t="s">
        <v>5725</v>
      </c>
      <c r="B5193" s="2" t="s">
        <v>376</v>
      </c>
      <c r="C5193" s="0" t="s">
        <v>28</v>
      </c>
      <c r="D5193" s="0" t="s">
        <v>42</v>
      </c>
      <c r="E5193" s="0" t="s">
        <v>30</v>
      </c>
      <c r="F5193" s="0" t="s">
        <v>18</v>
      </c>
      <c r="G5193" s="0" t="s">
        <v>19</v>
      </c>
      <c r="H5193" s="0" t="s">
        <v>5727</v>
      </c>
      <c r="I5193" s="0" t="n">
        <v>0</v>
      </c>
      <c r="J5193" s="0" t="n">
        <v>0</v>
      </c>
      <c r="K5193" s="3" t="s">
        <v>19</v>
      </c>
      <c r="L5193" s="0" t="n">
        <f aca="false">IF(K5193="Yes",(J5193-1)*0.98,-1)</f>
        <v>-1</v>
      </c>
      <c r="M5193" s="11" t="s">
        <v>62</v>
      </c>
      <c r="N5193" s="50" t="n">
        <v>10</v>
      </c>
      <c r="O5193" s="50" t="n">
        <f aca="false">N5193*L5193</f>
        <v>-10</v>
      </c>
      <c r="P5193" s="14" t="n">
        <f aca="false">O5193+P5192</f>
        <v>606.668</v>
      </c>
    </row>
    <row r="5194" customFormat="false" ht="12.8" hidden="false" customHeight="false" outlineLevel="0" collapsed="false">
      <c r="A5194" s="2" t="s">
        <v>5728</v>
      </c>
      <c r="B5194" s="2" t="s">
        <v>83</v>
      </c>
      <c r="C5194" s="0" t="s">
        <v>194</v>
      </c>
      <c r="D5194" s="0" t="s">
        <v>16</v>
      </c>
      <c r="E5194" s="0" t="s">
        <v>17</v>
      </c>
      <c r="F5194" s="0" t="s">
        <v>18</v>
      </c>
      <c r="G5194" s="0" t="s">
        <v>19</v>
      </c>
      <c r="H5194" s="0" t="s">
        <v>5729</v>
      </c>
      <c r="I5194" s="0" t="n">
        <v>2</v>
      </c>
      <c r="J5194" s="0" t="n">
        <v>1.27</v>
      </c>
      <c r="K5194" s="3" t="s">
        <v>21</v>
      </c>
      <c r="L5194" s="0" t="n">
        <f aca="false">IF(K5194="Yes",(J5194-1)*0.98,-1)</f>
        <v>0.2646</v>
      </c>
      <c r="M5194" s="4" t="s">
        <v>22</v>
      </c>
      <c r="N5194" s="50" t="n">
        <v>10</v>
      </c>
      <c r="O5194" s="50" t="n">
        <f aca="false">N5194*L5194</f>
        <v>2.646</v>
      </c>
      <c r="P5194" s="14" t="n">
        <f aca="false">O5194+P5193</f>
        <v>609.314</v>
      </c>
    </row>
    <row r="5195" customFormat="false" ht="12.8" hidden="false" customHeight="false" outlineLevel="0" collapsed="false">
      <c r="A5195" s="2" t="s">
        <v>5728</v>
      </c>
      <c r="B5195" s="2" t="s">
        <v>27</v>
      </c>
      <c r="C5195" s="0" t="s">
        <v>114</v>
      </c>
      <c r="D5195" s="0" t="s">
        <v>16</v>
      </c>
      <c r="E5195" s="0" t="s">
        <v>17</v>
      </c>
      <c r="F5195" s="0" t="s">
        <v>18</v>
      </c>
      <c r="G5195" s="0" t="s">
        <v>19</v>
      </c>
      <c r="H5195" s="0" t="s">
        <v>5730</v>
      </c>
      <c r="I5195" s="0" t="n">
        <v>1</v>
      </c>
      <c r="J5195" s="0" t="n">
        <v>1.17</v>
      </c>
      <c r="K5195" s="3" t="s">
        <v>21</v>
      </c>
      <c r="L5195" s="0" t="n">
        <f aca="false">IF(K5195="Yes",(J5195-1)*0.98,-1)</f>
        <v>0.1666</v>
      </c>
      <c r="M5195" s="4" t="s">
        <v>22</v>
      </c>
      <c r="N5195" s="50" t="n">
        <v>10</v>
      </c>
      <c r="O5195" s="50" t="n">
        <f aca="false">N5195*L5195</f>
        <v>1.666</v>
      </c>
      <c r="P5195" s="14" t="n">
        <f aca="false">O5195+P5194</f>
        <v>610.98</v>
      </c>
    </row>
    <row r="5196" customFormat="false" ht="12.8" hidden="false" customHeight="false" outlineLevel="0" collapsed="false">
      <c r="A5196" s="2" t="s">
        <v>5728</v>
      </c>
      <c r="B5196" s="2" t="s">
        <v>14</v>
      </c>
      <c r="C5196" s="0" t="s">
        <v>74</v>
      </c>
      <c r="D5196" s="0" t="s">
        <v>37</v>
      </c>
      <c r="E5196" s="0" t="s">
        <v>30</v>
      </c>
      <c r="F5196" s="0" t="s">
        <v>43</v>
      </c>
      <c r="G5196" s="0" t="s">
        <v>19</v>
      </c>
      <c r="H5196" s="0" t="s">
        <v>5731</v>
      </c>
      <c r="I5196" s="0" t="n">
        <v>2</v>
      </c>
      <c r="J5196" s="0" t="n">
        <v>1.8</v>
      </c>
      <c r="K5196" s="3" t="s">
        <v>21</v>
      </c>
      <c r="L5196" s="0" t="n">
        <f aca="false">IF(K5196="Yes",(J5196-1)*0.98,-1)</f>
        <v>0.784</v>
      </c>
      <c r="M5196" s="4" t="s">
        <v>22</v>
      </c>
      <c r="N5196" s="50" t="n">
        <v>10</v>
      </c>
      <c r="O5196" s="50" t="n">
        <f aca="false">N5196*L5196</f>
        <v>7.84</v>
      </c>
      <c r="P5196" s="14" t="n">
        <f aca="false">O5196+P5195</f>
        <v>618.82</v>
      </c>
    </row>
    <row r="5197" customFormat="false" ht="12.8" hidden="false" customHeight="false" outlineLevel="0" collapsed="false">
      <c r="A5197" s="2" t="s">
        <v>5728</v>
      </c>
      <c r="B5197" s="2" t="s">
        <v>14</v>
      </c>
      <c r="C5197" s="0" t="s">
        <v>74</v>
      </c>
      <c r="D5197" s="0" t="s">
        <v>37</v>
      </c>
      <c r="E5197" s="0" t="s">
        <v>30</v>
      </c>
      <c r="F5197" s="0" t="s">
        <v>43</v>
      </c>
      <c r="G5197" s="0" t="s">
        <v>19</v>
      </c>
      <c r="H5197" s="0" t="s">
        <v>5732</v>
      </c>
      <c r="I5197" s="0" t="n">
        <v>1</v>
      </c>
      <c r="J5197" s="0" t="n">
        <v>1.28</v>
      </c>
      <c r="K5197" s="3" t="s">
        <v>21</v>
      </c>
      <c r="L5197" s="0" t="n">
        <f aca="false">IF(K5197="Yes",(J5197-1)*0.98,-1)</f>
        <v>0.2744</v>
      </c>
      <c r="M5197" s="11" t="s">
        <v>62</v>
      </c>
      <c r="N5197" s="50" t="n">
        <v>10</v>
      </c>
      <c r="O5197" s="50" t="n">
        <f aca="false">N5197*L5197</f>
        <v>2.744</v>
      </c>
      <c r="P5197" s="14" t="n">
        <f aca="false">O5197+P5196</f>
        <v>621.564</v>
      </c>
    </row>
    <row r="5198" customFormat="false" ht="12.8" hidden="false" customHeight="false" outlineLevel="0" collapsed="false">
      <c r="A5198" s="9" t="s">
        <v>5728</v>
      </c>
      <c r="B5198" s="9" t="s">
        <v>14</v>
      </c>
      <c r="C5198" s="6" t="s">
        <v>74</v>
      </c>
      <c r="D5198" s="6" t="s">
        <v>37</v>
      </c>
      <c r="E5198" s="6" t="s">
        <v>30</v>
      </c>
      <c r="F5198" s="6" t="s">
        <v>43</v>
      </c>
      <c r="G5198" s="6" t="s">
        <v>19</v>
      </c>
      <c r="H5198" s="6" t="s">
        <v>5732</v>
      </c>
      <c r="I5198" s="0" t="n">
        <v>1</v>
      </c>
      <c r="J5198" s="6" t="n">
        <v>2.27</v>
      </c>
      <c r="K5198" s="3" t="str">
        <f aca="false">IF(I5198=1,"Yes","No")</f>
        <v>Yes</v>
      </c>
      <c r="L5198" s="7" t="n">
        <f aca="false">IF(K5198="Yes",(J5198-1)*0.98,-1)</f>
        <v>1.2446</v>
      </c>
      <c r="M5198" s="10" t="s">
        <v>53</v>
      </c>
      <c r="N5198" s="50" t="n">
        <v>10</v>
      </c>
      <c r="O5198" s="50" t="n">
        <f aca="false">N5198*L5198</f>
        <v>12.446</v>
      </c>
      <c r="P5198" s="14" t="n">
        <f aca="false">O5198+P5197</f>
        <v>634.01</v>
      </c>
    </row>
    <row r="5199" customFormat="false" ht="12.8" hidden="false" customHeight="false" outlineLevel="0" collapsed="false">
      <c r="A5199" s="2" t="s">
        <v>5728</v>
      </c>
      <c r="B5199" s="2" t="s">
        <v>400</v>
      </c>
      <c r="C5199" s="0" t="s">
        <v>28</v>
      </c>
      <c r="D5199" s="0" t="s">
        <v>42</v>
      </c>
      <c r="E5199" s="0" t="s">
        <v>30</v>
      </c>
      <c r="F5199" s="0" t="s">
        <v>18</v>
      </c>
      <c r="G5199" s="0" t="s">
        <v>19</v>
      </c>
      <c r="H5199" s="0" t="s">
        <v>5733</v>
      </c>
      <c r="I5199" s="0" t="n">
        <v>1</v>
      </c>
      <c r="J5199" s="0" t="n">
        <v>1.62</v>
      </c>
      <c r="K5199" s="3" t="s">
        <v>21</v>
      </c>
      <c r="L5199" s="0" t="n">
        <f aca="false">IF(K5199="Yes",(J5199-1)*0.98,-1)</f>
        <v>0.6076</v>
      </c>
      <c r="M5199" s="11" t="s">
        <v>62</v>
      </c>
      <c r="N5199" s="50" t="n">
        <v>10</v>
      </c>
      <c r="O5199" s="50" t="n">
        <f aca="false">N5199*L5199</f>
        <v>6.076</v>
      </c>
      <c r="P5199" s="14" t="n">
        <f aca="false">O5199+P5198</f>
        <v>640.086</v>
      </c>
    </row>
    <row r="5200" customFormat="false" ht="12.8" hidden="false" customHeight="false" outlineLevel="0" collapsed="false">
      <c r="A5200" s="2" t="s">
        <v>5734</v>
      </c>
      <c r="B5200" s="2" t="s">
        <v>222</v>
      </c>
      <c r="C5200" s="0" t="s">
        <v>86</v>
      </c>
      <c r="D5200" s="0" t="s">
        <v>16</v>
      </c>
      <c r="E5200" s="0" t="s">
        <v>17</v>
      </c>
      <c r="F5200" s="0" t="s">
        <v>18</v>
      </c>
      <c r="G5200" s="0" t="s">
        <v>19</v>
      </c>
      <c r="H5200" s="0" t="s">
        <v>5735</v>
      </c>
      <c r="I5200" s="0" t="n">
        <v>1</v>
      </c>
      <c r="J5200" s="0" t="n">
        <v>1.07</v>
      </c>
      <c r="K5200" s="3" t="s">
        <v>21</v>
      </c>
      <c r="L5200" s="0" t="n">
        <f aca="false">IF(K5200="Yes",(J5200-1)*0.98,-1)</f>
        <v>0.0686000000000001</v>
      </c>
      <c r="M5200" s="4" t="s">
        <v>22</v>
      </c>
      <c r="N5200" s="50" t="n">
        <v>10</v>
      </c>
      <c r="O5200" s="50" t="n">
        <f aca="false">N5200*L5200</f>
        <v>0.686000000000001</v>
      </c>
      <c r="P5200" s="14" t="n">
        <f aca="false">O5200+P5199</f>
        <v>640.772</v>
      </c>
    </row>
    <row r="5201" customFormat="false" ht="12.8" hidden="false" customHeight="false" outlineLevel="0" collapsed="false">
      <c r="A5201" s="2" t="s">
        <v>5736</v>
      </c>
      <c r="B5201" s="2" t="s">
        <v>105</v>
      </c>
      <c r="C5201" s="0" t="s">
        <v>74</v>
      </c>
      <c r="D5201" s="0" t="s">
        <v>37</v>
      </c>
      <c r="E5201" s="0" t="s">
        <v>30</v>
      </c>
      <c r="F5201" s="0" t="s">
        <v>43</v>
      </c>
      <c r="G5201" s="0" t="s">
        <v>19</v>
      </c>
      <c r="H5201" s="0" t="s">
        <v>5737</v>
      </c>
      <c r="I5201" s="0" t="n">
        <v>3</v>
      </c>
      <c r="J5201" s="0" t="n">
        <v>1.29</v>
      </c>
      <c r="K5201" s="3" t="s">
        <v>21</v>
      </c>
      <c r="L5201" s="0" t="n">
        <f aca="false">IF(K5201="Yes",(J5201-1)*0.98,-1)</f>
        <v>0.2842</v>
      </c>
      <c r="M5201" s="4" t="s">
        <v>22</v>
      </c>
      <c r="N5201" s="50" t="n">
        <v>10</v>
      </c>
      <c r="O5201" s="50" t="n">
        <f aca="false">N5201*L5201</f>
        <v>2.842</v>
      </c>
      <c r="P5201" s="14" t="n">
        <f aca="false">O5201+P5200</f>
        <v>643.614</v>
      </c>
    </row>
    <row r="5202" customFormat="false" ht="12.8" hidden="false" customHeight="false" outlineLevel="0" collapsed="false">
      <c r="A5202" s="2" t="s">
        <v>5738</v>
      </c>
      <c r="B5202" s="2" t="s">
        <v>364</v>
      </c>
      <c r="C5202" s="0" t="s">
        <v>259</v>
      </c>
      <c r="D5202" s="0" t="s">
        <v>102</v>
      </c>
      <c r="E5202" s="0" t="s">
        <v>87</v>
      </c>
      <c r="G5202" s="0" t="s">
        <v>19</v>
      </c>
      <c r="H5202" s="0" t="s">
        <v>3816</v>
      </c>
      <c r="I5202" s="0" t="n">
        <v>1</v>
      </c>
      <c r="J5202" s="0" t="n">
        <v>1.26</v>
      </c>
      <c r="K5202" s="3" t="s">
        <v>21</v>
      </c>
      <c r="L5202" s="0" t="n">
        <f aca="false">IF(K5202="Yes",(J5202-1)*0.98,-1)</f>
        <v>0.2548</v>
      </c>
      <c r="M5202" s="4" t="s">
        <v>22</v>
      </c>
      <c r="N5202" s="50" t="n">
        <v>10</v>
      </c>
      <c r="O5202" s="50" t="n">
        <f aca="false">N5202*L5202</f>
        <v>2.548</v>
      </c>
      <c r="P5202" s="14" t="n">
        <f aca="false">O5202+P5201</f>
        <v>646.162</v>
      </c>
    </row>
    <row r="5203" customFormat="false" ht="12.8" hidden="false" customHeight="false" outlineLevel="0" collapsed="false">
      <c r="A5203" s="2" t="s">
        <v>5739</v>
      </c>
      <c r="B5203" s="2" t="s">
        <v>222</v>
      </c>
      <c r="C5203" s="0" t="s">
        <v>1341</v>
      </c>
      <c r="D5203" s="0" t="s">
        <v>37</v>
      </c>
      <c r="E5203" s="0" t="s">
        <v>17</v>
      </c>
      <c r="F5203" s="0" t="s">
        <v>18</v>
      </c>
      <c r="G5203" s="0" t="s">
        <v>19</v>
      </c>
      <c r="H5203" s="0" t="s">
        <v>5740</v>
      </c>
      <c r="I5203" s="0" t="n">
        <v>3</v>
      </c>
      <c r="J5203" s="0" t="n">
        <v>0</v>
      </c>
      <c r="K5203" s="3" t="str">
        <f aca="false">IF(I5203=1,"Yes","No")</f>
        <v>No</v>
      </c>
      <c r="L5203" s="0" t="n">
        <f aca="false">IF(K5203="Yes",(J5203-1)*0.98,-1)</f>
        <v>-1</v>
      </c>
      <c r="M5203" s="5" t="s">
        <v>33</v>
      </c>
      <c r="N5203" s="50" t="n">
        <v>10</v>
      </c>
      <c r="O5203" s="50" t="n">
        <f aca="false">N5203*L5203</f>
        <v>-10</v>
      </c>
      <c r="P5203" s="14" t="n">
        <f aca="false">O5203+P5202</f>
        <v>636.162</v>
      </c>
    </row>
    <row r="5204" customFormat="false" ht="12.8" hidden="false" customHeight="false" outlineLevel="0" collapsed="false">
      <c r="A5204" s="2" t="s">
        <v>5739</v>
      </c>
      <c r="B5204" s="2" t="s">
        <v>222</v>
      </c>
      <c r="C5204" s="6" t="s">
        <v>1341</v>
      </c>
      <c r="D5204" s="6" t="s">
        <v>37</v>
      </c>
      <c r="E5204" s="6" t="s">
        <v>17</v>
      </c>
      <c r="F5204" s="6" t="s">
        <v>18</v>
      </c>
      <c r="G5204" s="6" t="s">
        <v>19</v>
      </c>
      <c r="H5204" s="6" t="s">
        <v>5524</v>
      </c>
      <c r="I5204" s="0" t="n">
        <v>2</v>
      </c>
      <c r="J5204" s="6" t="n">
        <v>0</v>
      </c>
      <c r="K5204" s="3" t="str">
        <f aca="false">IF(I5204=1, "No","Yes")</f>
        <v>Yes</v>
      </c>
      <c r="L5204" s="7" t="n">
        <f aca="false">IF(I5204=1,-J5204,0.98)</f>
        <v>0.98</v>
      </c>
      <c r="M5204" s="8" t="s">
        <v>51</v>
      </c>
      <c r="N5204" s="50" t="n">
        <v>10</v>
      </c>
      <c r="O5204" s="50" t="n">
        <f aca="false">N5204*L5204</f>
        <v>9.8</v>
      </c>
      <c r="P5204" s="14" t="n">
        <f aca="false">O5204+P5203</f>
        <v>645.962</v>
      </c>
    </row>
    <row r="5205" customFormat="false" ht="12.8" hidden="false" customHeight="false" outlineLevel="0" collapsed="false">
      <c r="A5205" s="9" t="s">
        <v>5739</v>
      </c>
      <c r="B5205" s="9" t="s">
        <v>222</v>
      </c>
      <c r="C5205" s="6" t="s">
        <v>1341</v>
      </c>
      <c r="D5205" s="6" t="s">
        <v>37</v>
      </c>
      <c r="E5205" s="6" t="s">
        <v>17</v>
      </c>
      <c r="F5205" s="6" t="s">
        <v>18</v>
      </c>
      <c r="G5205" s="6" t="s">
        <v>19</v>
      </c>
      <c r="H5205" s="6" t="s">
        <v>5524</v>
      </c>
      <c r="I5205" s="0" t="n">
        <v>2</v>
      </c>
      <c r="J5205" s="6" t="n">
        <v>3.6</v>
      </c>
      <c r="K5205" s="3" t="s">
        <v>21</v>
      </c>
      <c r="L5205" s="0" t="n">
        <f aca="false">IF(K5205="Yes",(J5205-1)*0.98,-1)</f>
        <v>2.548</v>
      </c>
      <c r="M5205" s="13" t="s">
        <v>184</v>
      </c>
      <c r="N5205" s="50" t="n">
        <v>10</v>
      </c>
      <c r="O5205" s="50" t="n">
        <f aca="false">N5205*L5205</f>
        <v>25.48</v>
      </c>
      <c r="P5205" s="14" t="n">
        <f aca="false">O5205+P5204</f>
        <v>671.442</v>
      </c>
    </row>
    <row r="5206" customFormat="false" ht="12.8" hidden="false" customHeight="false" outlineLevel="0" collapsed="false">
      <c r="A5206" s="2" t="s">
        <v>5741</v>
      </c>
      <c r="B5206" s="2" t="s">
        <v>130</v>
      </c>
      <c r="C5206" s="0" t="s">
        <v>15</v>
      </c>
      <c r="D5206" s="0" t="s">
        <v>16</v>
      </c>
      <c r="E5206" s="0" t="s">
        <v>17</v>
      </c>
      <c r="F5206" s="0" t="s">
        <v>18</v>
      </c>
      <c r="G5206" s="0" t="s">
        <v>19</v>
      </c>
      <c r="H5206" s="0" t="s">
        <v>5742</v>
      </c>
      <c r="I5206" s="0" t="n">
        <v>1</v>
      </c>
      <c r="J5206" s="0" t="n">
        <v>1.25</v>
      </c>
      <c r="K5206" s="3" t="s">
        <v>21</v>
      </c>
      <c r="L5206" s="0" t="n">
        <f aca="false">IF(K5206="Yes",(J5206-1)*0.98,-1)</f>
        <v>0.245</v>
      </c>
      <c r="M5206" s="4" t="s">
        <v>22</v>
      </c>
      <c r="N5206" s="50" t="n">
        <v>10</v>
      </c>
      <c r="O5206" s="50" t="n">
        <f aca="false">N5206*L5206</f>
        <v>2.45</v>
      </c>
      <c r="P5206" s="14" t="n">
        <f aca="false">O5206+P5205</f>
        <v>673.892</v>
      </c>
    </row>
    <row r="5207" customFormat="false" ht="12.8" hidden="false" customHeight="false" outlineLevel="0" collapsed="false">
      <c r="A5207" s="2" t="s">
        <v>5741</v>
      </c>
      <c r="B5207" s="2" t="s">
        <v>130</v>
      </c>
      <c r="C5207" s="0" t="s">
        <v>15</v>
      </c>
      <c r="D5207" s="0" t="s">
        <v>16</v>
      </c>
      <c r="E5207" s="0" t="s">
        <v>17</v>
      </c>
      <c r="F5207" s="0" t="s">
        <v>18</v>
      </c>
      <c r="G5207" s="0" t="s">
        <v>19</v>
      </c>
      <c r="H5207" s="0" t="s">
        <v>5743</v>
      </c>
      <c r="I5207" s="0" t="n">
        <v>2</v>
      </c>
      <c r="J5207" s="0" t="n">
        <v>2.03</v>
      </c>
      <c r="K5207" s="3" t="s">
        <v>21</v>
      </c>
      <c r="L5207" s="0" t="n">
        <f aca="false">IF(K5207="Yes",(J5207-1)*0.98,-1)</f>
        <v>1.0094</v>
      </c>
      <c r="M5207" s="11" t="s">
        <v>62</v>
      </c>
      <c r="N5207" s="50" t="n">
        <v>10</v>
      </c>
      <c r="O5207" s="50" t="n">
        <f aca="false">N5207*L5207</f>
        <v>10.094</v>
      </c>
      <c r="P5207" s="14" t="n">
        <f aca="false">O5207+P5206</f>
        <v>683.986</v>
      </c>
    </row>
    <row r="5208" customFormat="false" ht="12.8" hidden="false" customHeight="false" outlineLevel="0" collapsed="false">
      <c r="A5208" s="2" t="s">
        <v>5741</v>
      </c>
      <c r="B5208" s="2" t="s">
        <v>159</v>
      </c>
      <c r="C5208" s="0" t="s">
        <v>225</v>
      </c>
      <c r="D5208" s="0" t="s">
        <v>16</v>
      </c>
      <c r="E5208" s="0" t="s">
        <v>17</v>
      </c>
      <c r="F5208" s="0" t="s">
        <v>18</v>
      </c>
      <c r="G5208" s="0" t="s">
        <v>19</v>
      </c>
      <c r="H5208" s="0" t="s">
        <v>5744</v>
      </c>
      <c r="I5208" s="0" t="n">
        <v>3</v>
      </c>
      <c r="J5208" s="0" t="n">
        <v>1.24</v>
      </c>
      <c r="K5208" s="3" t="s">
        <v>21</v>
      </c>
      <c r="L5208" s="0" t="n">
        <f aca="false">IF(K5208="Yes",(J5208-1)*0.98,-1)</f>
        <v>0.2352</v>
      </c>
      <c r="M5208" s="4" t="s">
        <v>22</v>
      </c>
      <c r="N5208" s="50" t="n">
        <v>10</v>
      </c>
      <c r="O5208" s="50" t="n">
        <f aca="false">N5208*L5208</f>
        <v>2.352</v>
      </c>
      <c r="P5208" s="14" t="n">
        <f aca="false">O5208+P5207</f>
        <v>686.338</v>
      </c>
    </row>
    <row r="5209" customFormat="false" ht="12.8" hidden="false" customHeight="false" outlineLevel="0" collapsed="false">
      <c r="A5209" s="2" t="s">
        <v>5745</v>
      </c>
      <c r="B5209" s="2" t="s">
        <v>1185</v>
      </c>
      <c r="C5209" s="0" t="s">
        <v>1371</v>
      </c>
      <c r="D5209" s="0" t="s">
        <v>29</v>
      </c>
      <c r="E5209" s="0" t="s">
        <v>30</v>
      </c>
      <c r="F5209" s="0" t="s">
        <v>428</v>
      </c>
      <c r="G5209" s="0" t="s">
        <v>21</v>
      </c>
      <c r="H5209" s="0" t="s">
        <v>5746</v>
      </c>
      <c r="I5209" s="0" t="n">
        <v>1</v>
      </c>
      <c r="J5209" s="0" t="n">
        <v>4.02</v>
      </c>
      <c r="K5209" s="3" t="str">
        <f aca="false">IF(I5209=1,"Yes","No")</f>
        <v>Yes</v>
      </c>
      <c r="L5209" s="0" t="n">
        <f aca="false">IF(K5209="Yes",(J5209-1)*0.98,-1)</f>
        <v>2.9596</v>
      </c>
      <c r="M5209" s="5" t="s">
        <v>33</v>
      </c>
      <c r="N5209" s="50" t="n">
        <v>10</v>
      </c>
      <c r="O5209" s="50" t="n">
        <f aca="false">N5209*L5209</f>
        <v>29.596</v>
      </c>
      <c r="P5209" s="14" t="n">
        <f aca="false">O5209+P5208</f>
        <v>715.934</v>
      </c>
    </row>
    <row r="5210" customFormat="false" ht="12.8" hidden="false" customHeight="false" outlineLevel="0" collapsed="false">
      <c r="A5210" s="2" t="s">
        <v>5745</v>
      </c>
      <c r="B5210" s="2" t="s">
        <v>1185</v>
      </c>
      <c r="C5210" s="0" t="s">
        <v>1371</v>
      </c>
      <c r="D5210" s="0" t="s">
        <v>29</v>
      </c>
      <c r="E5210" s="0" t="s">
        <v>30</v>
      </c>
      <c r="F5210" s="0" t="s">
        <v>428</v>
      </c>
      <c r="G5210" s="0" t="s">
        <v>21</v>
      </c>
      <c r="H5210" s="0" t="s">
        <v>5746</v>
      </c>
      <c r="I5210" s="0" t="n">
        <v>1</v>
      </c>
      <c r="J5210" s="0" t="n">
        <v>2.19</v>
      </c>
      <c r="K5210" s="3" t="s">
        <v>21</v>
      </c>
      <c r="L5210" s="0" t="n">
        <f aca="false">IF(K5210="Yes",(J5210-1)*0.98,-1)</f>
        <v>1.1662</v>
      </c>
      <c r="M5210" s="4" t="s">
        <v>22</v>
      </c>
      <c r="N5210" s="50" t="n">
        <v>10</v>
      </c>
      <c r="O5210" s="50" t="n">
        <f aca="false">N5210*L5210</f>
        <v>11.662</v>
      </c>
      <c r="P5210" s="14" t="n">
        <f aca="false">O5210+P5209</f>
        <v>727.596000000001</v>
      </c>
    </row>
    <row r="5211" customFormat="false" ht="12.8" hidden="false" customHeight="false" outlineLevel="0" collapsed="false">
      <c r="A5211" s="9" t="s">
        <v>5747</v>
      </c>
      <c r="B5211" s="9" t="s">
        <v>186</v>
      </c>
      <c r="C5211" s="6" t="s">
        <v>56</v>
      </c>
      <c r="D5211" s="6" t="s">
        <v>16</v>
      </c>
      <c r="E5211" s="6" t="s">
        <v>17</v>
      </c>
      <c r="F5211" s="6" t="s">
        <v>65</v>
      </c>
      <c r="G5211" s="6" t="s">
        <v>21</v>
      </c>
      <c r="H5211" s="6" t="s">
        <v>5748</v>
      </c>
      <c r="I5211" s="0" t="n">
        <v>3</v>
      </c>
      <c r="J5211" s="6" t="n">
        <v>0</v>
      </c>
      <c r="K5211" s="3" t="str">
        <f aca="false">IF(I5211=1,"Yes","No")</f>
        <v>No</v>
      </c>
      <c r="L5211" s="7" t="n">
        <f aca="false">IF(K5211="Yes",(J5211-1)*0.98,-1)</f>
        <v>-1</v>
      </c>
      <c r="M5211" s="10" t="s">
        <v>53</v>
      </c>
      <c r="N5211" s="50" t="n">
        <v>10</v>
      </c>
      <c r="O5211" s="50" t="n">
        <f aca="false">N5211*L5211</f>
        <v>-10</v>
      </c>
      <c r="P5211" s="14" t="n">
        <f aca="false">O5211+P5210</f>
        <v>717.596</v>
      </c>
    </row>
    <row r="5212" customFormat="false" ht="12.8" hidden="false" customHeight="false" outlineLevel="0" collapsed="false">
      <c r="A5212" s="2" t="s">
        <v>5747</v>
      </c>
      <c r="B5212" s="2" t="s">
        <v>296</v>
      </c>
      <c r="C5212" s="0" t="s">
        <v>56</v>
      </c>
      <c r="D5212" s="0" t="s">
        <v>195</v>
      </c>
      <c r="E5212" s="0" t="s">
        <v>87</v>
      </c>
      <c r="F5212" s="0" t="s">
        <v>1413</v>
      </c>
      <c r="G5212" s="0" t="s">
        <v>19</v>
      </c>
      <c r="H5212" s="0" t="s">
        <v>5749</v>
      </c>
      <c r="I5212" s="0" t="n">
        <v>2</v>
      </c>
      <c r="J5212" s="0" t="n">
        <v>0</v>
      </c>
      <c r="K5212" s="3" t="str">
        <f aca="false">IF(I5212=1,"Yes","No")</f>
        <v>No</v>
      </c>
      <c r="L5212" s="0" t="n">
        <f aca="false">IF(K5212="Yes",(J5212-1)*0.98,-1)</f>
        <v>-1</v>
      </c>
      <c r="M5212" s="5" t="s">
        <v>33</v>
      </c>
      <c r="N5212" s="50" t="n">
        <v>10</v>
      </c>
      <c r="O5212" s="50" t="n">
        <f aca="false">N5212*L5212</f>
        <v>-10</v>
      </c>
      <c r="P5212" s="14" t="n">
        <f aca="false">O5212+P5211</f>
        <v>707.596000000001</v>
      </c>
    </row>
    <row r="5213" customFormat="false" ht="12.8" hidden="false" customHeight="false" outlineLevel="0" collapsed="false">
      <c r="A5213" s="2" t="s">
        <v>5747</v>
      </c>
      <c r="B5213" s="2" t="s">
        <v>296</v>
      </c>
      <c r="C5213" s="0" t="s">
        <v>56</v>
      </c>
      <c r="D5213" s="0" t="s">
        <v>195</v>
      </c>
      <c r="E5213" s="0" t="s">
        <v>87</v>
      </c>
      <c r="F5213" s="0" t="s">
        <v>1413</v>
      </c>
      <c r="G5213" s="0" t="s">
        <v>19</v>
      </c>
      <c r="H5213" s="0" t="s">
        <v>5749</v>
      </c>
      <c r="I5213" s="0" t="n">
        <v>2</v>
      </c>
      <c r="J5213" s="0" t="n">
        <v>1.24</v>
      </c>
      <c r="K5213" s="3" t="s">
        <v>21</v>
      </c>
      <c r="L5213" s="0" t="n">
        <f aca="false">IF(K5213="Yes",(J5213-1)*0.98,-1)</f>
        <v>0.2352</v>
      </c>
      <c r="M5213" s="4" t="s">
        <v>22</v>
      </c>
      <c r="N5213" s="50" t="n">
        <v>10</v>
      </c>
      <c r="O5213" s="50" t="n">
        <f aca="false">N5213*L5213</f>
        <v>2.352</v>
      </c>
      <c r="P5213" s="14" t="n">
        <f aca="false">O5213+P5212</f>
        <v>709.948</v>
      </c>
    </row>
    <row r="5214" customFormat="false" ht="12.8" hidden="false" customHeight="false" outlineLevel="0" collapsed="false">
      <c r="A5214" s="9" t="s">
        <v>5747</v>
      </c>
      <c r="B5214" s="9" t="s">
        <v>296</v>
      </c>
      <c r="C5214" s="6" t="s">
        <v>56</v>
      </c>
      <c r="D5214" s="6" t="s">
        <v>195</v>
      </c>
      <c r="E5214" s="6" t="s">
        <v>87</v>
      </c>
      <c r="F5214" s="6" t="s">
        <v>1413</v>
      </c>
      <c r="G5214" s="6" t="s">
        <v>19</v>
      </c>
      <c r="H5214" s="6" t="s">
        <v>5750</v>
      </c>
      <c r="I5214" s="0" t="n">
        <v>1</v>
      </c>
      <c r="J5214" s="6" t="n">
        <v>2.68</v>
      </c>
      <c r="K5214" s="3" t="s">
        <v>21</v>
      </c>
      <c r="L5214" s="0" t="n">
        <f aca="false">IF(K5214="Yes",(J5214-1)*0.98,-1)</f>
        <v>1.6464</v>
      </c>
      <c r="M5214" s="13" t="s">
        <v>184</v>
      </c>
      <c r="N5214" s="50" t="n">
        <v>10</v>
      </c>
      <c r="O5214" s="50" t="n">
        <f aca="false">N5214*L5214</f>
        <v>16.464</v>
      </c>
      <c r="P5214" s="14" t="n">
        <f aca="false">O5214+P5213</f>
        <v>726.412</v>
      </c>
    </row>
    <row r="5215" customFormat="false" ht="12.8" hidden="false" customHeight="false" outlineLevel="0" collapsed="false">
      <c r="A5215" s="2" t="s">
        <v>5747</v>
      </c>
      <c r="B5215" s="2" t="s">
        <v>109</v>
      </c>
      <c r="C5215" s="0" t="s">
        <v>47</v>
      </c>
      <c r="D5215" s="0" t="s">
        <v>16</v>
      </c>
      <c r="E5215" s="0" t="s">
        <v>30</v>
      </c>
      <c r="F5215" s="0" t="s">
        <v>65</v>
      </c>
      <c r="G5215" s="0" t="s">
        <v>21</v>
      </c>
      <c r="H5215" s="0" t="s">
        <v>5751</v>
      </c>
      <c r="I5215" s="0" t="n">
        <v>1</v>
      </c>
      <c r="J5215" s="0" t="n">
        <v>1.42</v>
      </c>
      <c r="K5215" s="3" t="s">
        <v>21</v>
      </c>
      <c r="L5215" s="0" t="n">
        <f aca="false">IF(K5215="Yes",(J5215-1)*0.98,-1)</f>
        <v>0.4116</v>
      </c>
      <c r="M5215" s="4" t="s">
        <v>22</v>
      </c>
      <c r="N5215" s="50" t="n">
        <v>10</v>
      </c>
      <c r="O5215" s="50" t="n">
        <f aca="false">N5215*L5215</f>
        <v>4.116</v>
      </c>
      <c r="P5215" s="14" t="n">
        <f aca="false">O5215+P5214</f>
        <v>730.528000000001</v>
      </c>
    </row>
    <row r="5216" customFormat="false" ht="12.8" hidden="false" customHeight="false" outlineLevel="0" collapsed="false">
      <c r="A5216" s="2" t="s">
        <v>5747</v>
      </c>
      <c r="B5216" s="2" t="s">
        <v>1185</v>
      </c>
      <c r="C5216" s="0" t="s">
        <v>74</v>
      </c>
      <c r="D5216" s="0" t="s">
        <v>37</v>
      </c>
      <c r="E5216" s="0" t="s">
        <v>30</v>
      </c>
      <c r="F5216" s="0" t="s">
        <v>65</v>
      </c>
      <c r="G5216" s="0" t="s">
        <v>21</v>
      </c>
      <c r="H5216" s="0" t="s">
        <v>5752</v>
      </c>
      <c r="I5216" s="0" t="n">
        <v>3</v>
      </c>
      <c r="J5216" s="0" t="n">
        <v>2.66</v>
      </c>
      <c r="K5216" s="3" t="s">
        <v>21</v>
      </c>
      <c r="L5216" s="0" t="n">
        <f aca="false">IF(K5216="Yes",(J5216-1)*0.98,-1)</f>
        <v>1.6268</v>
      </c>
      <c r="M5216" s="4" t="s">
        <v>22</v>
      </c>
      <c r="N5216" s="50" t="n">
        <v>10</v>
      </c>
      <c r="O5216" s="50" t="n">
        <f aca="false">N5216*L5216</f>
        <v>16.268</v>
      </c>
      <c r="P5216" s="14" t="n">
        <f aca="false">O5216+P5215</f>
        <v>746.796000000001</v>
      </c>
    </row>
    <row r="5217" customFormat="false" ht="12.8" hidden="false" customHeight="false" outlineLevel="0" collapsed="false">
      <c r="A5217" s="2" t="s">
        <v>5753</v>
      </c>
      <c r="B5217" s="2" t="s">
        <v>157</v>
      </c>
      <c r="C5217" s="0" t="s">
        <v>435</v>
      </c>
      <c r="D5217" s="0" t="s">
        <v>195</v>
      </c>
      <c r="E5217" s="0" t="s">
        <v>17</v>
      </c>
      <c r="F5217" s="0" t="s">
        <v>18</v>
      </c>
      <c r="G5217" s="0" t="s">
        <v>19</v>
      </c>
      <c r="H5217" s="0" t="s">
        <v>5754</v>
      </c>
      <c r="I5217" s="0" t="s">
        <v>133</v>
      </c>
      <c r="J5217" s="0" t="n">
        <v>0</v>
      </c>
      <c r="K5217" s="3" t="s">
        <v>19</v>
      </c>
      <c r="L5217" s="0" t="n">
        <f aca="false">IF(K5217="Yes",(J5217-1)*0.98,-1)</f>
        <v>-1</v>
      </c>
      <c r="M5217" s="4" t="s">
        <v>22</v>
      </c>
      <c r="N5217" s="50" t="n">
        <v>10</v>
      </c>
      <c r="O5217" s="50" t="n">
        <f aca="false">N5217*L5217</f>
        <v>-10</v>
      </c>
      <c r="P5217" s="14" t="n">
        <f aca="false">O5217+P5216</f>
        <v>736.796000000001</v>
      </c>
    </row>
    <row r="5218" customFormat="false" ht="12.8" hidden="false" customHeight="false" outlineLevel="0" collapsed="false">
      <c r="A5218" s="2" t="s">
        <v>5755</v>
      </c>
      <c r="B5218" s="2" t="s">
        <v>142</v>
      </c>
      <c r="C5218" s="0" t="s">
        <v>215</v>
      </c>
      <c r="D5218" s="0" t="s">
        <v>16</v>
      </c>
      <c r="E5218" s="0" t="s">
        <v>17</v>
      </c>
      <c r="F5218" s="0" t="s">
        <v>18</v>
      </c>
      <c r="G5218" s="0" t="s">
        <v>19</v>
      </c>
      <c r="H5218" s="0" t="s">
        <v>5756</v>
      </c>
      <c r="I5218" s="0" t="n">
        <v>2</v>
      </c>
      <c r="J5218" s="0" t="n">
        <v>1.31</v>
      </c>
      <c r="K5218" s="3" t="s">
        <v>21</v>
      </c>
      <c r="L5218" s="0" t="n">
        <f aca="false">IF(K5218="Yes",(J5218-1)*0.98,-1)</f>
        <v>0.3038</v>
      </c>
      <c r="M5218" s="4" t="s">
        <v>22</v>
      </c>
      <c r="N5218" s="50" t="n">
        <v>10</v>
      </c>
      <c r="O5218" s="50" t="n">
        <f aca="false">N5218*L5218</f>
        <v>3.038</v>
      </c>
      <c r="P5218" s="14" t="n">
        <f aca="false">O5218+P5217</f>
        <v>739.834000000001</v>
      </c>
    </row>
    <row r="5219" customFormat="false" ht="12.8" hidden="false" customHeight="false" outlineLevel="0" collapsed="false">
      <c r="A5219" s="2" t="s">
        <v>5757</v>
      </c>
      <c r="B5219" s="2" t="s">
        <v>142</v>
      </c>
      <c r="C5219" s="0" t="s">
        <v>1094</v>
      </c>
      <c r="D5219" s="0" t="s">
        <v>37</v>
      </c>
      <c r="E5219" s="0" t="s">
        <v>17</v>
      </c>
      <c r="F5219" s="0" t="s">
        <v>43</v>
      </c>
      <c r="G5219" s="0" t="s">
        <v>19</v>
      </c>
      <c r="H5219" s="0" t="s">
        <v>5758</v>
      </c>
      <c r="I5219" s="0" t="n">
        <v>3</v>
      </c>
      <c r="J5219" s="0" t="n">
        <v>1.49</v>
      </c>
      <c r="K5219" s="3" t="s">
        <v>21</v>
      </c>
      <c r="L5219" s="0" t="n">
        <f aca="false">IF(K5219="Yes",(J5219-1)*0.98,-1)</f>
        <v>0.4802</v>
      </c>
      <c r="M5219" s="11" t="s">
        <v>62</v>
      </c>
      <c r="N5219" s="50" t="n">
        <v>10</v>
      </c>
      <c r="O5219" s="50" t="n">
        <f aca="false">N5219*L5219</f>
        <v>4.802</v>
      </c>
      <c r="P5219" s="14" t="n">
        <f aca="false">O5219+P5218</f>
        <v>744.636000000001</v>
      </c>
    </row>
    <row r="5220" customFormat="false" ht="12.8" hidden="false" customHeight="false" outlineLevel="0" collapsed="false">
      <c r="A5220" s="2" t="s">
        <v>5757</v>
      </c>
      <c r="B5220" s="2" t="s">
        <v>142</v>
      </c>
      <c r="C5220" s="6" t="s">
        <v>1094</v>
      </c>
      <c r="D5220" s="6" t="s">
        <v>37</v>
      </c>
      <c r="E5220" s="6" t="s">
        <v>17</v>
      </c>
      <c r="F5220" s="6" t="s">
        <v>43</v>
      </c>
      <c r="G5220" s="6" t="s">
        <v>19</v>
      </c>
      <c r="H5220" s="6" t="s">
        <v>5759</v>
      </c>
      <c r="I5220" s="0" t="n">
        <v>0</v>
      </c>
      <c r="J5220" s="6" t="n">
        <v>0</v>
      </c>
      <c r="K5220" s="3" t="str">
        <f aca="false">IF(I5220=1, "No","Yes")</f>
        <v>Yes</v>
      </c>
      <c r="L5220" s="7" t="n">
        <f aca="false">IF(I5220=1,-J5220,0.98)</f>
        <v>0.98</v>
      </c>
      <c r="M5220" s="12" t="s">
        <v>128</v>
      </c>
      <c r="N5220" s="50" t="n">
        <v>10</v>
      </c>
      <c r="O5220" s="50" t="n">
        <f aca="false">N5220*L5220</f>
        <v>9.8</v>
      </c>
      <c r="P5220" s="14" t="n">
        <f aca="false">O5220+P5219</f>
        <v>754.436</v>
      </c>
    </row>
    <row r="5221" customFormat="false" ht="12.8" hidden="false" customHeight="false" outlineLevel="0" collapsed="false">
      <c r="A5221" s="2" t="s">
        <v>5757</v>
      </c>
      <c r="B5221" s="2" t="s">
        <v>130</v>
      </c>
      <c r="C5221" s="0" t="s">
        <v>114</v>
      </c>
      <c r="D5221" s="0" t="s">
        <v>16</v>
      </c>
      <c r="E5221" s="0" t="s">
        <v>17</v>
      </c>
      <c r="F5221" s="0" t="s">
        <v>18</v>
      </c>
      <c r="G5221" s="0" t="s">
        <v>19</v>
      </c>
      <c r="H5221" s="0" t="s">
        <v>5729</v>
      </c>
      <c r="I5221" s="0" t="n">
        <v>1</v>
      </c>
      <c r="J5221" s="0" t="n">
        <v>1.09</v>
      </c>
      <c r="K5221" s="3" t="s">
        <v>21</v>
      </c>
      <c r="L5221" s="0" t="n">
        <f aca="false">IF(K5221="Yes",(J5221-1)*0.98,-1)</f>
        <v>0.0882000000000001</v>
      </c>
      <c r="M5221" s="4" t="s">
        <v>22</v>
      </c>
      <c r="N5221" s="50" t="n">
        <v>10</v>
      </c>
      <c r="O5221" s="50" t="n">
        <f aca="false">N5221*L5221</f>
        <v>0.882000000000001</v>
      </c>
      <c r="P5221" s="14" t="n">
        <f aca="false">O5221+P5220</f>
        <v>755.318</v>
      </c>
    </row>
    <row r="5222" customFormat="false" ht="12.8" hidden="false" customHeight="false" outlineLevel="0" collapsed="false">
      <c r="A5222" s="2" t="s">
        <v>5757</v>
      </c>
      <c r="B5222" s="2" t="s">
        <v>245</v>
      </c>
      <c r="C5222" s="0" t="s">
        <v>59</v>
      </c>
      <c r="D5222" s="0" t="s">
        <v>102</v>
      </c>
      <c r="E5222" s="0" t="s">
        <v>30</v>
      </c>
      <c r="F5222" s="0" t="s">
        <v>65</v>
      </c>
      <c r="G5222" s="0" t="s">
        <v>21</v>
      </c>
      <c r="H5222" s="0" t="s">
        <v>5760</v>
      </c>
      <c r="I5222" s="0" t="n">
        <v>1</v>
      </c>
      <c r="J5222" s="0" t="n">
        <v>1.17</v>
      </c>
      <c r="K5222" s="3" t="s">
        <v>21</v>
      </c>
      <c r="L5222" s="0" t="n">
        <f aca="false">IF(K5222="Yes",(J5222-1)*0.98,-1)</f>
        <v>0.1666</v>
      </c>
      <c r="M5222" s="4" t="s">
        <v>22</v>
      </c>
      <c r="N5222" s="50" t="n">
        <v>10</v>
      </c>
      <c r="O5222" s="50" t="n">
        <f aca="false">N5222*L5222</f>
        <v>1.666</v>
      </c>
      <c r="P5222" s="14" t="n">
        <f aca="false">O5222+P5221</f>
        <v>756.984</v>
      </c>
      <c r="Q5222" s="47" t="n">
        <f aca="false">0.8*(P5222-500)</f>
        <v>205.5872</v>
      </c>
      <c r="R5222" s="47" t="n">
        <f aca="false">P5222-Q5222</f>
        <v>551.3968</v>
      </c>
      <c r="S5222" s="47" t="n">
        <f aca="false">R5222/50</f>
        <v>11.027936</v>
      </c>
      <c r="T5222" s="47" t="n">
        <f aca="false">0+Q5222</f>
        <v>205.5872</v>
      </c>
      <c r="U5222" s="48" t="s">
        <v>21</v>
      </c>
    </row>
    <row r="5223" customFormat="false" ht="12.8" hidden="false" customHeight="false" outlineLevel="0" collapsed="false">
      <c r="A5223" s="2" t="s">
        <v>5761</v>
      </c>
      <c r="B5223" s="2" t="s">
        <v>142</v>
      </c>
      <c r="C5223" s="0" t="s">
        <v>78</v>
      </c>
      <c r="D5223" s="0" t="s">
        <v>16</v>
      </c>
      <c r="E5223" s="0" t="s">
        <v>17</v>
      </c>
      <c r="F5223" s="0" t="s">
        <v>18</v>
      </c>
      <c r="G5223" s="0" t="s">
        <v>19</v>
      </c>
      <c r="H5223" s="0" t="s">
        <v>5762</v>
      </c>
      <c r="I5223" s="0" t="n">
        <v>1</v>
      </c>
      <c r="J5223" s="0" t="n">
        <v>1.24</v>
      </c>
      <c r="K5223" s="3" t="s">
        <v>21</v>
      </c>
      <c r="L5223" s="0" t="n">
        <f aca="false">IF(K5223="Yes",(J5223-1)*0.98,-1)</f>
        <v>0.2352</v>
      </c>
      <c r="M5223" s="4" t="s">
        <v>22</v>
      </c>
      <c r="N5223" s="50" t="n">
        <v>11.03</v>
      </c>
      <c r="O5223" s="50" t="n">
        <f aca="false">N5223*L5223</f>
        <v>2.594256</v>
      </c>
      <c r="P5223" s="51" t="n">
        <f aca="false">R5222+O5223</f>
        <v>553.991056</v>
      </c>
    </row>
    <row r="5224" customFormat="false" ht="12.8" hidden="false" customHeight="false" outlineLevel="0" collapsed="false">
      <c r="A5224" s="9" t="s">
        <v>5761</v>
      </c>
      <c r="B5224" s="9" t="s">
        <v>58</v>
      </c>
      <c r="C5224" s="6" t="s">
        <v>47</v>
      </c>
      <c r="D5224" s="6" t="s">
        <v>29</v>
      </c>
      <c r="E5224" s="6" t="s">
        <v>30</v>
      </c>
      <c r="F5224" s="6" t="s">
        <v>65</v>
      </c>
      <c r="G5224" s="6" t="s">
        <v>21</v>
      </c>
      <c r="H5224" s="6" t="s">
        <v>5763</v>
      </c>
      <c r="I5224" s="0" t="n">
        <v>1</v>
      </c>
      <c r="J5224" s="6" t="n">
        <v>1.8</v>
      </c>
      <c r="K5224" s="3" t="s">
        <v>21</v>
      </c>
      <c r="L5224" s="0" t="n">
        <f aca="false">IF(K5224="Yes",(J5224-1)*0.98,-1)</f>
        <v>0.784</v>
      </c>
      <c r="M5224" s="13" t="s">
        <v>184</v>
      </c>
      <c r="N5224" s="50" t="n">
        <v>11.03</v>
      </c>
      <c r="O5224" s="50" t="n">
        <f aca="false">N5224*L5224</f>
        <v>8.64752</v>
      </c>
      <c r="P5224" s="14" t="n">
        <f aca="false">O5224+P5223</f>
        <v>562.638576</v>
      </c>
    </row>
    <row r="5225" customFormat="false" ht="12.8" hidden="false" customHeight="false" outlineLevel="0" collapsed="false">
      <c r="A5225" s="2" t="s">
        <v>5764</v>
      </c>
      <c r="B5225" s="2" t="s">
        <v>40</v>
      </c>
      <c r="C5225" s="0" t="s">
        <v>110</v>
      </c>
      <c r="D5225" s="0" t="s">
        <v>16</v>
      </c>
      <c r="E5225" s="0" t="s">
        <v>17</v>
      </c>
      <c r="F5225" s="0" t="s">
        <v>18</v>
      </c>
      <c r="G5225" s="0" t="s">
        <v>19</v>
      </c>
      <c r="H5225" s="0" t="s">
        <v>5765</v>
      </c>
      <c r="I5225" s="0" t="n">
        <v>1</v>
      </c>
      <c r="J5225" s="0" t="n">
        <v>1.23</v>
      </c>
      <c r="K5225" s="3" t="s">
        <v>21</v>
      </c>
      <c r="L5225" s="0" t="n">
        <f aca="false">IF(K5225="Yes",(J5225-1)*0.98,-1)</f>
        <v>0.2254</v>
      </c>
      <c r="M5225" s="4" t="s">
        <v>22</v>
      </c>
      <c r="N5225" s="50" t="n">
        <v>11.03</v>
      </c>
      <c r="O5225" s="50" t="n">
        <f aca="false">N5225*L5225</f>
        <v>2.486162</v>
      </c>
      <c r="P5225" s="14" t="n">
        <f aca="false">O5225+P5224</f>
        <v>565.124738</v>
      </c>
    </row>
    <row r="5226" customFormat="false" ht="12.8" hidden="false" customHeight="false" outlineLevel="0" collapsed="false">
      <c r="A5226" s="2" t="s">
        <v>5764</v>
      </c>
      <c r="B5226" s="2" t="s">
        <v>40</v>
      </c>
      <c r="C5226" s="0" t="s">
        <v>110</v>
      </c>
      <c r="D5226" s="0" t="s">
        <v>16</v>
      </c>
      <c r="E5226" s="0" t="s">
        <v>17</v>
      </c>
      <c r="F5226" s="0" t="s">
        <v>18</v>
      </c>
      <c r="G5226" s="0" t="s">
        <v>19</v>
      </c>
      <c r="H5226" s="0" t="s">
        <v>5766</v>
      </c>
      <c r="I5226" s="0" t="n">
        <v>2</v>
      </c>
      <c r="J5226" s="0" t="n">
        <v>1.49</v>
      </c>
      <c r="K5226" s="3" t="s">
        <v>21</v>
      </c>
      <c r="L5226" s="0" t="n">
        <f aca="false">IF(K5226="Yes",(J5226-1)*0.98,-1)</f>
        <v>0.4802</v>
      </c>
      <c r="M5226" s="11" t="s">
        <v>62</v>
      </c>
      <c r="N5226" s="50" t="n">
        <v>11.03</v>
      </c>
      <c r="O5226" s="50" t="n">
        <f aca="false">N5226*L5226</f>
        <v>5.296606</v>
      </c>
      <c r="P5226" s="14" t="n">
        <f aca="false">O5226+P5225</f>
        <v>570.421344</v>
      </c>
    </row>
    <row r="5227" customFormat="false" ht="12.8" hidden="false" customHeight="false" outlineLevel="0" collapsed="false">
      <c r="A5227" s="2" t="s">
        <v>5764</v>
      </c>
      <c r="B5227" s="2" t="s">
        <v>155</v>
      </c>
      <c r="C5227" s="0" t="s">
        <v>1302</v>
      </c>
      <c r="D5227" s="0" t="s">
        <v>37</v>
      </c>
      <c r="E5227" s="0" t="s">
        <v>17</v>
      </c>
      <c r="F5227" s="0" t="s">
        <v>103</v>
      </c>
      <c r="G5227" s="0" t="s">
        <v>19</v>
      </c>
      <c r="H5227" s="0" t="s">
        <v>5767</v>
      </c>
      <c r="I5227" s="0" t="n">
        <v>2</v>
      </c>
      <c r="J5227" s="0" t="n">
        <v>1.25</v>
      </c>
      <c r="K5227" s="3" t="s">
        <v>21</v>
      </c>
      <c r="L5227" s="0" t="n">
        <f aca="false">IF(K5227="Yes",(J5227-1)*0.98,-1)</f>
        <v>0.245</v>
      </c>
      <c r="M5227" s="4" t="s">
        <v>22</v>
      </c>
      <c r="N5227" s="50" t="n">
        <v>11.03</v>
      </c>
      <c r="O5227" s="50" t="n">
        <f aca="false">N5227*L5227</f>
        <v>2.70235</v>
      </c>
      <c r="P5227" s="14" t="n">
        <f aca="false">O5227+P5226</f>
        <v>573.123694</v>
      </c>
    </row>
    <row r="5228" customFormat="false" ht="12.8" hidden="false" customHeight="false" outlineLevel="0" collapsed="false">
      <c r="A5228" s="2" t="s">
        <v>5768</v>
      </c>
      <c r="B5228" s="2" t="s">
        <v>35</v>
      </c>
      <c r="C5228" s="0" t="s">
        <v>1302</v>
      </c>
      <c r="D5228" s="0" t="s">
        <v>37</v>
      </c>
      <c r="E5228" s="0" t="s">
        <v>87</v>
      </c>
      <c r="G5228" s="0" t="s">
        <v>19</v>
      </c>
      <c r="H5228" s="0" t="s">
        <v>5648</v>
      </c>
      <c r="I5228" s="0" t="n">
        <v>0</v>
      </c>
      <c r="J5228" s="0" t="n">
        <v>0</v>
      </c>
      <c r="K5228" s="3" t="s">
        <v>19</v>
      </c>
      <c r="L5228" s="0" t="n">
        <f aca="false">IF(K5228="Yes",(J5228-1)*0.98,-1)</f>
        <v>-1</v>
      </c>
      <c r="M5228" s="11" t="s">
        <v>62</v>
      </c>
      <c r="N5228" s="50" t="n">
        <v>11.03</v>
      </c>
      <c r="O5228" s="50" t="n">
        <f aca="false">N5228*L5228</f>
        <v>-11.03</v>
      </c>
      <c r="P5228" s="14" t="n">
        <f aca="false">O5228+P5227</f>
        <v>562.093694</v>
      </c>
    </row>
    <row r="5229" customFormat="false" ht="12.8" hidden="false" customHeight="false" outlineLevel="0" collapsed="false">
      <c r="A5229" s="2" t="s">
        <v>5768</v>
      </c>
      <c r="B5229" s="2" t="s">
        <v>35</v>
      </c>
      <c r="C5229" s="6" t="s">
        <v>1302</v>
      </c>
      <c r="D5229" s="6" t="s">
        <v>37</v>
      </c>
      <c r="E5229" s="6" t="s">
        <v>87</v>
      </c>
      <c r="F5229" s="6"/>
      <c r="G5229" s="6" t="s">
        <v>19</v>
      </c>
      <c r="H5229" s="6" t="s">
        <v>5769</v>
      </c>
      <c r="I5229" s="0" t="n">
        <v>2</v>
      </c>
      <c r="J5229" s="6" t="n">
        <v>0</v>
      </c>
      <c r="K5229" s="3" t="str">
        <f aca="false">IF(I5229=1, "No","Yes")</f>
        <v>Yes</v>
      </c>
      <c r="L5229" s="7" t="n">
        <f aca="false">IF(I5229=1,-J5229,0.98)</f>
        <v>0.98</v>
      </c>
      <c r="M5229" s="8" t="s">
        <v>51</v>
      </c>
      <c r="N5229" s="50" t="n">
        <v>11.03</v>
      </c>
      <c r="O5229" s="50" t="n">
        <f aca="false">N5229*L5229</f>
        <v>10.8094</v>
      </c>
      <c r="P5229" s="14" t="n">
        <f aca="false">O5229+P5228</f>
        <v>572.903094</v>
      </c>
    </row>
    <row r="5230" customFormat="false" ht="12.8" hidden="false" customHeight="false" outlineLevel="0" collapsed="false">
      <c r="A5230" s="9" t="s">
        <v>5768</v>
      </c>
      <c r="B5230" s="9" t="s">
        <v>35</v>
      </c>
      <c r="C5230" s="6" t="s">
        <v>1302</v>
      </c>
      <c r="D5230" s="6" t="s">
        <v>37</v>
      </c>
      <c r="E5230" s="6" t="s">
        <v>87</v>
      </c>
      <c r="F5230" s="6"/>
      <c r="G5230" s="6" t="s">
        <v>19</v>
      </c>
      <c r="H5230" s="6" t="s">
        <v>5648</v>
      </c>
      <c r="I5230" s="0" t="n">
        <v>0</v>
      </c>
      <c r="J5230" s="6" t="n">
        <v>0</v>
      </c>
      <c r="K5230" s="3" t="str">
        <f aca="false">IF(I5230=1,"Yes","No")</f>
        <v>No</v>
      </c>
      <c r="L5230" s="7" t="n">
        <f aca="false">IF(K5230="Yes",(J5230-1)*0.98,-1)</f>
        <v>-1</v>
      </c>
      <c r="M5230" s="10" t="s">
        <v>53</v>
      </c>
      <c r="N5230" s="50" t="n">
        <v>11.03</v>
      </c>
      <c r="O5230" s="50" t="n">
        <f aca="false">N5230*L5230</f>
        <v>-11.03</v>
      </c>
      <c r="P5230" s="14" t="n">
        <f aca="false">O5230+P5229</f>
        <v>561.873094</v>
      </c>
    </row>
    <row r="5231" customFormat="false" ht="12.8" hidden="false" customHeight="false" outlineLevel="0" collapsed="false">
      <c r="A5231" s="2" t="s">
        <v>5770</v>
      </c>
      <c r="B5231" s="2" t="s">
        <v>94</v>
      </c>
      <c r="C5231" s="0" t="s">
        <v>230</v>
      </c>
      <c r="D5231" s="0" t="s">
        <v>16</v>
      </c>
      <c r="E5231" s="0" t="s">
        <v>17</v>
      </c>
      <c r="F5231" s="0" t="s">
        <v>18</v>
      </c>
      <c r="G5231" s="0" t="s">
        <v>19</v>
      </c>
      <c r="H5231" s="0" t="s">
        <v>5771</v>
      </c>
      <c r="I5231" s="0" t="n">
        <v>1</v>
      </c>
      <c r="J5231" s="0" t="n">
        <v>1.19</v>
      </c>
      <c r="K5231" s="3" t="s">
        <v>21</v>
      </c>
      <c r="L5231" s="0" t="n">
        <f aca="false">IF(K5231="Yes",(J5231-1)*0.98,-1)</f>
        <v>0.1862</v>
      </c>
      <c r="M5231" s="4" t="s">
        <v>22</v>
      </c>
      <c r="N5231" s="50" t="n">
        <v>11.03</v>
      </c>
      <c r="O5231" s="50" t="n">
        <f aca="false">N5231*L5231</f>
        <v>2.053786</v>
      </c>
      <c r="P5231" s="14" t="n">
        <f aca="false">O5231+P5230</f>
        <v>563.92688</v>
      </c>
    </row>
    <row r="5232" customFormat="false" ht="12.8" hidden="false" customHeight="false" outlineLevel="0" collapsed="false">
      <c r="A5232" s="2" t="s">
        <v>5770</v>
      </c>
      <c r="B5232" s="2" t="s">
        <v>289</v>
      </c>
      <c r="C5232" s="0" t="s">
        <v>230</v>
      </c>
      <c r="D5232" s="0" t="s">
        <v>42</v>
      </c>
      <c r="E5232" s="0" t="s">
        <v>79</v>
      </c>
      <c r="F5232" s="0" t="s">
        <v>80</v>
      </c>
      <c r="G5232" s="0" t="s">
        <v>19</v>
      </c>
      <c r="H5232" s="0" t="s">
        <v>5772</v>
      </c>
      <c r="I5232" s="0" t="n">
        <v>0</v>
      </c>
      <c r="J5232" s="0" t="n">
        <v>0</v>
      </c>
      <c r="K5232" s="3" t="s">
        <v>19</v>
      </c>
      <c r="L5232" s="0" t="n">
        <f aca="false">IF(K5232="Yes",(J5232-1)*0.98,-1)</f>
        <v>-1</v>
      </c>
      <c r="M5232" s="4" t="s">
        <v>22</v>
      </c>
      <c r="N5232" s="50" t="n">
        <v>11.03</v>
      </c>
      <c r="O5232" s="50" t="n">
        <f aca="false">N5232*L5232</f>
        <v>-11.03</v>
      </c>
      <c r="P5232" s="14" t="n">
        <f aca="false">O5232+P5231</f>
        <v>552.89688</v>
      </c>
    </row>
    <row r="5233" customFormat="false" ht="12.8" hidden="false" customHeight="false" outlineLevel="0" collapsed="false">
      <c r="A5233" s="2" t="s">
        <v>5773</v>
      </c>
      <c r="B5233" s="2" t="s">
        <v>186</v>
      </c>
      <c r="C5233" s="0" t="s">
        <v>86</v>
      </c>
      <c r="D5233" s="0" t="s">
        <v>16</v>
      </c>
      <c r="E5233" s="0" t="s">
        <v>17</v>
      </c>
      <c r="F5233" s="0" t="s">
        <v>18</v>
      </c>
      <c r="G5233" s="0" t="s">
        <v>19</v>
      </c>
      <c r="H5233" s="0" t="s">
        <v>5774</v>
      </c>
      <c r="I5233" s="0" t="n">
        <v>0</v>
      </c>
      <c r="J5233" s="0" t="n">
        <v>0</v>
      </c>
      <c r="K5233" s="3" t="s">
        <v>19</v>
      </c>
      <c r="L5233" s="0" t="n">
        <f aca="false">IF(K5233="Yes",(J5233-1)*0.98,-1)</f>
        <v>-1</v>
      </c>
      <c r="M5233" s="4" t="s">
        <v>22</v>
      </c>
      <c r="N5233" s="50" t="n">
        <v>11.03</v>
      </c>
      <c r="O5233" s="50" t="n">
        <f aca="false">N5233*L5233</f>
        <v>-11.03</v>
      </c>
      <c r="P5233" s="14" t="n">
        <f aca="false">O5233+P5232</f>
        <v>541.86688</v>
      </c>
    </row>
    <row r="5234" customFormat="false" ht="12.8" hidden="false" customHeight="false" outlineLevel="0" collapsed="false">
      <c r="A5234" s="2" t="s">
        <v>5773</v>
      </c>
      <c r="B5234" s="2" t="s">
        <v>186</v>
      </c>
      <c r="C5234" s="0" t="s">
        <v>86</v>
      </c>
      <c r="D5234" s="0" t="s">
        <v>16</v>
      </c>
      <c r="E5234" s="0" t="s">
        <v>17</v>
      </c>
      <c r="F5234" s="0" t="s">
        <v>18</v>
      </c>
      <c r="G5234" s="0" t="s">
        <v>19</v>
      </c>
      <c r="H5234" s="0" t="s">
        <v>5775</v>
      </c>
      <c r="I5234" s="0" t="n">
        <v>3</v>
      </c>
      <c r="J5234" s="0" t="n">
        <v>34.73</v>
      </c>
      <c r="K5234" s="3" t="s">
        <v>21</v>
      </c>
      <c r="L5234" s="0" t="n">
        <f aca="false">IF(K5234="Yes",(J5234-1)*0.98,-1)</f>
        <v>33.0554</v>
      </c>
      <c r="M5234" s="11" t="s">
        <v>62</v>
      </c>
      <c r="N5234" s="50" t="n">
        <v>11.03</v>
      </c>
      <c r="O5234" s="50" t="n">
        <f aca="false">N5234*L5234</f>
        <v>364.601062</v>
      </c>
      <c r="P5234" s="14" t="n">
        <f aca="false">O5234+P5233</f>
        <v>906.467942</v>
      </c>
    </row>
    <row r="5235" customFormat="false" ht="12.8" hidden="false" customHeight="false" outlineLevel="0" collapsed="false">
      <c r="A5235" s="2" t="s">
        <v>5776</v>
      </c>
      <c r="B5235" s="2" t="s">
        <v>5777</v>
      </c>
      <c r="C5235" s="6" t="s">
        <v>332</v>
      </c>
      <c r="D5235" s="6" t="s">
        <v>16</v>
      </c>
      <c r="E5235" s="6" t="s">
        <v>17</v>
      </c>
      <c r="F5235" s="6" t="s">
        <v>43</v>
      </c>
      <c r="G5235" s="6" t="s">
        <v>19</v>
      </c>
      <c r="H5235" s="6" t="s">
        <v>5778</v>
      </c>
      <c r="I5235" s="0" t="n">
        <v>0</v>
      </c>
      <c r="J5235" s="6" t="n">
        <v>0</v>
      </c>
      <c r="K5235" s="3" t="str">
        <f aca="false">IF(I5235=1, "No","Yes")</f>
        <v>Yes</v>
      </c>
      <c r="L5235" s="7" t="n">
        <f aca="false">IF(I5235=1,-J5235,0.98)</f>
        <v>0.98</v>
      </c>
      <c r="M5235" s="8" t="s">
        <v>51</v>
      </c>
      <c r="N5235" s="50" t="n">
        <v>11.03</v>
      </c>
      <c r="O5235" s="50" t="n">
        <f aca="false">N5235*L5235</f>
        <v>10.8094</v>
      </c>
      <c r="P5235" s="14" t="n">
        <f aca="false">O5235+P5234</f>
        <v>917.277342</v>
      </c>
    </row>
    <row r="5236" customFormat="false" ht="12.8" hidden="false" customHeight="false" outlineLevel="0" collapsed="false">
      <c r="A5236" s="2" t="s">
        <v>5776</v>
      </c>
      <c r="B5236" s="2" t="s">
        <v>5777</v>
      </c>
      <c r="C5236" s="6" t="s">
        <v>332</v>
      </c>
      <c r="D5236" s="6" t="s">
        <v>16</v>
      </c>
      <c r="E5236" s="6" t="s">
        <v>17</v>
      </c>
      <c r="F5236" s="6" t="s">
        <v>43</v>
      </c>
      <c r="G5236" s="6" t="s">
        <v>19</v>
      </c>
      <c r="H5236" s="6" t="s">
        <v>5778</v>
      </c>
      <c r="I5236" s="0" t="n">
        <v>0</v>
      </c>
      <c r="J5236" s="6" t="n">
        <v>0</v>
      </c>
      <c r="K5236" s="3" t="str">
        <f aca="false">IF(I5236=1, "No","Yes")</f>
        <v>Yes</v>
      </c>
      <c r="L5236" s="7" t="n">
        <f aca="false">IF(I5236=1,-J5236,0.98)</f>
        <v>0.98</v>
      </c>
      <c r="M5236" s="12" t="s">
        <v>128</v>
      </c>
      <c r="N5236" s="50" t="n">
        <v>11.03</v>
      </c>
      <c r="O5236" s="50" t="n">
        <f aca="false">N5236*L5236</f>
        <v>10.8094</v>
      </c>
      <c r="P5236" s="14" t="n">
        <f aca="false">O5236+P5235</f>
        <v>928.086742</v>
      </c>
    </row>
    <row r="5237" customFormat="false" ht="12.8" hidden="false" customHeight="false" outlineLevel="0" collapsed="false">
      <c r="A5237" s="2" t="s">
        <v>5776</v>
      </c>
      <c r="B5237" s="2" t="s">
        <v>113</v>
      </c>
      <c r="C5237" s="0" t="s">
        <v>1341</v>
      </c>
      <c r="D5237" s="0" t="s">
        <v>37</v>
      </c>
      <c r="E5237" s="0" t="s">
        <v>87</v>
      </c>
      <c r="F5237" s="0" t="s">
        <v>298</v>
      </c>
      <c r="G5237" s="0" t="s">
        <v>19</v>
      </c>
      <c r="H5237" s="0" t="s">
        <v>5779</v>
      </c>
      <c r="I5237" s="0" t="n">
        <v>2</v>
      </c>
      <c r="J5237" s="0" t="n">
        <v>1.13</v>
      </c>
      <c r="K5237" s="3" t="s">
        <v>21</v>
      </c>
      <c r="L5237" s="0" t="n">
        <f aca="false">IF(K5237="Yes",(J5237-1)*0.98,-1)</f>
        <v>0.1274</v>
      </c>
      <c r="M5237" s="11" t="s">
        <v>62</v>
      </c>
      <c r="N5237" s="50" t="n">
        <v>11.03</v>
      </c>
      <c r="O5237" s="50" t="n">
        <f aca="false">N5237*L5237</f>
        <v>1.405222</v>
      </c>
      <c r="P5237" s="14" t="n">
        <f aca="false">O5237+P5236</f>
        <v>929.491964</v>
      </c>
    </row>
    <row r="5238" customFormat="false" ht="12.8" hidden="false" customHeight="false" outlineLevel="0" collapsed="false">
      <c r="A5238" s="9" t="s">
        <v>5776</v>
      </c>
      <c r="B5238" s="9" t="s">
        <v>113</v>
      </c>
      <c r="C5238" s="6" t="s">
        <v>1341</v>
      </c>
      <c r="D5238" s="6" t="s">
        <v>37</v>
      </c>
      <c r="E5238" s="6" t="s">
        <v>87</v>
      </c>
      <c r="F5238" s="6" t="s">
        <v>298</v>
      </c>
      <c r="G5238" s="6" t="s">
        <v>19</v>
      </c>
      <c r="H5238" s="6" t="s">
        <v>5779</v>
      </c>
      <c r="I5238" s="0" t="n">
        <v>2</v>
      </c>
      <c r="J5238" s="6" t="n">
        <v>0</v>
      </c>
      <c r="K5238" s="3" t="str">
        <f aca="false">IF(I5238=1,"Yes","No")</f>
        <v>No</v>
      </c>
      <c r="L5238" s="7" t="n">
        <f aca="false">IF(K5238="Yes",(J5238-1)*0.98,-1)</f>
        <v>-1</v>
      </c>
      <c r="M5238" s="10" t="s">
        <v>53</v>
      </c>
      <c r="N5238" s="50" t="n">
        <v>11.03</v>
      </c>
      <c r="O5238" s="50" t="n">
        <f aca="false">N5238*L5238</f>
        <v>-11.03</v>
      </c>
      <c r="P5238" s="14" t="n">
        <f aca="false">O5238+P5237</f>
        <v>918.461964</v>
      </c>
    </row>
    <row r="5239" customFormat="false" ht="12.8" hidden="false" customHeight="false" outlineLevel="0" collapsed="false">
      <c r="A5239" s="2" t="s">
        <v>5776</v>
      </c>
      <c r="B5239" s="2" t="s">
        <v>4587</v>
      </c>
      <c r="C5239" s="0" t="s">
        <v>332</v>
      </c>
      <c r="D5239" s="0" t="s">
        <v>16</v>
      </c>
      <c r="E5239" s="0" t="s">
        <v>17</v>
      </c>
      <c r="F5239" s="0" t="s">
        <v>18</v>
      </c>
      <c r="G5239" s="0" t="s">
        <v>19</v>
      </c>
      <c r="H5239" s="0" t="s">
        <v>5780</v>
      </c>
      <c r="I5239" s="0" t="n">
        <v>1</v>
      </c>
      <c r="J5239" s="0" t="n">
        <v>1.14</v>
      </c>
      <c r="K5239" s="3" t="s">
        <v>21</v>
      </c>
      <c r="L5239" s="0" t="n">
        <f aca="false">IF(K5239="Yes",(J5239-1)*0.98,-1)</f>
        <v>0.1372</v>
      </c>
      <c r="M5239" s="4" t="s">
        <v>22</v>
      </c>
      <c r="N5239" s="50" t="n">
        <v>11.03</v>
      </c>
      <c r="O5239" s="50" t="n">
        <f aca="false">N5239*L5239</f>
        <v>1.513316</v>
      </c>
      <c r="P5239" s="14" t="n">
        <f aca="false">O5239+P5238</f>
        <v>919.97528</v>
      </c>
    </row>
    <row r="5240" customFormat="false" ht="12.8" hidden="false" customHeight="false" outlineLevel="0" collapsed="false">
      <c r="A5240" s="9" t="s">
        <v>5776</v>
      </c>
      <c r="B5240" s="9" t="s">
        <v>1185</v>
      </c>
      <c r="C5240" s="6" t="s">
        <v>1371</v>
      </c>
      <c r="D5240" s="6" t="s">
        <v>29</v>
      </c>
      <c r="E5240" s="6" t="s">
        <v>30</v>
      </c>
      <c r="F5240" s="6" t="s">
        <v>65</v>
      </c>
      <c r="G5240" s="6" t="s">
        <v>21</v>
      </c>
      <c r="H5240" s="6" t="s">
        <v>5781</v>
      </c>
      <c r="I5240" s="0" t="n">
        <v>1</v>
      </c>
      <c r="J5240" s="6" t="n">
        <v>1.25</v>
      </c>
      <c r="K5240" s="3" t="s">
        <v>21</v>
      </c>
      <c r="L5240" s="0" t="n">
        <f aca="false">IF(K5240="Yes",(J5240-1)*0.98,-1)</f>
        <v>0.245</v>
      </c>
      <c r="M5240" s="13" t="s">
        <v>184</v>
      </c>
      <c r="N5240" s="50" t="n">
        <v>11.03</v>
      </c>
      <c r="O5240" s="50" t="n">
        <f aca="false">N5240*L5240</f>
        <v>2.70235</v>
      </c>
      <c r="P5240" s="14" t="n">
        <f aca="false">O5240+P5239</f>
        <v>922.67763</v>
      </c>
    </row>
    <row r="5241" customFormat="false" ht="12.8" hidden="false" customHeight="false" outlineLevel="0" collapsed="false">
      <c r="A5241" s="2" t="s">
        <v>5782</v>
      </c>
      <c r="B5241" s="2" t="s">
        <v>23</v>
      </c>
      <c r="C5241" s="0" t="s">
        <v>131</v>
      </c>
      <c r="D5241" s="0" t="s">
        <v>16</v>
      </c>
      <c r="E5241" s="0" t="s">
        <v>17</v>
      </c>
      <c r="F5241" s="0" t="s">
        <v>18</v>
      </c>
      <c r="G5241" s="0" t="s">
        <v>19</v>
      </c>
      <c r="H5241" s="0" t="s">
        <v>5783</v>
      </c>
      <c r="I5241" s="0" t="n">
        <v>3</v>
      </c>
      <c r="J5241" s="0" t="n">
        <v>0</v>
      </c>
      <c r="K5241" s="3" t="s">
        <v>19</v>
      </c>
      <c r="L5241" s="0" t="n">
        <f aca="false">IF(K5241="Yes",(J5241-1)*0.98,-1)</f>
        <v>-1</v>
      </c>
      <c r="M5241" s="4" t="s">
        <v>22</v>
      </c>
      <c r="N5241" s="50" t="n">
        <v>11.03</v>
      </c>
      <c r="O5241" s="50" t="n">
        <f aca="false">N5241*L5241</f>
        <v>-11.03</v>
      </c>
      <c r="P5241" s="14" t="n">
        <f aca="false">O5241+P5240</f>
        <v>911.64763</v>
      </c>
    </row>
    <row r="5242" customFormat="false" ht="12.8" hidden="false" customHeight="false" outlineLevel="0" collapsed="false">
      <c r="A5242" s="2" t="s">
        <v>5782</v>
      </c>
      <c r="B5242" s="2" t="s">
        <v>23</v>
      </c>
      <c r="C5242" s="0" t="s">
        <v>131</v>
      </c>
      <c r="D5242" s="0" t="s">
        <v>16</v>
      </c>
      <c r="E5242" s="0" t="s">
        <v>17</v>
      </c>
      <c r="F5242" s="0" t="s">
        <v>18</v>
      </c>
      <c r="G5242" s="0" t="s">
        <v>19</v>
      </c>
      <c r="H5242" s="0" t="s">
        <v>5784</v>
      </c>
      <c r="I5242" s="0" t="n">
        <v>4</v>
      </c>
      <c r="J5242" s="0" t="n">
        <v>0</v>
      </c>
      <c r="K5242" s="3" t="s">
        <v>19</v>
      </c>
      <c r="L5242" s="0" t="n">
        <f aca="false">IF(K5242="Yes",(J5242-1)*0.98,-1)</f>
        <v>-1</v>
      </c>
      <c r="M5242" s="11" t="s">
        <v>62</v>
      </c>
      <c r="N5242" s="50" t="n">
        <v>11.03</v>
      </c>
      <c r="O5242" s="50" t="n">
        <f aca="false">N5242*L5242</f>
        <v>-11.03</v>
      </c>
      <c r="P5242" s="14" t="n">
        <f aca="false">O5242+P5241</f>
        <v>900.61763</v>
      </c>
    </row>
    <row r="5243" customFormat="false" ht="12.8" hidden="false" customHeight="false" outlineLevel="0" collapsed="false">
      <c r="A5243" s="2" t="s">
        <v>5782</v>
      </c>
      <c r="B5243" s="2" t="s">
        <v>252</v>
      </c>
      <c r="C5243" s="0" t="s">
        <v>74</v>
      </c>
      <c r="D5243" s="0" t="s">
        <v>37</v>
      </c>
      <c r="E5243" s="0" t="s">
        <v>30</v>
      </c>
      <c r="F5243" s="0" t="s">
        <v>43</v>
      </c>
      <c r="G5243" s="0" t="s">
        <v>19</v>
      </c>
      <c r="H5243" s="0" t="s">
        <v>5785</v>
      </c>
      <c r="I5243" s="0" t="n">
        <v>2</v>
      </c>
      <c r="J5243" s="0" t="n">
        <v>1.06</v>
      </c>
      <c r="K5243" s="3" t="s">
        <v>21</v>
      </c>
      <c r="L5243" s="0" t="n">
        <f aca="false">IF(K5243="Yes",(J5243-1)*0.98,-1)</f>
        <v>0.0588000000000001</v>
      </c>
      <c r="M5243" s="4" t="s">
        <v>22</v>
      </c>
      <c r="N5243" s="50" t="n">
        <v>11.03</v>
      </c>
      <c r="O5243" s="50" t="n">
        <f aca="false">N5243*L5243</f>
        <v>0.648564000000001</v>
      </c>
      <c r="P5243" s="14" t="n">
        <f aca="false">O5243+P5242</f>
        <v>901.266194</v>
      </c>
    </row>
    <row r="5244" customFormat="false" ht="12.8" hidden="false" customHeight="false" outlineLevel="0" collapsed="false">
      <c r="A5244" s="2" t="s">
        <v>5786</v>
      </c>
      <c r="B5244" s="2" t="s">
        <v>5693</v>
      </c>
      <c r="C5244" s="6" t="s">
        <v>457</v>
      </c>
      <c r="D5244" s="6" t="s">
        <v>102</v>
      </c>
      <c r="E5244" s="6" t="s">
        <v>87</v>
      </c>
      <c r="F5244" s="6"/>
      <c r="G5244" s="6" t="s">
        <v>19</v>
      </c>
      <c r="H5244" s="6" t="s">
        <v>5787</v>
      </c>
      <c r="I5244" s="0" t="n">
        <v>2</v>
      </c>
      <c r="J5244" s="6" t="n">
        <v>0</v>
      </c>
      <c r="K5244" s="3" t="str">
        <f aca="false">IF(I5244=1, "No","Yes")</f>
        <v>Yes</v>
      </c>
      <c r="L5244" s="7" t="n">
        <f aca="false">IF(I5244=1,-J5244,0.98)</f>
        <v>0.98</v>
      </c>
      <c r="M5244" s="8" t="s">
        <v>51</v>
      </c>
      <c r="N5244" s="50" t="n">
        <v>11.03</v>
      </c>
      <c r="O5244" s="50" t="n">
        <f aca="false">N5244*L5244</f>
        <v>10.8094</v>
      </c>
      <c r="P5244" s="14" t="n">
        <f aca="false">O5244+P5243</f>
        <v>912.075594</v>
      </c>
    </row>
    <row r="5245" customFormat="false" ht="12.8" hidden="false" customHeight="false" outlineLevel="0" collapsed="false">
      <c r="A5245" s="2" t="s">
        <v>5786</v>
      </c>
      <c r="B5245" s="2" t="s">
        <v>101</v>
      </c>
      <c r="C5245" s="0" t="s">
        <v>1192</v>
      </c>
      <c r="D5245" s="0" t="s">
        <v>37</v>
      </c>
      <c r="E5245" s="0" t="s">
        <v>17</v>
      </c>
      <c r="F5245" s="0" t="s">
        <v>43</v>
      </c>
      <c r="G5245" s="0" t="s">
        <v>19</v>
      </c>
      <c r="H5245" s="0" t="s">
        <v>5788</v>
      </c>
      <c r="I5245" s="0" t="n">
        <v>1</v>
      </c>
      <c r="J5245" s="0" t="n">
        <v>1.26</v>
      </c>
      <c r="K5245" s="3" t="s">
        <v>21</v>
      </c>
      <c r="L5245" s="0" t="n">
        <f aca="false">IF(K5245="Yes",(J5245-1)*0.98,-1)</f>
        <v>0.2548</v>
      </c>
      <c r="M5245" s="11" t="s">
        <v>62</v>
      </c>
      <c r="N5245" s="50" t="n">
        <v>11.03</v>
      </c>
      <c r="O5245" s="50" t="n">
        <f aca="false">N5245*L5245</f>
        <v>2.810444</v>
      </c>
      <c r="P5245" s="14" t="n">
        <f aca="false">O5245+P5244</f>
        <v>914.886038</v>
      </c>
    </row>
    <row r="5246" customFormat="false" ht="12.8" hidden="false" customHeight="false" outlineLevel="0" collapsed="false">
      <c r="A5246" s="2" t="s">
        <v>5786</v>
      </c>
      <c r="B5246" s="2" t="s">
        <v>77</v>
      </c>
      <c r="C5246" s="0" t="s">
        <v>1192</v>
      </c>
      <c r="D5246" s="0" t="s">
        <v>37</v>
      </c>
      <c r="E5246" s="0" t="s">
        <v>87</v>
      </c>
      <c r="F5246" s="0" t="s">
        <v>1413</v>
      </c>
      <c r="G5246" s="0" t="s">
        <v>19</v>
      </c>
      <c r="H5246" s="0" t="s">
        <v>5789</v>
      </c>
      <c r="I5246" s="0" t="n">
        <v>1</v>
      </c>
      <c r="J5246" s="0" t="n">
        <v>1.06</v>
      </c>
      <c r="K5246" s="3" t="s">
        <v>21</v>
      </c>
      <c r="L5246" s="0" t="n">
        <f aca="false">IF(K5246="Yes",(J5246-1)*0.98,-1)</f>
        <v>0.0588000000000001</v>
      </c>
      <c r="M5246" s="4" t="s">
        <v>22</v>
      </c>
      <c r="N5246" s="50" t="n">
        <v>11.03</v>
      </c>
      <c r="O5246" s="50" t="n">
        <f aca="false">N5246*L5246</f>
        <v>0.648564000000001</v>
      </c>
      <c r="P5246" s="14" t="n">
        <f aca="false">O5246+P5245</f>
        <v>915.534602</v>
      </c>
    </row>
    <row r="5247" customFormat="false" ht="12.8" hidden="false" customHeight="false" outlineLevel="0" collapsed="false">
      <c r="A5247" s="2" t="s">
        <v>5786</v>
      </c>
      <c r="B5247" s="2" t="s">
        <v>77</v>
      </c>
      <c r="C5247" s="0" t="s">
        <v>1192</v>
      </c>
      <c r="D5247" s="0" t="s">
        <v>37</v>
      </c>
      <c r="E5247" s="0" t="s">
        <v>87</v>
      </c>
      <c r="F5247" s="0" t="s">
        <v>1413</v>
      </c>
      <c r="G5247" s="0" t="s">
        <v>19</v>
      </c>
      <c r="H5247" s="0" t="s">
        <v>5790</v>
      </c>
      <c r="I5247" s="0" t="n">
        <v>2</v>
      </c>
      <c r="J5247" s="0" t="n">
        <v>1.55</v>
      </c>
      <c r="K5247" s="3" t="s">
        <v>21</v>
      </c>
      <c r="L5247" s="0" t="n">
        <f aca="false">IF(K5247="Yes",(J5247-1)*0.98,-1)</f>
        <v>0.539</v>
      </c>
      <c r="M5247" s="11" t="s">
        <v>62</v>
      </c>
      <c r="N5247" s="50" t="n">
        <v>11.03</v>
      </c>
      <c r="O5247" s="50" t="n">
        <f aca="false">N5247*L5247</f>
        <v>5.94517</v>
      </c>
      <c r="P5247" s="14" t="n">
        <f aca="false">O5247+P5246</f>
        <v>921.479772</v>
      </c>
    </row>
    <row r="5248" customFormat="false" ht="12.8" hidden="false" customHeight="false" outlineLevel="0" collapsed="false">
      <c r="A5248" s="2" t="s">
        <v>5786</v>
      </c>
      <c r="B5248" s="2" t="s">
        <v>77</v>
      </c>
      <c r="C5248" s="6" t="s">
        <v>1192</v>
      </c>
      <c r="D5248" s="6" t="s">
        <v>37</v>
      </c>
      <c r="E5248" s="6" t="s">
        <v>87</v>
      </c>
      <c r="F5248" s="6" t="s">
        <v>1413</v>
      </c>
      <c r="G5248" s="6" t="s">
        <v>19</v>
      </c>
      <c r="H5248" s="6" t="s">
        <v>5791</v>
      </c>
      <c r="I5248" s="0" t="n">
        <v>4</v>
      </c>
      <c r="J5248" s="6" t="n">
        <v>0</v>
      </c>
      <c r="K5248" s="3" t="str">
        <f aca="false">IF(I5248=1, "No","Yes")</f>
        <v>Yes</v>
      </c>
      <c r="L5248" s="7" t="n">
        <f aca="false">IF(I5248=1,-J5248,0.98)</f>
        <v>0.98</v>
      </c>
      <c r="M5248" s="8" t="s">
        <v>51</v>
      </c>
      <c r="N5248" s="50" t="n">
        <v>11.03</v>
      </c>
      <c r="O5248" s="50" t="n">
        <f aca="false">N5248*L5248</f>
        <v>10.8094</v>
      </c>
      <c r="P5248" s="14" t="n">
        <f aca="false">O5248+P5247</f>
        <v>932.289172</v>
      </c>
    </row>
    <row r="5249" customFormat="false" ht="12.8" hidden="false" customHeight="false" outlineLevel="0" collapsed="false">
      <c r="A5249" s="2" t="s">
        <v>5792</v>
      </c>
      <c r="B5249" s="2" t="s">
        <v>113</v>
      </c>
      <c r="C5249" s="0" t="s">
        <v>114</v>
      </c>
      <c r="D5249" s="0" t="s">
        <v>16</v>
      </c>
      <c r="E5249" s="0" t="s">
        <v>17</v>
      </c>
      <c r="F5249" s="0" t="s">
        <v>18</v>
      </c>
      <c r="G5249" s="0" t="s">
        <v>19</v>
      </c>
      <c r="H5249" s="0" t="s">
        <v>5793</v>
      </c>
      <c r="I5249" s="0" t="n">
        <v>1</v>
      </c>
      <c r="J5249" s="0" t="n">
        <v>1.04</v>
      </c>
      <c r="K5249" s="3" t="s">
        <v>21</v>
      </c>
      <c r="L5249" s="0" t="n">
        <f aca="false">IF(K5249="Yes",(J5249-1)*0.98,-1)</f>
        <v>0.0392</v>
      </c>
      <c r="M5249" s="4" t="s">
        <v>22</v>
      </c>
      <c r="N5249" s="50" t="n">
        <v>11.03</v>
      </c>
      <c r="O5249" s="50" t="n">
        <f aca="false">N5249*L5249</f>
        <v>0.432376</v>
      </c>
      <c r="P5249" s="14" t="n">
        <f aca="false">O5249+P5248</f>
        <v>932.721548</v>
      </c>
    </row>
    <row r="5250" customFormat="false" ht="12.8" hidden="false" customHeight="false" outlineLevel="0" collapsed="false">
      <c r="A5250" s="2" t="s">
        <v>5794</v>
      </c>
      <c r="B5250" s="2" t="s">
        <v>155</v>
      </c>
      <c r="C5250" s="0" t="s">
        <v>264</v>
      </c>
      <c r="D5250" s="0" t="s">
        <v>16</v>
      </c>
      <c r="E5250" s="0" t="s">
        <v>17</v>
      </c>
      <c r="F5250" s="0" t="s">
        <v>18</v>
      </c>
      <c r="G5250" s="0" t="s">
        <v>19</v>
      </c>
      <c r="H5250" s="0" t="s">
        <v>5795</v>
      </c>
      <c r="I5250" s="0" t="s">
        <v>133</v>
      </c>
      <c r="J5250" s="0" t="n">
        <v>0</v>
      </c>
      <c r="K5250" s="3" t="s">
        <v>19</v>
      </c>
      <c r="L5250" s="0" t="n">
        <f aca="false">IF(K5250="Yes",(J5250-1)*0.98,-1)</f>
        <v>-1</v>
      </c>
      <c r="M5250" s="4" t="s">
        <v>22</v>
      </c>
      <c r="N5250" s="50" t="n">
        <v>11.03</v>
      </c>
      <c r="O5250" s="50" t="n">
        <f aca="false">N5250*L5250</f>
        <v>-11.03</v>
      </c>
      <c r="P5250" s="14" t="n">
        <f aca="false">O5250+P5249</f>
        <v>921.691548</v>
      </c>
    </row>
    <row r="5251" customFormat="false" ht="12.8" hidden="false" customHeight="false" outlineLevel="0" collapsed="false">
      <c r="A5251" s="2" t="s">
        <v>5794</v>
      </c>
      <c r="B5251" s="2" t="s">
        <v>146</v>
      </c>
      <c r="C5251" s="6" t="s">
        <v>264</v>
      </c>
      <c r="D5251" s="6" t="s">
        <v>16</v>
      </c>
      <c r="E5251" s="6" t="s">
        <v>17</v>
      </c>
      <c r="F5251" s="6" t="s">
        <v>43</v>
      </c>
      <c r="G5251" s="6" t="s">
        <v>19</v>
      </c>
      <c r="H5251" s="6" t="s">
        <v>5796</v>
      </c>
      <c r="I5251" s="0" t="n">
        <v>2</v>
      </c>
      <c r="J5251" s="6" t="n">
        <v>0</v>
      </c>
      <c r="K5251" s="3" t="str">
        <f aca="false">IF(I5251=1, "No","Yes")</f>
        <v>Yes</v>
      </c>
      <c r="L5251" s="7" t="n">
        <f aca="false">IF(I5251=1,-J5251,0.98)</f>
        <v>0.98</v>
      </c>
      <c r="M5251" s="8" t="s">
        <v>51</v>
      </c>
      <c r="N5251" s="50" t="n">
        <v>11.03</v>
      </c>
      <c r="O5251" s="50" t="n">
        <f aca="false">N5251*L5251</f>
        <v>10.8094</v>
      </c>
      <c r="P5251" s="14" t="n">
        <f aca="false">O5251+P5250</f>
        <v>932.500948</v>
      </c>
    </row>
    <row r="5252" customFormat="false" ht="12.8" hidden="false" customHeight="false" outlineLevel="0" collapsed="false">
      <c r="A5252" s="2" t="s">
        <v>5794</v>
      </c>
      <c r="B5252" s="2" t="s">
        <v>146</v>
      </c>
      <c r="C5252" s="6" t="s">
        <v>264</v>
      </c>
      <c r="D5252" s="6" t="s">
        <v>16</v>
      </c>
      <c r="E5252" s="6" t="s">
        <v>17</v>
      </c>
      <c r="F5252" s="6" t="s">
        <v>43</v>
      </c>
      <c r="G5252" s="6" t="s">
        <v>19</v>
      </c>
      <c r="H5252" s="6" t="s">
        <v>5796</v>
      </c>
      <c r="I5252" s="0" t="n">
        <v>2</v>
      </c>
      <c r="J5252" s="6" t="n">
        <v>0</v>
      </c>
      <c r="K5252" s="3" t="str">
        <f aca="false">IF(I5252=1, "No","Yes")</f>
        <v>Yes</v>
      </c>
      <c r="L5252" s="7" t="n">
        <f aca="false">IF(I5252=1,-J5252,0.98)</f>
        <v>0.98</v>
      </c>
      <c r="M5252" s="12" t="s">
        <v>128</v>
      </c>
      <c r="N5252" s="50" t="n">
        <v>11.03</v>
      </c>
      <c r="O5252" s="50" t="n">
        <f aca="false">N5252*L5252</f>
        <v>10.8094</v>
      </c>
      <c r="P5252" s="14" t="n">
        <f aca="false">O5252+P5251</f>
        <v>943.310348</v>
      </c>
    </row>
    <row r="5253" customFormat="false" ht="12.8" hidden="false" customHeight="false" outlineLevel="0" collapsed="false">
      <c r="A5253" s="2" t="s">
        <v>5797</v>
      </c>
      <c r="B5253" s="2" t="s">
        <v>162</v>
      </c>
      <c r="C5253" s="6" t="s">
        <v>773</v>
      </c>
      <c r="D5253" s="6" t="s">
        <v>16</v>
      </c>
      <c r="E5253" s="6" t="s">
        <v>17</v>
      </c>
      <c r="F5253" s="6" t="s">
        <v>43</v>
      </c>
      <c r="G5253" s="6" t="s">
        <v>19</v>
      </c>
      <c r="H5253" s="6" t="s">
        <v>5798</v>
      </c>
      <c r="I5253" s="0" t="n">
        <v>0</v>
      </c>
      <c r="J5253" s="6" t="n">
        <v>0</v>
      </c>
      <c r="K5253" s="3" t="str">
        <f aca="false">IF(I5253=1, "No","Yes")</f>
        <v>Yes</v>
      </c>
      <c r="L5253" s="7" t="n">
        <f aca="false">IF(I5253=1,-J5253,0.98)</f>
        <v>0.98</v>
      </c>
      <c r="M5253" s="8" t="s">
        <v>51</v>
      </c>
      <c r="N5253" s="50" t="n">
        <v>11.03</v>
      </c>
      <c r="O5253" s="50" t="n">
        <f aca="false">N5253*L5253</f>
        <v>10.8094</v>
      </c>
      <c r="P5253" s="14" t="n">
        <f aca="false">O5253+P5252</f>
        <v>954.119748</v>
      </c>
    </row>
    <row r="5254" customFormat="false" ht="12.8" hidden="false" customHeight="false" outlineLevel="0" collapsed="false">
      <c r="A5254" s="2" t="s">
        <v>5797</v>
      </c>
      <c r="B5254" s="2" t="s">
        <v>193</v>
      </c>
      <c r="C5254" s="0" t="s">
        <v>773</v>
      </c>
      <c r="D5254" s="0" t="s">
        <v>16</v>
      </c>
      <c r="E5254" s="0" t="s">
        <v>79</v>
      </c>
      <c r="F5254" s="0" t="s">
        <v>80</v>
      </c>
      <c r="G5254" s="0" t="s">
        <v>19</v>
      </c>
      <c r="H5254" s="0" t="s">
        <v>5799</v>
      </c>
      <c r="I5254" s="0" t="n">
        <v>1</v>
      </c>
      <c r="J5254" s="0" t="n">
        <v>1.13</v>
      </c>
      <c r="K5254" s="3" t="s">
        <v>21</v>
      </c>
      <c r="L5254" s="0" t="n">
        <f aca="false">IF(K5254="Yes",(J5254-1)*0.98,-1)</f>
        <v>0.1274</v>
      </c>
      <c r="M5254" s="4" t="s">
        <v>22</v>
      </c>
      <c r="N5254" s="50" t="n">
        <v>11.03</v>
      </c>
      <c r="O5254" s="50" t="n">
        <f aca="false">N5254*L5254</f>
        <v>1.405222</v>
      </c>
      <c r="P5254" s="14" t="n">
        <f aca="false">O5254+P5253</f>
        <v>955.52497</v>
      </c>
    </row>
    <row r="5255" customFormat="false" ht="12.8" hidden="false" customHeight="false" outlineLevel="0" collapsed="false">
      <c r="A5255" s="2" t="s">
        <v>5800</v>
      </c>
      <c r="B5255" s="2" t="s">
        <v>46</v>
      </c>
      <c r="C5255" s="0" t="s">
        <v>1317</v>
      </c>
      <c r="D5255" s="0" t="s">
        <v>37</v>
      </c>
      <c r="E5255" s="0" t="s">
        <v>17</v>
      </c>
      <c r="F5255" s="0" t="s">
        <v>18</v>
      </c>
      <c r="G5255" s="0" t="s">
        <v>19</v>
      </c>
      <c r="H5255" s="0" t="s">
        <v>5801</v>
      </c>
      <c r="I5255" s="0" t="n">
        <v>0</v>
      </c>
      <c r="J5255" s="0" t="n">
        <v>0</v>
      </c>
      <c r="K5255" s="3" t="str">
        <f aca="false">IF(I5255=1,"Yes","No")</f>
        <v>No</v>
      </c>
      <c r="L5255" s="0" t="n">
        <f aca="false">IF(K5255="Yes",(J5255-1)*0.98,-1)</f>
        <v>-1</v>
      </c>
      <c r="M5255" s="5" t="s">
        <v>33</v>
      </c>
      <c r="N5255" s="50" t="n">
        <v>11.03</v>
      </c>
      <c r="O5255" s="50" t="n">
        <f aca="false">N5255*L5255</f>
        <v>-11.03</v>
      </c>
      <c r="P5255" s="14" t="n">
        <f aca="false">O5255+P5254</f>
        <v>944.49497</v>
      </c>
    </row>
    <row r="5256" customFormat="false" ht="12.8" hidden="false" customHeight="false" outlineLevel="0" collapsed="false">
      <c r="A5256" s="2" t="s">
        <v>5800</v>
      </c>
      <c r="B5256" s="2" t="s">
        <v>5802</v>
      </c>
      <c r="C5256" s="0" t="s">
        <v>215</v>
      </c>
      <c r="D5256" s="0" t="s">
        <v>16</v>
      </c>
      <c r="E5256" s="0" t="s">
        <v>87</v>
      </c>
      <c r="F5256" s="0" t="s">
        <v>18</v>
      </c>
      <c r="G5256" s="0" t="s">
        <v>21</v>
      </c>
      <c r="H5256" s="0" t="s">
        <v>5803</v>
      </c>
      <c r="I5256" s="0" t="n">
        <v>1</v>
      </c>
      <c r="J5256" s="0" t="n">
        <v>1.39</v>
      </c>
      <c r="K5256" s="3" t="s">
        <v>21</v>
      </c>
      <c r="L5256" s="0" t="n">
        <f aca="false">IF(K5256="Yes",(J5256-1)*0.98,-1)</f>
        <v>0.3822</v>
      </c>
      <c r="M5256" s="4" t="s">
        <v>22</v>
      </c>
      <c r="N5256" s="50" t="n">
        <v>11.03</v>
      </c>
      <c r="O5256" s="50" t="n">
        <f aca="false">N5256*L5256</f>
        <v>4.215666</v>
      </c>
      <c r="P5256" s="14" t="n">
        <f aca="false">O5256+P5255</f>
        <v>948.710636</v>
      </c>
    </row>
    <row r="5257" customFormat="false" ht="12.8" hidden="false" customHeight="false" outlineLevel="0" collapsed="false">
      <c r="A5257" s="2" t="s">
        <v>5800</v>
      </c>
      <c r="B5257" s="2" t="s">
        <v>239</v>
      </c>
      <c r="C5257" s="0" t="s">
        <v>125</v>
      </c>
      <c r="D5257" s="0" t="s">
        <v>48</v>
      </c>
      <c r="E5257" s="0" t="s">
        <v>30</v>
      </c>
      <c r="F5257" s="0" t="s">
        <v>65</v>
      </c>
      <c r="G5257" s="0" t="s">
        <v>21</v>
      </c>
      <c r="H5257" s="0" t="s">
        <v>5804</v>
      </c>
      <c r="I5257" s="0" t="n">
        <v>2</v>
      </c>
      <c r="J5257" s="0" t="n">
        <v>1.53</v>
      </c>
      <c r="K5257" s="3" t="s">
        <v>21</v>
      </c>
      <c r="L5257" s="0" t="n">
        <f aca="false">IF(K5257="Yes",(J5257-1)*0.98,-1)</f>
        <v>0.5194</v>
      </c>
      <c r="M5257" s="4" t="s">
        <v>22</v>
      </c>
      <c r="N5257" s="50" t="n">
        <v>11.03</v>
      </c>
      <c r="O5257" s="50" t="n">
        <f aca="false">N5257*L5257</f>
        <v>5.728982</v>
      </c>
      <c r="P5257" s="14" t="n">
        <f aca="false">O5257+P5256</f>
        <v>954.439618</v>
      </c>
    </row>
    <row r="5258" customFormat="false" ht="12.8" hidden="false" customHeight="false" outlineLevel="0" collapsed="false">
      <c r="A5258" s="2" t="s">
        <v>5805</v>
      </c>
      <c r="B5258" s="2" t="s">
        <v>222</v>
      </c>
      <c r="C5258" s="0" t="s">
        <v>223</v>
      </c>
      <c r="D5258" s="0" t="s">
        <v>102</v>
      </c>
      <c r="E5258" s="0" t="s">
        <v>17</v>
      </c>
      <c r="F5258" s="0" t="s">
        <v>103</v>
      </c>
      <c r="G5258" s="0" t="s">
        <v>19</v>
      </c>
      <c r="H5258" s="0" t="s">
        <v>5806</v>
      </c>
      <c r="I5258" s="0" t="n">
        <v>1</v>
      </c>
      <c r="J5258" s="0" t="n">
        <v>1.1</v>
      </c>
      <c r="K5258" s="3" t="s">
        <v>21</v>
      </c>
      <c r="L5258" s="0" t="n">
        <f aca="false">IF(K5258="Yes",(J5258-1)*0.98,-1)</f>
        <v>0.0980000000000001</v>
      </c>
      <c r="M5258" s="4" t="s">
        <v>22</v>
      </c>
      <c r="N5258" s="50" t="n">
        <v>11.03</v>
      </c>
      <c r="O5258" s="50" t="n">
        <f aca="false">N5258*L5258</f>
        <v>1.08094</v>
      </c>
      <c r="P5258" s="14" t="n">
        <f aca="false">O5258+P5257</f>
        <v>955.520558</v>
      </c>
    </row>
    <row r="5259" customFormat="false" ht="12.8" hidden="false" customHeight="false" outlineLevel="0" collapsed="false">
      <c r="A5259" s="2" t="s">
        <v>5805</v>
      </c>
      <c r="B5259" s="2" t="s">
        <v>222</v>
      </c>
      <c r="C5259" s="0" t="s">
        <v>223</v>
      </c>
      <c r="D5259" s="0" t="s">
        <v>102</v>
      </c>
      <c r="E5259" s="0" t="s">
        <v>17</v>
      </c>
      <c r="F5259" s="0" t="s">
        <v>103</v>
      </c>
      <c r="G5259" s="0" t="s">
        <v>19</v>
      </c>
      <c r="H5259" s="0" t="s">
        <v>5807</v>
      </c>
      <c r="I5259" s="0" t="n">
        <v>2</v>
      </c>
      <c r="J5259" s="0" t="n">
        <v>2.98</v>
      </c>
      <c r="K5259" s="3" t="s">
        <v>21</v>
      </c>
      <c r="L5259" s="0" t="n">
        <f aca="false">IF(K5259="Yes",(J5259-1)*0.98,-1)</f>
        <v>1.9404</v>
      </c>
      <c r="M5259" s="11" t="s">
        <v>62</v>
      </c>
      <c r="N5259" s="50" t="n">
        <v>11.03</v>
      </c>
      <c r="O5259" s="50" t="n">
        <f aca="false">N5259*L5259</f>
        <v>21.402612</v>
      </c>
      <c r="P5259" s="14" t="n">
        <f aca="false">O5259+P5258</f>
        <v>976.92317</v>
      </c>
    </row>
    <row r="5260" customFormat="false" ht="12.8" hidden="false" customHeight="false" outlineLevel="0" collapsed="false">
      <c r="A5260" s="2" t="s">
        <v>5805</v>
      </c>
      <c r="B5260" s="2" t="s">
        <v>222</v>
      </c>
      <c r="C5260" s="6" t="s">
        <v>223</v>
      </c>
      <c r="D5260" s="6" t="s">
        <v>102</v>
      </c>
      <c r="E5260" s="6" t="s">
        <v>17</v>
      </c>
      <c r="F5260" s="6" t="s">
        <v>103</v>
      </c>
      <c r="G5260" s="6" t="s">
        <v>19</v>
      </c>
      <c r="H5260" s="6" t="s">
        <v>5710</v>
      </c>
      <c r="I5260" s="0" t="n">
        <v>4</v>
      </c>
      <c r="J5260" s="6" t="n">
        <v>0</v>
      </c>
      <c r="K5260" s="3" t="str">
        <f aca="false">IF(I5260=1, "No","Yes")</f>
        <v>Yes</v>
      </c>
      <c r="L5260" s="7" t="n">
        <f aca="false">IF(I5260=1,-J5260,0.98)</f>
        <v>0.98</v>
      </c>
      <c r="M5260" s="8" t="s">
        <v>51</v>
      </c>
      <c r="N5260" s="50" t="n">
        <v>11.03</v>
      </c>
      <c r="O5260" s="50" t="n">
        <f aca="false">N5260*L5260</f>
        <v>10.8094</v>
      </c>
      <c r="P5260" s="14" t="n">
        <f aca="false">O5260+P5259</f>
        <v>987.73257</v>
      </c>
    </row>
    <row r="5261" customFormat="false" ht="12.8" hidden="false" customHeight="false" outlineLevel="0" collapsed="false">
      <c r="A5261" s="2" t="s">
        <v>5808</v>
      </c>
      <c r="B5261" s="2" t="s">
        <v>255</v>
      </c>
      <c r="C5261" s="0" t="s">
        <v>194</v>
      </c>
      <c r="D5261" s="0" t="s">
        <v>16</v>
      </c>
      <c r="E5261" s="0" t="s">
        <v>79</v>
      </c>
      <c r="F5261" s="0" t="s">
        <v>80</v>
      </c>
      <c r="G5261" s="0" t="s">
        <v>19</v>
      </c>
      <c r="H5261" s="0" t="s">
        <v>5809</v>
      </c>
      <c r="I5261" s="0" t="n">
        <v>3</v>
      </c>
      <c r="J5261" s="0" t="n">
        <v>1.73</v>
      </c>
      <c r="K5261" s="3" t="s">
        <v>21</v>
      </c>
      <c r="L5261" s="0" t="n">
        <f aca="false">IF(K5261="Yes",(J5261-1)*0.98,-1)</f>
        <v>0.7154</v>
      </c>
      <c r="M5261" s="4" t="s">
        <v>22</v>
      </c>
      <c r="N5261" s="50" t="n">
        <v>11.03</v>
      </c>
      <c r="O5261" s="50" t="n">
        <f aca="false">N5261*L5261</f>
        <v>7.890862</v>
      </c>
      <c r="P5261" s="14" t="n">
        <f aca="false">O5261+P5260</f>
        <v>995.623432</v>
      </c>
    </row>
    <row r="5262" customFormat="false" ht="12.8" hidden="false" customHeight="false" outlineLevel="0" collapsed="false">
      <c r="A5262" s="2" t="s">
        <v>5808</v>
      </c>
      <c r="B5262" s="2" t="s">
        <v>331</v>
      </c>
      <c r="C5262" s="0" t="s">
        <v>41</v>
      </c>
      <c r="D5262" s="0" t="s">
        <v>16</v>
      </c>
      <c r="E5262" s="0" t="s">
        <v>79</v>
      </c>
      <c r="F5262" s="0" t="s">
        <v>80</v>
      </c>
      <c r="G5262" s="0" t="s">
        <v>19</v>
      </c>
      <c r="H5262" s="0" t="s">
        <v>5810</v>
      </c>
      <c r="I5262" s="0" t="n">
        <v>3</v>
      </c>
      <c r="J5262" s="0" t="n">
        <v>1.47</v>
      </c>
      <c r="K5262" s="3" t="s">
        <v>21</v>
      </c>
      <c r="L5262" s="0" t="n">
        <f aca="false">IF(K5262="Yes",(J5262-1)*0.98,-1)</f>
        <v>0.4606</v>
      </c>
      <c r="M5262" s="4" t="s">
        <v>22</v>
      </c>
      <c r="N5262" s="50" t="n">
        <v>11.03</v>
      </c>
      <c r="O5262" s="50" t="n">
        <f aca="false">N5262*L5262</f>
        <v>5.080418</v>
      </c>
      <c r="P5262" s="14" t="n">
        <f aca="false">O5262+P5261</f>
        <v>1000.70385</v>
      </c>
    </row>
    <row r="5263" customFormat="false" ht="12.8" hidden="false" customHeight="false" outlineLevel="0" collapsed="false">
      <c r="A5263" s="2" t="s">
        <v>5811</v>
      </c>
      <c r="B5263" s="2" t="s">
        <v>512</v>
      </c>
      <c r="C5263" s="0" t="s">
        <v>74</v>
      </c>
      <c r="D5263" s="0" t="s">
        <v>37</v>
      </c>
      <c r="E5263" s="0" t="s">
        <v>30</v>
      </c>
      <c r="G5263" s="0" t="s">
        <v>19</v>
      </c>
      <c r="H5263" s="0" t="s">
        <v>5812</v>
      </c>
      <c r="I5263" s="0" t="n">
        <v>0</v>
      </c>
      <c r="J5263" s="0" t="n">
        <v>0</v>
      </c>
      <c r="K5263" s="3" t="s">
        <v>19</v>
      </c>
      <c r="L5263" s="0" t="n">
        <f aca="false">IF(K5263="Yes",(J5263-1)*0.98,-1)</f>
        <v>-1</v>
      </c>
      <c r="M5263" s="11" t="s">
        <v>62</v>
      </c>
      <c r="N5263" s="50" t="n">
        <v>11.03</v>
      </c>
      <c r="O5263" s="50" t="n">
        <f aca="false">N5263*L5263</f>
        <v>-11.03</v>
      </c>
      <c r="P5263" s="14" t="n">
        <f aca="false">O5263+P5262</f>
        <v>989.67385</v>
      </c>
    </row>
    <row r="5264" customFormat="false" ht="12.8" hidden="false" customHeight="false" outlineLevel="0" collapsed="false">
      <c r="A5264" s="2" t="s">
        <v>5811</v>
      </c>
      <c r="B5264" s="2" t="s">
        <v>480</v>
      </c>
      <c r="C5264" s="0" t="s">
        <v>74</v>
      </c>
      <c r="D5264" s="0" t="s">
        <v>37</v>
      </c>
      <c r="E5264" s="0" t="s">
        <v>30</v>
      </c>
      <c r="F5264" s="0" t="s">
        <v>43</v>
      </c>
      <c r="G5264" s="0" t="s">
        <v>19</v>
      </c>
      <c r="H5264" s="0" t="s">
        <v>5813</v>
      </c>
      <c r="I5264" s="0" t="n">
        <v>3</v>
      </c>
      <c r="J5264" s="0" t="n">
        <v>1.69</v>
      </c>
      <c r="K5264" s="3" t="s">
        <v>21</v>
      </c>
      <c r="L5264" s="0" t="n">
        <f aca="false">IF(K5264="Yes",(J5264-1)*0.98,-1)</f>
        <v>0.6762</v>
      </c>
      <c r="M5264" s="4" t="s">
        <v>22</v>
      </c>
      <c r="N5264" s="50" t="n">
        <v>11.03</v>
      </c>
      <c r="O5264" s="50" t="n">
        <f aca="false">N5264*L5264</f>
        <v>7.458486</v>
      </c>
      <c r="P5264" s="14" t="n">
        <f aca="false">O5264+P5263</f>
        <v>997.132336</v>
      </c>
    </row>
    <row r="5265" customFormat="false" ht="12.8" hidden="false" customHeight="false" outlineLevel="0" collapsed="false">
      <c r="A5265" s="2" t="s">
        <v>5811</v>
      </c>
      <c r="B5265" s="2" t="s">
        <v>480</v>
      </c>
      <c r="C5265" s="0" t="s">
        <v>74</v>
      </c>
      <c r="D5265" s="0" t="s">
        <v>37</v>
      </c>
      <c r="E5265" s="0" t="s">
        <v>30</v>
      </c>
      <c r="F5265" s="0" t="s">
        <v>43</v>
      </c>
      <c r="G5265" s="0" t="s">
        <v>19</v>
      </c>
      <c r="H5265" s="0" t="s">
        <v>5814</v>
      </c>
      <c r="I5265" s="0" t="n">
        <v>1</v>
      </c>
      <c r="J5265" s="0" t="n">
        <v>1.57</v>
      </c>
      <c r="K5265" s="3" t="s">
        <v>21</v>
      </c>
      <c r="L5265" s="0" t="n">
        <f aca="false">IF(K5265="Yes",(J5265-1)*0.98,-1)</f>
        <v>0.5586</v>
      </c>
      <c r="M5265" s="11" t="s">
        <v>62</v>
      </c>
      <c r="N5265" s="50" t="n">
        <v>11.03</v>
      </c>
      <c r="O5265" s="50" t="n">
        <f aca="false">N5265*L5265</f>
        <v>6.161358</v>
      </c>
      <c r="P5265" s="14" t="n">
        <f aca="false">O5265+P5264</f>
        <v>1003.293694</v>
      </c>
    </row>
    <row r="5266" customFormat="false" ht="12.8" hidden="false" customHeight="false" outlineLevel="0" collapsed="false">
      <c r="A5266" s="9" t="s">
        <v>5811</v>
      </c>
      <c r="B5266" s="9" t="s">
        <v>480</v>
      </c>
      <c r="C5266" s="6" t="s">
        <v>74</v>
      </c>
      <c r="D5266" s="6" t="s">
        <v>37</v>
      </c>
      <c r="E5266" s="6" t="s">
        <v>30</v>
      </c>
      <c r="F5266" s="6" t="s">
        <v>43</v>
      </c>
      <c r="G5266" s="6" t="s">
        <v>19</v>
      </c>
      <c r="H5266" s="6" t="s">
        <v>5814</v>
      </c>
      <c r="I5266" s="0" t="n">
        <v>1</v>
      </c>
      <c r="J5266" s="6" t="n">
        <v>3.57</v>
      </c>
      <c r="K5266" s="3" t="str">
        <f aca="false">IF(I5266=1,"Yes","No")</f>
        <v>Yes</v>
      </c>
      <c r="L5266" s="7" t="n">
        <f aca="false">IF(K5266="Yes",(J5266-1)*0.98,-1)</f>
        <v>2.5186</v>
      </c>
      <c r="M5266" s="10" t="s">
        <v>53</v>
      </c>
      <c r="N5266" s="50" t="n">
        <v>11.03</v>
      </c>
      <c r="O5266" s="50" t="n">
        <f aca="false">N5266*L5266</f>
        <v>27.780158</v>
      </c>
      <c r="P5266" s="14" t="n">
        <f aca="false">O5266+P5265</f>
        <v>1031.073852</v>
      </c>
    </row>
    <row r="5267" customFormat="false" ht="12.8" hidden="false" customHeight="false" outlineLevel="0" collapsed="false">
      <c r="A5267" s="2" t="s">
        <v>5811</v>
      </c>
      <c r="B5267" s="2" t="s">
        <v>193</v>
      </c>
      <c r="C5267" s="0" t="s">
        <v>74</v>
      </c>
      <c r="D5267" s="0" t="s">
        <v>37</v>
      </c>
      <c r="E5267" s="0" t="s">
        <v>30</v>
      </c>
      <c r="F5267" s="0" t="s">
        <v>65</v>
      </c>
      <c r="G5267" s="0" t="s">
        <v>21</v>
      </c>
      <c r="H5267" s="0" t="s">
        <v>5815</v>
      </c>
      <c r="I5267" s="0" t="n">
        <v>1</v>
      </c>
      <c r="J5267" s="0" t="n">
        <v>2.14</v>
      </c>
      <c r="K5267" s="3" t="s">
        <v>21</v>
      </c>
      <c r="L5267" s="0" t="n">
        <f aca="false">IF(K5267="Yes",(J5267-1)*0.98,-1)</f>
        <v>1.1172</v>
      </c>
      <c r="M5267" s="4" t="s">
        <v>22</v>
      </c>
      <c r="N5267" s="50" t="n">
        <v>11.03</v>
      </c>
      <c r="O5267" s="50" t="n">
        <f aca="false">N5267*L5267</f>
        <v>12.322716</v>
      </c>
      <c r="P5267" s="14" t="n">
        <f aca="false">O5267+P5266</f>
        <v>1043.396568</v>
      </c>
    </row>
    <row r="5268" customFormat="false" ht="12.8" hidden="false" customHeight="false" outlineLevel="0" collapsed="false">
      <c r="A5268" s="2" t="s">
        <v>5811</v>
      </c>
      <c r="B5268" s="2" t="s">
        <v>239</v>
      </c>
      <c r="C5268" s="0" t="s">
        <v>1371</v>
      </c>
      <c r="D5268" s="0" t="s">
        <v>42</v>
      </c>
      <c r="E5268" s="0" t="s">
        <v>30</v>
      </c>
      <c r="F5268" s="0" t="s">
        <v>43</v>
      </c>
      <c r="G5268" s="0" t="s">
        <v>19</v>
      </c>
      <c r="H5268" s="0" t="s">
        <v>5816</v>
      </c>
      <c r="I5268" s="0" t="n">
        <v>2</v>
      </c>
      <c r="J5268" s="0" t="n">
        <v>1.27</v>
      </c>
      <c r="K5268" s="3" t="s">
        <v>21</v>
      </c>
      <c r="L5268" s="0" t="n">
        <f aca="false">IF(K5268="Yes",(J5268-1)*0.98,-1)</f>
        <v>0.2646</v>
      </c>
      <c r="M5268" s="11" t="s">
        <v>62</v>
      </c>
      <c r="N5268" s="50" t="n">
        <v>11.03</v>
      </c>
      <c r="O5268" s="50" t="n">
        <f aca="false">N5268*L5268</f>
        <v>2.918538</v>
      </c>
      <c r="P5268" s="14" t="n">
        <f aca="false">O5268+P5267</f>
        <v>1046.315106</v>
      </c>
    </row>
    <row r="5269" customFormat="false" ht="12.8" hidden="false" customHeight="false" outlineLevel="0" collapsed="false">
      <c r="A5269" s="9" t="s">
        <v>5811</v>
      </c>
      <c r="B5269" s="9" t="s">
        <v>239</v>
      </c>
      <c r="C5269" s="6" t="s">
        <v>1371</v>
      </c>
      <c r="D5269" s="6" t="s">
        <v>42</v>
      </c>
      <c r="E5269" s="6" t="s">
        <v>30</v>
      </c>
      <c r="F5269" s="6" t="s">
        <v>43</v>
      </c>
      <c r="G5269" s="6" t="s">
        <v>19</v>
      </c>
      <c r="H5269" s="6" t="s">
        <v>5817</v>
      </c>
      <c r="I5269" s="0" t="n">
        <v>1</v>
      </c>
      <c r="J5269" s="6" t="n">
        <v>4</v>
      </c>
      <c r="K5269" s="3" t="s">
        <v>21</v>
      </c>
      <c r="L5269" s="0" t="n">
        <f aca="false">IF(K5269="Yes",(J5269-1)*0.98,-1)</f>
        <v>2.94</v>
      </c>
      <c r="M5269" s="13" t="s">
        <v>184</v>
      </c>
      <c r="N5269" s="50" t="n">
        <v>11.03</v>
      </c>
      <c r="O5269" s="50" t="n">
        <f aca="false">N5269*L5269</f>
        <v>32.4282</v>
      </c>
      <c r="P5269" s="14" t="n">
        <f aca="false">O5269+P5268</f>
        <v>1078.743306</v>
      </c>
    </row>
    <row r="5270" customFormat="false" ht="12.8" hidden="false" customHeight="false" outlineLevel="0" collapsed="false">
      <c r="A5270" s="2" t="s">
        <v>5818</v>
      </c>
      <c r="B5270" s="2" t="s">
        <v>113</v>
      </c>
      <c r="C5270" s="0" t="s">
        <v>1404</v>
      </c>
      <c r="D5270" s="0" t="s">
        <v>37</v>
      </c>
      <c r="E5270" s="0" t="s">
        <v>17</v>
      </c>
      <c r="F5270" s="0" t="s">
        <v>18</v>
      </c>
      <c r="G5270" s="0" t="s">
        <v>19</v>
      </c>
      <c r="H5270" s="0" t="s">
        <v>5819</v>
      </c>
      <c r="I5270" s="0" t="n">
        <v>2</v>
      </c>
      <c r="J5270" s="0" t="n">
        <v>0</v>
      </c>
      <c r="K5270" s="3" t="str">
        <f aca="false">IF(I5270=1,"Yes","No")</f>
        <v>No</v>
      </c>
      <c r="L5270" s="0" t="n">
        <f aca="false">IF(K5270="Yes",(J5270-1)*0.98,-1)</f>
        <v>-1</v>
      </c>
      <c r="M5270" s="5" t="s">
        <v>33</v>
      </c>
      <c r="N5270" s="50" t="n">
        <v>11.03</v>
      </c>
      <c r="O5270" s="50" t="n">
        <f aca="false">N5270*L5270</f>
        <v>-11.03</v>
      </c>
      <c r="P5270" s="14" t="n">
        <f aca="false">O5270+P5269</f>
        <v>1067.713306</v>
      </c>
    </row>
    <row r="5271" customFormat="false" ht="12.8" hidden="false" customHeight="false" outlineLevel="0" collapsed="false">
      <c r="A5271" s="2" t="s">
        <v>5818</v>
      </c>
      <c r="B5271" s="2" t="s">
        <v>162</v>
      </c>
      <c r="C5271" s="0" t="s">
        <v>259</v>
      </c>
      <c r="D5271" s="0" t="s">
        <v>16</v>
      </c>
      <c r="E5271" s="0" t="s">
        <v>17</v>
      </c>
      <c r="F5271" s="0" t="s">
        <v>18</v>
      </c>
      <c r="G5271" s="0" t="s">
        <v>19</v>
      </c>
      <c r="H5271" s="0" t="s">
        <v>5820</v>
      </c>
      <c r="I5271" s="0" t="n">
        <v>1</v>
      </c>
      <c r="J5271" s="0" t="n">
        <v>1.11</v>
      </c>
      <c r="K5271" s="3" t="s">
        <v>21</v>
      </c>
      <c r="L5271" s="0" t="n">
        <f aca="false">IF(K5271="Yes",(J5271-1)*0.98,-1)</f>
        <v>0.1078</v>
      </c>
      <c r="M5271" s="4" t="s">
        <v>22</v>
      </c>
      <c r="N5271" s="50" t="n">
        <v>11.03</v>
      </c>
      <c r="O5271" s="50" t="n">
        <f aca="false">N5271*L5271</f>
        <v>1.189034</v>
      </c>
      <c r="P5271" s="14" t="n">
        <f aca="false">O5271+P5270</f>
        <v>1068.90234</v>
      </c>
    </row>
    <row r="5272" customFormat="false" ht="12.8" hidden="false" customHeight="false" outlineLevel="0" collapsed="false">
      <c r="A5272" s="9" t="s">
        <v>5818</v>
      </c>
      <c r="B5272" s="9" t="s">
        <v>146</v>
      </c>
      <c r="C5272" s="6" t="s">
        <v>119</v>
      </c>
      <c r="D5272" s="6" t="s">
        <v>48</v>
      </c>
      <c r="E5272" s="6" t="s">
        <v>17</v>
      </c>
      <c r="F5272" s="6" t="s">
        <v>65</v>
      </c>
      <c r="G5272" s="6" t="s">
        <v>21</v>
      </c>
      <c r="H5272" s="6" t="s">
        <v>5821</v>
      </c>
      <c r="I5272" s="0" t="n">
        <v>3</v>
      </c>
      <c r="J5272" s="6" t="n">
        <v>0</v>
      </c>
      <c r="K5272" s="3" t="str">
        <f aca="false">IF(I5272=1,"Yes","No")</f>
        <v>No</v>
      </c>
      <c r="L5272" s="7" t="n">
        <f aca="false">IF(K5272="Yes",(J5272-1)*0.98,-1)</f>
        <v>-1</v>
      </c>
      <c r="M5272" s="10" t="s">
        <v>53</v>
      </c>
      <c r="N5272" s="50" t="n">
        <v>11.03</v>
      </c>
      <c r="O5272" s="50" t="n">
        <f aca="false">N5272*L5272</f>
        <v>-11.03</v>
      </c>
      <c r="P5272" s="14" t="n">
        <f aca="false">O5272+P5271</f>
        <v>1057.87234</v>
      </c>
    </row>
    <row r="5273" customFormat="false" ht="12.8" hidden="false" customHeight="false" outlineLevel="0" collapsed="false">
      <c r="A5273" s="2" t="s">
        <v>5822</v>
      </c>
      <c r="B5273" s="2" t="s">
        <v>113</v>
      </c>
      <c r="C5273" s="0" t="s">
        <v>359</v>
      </c>
      <c r="D5273" s="0" t="s">
        <v>16</v>
      </c>
      <c r="E5273" s="0" t="s">
        <v>17</v>
      </c>
      <c r="F5273" s="0" t="s">
        <v>18</v>
      </c>
      <c r="G5273" s="0" t="s">
        <v>19</v>
      </c>
      <c r="H5273" s="0" t="s">
        <v>5823</v>
      </c>
      <c r="I5273" s="0" t="n">
        <v>1</v>
      </c>
      <c r="J5273" s="0" t="n">
        <v>1.06</v>
      </c>
      <c r="K5273" s="3" t="s">
        <v>21</v>
      </c>
      <c r="L5273" s="0" t="n">
        <f aca="false">IF(K5273="Yes",(J5273-1)*0.98,-1)</f>
        <v>0.0588000000000001</v>
      </c>
      <c r="M5273" s="4" t="s">
        <v>22</v>
      </c>
      <c r="N5273" s="50" t="n">
        <v>11.03</v>
      </c>
      <c r="O5273" s="50" t="n">
        <f aca="false">N5273*L5273</f>
        <v>0.648564000000001</v>
      </c>
      <c r="P5273" s="14" t="n">
        <f aca="false">O5273+P5272</f>
        <v>1058.520904</v>
      </c>
    </row>
    <row r="5274" customFormat="false" ht="12.8" hidden="false" customHeight="false" outlineLevel="0" collapsed="false">
      <c r="A5274" s="2" t="s">
        <v>5822</v>
      </c>
      <c r="B5274" s="2" t="s">
        <v>4672</v>
      </c>
      <c r="C5274" s="0" t="s">
        <v>28</v>
      </c>
      <c r="D5274" s="0" t="s">
        <v>42</v>
      </c>
      <c r="E5274" s="0" t="s">
        <v>30</v>
      </c>
      <c r="F5274" s="0" t="s">
        <v>18</v>
      </c>
      <c r="G5274" s="0" t="s">
        <v>19</v>
      </c>
      <c r="H5274" s="0" t="s">
        <v>5824</v>
      </c>
      <c r="I5274" s="0" t="n">
        <v>3</v>
      </c>
      <c r="J5274" s="0" t="n">
        <v>1.72</v>
      </c>
      <c r="K5274" s="3" t="s">
        <v>21</v>
      </c>
      <c r="L5274" s="0" t="n">
        <f aca="false">IF(K5274="Yes",(J5274-1)*0.98,-1)</f>
        <v>0.7056</v>
      </c>
      <c r="M5274" s="11" t="s">
        <v>62</v>
      </c>
      <c r="N5274" s="50" t="n">
        <v>11.03</v>
      </c>
      <c r="O5274" s="50" t="n">
        <f aca="false">N5274*L5274</f>
        <v>7.782768</v>
      </c>
      <c r="P5274" s="14" t="n">
        <f aca="false">O5274+P5273</f>
        <v>1066.303672</v>
      </c>
    </row>
    <row r="5275" customFormat="false" ht="12.8" hidden="false" customHeight="false" outlineLevel="0" collapsed="false">
      <c r="A5275" s="2" t="s">
        <v>5822</v>
      </c>
      <c r="B5275" s="2" t="s">
        <v>239</v>
      </c>
      <c r="C5275" s="0" t="s">
        <v>1371</v>
      </c>
      <c r="D5275" s="0" t="s">
        <v>42</v>
      </c>
      <c r="E5275" s="0" t="s">
        <v>30</v>
      </c>
      <c r="F5275" s="0" t="s">
        <v>18</v>
      </c>
      <c r="G5275" s="0" t="s">
        <v>19</v>
      </c>
      <c r="H5275" s="0" t="s">
        <v>5825</v>
      </c>
      <c r="I5275" s="0" t="n">
        <v>3</v>
      </c>
      <c r="J5275" s="0" t="n">
        <v>0</v>
      </c>
      <c r="K5275" s="3" t="s">
        <v>19</v>
      </c>
      <c r="L5275" s="0" t="n">
        <f aca="false">IF(K5275="Yes",(J5275-1)*0.98,-1)</f>
        <v>-1</v>
      </c>
      <c r="M5275" s="11" t="s">
        <v>62</v>
      </c>
      <c r="N5275" s="50" t="n">
        <v>11.03</v>
      </c>
      <c r="O5275" s="50" t="n">
        <f aca="false">N5275*L5275</f>
        <v>-11.03</v>
      </c>
      <c r="P5275" s="14" t="n">
        <f aca="false">O5275+P5274</f>
        <v>1055.273672</v>
      </c>
    </row>
    <row r="5276" customFormat="false" ht="12.8" hidden="false" customHeight="false" outlineLevel="0" collapsed="false">
      <c r="A5276" s="2" t="s">
        <v>5822</v>
      </c>
      <c r="B5276" s="2" t="s">
        <v>239</v>
      </c>
      <c r="C5276" s="6" t="s">
        <v>1371</v>
      </c>
      <c r="D5276" s="6" t="s">
        <v>42</v>
      </c>
      <c r="E5276" s="6" t="s">
        <v>30</v>
      </c>
      <c r="F5276" s="6" t="s">
        <v>18</v>
      </c>
      <c r="G5276" s="6" t="s">
        <v>19</v>
      </c>
      <c r="H5276" s="6" t="s">
        <v>5826</v>
      </c>
      <c r="I5276" s="0" t="n">
        <v>0</v>
      </c>
      <c r="J5276" s="6" t="n">
        <v>0</v>
      </c>
      <c r="K5276" s="3" t="str">
        <f aca="false">IF(I5276=1, "No","Yes")</f>
        <v>Yes</v>
      </c>
      <c r="L5276" s="7" t="n">
        <f aca="false">IF(I5276=1,-J5276,0.98)</f>
        <v>0.98</v>
      </c>
      <c r="M5276" s="8" t="s">
        <v>51</v>
      </c>
      <c r="N5276" s="50" t="n">
        <v>11.03</v>
      </c>
      <c r="O5276" s="50" t="n">
        <f aca="false">N5276*L5276</f>
        <v>10.8094</v>
      </c>
      <c r="P5276" s="14" t="n">
        <f aca="false">O5276+P5275</f>
        <v>1066.083072</v>
      </c>
    </row>
    <row r="5277" customFormat="false" ht="12.8" hidden="false" customHeight="false" outlineLevel="0" collapsed="false">
      <c r="A5277" s="2" t="s">
        <v>5827</v>
      </c>
      <c r="B5277" s="2" t="s">
        <v>146</v>
      </c>
      <c r="C5277" s="0" t="s">
        <v>24</v>
      </c>
      <c r="D5277" s="0" t="s">
        <v>16</v>
      </c>
      <c r="E5277" s="0" t="s">
        <v>17</v>
      </c>
      <c r="F5277" s="0" t="s">
        <v>18</v>
      </c>
      <c r="G5277" s="0" t="s">
        <v>19</v>
      </c>
      <c r="H5277" s="0" t="s">
        <v>5828</v>
      </c>
      <c r="I5277" s="0" t="n">
        <v>1</v>
      </c>
      <c r="J5277" s="0" t="n">
        <v>1.07</v>
      </c>
      <c r="K5277" s="3" t="s">
        <v>21</v>
      </c>
      <c r="L5277" s="0" t="n">
        <f aca="false">IF(K5277="Yes",(J5277-1)*0.98,-1)</f>
        <v>0.0686000000000001</v>
      </c>
      <c r="M5277" s="4" t="s">
        <v>22</v>
      </c>
      <c r="N5277" s="50" t="n">
        <v>11.03</v>
      </c>
      <c r="O5277" s="50" t="n">
        <f aca="false">N5277*L5277</f>
        <v>0.756658000000001</v>
      </c>
      <c r="P5277" s="14" t="n">
        <f aca="false">O5277+P5276</f>
        <v>1066.83973</v>
      </c>
    </row>
    <row r="5278" customFormat="false" ht="12.8" hidden="false" customHeight="false" outlineLevel="0" collapsed="false">
      <c r="A5278" s="2" t="s">
        <v>5827</v>
      </c>
      <c r="B5278" s="2" t="s">
        <v>193</v>
      </c>
      <c r="C5278" s="0" t="s">
        <v>59</v>
      </c>
      <c r="D5278" s="0" t="s">
        <v>29</v>
      </c>
      <c r="E5278" s="0" t="s">
        <v>30</v>
      </c>
      <c r="F5278" s="0" t="s">
        <v>428</v>
      </c>
      <c r="G5278" s="0" t="s">
        <v>21</v>
      </c>
      <c r="H5278" s="0" t="s">
        <v>5829</v>
      </c>
      <c r="I5278" s="0" t="n">
        <v>1</v>
      </c>
      <c r="J5278" s="0" t="n">
        <v>2.17</v>
      </c>
      <c r="K5278" s="3" t="str">
        <f aca="false">IF(I5278=1,"Yes","No")</f>
        <v>Yes</v>
      </c>
      <c r="L5278" s="0" t="n">
        <f aca="false">IF(K5278="Yes",(J5278-1)*0.98,-1)</f>
        <v>1.1466</v>
      </c>
      <c r="M5278" s="5" t="s">
        <v>33</v>
      </c>
      <c r="N5278" s="50" t="n">
        <v>11.03</v>
      </c>
      <c r="O5278" s="50" t="n">
        <f aca="false">N5278*L5278</f>
        <v>12.646998</v>
      </c>
      <c r="P5278" s="14" t="n">
        <f aca="false">O5278+P5277</f>
        <v>1079.486728</v>
      </c>
    </row>
    <row r="5279" customFormat="false" ht="12.8" hidden="false" customHeight="false" outlineLevel="0" collapsed="false">
      <c r="A5279" s="2" t="s">
        <v>5827</v>
      </c>
      <c r="B5279" s="2" t="s">
        <v>193</v>
      </c>
      <c r="C5279" s="0" t="s">
        <v>59</v>
      </c>
      <c r="D5279" s="0" t="s">
        <v>29</v>
      </c>
      <c r="E5279" s="0" t="s">
        <v>30</v>
      </c>
      <c r="F5279" s="0" t="s">
        <v>428</v>
      </c>
      <c r="G5279" s="0" t="s">
        <v>21</v>
      </c>
      <c r="H5279" s="0" t="s">
        <v>5829</v>
      </c>
      <c r="I5279" s="0" t="n">
        <v>1</v>
      </c>
      <c r="J5279" s="0" t="n">
        <v>1.25</v>
      </c>
      <c r="K5279" s="3" t="s">
        <v>21</v>
      </c>
      <c r="L5279" s="0" t="n">
        <f aca="false">IF(K5279="Yes",(J5279-1)*0.98,-1)</f>
        <v>0.245</v>
      </c>
      <c r="M5279" s="4" t="s">
        <v>22</v>
      </c>
      <c r="N5279" s="50" t="n">
        <v>11.03</v>
      </c>
      <c r="O5279" s="50" t="n">
        <f aca="false">N5279*L5279</f>
        <v>2.70235</v>
      </c>
      <c r="P5279" s="14" t="n">
        <f aca="false">O5279+P5278</f>
        <v>1082.189078</v>
      </c>
    </row>
    <row r="5280" customFormat="false" ht="12.8" hidden="false" customHeight="false" outlineLevel="0" collapsed="false">
      <c r="A5280" s="2" t="s">
        <v>5827</v>
      </c>
      <c r="B5280" s="2" t="s">
        <v>239</v>
      </c>
      <c r="C5280" s="0" t="s">
        <v>74</v>
      </c>
      <c r="D5280" s="0" t="s">
        <v>37</v>
      </c>
      <c r="E5280" s="0" t="s">
        <v>30</v>
      </c>
      <c r="F5280" s="0" t="s">
        <v>65</v>
      </c>
      <c r="G5280" s="0" t="s">
        <v>21</v>
      </c>
      <c r="H5280" s="0" t="s">
        <v>1229</v>
      </c>
      <c r="I5280" s="0" t="n">
        <v>0</v>
      </c>
      <c r="J5280" s="0" t="n">
        <v>0</v>
      </c>
      <c r="K5280" s="3" t="s">
        <v>19</v>
      </c>
      <c r="L5280" s="0" t="n">
        <f aca="false">IF(K5280="Yes",(J5280-1)*0.98,-1)</f>
        <v>-1</v>
      </c>
      <c r="M5280" s="4" t="s">
        <v>22</v>
      </c>
      <c r="N5280" s="50" t="n">
        <v>11.03</v>
      </c>
      <c r="O5280" s="50" t="n">
        <f aca="false">N5280*L5280</f>
        <v>-11.03</v>
      </c>
      <c r="P5280" s="14" t="n">
        <f aca="false">O5280+P5279</f>
        <v>1071.159078</v>
      </c>
    </row>
    <row r="5281" customFormat="false" ht="12.8" hidden="false" customHeight="false" outlineLevel="0" collapsed="false">
      <c r="A5281" s="2" t="s">
        <v>5830</v>
      </c>
      <c r="B5281" s="2" t="s">
        <v>90</v>
      </c>
      <c r="C5281" s="0" t="s">
        <v>78</v>
      </c>
      <c r="D5281" s="0" t="s">
        <v>42</v>
      </c>
      <c r="E5281" s="0" t="s">
        <v>79</v>
      </c>
      <c r="F5281" s="0" t="s">
        <v>43</v>
      </c>
      <c r="G5281" s="0" t="s">
        <v>19</v>
      </c>
      <c r="H5281" s="0" t="s">
        <v>5831</v>
      </c>
      <c r="I5281" s="0" t="n">
        <v>0</v>
      </c>
      <c r="J5281" s="0" t="n">
        <v>0</v>
      </c>
      <c r="K5281" s="3" t="s">
        <v>19</v>
      </c>
      <c r="L5281" s="0" t="n">
        <f aca="false">IF(K5281="Yes",(J5281-1)*0.98,-1)</f>
        <v>-1</v>
      </c>
      <c r="M5281" s="11" t="s">
        <v>62</v>
      </c>
      <c r="N5281" s="50" t="n">
        <v>11.03</v>
      </c>
      <c r="O5281" s="50" t="n">
        <f aca="false">N5281*L5281</f>
        <v>-11.03</v>
      </c>
      <c r="P5281" s="14" t="n">
        <f aca="false">O5281+P5280</f>
        <v>1060.129078</v>
      </c>
    </row>
    <row r="5282" customFormat="false" ht="12.8" hidden="false" customHeight="false" outlineLevel="0" collapsed="false">
      <c r="A5282" s="2" t="s">
        <v>5830</v>
      </c>
      <c r="B5282" s="2" t="s">
        <v>90</v>
      </c>
      <c r="C5282" s="6" t="s">
        <v>78</v>
      </c>
      <c r="D5282" s="6" t="s">
        <v>42</v>
      </c>
      <c r="E5282" s="6" t="s">
        <v>79</v>
      </c>
      <c r="F5282" s="6" t="s">
        <v>43</v>
      </c>
      <c r="G5282" s="6" t="s">
        <v>19</v>
      </c>
      <c r="H5282" s="6" t="s">
        <v>5832</v>
      </c>
      <c r="I5282" s="0" t="n">
        <v>2</v>
      </c>
      <c r="J5282" s="6" t="n">
        <v>0</v>
      </c>
      <c r="K5282" s="3" t="str">
        <f aca="false">IF(I5282=1, "No","Yes")</f>
        <v>Yes</v>
      </c>
      <c r="L5282" s="7" t="n">
        <f aca="false">IF(I5282=1,-J5282,0.98)</f>
        <v>0.98</v>
      </c>
      <c r="M5282" s="8" t="s">
        <v>51</v>
      </c>
      <c r="N5282" s="50" t="n">
        <v>11.03</v>
      </c>
      <c r="O5282" s="50" t="n">
        <f aca="false">N5282*L5282</f>
        <v>10.8094</v>
      </c>
      <c r="P5282" s="14" t="n">
        <f aca="false">O5282+P5281</f>
        <v>1070.938478</v>
      </c>
    </row>
    <row r="5283" customFormat="false" ht="12.8" hidden="false" customHeight="false" outlineLevel="0" collapsed="false">
      <c r="A5283" s="9" t="s">
        <v>5830</v>
      </c>
      <c r="B5283" s="9" t="s">
        <v>90</v>
      </c>
      <c r="C5283" s="6" t="s">
        <v>78</v>
      </c>
      <c r="D5283" s="6" t="s">
        <v>42</v>
      </c>
      <c r="E5283" s="6" t="s">
        <v>79</v>
      </c>
      <c r="F5283" s="6" t="s">
        <v>43</v>
      </c>
      <c r="G5283" s="6" t="s">
        <v>19</v>
      </c>
      <c r="H5283" s="6" t="s">
        <v>5832</v>
      </c>
      <c r="I5283" s="0" t="n">
        <v>2</v>
      </c>
      <c r="J5283" s="6" t="n">
        <v>3</v>
      </c>
      <c r="K5283" s="3" t="s">
        <v>21</v>
      </c>
      <c r="L5283" s="0" t="n">
        <f aca="false">IF(K5283="Yes",(J5283-1)*0.98,-1)</f>
        <v>1.96</v>
      </c>
      <c r="M5283" s="13" t="s">
        <v>184</v>
      </c>
      <c r="N5283" s="50" t="n">
        <v>11.03</v>
      </c>
      <c r="O5283" s="50" t="n">
        <f aca="false">N5283*L5283</f>
        <v>21.6188</v>
      </c>
      <c r="P5283" s="14" t="n">
        <f aca="false">O5283+P5282</f>
        <v>1092.557278</v>
      </c>
    </row>
    <row r="5284" customFormat="false" ht="12.8" hidden="false" customHeight="false" outlineLevel="0" collapsed="false">
      <c r="A5284" s="9" t="s">
        <v>5830</v>
      </c>
      <c r="B5284" s="9" t="s">
        <v>90</v>
      </c>
      <c r="C5284" s="6" t="s">
        <v>78</v>
      </c>
      <c r="D5284" s="6" t="s">
        <v>42</v>
      </c>
      <c r="E5284" s="6" t="s">
        <v>79</v>
      </c>
      <c r="F5284" s="6" t="s">
        <v>43</v>
      </c>
      <c r="G5284" s="6" t="s">
        <v>19</v>
      </c>
      <c r="H5284" s="6" t="s">
        <v>5831</v>
      </c>
      <c r="I5284" s="0" t="n">
        <v>0</v>
      </c>
      <c r="J5284" s="6" t="n">
        <v>0</v>
      </c>
      <c r="K5284" s="3" t="str">
        <f aca="false">IF(I5284=1,"Yes","No")</f>
        <v>No</v>
      </c>
      <c r="L5284" s="7" t="n">
        <f aca="false">IF(K5284="Yes",(J5284-1)*0.98,-1)</f>
        <v>-1</v>
      </c>
      <c r="M5284" s="10" t="s">
        <v>53</v>
      </c>
      <c r="N5284" s="50" t="n">
        <v>11.03</v>
      </c>
      <c r="O5284" s="50" t="n">
        <f aca="false">N5284*L5284</f>
        <v>-11.03</v>
      </c>
      <c r="P5284" s="14" t="n">
        <f aca="false">O5284+P5283</f>
        <v>1081.527278</v>
      </c>
    </row>
    <row r="5285" customFormat="false" ht="12.8" hidden="false" customHeight="false" outlineLevel="0" collapsed="false">
      <c r="A5285" s="2" t="s">
        <v>5830</v>
      </c>
      <c r="B5285" s="2" t="s">
        <v>193</v>
      </c>
      <c r="C5285" s="0" t="s">
        <v>131</v>
      </c>
      <c r="D5285" s="0" t="s">
        <v>42</v>
      </c>
      <c r="E5285" s="0" t="s">
        <v>79</v>
      </c>
      <c r="F5285" s="0" t="s">
        <v>80</v>
      </c>
      <c r="G5285" s="0" t="s">
        <v>19</v>
      </c>
      <c r="H5285" s="0" t="s">
        <v>5833</v>
      </c>
      <c r="I5285" s="0" t="n">
        <v>2</v>
      </c>
      <c r="J5285" s="0" t="n">
        <v>1.32</v>
      </c>
      <c r="K5285" s="3" t="s">
        <v>21</v>
      </c>
      <c r="L5285" s="0" t="n">
        <f aca="false">IF(K5285="Yes",(J5285-1)*0.98,-1)</f>
        <v>0.3136</v>
      </c>
      <c r="M5285" s="4" t="s">
        <v>22</v>
      </c>
      <c r="N5285" s="50" t="n">
        <v>11.03</v>
      </c>
      <c r="O5285" s="50" t="n">
        <f aca="false">N5285*L5285</f>
        <v>3.459008</v>
      </c>
      <c r="P5285" s="14" t="n">
        <f aca="false">O5285+P5284</f>
        <v>1084.986286</v>
      </c>
    </row>
    <row r="5286" customFormat="false" ht="12.8" hidden="false" customHeight="false" outlineLevel="0" collapsed="false">
      <c r="A5286" s="2" t="s">
        <v>5830</v>
      </c>
      <c r="B5286" s="2" t="s">
        <v>280</v>
      </c>
      <c r="C5286" s="0" t="s">
        <v>59</v>
      </c>
      <c r="D5286" s="0" t="s">
        <v>29</v>
      </c>
      <c r="E5286" s="0" t="s">
        <v>30</v>
      </c>
      <c r="F5286" s="0" t="s">
        <v>43</v>
      </c>
      <c r="G5286" s="0" t="s">
        <v>19</v>
      </c>
      <c r="H5286" s="0" t="s">
        <v>5834</v>
      </c>
      <c r="I5286" s="0" t="n">
        <v>3</v>
      </c>
      <c r="J5286" s="0" t="n">
        <v>1.49</v>
      </c>
      <c r="K5286" s="3" t="s">
        <v>21</v>
      </c>
      <c r="L5286" s="0" t="n">
        <f aca="false">IF(K5286="Yes",(J5286-1)*0.98,-1)</f>
        <v>0.4802</v>
      </c>
      <c r="M5286" s="4" t="s">
        <v>22</v>
      </c>
      <c r="N5286" s="50" t="n">
        <v>11.03</v>
      </c>
      <c r="O5286" s="50" t="n">
        <f aca="false">N5286*L5286</f>
        <v>5.296606</v>
      </c>
      <c r="P5286" s="14" t="n">
        <f aca="false">O5286+P5285</f>
        <v>1090.282892</v>
      </c>
    </row>
    <row r="5287" customFormat="false" ht="12.8" hidden="false" customHeight="false" outlineLevel="0" collapsed="false">
      <c r="A5287" s="2" t="s">
        <v>5835</v>
      </c>
      <c r="B5287" s="2" t="s">
        <v>252</v>
      </c>
      <c r="C5287" s="0" t="s">
        <v>1192</v>
      </c>
      <c r="D5287" s="0" t="s">
        <v>37</v>
      </c>
      <c r="E5287" s="0" t="s">
        <v>17</v>
      </c>
      <c r="F5287" s="0" t="s">
        <v>43</v>
      </c>
      <c r="G5287" s="0" t="s">
        <v>19</v>
      </c>
      <c r="H5287" s="0" t="s">
        <v>5836</v>
      </c>
      <c r="I5287" s="0" t="n">
        <v>2</v>
      </c>
      <c r="J5287" s="0" t="n">
        <v>1.95</v>
      </c>
      <c r="K5287" s="3" t="s">
        <v>21</v>
      </c>
      <c r="L5287" s="0" t="n">
        <f aca="false">IF(K5287="Yes",(J5287-1)*0.98,-1)</f>
        <v>0.931</v>
      </c>
      <c r="M5287" s="11" t="s">
        <v>62</v>
      </c>
      <c r="N5287" s="50" t="n">
        <v>11.03</v>
      </c>
      <c r="O5287" s="50" t="n">
        <f aca="false">N5287*L5287</f>
        <v>10.26893</v>
      </c>
      <c r="P5287" s="14" t="n">
        <f aca="false">O5287+P5286</f>
        <v>1100.551822</v>
      </c>
    </row>
    <row r="5288" customFormat="false" ht="12.8" hidden="false" customHeight="false" outlineLevel="0" collapsed="false">
      <c r="A5288" s="2" t="s">
        <v>5835</v>
      </c>
      <c r="B5288" s="2" t="s">
        <v>245</v>
      </c>
      <c r="C5288" s="6" t="s">
        <v>1192</v>
      </c>
      <c r="D5288" s="6" t="s">
        <v>37</v>
      </c>
      <c r="E5288" s="6" t="s">
        <v>79</v>
      </c>
      <c r="F5288" s="6" t="s">
        <v>80</v>
      </c>
      <c r="G5288" s="6" t="s">
        <v>19</v>
      </c>
      <c r="H5288" s="6" t="s">
        <v>5837</v>
      </c>
      <c r="I5288" s="0" t="n">
        <v>3</v>
      </c>
      <c r="J5288" s="6" t="n">
        <v>0</v>
      </c>
      <c r="K5288" s="3" t="str">
        <f aca="false">IF(I5288=1, "No","Yes")</f>
        <v>Yes</v>
      </c>
      <c r="L5288" s="7" t="n">
        <f aca="false">IF(I5288=1,-J5288,0.98)</f>
        <v>0.98</v>
      </c>
      <c r="M5288" s="8" t="s">
        <v>51</v>
      </c>
      <c r="N5288" s="50" t="n">
        <v>11.03</v>
      </c>
      <c r="O5288" s="50" t="n">
        <f aca="false">N5288*L5288</f>
        <v>10.8094</v>
      </c>
      <c r="P5288" s="14" t="n">
        <f aca="false">O5288+P5287</f>
        <v>1111.361222</v>
      </c>
    </row>
    <row r="5289" customFormat="false" ht="12.8" hidden="false" customHeight="false" outlineLevel="0" collapsed="false">
      <c r="A5289" s="2" t="s">
        <v>5838</v>
      </c>
      <c r="B5289" s="2" t="s">
        <v>471</v>
      </c>
      <c r="C5289" s="0" t="s">
        <v>59</v>
      </c>
      <c r="D5289" s="0" t="s">
        <v>42</v>
      </c>
      <c r="E5289" s="0" t="s">
        <v>30</v>
      </c>
      <c r="F5289" s="0" t="s">
        <v>18</v>
      </c>
      <c r="G5289" s="0" t="s">
        <v>19</v>
      </c>
      <c r="H5289" s="0" t="s">
        <v>5839</v>
      </c>
      <c r="I5289" s="0" t="n">
        <v>2</v>
      </c>
      <c r="J5289" s="0" t="n">
        <v>1.23</v>
      </c>
      <c r="K5289" s="3" t="s">
        <v>21</v>
      </c>
      <c r="L5289" s="0" t="n">
        <f aca="false">IF(K5289="Yes",(J5289-1)*0.98,-1)</f>
        <v>0.2254</v>
      </c>
      <c r="M5289" s="11" t="s">
        <v>62</v>
      </c>
      <c r="N5289" s="50" t="n">
        <v>11.03</v>
      </c>
      <c r="O5289" s="50" t="n">
        <f aca="false">N5289*L5289</f>
        <v>2.486162</v>
      </c>
      <c r="P5289" s="14" t="n">
        <f aca="false">O5289+P5288</f>
        <v>1113.847384</v>
      </c>
      <c r="Q5289" s="47" t="n">
        <f aca="false">0.8*(P5289-551.4)</f>
        <v>449.9579072</v>
      </c>
      <c r="R5289" s="47" t="n">
        <f aca="false">P5289-Q5289</f>
        <v>663.8894768</v>
      </c>
      <c r="S5289" s="47" t="n">
        <f aca="false">R5289/50</f>
        <v>13.277789536</v>
      </c>
      <c r="T5289" s="47" t="n">
        <f aca="false">205.59+Q5289</f>
        <v>655.5479072</v>
      </c>
      <c r="U5289" s="48" t="s">
        <v>21</v>
      </c>
    </row>
    <row r="5290" customFormat="false" ht="12.8" hidden="false" customHeight="false" outlineLevel="0" collapsed="false">
      <c r="A5290" s="2" t="s">
        <v>5840</v>
      </c>
      <c r="B5290" s="2" t="s">
        <v>181</v>
      </c>
      <c r="C5290" s="0" t="s">
        <v>271</v>
      </c>
      <c r="D5290" s="0" t="s">
        <v>48</v>
      </c>
      <c r="E5290" s="0" t="s">
        <v>87</v>
      </c>
      <c r="F5290" s="0" t="s">
        <v>152</v>
      </c>
      <c r="G5290" s="0" t="s">
        <v>19</v>
      </c>
      <c r="H5290" s="0" t="s">
        <v>5841</v>
      </c>
      <c r="I5290" s="0" t="n">
        <v>1</v>
      </c>
      <c r="J5290" s="0" t="n">
        <v>2.33</v>
      </c>
      <c r="K5290" s="3" t="s">
        <v>21</v>
      </c>
      <c r="L5290" s="0" t="n">
        <f aca="false">IF(K5290="Yes",(J5290-1)*0.98,-1)</f>
        <v>1.3034</v>
      </c>
      <c r="M5290" s="4" t="s">
        <v>22</v>
      </c>
      <c r="N5290" s="50" t="n">
        <v>13.28</v>
      </c>
      <c r="O5290" s="50" t="n">
        <f aca="false">N5290*L5290</f>
        <v>17.309152</v>
      </c>
      <c r="P5290" s="51" t="n">
        <f aca="false">R5289+O5290</f>
        <v>681.1986288</v>
      </c>
    </row>
    <row r="5291" customFormat="false" ht="12.8" hidden="false" customHeight="false" outlineLevel="0" collapsed="false">
      <c r="A5291" s="2" t="s">
        <v>5842</v>
      </c>
      <c r="B5291" s="2" t="s">
        <v>146</v>
      </c>
      <c r="C5291" s="0" t="s">
        <v>47</v>
      </c>
      <c r="D5291" s="0" t="s">
        <v>29</v>
      </c>
      <c r="E5291" s="0" t="s">
        <v>30</v>
      </c>
      <c r="F5291" s="0" t="s">
        <v>43</v>
      </c>
      <c r="G5291" s="0" t="s">
        <v>19</v>
      </c>
      <c r="H5291" s="0" t="s">
        <v>5816</v>
      </c>
      <c r="I5291" s="0" t="n">
        <v>4</v>
      </c>
      <c r="J5291" s="0" t="n">
        <v>0</v>
      </c>
      <c r="K5291" s="3" t="s">
        <v>19</v>
      </c>
      <c r="L5291" s="0" t="n">
        <f aca="false">IF(K5291="Yes",(J5291-1)*0.98,-1)</f>
        <v>-1</v>
      </c>
      <c r="M5291" s="4" t="s">
        <v>22</v>
      </c>
      <c r="N5291" s="50" t="n">
        <v>13.28</v>
      </c>
      <c r="O5291" s="50" t="n">
        <f aca="false">N5291*L5291</f>
        <v>-13.28</v>
      </c>
      <c r="P5291" s="14" t="n">
        <f aca="false">O5291+P5290</f>
        <v>667.9186288</v>
      </c>
    </row>
    <row r="5292" customFormat="false" ht="12.8" hidden="false" customHeight="false" outlineLevel="0" collapsed="false">
      <c r="A5292" s="2" t="s">
        <v>5843</v>
      </c>
      <c r="B5292" s="2" t="s">
        <v>5844</v>
      </c>
      <c r="C5292" s="0" t="s">
        <v>1371</v>
      </c>
      <c r="D5292" s="0" t="s">
        <v>48</v>
      </c>
      <c r="E5292" s="0" t="s">
        <v>30</v>
      </c>
      <c r="F5292" s="0" t="s">
        <v>65</v>
      </c>
      <c r="G5292" s="0" t="s">
        <v>21</v>
      </c>
      <c r="H5292" s="0" t="s">
        <v>5845</v>
      </c>
      <c r="I5292" s="0" t="n">
        <v>0</v>
      </c>
      <c r="J5292" s="0" t="n">
        <v>0</v>
      </c>
      <c r="K5292" s="3" t="s">
        <v>19</v>
      </c>
      <c r="L5292" s="0" t="n">
        <f aca="false">IF(K5292="Yes",(J5292-1)*0.98,-1)</f>
        <v>-1</v>
      </c>
      <c r="M5292" s="4" t="s">
        <v>22</v>
      </c>
      <c r="N5292" s="50" t="n">
        <v>13.28</v>
      </c>
      <c r="O5292" s="50" t="n">
        <f aca="false">N5292*L5292</f>
        <v>-13.28</v>
      </c>
      <c r="P5292" s="14" t="n">
        <f aca="false">O5292+P5291</f>
        <v>654.6386288</v>
      </c>
    </row>
    <row r="5293" customFormat="false" ht="12.8" hidden="false" customHeight="false" outlineLevel="0" collapsed="false">
      <c r="A5293" s="2" t="s">
        <v>5846</v>
      </c>
      <c r="B5293" s="2" t="s">
        <v>245</v>
      </c>
      <c r="C5293" s="0" t="s">
        <v>74</v>
      </c>
      <c r="D5293" s="0" t="s">
        <v>37</v>
      </c>
      <c r="E5293" s="0" t="s">
        <v>30</v>
      </c>
      <c r="F5293" s="0" t="s">
        <v>43</v>
      </c>
      <c r="G5293" s="0" t="s">
        <v>19</v>
      </c>
      <c r="H5293" s="0" t="s">
        <v>5813</v>
      </c>
      <c r="I5293" s="0" t="n">
        <v>0</v>
      </c>
      <c r="J5293" s="0" t="n">
        <v>0</v>
      </c>
      <c r="K5293" s="3" t="s">
        <v>19</v>
      </c>
      <c r="L5293" s="0" t="n">
        <f aca="false">IF(K5293="Yes",(J5293-1)*0.98,-1)</f>
        <v>-1</v>
      </c>
      <c r="M5293" s="4" t="s">
        <v>22</v>
      </c>
      <c r="N5293" s="50" t="n">
        <v>13.28</v>
      </c>
      <c r="O5293" s="50" t="n">
        <f aca="false">N5293*L5293</f>
        <v>-13.28</v>
      </c>
      <c r="P5293" s="14" t="n">
        <f aca="false">O5293+P5292</f>
        <v>641.3586288</v>
      </c>
    </row>
    <row r="5294" customFormat="false" ht="12.8" hidden="false" customHeight="false" outlineLevel="0" collapsed="false">
      <c r="A5294" s="2" t="s">
        <v>5846</v>
      </c>
      <c r="B5294" s="2" t="s">
        <v>73</v>
      </c>
      <c r="C5294" s="0" t="s">
        <v>74</v>
      </c>
      <c r="D5294" s="0" t="s">
        <v>37</v>
      </c>
      <c r="E5294" s="0" t="s">
        <v>30</v>
      </c>
      <c r="F5294" s="0" t="s">
        <v>1413</v>
      </c>
      <c r="G5294" s="0" t="s">
        <v>19</v>
      </c>
      <c r="H5294" s="0" t="s">
        <v>5847</v>
      </c>
      <c r="I5294" s="0" t="n">
        <v>0</v>
      </c>
      <c r="J5294" s="0" t="n">
        <v>0</v>
      </c>
      <c r="K5294" s="3" t="s">
        <v>19</v>
      </c>
      <c r="L5294" s="0" t="n">
        <f aca="false">IF(K5294="Yes",(J5294-1)*0.98,-1)</f>
        <v>-1</v>
      </c>
      <c r="M5294" s="4" t="s">
        <v>22</v>
      </c>
      <c r="N5294" s="50" t="n">
        <v>13.28</v>
      </c>
      <c r="O5294" s="50" t="n">
        <f aca="false">N5294*L5294</f>
        <v>-13.28</v>
      </c>
      <c r="P5294" s="14" t="n">
        <f aca="false">O5294+P5293</f>
        <v>628.0786288</v>
      </c>
    </row>
    <row r="5295" customFormat="false" ht="12.8" hidden="false" customHeight="false" outlineLevel="0" collapsed="false">
      <c r="A5295" s="2" t="s">
        <v>5846</v>
      </c>
      <c r="B5295" s="2" t="s">
        <v>73</v>
      </c>
      <c r="C5295" s="0" t="s">
        <v>74</v>
      </c>
      <c r="D5295" s="0" t="s">
        <v>37</v>
      </c>
      <c r="E5295" s="0" t="s">
        <v>30</v>
      </c>
      <c r="F5295" s="0" t="s">
        <v>1413</v>
      </c>
      <c r="G5295" s="0" t="s">
        <v>19</v>
      </c>
      <c r="H5295" s="0" t="s">
        <v>5848</v>
      </c>
      <c r="I5295" s="0" t="n">
        <v>1</v>
      </c>
      <c r="J5295" s="0" t="n">
        <v>1.21</v>
      </c>
      <c r="K5295" s="3" t="s">
        <v>21</v>
      </c>
      <c r="L5295" s="0" t="n">
        <f aca="false">IF(K5295="Yes",(J5295-1)*0.98,-1)</f>
        <v>0.2058</v>
      </c>
      <c r="M5295" s="11" t="s">
        <v>62</v>
      </c>
      <c r="N5295" s="50" t="n">
        <v>13.28</v>
      </c>
      <c r="O5295" s="50" t="n">
        <f aca="false">N5295*L5295</f>
        <v>2.733024</v>
      </c>
      <c r="P5295" s="14" t="n">
        <f aca="false">O5295+P5294</f>
        <v>630.8116528</v>
      </c>
    </row>
    <row r="5296" customFormat="false" ht="12.8" hidden="false" customHeight="false" outlineLevel="0" collapsed="false">
      <c r="A5296" s="2" t="s">
        <v>5846</v>
      </c>
      <c r="B5296" s="2" t="s">
        <v>73</v>
      </c>
      <c r="C5296" s="6" t="s">
        <v>74</v>
      </c>
      <c r="D5296" s="6" t="s">
        <v>37</v>
      </c>
      <c r="E5296" s="6" t="s">
        <v>30</v>
      </c>
      <c r="F5296" s="6" t="s">
        <v>1413</v>
      </c>
      <c r="G5296" s="6" t="s">
        <v>19</v>
      </c>
      <c r="H5296" s="6" t="s">
        <v>5849</v>
      </c>
      <c r="I5296" s="0" t="n">
        <v>4</v>
      </c>
      <c r="J5296" s="6" t="n">
        <v>0</v>
      </c>
      <c r="K5296" s="3" t="str">
        <f aca="false">IF(I5296=1, "No","Yes")</f>
        <v>Yes</v>
      </c>
      <c r="L5296" s="7" t="n">
        <f aca="false">IF(I5296=1,-J5296,0.98)</f>
        <v>0.98</v>
      </c>
      <c r="M5296" s="8" t="s">
        <v>51</v>
      </c>
      <c r="N5296" s="50" t="n">
        <v>13.28</v>
      </c>
      <c r="O5296" s="50" t="n">
        <f aca="false">N5296*L5296</f>
        <v>13.0144</v>
      </c>
      <c r="P5296" s="14" t="n">
        <f aca="false">O5296+P5295</f>
        <v>643.8260528</v>
      </c>
    </row>
    <row r="5297" customFormat="false" ht="12.8" hidden="false" customHeight="false" outlineLevel="0" collapsed="false">
      <c r="A5297" s="9" t="s">
        <v>5846</v>
      </c>
      <c r="B5297" s="9" t="s">
        <v>73</v>
      </c>
      <c r="C5297" s="6" t="s">
        <v>74</v>
      </c>
      <c r="D5297" s="6" t="s">
        <v>37</v>
      </c>
      <c r="E5297" s="6" t="s">
        <v>30</v>
      </c>
      <c r="F5297" s="6" t="s">
        <v>1413</v>
      </c>
      <c r="G5297" s="6" t="s">
        <v>19</v>
      </c>
      <c r="H5297" s="6" t="s">
        <v>5848</v>
      </c>
      <c r="I5297" s="0" t="n">
        <v>1</v>
      </c>
      <c r="J5297" s="6" t="n">
        <v>1.99</v>
      </c>
      <c r="K5297" s="3" t="str">
        <f aca="false">IF(I5297=1,"Yes","No")</f>
        <v>Yes</v>
      </c>
      <c r="L5297" s="7" t="n">
        <f aca="false">IF(K5297="Yes",(J5297-1)*0.98,-1)</f>
        <v>0.9702</v>
      </c>
      <c r="M5297" s="10" t="s">
        <v>53</v>
      </c>
      <c r="N5297" s="50" t="n">
        <v>13.28</v>
      </c>
      <c r="O5297" s="50" t="n">
        <f aca="false">N5297*L5297</f>
        <v>12.884256</v>
      </c>
      <c r="P5297" s="14" t="n">
        <f aca="false">O5297+P5296</f>
        <v>656.7103088</v>
      </c>
    </row>
    <row r="5298" customFormat="false" ht="12.8" hidden="false" customHeight="false" outlineLevel="0" collapsed="false">
      <c r="A5298" s="2" t="s">
        <v>5850</v>
      </c>
      <c r="B5298" s="2" t="s">
        <v>445</v>
      </c>
      <c r="C5298" s="0" t="s">
        <v>218</v>
      </c>
      <c r="D5298" s="0" t="s">
        <v>48</v>
      </c>
      <c r="E5298" s="0" t="s">
        <v>17</v>
      </c>
      <c r="F5298" s="0" t="s">
        <v>103</v>
      </c>
      <c r="G5298" s="0" t="s">
        <v>19</v>
      </c>
      <c r="H5298" s="0" t="s">
        <v>5851</v>
      </c>
      <c r="I5298" s="0" t="n">
        <v>2</v>
      </c>
      <c r="J5298" s="0" t="n">
        <v>1.49</v>
      </c>
      <c r="K5298" s="3" t="s">
        <v>21</v>
      </c>
      <c r="L5298" s="0" t="n">
        <f aca="false">IF(K5298="Yes",(J5298-1)*0.98,-1)</f>
        <v>0.4802</v>
      </c>
      <c r="M5298" s="4" t="s">
        <v>22</v>
      </c>
      <c r="N5298" s="50" t="n">
        <v>13.28</v>
      </c>
      <c r="O5298" s="50" t="n">
        <f aca="false">N5298*L5298</f>
        <v>6.377056</v>
      </c>
      <c r="P5298" s="14" t="n">
        <f aca="false">O5298+P5297</f>
        <v>663.0873648</v>
      </c>
    </row>
    <row r="5299" customFormat="false" ht="12.8" hidden="false" customHeight="false" outlineLevel="0" collapsed="false">
      <c r="A5299" s="2" t="s">
        <v>5850</v>
      </c>
      <c r="B5299" s="2" t="s">
        <v>139</v>
      </c>
      <c r="C5299" s="0" t="s">
        <v>1404</v>
      </c>
      <c r="D5299" s="0" t="s">
        <v>37</v>
      </c>
      <c r="E5299" s="0" t="s">
        <v>17</v>
      </c>
      <c r="F5299" s="0" t="s">
        <v>43</v>
      </c>
      <c r="G5299" s="0" t="s">
        <v>19</v>
      </c>
      <c r="H5299" s="0" t="s">
        <v>5852</v>
      </c>
      <c r="I5299" s="0" t="n">
        <v>3</v>
      </c>
      <c r="J5299" s="0" t="n">
        <v>2.04</v>
      </c>
      <c r="K5299" s="3" t="s">
        <v>21</v>
      </c>
      <c r="L5299" s="0" t="n">
        <f aca="false">IF(K5299="Yes",(J5299-1)*0.98,-1)</f>
        <v>1.0192</v>
      </c>
      <c r="M5299" s="11" t="s">
        <v>62</v>
      </c>
      <c r="N5299" s="50" t="n">
        <v>13.28</v>
      </c>
      <c r="O5299" s="50" t="n">
        <f aca="false">N5299*L5299</f>
        <v>13.534976</v>
      </c>
      <c r="P5299" s="14" t="n">
        <f aca="false">O5299+P5298</f>
        <v>676.6223408</v>
      </c>
    </row>
    <row r="5300" customFormat="false" ht="12.8" hidden="false" customHeight="false" outlineLevel="0" collapsed="false">
      <c r="A5300" s="2" t="s">
        <v>5850</v>
      </c>
      <c r="B5300" s="2" t="s">
        <v>170</v>
      </c>
      <c r="C5300" s="0" t="s">
        <v>1404</v>
      </c>
      <c r="D5300" s="0" t="s">
        <v>37</v>
      </c>
      <c r="E5300" s="0" t="s">
        <v>17</v>
      </c>
      <c r="F5300" s="0" t="s">
        <v>43</v>
      </c>
      <c r="G5300" s="0" t="s">
        <v>19</v>
      </c>
      <c r="H5300" s="0" t="s">
        <v>5853</v>
      </c>
      <c r="I5300" s="0" t="n">
        <v>2</v>
      </c>
      <c r="J5300" s="0" t="n">
        <v>2.34</v>
      </c>
      <c r="K5300" s="3" t="s">
        <v>21</v>
      </c>
      <c r="L5300" s="0" t="n">
        <f aca="false">IF(K5300="Yes",(J5300-1)*0.98,-1)</f>
        <v>1.3132</v>
      </c>
      <c r="M5300" s="11" t="s">
        <v>62</v>
      </c>
      <c r="N5300" s="50" t="n">
        <v>13.28</v>
      </c>
      <c r="O5300" s="50" t="n">
        <f aca="false">N5300*L5300</f>
        <v>17.439296</v>
      </c>
      <c r="P5300" s="14" t="n">
        <f aca="false">O5300+P5299</f>
        <v>694.0616368</v>
      </c>
    </row>
    <row r="5301" customFormat="false" ht="12.8" hidden="false" customHeight="false" outlineLevel="0" collapsed="false">
      <c r="A5301" s="2" t="s">
        <v>5850</v>
      </c>
      <c r="B5301" s="2" t="s">
        <v>3855</v>
      </c>
      <c r="C5301" s="0" t="s">
        <v>1404</v>
      </c>
      <c r="D5301" s="0" t="s">
        <v>37</v>
      </c>
      <c r="E5301" s="0" t="s">
        <v>87</v>
      </c>
      <c r="F5301" s="0" t="s">
        <v>18</v>
      </c>
      <c r="G5301" s="0" t="s">
        <v>19</v>
      </c>
      <c r="H5301" s="0" t="s">
        <v>5854</v>
      </c>
      <c r="I5301" s="0" t="n">
        <v>2</v>
      </c>
      <c r="J5301" s="0" t="n">
        <v>2.26</v>
      </c>
      <c r="K5301" s="3" t="s">
        <v>21</v>
      </c>
      <c r="L5301" s="0" t="n">
        <f aca="false">IF(K5301="Yes",(J5301-1)*0.98,-1)</f>
        <v>1.2348</v>
      </c>
      <c r="M5301" s="4" t="s">
        <v>22</v>
      </c>
      <c r="N5301" s="50" t="n">
        <v>13.28</v>
      </c>
      <c r="O5301" s="50" t="n">
        <f aca="false">N5301*L5301</f>
        <v>16.398144</v>
      </c>
      <c r="P5301" s="14" t="n">
        <f aca="false">O5301+P5300</f>
        <v>710.4597808</v>
      </c>
    </row>
    <row r="5302" customFormat="false" ht="12.8" hidden="false" customHeight="false" outlineLevel="0" collapsed="false">
      <c r="A5302" s="2" t="s">
        <v>5855</v>
      </c>
      <c r="B5302" s="2" t="s">
        <v>96</v>
      </c>
      <c r="C5302" s="0" t="s">
        <v>1164</v>
      </c>
      <c r="D5302" s="0" t="s">
        <v>37</v>
      </c>
      <c r="E5302" s="0" t="s">
        <v>17</v>
      </c>
      <c r="F5302" s="0" t="s">
        <v>43</v>
      </c>
      <c r="G5302" s="0" t="s">
        <v>19</v>
      </c>
      <c r="H5302" s="0" t="s">
        <v>5856</v>
      </c>
      <c r="I5302" s="0" t="n">
        <v>0</v>
      </c>
      <c r="J5302" s="0" t="n">
        <v>0</v>
      </c>
      <c r="K5302" s="3" t="s">
        <v>19</v>
      </c>
      <c r="L5302" s="0" t="n">
        <f aca="false">IF(K5302="Yes",(J5302-1)*0.98,-1)</f>
        <v>-1</v>
      </c>
      <c r="M5302" s="11" t="s">
        <v>62</v>
      </c>
      <c r="N5302" s="50" t="n">
        <v>13.28</v>
      </c>
      <c r="O5302" s="50" t="n">
        <f aca="false">N5302*L5302</f>
        <v>-13.28</v>
      </c>
      <c r="P5302" s="14" t="n">
        <f aca="false">O5302+P5301</f>
        <v>697.1797808</v>
      </c>
    </row>
    <row r="5303" customFormat="false" ht="12.8" hidden="false" customHeight="false" outlineLevel="0" collapsed="false">
      <c r="A5303" s="2" t="s">
        <v>5857</v>
      </c>
      <c r="B5303" s="2" t="s">
        <v>293</v>
      </c>
      <c r="C5303" s="0" t="s">
        <v>15</v>
      </c>
      <c r="D5303" s="0" t="s">
        <v>42</v>
      </c>
      <c r="E5303" s="0" t="s">
        <v>79</v>
      </c>
      <c r="F5303" s="0" t="s">
        <v>80</v>
      </c>
      <c r="G5303" s="0" t="s">
        <v>19</v>
      </c>
      <c r="H5303" s="0" t="s">
        <v>5858</v>
      </c>
      <c r="I5303" s="0" t="n">
        <v>0</v>
      </c>
      <c r="J5303" s="0" t="n">
        <v>0</v>
      </c>
      <c r="K5303" s="3" t="s">
        <v>19</v>
      </c>
      <c r="L5303" s="0" t="n">
        <f aca="false">IF(K5303="Yes",(J5303-1)*0.98,-1)</f>
        <v>-1</v>
      </c>
      <c r="M5303" s="4" t="s">
        <v>22</v>
      </c>
      <c r="N5303" s="50" t="n">
        <v>13.28</v>
      </c>
      <c r="O5303" s="50" t="n">
        <f aca="false">N5303*L5303</f>
        <v>-13.28</v>
      </c>
      <c r="P5303" s="14" t="n">
        <f aca="false">O5303+P5302</f>
        <v>683.8997808</v>
      </c>
    </row>
    <row r="5304" customFormat="false" ht="12.8" hidden="false" customHeight="false" outlineLevel="0" collapsed="false">
      <c r="A5304" s="2" t="s">
        <v>5859</v>
      </c>
      <c r="B5304" s="2" t="s">
        <v>296</v>
      </c>
      <c r="C5304" s="0" t="s">
        <v>225</v>
      </c>
      <c r="D5304" s="0" t="s">
        <v>16</v>
      </c>
      <c r="E5304" s="0" t="s">
        <v>17</v>
      </c>
      <c r="F5304" s="0" t="s">
        <v>18</v>
      </c>
      <c r="G5304" s="0" t="s">
        <v>19</v>
      </c>
      <c r="H5304" s="0" t="s">
        <v>5860</v>
      </c>
      <c r="I5304" s="0" t="n">
        <v>1</v>
      </c>
      <c r="J5304" s="0" t="n">
        <v>1.3</v>
      </c>
      <c r="K5304" s="3" t="s">
        <v>21</v>
      </c>
      <c r="L5304" s="0" t="n">
        <f aca="false">IF(K5304="Yes",(J5304-1)*0.98,-1)</f>
        <v>0.294</v>
      </c>
      <c r="M5304" s="4" t="s">
        <v>22</v>
      </c>
      <c r="N5304" s="50" t="n">
        <v>13.28</v>
      </c>
      <c r="O5304" s="50" t="n">
        <f aca="false">N5304*L5304</f>
        <v>3.90432</v>
      </c>
      <c r="P5304" s="14" t="n">
        <f aca="false">O5304+P5303</f>
        <v>687.8041008</v>
      </c>
    </row>
    <row r="5305" customFormat="false" ht="12.8" hidden="false" customHeight="false" outlineLevel="0" collapsed="false">
      <c r="A5305" s="2" t="s">
        <v>5859</v>
      </c>
      <c r="B5305" s="2" t="s">
        <v>71</v>
      </c>
      <c r="C5305" s="0" t="s">
        <v>1341</v>
      </c>
      <c r="D5305" s="0" t="s">
        <v>37</v>
      </c>
      <c r="E5305" s="0" t="s">
        <v>17</v>
      </c>
      <c r="F5305" s="0" t="s">
        <v>43</v>
      </c>
      <c r="G5305" s="0" t="s">
        <v>19</v>
      </c>
      <c r="H5305" s="0" t="s">
        <v>5861</v>
      </c>
      <c r="I5305" s="0" t="n">
        <v>3</v>
      </c>
      <c r="J5305" s="0" t="n">
        <v>1.27</v>
      </c>
      <c r="K5305" s="3" t="s">
        <v>21</v>
      </c>
      <c r="L5305" s="0" t="n">
        <f aca="false">IF(K5305="Yes",(J5305-1)*0.98,-1)</f>
        <v>0.2646</v>
      </c>
      <c r="M5305" s="11" t="s">
        <v>62</v>
      </c>
      <c r="N5305" s="50" t="n">
        <v>13.28</v>
      </c>
      <c r="O5305" s="50" t="n">
        <f aca="false">N5305*L5305</f>
        <v>3.513888</v>
      </c>
      <c r="P5305" s="14" t="n">
        <f aca="false">O5305+P5304</f>
        <v>691.3179888</v>
      </c>
    </row>
    <row r="5306" customFormat="false" ht="12.8" hidden="false" customHeight="false" outlineLevel="0" collapsed="false">
      <c r="A5306" s="2" t="s">
        <v>5859</v>
      </c>
      <c r="B5306" s="2" t="s">
        <v>124</v>
      </c>
      <c r="C5306" s="0" t="s">
        <v>230</v>
      </c>
      <c r="D5306" s="0" t="s">
        <v>16</v>
      </c>
      <c r="E5306" s="0" t="s">
        <v>17</v>
      </c>
      <c r="F5306" s="0" t="s">
        <v>18</v>
      </c>
      <c r="G5306" s="0" t="s">
        <v>19</v>
      </c>
      <c r="H5306" s="0" t="s">
        <v>5862</v>
      </c>
      <c r="I5306" s="0" t="n">
        <v>1</v>
      </c>
      <c r="J5306" s="0" t="n">
        <v>1.1</v>
      </c>
      <c r="K5306" s="3" t="s">
        <v>21</v>
      </c>
      <c r="L5306" s="0" t="n">
        <f aca="false">IF(K5306="Yes",(J5306-1)*0.98,-1)</f>
        <v>0.0980000000000001</v>
      </c>
      <c r="M5306" s="4" t="s">
        <v>22</v>
      </c>
      <c r="N5306" s="50" t="n">
        <v>13.28</v>
      </c>
      <c r="O5306" s="50" t="n">
        <f aca="false">N5306*L5306</f>
        <v>1.30144</v>
      </c>
      <c r="P5306" s="14" t="n">
        <f aca="false">O5306+P5305</f>
        <v>692.6194288</v>
      </c>
    </row>
    <row r="5307" customFormat="false" ht="12.8" hidden="false" customHeight="false" outlineLevel="0" collapsed="false">
      <c r="A5307" s="2" t="s">
        <v>5859</v>
      </c>
      <c r="B5307" s="2" t="s">
        <v>124</v>
      </c>
      <c r="C5307" s="0" t="s">
        <v>230</v>
      </c>
      <c r="D5307" s="0" t="s">
        <v>16</v>
      </c>
      <c r="E5307" s="0" t="s">
        <v>17</v>
      </c>
      <c r="F5307" s="0" t="s">
        <v>18</v>
      </c>
      <c r="G5307" s="0" t="s">
        <v>19</v>
      </c>
      <c r="H5307" s="0" t="s">
        <v>5863</v>
      </c>
      <c r="I5307" s="0" t="n">
        <v>2</v>
      </c>
      <c r="J5307" s="0" t="n">
        <v>2.42</v>
      </c>
      <c r="K5307" s="3" t="s">
        <v>21</v>
      </c>
      <c r="L5307" s="0" t="n">
        <f aca="false">IF(K5307="Yes",(J5307-1)*0.98,-1)</f>
        <v>1.3916</v>
      </c>
      <c r="M5307" s="11" t="s">
        <v>62</v>
      </c>
      <c r="N5307" s="50" t="n">
        <v>13.28</v>
      </c>
      <c r="O5307" s="50" t="n">
        <f aca="false">N5307*L5307</f>
        <v>18.480448</v>
      </c>
      <c r="P5307" s="14" t="n">
        <f aca="false">O5307+P5306</f>
        <v>711.0998768</v>
      </c>
    </row>
    <row r="5308" customFormat="false" ht="12.8" hidden="false" customHeight="false" outlineLevel="0" collapsed="false">
      <c r="A5308" s="2" t="s">
        <v>5859</v>
      </c>
      <c r="B5308" s="2" t="s">
        <v>73</v>
      </c>
      <c r="C5308" s="6" t="s">
        <v>1371</v>
      </c>
      <c r="D5308" s="6" t="s">
        <v>48</v>
      </c>
      <c r="E5308" s="6" t="s">
        <v>30</v>
      </c>
      <c r="F5308" s="6" t="s">
        <v>65</v>
      </c>
      <c r="G5308" s="6" t="s">
        <v>21</v>
      </c>
      <c r="H5308" s="6" t="s">
        <v>5864</v>
      </c>
      <c r="I5308" s="0" t="n">
        <v>3</v>
      </c>
      <c r="J5308" s="6" t="n">
        <v>0</v>
      </c>
      <c r="K5308" s="3" t="str">
        <f aca="false">IF(I5308=1, "No","Yes")</f>
        <v>Yes</v>
      </c>
      <c r="L5308" s="7" t="n">
        <f aca="false">IF(I5308=1,-J5308,0.98)</f>
        <v>0.98</v>
      </c>
      <c r="M5308" s="8" t="s">
        <v>51</v>
      </c>
      <c r="N5308" s="50" t="n">
        <v>13.28</v>
      </c>
      <c r="O5308" s="50" t="n">
        <f aca="false">N5308*L5308</f>
        <v>13.0144</v>
      </c>
      <c r="P5308" s="14" t="n">
        <f aca="false">O5308+P5307</f>
        <v>724.1142768</v>
      </c>
    </row>
    <row r="5309" customFormat="false" ht="12.8" hidden="false" customHeight="false" outlineLevel="0" collapsed="false">
      <c r="A5309" s="9" t="s">
        <v>5859</v>
      </c>
      <c r="B5309" s="9" t="s">
        <v>73</v>
      </c>
      <c r="C5309" s="6" t="s">
        <v>1371</v>
      </c>
      <c r="D5309" s="6" t="s">
        <v>48</v>
      </c>
      <c r="E5309" s="6" t="s">
        <v>30</v>
      </c>
      <c r="F5309" s="6" t="s">
        <v>65</v>
      </c>
      <c r="G5309" s="6" t="s">
        <v>21</v>
      </c>
      <c r="H5309" s="6" t="s">
        <v>5865</v>
      </c>
      <c r="I5309" s="0" t="n">
        <v>1</v>
      </c>
      <c r="J5309" s="6" t="n">
        <v>2.44</v>
      </c>
      <c r="K5309" s="3" t="str">
        <f aca="false">IF(I5309=1,"Yes","No")</f>
        <v>Yes</v>
      </c>
      <c r="L5309" s="7" t="n">
        <f aca="false">IF(K5309="Yes",(J5309-1)*0.98,-1)</f>
        <v>1.4112</v>
      </c>
      <c r="M5309" s="10" t="s">
        <v>53</v>
      </c>
      <c r="N5309" s="50" t="n">
        <v>13.28</v>
      </c>
      <c r="O5309" s="50" t="n">
        <f aca="false">N5309*L5309</f>
        <v>18.740736</v>
      </c>
      <c r="P5309" s="14" t="n">
        <f aca="false">O5309+P5308</f>
        <v>742.8550128</v>
      </c>
    </row>
    <row r="5310" customFormat="false" ht="12.8" hidden="false" customHeight="false" outlineLevel="0" collapsed="false">
      <c r="A5310" s="2" t="s">
        <v>5866</v>
      </c>
      <c r="B5310" s="2" t="s">
        <v>105</v>
      </c>
      <c r="C5310" s="0" t="s">
        <v>59</v>
      </c>
      <c r="D5310" s="0" t="s">
        <v>42</v>
      </c>
      <c r="E5310" s="0" t="s">
        <v>30</v>
      </c>
      <c r="F5310" s="0" t="s">
        <v>18</v>
      </c>
      <c r="G5310" s="0" t="s">
        <v>19</v>
      </c>
      <c r="H5310" s="0" t="s">
        <v>5867</v>
      </c>
      <c r="I5310" s="0" t="n">
        <v>4</v>
      </c>
      <c r="J5310" s="0" t="n">
        <v>0</v>
      </c>
      <c r="K5310" s="3" t="s">
        <v>19</v>
      </c>
      <c r="L5310" s="0" t="n">
        <f aca="false">IF(K5310="Yes",(J5310-1)*0.98,-1)</f>
        <v>-1</v>
      </c>
      <c r="M5310" s="11" t="s">
        <v>62</v>
      </c>
      <c r="N5310" s="50" t="n">
        <v>13.28</v>
      </c>
      <c r="O5310" s="50" t="n">
        <f aca="false">N5310*L5310</f>
        <v>-13.28</v>
      </c>
      <c r="P5310" s="14" t="n">
        <f aca="false">O5310+P5309</f>
        <v>729.5750128</v>
      </c>
    </row>
    <row r="5311" customFormat="false" ht="12.8" hidden="false" customHeight="false" outlineLevel="0" collapsed="false">
      <c r="A5311" s="2" t="s">
        <v>5866</v>
      </c>
      <c r="B5311" s="2" t="s">
        <v>105</v>
      </c>
      <c r="C5311" s="6" t="s">
        <v>59</v>
      </c>
      <c r="D5311" s="6" t="s">
        <v>42</v>
      </c>
      <c r="E5311" s="6" t="s">
        <v>30</v>
      </c>
      <c r="F5311" s="6" t="s">
        <v>18</v>
      </c>
      <c r="G5311" s="6" t="s">
        <v>19</v>
      </c>
      <c r="H5311" s="6" t="s">
        <v>5868</v>
      </c>
      <c r="I5311" s="0" t="n">
        <v>1</v>
      </c>
      <c r="J5311" s="6" t="n">
        <v>3.88</v>
      </c>
      <c r="K5311" s="3" t="str">
        <f aca="false">IF(I5311=1, "No","Yes")</f>
        <v>No</v>
      </c>
      <c r="L5311" s="7" t="n">
        <f aca="false">IF(I5311=1,-J5311,0.98)</f>
        <v>-3.88</v>
      </c>
      <c r="M5311" s="8" t="s">
        <v>51</v>
      </c>
      <c r="N5311" s="50" t="n">
        <v>13.28</v>
      </c>
      <c r="O5311" s="50" t="n">
        <f aca="false">N5311*L5311</f>
        <v>-51.5264</v>
      </c>
      <c r="P5311" s="14" t="n">
        <f aca="false">O5311+P5310</f>
        <v>678.0486128</v>
      </c>
    </row>
    <row r="5312" customFormat="false" ht="12.8" hidden="false" customHeight="false" outlineLevel="0" collapsed="false">
      <c r="A5312" s="2" t="s">
        <v>5866</v>
      </c>
      <c r="B5312" s="2" t="s">
        <v>410</v>
      </c>
      <c r="C5312" s="0" t="s">
        <v>74</v>
      </c>
      <c r="D5312" s="0" t="s">
        <v>37</v>
      </c>
      <c r="E5312" s="0" t="s">
        <v>30</v>
      </c>
      <c r="F5312" s="0" t="s">
        <v>43</v>
      </c>
      <c r="G5312" s="0" t="s">
        <v>19</v>
      </c>
      <c r="H5312" s="0" t="s">
        <v>5869</v>
      </c>
      <c r="I5312" s="0" t="n">
        <v>0</v>
      </c>
      <c r="J5312" s="0" t="n">
        <v>0</v>
      </c>
      <c r="K5312" s="3" t="s">
        <v>19</v>
      </c>
      <c r="L5312" s="0" t="n">
        <f aca="false">IF(K5312="Yes",(J5312-1)*0.98,-1)</f>
        <v>-1</v>
      </c>
      <c r="M5312" s="4" t="s">
        <v>22</v>
      </c>
      <c r="N5312" s="50" t="n">
        <v>13.28</v>
      </c>
      <c r="O5312" s="50" t="n">
        <f aca="false">N5312*L5312</f>
        <v>-13.28</v>
      </c>
      <c r="P5312" s="14" t="n">
        <f aca="false">O5312+P5311</f>
        <v>664.7686128</v>
      </c>
    </row>
    <row r="5313" customFormat="false" ht="12.8" hidden="false" customHeight="false" outlineLevel="0" collapsed="false">
      <c r="A5313" s="2" t="s">
        <v>5870</v>
      </c>
      <c r="B5313" s="2" t="s">
        <v>170</v>
      </c>
      <c r="C5313" s="0" t="s">
        <v>1404</v>
      </c>
      <c r="D5313" s="0" t="s">
        <v>37</v>
      </c>
      <c r="E5313" s="0" t="s">
        <v>17</v>
      </c>
      <c r="F5313" s="0" t="s">
        <v>43</v>
      </c>
      <c r="G5313" s="0" t="s">
        <v>19</v>
      </c>
      <c r="H5313" s="0" t="s">
        <v>5871</v>
      </c>
      <c r="I5313" s="0" t="n">
        <v>1</v>
      </c>
      <c r="J5313" s="0" t="n">
        <v>1.14</v>
      </c>
      <c r="K5313" s="3" t="s">
        <v>21</v>
      </c>
      <c r="L5313" s="0" t="n">
        <f aca="false">IF(K5313="Yes",(J5313-1)*0.98,-1)</f>
        <v>0.1372</v>
      </c>
      <c r="M5313" s="11" t="s">
        <v>62</v>
      </c>
      <c r="N5313" s="50" t="n">
        <v>13.28</v>
      </c>
      <c r="O5313" s="50" t="n">
        <f aca="false">N5313*L5313</f>
        <v>1.822016</v>
      </c>
      <c r="P5313" s="14" t="n">
        <f aca="false">O5313+P5312</f>
        <v>666.5906288</v>
      </c>
    </row>
    <row r="5314" customFormat="false" ht="12.8" hidden="false" customHeight="false" outlineLevel="0" collapsed="false">
      <c r="A5314" s="2" t="s">
        <v>5870</v>
      </c>
      <c r="B5314" s="2" t="s">
        <v>5872</v>
      </c>
      <c r="C5314" s="0" t="s">
        <v>773</v>
      </c>
      <c r="D5314" s="0" t="s">
        <v>16</v>
      </c>
      <c r="E5314" s="0" t="s">
        <v>17</v>
      </c>
      <c r="F5314" s="0" t="s">
        <v>18</v>
      </c>
      <c r="G5314" s="0" t="s">
        <v>19</v>
      </c>
      <c r="H5314" s="0" t="s">
        <v>5570</v>
      </c>
      <c r="I5314" s="0" t="n">
        <v>2</v>
      </c>
      <c r="J5314" s="0" t="n">
        <v>1.25</v>
      </c>
      <c r="K5314" s="3" t="s">
        <v>21</v>
      </c>
      <c r="L5314" s="0" t="n">
        <f aca="false">IF(K5314="Yes",(J5314-1)*0.98,-1)</f>
        <v>0.245</v>
      </c>
      <c r="M5314" s="4" t="s">
        <v>22</v>
      </c>
      <c r="N5314" s="50" t="n">
        <v>13.28</v>
      </c>
      <c r="O5314" s="50" t="n">
        <f aca="false">N5314*L5314</f>
        <v>3.2536</v>
      </c>
      <c r="P5314" s="14" t="n">
        <f aca="false">O5314+P5313</f>
        <v>669.8442288</v>
      </c>
    </row>
    <row r="5315" customFormat="false" ht="12.8" hidden="false" customHeight="false" outlineLevel="0" collapsed="false">
      <c r="A5315" s="2" t="s">
        <v>5873</v>
      </c>
      <c r="B5315" s="2" t="s">
        <v>142</v>
      </c>
      <c r="C5315" s="0" t="s">
        <v>1031</v>
      </c>
      <c r="D5315" s="0" t="s">
        <v>37</v>
      </c>
      <c r="E5315" s="0" t="s">
        <v>17</v>
      </c>
      <c r="G5315" s="0" t="s">
        <v>19</v>
      </c>
      <c r="H5315" s="0" t="s">
        <v>5874</v>
      </c>
      <c r="I5315" s="0" t="n">
        <v>1</v>
      </c>
      <c r="J5315" s="0" t="n">
        <v>1.2</v>
      </c>
      <c r="K5315" s="3" t="s">
        <v>21</v>
      </c>
      <c r="L5315" s="0" t="n">
        <f aca="false">IF(K5315="Yes",(J5315-1)*0.98,-1)</f>
        <v>0.196</v>
      </c>
      <c r="M5315" s="11" t="s">
        <v>62</v>
      </c>
      <c r="N5315" s="50" t="n">
        <v>13.28</v>
      </c>
      <c r="O5315" s="50" t="n">
        <f aca="false">N5315*L5315</f>
        <v>2.60288</v>
      </c>
      <c r="P5315" s="14" t="n">
        <f aca="false">O5315+P5314</f>
        <v>672.4471088</v>
      </c>
    </row>
    <row r="5316" customFormat="false" ht="12.8" hidden="false" customHeight="false" outlineLevel="0" collapsed="false">
      <c r="A5316" s="9" t="s">
        <v>5873</v>
      </c>
      <c r="B5316" s="9" t="s">
        <v>142</v>
      </c>
      <c r="C5316" s="6" t="s">
        <v>1031</v>
      </c>
      <c r="D5316" s="6" t="s">
        <v>37</v>
      </c>
      <c r="E5316" s="6" t="s">
        <v>17</v>
      </c>
      <c r="F5316" s="6"/>
      <c r="G5316" s="6" t="s">
        <v>19</v>
      </c>
      <c r="H5316" s="6" t="s">
        <v>5874</v>
      </c>
      <c r="I5316" s="0" t="n">
        <v>1</v>
      </c>
      <c r="J5316" s="6" t="n">
        <v>4.06</v>
      </c>
      <c r="K5316" s="3" t="str">
        <f aca="false">IF(I5316=1,"Yes","No")</f>
        <v>Yes</v>
      </c>
      <c r="L5316" s="7" t="n">
        <f aca="false">IF(K5316="Yes",(J5316-1)*0.98,-1)</f>
        <v>2.9988</v>
      </c>
      <c r="M5316" s="10" t="s">
        <v>53</v>
      </c>
      <c r="N5316" s="50" t="n">
        <v>13.28</v>
      </c>
      <c r="O5316" s="50" t="n">
        <f aca="false">N5316*L5316</f>
        <v>39.824064</v>
      </c>
      <c r="P5316" s="14" t="n">
        <f aca="false">O5316+P5315</f>
        <v>712.2711728</v>
      </c>
    </row>
    <row r="5317" customFormat="false" ht="12.8" hidden="false" customHeight="false" outlineLevel="0" collapsed="false">
      <c r="A5317" s="2" t="s">
        <v>5873</v>
      </c>
      <c r="B5317" s="2" t="s">
        <v>4428</v>
      </c>
      <c r="C5317" s="0" t="s">
        <v>150</v>
      </c>
      <c r="D5317" s="0" t="s">
        <v>16</v>
      </c>
      <c r="E5317" s="0" t="s">
        <v>17</v>
      </c>
      <c r="F5317" s="0" t="s">
        <v>18</v>
      </c>
      <c r="G5317" s="0" t="s">
        <v>19</v>
      </c>
      <c r="H5317" s="0" t="s">
        <v>5875</v>
      </c>
      <c r="I5317" s="0" t="n">
        <v>1</v>
      </c>
      <c r="J5317" s="0" t="n">
        <v>1.08</v>
      </c>
      <c r="K5317" s="3" t="s">
        <v>21</v>
      </c>
      <c r="L5317" s="0" t="n">
        <f aca="false">IF(K5317="Yes",(J5317-1)*0.98,-1)</f>
        <v>0.0784000000000001</v>
      </c>
      <c r="M5317" s="4" t="s">
        <v>22</v>
      </c>
      <c r="N5317" s="50" t="n">
        <v>13.28</v>
      </c>
      <c r="O5317" s="50" t="n">
        <f aca="false">N5317*L5317</f>
        <v>1.041152</v>
      </c>
      <c r="P5317" s="14" t="n">
        <f aca="false">O5317+P5316</f>
        <v>713.3123248</v>
      </c>
    </row>
    <row r="5318" customFormat="false" ht="12.8" hidden="false" customHeight="false" outlineLevel="0" collapsed="false">
      <c r="A5318" s="2" t="s">
        <v>5873</v>
      </c>
      <c r="B5318" s="2" t="s">
        <v>4428</v>
      </c>
      <c r="C5318" s="0" t="s">
        <v>150</v>
      </c>
      <c r="D5318" s="0" t="s">
        <v>16</v>
      </c>
      <c r="E5318" s="0" t="s">
        <v>17</v>
      </c>
      <c r="F5318" s="0" t="s">
        <v>18</v>
      </c>
      <c r="G5318" s="0" t="s">
        <v>19</v>
      </c>
      <c r="H5318" s="0" t="s">
        <v>5876</v>
      </c>
      <c r="I5318" s="0" t="n">
        <v>3</v>
      </c>
      <c r="J5318" s="0" t="n">
        <v>1.76</v>
      </c>
      <c r="K5318" s="3" t="s">
        <v>21</v>
      </c>
      <c r="L5318" s="0" t="n">
        <f aca="false">IF(K5318="Yes",(J5318-1)*0.98,-1)</f>
        <v>0.7448</v>
      </c>
      <c r="M5318" s="11" t="s">
        <v>62</v>
      </c>
      <c r="N5318" s="50" t="n">
        <v>13.28</v>
      </c>
      <c r="O5318" s="50" t="n">
        <f aca="false">N5318*L5318</f>
        <v>9.890944</v>
      </c>
      <c r="P5318" s="14" t="n">
        <f aca="false">O5318+P5317</f>
        <v>723.2032688</v>
      </c>
    </row>
    <row r="5319" customFormat="false" ht="12.8" hidden="false" customHeight="false" outlineLevel="0" collapsed="false">
      <c r="A5319" s="2" t="s">
        <v>5873</v>
      </c>
      <c r="B5319" s="2" t="s">
        <v>5877</v>
      </c>
      <c r="C5319" s="0" t="s">
        <v>256</v>
      </c>
      <c r="D5319" s="0" t="s">
        <v>16</v>
      </c>
      <c r="E5319" s="0" t="s">
        <v>17</v>
      </c>
      <c r="F5319" s="0" t="s">
        <v>18</v>
      </c>
      <c r="G5319" s="0" t="s">
        <v>19</v>
      </c>
      <c r="H5319" s="0" t="s">
        <v>5878</v>
      </c>
      <c r="I5319" s="0" t="n">
        <v>2</v>
      </c>
      <c r="J5319" s="0" t="n">
        <v>1.22</v>
      </c>
      <c r="K5319" s="3" t="s">
        <v>21</v>
      </c>
      <c r="L5319" s="0" t="n">
        <f aca="false">IF(K5319="Yes",(J5319-1)*0.98,-1)</f>
        <v>0.2156</v>
      </c>
      <c r="M5319" s="4" t="s">
        <v>22</v>
      </c>
      <c r="N5319" s="50" t="n">
        <v>13.28</v>
      </c>
      <c r="O5319" s="50" t="n">
        <f aca="false">N5319*L5319</f>
        <v>2.863168</v>
      </c>
      <c r="P5319" s="14" t="n">
        <f aca="false">O5319+P5318</f>
        <v>726.0664368</v>
      </c>
    </row>
    <row r="5320" customFormat="false" ht="12.8" hidden="false" customHeight="false" outlineLevel="0" collapsed="false">
      <c r="A5320" s="2" t="s">
        <v>5879</v>
      </c>
      <c r="B5320" s="2" t="s">
        <v>23</v>
      </c>
      <c r="C5320" s="0" t="s">
        <v>492</v>
      </c>
      <c r="D5320" s="0" t="s">
        <v>48</v>
      </c>
      <c r="E5320" s="0" t="s">
        <v>17</v>
      </c>
      <c r="F5320" s="0" t="s">
        <v>103</v>
      </c>
      <c r="G5320" s="0" t="s">
        <v>19</v>
      </c>
      <c r="H5320" s="0" t="s">
        <v>5880</v>
      </c>
      <c r="I5320" s="0" t="n">
        <v>1</v>
      </c>
      <c r="J5320" s="0" t="n">
        <v>1.5</v>
      </c>
      <c r="K5320" s="3" t="s">
        <v>21</v>
      </c>
      <c r="L5320" s="0" t="n">
        <f aca="false">IF(K5320="Yes",(J5320-1)*0.98,-1)</f>
        <v>0.49</v>
      </c>
      <c r="M5320" s="4" t="s">
        <v>22</v>
      </c>
      <c r="N5320" s="50" t="n">
        <v>13.28</v>
      </c>
      <c r="O5320" s="50" t="n">
        <f aca="false">N5320*L5320</f>
        <v>6.5072</v>
      </c>
      <c r="P5320" s="14" t="n">
        <f aca="false">O5320+P5319</f>
        <v>732.5736368</v>
      </c>
    </row>
    <row r="5321" customFormat="false" ht="12.8" hidden="false" customHeight="false" outlineLevel="0" collapsed="false">
      <c r="A5321" s="2" t="s">
        <v>5879</v>
      </c>
      <c r="B5321" s="2" t="s">
        <v>23</v>
      </c>
      <c r="C5321" s="0" t="s">
        <v>492</v>
      </c>
      <c r="D5321" s="0" t="s">
        <v>48</v>
      </c>
      <c r="E5321" s="0" t="s">
        <v>17</v>
      </c>
      <c r="F5321" s="0" t="s">
        <v>103</v>
      </c>
      <c r="G5321" s="0" t="s">
        <v>19</v>
      </c>
      <c r="H5321" s="0" t="s">
        <v>5881</v>
      </c>
      <c r="I5321" s="0" t="n">
        <v>2</v>
      </c>
      <c r="J5321" s="0" t="n">
        <v>2.14</v>
      </c>
      <c r="K5321" s="3" t="s">
        <v>21</v>
      </c>
      <c r="L5321" s="0" t="n">
        <f aca="false">IF(K5321="Yes",(J5321-1)*0.98,-1)</f>
        <v>1.1172</v>
      </c>
      <c r="M5321" s="11" t="s">
        <v>62</v>
      </c>
      <c r="N5321" s="50" t="n">
        <v>13.28</v>
      </c>
      <c r="O5321" s="50" t="n">
        <f aca="false">N5321*L5321</f>
        <v>14.836416</v>
      </c>
      <c r="P5321" s="14" t="n">
        <f aca="false">O5321+P5320</f>
        <v>747.4100528</v>
      </c>
    </row>
    <row r="5322" customFormat="false" ht="12.8" hidden="false" customHeight="false" outlineLevel="0" collapsed="false">
      <c r="A5322" s="2" t="s">
        <v>5879</v>
      </c>
      <c r="B5322" s="2" t="s">
        <v>23</v>
      </c>
      <c r="C5322" s="6" t="s">
        <v>492</v>
      </c>
      <c r="D5322" s="6" t="s">
        <v>48</v>
      </c>
      <c r="E5322" s="6" t="s">
        <v>17</v>
      </c>
      <c r="F5322" s="6" t="s">
        <v>103</v>
      </c>
      <c r="G5322" s="6" t="s">
        <v>19</v>
      </c>
      <c r="H5322" s="6" t="s">
        <v>5882</v>
      </c>
      <c r="I5322" s="0" t="n">
        <v>3</v>
      </c>
      <c r="J5322" s="6" t="n">
        <v>0</v>
      </c>
      <c r="K5322" s="3" t="str">
        <f aca="false">IF(I5322=1, "No","Yes")</f>
        <v>Yes</v>
      </c>
      <c r="L5322" s="7" t="n">
        <f aca="false">IF(I5322=1,-J5322,0.98)</f>
        <v>0.98</v>
      </c>
      <c r="M5322" s="8" t="s">
        <v>51</v>
      </c>
      <c r="N5322" s="50" t="n">
        <v>13.28</v>
      </c>
      <c r="O5322" s="50" t="n">
        <f aca="false">N5322*L5322</f>
        <v>13.0144</v>
      </c>
      <c r="P5322" s="14" t="n">
        <f aca="false">O5322+P5321</f>
        <v>760.4244528</v>
      </c>
    </row>
    <row r="5323" customFormat="false" ht="12.8" hidden="false" customHeight="false" outlineLevel="0" collapsed="false">
      <c r="A5323" s="2" t="s">
        <v>5879</v>
      </c>
      <c r="B5323" s="2" t="s">
        <v>181</v>
      </c>
      <c r="C5323" s="0" t="s">
        <v>492</v>
      </c>
      <c r="D5323" s="0" t="s">
        <v>29</v>
      </c>
      <c r="E5323" s="0" t="s">
        <v>87</v>
      </c>
      <c r="F5323" s="0" t="s">
        <v>152</v>
      </c>
      <c r="G5323" s="0" t="s">
        <v>19</v>
      </c>
      <c r="H5323" s="0" t="s">
        <v>5883</v>
      </c>
      <c r="I5323" s="0" t="n">
        <v>4</v>
      </c>
      <c r="J5323" s="0" t="n">
        <v>0</v>
      </c>
      <c r="K5323" s="3" t="s">
        <v>19</v>
      </c>
      <c r="L5323" s="0" t="n">
        <f aca="false">IF(K5323="Yes",(J5323-1)*0.98,-1)</f>
        <v>-1</v>
      </c>
      <c r="M5323" s="4" t="s">
        <v>22</v>
      </c>
      <c r="N5323" s="50" t="n">
        <v>13.28</v>
      </c>
      <c r="O5323" s="50" t="n">
        <f aca="false">N5323*L5323</f>
        <v>-13.28</v>
      </c>
      <c r="P5323" s="14" t="n">
        <f aca="false">O5323+P5322</f>
        <v>747.1444528</v>
      </c>
    </row>
    <row r="5324" customFormat="false" ht="12.8" hidden="false" customHeight="false" outlineLevel="0" collapsed="false">
      <c r="A5324" s="2" t="s">
        <v>5879</v>
      </c>
      <c r="B5324" s="2" t="s">
        <v>181</v>
      </c>
      <c r="C5324" s="0" t="s">
        <v>492</v>
      </c>
      <c r="D5324" s="0" t="s">
        <v>29</v>
      </c>
      <c r="E5324" s="0" t="s">
        <v>87</v>
      </c>
      <c r="F5324" s="0" t="s">
        <v>152</v>
      </c>
      <c r="G5324" s="0" t="s">
        <v>19</v>
      </c>
      <c r="H5324" s="0" t="s">
        <v>5884</v>
      </c>
      <c r="I5324" s="0" t="n">
        <v>1</v>
      </c>
      <c r="J5324" s="0" t="n">
        <v>1.92</v>
      </c>
      <c r="K5324" s="3" t="s">
        <v>21</v>
      </c>
      <c r="L5324" s="0" t="n">
        <f aca="false">IF(K5324="Yes",(J5324-1)*0.98,-1)</f>
        <v>0.9016</v>
      </c>
      <c r="M5324" s="11" t="s">
        <v>62</v>
      </c>
      <c r="N5324" s="50" t="n">
        <v>13.28</v>
      </c>
      <c r="O5324" s="50" t="n">
        <f aca="false">N5324*L5324</f>
        <v>11.973248</v>
      </c>
      <c r="P5324" s="14" t="n">
        <f aca="false">O5324+P5323</f>
        <v>759.1177008</v>
      </c>
    </row>
    <row r="5325" customFormat="false" ht="12.8" hidden="false" customHeight="false" outlineLevel="0" collapsed="false">
      <c r="A5325" s="9" t="s">
        <v>5879</v>
      </c>
      <c r="B5325" s="9" t="s">
        <v>181</v>
      </c>
      <c r="C5325" s="6" t="s">
        <v>492</v>
      </c>
      <c r="D5325" s="6" t="s">
        <v>29</v>
      </c>
      <c r="E5325" s="6" t="s">
        <v>87</v>
      </c>
      <c r="F5325" s="6" t="s">
        <v>152</v>
      </c>
      <c r="G5325" s="6" t="s">
        <v>19</v>
      </c>
      <c r="H5325" s="6" t="s">
        <v>5884</v>
      </c>
      <c r="I5325" s="0" t="n">
        <v>1</v>
      </c>
      <c r="J5325" s="6" t="n">
        <v>6.06</v>
      </c>
      <c r="K5325" s="3" t="str">
        <f aca="false">IF(I5325=1,"Yes","No")</f>
        <v>Yes</v>
      </c>
      <c r="L5325" s="7" t="n">
        <f aca="false">IF(K5325="Yes",(J5325-1)*0.98,-1)</f>
        <v>4.9588</v>
      </c>
      <c r="M5325" s="10" t="s">
        <v>53</v>
      </c>
      <c r="N5325" s="50" t="n">
        <v>13.28</v>
      </c>
      <c r="O5325" s="50" t="n">
        <f aca="false">N5325*L5325</f>
        <v>65.852864</v>
      </c>
      <c r="P5325" s="14" t="n">
        <f aca="false">O5325+P5324</f>
        <v>824.9705648</v>
      </c>
    </row>
    <row r="5326" customFormat="false" ht="12.8" hidden="false" customHeight="false" outlineLevel="0" collapsed="false">
      <c r="A5326" s="2" t="s">
        <v>5879</v>
      </c>
      <c r="B5326" s="2" t="s">
        <v>456</v>
      </c>
      <c r="C5326" s="0" t="s">
        <v>492</v>
      </c>
      <c r="D5326" s="0" t="s">
        <v>42</v>
      </c>
      <c r="E5326" s="0" t="s">
        <v>79</v>
      </c>
      <c r="F5326" s="0" t="s">
        <v>43</v>
      </c>
      <c r="G5326" s="0" t="s">
        <v>19</v>
      </c>
      <c r="H5326" s="0" t="s">
        <v>5885</v>
      </c>
      <c r="I5326" s="0" t="n">
        <v>0</v>
      </c>
      <c r="J5326" s="0" t="n">
        <v>0</v>
      </c>
      <c r="K5326" s="3" t="s">
        <v>19</v>
      </c>
      <c r="L5326" s="0" t="n">
        <f aca="false">IF(K5326="Yes",(J5326-1)*0.98,-1)</f>
        <v>-1</v>
      </c>
      <c r="M5326" s="11" t="s">
        <v>62</v>
      </c>
      <c r="N5326" s="50" t="n">
        <v>13.28</v>
      </c>
      <c r="O5326" s="50" t="n">
        <f aca="false">N5326*L5326</f>
        <v>-13.28</v>
      </c>
      <c r="P5326" s="14" t="n">
        <f aca="false">O5326+P5325</f>
        <v>811.690564800001</v>
      </c>
    </row>
    <row r="5327" customFormat="false" ht="12.8" hidden="false" customHeight="false" outlineLevel="0" collapsed="false">
      <c r="A5327" s="9" t="s">
        <v>5879</v>
      </c>
      <c r="B5327" s="9" t="s">
        <v>456</v>
      </c>
      <c r="C5327" s="6" t="s">
        <v>492</v>
      </c>
      <c r="D5327" s="6" t="s">
        <v>42</v>
      </c>
      <c r="E5327" s="6" t="s">
        <v>79</v>
      </c>
      <c r="F5327" s="6" t="s">
        <v>43</v>
      </c>
      <c r="G5327" s="6" t="s">
        <v>19</v>
      </c>
      <c r="H5327" s="6" t="s">
        <v>5885</v>
      </c>
      <c r="I5327" s="0" t="n">
        <v>0</v>
      </c>
      <c r="J5327" s="6" t="n">
        <v>0</v>
      </c>
      <c r="K5327" s="3" t="str">
        <f aca="false">IF(I5327=1,"Yes","No")</f>
        <v>No</v>
      </c>
      <c r="L5327" s="7" t="n">
        <f aca="false">IF(K5327="Yes",(J5327-1)*0.98,-1)</f>
        <v>-1</v>
      </c>
      <c r="M5327" s="10" t="s">
        <v>53</v>
      </c>
      <c r="N5327" s="50" t="n">
        <v>13.28</v>
      </c>
      <c r="O5327" s="50" t="n">
        <f aca="false">N5327*L5327</f>
        <v>-13.28</v>
      </c>
      <c r="P5327" s="14" t="n">
        <f aca="false">O5327+P5326</f>
        <v>798.4105648</v>
      </c>
    </row>
    <row r="5328" customFormat="false" ht="12.8" hidden="false" customHeight="false" outlineLevel="0" collapsed="false">
      <c r="A5328" s="2" t="s">
        <v>5886</v>
      </c>
      <c r="B5328" s="2" t="s">
        <v>222</v>
      </c>
      <c r="C5328" s="0" t="s">
        <v>435</v>
      </c>
      <c r="D5328" s="0" t="s">
        <v>195</v>
      </c>
      <c r="E5328" s="0" t="s">
        <v>17</v>
      </c>
      <c r="F5328" s="0" t="s">
        <v>18</v>
      </c>
      <c r="G5328" s="0" t="s">
        <v>19</v>
      </c>
      <c r="H5328" s="0" t="s">
        <v>5887</v>
      </c>
      <c r="I5328" s="0" t="n">
        <v>1</v>
      </c>
      <c r="J5328" s="0" t="n">
        <v>1.28</v>
      </c>
      <c r="K5328" s="3" t="s">
        <v>21</v>
      </c>
      <c r="L5328" s="0" t="n">
        <f aca="false">IF(K5328="Yes",(J5328-1)*0.98,-1)</f>
        <v>0.2744</v>
      </c>
      <c r="M5328" s="4" t="s">
        <v>22</v>
      </c>
      <c r="N5328" s="50" t="n">
        <v>13.28</v>
      </c>
      <c r="O5328" s="50" t="n">
        <f aca="false">N5328*L5328</f>
        <v>3.644032</v>
      </c>
      <c r="P5328" s="14" t="n">
        <f aca="false">O5328+P5327</f>
        <v>802.0545968</v>
      </c>
    </row>
    <row r="5329" customFormat="false" ht="12.8" hidden="false" customHeight="false" outlineLevel="0" collapsed="false">
      <c r="A5329" s="9" t="s">
        <v>5886</v>
      </c>
      <c r="B5329" s="9" t="s">
        <v>197</v>
      </c>
      <c r="C5329" s="6" t="s">
        <v>56</v>
      </c>
      <c r="D5329" s="6" t="s">
        <v>42</v>
      </c>
      <c r="E5329" s="6" t="s">
        <v>79</v>
      </c>
      <c r="F5329" s="6" t="s">
        <v>80</v>
      </c>
      <c r="G5329" s="6" t="s">
        <v>19</v>
      </c>
      <c r="H5329" s="6" t="s">
        <v>5888</v>
      </c>
      <c r="I5329" s="0" t="n">
        <v>0</v>
      </c>
      <c r="J5329" s="6" t="n">
        <v>0</v>
      </c>
      <c r="K5329" s="3" t="str">
        <f aca="false">IF(I5329=1,"Yes","No")</f>
        <v>No</v>
      </c>
      <c r="L5329" s="7" t="n">
        <f aca="false">IF(K5329="Yes",(J5329-1)*0.98,-1)</f>
        <v>-1</v>
      </c>
      <c r="M5329" s="10" t="s">
        <v>53</v>
      </c>
      <c r="N5329" s="50" t="n">
        <v>13.28</v>
      </c>
      <c r="O5329" s="50" t="n">
        <f aca="false">N5329*L5329</f>
        <v>-13.28</v>
      </c>
      <c r="P5329" s="14" t="n">
        <f aca="false">O5329+P5328</f>
        <v>788.774596800001</v>
      </c>
    </row>
    <row r="5330" customFormat="false" ht="12.8" hidden="false" customHeight="false" outlineLevel="0" collapsed="false">
      <c r="A5330" s="2" t="s">
        <v>5886</v>
      </c>
      <c r="B5330" s="2" t="s">
        <v>105</v>
      </c>
      <c r="C5330" s="0" t="s">
        <v>1371</v>
      </c>
      <c r="D5330" s="0" t="s">
        <v>29</v>
      </c>
      <c r="E5330" s="0" t="s">
        <v>30</v>
      </c>
      <c r="F5330" s="0" t="s">
        <v>43</v>
      </c>
      <c r="G5330" s="0" t="s">
        <v>19</v>
      </c>
      <c r="H5330" s="0" t="s">
        <v>5889</v>
      </c>
      <c r="I5330" s="0" t="n">
        <v>1</v>
      </c>
      <c r="J5330" s="0" t="n">
        <v>1.56</v>
      </c>
      <c r="K5330" s="3" t="s">
        <v>21</v>
      </c>
      <c r="L5330" s="0" t="n">
        <f aca="false">IF(K5330="Yes",(J5330-1)*0.98,-1)</f>
        <v>0.5488</v>
      </c>
      <c r="M5330" s="4" t="s">
        <v>22</v>
      </c>
      <c r="N5330" s="50" t="n">
        <v>13.28</v>
      </c>
      <c r="O5330" s="50" t="n">
        <f aca="false">N5330*L5330</f>
        <v>7.288064</v>
      </c>
      <c r="P5330" s="14" t="n">
        <f aca="false">O5330+P5329</f>
        <v>796.0626608</v>
      </c>
    </row>
    <row r="5331" customFormat="false" ht="12.8" hidden="false" customHeight="false" outlineLevel="0" collapsed="false">
      <c r="A5331" s="2" t="s">
        <v>5886</v>
      </c>
      <c r="B5331" s="2" t="s">
        <v>410</v>
      </c>
      <c r="C5331" s="0" t="s">
        <v>91</v>
      </c>
      <c r="D5331" s="0" t="s">
        <v>48</v>
      </c>
      <c r="E5331" s="0" t="s">
        <v>30</v>
      </c>
      <c r="F5331" s="0" t="s">
        <v>65</v>
      </c>
      <c r="G5331" s="0" t="s">
        <v>21</v>
      </c>
      <c r="H5331" s="0" t="s">
        <v>5890</v>
      </c>
      <c r="I5331" s="0" t="n">
        <v>0</v>
      </c>
      <c r="J5331" s="0" t="n">
        <v>0</v>
      </c>
      <c r="K5331" s="3" t="s">
        <v>19</v>
      </c>
      <c r="L5331" s="0" t="n">
        <f aca="false">IF(K5331="Yes",(J5331-1)*0.98,-1)</f>
        <v>-1</v>
      </c>
      <c r="M5331" s="4" t="s">
        <v>22</v>
      </c>
      <c r="N5331" s="50" t="n">
        <v>13.28</v>
      </c>
      <c r="O5331" s="50" t="n">
        <f aca="false">N5331*L5331</f>
        <v>-13.28</v>
      </c>
      <c r="P5331" s="14" t="n">
        <f aca="false">O5331+P5330</f>
        <v>782.782660800001</v>
      </c>
    </row>
    <row r="5332" customFormat="false" ht="12.8" hidden="false" customHeight="false" outlineLevel="0" collapsed="false">
      <c r="A5332" s="2" t="s">
        <v>5886</v>
      </c>
      <c r="B5332" s="2" t="s">
        <v>410</v>
      </c>
      <c r="C5332" s="6" t="s">
        <v>91</v>
      </c>
      <c r="D5332" s="6" t="s">
        <v>48</v>
      </c>
      <c r="E5332" s="6" t="s">
        <v>30</v>
      </c>
      <c r="F5332" s="6" t="s">
        <v>65</v>
      </c>
      <c r="G5332" s="6" t="s">
        <v>21</v>
      </c>
      <c r="H5332" s="6" t="s">
        <v>5891</v>
      </c>
      <c r="I5332" s="0" t="n">
        <v>0</v>
      </c>
      <c r="J5332" s="6" t="n">
        <v>0</v>
      </c>
      <c r="K5332" s="3" t="str">
        <f aca="false">IF(I5332=1, "No","Yes")</f>
        <v>Yes</v>
      </c>
      <c r="L5332" s="7" t="n">
        <f aca="false">IF(I5332=1,-J5332,0.98)</f>
        <v>0.98</v>
      </c>
      <c r="M5332" s="8" t="s">
        <v>51</v>
      </c>
      <c r="N5332" s="50" t="n">
        <v>13.28</v>
      </c>
      <c r="O5332" s="50" t="n">
        <f aca="false">N5332*L5332</f>
        <v>13.0144</v>
      </c>
      <c r="P5332" s="14" t="n">
        <f aca="false">O5332+P5331</f>
        <v>795.797060800001</v>
      </c>
    </row>
    <row r="5333" customFormat="false" ht="12.8" hidden="false" customHeight="false" outlineLevel="0" collapsed="false">
      <c r="A5333" s="2" t="s">
        <v>5886</v>
      </c>
      <c r="B5333" s="2" t="s">
        <v>410</v>
      </c>
      <c r="C5333" s="6" t="s">
        <v>91</v>
      </c>
      <c r="D5333" s="6" t="s">
        <v>48</v>
      </c>
      <c r="E5333" s="6" t="s">
        <v>30</v>
      </c>
      <c r="F5333" s="6" t="s">
        <v>65</v>
      </c>
      <c r="G5333" s="6" t="s">
        <v>21</v>
      </c>
      <c r="H5333" s="6" t="s">
        <v>5891</v>
      </c>
      <c r="I5333" s="0" t="n">
        <v>0</v>
      </c>
      <c r="J5333" s="6" t="n">
        <v>0</v>
      </c>
      <c r="K5333" s="3" t="str">
        <f aca="false">IF(I5333=1, "No","Yes")</f>
        <v>Yes</v>
      </c>
      <c r="L5333" s="7" t="n">
        <f aca="false">IF(I5333=1,-J5333,0.98)</f>
        <v>0.98</v>
      </c>
      <c r="M5333" s="12" t="s">
        <v>128</v>
      </c>
      <c r="N5333" s="50" t="n">
        <v>13.28</v>
      </c>
      <c r="O5333" s="50" t="n">
        <f aca="false">N5333*L5333</f>
        <v>13.0144</v>
      </c>
      <c r="P5333" s="14" t="n">
        <f aca="false">O5333+P5332</f>
        <v>808.811460800001</v>
      </c>
    </row>
    <row r="5334" customFormat="false" ht="12.8" hidden="false" customHeight="false" outlineLevel="0" collapsed="false">
      <c r="A5334" s="9" t="s">
        <v>5886</v>
      </c>
      <c r="B5334" s="9" t="s">
        <v>410</v>
      </c>
      <c r="C5334" s="6" t="s">
        <v>91</v>
      </c>
      <c r="D5334" s="6" t="s">
        <v>48</v>
      </c>
      <c r="E5334" s="6" t="s">
        <v>30</v>
      </c>
      <c r="F5334" s="6" t="s">
        <v>65</v>
      </c>
      <c r="G5334" s="6" t="s">
        <v>21</v>
      </c>
      <c r="H5334" s="6" t="s">
        <v>5892</v>
      </c>
      <c r="I5334" s="0" t="n">
        <v>1</v>
      </c>
      <c r="J5334" s="6" t="n">
        <v>10.73</v>
      </c>
      <c r="K5334" s="3" t="str">
        <f aca="false">IF(I5334=1,"Yes","No")</f>
        <v>Yes</v>
      </c>
      <c r="L5334" s="7" t="n">
        <f aca="false">IF(K5334="Yes",(J5334-1)*0.98,-1)</f>
        <v>9.5354</v>
      </c>
      <c r="M5334" s="10" t="s">
        <v>53</v>
      </c>
      <c r="N5334" s="50" t="n">
        <v>13.28</v>
      </c>
      <c r="O5334" s="50" t="n">
        <f aca="false">N5334*L5334</f>
        <v>126.630112</v>
      </c>
      <c r="P5334" s="14" t="n">
        <f aca="false">O5334+P5333</f>
        <v>935.441572800001</v>
      </c>
    </row>
    <row r="5335" customFormat="false" ht="12.8" hidden="false" customHeight="false" outlineLevel="0" collapsed="false">
      <c r="A5335" s="2" t="s">
        <v>5893</v>
      </c>
      <c r="B5335" s="2" t="s">
        <v>101</v>
      </c>
      <c r="C5335" s="0" t="s">
        <v>435</v>
      </c>
      <c r="D5335" s="0" t="s">
        <v>195</v>
      </c>
      <c r="E5335" s="0" t="s">
        <v>87</v>
      </c>
      <c r="G5335" s="0" t="s">
        <v>19</v>
      </c>
      <c r="H5335" s="0" t="s">
        <v>5894</v>
      </c>
      <c r="I5335" s="0" t="n">
        <v>1</v>
      </c>
      <c r="J5335" s="0" t="n">
        <v>1.26</v>
      </c>
      <c r="K5335" s="3" t="s">
        <v>21</v>
      </c>
      <c r="L5335" s="0" t="n">
        <f aca="false">IF(K5335="Yes",(J5335-1)*0.98,-1)</f>
        <v>0.2548</v>
      </c>
      <c r="M5335" s="4" t="s">
        <v>22</v>
      </c>
      <c r="N5335" s="50" t="n">
        <v>13.28</v>
      </c>
      <c r="O5335" s="50" t="n">
        <f aca="false">N5335*L5335</f>
        <v>3.383744</v>
      </c>
      <c r="P5335" s="14" t="n">
        <f aca="false">O5335+P5334</f>
        <v>938.825316800001</v>
      </c>
    </row>
    <row r="5336" customFormat="false" ht="12.8" hidden="false" customHeight="false" outlineLevel="0" collapsed="false">
      <c r="A5336" s="2" t="s">
        <v>5895</v>
      </c>
      <c r="B5336" s="2" t="s">
        <v>113</v>
      </c>
      <c r="C5336" s="0" t="s">
        <v>297</v>
      </c>
      <c r="D5336" s="0" t="s">
        <v>16</v>
      </c>
      <c r="E5336" s="0" t="s">
        <v>17</v>
      </c>
      <c r="F5336" s="0" t="s">
        <v>31</v>
      </c>
      <c r="G5336" s="0" t="s">
        <v>19</v>
      </c>
      <c r="H5336" s="0" t="s">
        <v>2783</v>
      </c>
      <c r="I5336" s="0" t="n">
        <v>1</v>
      </c>
      <c r="J5336" s="0" t="n">
        <v>1.6</v>
      </c>
      <c r="K5336" s="3" t="s">
        <v>21</v>
      </c>
      <c r="L5336" s="0" t="n">
        <f aca="false">IF(K5336="Yes",(J5336-1)*0.98,-1)</f>
        <v>0.588</v>
      </c>
      <c r="M5336" s="4" t="s">
        <v>22</v>
      </c>
      <c r="N5336" s="50" t="n">
        <v>13.28</v>
      </c>
      <c r="O5336" s="50" t="n">
        <f aca="false">N5336*L5336</f>
        <v>7.80864</v>
      </c>
      <c r="P5336" s="14" t="n">
        <f aca="false">O5336+P5335</f>
        <v>946.633956800001</v>
      </c>
    </row>
    <row r="5337" customFormat="false" ht="12.8" hidden="false" customHeight="false" outlineLevel="0" collapsed="false">
      <c r="A5337" s="2" t="s">
        <v>5895</v>
      </c>
      <c r="B5337" s="2" t="s">
        <v>113</v>
      </c>
      <c r="C5337" s="0" t="s">
        <v>297</v>
      </c>
      <c r="D5337" s="0" t="s">
        <v>16</v>
      </c>
      <c r="E5337" s="0" t="s">
        <v>17</v>
      </c>
      <c r="F5337" s="0" t="s">
        <v>31</v>
      </c>
      <c r="G5337" s="0" t="s">
        <v>19</v>
      </c>
      <c r="H5337" s="0" t="s">
        <v>5896</v>
      </c>
      <c r="I5337" s="0" t="n">
        <v>2</v>
      </c>
      <c r="J5337" s="0" t="n">
        <v>2.24</v>
      </c>
      <c r="K5337" s="3" t="s">
        <v>21</v>
      </c>
      <c r="L5337" s="0" t="n">
        <f aca="false">IF(K5337="Yes",(J5337-1)*0.98,-1)</f>
        <v>1.2152</v>
      </c>
      <c r="M5337" s="11" t="s">
        <v>62</v>
      </c>
      <c r="N5337" s="50" t="n">
        <v>13.28</v>
      </c>
      <c r="O5337" s="50" t="n">
        <f aca="false">N5337*L5337</f>
        <v>16.137856</v>
      </c>
      <c r="P5337" s="14" t="n">
        <f aca="false">O5337+P5336</f>
        <v>962.771812800001</v>
      </c>
    </row>
    <row r="5338" customFormat="false" ht="12.8" hidden="false" customHeight="false" outlineLevel="0" collapsed="false">
      <c r="A5338" s="2" t="s">
        <v>5895</v>
      </c>
      <c r="B5338" s="2" t="s">
        <v>149</v>
      </c>
      <c r="C5338" s="0" t="s">
        <v>435</v>
      </c>
      <c r="D5338" s="0" t="s">
        <v>195</v>
      </c>
      <c r="E5338" s="0" t="s">
        <v>87</v>
      </c>
      <c r="G5338" s="0" t="s">
        <v>19</v>
      </c>
      <c r="H5338" s="0" t="s">
        <v>5897</v>
      </c>
      <c r="I5338" s="0" t="n">
        <v>1</v>
      </c>
      <c r="J5338" s="0" t="n">
        <v>1.76</v>
      </c>
      <c r="K5338" s="3" t="s">
        <v>21</v>
      </c>
      <c r="L5338" s="0" t="n">
        <f aca="false">IF(K5338="Yes",(J5338-1)*0.98,-1)</f>
        <v>0.7448</v>
      </c>
      <c r="M5338" s="4" t="s">
        <v>22</v>
      </c>
      <c r="N5338" s="50" t="n">
        <v>13.28</v>
      </c>
      <c r="O5338" s="50" t="n">
        <f aca="false">N5338*L5338</f>
        <v>9.890944</v>
      </c>
      <c r="P5338" s="14" t="n">
        <f aca="false">O5338+P5337</f>
        <v>972.662756800001</v>
      </c>
    </row>
    <row r="5339" customFormat="false" ht="12.8" hidden="false" customHeight="false" outlineLevel="0" collapsed="false">
      <c r="A5339" s="2" t="s">
        <v>5895</v>
      </c>
      <c r="B5339" s="2" t="s">
        <v>1250</v>
      </c>
      <c r="C5339" s="0" t="s">
        <v>1371</v>
      </c>
      <c r="D5339" s="0" t="s">
        <v>42</v>
      </c>
      <c r="E5339" s="0" t="s">
        <v>30</v>
      </c>
      <c r="F5339" s="0" t="s">
        <v>43</v>
      </c>
      <c r="G5339" s="0" t="s">
        <v>19</v>
      </c>
      <c r="H5339" s="0" t="s">
        <v>5898</v>
      </c>
      <c r="I5339" s="0" t="n">
        <v>0</v>
      </c>
      <c r="J5339" s="0" t="n">
        <v>0</v>
      </c>
      <c r="K5339" s="3" t="s">
        <v>19</v>
      </c>
      <c r="L5339" s="0" t="n">
        <f aca="false">IF(K5339="Yes",(J5339-1)*0.98,-1)</f>
        <v>-1</v>
      </c>
      <c r="M5339" s="11" t="s">
        <v>62</v>
      </c>
      <c r="N5339" s="50" t="n">
        <v>13.28</v>
      </c>
      <c r="O5339" s="50" t="n">
        <f aca="false">N5339*L5339</f>
        <v>-13.28</v>
      </c>
      <c r="P5339" s="14" t="n">
        <f aca="false">O5339+P5338</f>
        <v>959.382756800001</v>
      </c>
    </row>
    <row r="5340" customFormat="false" ht="12.8" hidden="false" customHeight="false" outlineLevel="0" collapsed="false">
      <c r="A5340" s="2" t="s">
        <v>5899</v>
      </c>
      <c r="B5340" s="2" t="s">
        <v>5900</v>
      </c>
      <c r="C5340" s="0" t="s">
        <v>1341</v>
      </c>
      <c r="D5340" s="0" t="s">
        <v>37</v>
      </c>
      <c r="E5340" s="0" t="s">
        <v>87</v>
      </c>
      <c r="F5340" s="0" t="s">
        <v>18</v>
      </c>
      <c r="G5340" s="0" t="s">
        <v>19</v>
      </c>
      <c r="H5340" s="0" t="s">
        <v>5901</v>
      </c>
      <c r="I5340" s="0" t="n">
        <v>2</v>
      </c>
      <c r="J5340" s="0" t="n">
        <v>1.09</v>
      </c>
      <c r="K5340" s="3" t="s">
        <v>21</v>
      </c>
      <c r="L5340" s="0" t="n">
        <f aca="false">IF(K5340="Yes",(J5340-1)*0.98,-1)</f>
        <v>0.0882000000000001</v>
      </c>
      <c r="M5340" s="4" t="s">
        <v>22</v>
      </c>
      <c r="N5340" s="50" t="n">
        <v>13.28</v>
      </c>
      <c r="O5340" s="50" t="n">
        <f aca="false">N5340*L5340</f>
        <v>1.171296</v>
      </c>
      <c r="P5340" s="14" t="n">
        <f aca="false">O5340+P5339</f>
        <v>960.554052800001</v>
      </c>
    </row>
    <row r="5341" customFormat="false" ht="12.8" hidden="false" customHeight="false" outlineLevel="0" collapsed="false">
      <c r="A5341" s="2" t="s">
        <v>5899</v>
      </c>
      <c r="B5341" s="2" t="s">
        <v>289</v>
      </c>
      <c r="C5341" s="0" t="s">
        <v>131</v>
      </c>
      <c r="D5341" s="0" t="s">
        <v>16</v>
      </c>
      <c r="E5341" s="0" t="s">
        <v>17</v>
      </c>
      <c r="F5341" s="0" t="s">
        <v>18</v>
      </c>
      <c r="G5341" s="0" t="s">
        <v>19</v>
      </c>
      <c r="H5341" s="0" t="s">
        <v>5902</v>
      </c>
      <c r="I5341" s="0" t="n">
        <v>1</v>
      </c>
      <c r="J5341" s="0" t="n">
        <v>1.27</v>
      </c>
      <c r="K5341" s="3" t="s">
        <v>21</v>
      </c>
      <c r="L5341" s="0" t="n">
        <f aca="false">IF(K5341="Yes",(J5341-1)*0.98,-1)</f>
        <v>0.2646</v>
      </c>
      <c r="M5341" s="4" t="s">
        <v>22</v>
      </c>
      <c r="N5341" s="50" t="n">
        <v>13.28</v>
      </c>
      <c r="O5341" s="50" t="n">
        <f aca="false">N5341*L5341</f>
        <v>3.513888</v>
      </c>
      <c r="P5341" s="14" t="n">
        <f aca="false">O5341+P5340</f>
        <v>964.067940800001</v>
      </c>
    </row>
    <row r="5342" customFormat="false" ht="12.8" hidden="false" customHeight="false" outlineLevel="0" collapsed="false">
      <c r="A5342" s="2" t="s">
        <v>5903</v>
      </c>
      <c r="B5342" s="2" t="s">
        <v>35</v>
      </c>
      <c r="C5342" s="6" t="s">
        <v>230</v>
      </c>
      <c r="D5342" s="6" t="s">
        <v>16</v>
      </c>
      <c r="E5342" s="6" t="s">
        <v>17</v>
      </c>
      <c r="F5342" s="6" t="s">
        <v>43</v>
      </c>
      <c r="G5342" s="6" t="s">
        <v>19</v>
      </c>
      <c r="H5342" s="6" t="s">
        <v>5904</v>
      </c>
      <c r="I5342" s="0" t="n">
        <v>4</v>
      </c>
      <c r="J5342" s="6" t="n">
        <v>0</v>
      </c>
      <c r="K5342" s="3" t="str">
        <f aca="false">IF(I5342=1, "No","Yes")</f>
        <v>Yes</v>
      </c>
      <c r="L5342" s="7" t="n">
        <f aca="false">IF(I5342=1,-J5342,0.98)</f>
        <v>0.98</v>
      </c>
      <c r="M5342" s="8" t="s">
        <v>51</v>
      </c>
      <c r="N5342" s="50" t="n">
        <v>13.28</v>
      </c>
      <c r="O5342" s="50" t="n">
        <f aca="false">N5342*L5342</f>
        <v>13.0144</v>
      </c>
      <c r="P5342" s="14" t="n">
        <f aca="false">O5342+P5341</f>
        <v>977.082340800001</v>
      </c>
    </row>
    <row r="5343" customFormat="false" ht="12.8" hidden="false" customHeight="false" outlineLevel="0" collapsed="false">
      <c r="A5343" s="2" t="s">
        <v>5905</v>
      </c>
      <c r="B5343" s="2" t="s">
        <v>5906</v>
      </c>
      <c r="C5343" s="0" t="s">
        <v>110</v>
      </c>
      <c r="D5343" s="0" t="s">
        <v>16</v>
      </c>
      <c r="E5343" s="0" t="s">
        <v>17</v>
      </c>
      <c r="F5343" s="0" t="s">
        <v>18</v>
      </c>
      <c r="G5343" s="0" t="s">
        <v>19</v>
      </c>
      <c r="H5343" s="0" t="s">
        <v>5907</v>
      </c>
      <c r="I5343" s="0" t="n">
        <v>1</v>
      </c>
      <c r="J5343" s="0" t="n">
        <v>1.4</v>
      </c>
      <c r="K5343" s="3" t="s">
        <v>21</v>
      </c>
      <c r="L5343" s="0" t="n">
        <f aca="false">IF(K5343="Yes",(J5343-1)*0.98,-1)</f>
        <v>0.392</v>
      </c>
      <c r="M5343" s="11" t="s">
        <v>62</v>
      </c>
      <c r="N5343" s="50" t="n">
        <v>13.28</v>
      </c>
      <c r="O5343" s="50" t="n">
        <f aca="false">N5343*L5343</f>
        <v>5.20576</v>
      </c>
      <c r="P5343" s="14" t="n">
        <f aca="false">O5343+P5342</f>
        <v>982.288100800001</v>
      </c>
    </row>
    <row r="5344" customFormat="false" ht="12.8" hidden="false" customHeight="false" outlineLevel="0" collapsed="false">
      <c r="A5344" s="2" t="s">
        <v>5905</v>
      </c>
      <c r="B5344" s="2" t="s">
        <v>4374</v>
      </c>
      <c r="C5344" s="0" t="s">
        <v>24</v>
      </c>
      <c r="D5344" s="0" t="s">
        <v>29</v>
      </c>
      <c r="E5344" s="0" t="s">
        <v>87</v>
      </c>
      <c r="F5344" s="0" t="s">
        <v>152</v>
      </c>
      <c r="G5344" s="0" t="s">
        <v>19</v>
      </c>
      <c r="H5344" s="0" t="s">
        <v>5908</v>
      </c>
      <c r="I5344" s="0" t="n">
        <v>2</v>
      </c>
      <c r="J5344" s="0" t="n">
        <v>2.56</v>
      </c>
      <c r="K5344" s="3" t="s">
        <v>21</v>
      </c>
      <c r="L5344" s="0" t="n">
        <f aca="false">IF(K5344="Yes",(J5344-1)*0.98,-1)</f>
        <v>1.5288</v>
      </c>
      <c r="M5344" s="4" t="s">
        <v>22</v>
      </c>
      <c r="N5344" s="50" t="n">
        <v>13.28</v>
      </c>
      <c r="O5344" s="50" t="n">
        <f aca="false">N5344*L5344</f>
        <v>20.302464</v>
      </c>
      <c r="P5344" s="14" t="n">
        <f aca="false">O5344+P5343</f>
        <v>1002.5905648</v>
      </c>
    </row>
    <row r="5345" customFormat="false" ht="12.8" hidden="false" customHeight="false" outlineLevel="0" collapsed="false">
      <c r="A5345" s="2" t="s">
        <v>5905</v>
      </c>
      <c r="B5345" s="2" t="s">
        <v>5909</v>
      </c>
      <c r="C5345" s="0" t="s">
        <v>110</v>
      </c>
      <c r="D5345" s="0" t="s">
        <v>42</v>
      </c>
      <c r="E5345" s="0" t="s">
        <v>79</v>
      </c>
      <c r="F5345" s="0" t="s">
        <v>80</v>
      </c>
      <c r="G5345" s="0" t="s">
        <v>19</v>
      </c>
      <c r="H5345" s="0" t="s">
        <v>5910</v>
      </c>
      <c r="I5345" s="0" t="n">
        <v>0</v>
      </c>
      <c r="J5345" s="0" t="n">
        <v>0</v>
      </c>
      <c r="K5345" s="3" t="s">
        <v>19</v>
      </c>
      <c r="L5345" s="0" t="n">
        <f aca="false">IF(K5345="Yes",(J5345-1)*0.98,-1)</f>
        <v>-1</v>
      </c>
      <c r="M5345" s="4" t="s">
        <v>22</v>
      </c>
      <c r="N5345" s="50" t="n">
        <v>13.28</v>
      </c>
      <c r="O5345" s="50" t="n">
        <f aca="false">N5345*L5345</f>
        <v>-13.28</v>
      </c>
      <c r="P5345" s="14" t="n">
        <f aca="false">O5345+P5344</f>
        <v>989.310564800001</v>
      </c>
    </row>
    <row r="5346" customFormat="false" ht="12.8" hidden="false" customHeight="false" outlineLevel="0" collapsed="false">
      <c r="A5346" s="2" t="s">
        <v>5911</v>
      </c>
      <c r="B5346" s="2" t="s">
        <v>23</v>
      </c>
      <c r="C5346" s="0" t="s">
        <v>86</v>
      </c>
      <c r="D5346" s="0" t="s">
        <v>16</v>
      </c>
      <c r="E5346" s="0" t="s">
        <v>17</v>
      </c>
      <c r="F5346" s="0" t="s">
        <v>18</v>
      </c>
      <c r="G5346" s="0" t="s">
        <v>19</v>
      </c>
      <c r="H5346" s="0" t="s">
        <v>5912</v>
      </c>
      <c r="I5346" s="0" t="n">
        <v>1</v>
      </c>
      <c r="J5346" s="0" t="n">
        <v>1.05</v>
      </c>
      <c r="K5346" s="3" t="s">
        <v>21</v>
      </c>
      <c r="L5346" s="0" t="n">
        <f aca="false">IF(K5346="Yes",(J5346-1)*0.98,-1)</f>
        <v>0.049</v>
      </c>
      <c r="M5346" s="4" t="s">
        <v>22</v>
      </c>
      <c r="N5346" s="50" t="n">
        <v>13.28</v>
      </c>
      <c r="O5346" s="50" t="n">
        <f aca="false">N5346*L5346</f>
        <v>0.65072</v>
      </c>
      <c r="P5346" s="14" t="n">
        <f aca="false">O5346+P5345</f>
        <v>989.961284800001</v>
      </c>
    </row>
    <row r="5347" customFormat="false" ht="12.8" hidden="false" customHeight="false" outlineLevel="0" collapsed="false">
      <c r="A5347" s="2" t="s">
        <v>5913</v>
      </c>
      <c r="B5347" s="2" t="s">
        <v>4428</v>
      </c>
      <c r="C5347" s="0" t="s">
        <v>359</v>
      </c>
      <c r="D5347" s="0" t="s">
        <v>16</v>
      </c>
      <c r="E5347" s="0" t="s">
        <v>17</v>
      </c>
      <c r="F5347" s="0" t="s">
        <v>18</v>
      </c>
      <c r="G5347" s="0" t="s">
        <v>19</v>
      </c>
      <c r="H5347" s="0" t="s">
        <v>5914</v>
      </c>
      <c r="I5347" s="0" t="n">
        <v>1</v>
      </c>
      <c r="J5347" s="0" t="n">
        <v>1.09</v>
      </c>
      <c r="K5347" s="3" t="s">
        <v>21</v>
      </c>
      <c r="L5347" s="0" t="n">
        <f aca="false">IF(K5347="Yes",(J5347-1)*0.98,-1)</f>
        <v>0.0882000000000001</v>
      </c>
      <c r="M5347" s="4" t="s">
        <v>22</v>
      </c>
      <c r="N5347" s="50" t="n">
        <v>13.28</v>
      </c>
      <c r="O5347" s="50" t="n">
        <f aca="false">N5347*L5347</f>
        <v>1.171296</v>
      </c>
      <c r="P5347" s="14" t="n">
        <f aca="false">O5347+P5346</f>
        <v>991.132580800001</v>
      </c>
    </row>
    <row r="5348" customFormat="false" ht="12.8" hidden="false" customHeight="false" outlineLevel="0" collapsed="false">
      <c r="A5348" s="2" t="s">
        <v>5915</v>
      </c>
      <c r="B5348" s="2" t="s">
        <v>456</v>
      </c>
      <c r="C5348" s="0" t="s">
        <v>41</v>
      </c>
      <c r="D5348" s="0" t="s">
        <v>16</v>
      </c>
      <c r="E5348" s="0" t="s">
        <v>79</v>
      </c>
      <c r="F5348" s="0" t="s">
        <v>80</v>
      </c>
      <c r="G5348" s="0" t="s">
        <v>19</v>
      </c>
      <c r="H5348" s="0" t="s">
        <v>5916</v>
      </c>
      <c r="I5348" s="0" t="n">
        <v>0</v>
      </c>
      <c r="J5348" s="0" t="n">
        <v>0</v>
      </c>
      <c r="K5348" s="3" t="s">
        <v>19</v>
      </c>
      <c r="L5348" s="0" t="n">
        <f aca="false">IF(K5348="Yes",(J5348-1)*0.98,-1)</f>
        <v>-1</v>
      </c>
      <c r="M5348" s="4" t="s">
        <v>22</v>
      </c>
      <c r="N5348" s="50" t="n">
        <v>13.28</v>
      </c>
      <c r="O5348" s="50" t="n">
        <f aca="false">N5348*L5348</f>
        <v>-13.28</v>
      </c>
      <c r="P5348" s="14" t="n">
        <f aca="false">O5348+P5347</f>
        <v>977.852580800001</v>
      </c>
    </row>
    <row r="5349" customFormat="false" ht="12.8" hidden="false" customHeight="false" outlineLevel="0" collapsed="false">
      <c r="A5349" s="2" t="s">
        <v>5917</v>
      </c>
      <c r="B5349" s="2" t="s">
        <v>58</v>
      </c>
      <c r="C5349" s="6" t="s">
        <v>91</v>
      </c>
      <c r="D5349" s="6" t="s">
        <v>16</v>
      </c>
      <c r="E5349" s="6" t="s">
        <v>30</v>
      </c>
      <c r="F5349" s="6" t="s">
        <v>18</v>
      </c>
      <c r="G5349" s="6" t="s">
        <v>19</v>
      </c>
      <c r="H5349" s="6" t="s">
        <v>5918</v>
      </c>
      <c r="I5349" s="0" t="n">
        <v>1</v>
      </c>
      <c r="J5349" s="6" t="n">
        <v>5.53</v>
      </c>
      <c r="K5349" s="3" t="str">
        <f aca="false">IF(I5349=1, "No","Yes")</f>
        <v>No</v>
      </c>
      <c r="L5349" s="7" t="n">
        <f aca="false">IF(I5349=1,-J5349,0.98)</f>
        <v>-5.53</v>
      </c>
      <c r="M5349" s="8" t="s">
        <v>51</v>
      </c>
      <c r="N5349" s="50" t="n">
        <v>13.28</v>
      </c>
      <c r="O5349" s="50" t="n">
        <f aca="false">N5349*L5349</f>
        <v>-73.4384</v>
      </c>
      <c r="P5349" s="14" t="n">
        <f aca="false">O5349+P5348</f>
        <v>904.414180800001</v>
      </c>
    </row>
    <row r="5350" customFormat="false" ht="12.8" hidden="false" customHeight="false" outlineLevel="0" collapsed="false">
      <c r="A5350" s="2" t="s">
        <v>5917</v>
      </c>
      <c r="B5350" s="2" t="s">
        <v>245</v>
      </c>
      <c r="C5350" s="0" t="s">
        <v>59</v>
      </c>
      <c r="D5350" s="0" t="s">
        <v>42</v>
      </c>
      <c r="E5350" s="0" t="s">
        <v>30</v>
      </c>
      <c r="F5350" s="0" t="s">
        <v>43</v>
      </c>
      <c r="G5350" s="0" t="s">
        <v>19</v>
      </c>
      <c r="H5350" s="0" t="s">
        <v>5919</v>
      </c>
      <c r="I5350" s="0" t="n">
        <v>0</v>
      </c>
      <c r="J5350" s="0" t="n">
        <v>0</v>
      </c>
      <c r="K5350" s="3" t="s">
        <v>19</v>
      </c>
      <c r="L5350" s="0" t="n">
        <f aca="false">IF(K5350="Yes",(J5350-1)*0.98,-1)</f>
        <v>-1</v>
      </c>
      <c r="M5350" s="11" t="s">
        <v>62</v>
      </c>
      <c r="N5350" s="50" t="n">
        <v>13.28</v>
      </c>
      <c r="O5350" s="50" t="n">
        <f aca="false">N5350*L5350</f>
        <v>-13.28</v>
      </c>
      <c r="P5350" s="14" t="n">
        <f aca="false">O5350+P5349</f>
        <v>891.134180800001</v>
      </c>
    </row>
    <row r="5351" customFormat="false" ht="12.8" hidden="false" customHeight="false" outlineLevel="0" collapsed="false">
      <c r="A5351" s="2" t="s">
        <v>5920</v>
      </c>
      <c r="B5351" s="2" t="s">
        <v>96</v>
      </c>
      <c r="C5351" s="0" t="s">
        <v>433</v>
      </c>
      <c r="D5351" s="0" t="s">
        <v>102</v>
      </c>
      <c r="E5351" s="0" t="s">
        <v>87</v>
      </c>
      <c r="F5351" s="0" t="s">
        <v>18</v>
      </c>
      <c r="G5351" s="0" t="s">
        <v>21</v>
      </c>
      <c r="H5351" s="0" t="s">
        <v>4741</v>
      </c>
      <c r="I5351" s="0" t="n">
        <v>1</v>
      </c>
      <c r="J5351" s="0" t="n">
        <v>1.86</v>
      </c>
      <c r="K5351" s="3" t="s">
        <v>21</v>
      </c>
      <c r="L5351" s="0" t="n">
        <f aca="false">IF(K5351="Yes",(J5351-1)*0.98,-1)</f>
        <v>0.8428</v>
      </c>
      <c r="M5351" s="4" t="s">
        <v>22</v>
      </c>
      <c r="N5351" s="50" t="n">
        <v>13.28</v>
      </c>
      <c r="O5351" s="50" t="n">
        <f aca="false">N5351*L5351</f>
        <v>11.192384</v>
      </c>
      <c r="P5351" s="14" t="n">
        <f aca="false">O5351+P5350</f>
        <v>902.326564800001</v>
      </c>
    </row>
    <row r="5352" customFormat="false" ht="12.8" hidden="false" customHeight="false" outlineLevel="0" collapsed="false">
      <c r="A5352" s="2" t="s">
        <v>5920</v>
      </c>
      <c r="B5352" s="2" t="s">
        <v>205</v>
      </c>
      <c r="C5352" s="0" t="s">
        <v>1031</v>
      </c>
      <c r="D5352" s="0" t="s">
        <v>37</v>
      </c>
      <c r="E5352" s="0" t="s">
        <v>147</v>
      </c>
      <c r="F5352" s="0" t="s">
        <v>1413</v>
      </c>
      <c r="G5352" s="0" t="s">
        <v>19</v>
      </c>
      <c r="H5352" s="0" t="s">
        <v>5921</v>
      </c>
      <c r="I5352" s="0" t="n">
        <v>1</v>
      </c>
      <c r="J5352" s="0" t="n">
        <v>1.23</v>
      </c>
      <c r="K5352" s="3" t="s">
        <v>21</v>
      </c>
      <c r="L5352" s="0" t="n">
        <f aca="false">IF(K5352="Yes",(J5352-1)*0.98,-1)</f>
        <v>0.2254</v>
      </c>
      <c r="M5352" s="11" t="s">
        <v>62</v>
      </c>
      <c r="N5352" s="50" t="n">
        <v>13.28</v>
      </c>
      <c r="O5352" s="50" t="n">
        <f aca="false">N5352*L5352</f>
        <v>2.993312</v>
      </c>
      <c r="P5352" s="14" t="n">
        <f aca="false">O5352+P5351</f>
        <v>905.319876800001</v>
      </c>
    </row>
    <row r="5353" customFormat="false" ht="12.8" hidden="false" customHeight="false" outlineLevel="0" collapsed="false">
      <c r="A5353" s="2" t="s">
        <v>5920</v>
      </c>
      <c r="B5353" s="2" t="s">
        <v>205</v>
      </c>
      <c r="C5353" s="6" t="s">
        <v>1031</v>
      </c>
      <c r="D5353" s="6" t="s">
        <v>37</v>
      </c>
      <c r="E5353" s="6" t="s">
        <v>147</v>
      </c>
      <c r="F5353" s="6" t="s">
        <v>1413</v>
      </c>
      <c r="G5353" s="6" t="s">
        <v>19</v>
      </c>
      <c r="H5353" s="6" t="s">
        <v>5922</v>
      </c>
      <c r="I5353" s="0" t="n">
        <v>4</v>
      </c>
      <c r="J5353" s="6" t="n">
        <v>0</v>
      </c>
      <c r="K5353" s="3" t="str">
        <f aca="false">IF(I5353=1, "No","Yes")</f>
        <v>Yes</v>
      </c>
      <c r="L5353" s="7" t="n">
        <f aca="false">IF(I5353=1,-J5353,0.98)</f>
        <v>0.98</v>
      </c>
      <c r="M5353" s="8" t="s">
        <v>51</v>
      </c>
      <c r="N5353" s="50" t="n">
        <v>13.28</v>
      </c>
      <c r="O5353" s="50" t="n">
        <f aca="false">N5353*L5353</f>
        <v>13.0144</v>
      </c>
      <c r="P5353" s="14" t="n">
        <f aca="false">O5353+P5352</f>
        <v>918.334276800001</v>
      </c>
    </row>
    <row r="5354" customFormat="false" ht="12.8" hidden="false" customHeight="false" outlineLevel="0" collapsed="false">
      <c r="A5354" s="9" t="s">
        <v>5920</v>
      </c>
      <c r="B5354" s="9" t="s">
        <v>205</v>
      </c>
      <c r="C5354" s="6" t="s">
        <v>1031</v>
      </c>
      <c r="D5354" s="6" t="s">
        <v>37</v>
      </c>
      <c r="E5354" s="6" t="s">
        <v>147</v>
      </c>
      <c r="F5354" s="6" t="s">
        <v>1413</v>
      </c>
      <c r="G5354" s="6" t="s">
        <v>19</v>
      </c>
      <c r="H5354" s="6" t="s">
        <v>5921</v>
      </c>
      <c r="I5354" s="0" t="n">
        <v>1</v>
      </c>
      <c r="J5354" s="6" t="n">
        <v>6.8</v>
      </c>
      <c r="K5354" s="3" t="str">
        <f aca="false">IF(I5354=1,"Yes","No")</f>
        <v>Yes</v>
      </c>
      <c r="L5354" s="7" t="n">
        <f aca="false">IF(K5354="Yes",(J5354-1)*0.98,-1)</f>
        <v>5.684</v>
      </c>
      <c r="M5354" s="10" t="s">
        <v>53</v>
      </c>
      <c r="N5354" s="50" t="n">
        <v>13.28</v>
      </c>
      <c r="O5354" s="50" t="n">
        <f aca="false">N5354*L5354</f>
        <v>75.48352</v>
      </c>
      <c r="P5354" s="14" t="n">
        <f aca="false">O5354+P5353</f>
        <v>993.817796800001</v>
      </c>
      <c r="Q5354" s="47" t="n">
        <f aca="false">0.8*(P5354-663.89)</f>
        <v>263.94223744</v>
      </c>
      <c r="R5354" s="47" t="n">
        <f aca="false">P5354-Q5354</f>
        <v>729.87555936</v>
      </c>
      <c r="S5354" s="47" t="n">
        <f aca="false">R5354/50</f>
        <v>14.5975111872</v>
      </c>
      <c r="T5354" s="47" t="n">
        <f aca="false">655.55+Q5354</f>
        <v>919.49223744</v>
      </c>
      <c r="U5354" s="48" t="s">
        <v>21</v>
      </c>
    </row>
  </sheetData>
  <conditionalFormatting sqref="I1:I1021 I5355:I1048576 I2738:I3808 I4495:I4702">
    <cfRule type="cellIs" priority="2" operator="equal" aboveAverage="0" equalAverage="0" bottom="0" percent="0" rank="0" text="" dxfId="0">
      <formula>1</formula>
    </cfRule>
  </conditionalFormatting>
  <conditionalFormatting sqref="K5355:K1048576 K1:K3808 K4495:K4702">
    <cfRule type="cellIs" priority="3" operator="equal" aboveAverage="0" equalAverage="0" bottom="0" percent="0" rank="0" text="" dxfId="0">
      <formula>"Yes"</formula>
    </cfRule>
    <cfRule type="cellIs" priority="4" operator="equal" aboveAverage="0" equalAverage="0" bottom="0" percent="0" rank="0" text="" dxfId="1">
      <formula>"No"</formula>
    </cfRule>
  </conditionalFormatting>
  <conditionalFormatting sqref="K3809:K5354">
    <cfRule type="cellIs" priority="5" operator="equal" aboveAverage="0" equalAverage="0" bottom="0" percent="0" rank="0" text="" dxfId="2">
      <formula>"Yes"</formula>
    </cfRule>
    <cfRule type="cellIs" priority="6" operator="equal" aboveAverage="0" equalAverage="0" bottom="0" percent="0" rank="0" text="" dxfId="3">
      <formula>"No"</formula>
    </cfRule>
  </conditionalFormatting>
  <conditionalFormatting sqref="I4703:I5354">
    <cfRule type="cellIs" priority="7" operator="equal" aboveAverage="0" equalAverage="0" bottom="0" percent="0" rank="0" text="" dxfId="2">
      <formula>1</formula>
    </cfRule>
  </conditionalFormatting>
  <conditionalFormatting sqref="L1:L1048576">
    <cfRule type="cellIs" priority="8" operator="greaterThan" aboveAverage="0" equalAverage="0" bottom="0" percent="0" rank="0" text="" dxfId="0">
      <formula>0</formula>
    </cfRule>
    <cfRule type="cellIs" priority="9" operator="lessThan" aboveAverage="0" equalAverage="0" bottom="0" percent="0" rank="0" text="" dxfId="1">
      <formula>0</formula>
    </cfRule>
  </conditionalFormatting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1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2660</TotalTime>
  <Application>LibreOffice/6.4.6.2$Linux_X86_64 LibreOffice_project/40$Build-2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2022-04-12T08:26:19Z</dcterms:created>
  <dc:creator/>
  <dc:description/>
  <dc:language>en-US</dc:language>
  <cp:lastModifiedBy/>
  <dcterms:modified xsi:type="dcterms:W3CDTF">2022-04-16T07:09:40Z</dcterms:modified>
  <cp:revision>40</cp:revision>
  <dc:subject/>
  <dc:title/>
</cp:coreProperties>
</file>